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ity\Dropbox (Dalberg)\CoVID-19\Real Time Projections\"/>
    </mc:Choice>
  </mc:AlternateContent>
  <xr:revisionPtr revIDLastSave="0" documentId="13_ncr:1_{A1AE91DA-298B-43AB-B980-8A1B8A0C8CAF}" xr6:coauthVersionLast="45" xr6:coauthVersionMax="45" xr10:uidLastSave="{00000000-0000-0000-0000-000000000000}"/>
  <bookViews>
    <workbookView xWindow="-110" yWindow="-110" windowWidth="19420" windowHeight="10560" activeTab="3" xr2:uid="{00000000-000D-0000-FFFF-FFFF00000000}"/>
  </bookViews>
  <sheets>
    <sheet name="I Disease Parameters" sheetId="6" r:id="rId1"/>
    <sheet name="II Backend" sheetId="2" r:id="rId2"/>
    <sheet name="III Regression" sheetId="1" r:id="rId3"/>
    <sheet name="IV Projection" sheetId="8" r:id="rId4"/>
    <sheet name="Singapore data" sheetId="13" r:id="rId5"/>
    <sheet name="Solver" sheetId="14" r:id="rId6"/>
  </sheets>
  <definedNames>
    <definedName name="_xlnm._FilterDatabase" localSheetId="4" hidden="1">'Singapore data'!$A$1:$H$1002</definedName>
    <definedName name="Fit_D_D">OFFSET('II Backend'!$AD$4,1,0,'II Backend'!$C$2-1,1)</definedName>
    <definedName name="Fit_D_D_Actual">OFFSET('II Backend'!$AL$4,1,0,'II Backend'!$C$2-1,1)</definedName>
    <definedName name="Fit_Date">OFFSET('II Backend'!$C$4,1,0,'II Backend'!$C$2-1,1)</definedName>
    <definedName name="Fit_Error_Columns">OFFSET('II Backend'!$AQ$4,1,0,'II Backend'!$C$2-1,1)</definedName>
    <definedName name="Fit_Error_Weights">OFFSET('II Backend'!$AR$4,1,0,'II Backend'!$C$2-1,1)</definedName>
    <definedName name="Fit_N_IC">OFFSET('II Backend'!$AH$4,1,0,'II Backend'!$C$2-1,1)</definedName>
    <definedName name="Fit_N_IC_Actual">OFFSET('II Backend'!$AM$4,1,0,'II Backend'!$C$2-1,1)</definedName>
    <definedName name="Fit_T_IC_Actual">OFFSET('II Backend'!$AN$4,1,0,'II Backend'!$C$2-1,1)</definedName>
    <definedName name="p_0">'II Backend'!$D$4:$D$1828</definedName>
    <definedName name="p_1">'II Backend'!$E$4:$E$1828</definedName>
    <definedName name="p_2">'II Backend'!$M$4:$M$1828</definedName>
    <definedName name="p_3">'II Backend'!$N$4:$N$1828</definedName>
    <definedName name="p_4">'II Backend'!$F$4:$F$1828</definedName>
    <definedName name="p_5">'II Backend'!$G$4:$G$1828</definedName>
    <definedName name="p_6">'II Backend'!$H$4:$H$1828</definedName>
    <definedName name="p_7">'II Backend'!$O$4:$O$1828</definedName>
    <definedName name="p_8">'II Backend'!$P$4:$P$1828</definedName>
    <definedName name="p_9">'II Backend'!$I$4:$I$1828</definedName>
    <definedName name="solver_adj" localSheetId="1" hidden="1">'II Backend'!$J$5:$L$5</definedName>
    <definedName name="solver_cvg" localSheetId="1" hidden="1">0.0001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st" localSheetId="1" hidden="1">1</definedName>
    <definedName name="solver_itr" localSheetId="1" hidden="1">100</definedName>
    <definedName name="solver_lhs1" localSheetId="1" hidden="1">'II Backend'!$K$5</definedName>
    <definedName name="solver_lhs2" localSheetId="1" hidden="1">'II Backend'!$K$5</definedName>
    <definedName name="solver_lhs3" localSheetId="1" hidden="1">'II Backend'!$L$5</definedName>
    <definedName name="solver_lhs4" localSheetId="1" hidden="1">'II Backend'!$L$5</definedName>
    <definedName name="solver_lhs5" localSheetId="1" hidden="1">'II Backend'!$L$59</definedName>
    <definedName name="solver_lhs6" localSheetId="1" hidden="1">'II Backend'!$L$59</definedName>
    <definedName name="solver_lhs7" localSheetId="1" hidden="1">'II Backend'!$L$59</definedName>
    <definedName name="solver_lhs8" localSheetId="1" hidden="1">'II Backend'!$L$59</definedName>
    <definedName name="solver_lhs9" localSheetId="1" hidden="1">'II Backend'!$L$59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od" localSheetId="1" hidden="1">2147483647</definedName>
    <definedName name="solver_num" localSheetId="0" hidden="1">0</definedName>
    <definedName name="solver_num" localSheetId="1" hidden="1">4</definedName>
    <definedName name="solver_num" localSheetId="2" hidden="1">0</definedName>
    <definedName name="solver_nwt" localSheetId="1" hidden="1">1</definedName>
    <definedName name="solver_opt" localSheetId="0" hidden="1">'I Disease Parameters'!$E$8</definedName>
    <definedName name="solver_opt" localSheetId="1" hidden="1">'II Backend'!$AS$2</definedName>
    <definedName name="solver_opt" localSheetId="2" hidden="1">'III Regression'!$F$7</definedName>
    <definedName name="solver_pre" localSheetId="1" hidden="1">0.000001</definedName>
    <definedName name="solver_rbv" localSheetId="1" hidden="1">2</definedName>
    <definedName name="solver_rel1" localSheetId="1" hidden="1">1</definedName>
    <definedName name="solver_rel2" localSheetId="1" hidden="1">3</definedName>
    <definedName name="solver_rel3" localSheetId="1" hidden="1">1</definedName>
    <definedName name="solver_rel4" localSheetId="1" hidden="1">3</definedName>
    <definedName name="solver_rel5" localSheetId="1" hidden="1">2</definedName>
    <definedName name="solver_rel6" localSheetId="1" hidden="1">2</definedName>
    <definedName name="solver_rel7" localSheetId="1" hidden="1">2</definedName>
    <definedName name="solver_rel8" localSheetId="1" hidden="1">2</definedName>
    <definedName name="solver_rel9" localSheetId="1" hidden="1">2</definedName>
    <definedName name="solver_rhs1" localSheetId="1" hidden="1">'II Backend'!$AT$5</definedName>
    <definedName name="solver_rhs2" localSheetId="1" hidden="1">'II Backend'!$AS$5</definedName>
    <definedName name="solver_rhs3" localSheetId="1" hidden="1">100%</definedName>
    <definedName name="solver_rhs4" localSheetId="1" hidden="1">80%</definedName>
    <definedName name="solver_rhs5" localSheetId="1" hidden="1">'II Backend'!$L$5</definedName>
    <definedName name="solver_rhs6" localSheetId="1" hidden="1">'II Backend'!$L$5</definedName>
    <definedName name="solver_rhs7" localSheetId="1" hidden="1">'II Backend'!$L$5</definedName>
    <definedName name="solver_rhs8" localSheetId="1" hidden="1">'II Backend'!$L$5</definedName>
    <definedName name="solver_rhs9" localSheetId="1" hidden="1">'II Backend'!$L$5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0" hidden="1">1</definedName>
    <definedName name="solver_typ" localSheetId="1" hidden="1">2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View_D_C">OFFSET('II Backend'!$AB$4,1,0,'II Backend'!$C$1-1,1)</definedName>
    <definedName name="View_D_D">OFFSET('II Backend'!$AD$4,1,0,'II Backend'!$C$1-1,1)</definedName>
    <definedName name="View_D_E">OFFSET('II Backend'!$Z$4,1,0,'II Backend'!$C$1-1,1)</definedName>
    <definedName name="View_D_I">OFFSET('II Backend'!$AA$4,1,0,'II Backend'!$C$1-1,1)</definedName>
    <definedName name="View_D_R">OFFSET('II Backend'!$AC$4,1,0,'II Backend'!$C$1-1,1)</definedName>
    <definedName name="View_D_S">OFFSET('II Backend'!$Y$4,1,0,'II Backend'!$C$1-1,1)</definedName>
    <definedName name="View_Date">OFFSET('II Backend'!$C$4,1,0,'II Backend'!$C$1-1,1)</definedName>
    <definedName name="View_N_C">OFFSET('II Backend'!$AG$4,1,0,'II Backend'!$C$1-1,1)</definedName>
    <definedName name="View_N_E">OFFSET('II Backend'!$AE$4,1,0,'II Backend'!$C$1-1,1)</definedName>
    <definedName name="View_N_I">OFFSET('II Backend'!$AF$4,1,0,'II Backend'!$C$1-1,1)</definedName>
    <definedName name="View_T_C">OFFSET('II Backend'!$T$4,1,0,'II Backend'!$C$1-1,1)</definedName>
    <definedName name="View_T_D">OFFSET('II Backend'!$V$4,1,0,'II Backend'!$C$1-1,1)</definedName>
    <definedName name="View_T_E">OFFSET('II Backend'!$R$4,1,0,'II Backend'!$C$1-1,1)</definedName>
    <definedName name="View_T_I">OFFSET('II Backend'!$S$4,1,0,'II Backend'!$C$1-1,1)</definedName>
    <definedName name="View_T_P">OFFSET('II Backend'!$X$4,1,0,'II Backend'!$C$1-1,1)</definedName>
    <definedName name="View_T_R">OFFSET('II Backend'!$U$4,1,0,'II Backend'!$C$1-1,1)</definedName>
    <definedName name="View_T_S">OFFSET('II Backend'!$Q$4,1,0,'II Backend'!$C$1-1,1)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5" i="2" l="1"/>
  <c r="B9" i="14"/>
  <c r="B8" i="14"/>
  <c r="B7" i="14"/>
  <c r="B6" i="14"/>
  <c r="B5" i="14"/>
  <c r="B4" i="14"/>
  <c r="B3" i="14"/>
  <c r="B2" i="14"/>
  <c r="AM5" i="2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P5" i="13"/>
  <c r="P4" i="13"/>
  <c r="P3" i="13"/>
  <c r="P2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AR5" i="2"/>
  <c r="AP2" i="2"/>
  <c r="C998" i="13"/>
  <c r="C984" i="13"/>
  <c r="C912" i="13"/>
  <c r="C105" i="13"/>
  <c r="C89" i="13"/>
  <c r="C87" i="13"/>
  <c r="C86" i="13"/>
  <c r="C85" i="13"/>
  <c r="C81" i="13"/>
  <c r="C79" i="13"/>
  <c r="C78" i="13"/>
  <c r="C77" i="13"/>
  <c r="C73" i="13"/>
  <c r="C71" i="13"/>
  <c r="C70" i="13"/>
  <c r="C69" i="13"/>
  <c r="C65" i="13"/>
  <c r="C63" i="13"/>
  <c r="C62" i="13"/>
  <c r="C61" i="13"/>
  <c r="C57" i="13"/>
  <c r="C55" i="13"/>
  <c r="C54" i="13"/>
  <c r="C53" i="13"/>
  <c r="C51" i="13"/>
  <c r="C49" i="13"/>
  <c r="C47" i="13"/>
  <c r="C46" i="13"/>
  <c r="C45" i="13"/>
  <c r="C44" i="13"/>
  <c r="C43" i="13"/>
  <c r="C41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K4" i="13"/>
  <c r="K5" i="13" s="1"/>
  <c r="K6" i="13" s="1"/>
  <c r="K7" i="13" s="1"/>
  <c r="K8" i="13" s="1"/>
  <c r="K9" i="13" s="1"/>
  <c r="C395" i="13" s="1"/>
  <c r="K3" i="13"/>
  <c r="C92" i="13" s="1"/>
  <c r="C4" i="2"/>
  <c r="B5" i="2"/>
  <c r="AG5" i="2" l="1"/>
  <c r="AF5" i="2"/>
  <c r="C101" i="13"/>
  <c r="C118" i="13"/>
  <c r="C150" i="13"/>
  <c r="C182" i="13"/>
  <c r="C214" i="13"/>
  <c r="C246" i="13"/>
  <c r="C278" i="13"/>
  <c r="C310" i="13"/>
  <c r="C342" i="13"/>
  <c r="C374" i="13"/>
  <c r="C102" i="13"/>
  <c r="C119" i="13"/>
  <c r="C151" i="13"/>
  <c r="C183" i="13"/>
  <c r="C215" i="13"/>
  <c r="C247" i="13"/>
  <c r="C279" i="13"/>
  <c r="C311" i="13"/>
  <c r="C343" i="13"/>
  <c r="C375" i="13"/>
  <c r="C103" i="13"/>
  <c r="C126" i="13"/>
  <c r="C158" i="13"/>
  <c r="C190" i="13"/>
  <c r="C222" i="13"/>
  <c r="C254" i="13"/>
  <c r="C286" i="13"/>
  <c r="C318" i="13"/>
  <c r="C350" i="13"/>
  <c r="C382" i="13"/>
  <c r="C127" i="13"/>
  <c r="C159" i="13"/>
  <c r="C191" i="13"/>
  <c r="C223" i="13"/>
  <c r="C255" i="13"/>
  <c r="C287" i="13"/>
  <c r="C319" i="13"/>
  <c r="C351" i="13"/>
  <c r="C383" i="13"/>
  <c r="C109" i="13"/>
  <c r="C134" i="13"/>
  <c r="C166" i="13"/>
  <c r="C198" i="13"/>
  <c r="C230" i="13"/>
  <c r="C262" i="13"/>
  <c r="C294" i="13"/>
  <c r="C326" i="13"/>
  <c r="C358" i="13"/>
  <c r="C391" i="13"/>
  <c r="C93" i="13"/>
  <c r="C110" i="13"/>
  <c r="C135" i="13"/>
  <c r="C167" i="13"/>
  <c r="C199" i="13"/>
  <c r="C231" i="13"/>
  <c r="C263" i="13"/>
  <c r="C295" i="13"/>
  <c r="C327" i="13"/>
  <c r="C359" i="13"/>
  <c r="C94" i="13"/>
  <c r="C111" i="13"/>
  <c r="C142" i="13"/>
  <c r="C174" i="13"/>
  <c r="C206" i="13"/>
  <c r="C238" i="13"/>
  <c r="C270" i="13"/>
  <c r="C302" i="13"/>
  <c r="C334" i="13"/>
  <c r="C366" i="13"/>
  <c r="C95" i="13"/>
  <c r="C117" i="13"/>
  <c r="C143" i="13"/>
  <c r="C175" i="13"/>
  <c r="C207" i="13"/>
  <c r="C239" i="13"/>
  <c r="C271" i="13"/>
  <c r="C303" i="13"/>
  <c r="C335" i="13"/>
  <c r="C367" i="13"/>
  <c r="C40" i="13"/>
  <c r="C48" i="13"/>
  <c r="C56" i="13"/>
  <c r="C64" i="13"/>
  <c r="C72" i="13"/>
  <c r="C80" i="13"/>
  <c r="C88" i="13"/>
  <c r="C96" i="13"/>
  <c r="C104" i="13"/>
  <c r="C112" i="13"/>
  <c r="C120" i="13"/>
  <c r="C128" i="13"/>
  <c r="C136" i="13"/>
  <c r="C144" i="13"/>
  <c r="C152" i="13"/>
  <c r="C160" i="13"/>
  <c r="C168" i="13"/>
  <c r="C176" i="13"/>
  <c r="C184" i="13"/>
  <c r="C192" i="13"/>
  <c r="C200" i="13"/>
  <c r="C208" i="13"/>
  <c r="C216" i="13"/>
  <c r="C224" i="13"/>
  <c r="C232" i="13"/>
  <c r="C240" i="13"/>
  <c r="C248" i="13"/>
  <c r="C256" i="13"/>
  <c r="C264" i="13"/>
  <c r="C272" i="13"/>
  <c r="C280" i="13"/>
  <c r="C288" i="13"/>
  <c r="C296" i="13"/>
  <c r="C304" i="13"/>
  <c r="C312" i="13"/>
  <c r="C320" i="13"/>
  <c r="C328" i="13"/>
  <c r="C336" i="13"/>
  <c r="C344" i="13"/>
  <c r="C352" i="13"/>
  <c r="C360" i="13"/>
  <c r="C368" i="13"/>
  <c r="C376" i="13"/>
  <c r="C384" i="13"/>
  <c r="C137" i="13"/>
  <c r="C169" i="13"/>
  <c r="C201" i="13"/>
  <c r="C241" i="13"/>
  <c r="C273" i="13"/>
  <c r="C305" i="13"/>
  <c r="C337" i="13"/>
  <c r="C369" i="13"/>
  <c r="C121" i="13"/>
  <c r="C161" i="13"/>
  <c r="C193" i="13"/>
  <c r="C225" i="13"/>
  <c r="C257" i="13"/>
  <c r="C281" i="13"/>
  <c r="C313" i="13"/>
  <c r="C345" i="13"/>
  <c r="C377" i="13"/>
  <c r="C42" i="13"/>
  <c r="C50" i="13"/>
  <c r="C58" i="13"/>
  <c r="C66" i="13"/>
  <c r="C74" i="13"/>
  <c r="C82" i="13"/>
  <c r="C90" i="13"/>
  <c r="C98" i="13"/>
  <c r="C106" i="13"/>
  <c r="C114" i="13"/>
  <c r="C122" i="13"/>
  <c r="C130" i="13"/>
  <c r="C138" i="13"/>
  <c r="C146" i="13"/>
  <c r="C154" i="13"/>
  <c r="C162" i="13"/>
  <c r="C170" i="13"/>
  <c r="C178" i="13"/>
  <c r="C186" i="13"/>
  <c r="C194" i="13"/>
  <c r="C202" i="13"/>
  <c r="C210" i="13"/>
  <c r="C218" i="13"/>
  <c r="C226" i="13"/>
  <c r="C234" i="13"/>
  <c r="C242" i="13"/>
  <c r="C250" i="13"/>
  <c r="C258" i="13"/>
  <c r="C266" i="13"/>
  <c r="C274" i="13"/>
  <c r="C282" i="13"/>
  <c r="C290" i="13"/>
  <c r="C298" i="13"/>
  <c r="C306" i="13"/>
  <c r="C314" i="13"/>
  <c r="C322" i="13"/>
  <c r="C330" i="13"/>
  <c r="C338" i="13"/>
  <c r="C346" i="13"/>
  <c r="C354" i="13"/>
  <c r="C362" i="13"/>
  <c r="C370" i="13"/>
  <c r="C378" i="13"/>
  <c r="C386" i="13"/>
  <c r="K10" i="13"/>
  <c r="C404" i="13"/>
  <c r="C396" i="13"/>
  <c r="C406" i="13"/>
  <c r="C405" i="13"/>
  <c r="C389" i="13"/>
  <c r="C113" i="13"/>
  <c r="C145" i="13"/>
  <c r="C185" i="13"/>
  <c r="C217" i="13"/>
  <c r="C249" i="13"/>
  <c r="C289" i="13"/>
  <c r="C321" i="13"/>
  <c r="C361" i="13"/>
  <c r="C385" i="13"/>
  <c r="C59" i="13"/>
  <c r="C67" i="13"/>
  <c r="C75" i="13"/>
  <c r="C83" i="13"/>
  <c r="C91" i="13"/>
  <c r="C99" i="13"/>
  <c r="C107" i="13"/>
  <c r="C115" i="13"/>
  <c r="C123" i="13"/>
  <c r="C131" i="13"/>
  <c r="C139" i="13"/>
  <c r="C147" i="13"/>
  <c r="C155" i="13"/>
  <c r="C163" i="13"/>
  <c r="C171" i="13"/>
  <c r="C179" i="13"/>
  <c r="C187" i="13"/>
  <c r="C195" i="13"/>
  <c r="C203" i="13"/>
  <c r="C211" i="13"/>
  <c r="C219" i="13"/>
  <c r="C227" i="13"/>
  <c r="C235" i="13"/>
  <c r="C243" i="13"/>
  <c r="C251" i="13"/>
  <c r="C259" i="13"/>
  <c r="C267" i="13"/>
  <c r="C275" i="13"/>
  <c r="C283" i="13"/>
  <c r="C291" i="13"/>
  <c r="C299" i="13"/>
  <c r="C307" i="13"/>
  <c r="C315" i="13"/>
  <c r="C323" i="13"/>
  <c r="C331" i="13"/>
  <c r="C339" i="13"/>
  <c r="C347" i="13"/>
  <c r="C355" i="13"/>
  <c r="C363" i="13"/>
  <c r="C371" i="13"/>
  <c r="C379" i="13"/>
  <c r="C387" i="13"/>
  <c r="C97" i="13"/>
  <c r="C129" i="13"/>
  <c r="C153" i="13"/>
  <c r="C177" i="13"/>
  <c r="C209" i="13"/>
  <c r="C233" i="13"/>
  <c r="C265" i="13"/>
  <c r="C297" i="13"/>
  <c r="C329" i="13"/>
  <c r="C353" i="13"/>
  <c r="C394" i="13"/>
  <c r="C52" i="13"/>
  <c r="C60" i="13"/>
  <c r="C68" i="13"/>
  <c r="C76" i="13"/>
  <c r="C84" i="13"/>
  <c r="C100" i="13"/>
  <c r="C108" i="13"/>
  <c r="C116" i="13"/>
  <c r="C124" i="13"/>
  <c r="C132" i="13"/>
  <c r="C140" i="13"/>
  <c r="C148" i="13"/>
  <c r="C156" i="13"/>
  <c r="C164" i="13"/>
  <c r="C172" i="13"/>
  <c r="C180" i="13"/>
  <c r="C188" i="13"/>
  <c r="C196" i="13"/>
  <c r="C204" i="13"/>
  <c r="C212" i="13"/>
  <c r="C220" i="13"/>
  <c r="C228" i="13"/>
  <c r="C236" i="13"/>
  <c r="C244" i="13"/>
  <c r="C252" i="13"/>
  <c r="C260" i="13"/>
  <c r="C268" i="13"/>
  <c r="C276" i="13"/>
  <c r="C284" i="13"/>
  <c r="C292" i="13"/>
  <c r="C300" i="13"/>
  <c r="C308" i="13"/>
  <c r="C316" i="13"/>
  <c r="C324" i="13"/>
  <c r="C332" i="13"/>
  <c r="C340" i="13"/>
  <c r="C348" i="13"/>
  <c r="C356" i="13"/>
  <c r="C364" i="13"/>
  <c r="C372" i="13"/>
  <c r="C380" i="13"/>
  <c r="C388" i="13"/>
  <c r="C402" i="13"/>
  <c r="C125" i="13"/>
  <c r="C133" i="13"/>
  <c r="C141" i="13"/>
  <c r="C149" i="13"/>
  <c r="C157" i="13"/>
  <c r="C165" i="13"/>
  <c r="C173" i="13"/>
  <c r="C181" i="13"/>
  <c r="C189" i="13"/>
  <c r="C197" i="13"/>
  <c r="C205" i="13"/>
  <c r="C213" i="13"/>
  <c r="C221" i="13"/>
  <c r="C229" i="13"/>
  <c r="C237" i="13"/>
  <c r="C245" i="13"/>
  <c r="C253" i="13"/>
  <c r="C261" i="13"/>
  <c r="C269" i="13"/>
  <c r="C277" i="13"/>
  <c r="C285" i="13"/>
  <c r="C293" i="13"/>
  <c r="C301" i="13"/>
  <c r="C309" i="13"/>
  <c r="C317" i="13"/>
  <c r="C325" i="13"/>
  <c r="C333" i="13"/>
  <c r="C341" i="13"/>
  <c r="C349" i="13"/>
  <c r="C357" i="13"/>
  <c r="C365" i="13"/>
  <c r="C373" i="13"/>
  <c r="C381" i="13"/>
  <c r="C403" i="13"/>
  <c r="AS5" i="2"/>
  <c r="K11" i="13" l="1"/>
  <c r="C468" i="13"/>
  <c r="C460" i="13"/>
  <c r="C452" i="13"/>
  <c r="C444" i="13"/>
  <c r="C436" i="13"/>
  <c r="C428" i="13"/>
  <c r="C420" i="13"/>
  <c r="C412" i="13"/>
  <c r="C474" i="13"/>
  <c r="C458" i="13"/>
  <c r="C450" i="13"/>
  <c r="C442" i="13"/>
  <c r="C434" i="13"/>
  <c r="C426" i="13"/>
  <c r="C472" i="13"/>
  <c r="C456" i="13"/>
  <c r="C448" i="13"/>
  <c r="C440" i="13"/>
  <c r="C432" i="13"/>
  <c r="C424" i="13"/>
  <c r="C416" i="13"/>
  <c r="C408" i="13"/>
  <c r="C400" i="13"/>
  <c r="C471" i="13"/>
  <c r="C463" i="13"/>
  <c r="C455" i="13"/>
  <c r="C447" i="13"/>
  <c r="C439" i="13"/>
  <c r="C431" i="13"/>
  <c r="C423" i="13"/>
  <c r="C415" i="13"/>
  <c r="C407" i="13"/>
  <c r="C399" i="13"/>
  <c r="C470" i="13"/>
  <c r="C462" i="13"/>
  <c r="C454" i="13"/>
  <c r="C446" i="13"/>
  <c r="C438" i="13"/>
  <c r="C430" i="13"/>
  <c r="C422" i="13"/>
  <c r="C414" i="13"/>
  <c r="C398" i="13"/>
  <c r="C469" i="13"/>
  <c r="C461" i="13"/>
  <c r="C453" i="13"/>
  <c r="C445" i="13"/>
  <c r="C437" i="13"/>
  <c r="C429" i="13"/>
  <c r="C421" i="13"/>
  <c r="C413" i="13"/>
  <c r="C397" i="13"/>
  <c r="C459" i="13"/>
  <c r="C427" i="13"/>
  <c r="C390" i="13"/>
  <c r="C457" i="13"/>
  <c r="C425" i="13"/>
  <c r="C410" i="13"/>
  <c r="C451" i="13"/>
  <c r="C419" i="13"/>
  <c r="C401" i="13"/>
  <c r="C449" i="13"/>
  <c r="C418" i="13"/>
  <c r="C443" i="13"/>
  <c r="C435" i="13"/>
  <c r="C409" i="13"/>
  <c r="C417" i="13"/>
  <c r="C467" i="13"/>
  <c r="C473" i="13"/>
  <c r="C441" i="13"/>
  <c r="C411" i="13"/>
  <c r="C393" i="13"/>
  <c r="C392" i="13"/>
  <c r="C433" i="13"/>
  <c r="AN4" i="2"/>
  <c r="AN5" i="2" s="1"/>
  <c r="K12" i="13" l="1"/>
  <c r="C492" i="13"/>
  <c r="C484" i="13"/>
  <c r="C476" i="13"/>
  <c r="C498" i="13"/>
  <c r="C490" i="13"/>
  <c r="C482" i="13"/>
  <c r="C466" i="13"/>
  <c r="C496" i="13"/>
  <c r="C488" i="13"/>
  <c r="C480" i="13"/>
  <c r="C464" i="13"/>
  <c r="C495" i="13"/>
  <c r="C487" i="13"/>
  <c r="C479" i="13"/>
  <c r="C494" i="13"/>
  <c r="C486" i="13"/>
  <c r="C478" i="13"/>
  <c r="C493" i="13"/>
  <c r="C485" i="13"/>
  <c r="C477" i="13"/>
  <c r="C491" i="13"/>
  <c r="C497" i="13"/>
  <c r="C489" i="13"/>
  <c r="C483" i="13"/>
  <c r="C475" i="13"/>
  <c r="C465" i="13"/>
  <c r="C481" i="13"/>
  <c r="E16" i="6"/>
  <c r="K13" i="13" l="1"/>
  <c r="C548" i="13"/>
  <c r="C540" i="13"/>
  <c r="C532" i="13"/>
  <c r="C524" i="13"/>
  <c r="C516" i="13"/>
  <c r="C508" i="13"/>
  <c r="C500" i="13"/>
  <c r="C546" i="13"/>
  <c r="C538" i="13"/>
  <c r="C530" i="13"/>
  <c r="C522" i="13"/>
  <c r="C514" i="13"/>
  <c r="C506" i="13"/>
  <c r="C544" i="13"/>
  <c r="C536" i="13"/>
  <c r="C528" i="13"/>
  <c r="C520" i="13"/>
  <c r="C512" i="13"/>
  <c r="C504" i="13"/>
  <c r="C551" i="13"/>
  <c r="C543" i="13"/>
  <c r="C535" i="13"/>
  <c r="C527" i="13"/>
  <c r="C519" i="13"/>
  <c r="C511" i="13"/>
  <c r="C503" i="13"/>
  <c r="C550" i="13"/>
  <c r="C542" i="13"/>
  <c r="C534" i="13"/>
  <c r="C526" i="13"/>
  <c r="C518" i="13"/>
  <c r="C510" i="13"/>
  <c r="C502" i="13"/>
  <c r="C549" i="13"/>
  <c r="C541" i="13"/>
  <c r="C533" i="13"/>
  <c r="C525" i="13"/>
  <c r="C517" i="13"/>
  <c r="C509" i="13"/>
  <c r="C501" i="13"/>
  <c r="C523" i="13"/>
  <c r="C521" i="13"/>
  <c r="C507" i="13"/>
  <c r="C547" i="13"/>
  <c r="C515" i="13"/>
  <c r="C545" i="13"/>
  <c r="C513" i="13"/>
  <c r="C539" i="13"/>
  <c r="C529" i="13"/>
  <c r="C537" i="13"/>
  <c r="C505" i="13"/>
  <c r="C531" i="13"/>
  <c r="C499" i="13"/>
  <c r="F7" i="1"/>
  <c r="AH4" i="2"/>
  <c r="K14" i="13" l="1"/>
  <c r="C588" i="13"/>
  <c r="C580" i="13"/>
  <c r="C572" i="13"/>
  <c r="C564" i="13"/>
  <c r="C556" i="13"/>
  <c r="C586" i="13"/>
  <c r="C578" i="13"/>
  <c r="C570" i="13"/>
  <c r="C562" i="13"/>
  <c r="C554" i="13"/>
  <c r="C592" i="13"/>
  <c r="C584" i="13"/>
  <c r="C576" i="13"/>
  <c r="C568" i="13"/>
  <c r="C560" i="13"/>
  <c r="C552" i="13"/>
  <c r="C591" i="13"/>
  <c r="C583" i="13"/>
  <c r="C575" i="13"/>
  <c r="C567" i="13"/>
  <c r="C559" i="13"/>
  <c r="C590" i="13"/>
  <c r="C582" i="13"/>
  <c r="C574" i="13"/>
  <c r="C566" i="13"/>
  <c r="C558" i="13"/>
  <c r="C589" i="13"/>
  <c r="C581" i="13"/>
  <c r="C573" i="13"/>
  <c r="C565" i="13"/>
  <c r="C557" i="13"/>
  <c r="C587" i="13"/>
  <c r="C555" i="13"/>
  <c r="C585" i="13"/>
  <c r="C553" i="13"/>
  <c r="C579" i="13"/>
  <c r="C577" i="13"/>
  <c r="C571" i="13"/>
  <c r="C561" i="13"/>
  <c r="C569" i="13"/>
  <c r="C563" i="13"/>
  <c r="K7" i="1"/>
  <c r="P5" i="2"/>
  <c r="O5" i="2"/>
  <c r="N5" i="2"/>
  <c r="M5" i="2"/>
  <c r="K15" i="13" l="1"/>
  <c r="C636" i="13"/>
  <c r="C628" i="13"/>
  <c r="C620" i="13"/>
  <c r="C612" i="13"/>
  <c r="C604" i="13"/>
  <c r="C596" i="13"/>
  <c r="C634" i="13"/>
  <c r="C626" i="13"/>
  <c r="C618" i="13"/>
  <c r="C610" i="13"/>
  <c r="C602" i="13"/>
  <c r="C594" i="13"/>
  <c r="C632" i="13"/>
  <c r="C624" i="13"/>
  <c r="C616" i="13"/>
  <c r="C608" i="13"/>
  <c r="C600" i="13"/>
  <c r="C631" i="13"/>
  <c r="C623" i="13"/>
  <c r="C615" i="13"/>
  <c r="C607" i="13"/>
  <c r="C599" i="13"/>
  <c r="C638" i="13"/>
  <c r="C630" i="13"/>
  <c r="C622" i="13"/>
  <c r="C614" i="13"/>
  <c r="C606" i="13"/>
  <c r="C598" i="13"/>
  <c r="C637" i="13"/>
  <c r="C629" i="13"/>
  <c r="C621" i="13"/>
  <c r="C613" i="13"/>
  <c r="C605" i="13"/>
  <c r="C597" i="13"/>
  <c r="C619" i="13"/>
  <c r="C593" i="13"/>
  <c r="C617" i="13"/>
  <c r="C611" i="13"/>
  <c r="C635" i="13"/>
  <c r="C609" i="13"/>
  <c r="C603" i="13"/>
  <c r="C633" i="13"/>
  <c r="C601" i="13"/>
  <c r="C627" i="13"/>
  <c r="C595" i="13"/>
  <c r="C625" i="13"/>
  <c r="L6" i="2"/>
  <c r="L7" i="2" s="1"/>
  <c r="K6" i="2"/>
  <c r="N6" i="2" s="1"/>
  <c r="J6" i="2"/>
  <c r="M6" i="2" s="1"/>
  <c r="K16" i="13" l="1"/>
  <c r="C676" i="13"/>
  <c r="C668" i="13"/>
  <c r="C660" i="13"/>
  <c r="C652" i="13"/>
  <c r="C644" i="13"/>
  <c r="C674" i="13"/>
  <c r="C666" i="13"/>
  <c r="C658" i="13"/>
  <c r="C650" i="13"/>
  <c r="C642" i="13"/>
  <c r="C672" i="13"/>
  <c r="C664" i="13"/>
  <c r="C656" i="13"/>
  <c r="C648" i="13"/>
  <c r="C640" i="13"/>
  <c r="C671" i="13"/>
  <c r="C663" i="13"/>
  <c r="C655" i="13"/>
  <c r="C647" i="13"/>
  <c r="C639" i="13"/>
  <c r="C670" i="13"/>
  <c r="C662" i="13"/>
  <c r="C654" i="13"/>
  <c r="C646" i="13"/>
  <c r="C677" i="13"/>
  <c r="C669" i="13"/>
  <c r="C661" i="13"/>
  <c r="C653" i="13"/>
  <c r="C645" i="13"/>
  <c r="C651" i="13"/>
  <c r="C649" i="13"/>
  <c r="C667" i="13"/>
  <c r="C657" i="13"/>
  <c r="C675" i="13"/>
  <c r="C643" i="13"/>
  <c r="C673" i="13"/>
  <c r="C641" i="13"/>
  <c r="C665" i="13"/>
  <c r="C659" i="13"/>
  <c r="J7" i="2"/>
  <c r="J8" i="2" s="1"/>
  <c r="K7" i="2"/>
  <c r="N7" i="2" s="1"/>
  <c r="L8" i="2"/>
  <c r="P7" i="2"/>
  <c r="O7" i="2"/>
  <c r="P6" i="2"/>
  <c r="O6" i="2"/>
  <c r="K17" i="13" l="1"/>
  <c r="C708" i="13"/>
  <c r="C700" i="13"/>
  <c r="C692" i="13"/>
  <c r="C684" i="13"/>
  <c r="C714" i="13"/>
  <c r="C706" i="13"/>
  <c r="C698" i="13"/>
  <c r="C690" i="13"/>
  <c r="C682" i="13"/>
  <c r="C712" i="13"/>
  <c r="C704" i="13"/>
  <c r="C696" i="13"/>
  <c r="C688" i="13"/>
  <c r="C680" i="13"/>
  <c r="C711" i="13"/>
  <c r="C703" i="13"/>
  <c r="C695" i="13"/>
  <c r="C687" i="13"/>
  <c r="C679" i="13"/>
  <c r="C710" i="13"/>
  <c r="C702" i="13"/>
  <c r="C694" i="13"/>
  <c r="C686" i="13"/>
  <c r="C678" i="13"/>
  <c r="C709" i="13"/>
  <c r="C701" i="13"/>
  <c r="C693" i="13"/>
  <c r="C685" i="13"/>
  <c r="C683" i="13"/>
  <c r="C713" i="13"/>
  <c r="C681" i="13"/>
  <c r="C707" i="13"/>
  <c r="C689" i="13"/>
  <c r="C705" i="13"/>
  <c r="C699" i="13"/>
  <c r="C697" i="13"/>
  <c r="C691" i="13"/>
  <c r="M7" i="2"/>
  <c r="K8" i="2"/>
  <c r="N8" i="2" s="1"/>
  <c r="M8" i="2"/>
  <c r="J9" i="2"/>
  <c r="L9" i="2"/>
  <c r="O8" i="2"/>
  <c r="P8" i="2"/>
  <c r="C2" i="2"/>
  <c r="H5" i="2"/>
  <c r="E7" i="8"/>
  <c r="D7" i="8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K18" i="13" l="1"/>
  <c r="C748" i="13"/>
  <c r="C740" i="13"/>
  <c r="C732" i="13"/>
  <c r="C724" i="13"/>
  <c r="C716" i="13"/>
  <c r="C754" i="13"/>
  <c r="C746" i="13"/>
  <c r="C738" i="13"/>
  <c r="C730" i="13"/>
  <c r="C722" i="13"/>
  <c r="C753" i="13"/>
  <c r="C745" i="13"/>
  <c r="C737" i="13"/>
  <c r="C752" i="13"/>
  <c r="C744" i="13"/>
  <c r="C736" i="13"/>
  <c r="C728" i="13"/>
  <c r="C720" i="13"/>
  <c r="C751" i="13"/>
  <c r="C743" i="13"/>
  <c r="C735" i="13"/>
  <c r="C727" i="13"/>
  <c r="C719" i="13"/>
  <c r="C750" i="13"/>
  <c r="C742" i="13"/>
  <c r="C734" i="13"/>
  <c r="C726" i="13"/>
  <c r="C718" i="13"/>
  <c r="C749" i="13"/>
  <c r="C741" i="13"/>
  <c r="C733" i="13"/>
  <c r="C725" i="13"/>
  <c r="C717" i="13"/>
  <c r="C715" i="13"/>
  <c r="C721" i="13"/>
  <c r="C747" i="13"/>
  <c r="C739" i="13"/>
  <c r="C731" i="13"/>
  <c r="C729" i="13"/>
  <c r="C723" i="13"/>
  <c r="K9" i="2"/>
  <c r="K10" i="2" s="1"/>
  <c r="L10" i="2"/>
  <c r="O9" i="2"/>
  <c r="P9" i="2"/>
  <c r="J10" i="2"/>
  <c r="M9" i="2"/>
  <c r="I16" i="6"/>
  <c r="Q4" i="2" s="1"/>
  <c r="W4" i="2" l="1"/>
  <c r="AE5" i="2"/>
  <c r="K19" i="13"/>
  <c r="C764" i="13"/>
  <c r="C756" i="13"/>
  <c r="C762" i="13"/>
  <c r="C769" i="13"/>
  <c r="C761" i="13"/>
  <c r="C768" i="13"/>
  <c r="C760" i="13"/>
  <c r="C767" i="13"/>
  <c r="C759" i="13"/>
  <c r="C766" i="13"/>
  <c r="C758" i="13"/>
  <c r="C765" i="13"/>
  <c r="C757" i="13"/>
  <c r="C763" i="13"/>
  <c r="C755" i="13"/>
  <c r="N9" i="2"/>
  <c r="K11" i="2"/>
  <c r="N10" i="2"/>
  <c r="J11" i="2"/>
  <c r="M10" i="2"/>
  <c r="O10" i="2"/>
  <c r="P10" i="2"/>
  <c r="L11" i="2"/>
  <c r="K20" i="13" l="1"/>
  <c r="C780" i="13"/>
  <c r="C772" i="13"/>
  <c r="C778" i="13"/>
  <c r="C770" i="13"/>
  <c r="C777" i="13"/>
  <c r="C776" i="13"/>
  <c r="C775" i="13"/>
  <c r="C782" i="13"/>
  <c r="C774" i="13"/>
  <c r="C781" i="13"/>
  <c r="C773" i="13"/>
  <c r="C771" i="13"/>
  <c r="C779" i="13"/>
  <c r="K12" i="2"/>
  <c r="N11" i="2"/>
  <c r="L12" i="2"/>
  <c r="P11" i="2"/>
  <c r="O11" i="2"/>
  <c r="J12" i="2"/>
  <c r="M11" i="2"/>
  <c r="K21" i="13" l="1"/>
  <c r="C796" i="13"/>
  <c r="C788" i="13"/>
  <c r="C794" i="13"/>
  <c r="C786" i="13"/>
  <c r="C793" i="13"/>
  <c r="C785" i="13"/>
  <c r="C792" i="13"/>
  <c r="C784" i="13"/>
  <c r="C791" i="13"/>
  <c r="C783" i="13"/>
  <c r="C790" i="13"/>
  <c r="C797" i="13"/>
  <c r="C789" i="13"/>
  <c r="C795" i="13"/>
  <c r="C787" i="13"/>
  <c r="L13" i="2"/>
  <c r="O12" i="2"/>
  <c r="P12" i="2"/>
  <c r="K13" i="2"/>
  <c r="N12" i="2"/>
  <c r="J13" i="2"/>
  <c r="M12" i="2"/>
  <c r="S5" i="2"/>
  <c r="AA5" i="2" s="1"/>
  <c r="T5" i="2"/>
  <c r="R5" i="2"/>
  <c r="Q5" i="2"/>
  <c r="B6" i="2"/>
  <c r="U5" i="2"/>
  <c r="AC5" i="2" s="1"/>
  <c r="V5" i="2"/>
  <c r="AG6" i="2" l="1"/>
  <c r="AF6" i="2"/>
  <c r="Z5" i="2"/>
  <c r="K22" i="13"/>
  <c r="C812" i="13"/>
  <c r="C804" i="13"/>
  <c r="C810" i="13"/>
  <c r="C802" i="13"/>
  <c r="C809" i="13"/>
  <c r="C801" i="13"/>
  <c r="C808" i="13"/>
  <c r="C800" i="13"/>
  <c r="C807" i="13"/>
  <c r="C799" i="13"/>
  <c r="C806" i="13"/>
  <c r="C798" i="13"/>
  <c r="C805" i="13"/>
  <c r="C811" i="13"/>
  <c r="C803" i="13"/>
  <c r="AH5" i="2"/>
  <c r="AP5" i="2" s="1"/>
  <c r="L14" i="2"/>
  <c r="O13" i="2"/>
  <c r="P13" i="2"/>
  <c r="J14" i="2"/>
  <c r="M13" i="2"/>
  <c r="K14" i="2"/>
  <c r="N13" i="2"/>
  <c r="T6" i="2"/>
  <c r="C6" i="2"/>
  <c r="S6" i="2"/>
  <c r="AA6" i="2" s="1"/>
  <c r="AB5" i="2"/>
  <c r="AD5" i="2"/>
  <c r="AO5" i="2" s="1"/>
  <c r="Y5" i="2"/>
  <c r="B7" i="2"/>
  <c r="V6" i="2"/>
  <c r="U6" i="2"/>
  <c r="AC6" i="2" s="1"/>
  <c r="W5" i="2"/>
  <c r="R6" i="2" s="1"/>
  <c r="AM6" i="2" l="1"/>
  <c r="AN6" i="2" s="1"/>
  <c r="AR6" i="2"/>
  <c r="AE6" i="2"/>
  <c r="AF7" i="2"/>
  <c r="AG7" i="2"/>
  <c r="K23" i="13"/>
  <c r="C820" i="13"/>
  <c r="C818" i="13"/>
  <c r="C817" i="13"/>
  <c r="C816" i="13"/>
  <c r="C815" i="13"/>
  <c r="C822" i="13"/>
  <c r="C814" i="13"/>
  <c r="C821" i="13"/>
  <c r="C813" i="13"/>
  <c r="C819" i="13"/>
  <c r="AQ5" i="2"/>
  <c r="AH6" i="2"/>
  <c r="L15" i="2"/>
  <c r="P14" i="2"/>
  <c r="O14" i="2"/>
  <c r="K15" i="2"/>
  <c r="N14" i="2"/>
  <c r="J15" i="2"/>
  <c r="M14" i="2"/>
  <c r="C7" i="2"/>
  <c r="T7" i="2"/>
  <c r="S7" i="2"/>
  <c r="AB6" i="2"/>
  <c r="AD6" i="2"/>
  <c r="AO6" i="2" s="1"/>
  <c r="Q6" i="2"/>
  <c r="B8" i="2"/>
  <c r="V7" i="2"/>
  <c r="U7" i="2"/>
  <c r="AC7" i="2" s="1"/>
  <c r="AP6" i="2" l="1"/>
  <c r="AQ6" i="2" s="1"/>
  <c r="AM7" i="2"/>
  <c r="AN7" i="2" s="1"/>
  <c r="AN8" i="2" s="1"/>
  <c r="AR7" i="2"/>
  <c r="Y6" i="2"/>
  <c r="K24" i="13"/>
  <c r="C828" i="13"/>
  <c r="C826" i="13"/>
  <c r="C825" i="13"/>
  <c r="C824" i="13"/>
  <c r="C831" i="13"/>
  <c r="C823" i="13"/>
  <c r="C830" i="13"/>
  <c r="C829" i="13"/>
  <c r="C827" i="13"/>
  <c r="K16" i="2"/>
  <c r="N15" i="2"/>
  <c r="J16" i="2"/>
  <c r="M15" i="2"/>
  <c r="L16" i="2"/>
  <c r="P15" i="2"/>
  <c r="O15" i="2"/>
  <c r="C8" i="2"/>
  <c r="AR8" i="2" s="1"/>
  <c r="AD7" i="2"/>
  <c r="AO7" i="2" s="1"/>
  <c r="AH7" i="2"/>
  <c r="B9" i="2"/>
  <c r="B10" i="2" s="1"/>
  <c r="Z6" i="2"/>
  <c r="W6" i="2"/>
  <c r="AE7" i="2" s="1"/>
  <c r="AA7" i="2"/>
  <c r="AP7" i="2" l="1"/>
  <c r="AQ7" i="2" s="1"/>
  <c r="K25" i="13"/>
  <c r="C836" i="13"/>
  <c r="C834" i="13"/>
  <c r="C833" i="13"/>
  <c r="C832" i="13"/>
  <c r="C838" i="13"/>
  <c r="C837" i="13"/>
  <c r="C835" i="13"/>
  <c r="J17" i="2"/>
  <c r="M16" i="2"/>
  <c r="K17" i="2"/>
  <c r="N16" i="2"/>
  <c r="L17" i="2"/>
  <c r="O16" i="2"/>
  <c r="P16" i="2"/>
  <c r="R7" i="2"/>
  <c r="AB7" i="2"/>
  <c r="C9" i="2"/>
  <c r="Q7" i="2"/>
  <c r="V8" i="2"/>
  <c r="U8" i="2"/>
  <c r="AC8" i="2" s="1"/>
  <c r="B11" i="2"/>
  <c r="AM9" i="2" l="1"/>
  <c r="AN9" i="2" s="1"/>
  <c r="AR9" i="2"/>
  <c r="AG8" i="2"/>
  <c r="AF8" i="2"/>
  <c r="K26" i="13"/>
  <c r="C844" i="13"/>
  <c r="C842" i="13"/>
  <c r="C841" i="13"/>
  <c r="C848" i="13"/>
  <c r="C840" i="13"/>
  <c r="C847" i="13"/>
  <c r="C839" i="13"/>
  <c r="C846" i="13"/>
  <c r="C845" i="13"/>
  <c r="C843" i="13"/>
  <c r="K18" i="2"/>
  <c r="N17" i="2"/>
  <c r="J18" i="2"/>
  <c r="M17" i="2"/>
  <c r="L18" i="2"/>
  <c r="P17" i="2"/>
  <c r="O17" i="2"/>
  <c r="C10" i="2"/>
  <c r="T8" i="2"/>
  <c r="S8" i="2"/>
  <c r="AA8" i="2" s="1"/>
  <c r="AD8" i="2"/>
  <c r="AO8" i="2" s="1"/>
  <c r="Z7" i="2"/>
  <c r="Y7" i="2"/>
  <c r="W7" i="2"/>
  <c r="Q8" i="2" s="1"/>
  <c r="B12" i="2"/>
  <c r="AM10" i="2" l="1"/>
  <c r="AN10" i="2" s="1"/>
  <c r="AR10" i="2"/>
  <c r="AE8" i="2"/>
  <c r="K27" i="13"/>
  <c r="C852" i="13"/>
  <c r="C850" i="13"/>
  <c r="C857" i="13"/>
  <c r="C849" i="13"/>
  <c r="C856" i="13"/>
  <c r="C855" i="13"/>
  <c r="C854" i="13"/>
  <c r="C853" i="13"/>
  <c r="C851" i="13"/>
  <c r="AH8" i="2"/>
  <c r="AP8" i="2" s="1"/>
  <c r="AQ8" i="2" s="1"/>
  <c r="K19" i="2"/>
  <c r="N18" i="2"/>
  <c r="L19" i="2"/>
  <c r="P18" i="2"/>
  <c r="O18" i="2"/>
  <c r="J19" i="2"/>
  <c r="M18" i="2"/>
  <c r="C11" i="2"/>
  <c r="R8" i="2"/>
  <c r="AB8" i="2"/>
  <c r="Y8" i="2"/>
  <c r="U9" i="2"/>
  <c r="AC9" i="2" s="1"/>
  <c r="V9" i="2"/>
  <c r="B13" i="2"/>
  <c r="AM11" i="2" l="1"/>
  <c r="AN11" i="2" s="1"/>
  <c r="AR11" i="2"/>
  <c r="AF9" i="2"/>
  <c r="AG9" i="2"/>
  <c r="K28" i="13"/>
  <c r="C860" i="13"/>
  <c r="C858" i="13"/>
  <c r="C863" i="13"/>
  <c r="C862" i="13"/>
  <c r="C861" i="13"/>
  <c r="C859" i="13"/>
  <c r="L20" i="2"/>
  <c r="P19" i="2"/>
  <c r="O19" i="2"/>
  <c r="J20" i="2"/>
  <c r="M19" i="2"/>
  <c r="K20" i="2"/>
  <c r="N19" i="2"/>
  <c r="C12" i="2"/>
  <c r="T9" i="2"/>
  <c r="S9" i="2"/>
  <c r="AD9" i="2"/>
  <c r="AO9" i="2" s="1"/>
  <c r="Z8" i="2"/>
  <c r="W8" i="2"/>
  <c r="AE9" i="2" s="1"/>
  <c r="B14" i="2"/>
  <c r="AM12" i="2" l="1"/>
  <c r="AN12" i="2" s="1"/>
  <c r="AR12" i="2"/>
  <c r="K29" i="13"/>
  <c r="C884" i="13"/>
  <c r="C868" i="13"/>
  <c r="C882" i="13"/>
  <c r="C874" i="13"/>
  <c r="C866" i="13"/>
  <c r="C881" i="13"/>
  <c r="C873" i="13"/>
  <c r="C865" i="13"/>
  <c r="C880" i="13"/>
  <c r="C872" i="13"/>
  <c r="C864" i="13"/>
  <c r="C879" i="13"/>
  <c r="C871" i="13"/>
  <c r="C878" i="13"/>
  <c r="C870" i="13"/>
  <c r="C877" i="13"/>
  <c r="C869" i="13"/>
  <c r="C883" i="13"/>
  <c r="C867" i="13"/>
  <c r="AH9" i="2"/>
  <c r="AP9" i="2" s="1"/>
  <c r="AQ9" i="2" s="1"/>
  <c r="C13" i="2"/>
  <c r="L21" i="2"/>
  <c r="O20" i="2"/>
  <c r="P20" i="2"/>
  <c r="K21" i="2"/>
  <c r="N20" i="2"/>
  <c r="J21" i="2"/>
  <c r="M20" i="2"/>
  <c r="AA9" i="2"/>
  <c r="R9" i="2"/>
  <c r="AB9" i="2"/>
  <c r="Q9" i="2"/>
  <c r="U10" i="2"/>
  <c r="AC10" i="2" s="1"/>
  <c r="V10" i="2"/>
  <c r="B15" i="2"/>
  <c r="AM13" i="2" l="1"/>
  <c r="AN13" i="2" s="1"/>
  <c r="AR13" i="2"/>
  <c r="AG10" i="2"/>
  <c r="AF10" i="2"/>
  <c r="S10" i="2"/>
  <c r="AA10" i="2" s="1"/>
  <c r="K30" i="13"/>
  <c r="C876" i="13"/>
  <c r="C887" i="13"/>
  <c r="C886" i="13"/>
  <c r="C885" i="13"/>
  <c r="C875" i="13"/>
  <c r="C14" i="2"/>
  <c r="J22" i="2"/>
  <c r="M21" i="2"/>
  <c r="K22" i="2"/>
  <c r="N21" i="2"/>
  <c r="L22" i="2"/>
  <c r="P21" i="2"/>
  <c r="O21" i="2"/>
  <c r="T10" i="2"/>
  <c r="AD10" i="2"/>
  <c r="AO10" i="2" s="1"/>
  <c r="Z9" i="2"/>
  <c r="Y9" i="2"/>
  <c r="W9" i="2"/>
  <c r="Q10" i="2" s="1"/>
  <c r="B16" i="2"/>
  <c r="AM14" i="2" l="1"/>
  <c r="AN14" i="2" s="1"/>
  <c r="AN15" i="2" s="1"/>
  <c r="AR14" i="2"/>
  <c r="AE10" i="2"/>
  <c r="K31" i="13"/>
  <c r="C890" i="13"/>
  <c r="C889" i="13"/>
  <c r="C888" i="13"/>
  <c r="C15" i="2"/>
  <c r="AR15" i="2" s="1"/>
  <c r="AH10" i="2"/>
  <c r="AP10" i="2" s="1"/>
  <c r="AQ10" i="2" s="1"/>
  <c r="L23" i="2"/>
  <c r="P22" i="2"/>
  <c r="O22" i="2"/>
  <c r="K23" i="2"/>
  <c r="N22" i="2"/>
  <c r="J23" i="2"/>
  <c r="M22" i="2"/>
  <c r="R10" i="2"/>
  <c r="AB10" i="2"/>
  <c r="Y10" i="2"/>
  <c r="V11" i="2"/>
  <c r="U11" i="2"/>
  <c r="AC11" i="2" s="1"/>
  <c r="B17" i="2"/>
  <c r="AG11" i="2" l="1"/>
  <c r="AF11" i="2"/>
  <c r="K32" i="13"/>
  <c r="C892" i="13"/>
  <c r="C891" i="13"/>
  <c r="C16" i="2"/>
  <c r="J24" i="2"/>
  <c r="M23" i="2"/>
  <c r="K24" i="2"/>
  <c r="N23" i="2"/>
  <c r="L24" i="2"/>
  <c r="P23" i="2"/>
  <c r="O23" i="2"/>
  <c r="S11" i="2"/>
  <c r="T11" i="2"/>
  <c r="AB11" i="2" s="1"/>
  <c r="AD11" i="2"/>
  <c r="AO11" i="2" s="1"/>
  <c r="Z10" i="2"/>
  <c r="W10" i="2"/>
  <c r="AE11" i="2" s="1"/>
  <c r="B18" i="2"/>
  <c r="AM16" i="2" l="1"/>
  <c r="AN16" i="2" s="1"/>
  <c r="AR16" i="2"/>
  <c r="K33" i="13"/>
  <c r="C894" i="13"/>
  <c r="C893" i="13"/>
  <c r="C17" i="2"/>
  <c r="AH11" i="2"/>
  <c r="AP11" i="2" s="1"/>
  <c r="AQ11" i="2" s="1"/>
  <c r="L25" i="2"/>
  <c r="P24" i="2"/>
  <c r="O24" i="2"/>
  <c r="K25" i="2"/>
  <c r="N24" i="2"/>
  <c r="J25" i="2"/>
  <c r="M24" i="2"/>
  <c r="AA11" i="2"/>
  <c r="R11" i="2"/>
  <c r="Q11" i="2"/>
  <c r="U12" i="2"/>
  <c r="AC12" i="2" s="1"/>
  <c r="V12" i="2"/>
  <c r="B19" i="2"/>
  <c r="AM17" i="2" l="1"/>
  <c r="AN17" i="2" s="1"/>
  <c r="AR17" i="2"/>
  <c r="AF12" i="2"/>
  <c r="AG12" i="2"/>
  <c r="K34" i="13"/>
  <c r="C898" i="13"/>
  <c r="C897" i="13"/>
  <c r="C896" i="13"/>
  <c r="C895" i="13"/>
  <c r="C899" i="13"/>
  <c r="C18" i="2"/>
  <c r="K26" i="2"/>
  <c r="N25" i="2"/>
  <c r="J26" i="2"/>
  <c r="M25" i="2"/>
  <c r="L26" i="2"/>
  <c r="P25" i="2"/>
  <c r="O25" i="2"/>
  <c r="S12" i="2"/>
  <c r="AA12" i="2" s="1"/>
  <c r="T12" i="2"/>
  <c r="AB12" i="2" s="1"/>
  <c r="AD12" i="2"/>
  <c r="AO12" i="2" s="1"/>
  <c r="Z11" i="2"/>
  <c r="Y11" i="2"/>
  <c r="W11" i="2"/>
  <c r="Q12" i="2" s="1"/>
  <c r="B20" i="2"/>
  <c r="AM18" i="2" l="1"/>
  <c r="AN18" i="2" s="1"/>
  <c r="AR18" i="2"/>
  <c r="AE12" i="2"/>
  <c r="K35" i="13"/>
  <c r="C900" i="13"/>
  <c r="C901" i="13"/>
  <c r="C19" i="2"/>
  <c r="AH12" i="2"/>
  <c r="AP12" i="2" s="1"/>
  <c r="AQ12" i="2" s="1"/>
  <c r="L27" i="2"/>
  <c r="P26" i="2"/>
  <c r="O26" i="2"/>
  <c r="J27" i="2"/>
  <c r="M26" i="2"/>
  <c r="K27" i="2"/>
  <c r="N26" i="2"/>
  <c r="R12" i="2"/>
  <c r="Y12" i="2"/>
  <c r="V13" i="2"/>
  <c r="U13" i="2"/>
  <c r="AC13" i="2" s="1"/>
  <c r="B21" i="2"/>
  <c r="AM19" i="2" l="1"/>
  <c r="AN19" i="2" s="1"/>
  <c r="AR19" i="2"/>
  <c r="AG13" i="2"/>
  <c r="AF13" i="2"/>
  <c r="K36" i="13"/>
  <c r="C904" i="13"/>
  <c r="C903" i="13"/>
  <c r="C902" i="13"/>
  <c r="C20" i="2"/>
  <c r="J28" i="2"/>
  <c r="M27" i="2"/>
  <c r="K28" i="2"/>
  <c r="N27" i="2"/>
  <c r="L28" i="2"/>
  <c r="P27" i="2"/>
  <c r="O27" i="2"/>
  <c r="S13" i="2"/>
  <c r="AA13" i="2" s="1"/>
  <c r="T13" i="2"/>
  <c r="AB13" i="2" s="1"/>
  <c r="AD13" i="2"/>
  <c r="AO13" i="2" s="1"/>
  <c r="W12" i="2"/>
  <c r="AE13" i="2" s="1"/>
  <c r="Z12" i="2"/>
  <c r="B22" i="2"/>
  <c r="AM20" i="2" l="1"/>
  <c r="AN20" i="2" s="1"/>
  <c r="AR20" i="2"/>
  <c r="R13" i="2"/>
  <c r="K37" i="13"/>
  <c r="C906" i="13"/>
  <c r="C905" i="13"/>
  <c r="C907" i="13"/>
  <c r="C21" i="2"/>
  <c r="AH13" i="2"/>
  <c r="AP13" i="2" s="1"/>
  <c r="AQ13" i="2" s="1"/>
  <c r="J29" i="2"/>
  <c r="M28" i="2"/>
  <c r="L29" i="2"/>
  <c r="P28" i="2"/>
  <c r="O28" i="2"/>
  <c r="K29" i="2"/>
  <c r="N28" i="2"/>
  <c r="C22" i="2"/>
  <c r="Q13" i="2"/>
  <c r="V14" i="2"/>
  <c r="U14" i="2"/>
  <c r="AC14" i="2" s="1"/>
  <c r="B23" i="2"/>
  <c r="AM22" i="2" l="1"/>
  <c r="AR22" i="2"/>
  <c r="AM21" i="2"/>
  <c r="AN21" i="2" s="1"/>
  <c r="AN22" i="2" s="1"/>
  <c r="AR21" i="2"/>
  <c r="T14" i="2"/>
  <c r="AB14" i="2" s="1"/>
  <c r="AG14" i="2"/>
  <c r="AF14" i="2"/>
  <c r="S14" i="2"/>
  <c r="AA14" i="2" s="1"/>
  <c r="K39" i="13"/>
  <c r="C908" i="13"/>
  <c r="C910" i="13"/>
  <c r="C909" i="13"/>
  <c r="K30" i="2"/>
  <c r="N29" i="2"/>
  <c r="L30" i="2"/>
  <c r="P29" i="2"/>
  <c r="O29" i="2"/>
  <c r="J30" i="2"/>
  <c r="M29" i="2"/>
  <c r="C23" i="2"/>
  <c r="AD14" i="2"/>
  <c r="AO14" i="2" s="1"/>
  <c r="W13" i="2"/>
  <c r="Q14" i="2" s="1"/>
  <c r="Z13" i="2"/>
  <c r="Y13" i="2"/>
  <c r="B24" i="2"/>
  <c r="AM23" i="2" l="1"/>
  <c r="AN23" i="2" s="1"/>
  <c r="AR23" i="2"/>
  <c r="AE14" i="2"/>
  <c r="Y14" i="2"/>
  <c r="K40" i="13"/>
  <c r="C913" i="13"/>
  <c r="C911" i="13"/>
  <c r="AH14" i="2"/>
  <c r="AP14" i="2" s="1"/>
  <c r="AQ14" i="2" s="1"/>
  <c r="J31" i="2"/>
  <c r="M30" i="2"/>
  <c r="K31" i="2"/>
  <c r="N30" i="2"/>
  <c r="L31" i="2"/>
  <c r="O30" i="2"/>
  <c r="P30" i="2"/>
  <c r="R14" i="2"/>
  <c r="C24" i="2"/>
  <c r="V15" i="2"/>
  <c r="U15" i="2"/>
  <c r="AC15" i="2" s="1"/>
  <c r="B25" i="2"/>
  <c r="AM24" i="2" l="1"/>
  <c r="AN24" i="2" s="1"/>
  <c r="AR24" i="2"/>
  <c r="AG15" i="2"/>
  <c r="AF15" i="2"/>
  <c r="Z14" i="2"/>
  <c r="K41" i="13"/>
  <c r="C914" i="13"/>
  <c r="C915" i="13"/>
  <c r="L32" i="2"/>
  <c r="P31" i="2"/>
  <c r="O31" i="2"/>
  <c r="K32" i="2"/>
  <c r="N31" i="2"/>
  <c r="J32" i="2"/>
  <c r="M31" i="2"/>
  <c r="S15" i="2"/>
  <c r="AA15" i="2" s="1"/>
  <c r="T15" i="2"/>
  <c r="C25" i="2"/>
  <c r="AD15" i="2"/>
  <c r="AO15" i="2" s="1"/>
  <c r="W14" i="2"/>
  <c r="AE15" i="2" s="1"/>
  <c r="B26" i="2"/>
  <c r="AM25" i="2" l="1"/>
  <c r="AN25" i="2" s="1"/>
  <c r="AR25" i="2"/>
  <c r="K42" i="13"/>
  <c r="C916" i="13"/>
  <c r="C917" i="13"/>
  <c r="AH15" i="2"/>
  <c r="AP15" i="2" s="1"/>
  <c r="AQ15" i="2" s="1"/>
  <c r="L33" i="2"/>
  <c r="P32" i="2"/>
  <c r="O32" i="2"/>
  <c r="J33" i="2"/>
  <c r="M32" i="2"/>
  <c r="K33" i="2"/>
  <c r="N32" i="2"/>
  <c r="AB15" i="2"/>
  <c r="R15" i="2"/>
  <c r="C26" i="2"/>
  <c r="Q15" i="2"/>
  <c r="U16" i="2"/>
  <c r="AC16" i="2" s="1"/>
  <c r="V16" i="2"/>
  <c r="B27" i="2"/>
  <c r="AM26" i="2" l="1"/>
  <c r="AN26" i="2" s="1"/>
  <c r="AR26" i="2"/>
  <c r="AG16" i="2"/>
  <c r="AF16" i="2"/>
  <c r="Y15" i="2"/>
  <c r="K43" i="13"/>
  <c r="C919" i="13"/>
  <c r="C918" i="13"/>
  <c r="K34" i="2"/>
  <c r="N33" i="2"/>
  <c r="J34" i="2"/>
  <c r="M33" i="2"/>
  <c r="L34" i="2"/>
  <c r="P33" i="2"/>
  <c r="O33" i="2"/>
  <c r="S16" i="2"/>
  <c r="AA16" i="2" s="1"/>
  <c r="T16" i="2"/>
  <c r="V17" i="2" s="1"/>
  <c r="C27" i="2"/>
  <c r="AD16" i="2"/>
  <c r="AO16" i="2" s="1"/>
  <c r="Z15" i="2"/>
  <c r="W15" i="2"/>
  <c r="R16" i="2" s="1"/>
  <c r="B28" i="2"/>
  <c r="AM27" i="2" l="1"/>
  <c r="AN27" i="2" s="1"/>
  <c r="AR27" i="2"/>
  <c r="AF17" i="2"/>
  <c r="AG17" i="2"/>
  <c r="AE16" i="2"/>
  <c r="K44" i="13"/>
  <c r="C922" i="13"/>
  <c r="C921" i="13"/>
  <c r="C920" i="13"/>
  <c r="AH16" i="2"/>
  <c r="AP16" i="2" s="1"/>
  <c r="AQ16" i="2" s="1"/>
  <c r="L35" i="2"/>
  <c r="P34" i="2"/>
  <c r="O34" i="2"/>
  <c r="J35" i="2"/>
  <c r="M34" i="2"/>
  <c r="K35" i="2"/>
  <c r="N34" i="2"/>
  <c r="T17" i="2"/>
  <c r="AB16" i="2"/>
  <c r="S17" i="2"/>
  <c r="AA17" i="2" s="1"/>
  <c r="C28" i="2"/>
  <c r="AD17" i="2"/>
  <c r="AO17" i="2" s="1"/>
  <c r="Q16" i="2"/>
  <c r="U17" i="2"/>
  <c r="AC17" i="2" s="1"/>
  <c r="B29" i="2"/>
  <c r="AM28" i="2" l="1"/>
  <c r="AN28" i="2" s="1"/>
  <c r="AR28" i="2"/>
  <c r="Y16" i="2"/>
  <c r="K45" i="13"/>
  <c r="C924" i="13"/>
  <c r="C925" i="13"/>
  <c r="C923" i="13"/>
  <c r="K36" i="2"/>
  <c r="N35" i="2"/>
  <c r="J36" i="2"/>
  <c r="M35" i="2"/>
  <c r="L36" i="2"/>
  <c r="P35" i="2"/>
  <c r="O35" i="2"/>
  <c r="C29" i="2"/>
  <c r="AB17" i="2"/>
  <c r="Z16" i="2"/>
  <c r="W16" i="2"/>
  <c r="R17" i="2" s="1"/>
  <c r="B30" i="2"/>
  <c r="AM29" i="2" l="1"/>
  <c r="AN29" i="2" s="1"/>
  <c r="AR29" i="2"/>
  <c r="AG18" i="2"/>
  <c r="AF18" i="2"/>
  <c r="AE17" i="2"/>
  <c r="K46" i="13"/>
  <c r="C927" i="13"/>
  <c r="C926" i="13"/>
  <c r="AH17" i="2"/>
  <c r="AP17" i="2" s="1"/>
  <c r="AQ17" i="2" s="1"/>
  <c r="J37" i="2"/>
  <c r="M36" i="2"/>
  <c r="L37" i="2"/>
  <c r="O36" i="2"/>
  <c r="P36" i="2"/>
  <c r="K37" i="2"/>
  <c r="N36" i="2"/>
  <c r="T18" i="2"/>
  <c r="S18" i="2"/>
  <c r="C30" i="2"/>
  <c r="V18" i="2"/>
  <c r="U18" i="2"/>
  <c r="AC18" i="2" s="1"/>
  <c r="Q17" i="2"/>
  <c r="B31" i="2"/>
  <c r="AM30" i="2" l="1"/>
  <c r="AN30" i="2" s="1"/>
  <c r="AR30" i="2"/>
  <c r="Y17" i="2"/>
  <c r="K47" i="13"/>
  <c r="C932" i="13"/>
  <c r="C930" i="13"/>
  <c r="C929" i="13"/>
  <c r="C928" i="13"/>
  <c r="C933" i="13"/>
  <c r="C931" i="13"/>
  <c r="L38" i="2"/>
  <c r="P37" i="2"/>
  <c r="O37" i="2"/>
  <c r="K38" i="2"/>
  <c r="N37" i="2"/>
  <c r="J38" i="2"/>
  <c r="M37" i="2"/>
  <c r="C31" i="2"/>
  <c r="AD18" i="2"/>
  <c r="AO18" i="2" s="1"/>
  <c r="AB18" i="2"/>
  <c r="AH18" i="2"/>
  <c r="AP18" i="2" s="1"/>
  <c r="AA18" i="2"/>
  <c r="Z17" i="2"/>
  <c r="W17" i="2"/>
  <c r="Q18" i="2" s="1"/>
  <c r="B32" i="2"/>
  <c r="AM31" i="2" l="1"/>
  <c r="AN31" i="2" s="1"/>
  <c r="AR31" i="2"/>
  <c r="AE18" i="2"/>
  <c r="Y18" i="2"/>
  <c r="K48" i="13"/>
  <c r="C938" i="13"/>
  <c r="C937" i="13"/>
  <c r="C936" i="13"/>
  <c r="C935" i="13"/>
  <c r="C934" i="13"/>
  <c r="C939" i="13"/>
  <c r="AQ18" i="2"/>
  <c r="C32" i="2"/>
  <c r="K39" i="2"/>
  <c r="N38" i="2"/>
  <c r="J39" i="2"/>
  <c r="M38" i="2"/>
  <c r="L39" i="2"/>
  <c r="O38" i="2"/>
  <c r="P38" i="2"/>
  <c r="R18" i="2"/>
  <c r="V19" i="2"/>
  <c r="U19" i="2"/>
  <c r="AC19" i="2" s="1"/>
  <c r="B33" i="2"/>
  <c r="AM32" i="2" l="1"/>
  <c r="AN32" i="2" s="1"/>
  <c r="AR32" i="2"/>
  <c r="AG19" i="2"/>
  <c r="AF19" i="2"/>
  <c r="Z18" i="2"/>
  <c r="K49" i="13"/>
  <c r="C948" i="13"/>
  <c r="C940" i="13"/>
  <c r="C946" i="13"/>
  <c r="C945" i="13"/>
  <c r="C944" i="13"/>
  <c r="C943" i="13"/>
  <c r="C942" i="13"/>
  <c r="C941" i="13"/>
  <c r="C947" i="13"/>
  <c r="C33" i="2"/>
  <c r="L40" i="2"/>
  <c r="P39" i="2"/>
  <c r="O39" i="2"/>
  <c r="J40" i="2"/>
  <c r="M39" i="2"/>
  <c r="K40" i="2"/>
  <c r="N39" i="2"/>
  <c r="S19" i="2"/>
  <c r="AA19" i="2" s="1"/>
  <c r="T19" i="2"/>
  <c r="AB19" i="2" s="1"/>
  <c r="AD19" i="2"/>
  <c r="AO19" i="2" s="1"/>
  <c r="W18" i="2"/>
  <c r="AE19" i="2" s="1"/>
  <c r="B34" i="2"/>
  <c r="AM33" i="2" l="1"/>
  <c r="AN33" i="2" s="1"/>
  <c r="AR33" i="2"/>
  <c r="R19" i="2"/>
  <c r="K50" i="13"/>
  <c r="C952" i="13"/>
  <c r="C951" i="13"/>
  <c r="C950" i="13"/>
  <c r="C949" i="13"/>
  <c r="AH19" i="2"/>
  <c r="AP19" i="2" s="1"/>
  <c r="AQ19" i="2" s="1"/>
  <c r="C34" i="2"/>
  <c r="K41" i="2"/>
  <c r="N40" i="2"/>
  <c r="J41" i="2"/>
  <c r="M40" i="2"/>
  <c r="L41" i="2"/>
  <c r="P40" i="2"/>
  <c r="O40" i="2"/>
  <c r="Q19" i="2"/>
  <c r="U20" i="2"/>
  <c r="AC20" i="2" s="1"/>
  <c r="V20" i="2"/>
  <c r="B35" i="2"/>
  <c r="AM34" i="2" l="1"/>
  <c r="AN34" i="2" s="1"/>
  <c r="AR34" i="2"/>
  <c r="T20" i="2"/>
  <c r="AB20" i="2" s="1"/>
  <c r="AG20" i="2"/>
  <c r="AF20" i="2"/>
  <c r="S20" i="2"/>
  <c r="AA20" i="2" s="1"/>
  <c r="K51" i="13"/>
  <c r="C954" i="13"/>
  <c r="C953" i="13"/>
  <c r="C35" i="2"/>
  <c r="L42" i="2"/>
  <c r="P41" i="2"/>
  <c r="O41" i="2"/>
  <c r="J42" i="2"/>
  <c r="M41" i="2"/>
  <c r="K42" i="2"/>
  <c r="N41" i="2"/>
  <c r="AD20" i="2"/>
  <c r="AO20" i="2" s="1"/>
  <c r="W19" i="2"/>
  <c r="Q20" i="2" s="1"/>
  <c r="Z19" i="2"/>
  <c r="Y19" i="2"/>
  <c r="B36" i="2"/>
  <c r="AM35" i="2" l="1"/>
  <c r="AN35" i="2" s="1"/>
  <c r="AR35" i="2"/>
  <c r="AE20" i="2"/>
  <c r="Y20" i="2"/>
  <c r="K52" i="13"/>
  <c r="C956" i="13"/>
  <c r="C957" i="13"/>
  <c r="C955" i="13"/>
  <c r="C36" i="2"/>
  <c r="AH20" i="2"/>
  <c r="AP20" i="2" s="1"/>
  <c r="AQ20" i="2" s="1"/>
  <c r="K43" i="2"/>
  <c r="N42" i="2"/>
  <c r="J43" i="2"/>
  <c r="M42" i="2"/>
  <c r="L43" i="2"/>
  <c r="O42" i="2"/>
  <c r="P42" i="2"/>
  <c r="R20" i="2"/>
  <c r="V21" i="2"/>
  <c r="U21" i="2"/>
  <c r="AC21" i="2" s="1"/>
  <c r="B37" i="2"/>
  <c r="AM36" i="2" l="1"/>
  <c r="AN36" i="2" s="1"/>
  <c r="AN37" i="2" s="1"/>
  <c r="AN38" i="2" s="1"/>
  <c r="AR36" i="2"/>
  <c r="AG21" i="2"/>
  <c r="AF21" i="2"/>
  <c r="W20" i="2"/>
  <c r="AE21" i="2" s="1"/>
  <c r="K53" i="13"/>
  <c r="C958" i="13"/>
  <c r="C37" i="2"/>
  <c r="AR37" i="2" s="1"/>
  <c r="L44" i="2"/>
  <c r="P43" i="2"/>
  <c r="O43" i="2"/>
  <c r="J44" i="2"/>
  <c r="M43" i="2"/>
  <c r="K44" i="2"/>
  <c r="N43" i="2"/>
  <c r="S21" i="2"/>
  <c r="AA21" i="2" s="1"/>
  <c r="T21" i="2"/>
  <c r="Z20" i="2"/>
  <c r="AD21" i="2"/>
  <c r="AO21" i="2" s="1"/>
  <c r="B38" i="2"/>
  <c r="R21" i="2" l="1"/>
  <c r="Q21" i="2"/>
  <c r="K54" i="13"/>
  <c r="C964" i="13"/>
  <c r="C962" i="13"/>
  <c r="C961" i="13"/>
  <c r="C960" i="13"/>
  <c r="C959" i="13"/>
  <c r="C963" i="13"/>
  <c r="C38" i="2"/>
  <c r="AR38" i="2" s="1"/>
  <c r="AH21" i="2"/>
  <c r="AP21" i="2" s="1"/>
  <c r="AQ21" i="2" s="1"/>
  <c r="K45" i="2"/>
  <c r="N44" i="2"/>
  <c r="J45" i="2"/>
  <c r="M44" i="2"/>
  <c r="L45" i="2"/>
  <c r="O44" i="2"/>
  <c r="P44" i="2"/>
  <c r="AB21" i="2"/>
  <c r="U22" i="2"/>
  <c r="AC22" i="2" s="1"/>
  <c r="V22" i="2"/>
  <c r="B39" i="2"/>
  <c r="AG22" i="2" l="1"/>
  <c r="AF22" i="2"/>
  <c r="S22" i="2"/>
  <c r="AA22" i="2" s="1"/>
  <c r="W21" i="2"/>
  <c r="Q22" i="2" s="1"/>
  <c r="Z21" i="2"/>
  <c r="T22" i="2"/>
  <c r="AB22" i="2" s="1"/>
  <c r="Y21" i="2"/>
  <c r="K55" i="13"/>
  <c r="C968" i="13"/>
  <c r="C967" i="13"/>
  <c r="C966" i="13"/>
  <c r="C965" i="13"/>
  <c r="C39" i="2"/>
  <c r="L46" i="2"/>
  <c r="P45" i="2"/>
  <c r="O45" i="2"/>
  <c r="J46" i="2"/>
  <c r="M45" i="2"/>
  <c r="K46" i="2"/>
  <c r="N45" i="2"/>
  <c r="AD22" i="2"/>
  <c r="AO22" i="2" s="1"/>
  <c r="B40" i="2"/>
  <c r="AM39" i="2" l="1"/>
  <c r="AN39" i="2" s="1"/>
  <c r="AR39" i="2"/>
  <c r="AE22" i="2"/>
  <c r="R22" i="2"/>
  <c r="U23" i="2"/>
  <c r="AC23" i="2" s="1"/>
  <c r="V23" i="2"/>
  <c r="AD23" i="2" s="1"/>
  <c r="AO23" i="2" s="1"/>
  <c r="AH22" i="2"/>
  <c r="AP22" i="2" s="1"/>
  <c r="AQ22" i="2" s="1"/>
  <c r="Y22" i="2"/>
  <c r="K56" i="13"/>
  <c r="C972" i="13"/>
  <c r="C970" i="13"/>
  <c r="C969" i="13"/>
  <c r="C971" i="13"/>
  <c r="C40" i="2"/>
  <c r="J47" i="2"/>
  <c r="M46" i="2"/>
  <c r="K47" i="2"/>
  <c r="N46" i="2"/>
  <c r="L47" i="2"/>
  <c r="P46" i="2"/>
  <c r="O46" i="2"/>
  <c r="B41" i="2"/>
  <c r="AM40" i="2" l="1"/>
  <c r="AN40" i="2" s="1"/>
  <c r="AR40" i="2"/>
  <c r="S23" i="2"/>
  <c r="AA23" i="2" s="1"/>
  <c r="AF23" i="2"/>
  <c r="AG23" i="2"/>
  <c r="Z22" i="2"/>
  <c r="W22" i="2"/>
  <c r="AE23" i="2" s="1"/>
  <c r="T23" i="2"/>
  <c r="AB23" i="2" s="1"/>
  <c r="K57" i="13"/>
  <c r="C975" i="13"/>
  <c r="C974" i="13"/>
  <c r="C973" i="13"/>
  <c r="C41" i="2"/>
  <c r="K48" i="2"/>
  <c r="N47" i="2"/>
  <c r="L48" i="2"/>
  <c r="P47" i="2"/>
  <c r="O47" i="2"/>
  <c r="J48" i="2"/>
  <c r="M47" i="2"/>
  <c r="B42" i="2"/>
  <c r="AM41" i="2" l="1"/>
  <c r="AN41" i="2" s="1"/>
  <c r="AR41" i="2"/>
  <c r="Q23" i="2"/>
  <c r="AH23" i="2"/>
  <c r="AP23" i="2" s="1"/>
  <c r="AQ23" i="2" s="1"/>
  <c r="V24" i="2"/>
  <c r="AD24" i="2" s="1"/>
  <c r="AO24" i="2" s="1"/>
  <c r="R23" i="2"/>
  <c r="U24" i="2"/>
  <c r="AC24" i="2" s="1"/>
  <c r="K58" i="13"/>
  <c r="C978" i="13"/>
  <c r="C977" i="13"/>
  <c r="C976" i="13"/>
  <c r="C42" i="2"/>
  <c r="L49" i="2"/>
  <c r="O48" i="2"/>
  <c r="P48" i="2"/>
  <c r="J49" i="2"/>
  <c r="M48" i="2"/>
  <c r="K49" i="2"/>
  <c r="N48" i="2"/>
  <c r="B43" i="2"/>
  <c r="AM42" i="2" l="1"/>
  <c r="AN42" i="2" s="1"/>
  <c r="AR42" i="2"/>
  <c r="T24" i="2"/>
  <c r="AB24" i="2" s="1"/>
  <c r="AG24" i="2"/>
  <c r="AF24" i="2"/>
  <c r="W23" i="2"/>
  <c r="Q24" i="2" s="1"/>
  <c r="Y23" i="2"/>
  <c r="Z23" i="2"/>
  <c r="S24" i="2"/>
  <c r="AA24" i="2" s="1"/>
  <c r="K60" i="13"/>
  <c r="C980" i="13"/>
  <c r="C983" i="13"/>
  <c r="C982" i="13"/>
  <c r="C981" i="13"/>
  <c r="C979" i="13"/>
  <c r="C43" i="2"/>
  <c r="K50" i="2"/>
  <c r="N49" i="2"/>
  <c r="J50" i="2"/>
  <c r="M49" i="2"/>
  <c r="L50" i="2"/>
  <c r="P49" i="2"/>
  <c r="O49" i="2"/>
  <c r="B44" i="2"/>
  <c r="AM43" i="2" l="1"/>
  <c r="AN43" i="2" s="1"/>
  <c r="AR43" i="2"/>
  <c r="V25" i="2"/>
  <c r="AD25" i="2" s="1"/>
  <c r="AO25" i="2" s="1"/>
  <c r="AE24" i="2"/>
  <c r="Y24" i="2"/>
  <c r="R24" i="2"/>
  <c r="U25" i="2"/>
  <c r="AC25" i="2" s="1"/>
  <c r="AH24" i="2"/>
  <c r="AP24" i="2" s="1"/>
  <c r="AQ24" i="2" s="1"/>
  <c r="K61" i="13"/>
  <c r="C986" i="13"/>
  <c r="C985" i="13"/>
  <c r="C987" i="13"/>
  <c r="C44" i="2"/>
  <c r="L51" i="2"/>
  <c r="P50" i="2"/>
  <c r="O50" i="2"/>
  <c r="J51" i="2"/>
  <c r="M50" i="2"/>
  <c r="K51" i="2"/>
  <c r="N50" i="2"/>
  <c r="B45" i="2"/>
  <c r="AM44" i="2" l="1"/>
  <c r="AN44" i="2" s="1"/>
  <c r="AR44" i="2"/>
  <c r="S25" i="2"/>
  <c r="AA25" i="2" s="1"/>
  <c r="AF25" i="2"/>
  <c r="AG25" i="2"/>
  <c r="W24" i="2"/>
  <c r="Z24" i="2"/>
  <c r="T25" i="2"/>
  <c r="V26" i="2" s="1"/>
  <c r="AD26" i="2" s="1"/>
  <c r="AO26" i="2" s="1"/>
  <c r="K62" i="13"/>
  <c r="C988" i="13"/>
  <c r="C989" i="13"/>
  <c r="C45" i="2"/>
  <c r="J52" i="2"/>
  <c r="M51" i="2"/>
  <c r="K52" i="2"/>
  <c r="N51" i="2"/>
  <c r="L52" i="2"/>
  <c r="P51" i="2"/>
  <c r="O51" i="2"/>
  <c r="B46" i="2"/>
  <c r="AM45" i="2" l="1"/>
  <c r="AN45" i="2" s="1"/>
  <c r="AR45" i="2"/>
  <c r="Q25" i="2"/>
  <c r="AE25" i="2"/>
  <c r="AH25" i="2"/>
  <c r="AP25" i="2" s="1"/>
  <c r="AQ25" i="2" s="1"/>
  <c r="AB25" i="2"/>
  <c r="R25" i="2"/>
  <c r="U26" i="2"/>
  <c r="AC26" i="2" s="1"/>
  <c r="K63" i="13"/>
  <c r="C993" i="13"/>
  <c r="C992" i="13"/>
  <c r="C991" i="13"/>
  <c r="C990" i="13"/>
  <c r="C46" i="2"/>
  <c r="L53" i="2"/>
  <c r="P52" i="2"/>
  <c r="O52" i="2"/>
  <c r="K53" i="2"/>
  <c r="N52" i="2"/>
  <c r="J53" i="2"/>
  <c r="M52" i="2"/>
  <c r="B47" i="2"/>
  <c r="AM46" i="2" l="1"/>
  <c r="AN46" i="2" s="1"/>
  <c r="AR46" i="2"/>
  <c r="Y25" i="2"/>
  <c r="Z25" i="2"/>
  <c r="AG26" i="2"/>
  <c r="AF26" i="2"/>
  <c r="S26" i="2"/>
  <c r="AA26" i="2" s="1"/>
  <c r="T26" i="2"/>
  <c r="AB26" i="2" s="1"/>
  <c r="W25" i="2"/>
  <c r="Q26" i="2" s="1"/>
  <c r="K64" i="13"/>
  <c r="C994" i="13"/>
  <c r="C47" i="2"/>
  <c r="J54" i="2"/>
  <c r="M53" i="2"/>
  <c r="K54" i="2"/>
  <c r="N53" i="2"/>
  <c r="L54" i="2"/>
  <c r="P53" i="2"/>
  <c r="O53" i="2"/>
  <c r="B48" i="2"/>
  <c r="AM47" i="2" l="1"/>
  <c r="AN47" i="2" s="1"/>
  <c r="AR47" i="2"/>
  <c r="Y26" i="2"/>
  <c r="AE26" i="2"/>
  <c r="U27" i="2"/>
  <c r="AC27" i="2" s="1"/>
  <c r="V27" i="2"/>
  <c r="AD27" i="2" s="1"/>
  <c r="AO27" i="2" s="1"/>
  <c r="AH26" i="2"/>
  <c r="AP26" i="2" s="1"/>
  <c r="AQ26" i="2" s="1"/>
  <c r="R26" i="2"/>
  <c r="K66" i="13"/>
  <c r="C996" i="13"/>
  <c r="C997" i="13"/>
  <c r="C995" i="13"/>
  <c r="C48" i="2"/>
  <c r="L55" i="2"/>
  <c r="O54" i="2"/>
  <c r="P54" i="2"/>
  <c r="K55" i="2"/>
  <c r="N54" i="2"/>
  <c r="J55" i="2"/>
  <c r="M54" i="2"/>
  <c r="B49" i="2"/>
  <c r="C49" i="2" s="1"/>
  <c r="AM49" i="2" l="1"/>
  <c r="AR49" i="2"/>
  <c r="AM48" i="2"/>
  <c r="AN48" i="2" s="1"/>
  <c r="AN49" i="2" s="1"/>
  <c r="AR48" i="2"/>
  <c r="AG27" i="2"/>
  <c r="AF27" i="2"/>
  <c r="S27" i="2"/>
  <c r="AA27" i="2" s="1"/>
  <c r="W26" i="2"/>
  <c r="AE27" i="2" s="1"/>
  <c r="T27" i="2"/>
  <c r="V28" i="2" s="1"/>
  <c r="AD28" i="2" s="1"/>
  <c r="AO28" i="2" s="1"/>
  <c r="Z26" i="2"/>
  <c r="K67" i="13"/>
  <c r="C1000" i="13"/>
  <c r="C999" i="13"/>
  <c r="K56" i="2"/>
  <c r="N55" i="2"/>
  <c r="J56" i="2"/>
  <c r="M55" i="2"/>
  <c r="L56" i="2"/>
  <c r="P55" i="2"/>
  <c r="O55" i="2"/>
  <c r="B50" i="2"/>
  <c r="C50" i="2" s="1"/>
  <c r="AM50" i="2" l="1"/>
  <c r="AN50" i="2" s="1"/>
  <c r="AR50" i="2"/>
  <c r="AH27" i="2"/>
  <c r="AP27" i="2" s="1"/>
  <c r="AQ27" i="2" s="1"/>
  <c r="AB27" i="2"/>
  <c r="R27" i="2"/>
  <c r="Q27" i="2"/>
  <c r="U28" i="2"/>
  <c r="AC28" i="2" s="1"/>
  <c r="C1002" i="13"/>
  <c r="C1001" i="13"/>
  <c r="L57" i="2"/>
  <c r="P56" i="2"/>
  <c r="O56" i="2"/>
  <c r="J57" i="2"/>
  <c r="M56" i="2"/>
  <c r="K57" i="2"/>
  <c r="N56" i="2"/>
  <c r="B51" i="2"/>
  <c r="C51" i="2" s="1"/>
  <c r="AM51" i="2" l="1"/>
  <c r="AN51" i="2" s="1"/>
  <c r="AR51" i="2"/>
  <c r="T28" i="2"/>
  <c r="AB28" i="2" s="1"/>
  <c r="AF28" i="2"/>
  <c r="AG28" i="2"/>
  <c r="Y27" i="2"/>
  <c r="Z27" i="2"/>
  <c r="W27" i="2"/>
  <c r="Q28" i="2" s="1"/>
  <c r="S28" i="2"/>
  <c r="AA28" i="2" s="1"/>
  <c r="N26" i="13"/>
  <c r="N31" i="13"/>
  <c r="N41" i="13"/>
  <c r="N11" i="13"/>
  <c r="N66" i="13"/>
  <c r="N4" i="13"/>
  <c r="N58" i="13"/>
  <c r="N30" i="13"/>
  <c r="N64" i="13"/>
  <c r="N35" i="13"/>
  <c r="N38" i="13"/>
  <c r="N5" i="13"/>
  <c r="N9" i="13"/>
  <c r="N63" i="13"/>
  <c r="N2" i="13"/>
  <c r="N37" i="13"/>
  <c r="N50" i="13"/>
  <c r="N21" i="13"/>
  <c r="N51" i="13"/>
  <c r="N14" i="13"/>
  <c r="N45" i="13"/>
  <c r="N55" i="13"/>
  <c r="N61" i="13"/>
  <c r="N34" i="13"/>
  <c r="N46" i="13"/>
  <c r="N18" i="13"/>
  <c r="N56" i="13"/>
  <c r="N48" i="13"/>
  <c r="N10" i="13"/>
  <c r="N39" i="13"/>
  <c r="N47" i="13"/>
  <c r="N40" i="13"/>
  <c r="N42" i="13"/>
  <c r="N16" i="13"/>
  <c r="N12" i="13"/>
  <c r="N62" i="13"/>
  <c r="N65" i="13"/>
  <c r="N8" i="13"/>
  <c r="N23" i="13"/>
  <c r="N7" i="13"/>
  <c r="N59" i="13"/>
  <c r="N27" i="13"/>
  <c r="N33" i="13"/>
  <c r="N49" i="13"/>
  <c r="N43" i="13"/>
  <c r="N22" i="13"/>
  <c r="N67" i="13"/>
  <c r="N57" i="13"/>
  <c r="N60" i="13"/>
  <c r="N32" i="13"/>
  <c r="N20" i="13"/>
  <c r="N24" i="13"/>
  <c r="N52" i="13"/>
  <c r="N28" i="13"/>
  <c r="N53" i="13"/>
  <c r="N13" i="13"/>
  <c r="N17" i="13"/>
  <c r="N19" i="13"/>
  <c r="N54" i="13"/>
  <c r="N3" i="13"/>
  <c r="N29" i="13"/>
  <c r="N36" i="13"/>
  <c r="N6" i="13"/>
  <c r="N25" i="13"/>
  <c r="N15" i="13"/>
  <c r="N44" i="13"/>
  <c r="J58" i="2"/>
  <c r="J59" i="2" s="1"/>
  <c r="M57" i="2"/>
  <c r="K58" i="2"/>
  <c r="K59" i="2" s="1"/>
  <c r="K60" i="2" s="1"/>
  <c r="K61" i="2" s="1"/>
  <c r="N57" i="2"/>
  <c r="L58" i="2"/>
  <c r="L59" i="2" s="1"/>
  <c r="L60" i="2" s="1"/>
  <c r="L61" i="2" s="1"/>
  <c r="P57" i="2"/>
  <c r="O57" i="2"/>
  <c r="B52" i="2"/>
  <c r="C52" i="2" s="1"/>
  <c r="AM52" i="2" l="1"/>
  <c r="AN52" i="2" s="1"/>
  <c r="AR52" i="2"/>
  <c r="V29" i="2"/>
  <c r="AD29" i="2" s="1"/>
  <c r="AO29" i="2" s="1"/>
  <c r="AE28" i="2"/>
  <c r="Y28" i="2"/>
  <c r="R28" i="2"/>
  <c r="J60" i="2"/>
  <c r="J61" i="2" s="1"/>
  <c r="AS59" i="2"/>
  <c r="AT59" i="2"/>
  <c r="AH28" i="2"/>
  <c r="AP28" i="2" s="1"/>
  <c r="AQ28" i="2" s="1"/>
  <c r="U29" i="2"/>
  <c r="AC29" i="2" s="1"/>
  <c r="P58" i="2"/>
  <c r="O58" i="2"/>
  <c r="N58" i="2"/>
  <c r="M58" i="2"/>
  <c r="B53" i="2"/>
  <c r="C53" i="2" s="1"/>
  <c r="AM53" i="2" l="1"/>
  <c r="AN53" i="2" s="1"/>
  <c r="AR53" i="2"/>
  <c r="AG29" i="2"/>
  <c r="AF29" i="2"/>
  <c r="S29" i="2"/>
  <c r="AA29" i="2" s="1"/>
  <c r="W28" i="2"/>
  <c r="AE29" i="2" s="1"/>
  <c r="Z28" i="2"/>
  <c r="T29" i="2"/>
  <c r="V30" i="2" s="1"/>
  <c r="AD30" i="2" s="1"/>
  <c r="AO30" i="2" s="1"/>
  <c r="M59" i="2"/>
  <c r="N59" i="2"/>
  <c r="P59" i="2"/>
  <c r="O59" i="2"/>
  <c r="B54" i="2"/>
  <c r="C54" i="2" s="1"/>
  <c r="AM54" i="2" l="1"/>
  <c r="AN54" i="2" s="1"/>
  <c r="AR54" i="2"/>
  <c r="Q29" i="2"/>
  <c r="Y29" i="2" s="1"/>
  <c r="R29" i="2"/>
  <c r="AH29" i="2"/>
  <c r="AP29" i="2" s="1"/>
  <c r="AQ29" i="2" s="1"/>
  <c r="AB29" i="2"/>
  <c r="U30" i="2"/>
  <c r="AC30" i="2" s="1"/>
  <c r="P60" i="2"/>
  <c r="O60" i="2"/>
  <c r="N60" i="2"/>
  <c r="M60" i="2"/>
  <c r="B55" i="2"/>
  <c r="C55" i="2" s="1"/>
  <c r="W29" i="2" l="1"/>
  <c r="AE30" i="2" s="1"/>
  <c r="AM55" i="2"/>
  <c r="AN55" i="2" s="1"/>
  <c r="AR55" i="2"/>
  <c r="Z29" i="2"/>
  <c r="S30" i="2"/>
  <c r="AA30" i="2" s="1"/>
  <c r="AF30" i="2"/>
  <c r="T30" i="2"/>
  <c r="AB30" i="2" s="1"/>
  <c r="AG30" i="2"/>
  <c r="J62" i="2"/>
  <c r="M61" i="2"/>
  <c r="K62" i="2"/>
  <c r="N61" i="2"/>
  <c r="L62" i="2"/>
  <c r="P61" i="2"/>
  <c r="O61" i="2"/>
  <c r="B56" i="2"/>
  <c r="C56" i="2" s="1"/>
  <c r="Q30" i="2" l="1"/>
  <c r="Y30" i="2" s="1"/>
  <c r="R30" i="2"/>
  <c r="AF31" i="2" s="1"/>
  <c r="AM56" i="2"/>
  <c r="AN56" i="2" s="1"/>
  <c r="AR56" i="2"/>
  <c r="AH30" i="2"/>
  <c r="AP30" i="2" s="1"/>
  <c r="AQ30" i="2" s="1"/>
  <c r="V31" i="2"/>
  <c r="AD31" i="2" s="1"/>
  <c r="AO31" i="2" s="1"/>
  <c r="U31" i="2"/>
  <c r="AC31" i="2" s="1"/>
  <c r="K63" i="2"/>
  <c r="N62" i="2"/>
  <c r="L63" i="2"/>
  <c r="P62" i="2"/>
  <c r="O62" i="2"/>
  <c r="J63" i="2"/>
  <c r="M62" i="2"/>
  <c r="B57" i="2"/>
  <c r="C57" i="2" s="1"/>
  <c r="T31" i="2" l="1"/>
  <c r="AB31" i="2" s="1"/>
  <c r="AG31" i="2"/>
  <c r="AH31" i="2" s="1"/>
  <c r="AP31" i="2" s="1"/>
  <c r="AQ31" i="2" s="1"/>
  <c r="W30" i="2"/>
  <c r="Q31" i="2" s="1"/>
  <c r="Y31" i="2" s="1"/>
  <c r="Z30" i="2"/>
  <c r="S31" i="2"/>
  <c r="AA31" i="2" s="1"/>
  <c r="AM57" i="2"/>
  <c r="AN57" i="2" s="1"/>
  <c r="AR57" i="2"/>
  <c r="L64" i="2"/>
  <c r="P63" i="2"/>
  <c r="O63" i="2"/>
  <c r="J64" i="2"/>
  <c r="M63" i="2"/>
  <c r="K64" i="2"/>
  <c r="N63" i="2"/>
  <c r="B58" i="2"/>
  <c r="C58" i="2" s="1"/>
  <c r="V32" i="2" l="1"/>
  <c r="AD32" i="2" s="1"/>
  <c r="AO32" i="2" s="1"/>
  <c r="U32" i="2"/>
  <c r="AC32" i="2" s="1"/>
  <c r="AE31" i="2"/>
  <c r="R31" i="2"/>
  <c r="AG32" i="2" s="1"/>
  <c r="AM58" i="2"/>
  <c r="AN58" i="2" s="1"/>
  <c r="AR58" i="2"/>
  <c r="K65" i="2"/>
  <c r="N64" i="2"/>
  <c r="J65" i="2"/>
  <c r="M64" i="2"/>
  <c r="L65" i="2"/>
  <c r="O64" i="2"/>
  <c r="P64" i="2"/>
  <c r="B59" i="2"/>
  <c r="C59" i="2" s="1"/>
  <c r="S32" i="2" l="1"/>
  <c r="AA32" i="2" s="1"/>
  <c r="W31" i="2"/>
  <c r="AE32" i="2" s="1"/>
  <c r="Z31" i="2"/>
  <c r="AF32" i="2"/>
  <c r="AH32" i="2" s="1"/>
  <c r="AP32" i="2" s="1"/>
  <c r="AQ32" i="2" s="1"/>
  <c r="T32" i="2"/>
  <c r="AB32" i="2" s="1"/>
  <c r="AM59" i="2"/>
  <c r="AN59" i="2" s="1"/>
  <c r="AR59" i="2"/>
  <c r="J66" i="2"/>
  <c r="M65" i="2"/>
  <c r="L66" i="2"/>
  <c r="P65" i="2"/>
  <c r="O65" i="2"/>
  <c r="K66" i="2"/>
  <c r="N65" i="2"/>
  <c r="B60" i="2"/>
  <c r="C60" i="2" s="1"/>
  <c r="Q32" i="2" l="1"/>
  <c r="R32" i="2"/>
  <c r="S33" i="2" s="1"/>
  <c r="AA33" i="2" s="1"/>
  <c r="V33" i="2"/>
  <c r="AD33" i="2" s="1"/>
  <c r="AO33" i="2" s="1"/>
  <c r="U33" i="2"/>
  <c r="AC33" i="2" s="1"/>
  <c r="AM60" i="2"/>
  <c r="AN60" i="2" s="1"/>
  <c r="AR60" i="2"/>
  <c r="K67" i="2"/>
  <c r="N66" i="2"/>
  <c r="L67" i="2"/>
  <c r="P66" i="2"/>
  <c r="O66" i="2"/>
  <c r="J67" i="2"/>
  <c r="M66" i="2"/>
  <c r="B61" i="2"/>
  <c r="C61" i="2" s="1"/>
  <c r="T33" i="2" l="1"/>
  <c r="V34" i="2" s="1"/>
  <c r="AD34" i="2" s="1"/>
  <c r="AO34" i="2" s="1"/>
  <c r="W32" i="2"/>
  <c r="AE33" i="2" s="1"/>
  <c r="AF33" i="2"/>
  <c r="Z32" i="2"/>
  <c r="AG33" i="2"/>
  <c r="Y32" i="2"/>
  <c r="AM61" i="2"/>
  <c r="AN61" i="2" s="1"/>
  <c r="AR61" i="2"/>
  <c r="L68" i="2"/>
  <c r="P67" i="2"/>
  <c r="O67" i="2"/>
  <c r="J68" i="2"/>
  <c r="M67" i="2"/>
  <c r="K68" i="2"/>
  <c r="N67" i="2"/>
  <c r="B62" i="2"/>
  <c r="C62" i="2" s="1"/>
  <c r="U34" i="2" l="1"/>
  <c r="AC34" i="2" s="1"/>
  <c r="AB33" i="2"/>
  <c r="R33" i="2"/>
  <c r="AF34" i="2" s="1"/>
  <c r="AH33" i="2"/>
  <c r="AP33" i="2" s="1"/>
  <c r="AQ33" i="2" s="1"/>
  <c r="Q33" i="2"/>
  <c r="AM62" i="2"/>
  <c r="AN62" i="2" s="1"/>
  <c r="AR62" i="2"/>
  <c r="J69" i="2"/>
  <c r="M68" i="2"/>
  <c r="K69" i="2"/>
  <c r="N68" i="2"/>
  <c r="L69" i="2"/>
  <c r="P68" i="2"/>
  <c r="O68" i="2"/>
  <c r="B63" i="2"/>
  <c r="C63" i="2" s="1"/>
  <c r="W33" i="2" l="1"/>
  <c r="AE34" i="2" s="1"/>
  <c r="S34" i="2"/>
  <c r="AA34" i="2" s="1"/>
  <c r="AG34" i="2"/>
  <c r="AH34" i="2" s="1"/>
  <c r="AP34" i="2" s="1"/>
  <c r="AQ34" i="2" s="1"/>
  <c r="T34" i="2"/>
  <c r="AB34" i="2" s="1"/>
  <c r="Z33" i="2"/>
  <c r="Y33" i="2"/>
  <c r="AM63" i="2"/>
  <c r="AN63" i="2" s="1"/>
  <c r="AR63" i="2"/>
  <c r="L70" i="2"/>
  <c r="P69" i="2"/>
  <c r="O69" i="2"/>
  <c r="K70" i="2"/>
  <c r="N69" i="2"/>
  <c r="J70" i="2"/>
  <c r="M69" i="2"/>
  <c r="B64" i="2"/>
  <c r="C64" i="2" s="1"/>
  <c r="Q34" i="2" l="1"/>
  <c r="Y34" i="2" s="1"/>
  <c r="R34" i="2"/>
  <c r="Z34" i="2" s="1"/>
  <c r="V35" i="2"/>
  <c r="AD35" i="2" s="1"/>
  <c r="AO35" i="2" s="1"/>
  <c r="U35" i="2"/>
  <c r="AC35" i="2" s="1"/>
  <c r="AM64" i="2"/>
  <c r="AN64" i="2" s="1"/>
  <c r="AR64" i="2"/>
  <c r="K71" i="2"/>
  <c r="N70" i="2"/>
  <c r="J71" i="2"/>
  <c r="M70" i="2"/>
  <c r="L71" i="2"/>
  <c r="O70" i="2"/>
  <c r="P70" i="2"/>
  <c r="B65" i="2"/>
  <c r="C65" i="2" s="1"/>
  <c r="AF35" i="2" l="1"/>
  <c r="AG35" i="2"/>
  <c r="T35" i="2"/>
  <c r="AB35" i="2" s="1"/>
  <c r="S35" i="2"/>
  <c r="AA35" i="2" s="1"/>
  <c r="W34" i="2"/>
  <c r="Q35" i="2" s="1"/>
  <c r="Y35" i="2" s="1"/>
  <c r="AM65" i="2"/>
  <c r="AN65" i="2" s="1"/>
  <c r="AR65" i="2"/>
  <c r="L72" i="2"/>
  <c r="P71" i="2"/>
  <c r="O71" i="2"/>
  <c r="J72" i="2"/>
  <c r="M71" i="2"/>
  <c r="K72" i="2"/>
  <c r="N71" i="2"/>
  <c r="B66" i="2"/>
  <c r="C66" i="2" s="1"/>
  <c r="AH35" i="2" l="1"/>
  <c r="AP35" i="2" s="1"/>
  <c r="AQ35" i="2" s="1"/>
  <c r="V36" i="2"/>
  <c r="AD36" i="2" s="1"/>
  <c r="AO36" i="2" s="1"/>
  <c r="R35" i="2"/>
  <c r="AF36" i="2" s="1"/>
  <c r="U36" i="2"/>
  <c r="AC36" i="2" s="1"/>
  <c r="AE35" i="2"/>
  <c r="AM66" i="2"/>
  <c r="AN66" i="2" s="1"/>
  <c r="AR66" i="2"/>
  <c r="L73" i="2"/>
  <c r="P72" i="2"/>
  <c r="O72" i="2"/>
  <c r="K73" i="2"/>
  <c r="N72" i="2"/>
  <c r="J73" i="2"/>
  <c r="M72" i="2"/>
  <c r="B67" i="2"/>
  <c r="C67" i="2" s="1"/>
  <c r="T36" i="2" l="1"/>
  <c r="AB36" i="2" s="1"/>
  <c r="AG36" i="2"/>
  <c r="AH36" i="2" s="1"/>
  <c r="AP36" i="2" s="1"/>
  <c r="AQ36" i="2" s="1"/>
  <c r="Z35" i="2"/>
  <c r="S36" i="2"/>
  <c r="AA36" i="2" s="1"/>
  <c r="W35" i="2"/>
  <c r="AE36" i="2" s="1"/>
  <c r="AN67" i="2"/>
  <c r="AM67" i="2"/>
  <c r="AR67" i="2"/>
  <c r="K74" i="2"/>
  <c r="N73" i="2"/>
  <c r="J74" i="2"/>
  <c r="M73" i="2"/>
  <c r="L74" i="2"/>
  <c r="P73" i="2"/>
  <c r="O73" i="2"/>
  <c r="B68" i="2"/>
  <c r="C68" i="2" s="1"/>
  <c r="V37" i="2" l="1"/>
  <c r="AD37" i="2" s="1"/>
  <c r="AO37" i="2" s="1"/>
  <c r="U37" i="2"/>
  <c r="AC37" i="2" s="1"/>
  <c r="Q36" i="2"/>
  <c r="Y36" i="2" s="1"/>
  <c r="R36" i="2"/>
  <c r="S37" i="2" s="1"/>
  <c r="AA37" i="2" s="1"/>
  <c r="AM68" i="2"/>
  <c r="AN68" i="2" s="1"/>
  <c r="AR68" i="2"/>
  <c r="J75" i="2"/>
  <c r="M74" i="2"/>
  <c r="L75" i="2"/>
  <c r="O74" i="2"/>
  <c r="P74" i="2"/>
  <c r="K75" i="2"/>
  <c r="N74" i="2"/>
  <c r="B69" i="2"/>
  <c r="C69" i="2" s="1"/>
  <c r="T37" i="2" l="1"/>
  <c r="AB37" i="2" s="1"/>
  <c r="AG37" i="2"/>
  <c r="AF37" i="2"/>
  <c r="W36" i="2"/>
  <c r="Q37" i="2" s="1"/>
  <c r="Y37" i="2" s="1"/>
  <c r="Z36" i="2"/>
  <c r="AM69" i="2"/>
  <c r="AN69" i="2" s="1"/>
  <c r="AR69" i="2"/>
  <c r="L76" i="2"/>
  <c r="P75" i="2"/>
  <c r="O75" i="2"/>
  <c r="K76" i="2"/>
  <c r="N75" i="2"/>
  <c r="J76" i="2"/>
  <c r="M75" i="2"/>
  <c r="B70" i="2"/>
  <c r="C70" i="2" s="1"/>
  <c r="AH37" i="2" l="1"/>
  <c r="AP37" i="2" s="1"/>
  <c r="AQ37" i="2" s="1"/>
  <c r="V38" i="2"/>
  <c r="AD38" i="2" s="1"/>
  <c r="AO38" i="2" s="1"/>
  <c r="R37" i="2"/>
  <c r="T38" i="2" s="1"/>
  <c r="AB38" i="2" s="1"/>
  <c r="U38" i="2"/>
  <c r="AC38" i="2" s="1"/>
  <c r="AE37" i="2"/>
  <c r="AM70" i="2"/>
  <c r="AN70" i="2" s="1"/>
  <c r="AR70" i="2"/>
  <c r="J77" i="2"/>
  <c r="M76" i="2"/>
  <c r="K77" i="2"/>
  <c r="N76" i="2"/>
  <c r="L77" i="2"/>
  <c r="P76" i="2"/>
  <c r="O76" i="2"/>
  <c r="B71" i="2"/>
  <c r="C71" i="2" s="1"/>
  <c r="AF38" i="2" l="1"/>
  <c r="W37" i="2"/>
  <c r="AE38" i="2" s="1"/>
  <c r="AG38" i="2"/>
  <c r="Z37" i="2"/>
  <c r="S38" i="2"/>
  <c r="AA38" i="2" s="1"/>
  <c r="AM71" i="2"/>
  <c r="AN71" i="2" s="1"/>
  <c r="AR71" i="2"/>
  <c r="V39" i="2"/>
  <c r="AD39" i="2" s="1"/>
  <c r="AO39" i="2" s="1"/>
  <c r="K78" i="2"/>
  <c r="N77" i="2"/>
  <c r="L78" i="2"/>
  <c r="P77" i="2"/>
  <c r="O77" i="2"/>
  <c r="J78" i="2"/>
  <c r="M77" i="2"/>
  <c r="B72" i="2"/>
  <c r="C72" i="2" s="1"/>
  <c r="AH38" i="2" l="1"/>
  <c r="AP38" i="2" s="1"/>
  <c r="AQ38" i="2" s="1"/>
  <c r="R38" i="2"/>
  <c r="AG39" i="2" s="1"/>
  <c r="U39" i="2"/>
  <c r="AC39" i="2" s="1"/>
  <c r="Q38" i="2"/>
  <c r="AM72" i="2"/>
  <c r="AN72" i="2" s="1"/>
  <c r="AR72" i="2"/>
  <c r="J79" i="2"/>
  <c r="M78" i="2"/>
  <c r="L79" i="2"/>
  <c r="P78" i="2"/>
  <c r="O78" i="2"/>
  <c r="K79" i="2"/>
  <c r="N78" i="2"/>
  <c r="B73" i="2"/>
  <c r="C73" i="2" s="1"/>
  <c r="AF39" i="2" l="1"/>
  <c r="AH39" i="2" s="1"/>
  <c r="AP39" i="2" s="1"/>
  <c r="AQ39" i="2" s="1"/>
  <c r="Z38" i="2"/>
  <c r="W38" i="2"/>
  <c r="Q39" i="2" s="1"/>
  <c r="Y39" i="2" s="1"/>
  <c r="T39" i="2"/>
  <c r="AB39" i="2" s="1"/>
  <c r="S39" i="2"/>
  <c r="AA39" i="2" s="1"/>
  <c r="Y38" i="2"/>
  <c r="AM73" i="2"/>
  <c r="AN73" i="2" s="1"/>
  <c r="AR73" i="2"/>
  <c r="K80" i="2"/>
  <c r="N79" i="2"/>
  <c r="L80" i="2"/>
  <c r="P79" i="2"/>
  <c r="O79" i="2"/>
  <c r="J80" i="2"/>
  <c r="M79" i="2"/>
  <c r="B74" i="2"/>
  <c r="C74" i="2" s="1"/>
  <c r="R39" i="2" l="1"/>
  <c r="W39" i="2" s="1"/>
  <c r="AE40" i="2" s="1"/>
  <c r="AE39" i="2"/>
  <c r="V40" i="2"/>
  <c r="AD40" i="2" s="1"/>
  <c r="AO40" i="2" s="1"/>
  <c r="U40" i="2"/>
  <c r="AC40" i="2" s="1"/>
  <c r="AM74" i="2"/>
  <c r="AN74" i="2" s="1"/>
  <c r="AR74" i="2"/>
  <c r="J81" i="2"/>
  <c r="M80" i="2"/>
  <c r="L81" i="2"/>
  <c r="P80" i="2"/>
  <c r="O80" i="2"/>
  <c r="K81" i="2"/>
  <c r="N80" i="2"/>
  <c r="B75" i="2"/>
  <c r="C75" i="2" s="1"/>
  <c r="S40" i="2" l="1"/>
  <c r="AA40" i="2" s="1"/>
  <c r="T40" i="2"/>
  <c r="V41" i="2" s="1"/>
  <c r="AD41" i="2" s="1"/>
  <c r="AO41" i="2" s="1"/>
  <c r="AF40" i="2"/>
  <c r="AG40" i="2"/>
  <c r="Z39" i="2"/>
  <c r="AM75" i="2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AN93" i="2" s="1"/>
  <c r="AN94" i="2" s="1"/>
  <c r="AN95" i="2" s="1"/>
  <c r="AN96" i="2" s="1"/>
  <c r="AN97" i="2" s="1"/>
  <c r="AN98" i="2" s="1"/>
  <c r="AN99" i="2" s="1"/>
  <c r="AN100" i="2" s="1"/>
  <c r="AN101" i="2" s="1"/>
  <c r="AN102" i="2" s="1"/>
  <c r="AN103" i="2" s="1"/>
  <c r="AN104" i="2" s="1"/>
  <c r="AN105" i="2" s="1"/>
  <c r="AN106" i="2" s="1"/>
  <c r="AN107" i="2" s="1"/>
  <c r="AN108" i="2" s="1"/>
  <c r="AN109" i="2" s="1"/>
  <c r="AN110" i="2" s="1"/>
  <c r="AN111" i="2" s="1"/>
  <c r="AN112" i="2" s="1"/>
  <c r="AN113" i="2" s="1"/>
  <c r="AN114" i="2" s="1"/>
  <c r="AN115" i="2" s="1"/>
  <c r="AN116" i="2" s="1"/>
  <c r="AN117" i="2" s="1"/>
  <c r="AN118" i="2" s="1"/>
  <c r="AN119" i="2" s="1"/>
  <c r="AN120" i="2" s="1"/>
  <c r="AN121" i="2" s="1"/>
  <c r="AN122" i="2" s="1"/>
  <c r="AN123" i="2" s="1"/>
  <c r="AN124" i="2" s="1"/>
  <c r="AN125" i="2" s="1"/>
  <c r="AN126" i="2" s="1"/>
  <c r="AN127" i="2" s="1"/>
  <c r="AN128" i="2" s="1"/>
  <c r="AN129" i="2" s="1"/>
  <c r="AN130" i="2" s="1"/>
  <c r="AN131" i="2" s="1"/>
  <c r="AN132" i="2" s="1"/>
  <c r="AN133" i="2" s="1"/>
  <c r="AN134" i="2" s="1"/>
  <c r="AN135" i="2" s="1"/>
  <c r="AN136" i="2" s="1"/>
  <c r="AN137" i="2" s="1"/>
  <c r="AN138" i="2" s="1"/>
  <c r="AN139" i="2" s="1"/>
  <c r="AN140" i="2" s="1"/>
  <c r="AN141" i="2" s="1"/>
  <c r="AN142" i="2" s="1"/>
  <c r="AN143" i="2" s="1"/>
  <c r="AN144" i="2" s="1"/>
  <c r="AN145" i="2" s="1"/>
  <c r="AN146" i="2" s="1"/>
  <c r="AN147" i="2" s="1"/>
  <c r="AN148" i="2" s="1"/>
  <c r="AN149" i="2" s="1"/>
  <c r="AN150" i="2" s="1"/>
  <c r="AN151" i="2" s="1"/>
  <c r="AN152" i="2" s="1"/>
  <c r="AN153" i="2" s="1"/>
  <c r="AN154" i="2" s="1"/>
  <c r="AN155" i="2" s="1"/>
  <c r="AN156" i="2" s="1"/>
  <c r="AN157" i="2" s="1"/>
  <c r="AN158" i="2" s="1"/>
  <c r="AN159" i="2" s="1"/>
  <c r="AN160" i="2" s="1"/>
  <c r="AN161" i="2" s="1"/>
  <c r="AN162" i="2" s="1"/>
  <c r="AN163" i="2" s="1"/>
  <c r="AN164" i="2" s="1"/>
  <c r="AN165" i="2" s="1"/>
  <c r="AN166" i="2" s="1"/>
  <c r="AN167" i="2" s="1"/>
  <c r="AN168" i="2" s="1"/>
  <c r="AN169" i="2" s="1"/>
  <c r="AN170" i="2" s="1"/>
  <c r="AN171" i="2" s="1"/>
  <c r="AN172" i="2" s="1"/>
  <c r="AN173" i="2" s="1"/>
  <c r="AN174" i="2" s="1"/>
  <c r="AN175" i="2" s="1"/>
  <c r="AN176" i="2" s="1"/>
  <c r="AN177" i="2" s="1"/>
  <c r="AN178" i="2" s="1"/>
  <c r="AN179" i="2" s="1"/>
  <c r="AN180" i="2" s="1"/>
  <c r="AN181" i="2" s="1"/>
  <c r="AN182" i="2" s="1"/>
  <c r="AN183" i="2" s="1"/>
  <c r="AN184" i="2" s="1"/>
  <c r="AN185" i="2" s="1"/>
  <c r="AN186" i="2" s="1"/>
  <c r="AN187" i="2" s="1"/>
  <c r="AN188" i="2" s="1"/>
  <c r="AN189" i="2" s="1"/>
  <c r="AN190" i="2" s="1"/>
  <c r="AN191" i="2" s="1"/>
  <c r="AN192" i="2" s="1"/>
  <c r="AN193" i="2" s="1"/>
  <c r="AN194" i="2" s="1"/>
  <c r="AN195" i="2" s="1"/>
  <c r="AN196" i="2" s="1"/>
  <c r="AN197" i="2" s="1"/>
  <c r="AN198" i="2" s="1"/>
  <c r="AN199" i="2" s="1"/>
  <c r="AN200" i="2" s="1"/>
  <c r="AN201" i="2" s="1"/>
  <c r="AN202" i="2" s="1"/>
  <c r="AN203" i="2" s="1"/>
  <c r="AN204" i="2" s="1"/>
  <c r="AN205" i="2" s="1"/>
  <c r="AN206" i="2" s="1"/>
  <c r="AN207" i="2" s="1"/>
  <c r="AN208" i="2" s="1"/>
  <c r="AN209" i="2" s="1"/>
  <c r="AN210" i="2" s="1"/>
  <c r="AN211" i="2" s="1"/>
  <c r="AN212" i="2" s="1"/>
  <c r="AN213" i="2" s="1"/>
  <c r="AN214" i="2" s="1"/>
  <c r="AN215" i="2" s="1"/>
  <c r="AN216" i="2" s="1"/>
  <c r="AN217" i="2" s="1"/>
  <c r="AN218" i="2" s="1"/>
  <c r="AN219" i="2" s="1"/>
  <c r="AN220" i="2" s="1"/>
  <c r="AN221" i="2" s="1"/>
  <c r="AN222" i="2" s="1"/>
  <c r="AN223" i="2" s="1"/>
  <c r="AN224" i="2" s="1"/>
  <c r="AN225" i="2" s="1"/>
  <c r="AN226" i="2" s="1"/>
  <c r="AN227" i="2" s="1"/>
  <c r="AN228" i="2" s="1"/>
  <c r="AN229" i="2" s="1"/>
  <c r="AN230" i="2" s="1"/>
  <c r="AN231" i="2" s="1"/>
  <c r="AN232" i="2" s="1"/>
  <c r="AN233" i="2" s="1"/>
  <c r="AN234" i="2" s="1"/>
  <c r="AN235" i="2" s="1"/>
  <c r="AN236" i="2" s="1"/>
  <c r="AN237" i="2" s="1"/>
  <c r="AN238" i="2" s="1"/>
  <c r="AN239" i="2" s="1"/>
  <c r="AN240" i="2" s="1"/>
  <c r="AN241" i="2" s="1"/>
  <c r="AN242" i="2" s="1"/>
  <c r="AN243" i="2" s="1"/>
  <c r="AN244" i="2" s="1"/>
  <c r="AN245" i="2" s="1"/>
  <c r="AN246" i="2" s="1"/>
  <c r="AN247" i="2" s="1"/>
  <c r="AN248" i="2" s="1"/>
  <c r="AN249" i="2" s="1"/>
  <c r="AN250" i="2" s="1"/>
  <c r="AN251" i="2" s="1"/>
  <c r="AN252" i="2" s="1"/>
  <c r="AN253" i="2" s="1"/>
  <c r="AN254" i="2" s="1"/>
  <c r="AN255" i="2" s="1"/>
  <c r="AN256" i="2" s="1"/>
  <c r="AN257" i="2" s="1"/>
  <c r="AN258" i="2" s="1"/>
  <c r="AN259" i="2" s="1"/>
  <c r="AN260" i="2" s="1"/>
  <c r="AN261" i="2" s="1"/>
  <c r="AN262" i="2" s="1"/>
  <c r="AN263" i="2" s="1"/>
  <c r="AN264" i="2" s="1"/>
  <c r="AN265" i="2" s="1"/>
  <c r="AN266" i="2" s="1"/>
  <c r="AN267" i="2" s="1"/>
  <c r="AN268" i="2" s="1"/>
  <c r="AN269" i="2" s="1"/>
  <c r="AN270" i="2" s="1"/>
  <c r="AN271" i="2" s="1"/>
  <c r="AN272" i="2" s="1"/>
  <c r="AN273" i="2" s="1"/>
  <c r="AN274" i="2" s="1"/>
  <c r="AN275" i="2" s="1"/>
  <c r="AN276" i="2" s="1"/>
  <c r="AN277" i="2" s="1"/>
  <c r="AN278" i="2" s="1"/>
  <c r="AN279" i="2" s="1"/>
  <c r="AN280" i="2" s="1"/>
  <c r="AN281" i="2" s="1"/>
  <c r="AN282" i="2" s="1"/>
  <c r="AN283" i="2" s="1"/>
  <c r="AN284" i="2" s="1"/>
  <c r="AN285" i="2" s="1"/>
  <c r="AN286" i="2" s="1"/>
  <c r="AN287" i="2" s="1"/>
  <c r="AN288" i="2" s="1"/>
  <c r="AN289" i="2" s="1"/>
  <c r="AN290" i="2" s="1"/>
  <c r="AN291" i="2" s="1"/>
  <c r="AN292" i="2" s="1"/>
  <c r="AN293" i="2" s="1"/>
  <c r="AN294" i="2" s="1"/>
  <c r="AN295" i="2" s="1"/>
  <c r="AN296" i="2" s="1"/>
  <c r="AN297" i="2" s="1"/>
  <c r="AN298" i="2" s="1"/>
  <c r="AN299" i="2" s="1"/>
  <c r="AN300" i="2" s="1"/>
  <c r="AN301" i="2" s="1"/>
  <c r="AN302" i="2" s="1"/>
  <c r="AN303" i="2" s="1"/>
  <c r="AN304" i="2" s="1"/>
  <c r="AN305" i="2" s="1"/>
  <c r="AN306" i="2" s="1"/>
  <c r="AN307" i="2" s="1"/>
  <c r="AN308" i="2" s="1"/>
  <c r="AN309" i="2" s="1"/>
  <c r="AN310" i="2" s="1"/>
  <c r="AN311" i="2" s="1"/>
  <c r="AN312" i="2" s="1"/>
  <c r="AN313" i="2" s="1"/>
  <c r="AN314" i="2" s="1"/>
  <c r="AN315" i="2" s="1"/>
  <c r="AN316" i="2" s="1"/>
  <c r="AN317" i="2" s="1"/>
  <c r="AN318" i="2" s="1"/>
  <c r="AN319" i="2" s="1"/>
  <c r="AN320" i="2" s="1"/>
  <c r="AN321" i="2" s="1"/>
  <c r="AN322" i="2" s="1"/>
  <c r="AN323" i="2" s="1"/>
  <c r="AN324" i="2" s="1"/>
  <c r="AN325" i="2" s="1"/>
  <c r="AN326" i="2" s="1"/>
  <c r="AN327" i="2" s="1"/>
  <c r="AN328" i="2" s="1"/>
  <c r="AN329" i="2" s="1"/>
  <c r="AN330" i="2" s="1"/>
  <c r="AN331" i="2" s="1"/>
  <c r="AN332" i="2" s="1"/>
  <c r="AN333" i="2" s="1"/>
  <c r="AN334" i="2" s="1"/>
  <c r="AN335" i="2" s="1"/>
  <c r="AN336" i="2" s="1"/>
  <c r="AN337" i="2" s="1"/>
  <c r="AN338" i="2" s="1"/>
  <c r="AN339" i="2" s="1"/>
  <c r="AN340" i="2" s="1"/>
  <c r="AN341" i="2" s="1"/>
  <c r="AN342" i="2" s="1"/>
  <c r="AN343" i="2" s="1"/>
  <c r="AN344" i="2" s="1"/>
  <c r="AN345" i="2" s="1"/>
  <c r="AN346" i="2" s="1"/>
  <c r="AN347" i="2" s="1"/>
  <c r="AN348" i="2" s="1"/>
  <c r="AN349" i="2" s="1"/>
  <c r="AN350" i="2" s="1"/>
  <c r="AN351" i="2" s="1"/>
  <c r="AN352" i="2" s="1"/>
  <c r="AN353" i="2" s="1"/>
  <c r="AN354" i="2" s="1"/>
  <c r="AN355" i="2" s="1"/>
  <c r="AN356" i="2" s="1"/>
  <c r="AN357" i="2" s="1"/>
  <c r="AN358" i="2" s="1"/>
  <c r="AN359" i="2" s="1"/>
  <c r="AN360" i="2" s="1"/>
  <c r="AN361" i="2" s="1"/>
  <c r="AN362" i="2" s="1"/>
  <c r="AN363" i="2" s="1"/>
  <c r="AN364" i="2" s="1"/>
  <c r="AN365" i="2" s="1"/>
  <c r="AN366" i="2" s="1"/>
  <c r="AN367" i="2" s="1"/>
  <c r="AN368" i="2" s="1"/>
  <c r="AN369" i="2" s="1"/>
  <c r="AN370" i="2" s="1"/>
  <c r="AN371" i="2" s="1"/>
  <c r="AN372" i="2" s="1"/>
  <c r="AN373" i="2" s="1"/>
  <c r="AN374" i="2" s="1"/>
  <c r="AN375" i="2" s="1"/>
  <c r="AN376" i="2" s="1"/>
  <c r="AN377" i="2" s="1"/>
  <c r="AN378" i="2" s="1"/>
  <c r="AN379" i="2" s="1"/>
  <c r="AN380" i="2" s="1"/>
  <c r="AN381" i="2" s="1"/>
  <c r="AN382" i="2" s="1"/>
  <c r="AN383" i="2" s="1"/>
  <c r="AN384" i="2" s="1"/>
  <c r="AN385" i="2" s="1"/>
  <c r="AN386" i="2" s="1"/>
  <c r="AN387" i="2" s="1"/>
  <c r="AN388" i="2" s="1"/>
  <c r="AN389" i="2" s="1"/>
  <c r="AN390" i="2" s="1"/>
  <c r="AN391" i="2" s="1"/>
  <c r="AN392" i="2" s="1"/>
  <c r="AN393" i="2" s="1"/>
  <c r="AN394" i="2" s="1"/>
  <c r="AN395" i="2" s="1"/>
  <c r="AN396" i="2" s="1"/>
  <c r="AN397" i="2" s="1"/>
  <c r="AN398" i="2" s="1"/>
  <c r="AN399" i="2" s="1"/>
  <c r="AN400" i="2" s="1"/>
  <c r="AN401" i="2" s="1"/>
  <c r="AN402" i="2" s="1"/>
  <c r="AN403" i="2" s="1"/>
  <c r="AN404" i="2" s="1"/>
  <c r="AN405" i="2" s="1"/>
  <c r="AN406" i="2" s="1"/>
  <c r="AN407" i="2" s="1"/>
  <c r="AN408" i="2" s="1"/>
  <c r="AN409" i="2" s="1"/>
  <c r="AN410" i="2" s="1"/>
  <c r="AN411" i="2" s="1"/>
  <c r="AN412" i="2" s="1"/>
  <c r="AN413" i="2" s="1"/>
  <c r="AN414" i="2" s="1"/>
  <c r="AN415" i="2" s="1"/>
  <c r="AN416" i="2" s="1"/>
  <c r="AN417" i="2" s="1"/>
  <c r="AN418" i="2" s="1"/>
  <c r="AN419" i="2" s="1"/>
  <c r="AN420" i="2" s="1"/>
  <c r="AN421" i="2" s="1"/>
  <c r="AN422" i="2" s="1"/>
  <c r="AN423" i="2" s="1"/>
  <c r="AN424" i="2" s="1"/>
  <c r="AN425" i="2" s="1"/>
  <c r="AN426" i="2" s="1"/>
  <c r="AN427" i="2" s="1"/>
  <c r="AN428" i="2" s="1"/>
  <c r="AN429" i="2" s="1"/>
  <c r="AN430" i="2" s="1"/>
  <c r="AN431" i="2" s="1"/>
  <c r="AN432" i="2" s="1"/>
  <c r="AN433" i="2" s="1"/>
  <c r="AN434" i="2" s="1"/>
  <c r="AN435" i="2" s="1"/>
  <c r="AN436" i="2" s="1"/>
  <c r="AN437" i="2" s="1"/>
  <c r="AN438" i="2" s="1"/>
  <c r="AN439" i="2" s="1"/>
  <c r="AN440" i="2" s="1"/>
  <c r="AN441" i="2" s="1"/>
  <c r="AN442" i="2" s="1"/>
  <c r="AN443" i="2" s="1"/>
  <c r="AN444" i="2" s="1"/>
  <c r="AN445" i="2" s="1"/>
  <c r="AN446" i="2" s="1"/>
  <c r="AN447" i="2" s="1"/>
  <c r="AN448" i="2" s="1"/>
  <c r="AN449" i="2" s="1"/>
  <c r="AN450" i="2" s="1"/>
  <c r="AN451" i="2" s="1"/>
  <c r="AN452" i="2" s="1"/>
  <c r="AN453" i="2" s="1"/>
  <c r="AN454" i="2" s="1"/>
  <c r="AN455" i="2" s="1"/>
  <c r="AN456" i="2" s="1"/>
  <c r="AN457" i="2" s="1"/>
  <c r="AN458" i="2" s="1"/>
  <c r="AN459" i="2" s="1"/>
  <c r="AN460" i="2" s="1"/>
  <c r="AN461" i="2" s="1"/>
  <c r="AN462" i="2" s="1"/>
  <c r="AN463" i="2" s="1"/>
  <c r="AN464" i="2" s="1"/>
  <c r="AN465" i="2" s="1"/>
  <c r="AN466" i="2" s="1"/>
  <c r="AN467" i="2" s="1"/>
  <c r="AN468" i="2" s="1"/>
  <c r="AN469" i="2" s="1"/>
  <c r="AN470" i="2" s="1"/>
  <c r="AN471" i="2" s="1"/>
  <c r="AN472" i="2" s="1"/>
  <c r="AN473" i="2" s="1"/>
  <c r="AN474" i="2" s="1"/>
  <c r="AN475" i="2" s="1"/>
  <c r="AN476" i="2" s="1"/>
  <c r="AN477" i="2" s="1"/>
  <c r="AN478" i="2" s="1"/>
  <c r="AN479" i="2" s="1"/>
  <c r="AN480" i="2" s="1"/>
  <c r="AN481" i="2" s="1"/>
  <c r="AN482" i="2" s="1"/>
  <c r="AN483" i="2" s="1"/>
  <c r="AN484" i="2" s="1"/>
  <c r="AN485" i="2" s="1"/>
  <c r="AN486" i="2" s="1"/>
  <c r="AN487" i="2" s="1"/>
  <c r="AN488" i="2" s="1"/>
  <c r="AN489" i="2" s="1"/>
  <c r="AN490" i="2" s="1"/>
  <c r="AN491" i="2" s="1"/>
  <c r="AN492" i="2" s="1"/>
  <c r="AN493" i="2" s="1"/>
  <c r="AN494" i="2" s="1"/>
  <c r="AN495" i="2" s="1"/>
  <c r="AN496" i="2" s="1"/>
  <c r="AN497" i="2" s="1"/>
  <c r="AN498" i="2" s="1"/>
  <c r="AN499" i="2" s="1"/>
  <c r="AN500" i="2" s="1"/>
  <c r="AN501" i="2" s="1"/>
  <c r="AN502" i="2" s="1"/>
  <c r="AN503" i="2" s="1"/>
  <c r="AN504" i="2" s="1"/>
  <c r="AN505" i="2" s="1"/>
  <c r="AN506" i="2" s="1"/>
  <c r="AN507" i="2" s="1"/>
  <c r="AN508" i="2" s="1"/>
  <c r="AN509" i="2" s="1"/>
  <c r="AN510" i="2" s="1"/>
  <c r="AN511" i="2" s="1"/>
  <c r="AN512" i="2" s="1"/>
  <c r="AN513" i="2" s="1"/>
  <c r="AN514" i="2" s="1"/>
  <c r="AN515" i="2" s="1"/>
  <c r="AN516" i="2" s="1"/>
  <c r="AN517" i="2" s="1"/>
  <c r="AN518" i="2" s="1"/>
  <c r="AN519" i="2" s="1"/>
  <c r="AN520" i="2" s="1"/>
  <c r="AN521" i="2" s="1"/>
  <c r="AN522" i="2" s="1"/>
  <c r="AN523" i="2" s="1"/>
  <c r="AN524" i="2" s="1"/>
  <c r="AN525" i="2" s="1"/>
  <c r="AN526" i="2" s="1"/>
  <c r="AN527" i="2" s="1"/>
  <c r="AN528" i="2" s="1"/>
  <c r="AN529" i="2" s="1"/>
  <c r="AN530" i="2" s="1"/>
  <c r="AN531" i="2" s="1"/>
  <c r="AN532" i="2" s="1"/>
  <c r="AN533" i="2" s="1"/>
  <c r="AN534" i="2" s="1"/>
  <c r="AN535" i="2" s="1"/>
  <c r="AN536" i="2" s="1"/>
  <c r="AN537" i="2" s="1"/>
  <c r="AN538" i="2" s="1"/>
  <c r="AN539" i="2" s="1"/>
  <c r="AN540" i="2" s="1"/>
  <c r="AN541" i="2" s="1"/>
  <c r="AN542" i="2" s="1"/>
  <c r="AN543" i="2" s="1"/>
  <c r="AN544" i="2" s="1"/>
  <c r="AN545" i="2" s="1"/>
  <c r="AN546" i="2" s="1"/>
  <c r="AN547" i="2" s="1"/>
  <c r="AN548" i="2" s="1"/>
  <c r="AN549" i="2" s="1"/>
  <c r="AN550" i="2" s="1"/>
  <c r="AN551" i="2" s="1"/>
  <c r="AN552" i="2" s="1"/>
  <c r="AN553" i="2" s="1"/>
  <c r="AN554" i="2" s="1"/>
  <c r="AN555" i="2" s="1"/>
  <c r="AN556" i="2" s="1"/>
  <c r="AN557" i="2" s="1"/>
  <c r="AN558" i="2" s="1"/>
  <c r="AN559" i="2" s="1"/>
  <c r="AN560" i="2" s="1"/>
  <c r="AN561" i="2" s="1"/>
  <c r="AN562" i="2" s="1"/>
  <c r="AN563" i="2" s="1"/>
  <c r="AN564" i="2" s="1"/>
  <c r="AN565" i="2" s="1"/>
  <c r="AN566" i="2" s="1"/>
  <c r="AN567" i="2" s="1"/>
  <c r="AN568" i="2" s="1"/>
  <c r="AN569" i="2" s="1"/>
  <c r="AN570" i="2" s="1"/>
  <c r="AN571" i="2" s="1"/>
  <c r="AN572" i="2" s="1"/>
  <c r="AN573" i="2" s="1"/>
  <c r="AN574" i="2" s="1"/>
  <c r="AN575" i="2" s="1"/>
  <c r="AN576" i="2" s="1"/>
  <c r="AN577" i="2" s="1"/>
  <c r="AN578" i="2" s="1"/>
  <c r="AN579" i="2" s="1"/>
  <c r="AN580" i="2" s="1"/>
  <c r="AN581" i="2" s="1"/>
  <c r="AN582" i="2" s="1"/>
  <c r="AN583" i="2" s="1"/>
  <c r="AN584" i="2" s="1"/>
  <c r="AN585" i="2" s="1"/>
  <c r="AN586" i="2" s="1"/>
  <c r="AN587" i="2" s="1"/>
  <c r="AN588" i="2" s="1"/>
  <c r="AN589" i="2" s="1"/>
  <c r="AN590" i="2" s="1"/>
  <c r="AN591" i="2" s="1"/>
  <c r="AN592" i="2" s="1"/>
  <c r="AN593" i="2" s="1"/>
  <c r="AN594" i="2" s="1"/>
  <c r="AN595" i="2" s="1"/>
  <c r="AN596" i="2" s="1"/>
  <c r="AN597" i="2" s="1"/>
  <c r="AN598" i="2" s="1"/>
  <c r="AN599" i="2" s="1"/>
  <c r="AN600" i="2" s="1"/>
  <c r="AN601" i="2" s="1"/>
  <c r="AN602" i="2" s="1"/>
  <c r="AN603" i="2" s="1"/>
  <c r="AN604" i="2" s="1"/>
  <c r="AN605" i="2" s="1"/>
  <c r="AN606" i="2" s="1"/>
  <c r="AN607" i="2" s="1"/>
  <c r="AN608" i="2" s="1"/>
  <c r="AN609" i="2" s="1"/>
  <c r="AN610" i="2" s="1"/>
  <c r="AN611" i="2" s="1"/>
  <c r="AN612" i="2" s="1"/>
  <c r="AN613" i="2" s="1"/>
  <c r="AN614" i="2" s="1"/>
  <c r="AN615" i="2" s="1"/>
  <c r="AN616" i="2" s="1"/>
  <c r="AN617" i="2" s="1"/>
  <c r="AN618" i="2" s="1"/>
  <c r="AN619" i="2" s="1"/>
  <c r="AN620" i="2" s="1"/>
  <c r="AN621" i="2" s="1"/>
  <c r="AN622" i="2" s="1"/>
  <c r="AN623" i="2" s="1"/>
  <c r="AN624" i="2" s="1"/>
  <c r="AN625" i="2" s="1"/>
  <c r="AN626" i="2" s="1"/>
  <c r="AN627" i="2" s="1"/>
  <c r="AN628" i="2" s="1"/>
  <c r="AN629" i="2" s="1"/>
  <c r="AN630" i="2" s="1"/>
  <c r="AN631" i="2" s="1"/>
  <c r="AN632" i="2" s="1"/>
  <c r="AN633" i="2" s="1"/>
  <c r="AN634" i="2" s="1"/>
  <c r="AN635" i="2" s="1"/>
  <c r="AN636" i="2" s="1"/>
  <c r="AN637" i="2" s="1"/>
  <c r="AN638" i="2" s="1"/>
  <c r="AN639" i="2" s="1"/>
  <c r="AN640" i="2" s="1"/>
  <c r="AN641" i="2" s="1"/>
  <c r="AN642" i="2" s="1"/>
  <c r="AN643" i="2" s="1"/>
  <c r="AN644" i="2" s="1"/>
  <c r="AN645" i="2" s="1"/>
  <c r="AN646" i="2" s="1"/>
  <c r="AN647" i="2" s="1"/>
  <c r="AN648" i="2" s="1"/>
  <c r="AN649" i="2" s="1"/>
  <c r="AN650" i="2" s="1"/>
  <c r="AN651" i="2" s="1"/>
  <c r="AN652" i="2" s="1"/>
  <c r="AN653" i="2" s="1"/>
  <c r="AN654" i="2" s="1"/>
  <c r="AN655" i="2" s="1"/>
  <c r="AN656" i="2" s="1"/>
  <c r="AN657" i="2" s="1"/>
  <c r="AN658" i="2" s="1"/>
  <c r="AN659" i="2" s="1"/>
  <c r="AN660" i="2" s="1"/>
  <c r="AN661" i="2" s="1"/>
  <c r="AN662" i="2" s="1"/>
  <c r="AN663" i="2" s="1"/>
  <c r="AN664" i="2" s="1"/>
  <c r="AN665" i="2" s="1"/>
  <c r="AN666" i="2" s="1"/>
  <c r="AN667" i="2" s="1"/>
  <c r="AN668" i="2" s="1"/>
  <c r="AN669" i="2" s="1"/>
  <c r="AN670" i="2" s="1"/>
  <c r="AN671" i="2" s="1"/>
  <c r="AN672" i="2" s="1"/>
  <c r="AN673" i="2" s="1"/>
  <c r="AN674" i="2" s="1"/>
  <c r="AN675" i="2" s="1"/>
  <c r="AN676" i="2" s="1"/>
  <c r="AN677" i="2" s="1"/>
  <c r="AN678" i="2" s="1"/>
  <c r="AN679" i="2" s="1"/>
  <c r="AN680" i="2" s="1"/>
  <c r="AN681" i="2" s="1"/>
  <c r="AN682" i="2" s="1"/>
  <c r="AN683" i="2" s="1"/>
  <c r="AN684" i="2" s="1"/>
  <c r="AN685" i="2" s="1"/>
  <c r="AN686" i="2" s="1"/>
  <c r="AN687" i="2" s="1"/>
  <c r="AN688" i="2" s="1"/>
  <c r="AN689" i="2" s="1"/>
  <c r="AN690" i="2" s="1"/>
  <c r="AN691" i="2" s="1"/>
  <c r="AN692" i="2" s="1"/>
  <c r="AN693" i="2" s="1"/>
  <c r="AN694" i="2" s="1"/>
  <c r="AN695" i="2" s="1"/>
  <c r="AN696" i="2" s="1"/>
  <c r="AN697" i="2" s="1"/>
  <c r="AN698" i="2" s="1"/>
  <c r="AN699" i="2" s="1"/>
  <c r="AN700" i="2" s="1"/>
  <c r="AN701" i="2" s="1"/>
  <c r="AN702" i="2" s="1"/>
  <c r="AN703" i="2" s="1"/>
  <c r="AN704" i="2" s="1"/>
  <c r="AN705" i="2" s="1"/>
  <c r="AN706" i="2" s="1"/>
  <c r="AN707" i="2" s="1"/>
  <c r="AN708" i="2" s="1"/>
  <c r="AN709" i="2" s="1"/>
  <c r="AN710" i="2" s="1"/>
  <c r="AN711" i="2" s="1"/>
  <c r="AN712" i="2" s="1"/>
  <c r="AN713" i="2" s="1"/>
  <c r="AN714" i="2" s="1"/>
  <c r="AN715" i="2" s="1"/>
  <c r="AN716" i="2" s="1"/>
  <c r="AN717" i="2" s="1"/>
  <c r="AN718" i="2" s="1"/>
  <c r="AN719" i="2" s="1"/>
  <c r="AN720" i="2" s="1"/>
  <c r="AN721" i="2" s="1"/>
  <c r="AN722" i="2" s="1"/>
  <c r="AN723" i="2" s="1"/>
  <c r="AN724" i="2" s="1"/>
  <c r="AN725" i="2" s="1"/>
  <c r="AN726" i="2" s="1"/>
  <c r="AN727" i="2" s="1"/>
  <c r="AN728" i="2" s="1"/>
  <c r="AN729" i="2" s="1"/>
  <c r="AN730" i="2" s="1"/>
  <c r="AN731" i="2" s="1"/>
  <c r="AN732" i="2" s="1"/>
  <c r="AN733" i="2" s="1"/>
  <c r="AN734" i="2" s="1"/>
  <c r="AN735" i="2" s="1"/>
  <c r="AN736" i="2" s="1"/>
  <c r="AN737" i="2" s="1"/>
  <c r="AN738" i="2" s="1"/>
  <c r="AN739" i="2" s="1"/>
  <c r="AN740" i="2" s="1"/>
  <c r="AN741" i="2" s="1"/>
  <c r="AN742" i="2" s="1"/>
  <c r="AN743" i="2" s="1"/>
  <c r="AN744" i="2" s="1"/>
  <c r="AN745" i="2" s="1"/>
  <c r="AN746" i="2" s="1"/>
  <c r="AN747" i="2" s="1"/>
  <c r="AN748" i="2" s="1"/>
  <c r="AN749" i="2" s="1"/>
  <c r="AN750" i="2" s="1"/>
  <c r="AN751" i="2" s="1"/>
  <c r="AN752" i="2" s="1"/>
  <c r="AN753" i="2" s="1"/>
  <c r="AN754" i="2" s="1"/>
  <c r="AN755" i="2" s="1"/>
  <c r="AN756" i="2" s="1"/>
  <c r="AN757" i="2" s="1"/>
  <c r="AN758" i="2" s="1"/>
  <c r="AN759" i="2" s="1"/>
  <c r="AN760" i="2" s="1"/>
  <c r="AN761" i="2" s="1"/>
  <c r="AN762" i="2" s="1"/>
  <c r="AN763" i="2" s="1"/>
  <c r="AN764" i="2" s="1"/>
  <c r="AN765" i="2" s="1"/>
  <c r="AN766" i="2" s="1"/>
  <c r="AN767" i="2" s="1"/>
  <c r="AN768" i="2" s="1"/>
  <c r="AN769" i="2" s="1"/>
  <c r="AN770" i="2" s="1"/>
  <c r="AN771" i="2" s="1"/>
  <c r="AN772" i="2" s="1"/>
  <c r="AN773" i="2" s="1"/>
  <c r="AN774" i="2" s="1"/>
  <c r="AN775" i="2" s="1"/>
  <c r="AN776" i="2" s="1"/>
  <c r="AN777" i="2" s="1"/>
  <c r="AN778" i="2" s="1"/>
  <c r="AN779" i="2" s="1"/>
  <c r="AN780" i="2" s="1"/>
  <c r="AN781" i="2" s="1"/>
  <c r="AN782" i="2" s="1"/>
  <c r="AN783" i="2" s="1"/>
  <c r="AN784" i="2" s="1"/>
  <c r="AN785" i="2" s="1"/>
  <c r="AN786" i="2" s="1"/>
  <c r="AN787" i="2" s="1"/>
  <c r="AN788" i="2" s="1"/>
  <c r="AN789" i="2" s="1"/>
  <c r="AN790" i="2" s="1"/>
  <c r="AN791" i="2" s="1"/>
  <c r="AN792" i="2" s="1"/>
  <c r="AN793" i="2" s="1"/>
  <c r="AN794" i="2" s="1"/>
  <c r="AN795" i="2" s="1"/>
  <c r="AN796" i="2" s="1"/>
  <c r="AN797" i="2" s="1"/>
  <c r="AN798" i="2" s="1"/>
  <c r="AN799" i="2" s="1"/>
  <c r="AN800" i="2" s="1"/>
  <c r="AN801" i="2" s="1"/>
  <c r="AN802" i="2" s="1"/>
  <c r="AN803" i="2" s="1"/>
  <c r="AN804" i="2" s="1"/>
  <c r="AN805" i="2" s="1"/>
  <c r="AN806" i="2" s="1"/>
  <c r="AN807" i="2" s="1"/>
  <c r="AN808" i="2" s="1"/>
  <c r="AN809" i="2" s="1"/>
  <c r="AN810" i="2" s="1"/>
  <c r="AN811" i="2" s="1"/>
  <c r="AN812" i="2" s="1"/>
  <c r="AN813" i="2" s="1"/>
  <c r="AN814" i="2" s="1"/>
  <c r="AN815" i="2" s="1"/>
  <c r="AN816" i="2" s="1"/>
  <c r="AN817" i="2" s="1"/>
  <c r="AN818" i="2" s="1"/>
  <c r="AN819" i="2" s="1"/>
  <c r="AN820" i="2" s="1"/>
  <c r="AN821" i="2" s="1"/>
  <c r="AN822" i="2" s="1"/>
  <c r="AN823" i="2" s="1"/>
  <c r="AN824" i="2" s="1"/>
  <c r="AN825" i="2" s="1"/>
  <c r="AN826" i="2" s="1"/>
  <c r="AN827" i="2" s="1"/>
  <c r="AN828" i="2" s="1"/>
  <c r="AN829" i="2" s="1"/>
  <c r="AN830" i="2" s="1"/>
  <c r="AN831" i="2" s="1"/>
  <c r="AN832" i="2" s="1"/>
  <c r="AN833" i="2" s="1"/>
  <c r="AN834" i="2" s="1"/>
  <c r="AN835" i="2" s="1"/>
  <c r="AN836" i="2" s="1"/>
  <c r="AN837" i="2" s="1"/>
  <c r="AN838" i="2" s="1"/>
  <c r="AN839" i="2" s="1"/>
  <c r="AN840" i="2" s="1"/>
  <c r="AN841" i="2" s="1"/>
  <c r="AN842" i="2" s="1"/>
  <c r="AN843" i="2" s="1"/>
  <c r="AN844" i="2" s="1"/>
  <c r="AN845" i="2" s="1"/>
  <c r="AN846" i="2" s="1"/>
  <c r="AN847" i="2" s="1"/>
  <c r="AN848" i="2" s="1"/>
  <c r="AN849" i="2" s="1"/>
  <c r="AN850" i="2" s="1"/>
  <c r="AN851" i="2" s="1"/>
  <c r="AN852" i="2" s="1"/>
  <c r="AN853" i="2" s="1"/>
  <c r="AN854" i="2" s="1"/>
  <c r="AN855" i="2" s="1"/>
  <c r="AN856" i="2" s="1"/>
  <c r="AN857" i="2" s="1"/>
  <c r="AN858" i="2" s="1"/>
  <c r="AN859" i="2" s="1"/>
  <c r="AN860" i="2" s="1"/>
  <c r="AN861" i="2" s="1"/>
  <c r="AN862" i="2" s="1"/>
  <c r="AN863" i="2" s="1"/>
  <c r="AN864" i="2" s="1"/>
  <c r="AN865" i="2" s="1"/>
  <c r="AN866" i="2" s="1"/>
  <c r="AN867" i="2" s="1"/>
  <c r="AN868" i="2" s="1"/>
  <c r="AN869" i="2" s="1"/>
  <c r="AN870" i="2" s="1"/>
  <c r="AN871" i="2" s="1"/>
  <c r="AN872" i="2" s="1"/>
  <c r="AN873" i="2" s="1"/>
  <c r="AN874" i="2" s="1"/>
  <c r="AN875" i="2" s="1"/>
  <c r="AN876" i="2" s="1"/>
  <c r="AN877" i="2" s="1"/>
  <c r="AN878" i="2" s="1"/>
  <c r="AN879" i="2" s="1"/>
  <c r="AN880" i="2" s="1"/>
  <c r="AN881" i="2" s="1"/>
  <c r="AN882" i="2" s="1"/>
  <c r="AN883" i="2" s="1"/>
  <c r="AN884" i="2" s="1"/>
  <c r="AN885" i="2" s="1"/>
  <c r="AN886" i="2" s="1"/>
  <c r="AN887" i="2" s="1"/>
  <c r="AN888" i="2" s="1"/>
  <c r="AN889" i="2" s="1"/>
  <c r="AN890" i="2" s="1"/>
  <c r="AN891" i="2" s="1"/>
  <c r="AN892" i="2" s="1"/>
  <c r="AN893" i="2" s="1"/>
  <c r="AN894" i="2" s="1"/>
  <c r="AN895" i="2" s="1"/>
  <c r="AN896" i="2" s="1"/>
  <c r="AN897" i="2" s="1"/>
  <c r="AN898" i="2" s="1"/>
  <c r="AN899" i="2" s="1"/>
  <c r="AN900" i="2" s="1"/>
  <c r="AN901" i="2" s="1"/>
  <c r="AN902" i="2" s="1"/>
  <c r="AN903" i="2" s="1"/>
  <c r="AN904" i="2" s="1"/>
  <c r="AN905" i="2" s="1"/>
  <c r="AN906" i="2" s="1"/>
  <c r="AN907" i="2" s="1"/>
  <c r="AN908" i="2" s="1"/>
  <c r="AN909" i="2" s="1"/>
  <c r="AN910" i="2" s="1"/>
  <c r="AN911" i="2" s="1"/>
  <c r="AN912" i="2" s="1"/>
  <c r="AN913" i="2" s="1"/>
  <c r="AN914" i="2" s="1"/>
  <c r="AN915" i="2" s="1"/>
  <c r="AN916" i="2" s="1"/>
  <c r="AN917" i="2" s="1"/>
  <c r="AN918" i="2" s="1"/>
  <c r="AN919" i="2" s="1"/>
  <c r="AN920" i="2" s="1"/>
  <c r="AN921" i="2" s="1"/>
  <c r="AN922" i="2" s="1"/>
  <c r="AN923" i="2" s="1"/>
  <c r="AN924" i="2" s="1"/>
  <c r="AN925" i="2" s="1"/>
  <c r="AN926" i="2" s="1"/>
  <c r="AN927" i="2" s="1"/>
  <c r="AN928" i="2" s="1"/>
  <c r="AN929" i="2" s="1"/>
  <c r="AN930" i="2" s="1"/>
  <c r="AN931" i="2" s="1"/>
  <c r="AN932" i="2" s="1"/>
  <c r="AN933" i="2" s="1"/>
  <c r="AN934" i="2" s="1"/>
  <c r="AN935" i="2" s="1"/>
  <c r="AN936" i="2" s="1"/>
  <c r="AN937" i="2" s="1"/>
  <c r="AN938" i="2" s="1"/>
  <c r="AN939" i="2" s="1"/>
  <c r="AN940" i="2" s="1"/>
  <c r="AN941" i="2" s="1"/>
  <c r="AN942" i="2" s="1"/>
  <c r="AN943" i="2" s="1"/>
  <c r="AN944" i="2" s="1"/>
  <c r="AN945" i="2" s="1"/>
  <c r="AN946" i="2" s="1"/>
  <c r="AN947" i="2" s="1"/>
  <c r="AN948" i="2" s="1"/>
  <c r="AN949" i="2" s="1"/>
  <c r="AN950" i="2" s="1"/>
  <c r="AN951" i="2" s="1"/>
  <c r="AN952" i="2" s="1"/>
  <c r="AN953" i="2" s="1"/>
  <c r="AN954" i="2" s="1"/>
  <c r="AN955" i="2" s="1"/>
  <c r="AN956" i="2" s="1"/>
  <c r="AN957" i="2" s="1"/>
  <c r="AN958" i="2" s="1"/>
  <c r="AN959" i="2" s="1"/>
  <c r="AN960" i="2" s="1"/>
  <c r="AN961" i="2" s="1"/>
  <c r="AN962" i="2" s="1"/>
  <c r="AN963" i="2" s="1"/>
  <c r="AN964" i="2" s="1"/>
  <c r="AN965" i="2" s="1"/>
  <c r="AN966" i="2" s="1"/>
  <c r="AN967" i="2" s="1"/>
  <c r="AN968" i="2" s="1"/>
  <c r="AN969" i="2" s="1"/>
  <c r="AN970" i="2" s="1"/>
  <c r="AN971" i="2" s="1"/>
  <c r="AN972" i="2" s="1"/>
  <c r="AN973" i="2" s="1"/>
  <c r="AN974" i="2" s="1"/>
  <c r="AN975" i="2" s="1"/>
  <c r="AN976" i="2" s="1"/>
  <c r="AN977" i="2" s="1"/>
  <c r="AN978" i="2" s="1"/>
  <c r="AN979" i="2" s="1"/>
  <c r="AN980" i="2" s="1"/>
  <c r="AN981" i="2" s="1"/>
  <c r="AN982" i="2" s="1"/>
  <c r="AN983" i="2" s="1"/>
  <c r="AN984" i="2" s="1"/>
  <c r="AN985" i="2" s="1"/>
  <c r="AN986" i="2" s="1"/>
  <c r="AN987" i="2" s="1"/>
  <c r="AN988" i="2" s="1"/>
  <c r="AN989" i="2" s="1"/>
  <c r="AN990" i="2" s="1"/>
  <c r="AN991" i="2" s="1"/>
  <c r="AN992" i="2" s="1"/>
  <c r="AN993" i="2" s="1"/>
  <c r="AN994" i="2" s="1"/>
  <c r="AN995" i="2" s="1"/>
  <c r="AN996" i="2" s="1"/>
  <c r="AN997" i="2" s="1"/>
  <c r="AN998" i="2" s="1"/>
  <c r="AN999" i="2" s="1"/>
  <c r="AN1000" i="2" s="1"/>
  <c r="AN1001" i="2" s="1"/>
  <c r="AN1002" i="2" s="1"/>
  <c r="AN1003" i="2" s="1"/>
  <c r="AN1004" i="2" s="1"/>
  <c r="AN1005" i="2" s="1"/>
  <c r="AN1006" i="2" s="1"/>
  <c r="AN1007" i="2" s="1"/>
  <c r="AN1008" i="2" s="1"/>
  <c r="AN1009" i="2" s="1"/>
  <c r="AN1010" i="2" s="1"/>
  <c r="AN1011" i="2" s="1"/>
  <c r="AN1012" i="2" s="1"/>
  <c r="AN1013" i="2" s="1"/>
  <c r="AN1014" i="2" s="1"/>
  <c r="AN1015" i="2" s="1"/>
  <c r="AN1016" i="2" s="1"/>
  <c r="AN1017" i="2" s="1"/>
  <c r="AN1018" i="2" s="1"/>
  <c r="AN1019" i="2" s="1"/>
  <c r="AN1020" i="2" s="1"/>
  <c r="AN1021" i="2" s="1"/>
  <c r="AN1022" i="2" s="1"/>
  <c r="AN1023" i="2" s="1"/>
  <c r="AN1024" i="2" s="1"/>
  <c r="AN1025" i="2" s="1"/>
  <c r="AN1026" i="2" s="1"/>
  <c r="AN1027" i="2" s="1"/>
  <c r="AN1028" i="2" s="1"/>
  <c r="AN1029" i="2" s="1"/>
  <c r="AN1030" i="2" s="1"/>
  <c r="AN1031" i="2" s="1"/>
  <c r="AN1032" i="2" s="1"/>
  <c r="AN1033" i="2" s="1"/>
  <c r="AN1034" i="2" s="1"/>
  <c r="AN1035" i="2" s="1"/>
  <c r="AN1036" i="2" s="1"/>
  <c r="AN1037" i="2" s="1"/>
  <c r="AN1038" i="2" s="1"/>
  <c r="AN1039" i="2" s="1"/>
  <c r="AN1040" i="2" s="1"/>
  <c r="AN1041" i="2" s="1"/>
  <c r="AN1042" i="2" s="1"/>
  <c r="AN1043" i="2" s="1"/>
  <c r="AN1044" i="2" s="1"/>
  <c r="AN1045" i="2" s="1"/>
  <c r="AN1046" i="2" s="1"/>
  <c r="AN1047" i="2" s="1"/>
  <c r="AN1048" i="2" s="1"/>
  <c r="AN1049" i="2" s="1"/>
  <c r="AN1050" i="2" s="1"/>
  <c r="AN1051" i="2" s="1"/>
  <c r="AN1052" i="2" s="1"/>
  <c r="AN1053" i="2" s="1"/>
  <c r="AN1054" i="2" s="1"/>
  <c r="AN1055" i="2" s="1"/>
  <c r="AN1056" i="2" s="1"/>
  <c r="AN1057" i="2" s="1"/>
  <c r="AN1058" i="2" s="1"/>
  <c r="AN1059" i="2" s="1"/>
  <c r="AN1060" i="2" s="1"/>
  <c r="AN1061" i="2" s="1"/>
  <c r="AN1062" i="2" s="1"/>
  <c r="AN1063" i="2" s="1"/>
  <c r="AN1064" i="2" s="1"/>
  <c r="AN1065" i="2" s="1"/>
  <c r="AN1066" i="2" s="1"/>
  <c r="AN1067" i="2" s="1"/>
  <c r="AN1068" i="2" s="1"/>
  <c r="AN1069" i="2" s="1"/>
  <c r="AN1070" i="2" s="1"/>
  <c r="AN1071" i="2" s="1"/>
  <c r="AN1072" i="2" s="1"/>
  <c r="AN1073" i="2" s="1"/>
  <c r="AN1074" i="2" s="1"/>
  <c r="AN1075" i="2" s="1"/>
  <c r="AN1076" i="2" s="1"/>
  <c r="AN1077" i="2" s="1"/>
  <c r="AN1078" i="2" s="1"/>
  <c r="AN1079" i="2" s="1"/>
  <c r="AN1080" i="2" s="1"/>
  <c r="AN1081" i="2" s="1"/>
  <c r="AN1082" i="2" s="1"/>
  <c r="AN1083" i="2" s="1"/>
  <c r="AN1084" i="2" s="1"/>
  <c r="AN1085" i="2" s="1"/>
  <c r="AN1086" i="2" s="1"/>
  <c r="AN1087" i="2" s="1"/>
  <c r="AN1088" i="2" s="1"/>
  <c r="AN1089" i="2" s="1"/>
  <c r="AN1090" i="2" s="1"/>
  <c r="AN1091" i="2" s="1"/>
  <c r="AN1092" i="2" s="1"/>
  <c r="AN1093" i="2" s="1"/>
  <c r="AN1094" i="2" s="1"/>
  <c r="AN1095" i="2" s="1"/>
  <c r="AN1096" i="2" s="1"/>
  <c r="AN1097" i="2" s="1"/>
  <c r="AN1098" i="2" s="1"/>
  <c r="AN1099" i="2" s="1"/>
  <c r="AN1100" i="2" s="1"/>
  <c r="AN1101" i="2" s="1"/>
  <c r="AN1102" i="2" s="1"/>
  <c r="AN1103" i="2" s="1"/>
  <c r="AN1104" i="2" s="1"/>
  <c r="AN1105" i="2" s="1"/>
  <c r="AN1106" i="2" s="1"/>
  <c r="AN1107" i="2" s="1"/>
  <c r="AN1108" i="2" s="1"/>
  <c r="AN1109" i="2" s="1"/>
  <c r="AN1110" i="2" s="1"/>
  <c r="AN1111" i="2" s="1"/>
  <c r="AN1112" i="2" s="1"/>
  <c r="AN1113" i="2" s="1"/>
  <c r="AN1114" i="2" s="1"/>
  <c r="AN1115" i="2" s="1"/>
  <c r="AN1116" i="2" s="1"/>
  <c r="AN1117" i="2" s="1"/>
  <c r="AN1118" i="2" s="1"/>
  <c r="AN1119" i="2" s="1"/>
  <c r="AN1120" i="2" s="1"/>
  <c r="AN1121" i="2" s="1"/>
  <c r="AN1122" i="2" s="1"/>
  <c r="AN1123" i="2" s="1"/>
  <c r="AN1124" i="2" s="1"/>
  <c r="AN1125" i="2" s="1"/>
  <c r="AN1126" i="2" s="1"/>
  <c r="AN1127" i="2" s="1"/>
  <c r="AN1128" i="2" s="1"/>
  <c r="AN1129" i="2" s="1"/>
  <c r="AN1130" i="2" s="1"/>
  <c r="AN1131" i="2" s="1"/>
  <c r="AN1132" i="2" s="1"/>
  <c r="AN1133" i="2" s="1"/>
  <c r="AN1134" i="2" s="1"/>
  <c r="AN1135" i="2" s="1"/>
  <c r="AN1136" i="2" s="1"/>
  <c r="AN1137" i="2" s="1"/>
  <c r="AN1138" i="2" s="1"/>
  <c r="AN1139" i="2" s="1"/>
  <c r="AN1140" i="2" s="1"/>
  <c r="AN1141" i="2" s="1"/>
  <c r="AN1142" i="2" s="1"/>
  <c r="AN1143" i="2" s="1"/>
  <c r="AN1144" i="2" s="1"/>
  <c r="AN1145" i="2" s="1"/>
  <c r="AN1146" i="2" s="1"/>
  <c r="AN1147" i="2" s="1"/>
  <c r="AN1148" i="2" s="1"/>
  <c r="AN1149" i="2" s="1"/>
  <c r="AN1150" i="2" s="1"/>
  <c r="AN1151" i="2" s="1"/>
  <c r="AN1152" i="2" s="1"/>
  <c r="AN1153" i="2" s="1"/>
  <c r="AN1154" i="2" s="1"/>
  <c r="AN1155" i="2" s="1"/>
  <c r="AN1156" i="2" s="1"/>
  <c r="AN1157" i="2" s="1"/>
  <c r="AN1158" i="2" s="1"/>
  <c r="AN1159" i="2" s="1"/>
  <c r="AN1160" i="2" s="1"/>
  <c r="AN1161" i="2" s="1"/>
  <c r="AN1162" i="2" s="1"/>
  <c r="AN1163" i="2" s="1"/>
  <c r="AN1164" i="2" s="1"/>
  <c r="AN1165" i="2" s="1"/>
  <c r="AN1166" i="2" s="1"/>
  <c r="AN1167" i="2" s="1"/>
  <c r="AN1168" i="2" s="1"/>
  <c r="AN1169" i="2" s="1"/>
  <c r="AN1170" i="2" s="1"/>
  <c r="AN1171" i="2" s="1"/>
  <c r="AN1172" i="2" s="1"/>
  <c r="AN1173" i="2" s="1"/>
  <c r="AN1174" i="2" s="1"/>
  <c r="AN1175" i="2" s="1"/>
  <c r="AN1176" i="2" s="1"/>
  <c r="AN1177" i="2" s="1"/>
  <c r="AN1178" i="2" s="1"/>
  <c r="AN1179" i="2" s="1"/>
  <c r="AN1180" i="2" s="1"/>
  <c r="AN1181" i="2" s="1"/>
  <c r="AN1182" i="2" s="1"/>
  <c r="AN1183" i="2" s="1"/>
  <c r="AN1184" i="2" s="1"/>
  <c r="AN1185" i="2" s="1"/>
  <c r="AN1186" i="2" s="1"/>
  <c r="AN1187" i="2" s="1"/>
  <c r="AN1188" i="2" s="1"/>
  <c r="AN1189" i="2" s="1"/>
  <c r="AN1190" i="2" s="1"/>
  <c r="AN1191" i="2" s="1"/>
  <c r="AN1192" i="2" s="1"/>
  <c r="AN1193" i="2" s="1"/>
  <c r="AN1194" i="2" s="1"/>
  <c r="AN1195" i="2" s="1"/>
  <c r="AN1196" i="2" s="1"/>
  <c r="AN1197" i="2" s="1"/>
  <c r="AN1198" i="2" s="1"/>
  <c r="AN1199" i="2" s="1"/>
  <c r="AN1200" i="2" s="1"/>
  <c r="AN1201" i="2" s="1"/>
  <c r="AN1202" i="2" s="1"/>
  <c r="AN1203" i="2" s="1"/>
  <c r="AN1204" i="2" s="1"/>
  <c r="AN1205" i="2" s="1"/>
  <c r="AN1206" i="2" s="1"/>
  <c r="AN1207" i="2" s="1"/>
  <c r="AN1208" i="2" s="1"/>
  <c r="AN1209" i="2" s="1"/>
  <c r="AN1210" i="2" s="1"/>
  <c r="AN1211" i="2" s="1"/>
  <c r="AN1212" i="2" s="1"/>
  <c r="AN1213" i="2" s="1"/>
  <c r="AN1214" i="2" s="1"/>
  <c r="AN1215" i="2" s="1"/>
  <c r="AN1216" i="2" s="1"/>
  <c r="AN1217" i="2" s="1"/>
  <c r="AN1218" i="2" s="1"/>
  <c r="AN1219" i="2" s="1"/>
  <c r="AN1220" i="2" s="1"/>
  <c r="AN1221" i="2" s="1"/>
  <c r="AN1222" i="2" s="1"/>
  <c r="AN1223" i="2" s="1"/>
  <c r="AN1224" i="2" s="1"/>
  <c r="AN1225" i="2" s="1"/>
  <c r="AN1226" i="2" s="1"/>
  <c r="AN1227" i="2" s="1"/>
  <c r="AN1228" i="2" s="1"/>
  <c r="AN1229" i="2" s="1"/>
  <c r="AN1230" i="2" s="1"/>
  <c r="AN1231" i="2" s="1"/>
  <c r="AN1232" i="2" s="1"/>
  <c r="AN1233" i="2" s="1"/>
  <c r="AN1234" i="2" s="1"/>
  <c r="AN1235" i="2" s="1"/>
  <c r="AN1236" i="2" s="1"/>
  <c r="AN1237" i="2" s="1"/>
  <c r="AN1238" i="2" s="1"/>
  <c r="AN1239" i="2" s="1"/>
  <c r="AN1240" i="2" s="1"/>
  <c r="AN1241" i="2" s="1"/>
  <c r="AN1242" i="2" s="1"/>
  <c r="AN1243" i="2" s="1"/>
  <c r="AN1244" i="2" s="1"/>
  <c r="AN1245" i="2" s="1"/>
  <c r="AN1246" i="2" s="1"/>
  <c r="AN1247" i="2" s="1"/>
  <c r="AN1248" i="2" s="1"/>
  <c r="AN1249" i="2" s="1"/>
  <c r="AN1250" i="2" s="1"/>
  <c r="AN1251" i="2" s="1"/>
  <c r="AN1252" i="2" s="1"/>
  <c r="AN1253" i="2" s="1"/>
  <c r="AN1254" i="2" s="1"/>
  <c r="AN1255" i="2" s="1"/>
  <c r="AN1256" i="2" s="1"/>
  <c r="AN1257" i="2" s="1"/>
  <c r="AN1258" i="2" s="1"/>
  <c r="AN1259" i="2" s="1"/>
  <c r="AN1260" i="2" s="1"/>
  <c r="AN1261" i="2" s="1"/>
  <c r="AN1262" i="2" s="1"/>
  <c r="AN1263" i="2" s="1"/>
  <c r="AN1264" i="2" s="1"/>
  <c r="AN1265" i="2" s="1"/>
  <c r="AN1266" i="2" s="1"/>
  <c r="AN1267" i="2" s="1"/>
  <c r="AN1268" i="2" s="1"/>
  <c r="AN1269" i="2" s="1"/>
  <c r="AN1270" i="2" s="1"/>
  <c r="AN1271" i="2" s="1"/>
  <c r="AN1272" i="2" s="1"/>
  <c r="AN1273" i="2" s="1"/>
  <c r="AN1274" i="2" s="1"/>
  <c r="AN1275" i="2" s="1"/>
  <c r="AN1276" i="2" s="1"/>
  <c r="AN1277" i="2" s="1"/>
  <c r="AN1278" i="2" s="1"/>
  <c r="AN1279" i="2" s="1"/>
  <c r="AN1280" i="2" s="1"/>
  <c r="AN1281" i="2" s="1"/>
  <c r="AN1282" i="2" s="1"/>
  <c r="AN1283" i="2" s="1"/>
  <c r="AN1284" i="2" s="1"/>
  <c r="AN1285" i="2" s="1"/>
  <c r="AN1286" i="2" s="1"/>
  <c r="AN1287" i="2" s="1"/>
  <c r="AN1288" i="2" s="1"/>
  <c r="AN1289" i="2" s="1"/>
  <c r="AN1290" i="2" s="1"/>
  <c r="AN1291" i="2" s="1"/>
  <c r="AN1292" i="2" s="1"/>
  <c r="AN1293" i="2" s="1"/>
  <c r="AN1294" i="2" s="1"/>
  <c r="AN1295" i="2" s="1"/>
  <c r="AN1296" i="2" s="1"/>
  <c r="AN1297" i="2" s="1"/>
  <c r="AN1298" i="2" s="1"/>
  <c r="AN1299" i="2" s="1"/>
  <c r="AN1300" i="2" s="1"/>
  <c r="AN1301" i="2" s="1"/>
  <c r="AN1302" i="2" s="1"/>
  <c r="AN1303" i="2" s="1"/>
  <c r="AN1304" i="2" s="1"/>
  <c r="AN1305" i="2" s="1"/>
  <c r="AN1306" i="2" s="1"/>
  <c r="AN1307" i="2" s="1"/>
  <c r="AN1308" i="2" s="1"/>
  <c r="AN1309" i="2" s="1"/>
  <c r="AN1310" i="2" s="1"/>
  <c r="AN1311" i="2" s="1"/>
  <c r="AN1312" i="2" s="1"/>
  <c r="AN1313" i="2" s="1"/>
  <c r="AN1314" i="2" s="1"/>
  <c r="AN1315" i="2" s="1"/>
  <c r="AN1316" i="2" s="1"/>
  <c r="AN1317" i="2" s="1"/>
  <c r="AN1318" i="2" s="1"/>
  <c r="AN1319" i="2" s="1"/>
  <c r="AN1320" i="2" s="1"/>
  <c r="AN1321" i="2" s="1"/>
  <c r="AN1322" i="2" s="1"/>
  <c r="AN1323" i="2" s="1"/>
  <c r="AN1324" i="2" s="1"/>
  <c r="AN1325" i="2" s="1"/>
  <c r="AN1326" i="2" s="1"/>
  <c r="AN1327" i="2" s="1"/>
  <c r="AN1328" i="2" s="1"/>
  <c r="AN1329" i="2" s="1"/>
  <c r="AN1330" i="2" s="1"/>
  <c r="AN1331" i="2" s="1"/>
  <c r="AN1332" i="2" s="1"/>
  <c r="AN1333" i="2" s="1"/>
  <c r="AN1334" i="2" s="1"/>
  <c r="AN1335" i="2" s="1"/>
  <c r="AN1336" i="2" s="1"/>
  <c r="AN1337" i="2" s="1"/>
  <c r="AN1338" i="2" s="1"/>
  <c r="AN1339" i="2" s="1"/>
  <c r="AN1340" i="2" s="1"/>
  <c r="AN1341" i="2" s="1"/>
  <c r="AN1342" i="2" s="1"/>
  <c r="AN1343" i="2" s="1"/>
  <c r="AN1344" i="2" s="1"/>
  <c r="AN1345" i="2" s="1"/>
  <c r="AN1346" i="2" s="1"/>
  <c r="AN1347" i="2" s="1"/>
  <c r="AN1348" i="2" s="1"/>
  <c r="AN1349" i="2" s="1"/>
  <c r="AN1350" i="2" s="1"/>
  <c r="AN1351" i="2" s="1"/>
  <c r="AN1352" i="2" s="1"/>
  <c r="AN1353" i="2" s="1"/>
  <c r="AN1354" i="2" s="1"/>
  <c r="AN1355" i="2" s="1"/>
  <c r="AN1356" i="2" s="1"/>
  <c r="AN1357" i="2" s="1"/>
  <c r="AN1358" i="2" s="1"/>
  <c r="AN1359" i="2" s="1"/>
  <c r="AN1360" i="2" s="1"/>
  <c r="AN1361" i="2" s="1"/>
  <c r="AN1362" i="2" s="1"/>
  <c r="AN1363" i="2" s="1"/>
  <c r="AN1364" i="2" s="1"/>
  <c r="AN1365" i="2" s="1"/>
  <c r="AN1366" i="2" s="1"/>
  <c r="AN1367" i="2" s="1"/>
  <c r="AN1368" i="2" s="1"/>
  <c r="AN1369" i="2" s="1"/>
  <c r="AN1370" i="2" s="1"/>
  <c r="AN1371" i="2" s="1"/>
  <c r="AN1372" i="2" s="1"/>
  <c r="AN1373" i="2" s="1"/>
  <c r="AN1374" i="2" s="1"/>
  <c r="AN1375" i="2" s="1"/>
  <c r="AN1376" i="2" s="1"/>
  <c r="AN1377" i="2" s="1"/>
  <c r="AN1378" i="2" s="1"/>
  <c r="AN1379" i="2" s="1"/>
  <c r="AN1380" i="2" s="1"/>
  <c r="AN1381" i="2" s="1"/>
  <c r="AN1382" i="2" s="1"/>
  <c r="AN1383" i="2" s="1"/>
  <c r="AN1384" i="2" s="1"/>
  <c r="AN1385" i="2" s="1"/>
  <c r="AN1386" i="2" s="1"/>
  <c r="AN1387" i="2" s="1"/>
  <c r="AN1388" i="2" s="1"/>
  <c r="AN1389" i="2" s="1"/>
  <c r="AN1390" i="2" s="1"/>
  <c r="AN1391" i="2" s="1"/>
  <c r="AN1392" i="2" s="1"/>
  <c r="AN1393" i="2" s="1"/>
  <c r="AN1394" i="2" s="1"/>
  <c r="AN1395" i="2" s="1"/>
  <c r="AN1396" i="2" s="1"/>
  <c r="AN1397" i="2" s="1"/>
  <c r="AN1398" i="2" s="1"/>
  <c r="AN1399" i="2" s="1"/>
  <c r="AN1400" i="2" s="1"/>
  <c r="AN1401" i="2" s="1"/>
  <c r="AN1402" i="2" s="1"/>
  <c r="AN1403" i="2" s="1"/>
  <c r="AN1404" i="2" s="1"/>
  <c r="AN1405" i="2" s="1"/>
  <c r="AN1406" i="2" s="1"/>
  <c r="AN1407" i="2" s="1"/>
  <c r="AN1408" i="2" s="1"/>
  <c r="AN1409" i="2" s="1"/>
  <c r="AN1410" i="2" s="1"/>
  <c r="AN1411" i="2" s="1"/>
  <c r="AN1412" i="2" s="1"/>
  <c r="AN1413" i="2" s="1"/>
  <c r="AN1414" i="2" s="1"/>
  <c r="AN1415" i="2" s="1"/>
  <c r="AN1416" i="2" s="1"/>
  <c r="AN1417" i="2" s="1"/>
  <c r="AN1418" i="2" s="1"/>
  <c r="AN1419" i="2" s="1"/>
  <c r="AN1420" i="2" s="1"/>
  <c r="AN1421" i="2" s="1"/>
  <c r="AN1422" i="2" s="1"/>
  <c r="AN1423" i="2" s="1"/>
  <c r="AN1424" i="2" s="1"/>
  <c r="AN1425" i="2" s="1"/>
  <c r="AN1426" i="2" s="1"/>
  <c r="AN1427" i="2" s="1"/>
  <c r="AN1428" i="2" s="1"/>
  <c r="AN1429" i="2" s="1"/>
  <c r="AN1430" i="2" s="1"/>
  <c r="AN1431" i="2" s="1"/>
  <c r="AN1432" i="2" s="1"/>
  <c r="AN1433" i="2" s="1"/>
  <c r="AN1434" i="2" s="1"/>
  <c r="AN1435" i="2" s="1"/>
  <c r="AN1436" i="2" s="1"/>
  <c r="AN1437" i="2" s="1"/>
  <c r="AN1438" i="2" s="1"/>
  <c r="AN1439" i="2" s="1"/>
  <c r="AN1440" i="2" s="1"/>
  <c r="AN1441" i="2" s="1"/>
  <c r="AN1442" i="2" s="1"/>
  <c r="AN1443" i="2" s="1"/>
  <c r="AN1444" i="2" s="1"/>
  <c r="AN1445" i="2" s="1"/>
  <c r="AN1446" i="2" s="1"/>
  <c r="AN1447" i="2" s="1"/>
  <c r="AN1448" i="2" s="1"/>
  <c r="AN1449" i="2" s="1"/>
  <c r="AN1450" i="2" s="1"/>
  <c r="AN1451" i="2" s="1"/>
  <c r="AN1452" i="2" s="1"/>
  <c r="AN1453" i="2" s="1"/>
  <c r="AN1454" i="2" s="1"/>
  <c r="AN1455" i="2" s="1"/>
  <c r="AN1456" i="2" s="1"/>
  <c r="AN1457" i="2" s="1"/>
  <c r="AN1458" i="2" s="1"/>
  <c r="AN1459" i="2" s="1"/>
  <c r="AN1460" i="2" s="1"/>
  <c r="AN1461" i="2" s="1"/>
  <c r="AN1462" i="2" s="1"/>
  <c r="AN1463" i="2" s="1"/>
  <c r="AN1464" i="2" s="1"/>
  <c r="AN1465" i="2" s="1"/>
  <c r="AN1466" i="2" s="1"/>
  <c r="AN1467" i="2" s="1"/>
  <c r="AN1468" i="2" s="1"/>
  <c r="AN1469" i="2" s="1"/>
  <c r="AN1470" i="2" s="1"/>
  <c r="AN1471" i="2" s="1"/>
  <c r="AN1472" i="2" s="1"/>
  <c r="AN1473" i="2" s="1"/>
  <c r="AN1474" i="2" s="1"/>
  <c r="AN1475" i="2" s="1"/>
  <c r="AN1476" i="2" s="1"/>
  <c r="AN1477" i="2" s="1"/>
  <c r="AN1478" i="2" s="1"/>
  <c r="AN1479" i="2" s="1"/>
  <c r="AN1480" i="2" s="1"/>
  <c r="AN1481" i="2" s="1"/>
  <c r="AN1482" i="2" s="1"/>
  <c r="AN1483" i="2" s="1"/>
  <c r="AN1484" i="2" s="1"/>
  <c r="AN1485" i="2" s="1"/>
  <c r="AN1486" i="2" s="1"/>
  <c r="AN1487" i="2" s="1"/>
  <c r="AN1488" i="2" s="1"/>
  <c r="AN1489" i="2" s="1"/>
  <c r="AN1490" i="2" s="1"/>
  <c r="AN1491" i="2" s="1"/>
  <c r="AN1492" i="2" s="1"/>
  <c r="AN1493" i="2" s="1"/>
  <c r="AN1494" i="2" s="1"/>
  <c r="AN1495" i="2" s="1"/>
  <c r="AN1496" i="2" s="1"/>
  <c r="AN1497" i="2" s="1"/>
  <c r="AN1498" i="2" s="1"/>
  <c r="AN1499" i="2" s="1"/>
  <c r="AN1500" i="2" s="1"/>
  <c r="AN1501" i="2" s="1"/>
  <c r="AN1502" i="2" s="1"/>
  <c r="AN1503" i="2" s="1"/>
  <c r="AN1504" i="2" s="1"/>
  <c r="AN1505" i="2" s="1"/>
  <c r="AN1506" i="2" s="1"/>
  <c r="AN1507" i="2" s="1"/>
  <c r="AN1508" i="2" s="1"/>
  <c r="AN1509" i="2" s="1"/>
  <c r="AN1510" i="2" s="1"/>
  <c r="AN1511" i="2" s="1"/>
  <c r="AN1512" i="2" s="1"/>
  <c r="AN1513" i="2" s="1"/>
  <c r="AN1514" i="2" s="1"/>
  <c r="AN1515" i="2" s="1"/>
  <c r="AN1516" i="2" s="1"/>
  <c r="AN1517" i="2" s="1"/>
  <c r="AN1518" i="2" s="1"/>
  <c r="AN1519" i="2" s="1"/>
  <c r="AN1520" i="2" s="1"/>
  <c r="AN1521" i="2" s="1"/>
  <c r="AN1522" i="2" s="1"/>
  <c r="AN1523" i="2" s="1"/>
  <c r="AN1524" i="2" s="1"/>
  <c r="AN1525" i="2" s="1"/>
  <c r="AN1526" i="2" s="1"/>
  <c r="AN1527" i="2" s="1"/>
  <c r="AN1528" i="2" s="1"/>
  <c r="AN1529" i="2" s="1"/>
  <c r="AN1530" i="2" s="1"/>
  <c r="AN1531" i="2" s="1"/>
  <c r="AN1532" i="2" s="1"/>
  <c r="AN1533" i="2" s="1"/>
  <c r="AN1534" i="2" s="1"/>
  <c r="AN1535" i="2" s="1"/>
  <c r="AN1536" i="2" s="1"/>
  <c r="AN1537" i="2" s="1"/>
  <c r="AN1538" i="2" s="1"/>
  <c r="AN1539" i="2" s="1"/>
  <c r="AN1540" i="2" s="1"/>
  <c r="AN1541" i="2" s="1"/>
  <c r="AN1542" i="2" s="1"/>
  <c r="AN1543" i="2" s="1"/>
  <c r="AN1544" i="2" s="1"/>
  <c r="AN1545" i="2" s="1"/>
  <c r="AN1546" i="2" s="1"/>
  <c r="AN1547" i="2" s="1"/>
  <c r="AN1548" i="2" s="1"/>
  <c r="AN1549" i="2" s="1"/>
  <c r="AN1550" i="2" s="1"/>
  <c r="AN1551" i="2" s="1"/>
  <c r="AN1552" i="2" s="1"/>
  <c r="AN1553" i="2" s="1"/>
  <c r="AN1554" i="2" s="1"/>
  <c r="AN1555" i="2" s="1"/>
  <c r="AN1556" i="2" s="1"/>
  <c r="AN1557" i="2" s="1"/>
  <c r="AN1558" i="2" s="1"/>
  <c r="AN1559" i="2" s="1"/>
  <c r="AN1560" i="2" s="1"/>
  <c r="AN1561" i="2" s="1"/>
  <c r="AN1562" i="2" s="1"/>
  <c r="AN1563" i="2" s="1"/>
  <c r="AN1564" i="2" s="1"/>
  <c r="AN1565" i="2" s="1"/>
  <c r="AN1566" i="2" s="1"/>
  <c r="AN1567" i="2" s="1"/>
  <c r="AN1568" i="2" s="1"/>
  <c r="AN1569" i="2" s="1"/>
  <c r="AN1570" i="2" s="1"/>
  <c r="AN1571" i="2" s="1"/>
  <c r="AN1572" i="2" s="1"/>
  <c r="AN1573" i="2" s="1"/>
  <c r="AN1574" i="2" s="1"/>
  <c r="AN1575" i="2" s="1"/>
  <c r="AN1576" i="2" s="1"/>
  <c r="AN1577" i="2" s="1"/>
  <c r="AN1578" i="2" s="1"/>
  <c r="AN1579" i="2" s="1"/>
  <c r="AN1580" i="2" s="1"/>
  <c r="AN1581" i="2" s="1"/>
  <c r="AN1582" i="2" s="1"/>
  <c r="AN1583" i="2" s="1"/>
  <c r="AN1584" i="2" s="1"/>
  <c r="AN1585" i="2" s="1"/>
  <c r="AN1586" i="2" s="1"/>
  <c r="AN1587" i="2" s="1"/>
  <c r="AN1588" i="2" s="1"/>
  <c r="AN1589" i="2" s="1"/>
  <c r="AN1590" i="2" s="1"/>
  <c r="AN1591" i="2" s="1"/>
  <c r="AN1592" i="2" s="1"/>
  <c r="AN1593" i="2" s="1"/>
  <c r="AN1594" i="2" s="1"/>
  <c r="AN1595" i="2" s="1"/>
  <c r="AN1596" i="2" s="1"/>
  <c r="AN1597" i="2" s="1"/>
  <c r="AN1598" i="2" s="1"/>
  <c r="AN1599" i="2" s="1"/>
  <c r="AN1600" i="2" s="1"/>
  <c r="AN1601" i="2" s="1"/>
  <c r="AN1602" i="2" s="1"/>
  <c r="AN1603" i="2" s="1"/>
  <c r="AN1604" i="2" s="1"/>
  <c r="AN1605" i="2" s="1"/>
  <c r="AN1606" i="2" s="1"/>
  <c r="AN1607" i="2" s="1"/>
  <c r="AN1608" i="2" s="1"/>
  <c r="AN1609" i="2" s="1"/>
  <c r="AN1610" i="2" s="1"/>
  <c r="AN1611" i="2" s="1"/>
  <c r="AN1612" i="2" s="1"/>
  <c r="AN1613" i="2" s="1"/>
  <c r="AN1614" i="2" s="1"/>
  <c r="AN1615" i="2" s="1"/>
  <c r="AN1616" i="2" s="1"/>
  <c r="AN1617" i="2" s="1"/>
  <c r="AN1618" i="2" s="1"/>
  <c r="AN1619" i="2" s="1"/>
  <c r="AN1620" i="2" s="1"/>
  <c r="AN1621" i="2" s="1"/>
  <c r="AN1622" i="2" s="1"/>
  <c r="AN1623" i="2" s="1"/>
  <c r="AN1624" i="2" s="1"/>
  <c r="AN1625" i="2" s="1"/>
  <c r="AN1626" i="2" s="1"/>
  <c r="AN1627" i="2" s="1"/>
  <c r="AN1628" i="2" s="1"/>
  <c r="AN1629" i="2" s="1"/>
  <c r="AN1630" i="2" s="1"/>
  <c r="AN1631" i="2" s="1"/>
  <c r="AN1632" i="2" s="1"/>
  <c r="AN1633" i="2" s="1"/>
  <c r="AN1634" i="2" s="1"/>
  <c r="AN1635" i="2" s="1"/>
  <c r="AN1636" i="2" s="1"/>
  <c r="AN1637" i="2" s="1"/>
  <c r="AN1638" i="2" s="1"/>
  <c r="AN1639" i="2" s="1"/>
  <c r="AN1640" i="2" s="1"/>
  <c r="AN1641" i="2" s="1"/>
  <c r="AN1642" i="2" s="1"/>
  <c r="AN1643" i="2" s="1"/>
  <c r="AN1644" i="2" s="1"/>
  <c r="AN1645" i="2" s="1"/>
  <c r="AN1646" i="2" s="1"/>
  <c r="AN1647" i="2" s="1"/>
  <c r="AN1648" i="2" s="1"/>
  <c r="AN1649" i="2" s="1"/>
  <c r="AN1650" i="2" s="1"/>
  <c r="AN1651" i="2" s="1"/>
  <c r="AN1652" i="2" s="1"/>
  <c r="AN1653" i="2" s="1"/>
  <c r="AN1654" i="2" s="1"/>
  <c r="AN1655" i="2" s="1"/>
  <c r="AN1656" i="2" s="1"/>
  <c r="AN1657" i="2" s="1"/>
  <c r="AN1658" i="2" s="1"/>
  <c r="AN1659" i="2" s="1"/>
  <c r="AN1660" i="2" s="1"/>
  <c r="AN1661" i="2" s="1"/>
  <c r="AN1662" i="2" s="1"/>
  <c r="AN1663" i="2" s="1"/>
  <c r="AN1664" i="2" s="1"/>
  <c r="AN1665" i="2" s="1"/>
  <c r="AN1666" i="2" s="1"/>
  <c r="AN1667" i="2" s="1"/>
  <c r="AN1668" i="2" s="1"/>
  <c r="AN1669" i="2" s="1"/>
  <c r="AN1670" i="2" s="1"/>
  <c r="AN1671" i="2" s="1"/>
  <c r="AN1672" i="2" s="1"/>
  <c r="AN1673" i="2" s="1"/>
  <c r="AN1674" i="2" s="1"/>
  <c r="AN1675" i="2" s="1"/>
  <c r="AN1676" i="2" s="1"/>
  <c r="AN1677" i="2" s="1"/>
  <c r="AN1678" i="2" s="1"/>
  <c r="AN1679" i="2" s="1"/>
  <c r="AN1680" i="2" s="1"/>
  <c r="AN1681" i="2" s="1"/>
  <c r="AN1682" i="2" s="1"/>
  <c r="AN1683" i="2" s="1"/>
  <c r="AN1684" i="2" s="1"/>
  <c r="AN1685" i="2" s="1"/>
  <c r="AN1686" i="2" s="1"/>
  <c r="AN1687" i="2" s="1"/>
  <c r="AN1688" i="2" s="1"/>
  <c r="AN1689" i="2" s="1"/>
  <c r="AN1690" i="2" s="1"/>
  <c r="AN1691" i="2" s="1"/>
  <c r="AN1692" i="2" s="1"/>
  <c r="AN1693" i="2" s="1"/>
  <c r="AN1694" i="2" s="1"/>
  <c r="AN1695" i="2" s="1"/>
  <c r="AN1696" i="2" s="1"/>
  <c r="AN1697" i="2" s="1"/>
  <c r="AN1698" i="2" s="1"/>
  <c r="AN1699" i="2" s="1"/>
  <c r="AN1700" i="2" s="1"/>
  <c r="AN1701" i="2" s="1"/>
  <c r="AN1702" i="2" s="1"/>
  <c r="AN1703" i="2" s="1"/>
  <c r="AN1704" i="2" s="1"/>
  <c r="AN1705" i="2" s="1"/>
  <c r="AN1706" i="2" s="1"/>
  <c r="AN1707" i="2" s="1"/>
  <c r="AN1708" i="2" s="1"/>
  <c r="AN1709" i="2" s="1"/>
  <c r="AN1710" i="2" s="1"/>
  <c r="AN1711" i="2" s="1"/>
  <c r="AN1712" i="2" s="1"/>
  <c r="AN1713" i="2" s="1"/>
  <c r="AN1714" i="2" s="1"/>
  <c r="AN1715" i="2" s="1"/>
  <c r="AN1716" i="2" s="1"/>
  <c r="AN1717" i="2" s="1"/>
  <c r="AN1718" i="2" s="1"/>
  <c r="AN1719" i="2" s="1"/>
  <c r="AN1720" i="2" s="1"/>
  <c r="AN1721" i="2" s="1"/>
  <c r="AN1722" i="2" s="1"/>
  <c r="AN1723" i="2" s="1"/>
  <c r="AN1724" i="2" s="1"/>
  <c r="AN1725" i="2" s="1"/>
  <c r="AN1726" i="2" s="1"/>
  <c r="AN1727" i="2" s="1"/>
  <c r="AN1728" i="2" s="1"/>
  <c r="AN1729" i="2" s="1"/>
  <c r="AN1730" i="2" s="1"/>
  <c r="AN1731" i="2" s="1"/>
  <c r="AN1732" i="2" s="1"/>
  <c r="AN1733" i="2" s="1"/>
  <c r="AN1734" i="2" s="1"/>
  <c r="AN1735" i="2" s="1"/>
  <c r="AN1736" i="2" s="1"/>
  <c r="AN1737" i="2" s="1"/>
  <c r="AN1738" i="2" s="1"/>
  <c r="AN1739" i="2" s="1"/>
  <c r="AN1740" i="2" s="1"/>
  <c r="AN1741" i="2" s="1"/>
  <c r="AN1742" i="2" s="1"/>
  <c r="AN1743" i="2" s="1"/>
  <c r="AN1744" i="2" s="1"/>
  <c r="AN1745" i="2" s="1"/>
  <c r="AN1746" i="2" s="1"/>
  <c r="AN1747" i="2" s="1"/>
  <c r="AN1748" i="2" s="1"/>
  <c r="AN1749" i="2" s="1"/>
  <c r="AN1750" i="2" s="1"/>
  <c r="AN1751" i="2" s="1"/>
  <c r="AN1752" i="2" s="1"/>
  <c r="AN1753" i="2" s="1"/>
  <c r="AN1754" i="2" s="1"/>
  <c r="AN1755" i="2" s="1"/>
  <c r="AN1756" i="2" s="1"/>
  <c r="AN1757" i="2" s="1"/>
  <c r="AN1758" i="2" s="1"/>
  <c r="AN1759" i="2" s="1"/>
  <c r="AN1760" i="2" s="1"/>
  <c r="AN1761" i="2" s="1"/>
  <c r="AN1762" i="2" s="1"/>
  <c r="AN1763" i="2" s="1"/>
  <c r="AN1764" i="2" s="1"/>
  <c r="AN1765" i="2" s="1"/>
  <c r="AN1766" i="2" s="1"/>
  <c r="AN1767" i="2" s="1"/>
  <c r="AN1768" i="2" s="1"/>
  <c r="AN1769" i="2" s="1"/>
  <c r="AN1770" i="2" s="1"/>
  <c r="AN1771" i="2" s="1"/>
  <c r="AN1772" i="2" s="1"/>
  <c r="AN1773" i="2" s="1"/>
  <c r="AN1774" i="2" s="1"/>
  <c r="AN1775" i="2" s="1"/>
  <c r="AN1776" i="2" s="1"/>
  <c r="AN1777" i="2" s="1"/>
  <c r="AN1778" i="2" s="1"/>
  <c r="AN1779" i="2" s="1"/>
  <c r="AN1780" i="2" s="1"/>
  <c r="AN1781" i="2" s="1"/>
  <c r="AN1782" i="2" s="1"/>
  <c r="AN1783" i="2" s="1"/>
  <c r="AN1784" i="2" s="1"/>
  <c r="AN1785" i="2" s="1"/>
  <c r="AN1786" i="2" s="1"/>
  <c r="AN1787" i="2" s="1"/>
  <c r="AN1788" i="2" s="1"/>
  <c r="AN1789" i="2" s="1"/>
  <c r="AN1790" i="2" s="1"/>
  <c r="AN1791" i="2" s="1"/>
  <c r="AN1792" i="2" s="1"/>
  <c r="AN1793" i="2" s="1"/>
  <c r="AN1794" i="2" s="1"/>
  <c r="AN1795" i="2" s="1"/>
  <c r="AN1796" i="2" s="1"/>
  <c r="AN1797" i="2" s="1"/>
  <c r="AN1798" i="2" s="1"/>
  <c r="AN1799" i="2" s="1"/>
  <c r="AN1800" i="2" s="1"/>
  <c r="AN1801" i="2" s="1"/>
  <c r="AN1802" i="2" s="1"/>
  <c r="AN1803" i="2" s="1"/>
  <c r="AN1804" i="2" s="1"/>
  <c r="AN1805" i="2" s="1"/>
  <c r="AN1806" i="2" s="1"/>
  <c r="AN1807" i="2" s="1"/>
  <c r="AN1808" i="2" s="1"/>
  <c r="AN1809" i="2" s="1"/>
  <c r="AN1810" i="2" s="1"/>
  <c r="AN1811" i="2" s="1"/>
  <c r="AN1812" i="2" s="1"/>
  <c r="AN1813" i="2" s="1"/>
  <c r="AN1814" i="2" s="1"/>
  <c r="AN1815" i="2" s="1"/>
  <c r="AN1816" i="2" s="1"/>
  <c r="AN1817" i="2" s="1"/>
  <c r="AN1818" i="2" s="1"/>
  <c r="AN1819" i="2" s="1"/>
  <c r="AN1820" i="2" s="1"/>
  <c r="AN1821" i="2" s="1"/>
  <c r="AN1822" i="2" s="1"/>
  <c r="AN1823" i="2" s="1"/>
  <c r="AN1824" i="2" s="1"/>
  <c r="AN1825" i="2" s="1"/>
  <c r="AN1826" i="2" s="1"/>
  <c r="AN1827" i="2" s="1"/>
  <c r="AN1828" i="2" s="1"/>
  <c r="AR75" i="2"/>
  <c r="R40" i="2"/>
  <c r="Q40" i="2"/>
  <c r="L82" i="2"/>
  <c r="P81" i="2"/>
  <c r="O81" i="2"/>
  <c r="K82" i="2"/>
  <c r="N81" i="2"/>
  <c r="J82" i="2"/>
  <c r="M81" i="2"/>
  <c r="B76" i="2"/>
  <c r="C76" i="2" s="1"/>
  <c r="AR76" i="2" s="1"/>
  <c r="T41" i="2" l="1"/>
  <c r="AB41" i="2" s="1"/>
  <c r="AB40" i="2"/>
  <c r="AH40" i="2"/>
  <c r="AP40" i="2" s="1"/>
  <c r="AQ40" i="2" s="1"/>
  <c r="U41" i="2"/>
  <c r="AC41" i="2" s="1"/>
  <c r="Z40" i="2"/>
  <c r="S41" i="2"/>
  <c r="AA41" i="2" s="1"/>
  <c r="AG41" i="2"/>
  <c r="AF41" i="2"/>
  <c r="W40" i="2"/>
  <c r="AE41" i="2" s="1"/>
  <c r="Y40" i="2"/>
  <c r="AQ76" i="2"/>
  <c r="AO76" i="2"/>
  <c r="AP76" i="2"/>
  <c r="K83" i="2"/>
  <c r="N82" i="2"/>
  <c r="L83" i="2"/>
  <c r="P82" i="2"/>
  <c r="O82" i="2"/>
  <c r="J83" i="2"/>
  <c r="M82" i="2"/>
  <c r="B77" i="2"/>
  <c r="C77" i="2" s="1"/>
  <c r="AR77" i="2" s="1"/>
  <c r="V42" i="2" l="1"/>
  <c r="AD42" i="2" s="1"/>
  <c r="AO42" i="2" s="1"/>
  <c r="AH41" i="2"/>
  <c r="AP41" i="2" s="1"/>
  <c r="AQ41" i="2" s="1"/>
  <c r="U42" i="2"/>
  <c r="AC42" i="2" s="1"/>
  <c r="Q41" i="2"/>
  <c r="Y41" i="2" s="1"/>
  <c r="R41" i="2"/>
  <c r="AG42" i="2" s="1"/>
  <c r="AP77" i="2"/>
  <c r="AQ77" i="2"/>
  <c r="AO77" i="2"/>
  <c r="L84" i="2"/>
  <c r="P83" i="2"/>
  <c r="O83" i="2"/>
  <c r="J84" i="2"/>
  <c r="M83" i="2"/>
  <c r="K84" i="2"/>
  <c r="N83" i="2"/>
  <c r="B78" i="2"/>
  <c r="C78" i="2" s="1"/>
  <c r="AR78" i="2" s="1"/>
  <c r="Z41" i="2" l="1"/>
  <c r="AF42" i="2"/>
  <c r="AH42" i="2" s="1"/>
  <c r="AP42" i="2" s="1"/>
  <c r="AQ42" i="2" s="1"/>
  <c r="T42" i="2"/>
  <c r="AB42" i="2" s="1"/>
  <c r="W41" i="2"/>
  <c r="Q42" i="2" s="1"/>
  <c r="Y42" i="2" s="1"/>
  <c r="S42" i="2"/>
  <c r="AO78" i="2"/>
  <c r="AQ78" i="2"/>
  <c r="AP78" i="2"/>
  <c r="K85" i="2"/>
  <c r="N84" i="2"/>
  <c r="J85" i="2"/>
  <c r="M84" i="2"/>
  <c r="L85" i="2"/>
  <c r="P84" i="2"/>
  <c r="O84" i="2"/>
  <c r="B79" i="2"/>
  <c r="C79" i="2" s="1"/>
  <c r="AR79" i="2" s="1"/>
  <c r="AE42" i="2" l="1"/>
  <c r="R42" i="2"/>
  <c r="W42" i="2" s="1"/>
  <c r="AE43" i="2" s="1"/>
  <c r="V43" i="2"/>
  <c r="AD43" i="2" s="1"/>
  <c r="AO43" i="2" s="1"/>
  <c r="U43" i="2"/>
  <c r="AC43" i="2" s="1"/>
  <c r="AA42" i="2"/>
  <c r="AP79" i="2"/>
  <c r="AO79" i="2"/>
  <c r="AQ79" i="2"/>
  <c r="L86" i="2"/>
  <c r="P85" i="2"/>
  <c r="O85" i="2"/>
  <c r="J86" i="2"/>
  <c r="M85" i="2"/>
  <c r="K86" i="2"/>
  <c r="N85" i="2"/>
  <c r="B80" i="2"/>
  <c r="C80" i="2" s="1"/>
  <c r="AR80" i="2" s="1"/>
  <c r="T43" i="2" l="1"/>
  <c r="AB43" i="2" s="1"/>
  <c r="Z42" i="2"/>
  <c r="AG43" i="2"/>
  <c r="AF43" i="2"/>
  <c r="S43" i="2"/>
  <c r="AA43" i="2" s="1"/>
  <c r="R43" i="2"/>
  <c r="AQ80" i="2"/>
  <c r="AP80" i="2"/>
  <c r="AO80" i="2"/>
  <c r="L87" i="2"/>
  <c r="P86" i="2"/>
  <c r="O86" i="2"/>
  <c r="K87" i="2"/>
  <c r="N86" i="2"/>
  <c r="J87" i="2"/>
  <c r="M86" i="2"/>
  <c r="Q43" i="2"/>
  <c r="B81" i="2"/>
  <c r="C81" i="2" s="1"/>
  <c r="AR81" i="2" s="1"/>
  <c r="AH43" i="2" l="1"/>
  <c r="AP43" i="2" s="1"/>
  <c r="AQ43" i="2" s="1"/>
  <c r="V44" i="2"/>
  <c r="AD44" i="2" s="1"/>
  <c r="AO44" i="2" s="1"/>
  <c r="U44" i="2"/>
  <c r="AC44" i="2" s="1"/>
  <c r="S44" i="2"/>
  <c r="AA44" i="2" s="1"/>
  <c r="AG44" i="2"/>
  <c r="AF44" i="2"/>
  <c r="T44" i="2"/>
  <c r="AB44" i="2" s="1"/>
  <c r="Z43" i="2"/>
  <c r="AQ81" i="2"/>
  <c r="AP81" i="2"/>
  <c r="AO81" i="2"/>
  <c r="J88" i="2"/>
  <c r="M87" i="2"/>
  <c r="K88" i="2"/>
  <c r="N87" i="2"/>
  <c r="L88" i="2"/>
  <c r="P87" i="2"/>
  <c r="O87" i="2"/>
  <c r="Y43" i="2"/>
  <c r="W43" i="2"/>
  <c r="AE44" i="2" s="1"/>
  <c r="B82" i="2"/>
  <c r="C82" i="2" s="1"/>
  <c r="AR82" i="2" s="1"/>
  <c r="AH44" i="2" l="1"/>
  <c r="AP44" i="2" s="1"/>
  <c r="AQ44" i="2" s="1"/>
  <c r="V45" i="2"/>
  <c r="AD45" i="2" s="1"/>
  <c r="AO45" i="2" s="1"/>
  <c r="U45" i="2"/>
  <c r="AC45" i="2" s="1"/>
  <c r="AO82" i="2"/>
  <c r="AQ82" i="2"/>
  <c r="AP82" i="2"/>
  <c r="L89" i="2"/>
  <c r="P88" i="2"/>
  <c r="O88" i="2"/>
  <c r="K89" i="2"/>
  <c r="N88" i="2"/>
  <c r="J89" i="2"/>
  <c r="M88" i="2"/>
  <c r="Q44" i="2"/>
  <c r="R44" i="2"/>
  <c r="B83" i="2"/>
  <c r="C83" i="2" s="1"/>
  <c r="AR83" i="2" s="1"/>
  <c r="AG45" i="2" l="1"/>
  <c r="AF45" i="2"/>
  <c r="AP83" i="2"/>
  <c r="AO83" i="2"/>
  <c r="AQ83" i="2"/>
  <c r="J90" i="2"/>
  <c r="M89" i="2"/>
  <c r="K90" i="2"/>
  <c r="N89" i="2"/>
  <c r="L90" i="2"/>
  <c r="P89" i="2"/>
  <c r="O89" i="2"/>
  <c r="T45" i="2"/>
  <c r="S45" i="2"/>
  <c r="AA45" i="2" s="1"/>
  <c r="Z44" i="2"/>
  <c r="Y44" i="2"/>
  <c r="W44" i="2"/>
  <c r="AE45" i="2" s="1"/>
  <c r="B84" i="2"/>
  <c r="C84" i="2" s="1"/>
  <c r="AR84" i="2" s="1"/>
  <c r="AQ84" i="2" l="1"/>
  <c r="AP84" i="2"/>
  <c r="AO84" i="2"/>
  <c r="AH45" i="2"/>
  <c r="AP45" i="2" s="1"/>
  <c r="AQ45" i="2" s="1"/>
  <c r="J91" i="2"/>
  <c r="M90" i="2"/>
  <c r="K91" i="2"/>
  <c r="N90" i="2"/>
  <c r="L91" i="2"/>
  <c r="P90" i="2"/>
  <c r="O90" i="2"/>
  <c r="R45" i="2"/>
  <c r="Q45" i="2"/>
  <c r="AB45" i="2"/>
  <c r="V46" i="2"/>
  <c r="AD46" i="2" s="1"/>
  <c r="AO46" i="2" s="1"/>
  <c r="U46" i="2"/>
  <c r="B85" i="2"/>
  <c r="C85" i="2" s="1"/>
  <c r="AR85" i="2" s="1"/>
  <c r="AG46" i="2" l="1"/>
  <c r="AF46" i="2"/>
  <c r="S46" i="2"/>
  <c r="AA46" i="2" s="1"/>
  <c r="AO85" i="2"/>
  <c r="AP85" i="2"/>
  <c r="AQ85" i="2"/>
  <c r="L92" i="2"/>
  <c r="P91" i="2"/>
  <c r="O91" i="2"/>
  <c r="K92" i="2"/>
  <c r="N91" i="2"/>
  <c r="J92" i="2"/>
  <c r="M91" i="2"/>
  <c r="Y45" i="2"/>
  <c r="W45" i="2"/>
  <c r="AE46" i="2" s="1"/>
  <c r="AC46" i="2"/>
  <c r="T46" i="2"/>
  <c r="Z45" i="2"/>
  <c r="B86" i="2"/>
  <c r="C86" i="2" s="1"/>
  <c r="AR86" i="2" s="1"/>
  <c r="U47" i="2" l="1"/>
  <c r="AC47" i="2" s="1"/>
  <c r="AO86" i="2"/>
  <c r="AQ86" i="2"/>
  <c r="AP86" i="2"/>
  <c r="AH46" i="2"/>
  <c r="AP46" i="2" s="1"/>
  <c r="AQ46" i="2" s="1"/>
  <c r="L93" i="2"/>
  <c r="P92" i="2"/>
  <c r="O92" i="2"/>
  <c r="J93" i="2"/>
  <c r="M92" i="2"/>
  <c r="K93" i="2"/>
  <c r="N92" i="2"/>
  <c r="Q46" i="2"/>
  <c r="R46" i="2"/>
  <c r="V47" i="2"/>
  <c r="AD47" i="2" s="1"/>
  <c r="AO47" i="2" s="1"/>
  <c r="AB46" i="2"/>
  <c r="B87" i="2"/>
  <c r="C87" i="2" s="1"/>
  <c r="AR87" i="2" s="1"/>
  <c r="AG47" i="2" l="1"/>
  <c r="AF47" i="2"/>
  <c r="AP87" i="2"/>
  <c r="AQ87" i="2"/>
  <c r="AO87" i="2"/>
  <c r="K94" i="2"/>
  <c r="N93" i="2"/>
  <c r="J94" i="2"/>
  <c r="M93" i="2"/>
  <c r="L94" i="2"/>
  <c r="P93" i="2"/>
  <c r="O93" i="2"/>
  <c r="T47" i="2"/>
  <c r="S47" i="2"/>
  <c r="AA47" i="2" s="1"/>
  <c r="Z46" i="2"/>
  <c r="Y46" i="2"/>
  <c r="W46" i="2"/>
  <c r="AE47" i="2" s="1"/>
  <c r="B88" i="2"/>
  <c r="C88" i="2" s="1"/>
  <c r="AR88" i="2" s="1"/>
  <c r="AQ88" i="2" l="1"/>
  <c r="AO88" i="2"/>
  <c r="AP88" i="2"/>
  <c r="AH47" i="2"/>
  <c r="AP47" i="2" s="1"/>
  <c r="AQ47" i="2" s="1"/>
  <c r="K95" i="2"/>
  <c r="N94" i="2"/>
  <c r="L95" i="2"/>
  <c r="P94" i="2"/>
  <c r="O94" i="2"/>
  <c r="J95" i="2"/>
  <c r="M94" i="2"/>
  <c r="AB47" i="2"/>
  <c r="V48" i="2"/>
  <c r="AD48" i="2" s="1"/>
  <c r="AO48" i="2" s="1"/>
  <c r="U48" i="2"/>
  <c r="AC48" i="2" s="1"/>
  <c r="Q47" i="2"/>
  <c r="R47" i="2"/>
  <c r="B89" i="2"/>
  <c r="C89" i="2" s="1"/>
  <c r="AR89" i="2" s="1"/>
  <c r="AG48" i="2" l="1"/>
  <c r="AF48" i="2"/>
  <c r="T48" i="2"/>
  <c r="AB48" i="2" s="1"/>
  <c r="AQ89" i="2"/>
  <c r="AO89" i="2"/>
  <c r="AP89" i="2"/>
  <c r="J96" i="2"/>
  <c r="M95" i="2"/>
  <c r="L96" i="2"/>
  <c r="P95" i="2"/>
  <c r="O95" i="2"/>
  <c r="K96" i="2"/>
  <c r="N95" i="2"/>
  <c r="S48" i="2"/>
  <c r="AA48" i="2" s="1"/>
  <c r="Z47" i="2"/>
  <c r="Y47" i="2"/>
  <c r="W47" i="2"/>
  <c r="Q48" i="2" s="1"/>
  <c r="B90" i="2"/>
  <c r="C90" i="2" s="1"/>
  <c r="AR90" i="2" s="1"/>
  <c r="AE48" i="2" l="1"/>
  <c r="V49" i="2"/>
  <c r="AD49" i="2" s="1"/>
  <c r="AO49" i="2" s="1"/>
  <c r="Y48" i="2"/>
  <c r="AO90" i="2"/>
  <c r="AP90" i="2"/>
  <c r="AQ90" i="2"/>
  <c r="AH48" i="2"/>
  <c r="AP48" i="2" s="1"/>
  <c r="AQ48" i="2" s="1"/>
  <c r="K97" i="2"/>
  <c r="N96" i="2"/>
  <c r="L97" i="2"/>
  <c r="P96" i="2"/>
  <c r="O96" i="2"/>
  <c r="J97" i="2"/>
  <c r="M96" i="2"/>
  <c r="R48" i="2"/>
  <c r="U49" i="2"/>
  <c r="AC49" i="2" s="1"/>
  <c r="B91" i="2"/>
  <c r="C91" i="2" s="1"/>
  <c r="AR91" i="2" s="1"/>
  <c r="AF49" i="2" l="1"/>
  <c r="AG49" i="2"/>
  <c r="AP91" i="2"/>
  <c r="AQ91" i="2"/>
  <c r="AO91" i="2"/>
  <c r="J98" i="2"/>
  <c r="M97" i="2"/>
  <c r="L98" i="2"/>
  <c r="P97" i="2"/>
  <c r="O97" i="2"/>
  <c r="K98" i="2"/>
  <c r="N97" i="2"/>
  <c r="W48" i="2"/>
  <c r="AE49" i="2" s="1"/>
  <c r="T49" i="2"/>
  <c r="AB49" i="2" s="1"/>
  <c r="S49" i="2"/>
  <c r="AA49" i="2" s="1"/>
  <c r="Z48" i="2"/>
  <c r="B92" i="2"/>
  <c r="C92" i="2" s="1"/>
  <c r="AR92" i="2" s="1"/>
  <c r="R49" i="2" l="1"/>
  <c r="AQ92" i="2"/>
  <c r="AP92" i="2"/>
  <c r="AO92" i="2"/>
  <c r="AH49" i="2"/>
  <c r="AP49" i="2" s="1"/>
  <c r="AQ49" i="2" s="1"/>
  <c r="L99" i="2"/>
  <c r="P98" i="2"/>
  <c r="O98" i="2"/>
  <c r="K99" i="2"/>
  <c r="N98" i="2"/>
  <c r="J99" i="2"/>
  <c r="M98" i="2"/>
  <c r="Q49" i="2"/>
  <c r="V50" i="2"/>
  <c r="AD50" i="2" s="1"/>
  <c r="AO50" i="2" s="1"/>
  <c r="U50" i="2"/>
  <c r="AC50" i="2" s="1"/>
  <c r="B93" i="2"/>
  <c r="C93" i="2" s="1"/>
  <c r="AR93" i="2" s="1"/>
  <c r="S50" i="2" l="1"/>
  <c r="AA50" i="2" s="1"/>
  <c r="AG50" i="2"/>
  <c r="AF50" i="2"/>
  <c r="T50" i="2"/>
  <c r="AB50" i="2" s="1"/>
  <c r="Z49" i="2"/>
  <c r="W49" i="2"/>
  <c r="R50" i="2" s="1"/>
  <c r="AO93" i="2"/>
  <c r="AP93" i="2"/>
  <c r="AQ93" i="2"/>
  <c r="J100" i="2"/>
  <c r="M99" i="2"/>
  <c r="K100" i="2"/>
  <c r="N99" i="2"/>
  <c r="L100" i="2"/>
  <c r="P99" i="2"/>
  <c r="O99" i="2"/>
  <c r="Y49" i="2"/>
  <c r="B94" i="2"/>
  <c r="C94" i="2" s="1"/>
  <c r="AR94" i="2" s="1"/>
  <c r="S51" i="2" l="1"/>
  <c r="AA51" i="2" s="1"/>
  <c r="AG51" i="2"/>
  <c r="AF51" i="2"/>
  <c r="AE50" i="2"/>
  <c r="Q50" i="2"/>
  <c r="V51" i="2"/>
  <c r="AD51" i="2" s="1"/>
  <c r="AO51" i="2" s="1"/>
  <c r="U51" i="2"/>
  <c r="AC51" i="2" s="1"/>
  <c r="T51" i="2"/>
  <c r="Z50" i="2"/>
  <c r="AH50" i="2"/>
  <c r="AP50" i="2" s="1"/>
  <c r="AQ50" i="2" s="1"/>
  <c r="AO94" i="2"/>
  <c r="AQ94" i="2"/>
  <c r="AP94" i="2"/>
  <c r="L101" i="2"/>
  <c r="P100" i="2"/>
  <c r="O100" i="2"/>
  <c r="K101" i="2"/>
  <c r="N100" i="2"/>
  <c r="J101" i="2"/>
  <c r="M100" i="2"/>
  <c r="B95" i="2"/>
  <c r="C95" i="2" s="1"/>
  <c r="AR95" i="2" s="1"/>
  <c r="W50" i="2" l="1"/>
  <c r="R51" i="2" s="1"/>
  <c r="T52" i="2" s="1"/>
  <c r="AB52" i="2" s="1"/>
  <c r="Y50" i="2"/>
  <c r="U52" i="2"/>
  <c r="AC52" i="2" s="1"/>
  <c r="AB51" i="2"/>
  <c r="V52" i="2"/>
  <c r="AD52" i="2" s="1"/>
  <c r="AO52" i="2" s="1"/>
  <c r="AH51" i="2"/>
  <c r="AP51" i="2" s="1"/>
  <c r="AQ51" i="2" s="1"/>
  <c r="AP95" i="2"/>
  <c r="AQ95" i="2"/>
  <c r="AO95" i="2"/>
  <c r="J102" i="2"/>
  <c r="M101" i="2"/>
  <c r="K102" i="2"/>
  <c r="N101" i="2"/>
  <c r="L102" i="2"/>
  <c r="P101" i="2"/>
  <c r="O101" i="2"/>
  <c r="B96" i="2"/>
  <c r="C96" i="2" s="1"/>
  <c r="AR96" i="2" s="1"/>
  <c r="S52" i="2" l="1"/>
  <c r="AA52" i="2" s="1"/>
  <c r="Z51" i="2"/>
  <c r="Q51" i="2"/>
  <c r="W51" i="2" s="1"/>
  <c r="R52" i="2" s="1"/>
  <c r="AE51" i="2"/>
  <c r="AG52" i="2"/>
  <c r="AF52" i="2"/>
  <c r="AQ96" i="2"/>
  <c r="AP96" i="2"/>
  <c r="AO96" i="2"/>
  <c r="L103" i="2"/>
  <c r="P102" i="2"/>
  <c r="O102" i="2"/>
  <c r="K103" i="2"/>
  <c r="N102" i="2"/>
  <c r="J103" i="2"/>
  <c r="M102" i="2"/>
  <c r="V53" i="2"/>
  <c r="AD53" i="2" s="1"/>
  <c r="AO53" i="2" s="1"/>
  <c r="B97" i="2"/>
  <c r="C97" i="2" s="1"/>
  <c r="AR97" i="2" s="1"/>
  <c r="U53" i="2" l="1"/>
  <c r="AC53" i="2" s="1"/>
  <c r="Y51" i="2"/>
  <c r="AH52" i="2"/>
  <c r="AP52" i="2" s="1"/>
  <c r="AQ52" i="2" s="1"/>
  <c r="AE52" i="2"/>
  <c r="AG53" i="2"/>
  <c r="AF53" i="2"/>
  <c r="T53" i="2"/>
  <c r="AP97" i="2"/>
  <c r="AQ97" i="2"/>
  <c r="AO97" i="2"/>
  <c r="J104" i="2"/>
  <c r="M103" i="2"/>
  <c r="K104" i="2"/>
  <c r="N103" i="2"/>
  <c r="L104" i="2"/>
  <c r="P103" i="2"/>
  <c r="O103" i="2"/>
  <c r="Q52" i="2"/>
  <c r="S53" i="2"/>
  <c r="Z52" i="2"/>
  <c r="B98" i="2"/>
  <c r="C98" i="2" s="1"/>
  <c r="AR98" i="2" s="1"/>
  <c r="W52" i="2" l="1"/>
  <c r="R53" i="2" s="1"/>
  <c r="AO98" i="2"/>
  <c r="AQ98" i="2"/>
  <c r="AP98" i="2"/>
  <c r="AH53" i="2"/>
  <c r="AP53" i="2" s="1"/>
  <c r="AQ53" i="2" s="1"/>
  <c r="L105" i="2"/>
  <c r="P104" i="2"/>
  <c r="O104" i="2"/>
  <c r="K105" i="2"/>
  <c r="N104" i="2"/>
  <c r="J105" i="2"/>
  <c r="M104" i="2"/>
  <c r="Y52" i="2"/>
  <c r="AA53" i="2"/>
  <c r="U54" i="2"/>
  <c r="V54" i="2"/>
  <c r="AB53" i="2"/>
  <c r="B99" i="2"/>
  <c r="C99" i="2" s="1"/>
  <c r="AR99" i="2" s="1"/>
  <c r="T54" i="2" l="1"/>
  <c r="AG54" i="2"/>
  <c r="AF54" i="2"/>
  <c r="AE53" i="2"/>
  <c r="Q53" i="2"/>
  <c r="S54" i="2"/>
  <c r="AA54" i="2" s="1"/>
  <c r="AP99" i="2"/>
  <c r="AQ99" i="2"/>
  <c r="AO99" i="2"/>
  <c r="J106" i="2"/>
  <c r="M105" i="2"/>
  <c r="K106" i="2"/>
  <c r="N105" i="2"/>
  <c r="L106" i="2"/>
  <c r="P105" i="2"/>
  <c r="O105" i="2"/>
  <c r="AC54" i="2"/>
  <c r="AD54" i="2"/>
  <c r="AO54" i="2" s="1"/>
  <c r="Z53" i="2"/>
  <c r="B100" i="2"/>
  <c r="C100" i="2" s="1"/>
  <c r="AR100" i="2" s="1"/>
  <c r="W53" i="2" l="1"/>
  <c r="Q54" i="2" s="1"/>
  <c r="Y54" i="2" s="1"/>
  <c r="Y53" i="2"/>
  <c r="AQ100" i="2"/>
  <c r="AP100" i="2"/>
  <c r="AO100" i="2"/>
  <c r="AH54" i="2"/>
  <c r="AP54" i="2" s="1"/>
  <c r="AQ54" i="2" s="1"/>
  <c r="L107" i="2"/>
  <c r="P106" i="2"/>
  <c r="O106" i="2"/>
  <c r="K107" i="2"/>
  <c r="N106" i="2"/>
  <c r="J107" i="2"/>
  <c r="M106" i="2"/>
  <c r="AB54" i="2"/>
  <c r="V55" i="2"/>
  <c r="U55" i="2"/>
  <c r="B101" i="2"/>
  <c r="C101" i="2" s="1"/>
  <c r="AR101" i="2" s="1"/>
  <c r="R54" i="2" l="1"/>
  <c r="Z54" i="2" s="1"/>
  <c r="AE54" i="2"/>
  <c r="AQ101" i="2"/>
  <c r="AP101" i="2"/>
  <c r="AO101" i="2"/>
  <c r="J108" i="2"/>
  <c r="M107" i="2"/>
  <c r="K108" i="2"/>
  <c r="N107" i="2"/>
  <c r="L108" i="2"/>
  <c r="P107" i="2"/>
  <c r="O107" i="2"/>
  <c r="AD55" i="2"/>
  <c r="AO55" i="2" s="1"/>
  <c r="AC55" i="2"/>
  <c r="B102" i="2"/>
  <c r="C102" i="2" s="1"/>
  <c r="AR102" i="2" s="1"/>
  <c r="S55" i="2" l="1"/>
  <c r="AA55" i="2" s="1"/>
  <c r="T55" i="2"/>
  <c r="AB55" i="2" s="1"/>
  <c r="W54" i="2"/>
  <c r="AE55" i="2" s="1"/>
  <c r="AG55" i="2"/>
  <c r="AF55" i="2"/>
  <c r="AO102" i="2"/>
  <c r="AQ102" i="2"/>
  <c r="AP102" i="2"/>
  <c r="L109" i="2"/>
  <c r="P108" i="2"/>
  <c r="O108" i="2"/>
  <c r="K109" i="2"/>
  <c r="N108" i="2"/>
  <c r="J109" i="2"/>
  <c r="M108" i="2"/>
  <c r="B103" i="2"/>
  <c r="C103" i="2" s="1"/>
  <c r="AR103" i="2" s="1"/>
  <c r="V56" i="2" l="1"/>
  <c r="AD56" i="2" s="1"/>
  <c r="AO56" i="2" s="1"/>
  <c r="AH55" i="2"/>
  <c r="AP55" i="2" s="1"/>
  <c r="AQ55" i="2" s="1"/>
  <c r="R55" i="2"/>
  <c r="T56" i="2" s="1"/>
  <c r="Q55" i="2"/>
  <c r="Y55" i="2" s="1"/>
  <c r="U56" i="2"/>
  <c r="AC56" i="2" s="1"/>
  <c r="AP103" i="2"/>
  <c r="AQ103" i="2"/>
  <c r="AO103" i="2"/>
  <c r="J110" i="2"/>
  <c r="M109" i="2"/>
  <c r="K110" i="2"/>
  <c r="N109" i="2"/>
  <c r="L110" i="2"/>
  <c r="P109" i="2"/>
  <c r="O109" i="2"/>
  <c r="B104" i="2"/>
  <c r="C104" i="2" s="1"/>
  <c r="AR104" i="2" s="1"/>
  <c r="V57" i="2" l="1"/>
  <c r="AD57" i="2" s="1"/>
  <c r="AO57" i="2" s="1"/>
  <c r="Z55" i="2"/>
  <c r="W55" i="2"/>
  <c r="R56" i="2" s="1"/>
  <c r="T57" i="2" s="1"/>
  <c r="AB57" i="2" s="1"/>
  <c r="AF56" i="2"/>
  <c r="AG56" i="2"/>
  <c r="S56" i="2"/>
  <c r="AA56" i="2" s="1"/>
  <c r="AB56" i="2"/>
  <c r="AQ104" i="2"/>
  <c r="AO104" i="2"/>
  <c r="AP104" i="2"/>
  <c r="K111" i="2"/>
  <c r="N110" i="2"/>
  <c r="L111" i="2"/>
  <c r="P110" i="2"/>
  <c r="O110" i="2"/>
  <c r="J111" i="2"/>
  <c r="M110" i="2"/>
  <c r="B105" i="2"/>
  <c r="C105" i="2" s="1"/>
  <c r="AR105" i="2" s="1"/>
  <c r="AE56" i="2" l="1"/>
  <c r="Z56" i="2"/>
  <c r="AF57" i="2"/>
  <c r="AG57" i="2"/>
  <c r="Q56" i="2"/>
  <c r="Y56" i="2" s="1"/>
  <c r="AH56" i="2"/>
  <c r="AP56" i="2" s="1"/>
  <c r="AQ56" i="2" s="1"/>
  <c r="S57" i="2"/>
  <c r="AA57" i="2" s="1"/>
  <c r="U57" i="2"/>
  <c r="AC57" i="2" s="1"/>
  <c r="AQ105" i="2"/>
  <c r="AP105" i="2"/>
  <c r="AO105" i="2"/>
  <c r="J112" i="2"/>
  <c r="M111" i="2"/>
  <c r="L112" i="2"/>
  <c r="P111" i="2"/>
  <c r="O111" i="2"/>
  <c r="K112" i="2"/>
  <c r="N111" i="2"/>
  <c r="V58" i="2"/>
  <c r="AD58" i="2" s="1"/>
  <c r="AO58" i="2" s="1"/>
  <c r="B106" i="2"/>
  <c r="C106" i="2" s="1"/>
  <c r="AR106" i="2" s="1"/>
  <c r="AH57" i="2" l="1"/>
  <c r="AP57" i="2" s="1"/>
  <c r="AQ57" i="2" s="1"/>
  <c r="W56" i="2"/>
  <c r="AE57" i="2" s="1"/>
  <c r="U58" i="2"/>
  <c r="AC58" i="2" s="1"/>
  <c r="AO106" i="2"/>
  <c r="AP106" i="2"/>
  <c r="AQ106" i="2"/>
  <c r="K113" i="2"/>
  <c r="N112" i="2"/>
  <c r="L113" i="2"/>
  <c r="P112" i="2"/>
  <c r="O112" i="2"/>
  <c r="J113" i="2"/>
  <c r="M112" i="2"/>
  <c r="B107" i="2"/>
  <c r="C107" i="2" s="1"/>
  <c r="AR107" i="2" s="1"/>
  <c r="R57" i="2" l="1"/>
  <c r="AF58" i="2" s="1"/>
  <c r="Q57" i="2"/>
  <c r="Y57" i="2" s="1"/>
  <c r="AP107" i="2"/>
  <c r="AO107" i="2"/>
  <c r="AQ107" i="2"/>
  <c r="L114" i="2"/>
  <c r="P113" i="2"/>
  <c r="O113" i="2"/>
  <c r="J114" i="2"/>
  <c r="M113" i="2"/>
  <c r="K114" i="2"/>
  <c r="N113" i="2"/>
  <c r="B108" i="2"/>
  <c r="C108" i="2" s="1"/>
  <c r="AR108" i="2" s="1"/>
  <c r="T58" i="2" l="1"/>
  <c r="V59" i="2" s="1"/>
  <c r="AD59" i="2" s="1"/>
  <c r="AO59" i="2" s="1"/>
  <c r="W57" i="2"/>
  <c r="R58" i="2" s="1"/>
  <c r="AG59" i="2" s="1"/>
  <c r="S58" i="2"/>
  <c r="AA58" i="2" s="1"/>
  <c r="AG58" i="2"/>
  <c r="AH58" i="2" s="1"/>
  <c r="AP58" i="2" s="1"/>
  <c r="AQ58" i="2" s="1"/>
  <c r="Z57" i="2"/>
  <c r="AQ108" i="2"/>
  <c r="AO108" i="2"/>
  <c r="AP108" i="2"/>
  <c r="K115" i="2"/>
  <c r="N114" i="2"/>
  <c r="J115" i="2"/>
  <c r="M114" i="2"/>
  <c r="L115" i="2"/>
  <c r="P114" i="2"/>
  <c r="O114" i="2"/>
  <c r="B109" i="2"/>
  <c r="C109" i="2" s="1"/>
  <c r="AR109" i="2" s="1"/>
  <c r="AE58" i="2" l="1"/>
  <c r="AF59" i="2"/>
  <c r="AH59" i="2" s="1"/>
  <c r="AP59" i="2" s="1"/>
  <c r="AQ59" i="2" s="1"/>
  <c r="Z58" i="2"/>
  <c r="Q58" i="2"/>
  <c r="W58" i="2" s="1"/>
  <c r="R59" i="2" s="1"/>
  <c r="S59" i="2"/>
  <c r="AA59" i="2" s="1"/>
  <c r="T59" i="2"/>
  <c r="AB59" i="2" s="1"/>
  <c r="AB58" i="2"/>
  <c r="U59" i="2"/>
  <c r="AC59" i="2" s="1"/>
  <c r="AP109" i="2"/>
  <c r="AO109" i="2"/>
  <c r="AQ109" i="2"/>
  <c r="L116" i="2"/>
  <c r="P115" i="2"/>
  <c r="O115" i="2"/>
  <c r="J116" i="2"/>
  <c r="M115" i="2"/>
  <c r="K116" i="2"/>
  <c r="N115" i="2"/>
  <c r="B110" i="2"/>
  <c r="C110" i="2" s="1"/>
  <c r="AR110" i="2" s="1"/>
  <c r="Y58" i="2" l="1"/>
  <c r="V60" i="2"/>
  <c r="AD60" i="2" s="1"/>
  <c r="AO60" i="2" s="1"/>
  <c r="U60" i="2"/>
  <c r="AC60" i="2" s="1"/>
  <c r="AG60" i="2"/>
  <c r="AF60" i="2"/>
  <c r="AE59" i="2"/>
  <c r="S60" i="2"/>
  <c r="AA60" i="2" s="1"/>
  <c r="T60" i="2"/>
  <c r="Q59" i="2"/>
  <c r="AO110" i="2"/>
  <c r="AQ110" i="2"/>
  <c r="AP110" i="2"/>
  <c r="J117" i="2"/>
  <c r="M116" i="2"/>
  <c r="K117" i="2"/>
  <c r="N116" i="2"/>
  <c r="L117" i="2"/>
  <c r="P116" i="2"/>
  <c r="O116" i="2"/>
  <c r="Z59" i="2"/>
  <c r="B111" i="2"/>
  <c r="C111" i="2" s="1"/>
  <c r="AR111" i="2" s="1"/>
  <c r="W59" i="2" l="1"/>
  <c r="R60" i="2" s="1"/>
  <c r="S61" i="2" s="1"/>
  <c r="Y59" i="2"/>
  <c r="AP111" i="2"/>
  <c r="AQ111" i="2"/>
  <c r="AO111" i="2"/>
  <c r="AH60" i="2"/>
  <c r="AP60" i="2" s="1"/>
  <c r="AQ60" i="2" s="1"/>
  <c r="K118" i="2"/>
  <c r="N117" i="2"/>
  <c r="L118" i="2"/>
  <c r="P117" i="2"/>
  <c r="O117" i="2"/>
  <c r="J118" i="2"/>
  <c r="M117" i="2"/>
  <c r="AB60" i="2"/>
  <c r="U61" i="2"/>
  <c r="AC61" i="2" s="1"/>
  <c r="V61" i="2"/>
  <c r="AD61" i="2" s="1"/>
  <c r="AO61" i="2" s="1"/>
  <c r="B112" i="2"/>
  <c r="C112" i="2" s="1"/>
  <c r="AR112" i="2" s="1"/>
  <c r="Q60" i="2" l="1"/>
  <c r="W60" i="2" s="1"/>
  <c r="Q61" i="2" s="1"/>
  <c r="AE60" i="2"/>
  <c r="AG61" i="2"/>
  <c r="AF61" i="2"/>
  <c r="T61" i="2"/>
  <c r="AQ112" i="2"/>
  <c r="AP112" i="2"/>
  <c r="AO112" i="2"/>
  <c r="L119" i="2"/>
  <c r="P118" i="2"/>
  <c r="O118" i="2"/>
  <c r="J119" i="2"/>
  <c r="M118" i="2"/>
  <c r="K119" i="2"/>
  <c r="N118" i="2"/>
  <c r="Z60" i="2"/>
  <c r="AA61" i="2"/>
  <c r="B113" i="2"/>
  <c r="C113" i="2" s="1"/>
  <c r="AR113" i="2" s="1"/>
  <c r="Y60" i="2" l="1"/>
  <c r="AE61" i="2"/>
  <c r="Y61" i="2"/>
  <c r="AP113" i="2"/>
  <c r="AQ113" i="2"/>
  <c r="AO113" i="2"/>
  <c r="AH61" i="2"/>
  <c r="AP61" i="2" s="1"/>
  <c r="AQ61" i="2" s="1"/>
  <c r="J120" i="2"/>
  <c r="M119" i="2"/>
  <c r="K120" i="2"/>
  <c r="N119" i="2"/>
  <c r="L120" i="2"/>
  <c r="P119" i="2"/>
  <c r="O119" i="2"/>
  <c r="R61" i="2"/>
  <c r="AB61" i="2"/>
  <c r="U62" i="2"/>
  <c r="AC62" i="2" s="1"/>
  <c r="V62" i="2"/>
  <c r="AD62" i="2" s="1"/>
  <c r="AO62" i="2" s="1"/>
  <c r="B114" i="2"/>
  <c r="C114" i="2" s="1"/>
  <c r="AR114" i="2" s="1"/>
  <c r="AG62" i="2" l="1"/>
  <c r="AF62" i="2"/>
  <c r="AO114" i="2"/>
  <c r="AQ114" i="2"/>
  <c r="AP114" i="2"/>
  <c r="L121" i="2"/>
  <c r="P120" i="2"/>
  <c r="O120" i="2"/>
  <c r="K121" i="2"/>
  <c r="N120" i="2"/>
  <c r="J121" i="2"/>
  <c r="M120" i="2"/>
  <c r="T62" i="2"/>
  <c r="S62" i="2"/>
  <c r="Z61" i="2"/>
  <c r="W61" i="2"/>
  <c r="AE62" i="2" s="1"/>
  <c r="B115" i="2"/>
  <c r="C115" i="2" s="1"/>
  <c r="AR115" i="2" s="1"/>
  <c r="R62" i="2" l="1"/>
  <c r="AP115" i="2"/>
  <c r="AO115" i="2"/>
  <c r="AQ115" i="2"/>
  <c r="AH62" i="2"/>
  <c r="AP62" i="2" s="1"/>
  <c r="AQ62" i="2" s="1"/>
  <c r="J122" i="2"/>
  <c r="M121" i="2"/>
  <c r="K122" i="2"/>
  <c r="N121" i="2"/>
  <c r="L122" i="2"/>
  <c r="P121" i="2"/>
  <c r="O121" i="2"/>
  <c r="U63" i="2"/>
  <c r="AC63" i="2" s="1"/>
  <c r="Q62" i="2"/>
  <c r="AB62" i="2"/>
  <c r="V63" i="2"/>
  <c r="AA62" i="2"/>
  <c r="B116" i="2"/>
  <c r="C116" i="2" s="1"/>
  <c r="AR116" i="2" s="1"/>
  <c r="S63" i="2" l="1"/>
  <c r="AA63" i="2" s="1"/>
  <c r="AF63" i="2"/>
  <c r="AG63" i="2"/>
  <c r="T63" i="2"/>
  <c r="AB63" i="2" s="1"/>
  <c r="AQ116" i="2"/>
  <c r="AP116" i="2"/>
  <c r="AO116" i="2"/>
  <c r="L123" i="2"/>
  <c r="P122" i="2"/>
  <c r="O122" i="2"/>
  <c r="K123" i="2"/>
  <c r="N122" i="2"/>
  <c r="J123" i="2"/>
  <c r="M122" i="2"/>
  <c r="Y62" i="2"/>
  <c r="W62" i="2"/>
  <c r="AE63" i="2" s="1"/>
  <c r="Z62" i="2"/>
  <c r="AD63" i="2"/>
  <c r="AO63" i="2" s="1"/>
  <c r="B117" i="2"/>
  <c r="C117" i="2" s="1"/>
  <c r="AR117" i="2" s="1"/>
  <c r="V64" i="2" l="1"/>
  <c r="AD64" i="2" s="1"/>
  <c r="AO64" i="2" s="1"/>
  <c r="AQ117" i="2"/>
  <c r="AP117" i="2"/>
  <c r="AO117" i="2"/>
  <c r="AH63" i="2"/>
  <c r="AP63" i="2" s="1"/>
  <c r="AQ63" i="2" s="1"/>
  <c r="K124" i="2"/>
  <c r="N123" i="2"/>
  <c r="J124" i="2"/>
  <c r="M123" i="2"/>
  <c r="L124" i="2"/>
  <c r="P123" i="2"/>
  <c r="O123" i="2"/>
  <c r="R63" i="2"/>
  <c r="U64" i="2"/>
  <c r="AC64" i="2" s="1"/>
  <c r="Q63" i="2"/>
  <c r="B118" i="2"/>
  <c r="C118" i="2" s="1"/>
  <c r="AR118" i="2" s="1"/>
  <c r="AG64" i="2" l="1"/>
  <c r="AF64" i="2"/>
  <c r="AO118" i="2"/>
  <c r="AP118" i="2"/>
  <c r="AQ118" i="2"/>
  <c r="L125" i="2"/>
  <c r="P124" i="2"/>
  <c r="O124" i="2"/>
  <c r="J125" i="2"/>
  <c r="M124" i="2"/>
  <c r="K125" i="2"/>
  <c r="N124" i="2"/>
  <c r="T64" i="2"/>
  <c r="S64" i="2"/>
  <c r="Y63" i="2"/>
  <c r="W63" i="2"/>
  <c r="AE64" i="2" s="1"/>
  <c r="Z63" i="2"/>
  <c r="B119" i="2"/>
  <c r="C119" i="2" s="1"/>
  <c r="AR119" i="2" s="1"/>
  <c r="AP119" i="2" l="1"/>
  <c r="AQ119" i="2"/>
  <c r="AO119" i="2"/>
  <c r="AH64" i="2"/>
  <c r="AP64" i="2" s="1"/>
  <c r="AQ64" i="2" s="1"/>
  <c r="K126" i="2"/>
  <c r="N125" i="2"/>
  <c r="J126" i="2"/>
  <c r="M125" i="2"/>
  <c r="L126" i="2"/>
  <c r="P125" i="2"/>
  <c r="O125" i="2"/>
  <c r="R64" i="2"/>
  <c r="AA64" i="2"/>
  <c r="Q64" i="2"/>
  <c r="U65" i="2"/>
  <c r="AB64" i="2"/>
  <c r="V65" i="2"/>
  <c r="B120" i="2"/>
  <c r="C120" i="2" s="1"/>
  <c r="AR120" i="2" s="1"/>
  <c r="AF65" i="2" l="1"/>
  <c r="AG65" i="2"/>
  <c r="T65" i="2"/>
  <c r="AB65" i="2" s="1"/>
  <c r="AQ120" i="2"/>
  <c r="AO120" i="2"/>
  <c r="AP120" i="2"/>
  <c r="L127" i="2"/>
  <c r="P126" i="2"/>
  <c r="O126" i="2"/>
  <c r="J127" i="2"/>
  <c r="M126" i="2"/>
  <c r="K127" i="2"/>
  <c r="N126" i="2"/>
  <c r="S65" i="2"/>
  <c r="AD65" i="2"/>
  <c r="AO65" i="2" s="1"/>
  <c r="Z64" i="2"/>
  <c r="Y64" i="2"/>
  <c r="W64" i="2"/>
  <c r="R65" i="2" s="1"/>
  <c r="AC65" i="2"/>
  <c r="B121" i="2"/>
  <c r="C121" i="2" s="1"/>
  <c r="AR121" i="2" s="1"/>
  <c r="AG66" i="2" l="1"/>
  <c r="AF66" i="2"/>
  <c r="AE65" i="2"/>
  <c r="V66" i="2"/>
  <c r="AD66" i="2" s="1"/>
  <c r="AO66" i="2" s="1"/>
  <c r="U66" i="2"/>
  <c r="AC66" i="2" s="1"/>
  <c r="AO121" i="2"/>
  <c r="AP121" i="2"/>
  <c r="AQ121" i="2"/>
  <c r="AH65" i="2"/>
  <c r="AP65" i="2" s="1"/>
  <c r="AQ65" i="2" s="1"/>
  <c r="J128" i="2"/>
  <c r="M127" i="2"/>
  <c r="K128" i="2"/>
  <c r="N127" i="2"/>
  <c r="L128" i="2"/>
  <c r="P127" i="2"/>
  <c r="O127" i="2"/>
  <c r="T66" i="2"/>
  <c r="S66" i="2"/>
  <c r="AA66" i="2" s="1"/>
  <c r="Z65" i="2"/>
  <c r="Q65" i="2"/>
  <c r="AA65" i="2"/>
  <c r="B122" i="2"/>
  <c r="C122" i="2" s="1"/>
  <c r="AR122" i="2" s="1"/>
  <c r="V67" i="2" l="1"/>
  <c r="AD67" i="2" s="1"/>
  <c r="AO67" i="2" s="1"/>
  <c r="AO122" i="2"/>
  <c r="AP122" i="2"/>
  <c r="AQ122" i="2"/>
  <c r="AH66" i="2"/>
  <c r="AP66" i="2" s="1"/>
  <c r="AQ66" i="2" s="1"/>
  <c r="L129" i="2"/>
  <c r="P128" i="2"/>
  <c r="O128" i="2"/>
  <c r="K129" i="2"/>
  <c r="N128" i="2"/>
  <c r="J129" i="2"/>
  <c r="M128" i="2"/>
  <c r="Y65" i="2"/>
  <c r="W65" i="2"/>
  <c r="Q66" i="2" s="1"/>
  <c r="AB66" i="2"/>
  <c r="U67" i="2"/>
  <c r="AC67" i="2" s="1"/>
  <c r="B123" i="2"/>
  <c r="C123" i="2" s="1"/>
  <c r="AR123" i="2" s="1"/>
  <c r="AE66" i="2" l="1"/>
  <c r="Y66" i="2"/>
  <c r="AP123" i="2"/>
  <c r="AQ123" i="2"/>
  <c r="AO123" i="2"/>
  <c r="J130" i="2"/>
  <c r="M129" i="2"/>
  <c r="K130" i="2"/>
  <c r="N129" i="2"/>
  <c r="L130" i="2"/>
  <c r="P129" i="2"/>
  <c r="O129" i="2"/>
  <c r="R66" i="2"/>
  <c r="B124" i="2"/>
  <c r="C124" i="2" s="1"/>
  <c r="AR124" i="2" s="1"/>
  <c r="AG67" i="2" l="1"/>
  <c r="AF67" i="2"/>
  <c r="AQ124" i="2"/>
  <c r="AO124" i="2"/>
  <c r="AP124" i="2"/>
  <c r="K131" i="2"/>
  <c r="N130" i="2"/>
  <c r="L131" i="2"/>
  <c r="P130" i="2"/>
  <c r="O130" i="2"/>
  <c r="J131" i="2"/>
  <c r="M130" i="2"/>
  <c r="S67" i="2"/>
  <c r="T67" i="2"/>
  <c r="AB67" i="2" s="1"/>
  <c r="W66" i="2"/>
  <c r="AE67" i="2" s="1"/>
  <c r="Z66" i="2"/>
  <c r="B125" i="2"/>
  <c r="C125" i="2" s="1"/>
  <c r="AR125" i="2" s="1"/>
  <c r="R67" i="2" l="1"/>
  <c r="AP125" i="2"/>
  <c r="AQ125" i="2"/>
  <c r="AO125" i="2"/>
  <c r="AH67" i="2"/>
  <c r="J132" i="2"/>
  <c r="M131" i="2"/>
  <c r="L132" i="2"/>
  <c r="P131" i="2"/>
  <c r="O131" i="2"/>
  <c r="K132" i="2"/>
  <c r="N131" i="2"/>
  <c r="AA67" i="2"/>
  <c r="V68" i="2"/>
  <c r="AD68" i="2" s="1"/>
  <c r="AO68" i="2" s="1"/>
  <c r="U68" i="2"/>
  <c r="AC68" i="2" s="1"/>
  <c r="Q67" i="2"/>
  <c r="B126" i="2"/>
  <c r="C126" i="2" s="1"/>
  <c r="AR126" i="2" s="1"/>
  <c r="T68" i="2" l="1"/>
  <c r="AG68" i="2"/>
  <c r="AF68" i="2"/>
  <c r="S68" i="2"/>
  <c r="AA68" i="2" s="1"/>
  <c r="AO126" i="2"/>
  <c r="AQ126" i="2"/>
  <c r="AP126" i="2"/>
  <c r="AP67" i="2"/>
  <c r="AQ67" i="2" s="1"/>
  <c r="K133" i="2"/>
  <c r="N132" i="2"/>
  <c r="L133" i="2"/>
  <c r="P132" i="2"/>
  <c r="O132" i="2"/>
  <c r="J133" i="2"/>
  <c r="M132" i="2"/>
  <c r="Z67" i="2"/>
  <c r="Y67" i="2"/>
  <c r="W67" i="2"/>
  <c r="R68" i="2" s="1"/>
  <c r="B127" i="2"/>
  <c r="C127" i="2" s="1"/>
  <c r="AR127" i="2" s="1"/>
  <c r="AE68" i="2" l="1"/>
  <c r="AG69" i="2"/>
  <c r="AF69" i="2"/>
  <c r="AP127" i="2"/>
  <c r="AQ127" i="2"/>
  <c r="AO127" i="2"/>
  <c r="AH68" i="2"/>
  <c r="AP68" i="2" s="1"/>
  <c r="AQ68" i="2" s="1"/>
  <c r="J134" i="2"/>
  <c r="M133" i="2"/>
  <c r="L134" i="2"/>
  <c r="P133" i="2"/>
  <c r="O133" i="2"/>
  <c r="K134" i="2"/>
  <c r="N133" i="2"/>
  <c r="S69" i="2"/>
  <c r="T69" i="2"/>
  <c r="Q68" i="2"/>
  <c r="AB68" i="2"/>
  <c r="V69" i="2"/>
  <c r="AD69" i="2" s="1"/>
  <c r="AO69" i="2" s="1"/>
  <c r="U69" i="2"/>
  <c r="AC69" i="2" s="1"/>
  <c r="B128" i="2"/>
  <c r="C128" i="2" s="1"/>
  <c r="AR128" i="2" s="1"/>
  <c r="AQ128" i="2" l="1"/>
  <c r="AP128" i="2"/>
  <c r="AO128" i="2"/>
  <c r="K135" i="2"/>
  <c r="N134" i="2"/>
  <c r="L135" i="2"/>
  <c r="P134" i="2"/>
  <c r="O134" i="2"/>
  <c r="J135" i="2"/>
  <c r="M134" i="2"/>
  <c r="W68" i="2"/>
  <c r="AE69" i="2" s="1"/>
  <c r="Z68" i="2"/>
  <c r="Y68" i="2"/>
  <c r="B129" i="2"/>
  <c r="C129" i="2" s="1"/>
  <c r="AR129" i="2" s="1"/>
  <c r="AO129" i="2" l="1"/>
  <c r="AQ129" i="2"/>
  <c r="AP129" i="2"/>
  <c r="AH69" i="2"/>
  <c r="AP69" i="2" s="1"/>
  <c r="AQ69" i="2" s="1"/>
  <c r="J136" i="2"/>
  <c r="M135" i="2"/>
  <c r="L136" i="2"/>
  <c r="P135" i="2"/>
  <c r="O135" i="2"/>
  <c r="K136" i="2"/>
  <c r="N135" i="2"/>
  <c r="R69" i="2"/>
  <c r="U70" i="2"/>
  <c r="AC70" i="2" s="1"/>
  <c r="Q69" i="2"/>
  <c r="V70" i="2"/>
  <c r="AB69" i="2"/>
  <c r="AA69" i="2"/>
  <c r="B130" i="2"/>
  <c r="C130" i="2" s="1"/>
  <c r="AR130" i="2" s="1"/>
  <c r="AG70" i="2" l="1"/>
  <c r="AF70" i="2"/>
  <c r="AO130" i="2"/>
  <c r="AQ130" i="2"/>
  <c r="AP130" i="2"/>
  <c r="L137" i="2"/>
  <c r="P136" i="2"/>
  <c r="O136" i="2"/>
  <c r="K137" i="2"/>
  <c r="N136" i="2"/>
  <c r="J137" i="2"/>
  <c r="M136" i="2"/>
  <c r="T70" i="2"/>
  <c r="AB70" i="2" s="1"/>
  <c r="S70" i="2"/>
  <c r="Z69" i="2"/>
  <c r="W69" i="2"/>
  <c r="Q70" i="2" s="1"/>
  <c r="Y69" i="2"/>
  <c r="AD70" i="2"/>
  <c r="AO70" i="2" s="1"/>
  <c r="B131" i="2"/>
  <c r="C131" i="2" s="1"/>
  <c r="AR131" i="2" s="1"/>
  <c r="AE70" i="2" l="1"/>
  <c r="Y70" i="2"/>
  <c r="AP131" i="2"/>
  <c r="AQ131" i="2"/>
  <c r="AO131" i="2"/>
  <c r="AH70" i="2"/>
  <c r="AP70" i="2" s="1"/>
  <c r="AQ70" i="2" s="1"/>
  <c r="J138" i="2"/>
  <c r="M137" i="2"/>
  <c r="K138" i="2"/>
  <c r="N137" i="2"/>
  <c r="L138" i="2"/>
  <c r="P137" i="2"/>
  <c r="O137" i="2"/>
  <c r="AA70" i="2"/>
  <c r="R70" i="2"/>
  <c r="U71" i="2"/>
  <c r="AC71" i="2" s="1"/>
  <c r="V71" i="2"/>
  <c r="B132" i="2"/>
  <c r="C132" i="2" s="1"/>
  <c r="AR132" i="2" s="1"/>
  <c r="AF71" i="2" l="1"/>
  <c r="AG71" i="2"/>
  <c r="AQ132" i="2"/>
  <c r="AO132" i="2"/>
  <c r="AP132" i="2"/>
  <c r="L139" i="2"/>
  <c r="P138" i="2"/>
  <c r="O138" i="2"/>
  <c r="K139" i="2"/>
  <c r="N138" i="2"/>
  <c r="J139" i="2"/>
  <c r="M138" i="2"/>
  <c r="T71" i="2"/>
  <c r="AB71" i="2" s="1"/>
  <c r="S71" i="2"/>
  <c r="W70" i="2"/>
  <c r="AE71" i="2" s="1"/>
  <c r="Z70" i="2"/>
  <c r="AD71" i="2"/>
  <c r="AO71" i="2" s="1"/>
  <c r="B133" i="2"/>
  <c r="C133" i="2" s="1"/>
  <c r="AR133" i="2" s="1"/>
  <c r="Q71" i="2" l="1"/>
  <c r="AQ133" i="2"/>
  <c r="AO133" i="2"/>
  <c r="AP133" i="2"/>
  <c r="AH71" i="2"/>
  <c r="AP71" i="2" s="1"/>
  <c r="AQ71" i="2" s="1"/>
  <c r="K140" i="2"/>
  <c r="N139" i="2"/>
  <c r="J140" i="2"/>
  <c r="M139" i="2"/>
  <c r="L140" i="2"/>
  <c r="P139" i="2"/>
  <c r="O139" i="2"/>
  <c r="AA71" i="2"/>
  <c r="R71" i="2"/>
  <c r="V72" i="2"/>
  <c r="AD72" i="2" s="1"/>
  <c r="AO72" i="2" s="1"/>
  <c r="U72" i="2"/>
  <c r="AC72" i="2" s="1"/>
  <c r="B134" i="2"/>
  <c r="C134" i="2" s="1"/>
  <c r="AR134" i="2" s="1"/>
  <c r="AG72" i="2" l="1"/>
  <c r="AF72" i="2"/>
  <c r="Y71" i="2"/>
  <c r="AO134" i="2"/>
  <c r="AQ134" i="2"/>
  <c r="AP134" i="2"/>
  <c r="L141" i="2"/>
  <c r="P140" i="2"/>
  <c r="O140" i="2"/>
  <c r="J141" i="2"/>
  <c r="M140" i="2"/>
  <c r="K141" i="2"/>
  <c r="N140" i="2"/>
  <c r="S72" i="2"/>
  <c r="AA72" i="2" s="1"/>
  <c r="T72" i="2"/>
  <c r="Z71" i="2"/>
  <c r="W71" i="2"/>
  <c r="Q72" i="2" s="1"/>
  <c r="B135" i="2"/>
  <c r="C135" i="2" s="1"/>
  <c r="AR135" i="2" s="1"/>
  <c r="AE72" i="2" l="1"/>
  <c r="Y72" i="2"/>
  <c r="AP135" i="2"/>
  <c r="AO135" i="2"/>
  <c r="AQ135" i="2"/>
  <c r="AH72" i="2"/>
  <c r="AP72" i="2" s="1"/>
  <c r="AQ72" i="2" s="1"/>
  <c r="K142" i="2"/>
  <c r="N141" i="2"/>
  <c r="J142" i="2"/>
  <c r="M141" i="2"/>
  <c r="L142" i="2"/>
  <c r="P141" i="2"/>
  <c r="O141" i="2"/>
  <c r="AB72" i="2"/>
  <c r="V73" i="2"/>
  <c r="AD73" i="2" s="1"/>
  <c r="AO73" i="2" s="1"/>
  <c r="R72" i="2"/>
  <c r="U73" i="2"/>
  <c r="AC73" i="2" s="1"/>
  <c r="B136" i="2"/>
  <c r="C136" i="2" s="1"/>
  <c r="AR136" i="2" s="1"/>
  <c r="AF73" i="2" l="1"/>
  <c r="AG73" i="2"/>
  <c r="Z72" i="2"/>
  <c r="AQ136" i="2"/>
  <c r="AO136" i="2"/>
  <c r="AP136" i="2"/>
  <c r="L143" i="2"/>
  <c r="P142" i="2"/>
  <c r="O142" i="2"/>
  <c r="J143" i="2"/>
  <c r="M142" i="2"/>
  <c r="K143" i="2"/>
  <c r="N142" i="2"/>
  <c r="S73" i="2"/>
  <c r="AA73" i="2" s="1"/>
  <c r="T73" i="2"/>
  <c r="W72" i="2"/>
  <c r="AE73" i="2" s="1"/>
  <c r="B137" i="2"/>
  <c r="C137" i="2" s="1"/>
  <c r="AR137" i="2" s="1"/>
  <c r="AQ137" i="2" l="1"/>
  <c r="AP137" i="2"/>
  <c r="AO137" i="2"/>
  <c r="AH73" i="2"/>
  <c r="AP73" i="2" s="1"/>
  <c r="AQ73" i="2" s="1"/>
  <c r="K144" i="2"/>
  <c r="N143" i="2"/>
  <c r="J144" i="2"/>
  <c r="M143" i="2"/>
  <c r="L144" i="2"/>
  <c r="P143" i="2"/>
  <c r="O143" i="2"/>
  <c r="AB73" i="2"/>
  <c r="R73" i="2"/>
  <c r="U74" i="2"/>
  <c r="AC74" i="2" s="1"/>
  <c r="Q73" i="2"/>
  <c r="V74" i="2"/>
  <c r="AD74" i="2" s="1"/>
  <c r="AO74" i="2" s="1"/>
  <c r="B138" i="2"/>
  <c r="C138" i="2" s="1"/>
  <c r="AR138" i="2" s="1"/>
  <c r="AG74" i="2" l="1"/>
  <c r="AF74" i="2"/>
  <c r="Y73" i="2"/>
  <c r="AO138" i="2"/>
  <c r="AQ138" i="2"/>
  <c r="AP138" i="2"/>
  <c r="L145" i="2"/>
  <c r="P144" i="2"/>
  <c r="O144" i="2"/>
  <c r="J145" i="2"/>
  <c r="M144" i="2"/>
  <c r="K145" i="2"/>
  <c r="N144" i="2"/>
  <c r="S74" i="2"/>
  <c r="T74" i="2"/>
  <c r="Z73" i="2"/>
  <c r="W73" i="2"/>
  <c r="AE74" i="2" s="1"/>
  <c r="B139" i="2"/>
  <c r="C139" i="2" s="1"/>
  <c r="AR139" i="2" s="1"/>
  <c r="AH74" i="2" l="1"/>
  <c r="AP74" i="2" s="1"/>
  <c r="AQ74" i="2" s="1"/>
  <c r="AP139" i="2"/>
  <c r="AQ139" i="2"/>
  <c r="AO139" i="2"/>
  <c r="U75" i="2"/>
  <c r="AC75" i="2" s="1"/>
  <c r="J146" i="2"/>
  <c r="M145" i="2"/>
  <c r="K146" i="2"/>
  <c r="N145" i="2"/>
  <c r="L146" i="2"/>
  <c r="P145" i="2"/>
  <c r="O145" i="2"/>
  <c r="AB74" i="2"/>
  <c r="AA74" i="2"/>
  <c r="V75" i="2"/>
  <c r="AD75" i="2" s="1"/>
  <c r="AO75" i="2" s="1"/>
  <c r="R74" i="2"/>
  <c r="Q74" i="2"/>
  <c r="B140" i="2"/>
  <c r="C140" i="2" s="1"/>
  <c r="AR140" i="2" s="1"/>
  <c r="AG75" i="2" l="1"/>
  <c r="AF75" i="2"/>
  <c r="Y74" i="2"/>
  <c r="S75" i="2"/>
  <c r="AA75" i="2" s="1"/>
  <c r="AQ140" i="2"/>
  <c r="AO140" i="2"/>
  <c r="AP140" i="2"/>
  <c r="L147" i="2"/>
  <c r="P146" i="2"/>
  <c r="O146" i="2"/>
  <c r="K147" i="2"/>
  <c r="N146" i="2"/>
  <c r="J147" i="2"/>
  <c r="M146" i="2"/>
  <c r="Z74" i="2"/>
  <c r="T75" i="2"/>
  <c r="V76" i="2" s="1"/>
  <c r="AD76" i="2" s="1"/>
  <c r="W74" i="2"/>
  <c r="R75" i="2" s="1"/>
  <c r="B141" i="2"/>
  <c r="C141" i="2" s="1"/>
  <c r="AR141" i="2" s="1"/>
  <c r="AG76" i="2" l="1"/>
  <c r="AF76" i="2"/>
  <c r="AE75" i="2"/>
  <c r="AQ141" i="2"/>
  <c r="AP141" i="2"/>
  <c r="AO141" i="2"/>
  <c r="AH75" i="2"/>
  <c r="AP75" i="2" s="1"/>
  <c r="AQ75" i="2" s="1"/>
  <c r="AS2" i="2" s="1"/>
  <c r="J148" i="2"/>
  <c r="M147" i="2"/>
  <c r="K148" i="2"/>
  <c r="N147" i="2"/>
  <c r="L148" i="2"/>
  <c r="P147" i="2"/>
  <c r="O147" i="2"/>
  <c r="S76" i="2"/>
  <c r="T76" i="2"/>
  <c r="AB75" i="2"/>
  <c r="U76" i="2"/>
  <c r="AC76" i="2" s="1"/>
  <c r="Q75" i="2"/>
  <c r="Z75" i="2"/>
  <c r="B142" i="2"/>
  <c r="C142" i="2" s="1"/>
  <c r="AR142" i="2" s="1"/>
  <c r="Y75" i="2" l="1"/>
  <c r="AO142" i="2"/>
  <c r="AQ142" i="2"/>
  <c r="AP142" i="2"/>
  <c r="AH76" i="2"/>
  <c r="K149" i="2"/>
  <c r="N148" i="2"/>
  <c r="L149" i="2"/>
  <c r="P148" i="2"/>
  <c r="O148" i="2"/>
  <c r="J149" i="2"/>
  <c r="M148" i="2"/>
  <c r="AB76" i="2"/>
  <c r="AA76" i="2"/>
  <c r="V77" i="2"/>
  <c r="AD77" i="2" s="1"/>
  <c r="W75" i="2"/>
  <c r="AE76" i="2" s="1"/>
  <c r="U77" i="2"/>
  <c r="AC77" i="2" s="1"/>
  <c r="B143" i="2"/>
  <c r="C143" i="2" s="1"/>
  <c r="AR143" i="2" s="1"/>
  <c r="AP143" i="2" l="1"/>
  <c r="AQ143" i="2"/>
  <c r="AO143" i="2"/>
  <c r="J150" i="2"/>
  <c r="M149" i="2"/>
  <c r="L150" i="2"/>
  <c r="P149" i="2"/>
  <c r="O149" i="2"/>
  <c r="K150" i="2"/>
  <c r="N149" i="2"/>
  <c r="R76" i="2"/>
  <c r="Q76" i="2"/>
  <c r="B144" i="2"/>
  <c r="C144" i="2" s="1"/>
  <c r="AR144" i="2" s="1"/>
  <c r="AG77" i="2" l="1"/>
  <c r="AF77" i="2"/>
  <c r="AQ144" i="2"/>
  <c r="AP144" i="2"/>
  <c r="AO144" i="2"/>
  <c r="L151" i="2"/>
  <c r="P150" i="2"/>
  <c r="O150" i="2"/>
  <c r="K151" i="2"/>
  <c r="N150" i="2"/>
  <c r="J151" i="2"/>
  <c r="M150" i="2"/>
  <c r="S77" i="2"/>
  <c r="AA77" i="2" s="1"/>
  <c r="T77" i="2"/>
  <c r="Y76" i="2"/>
  <c r="W76" i="2"/>
  <c r="R77" i="2" s="1"/>
  <c r="Z76" i="2"/>
  <c r="B145" i="2"/>
  <c r="C145" i="2" s="1"/>
  <c r="AR145" i="2" s="1"/>
  <c r="AE77" i="2" l="1"/>
  <c r="AG78" i="2"/>
  <c r="AF78" i="2"/>
  <c r="AQ145" i="2"/>
  <c r="AP145" i="2"/>
  <c r="AO145" i="2"/>
  <c r="AH77" i="2"/>
  <c r="K152" i="2"/>
  <c r="N151" i="2"/>
  <c r="J152" i="2"/>
  <c r="M151" i="2"/>
  <c r="L152" i="2"/>
  <c r="P151" i="2"/>
  <c r="O151" i="2"/>
  <c r="T78" i="2"/>
  <c r="S78" i="2"/>
  <c r="AB77" i="2"/>
  <c r="V78" i="2"/>
  <c r="U78" i="2"/>
  <c r="AC78" i="2" s="1"/>
  <c r="Q77" i="2"/>
  <c r="B146" i="2"/>
  <c r="C146" i="2" s="1"/>
  <c r="AR146" i="2" s="1"/>
  <c r="AO146" i="2" l="1"/>
  <c r="AQ146" i="2"/>
  <c r="AP146" i="2"/>
  <c r="J153" i="2"/>
  <c r="M152" i="2"/>
  <c r="L153" i="2"/>
  <c r="P152" i="2"/>
  <c r="O152" i="2"/>
  <c r="K153" i="2"/>
  <c r="N152" i="2"/>
  <c r="W77" i="2"/>
  <c r="AE78" i="2" s="1"/>
  <c r="Y77" i="2"/>
  <c r="AB78" i="2"/>
  <c r="Z77" i="2"/>
  <c r="AA78" i="2"/>
  <c r="AD78" i="2"/>
  <c r="B147" i="2"/>
  <c r="C147" i="2" s="1"/>
  <c r="AR147" i="2" s="1"/>
  <c r="AP147" i="2" l="1"/>
  <c r="AO147" i="2"/>
  <c r="AQ147" i="2"/>
  <c r="AH78" i="2"/>
  <c r="K154" i="2"/>
  <c r="N153" i="2"/>
  <c r="L154" i="2"/>
  <c r="P153" i="2"/>
  <c r="O153" i="2"/>
  <c r="J154" i="2"/>
  <c r="M153" i="2"/>
  <c r="R78" i="2"/>
  <c r="Q78" i="2"/>
  <c r="V79" i="2"/>
  <c r="AD79" i="2" s="1"/>
  <c r="U79" i="2"/>
  <c r="AC79" i="2" s="1"/>
  <c r="B148" i="2"/>
  <c r="C148" i="2" s="1"/>
  <c r="AR148" i="2" s="1"/>
  <c r="AF79" i="2" l="1"/>
  <c r="AG79" i="2"/>
  <c r="Y78" i="2"/>
  <c r="AQ148" i="2"/>
  <c r="AP148" i="2"/>
  <c r="AO148" i="2"/>
  <c r="L155" i="2"/>
  <c r="P154" i="2"/>
  <c r="O154" i="2"/>
  <c r="J155" i="2"/>
  <c r="M154" i="2"/>
  <c r="K155" i="2"/>
  <c r="N154" i="2"/>
  <c r="S79" i="2"/>
  <c r="AA79" i="2" s="1"/>
  <c r="T79" i="2"/>
  <c r="W78" i="2"/>
  <c r="AE79" i="2" s="1"/>
  <c r="Z78" i="2"/>
  <c r="B149" i="2"/>
  <c r="C149" i="2" s="1"/>
  <c r="AR149" i="2" s="1"/>
  <c r="AH79" i="2" l="1"/>
  <c r="AO149" i="2"/>
  <c r="AP149" i="2"/>
  <c r="AQ149" i="2"/>
  <c r="J156" i="2"/>
  <c r="M155" i="2"/>
  <c r="K156" i="2"/>
  <c r="N155" i="2"/>
  <c r="L156" i="2"/>
  <c r="P155" i="2"/>
  <c r="O155" i="2"/>
  <c r="AB79" i="2"/>
  <c r="R79" i="2"/>
  <c r="V80" i="2"/>
  <c r="AD80" i="2" s="1"/>
  <c r="U80" i="2"/>
  <c r="AC80" i="2" s="1"/>
  <c r="Q79" i="2"/>
  <c r="B150" i="2"/>
  <c r="C150" i="2" s="1"/>
  <c r="AR150" i="2" s="1"/>
  <c r="AG80" i="2" l="1"/>
  <c r="AF80" i="2"/>
  <c r="AO150" i="2"/>
  <c r="AP150" i="2"/>
  <c r="AQ150" i="2"/>
  <c r="L157" i="2"/>
  <c r="P156" i="2"/>
  <c r="O156" i="2"/>
  <c r="K157" i="2"/>
  <c r="N156" i="2"/>
  <c r="J157" i="2"/>
  <c r="M156" i="2"/>
  <c r="S80" i="2"/>
  <c r="T80" i="2"/>
  <c r="AB80" i="2" s="1"/>
  <c r="Y79" i="2"/>
  <c r="W79" i="2"/>
  <c r="R80" i="2" s="1"/>
  <c r="Z79" i="2"/>
  <c r="B151" i="2"/>
  <c r="C151" i="2" s="1"/>
  <c r="AR151" i="2" s="1"/>
  <c r="AE80" i="2" l="1"/>
  <c r="AF81" i="2"/>
  <c r="AG81" i="2"/>
  <c r="AP151" i="2"/>
  <c r="AQ151" i="2"/>
  <c r="AO151" i="2"/>
  <c r="AH80" i="2"/>
  <c r="J158" i="2"/>
  <c r="M157" i="2"/>
  <c r="K158" i="2"/>
  <c r="N157" i="2"/>
  <c r="L158" i="2"/>
  <c r="P157" i="2"/>
  <c r="O157" i="2"/>
  <c r="V81" i="2"/>
  <c r="AD81" i="2" s="1"/>
  <c r="S81" i="2"/>
  <c r="AA81" i="2" s="1"/>
  <c r="T81" i="2"/>
  <c r="U81" i="2"/>
  <c r="AC81" i="2" s="1"/>
  <c r="Z80" i="2"/>
  <c r="Q80" i="2"/>
  <c r="AA80" i="2"/>
  <c r="B152" i="2"/>
  <c r="C152" i="2" s="1"/>
  <c r="AR152" i="2" s="1"/>
  <c r="AQ152" i="2" l="1"/>
  <c r="AP152" i="2"/>
  <c r="AO152" i="2"/>
  <c r="AH81" i="2"/>
  <c r="L159" i="2"/>
  <c r="P158" i="2"/>
  <c r="O158" i="2"/>
  <c r="K159" i="2"/>
  <c r="N158" i="2"/>
  <c r="J159" i="2"/>
  <c r="M158" i="2"/>
  <c r="AB81" i="2"/>
  <c r="W80" i="2"/>
  <c r="AE81" i="2" s="1"/>
  <c r="Y80" i="2"/>
  <c r="U82" i="2"/>
  <c r="AC82" i="2" s="1"/>
  <c r="V82" i="2"/>
  <c r="AD82" i="2" s="1"/>
  <c r="B153" i="2"/>
  <c r="C153" i="2" s="1"/>
  <c r="AR153" i="2" s="1"/>
  <c r="AP153" i="2" l="1"/>
  <c r="AQ153" i="2"/>
  <c r="AO153" i="2"/>
  <c r="J160" i="2"/>
  <c r="M159" i="2"/>
  <c r="K160" i="2"/>
  <c r="N159" i="2"/>
  <c r="L160" i="2"/>
  <c r="P159" i="2"/>
  <c r="O159" i="2"/>
  <c r="R81" i="2"/>
  <c r="Q81" i="2"/>
  <c r="B154" i="2"/>
  <c r="C154" i="2" s="1"/>
  <c r="AR154" i="2" s="1"/>
  <c r="AG82" i="2" l="1"/>
  <c r="AF82" i="2"/>
  <c r="AO154" i="2"/>
  <c r="AQ154" i="2"/>
  <c r="AP154" i="2"/>
  <c r="L161" i="2"/>
  <c r="P160" i="2"/>
  <c r="O160" i="2"/>
  <c r="K161" i="2"/>
  <c r="N160" i="2"/>
  <c r="J161" i="2"/>
  <c r="M160" i="2"/>
  <c r="S82" i="2"/>
  <c r="AA82" i="2" s="1"/>
  <c r="T82" i="2"/>
  <c r="Z81" i="2"/>
  <c r="W81" i="2"/>
  <c r="AE82" i="2" s="1"/>
  <c r="Y81" i="2"/>
  <c r="B155" i="2"/>
  <c r="C155" i="2" s="1"/>
  <c r="AR155" i="2" s="1"/>
  <c r="AP155" i="2" l="1"/>
  <c r="AQ155" i="2"/>
  <c r="AO155" i="2"/>
  <c r="AH82" i="2"/>
  <c r="J162" i="2"/>
  <c r="M161" i="2"/>
  <c r="K162" i="2"/>
  <c r="N161" i="2"/>
  <c r="L162" i="2"/>
  <c r="P161" i="2"/>
  <c r="O161" i="2"/>
  <c r="R82" i="2"/>
  <c r="Q82" i="2"/>
  <c r="AB82" i="2"/>
  <c r="V83" i="2"/>
  <c r="AD83" i="2" s="1"/>
  <c r="U83" i="2"/>
  <c r="AC83" i="2" s="1"/>
  <c r="B156" i="2"/>
  <c r="C156" i="2" s="1"/>
  <c r="AR156" i="2" s="1"/>
  <c r="AG83" i="2" l="1"/>
  <c r="AF83" i="2"/>
  <c r="AQ156" i="2"/>
  <c r="AP156" i="2"/>
  <c r="AO156" i="2"/>
  <c r="L163" i="2"/>
  <c r="P162" i="2"/>
  <c r="O162" i="2"/>
  <c r="K163" i="2"/>
  <c r="N162" i="2"/>
  <c r="J163" i="2"/>
  <c r="M162" i="2"/>
  <c r="S83" i="2"/>
  <c r="Z82" i="2"/>
  <c r="T83" i="2"/>
  <c r="W82" i="2"/>
  <c r="Q83" i="2" s="1"/>
  <c r="Y82" i="2"/>
  <c r="B157" i="2"/>
  <c r="C157" i="2" s="1"/>
  <c r="AR157" i="2" s="1"/>
  <c r="AE83" i="2" l="1"/>
  <c r="Y83" i="2"/>
  <c r="AP157" i="2"/>
  <c r="AO157" i="2"/>
  <c r="AQ157" i="2"/>
  <c r="AH83" i="2"/>
  <c r="J164" i="2"/>
  <c r="M163" i="2"/>
  <c r="K164" i="2"/>
  <c r="N163" i="2"/>
  <c r="L164" i="2"/>
  <c r="P163" i="2"/>
  <c r="O163" i="2"/>
  <c r="AB83" i="2"/>
  <c r="AA83" i="2"/>
  <c r="V84" i="2"/>
  <c r="AD84" i="2" s="1"/>
  <c r="U84" i="2"/>
  <c r="AC84" i="2" s="1"/>
  <c r="R83" i="2"/>
  <c r="B158" i="2"/>
  <c r="C158" i="2" s="1"/>
  <c r="AR158" i="2" s="1"/>
  <c r="AG84" i="2" l="1"/>
  <c r="AF84" i="2"/>
  <c r="S84" i="2"/>
  <c r="AA84" i="2" s="1"/>
  <c r="AO158" i="2"/>
  <c r="AQ158" i="2"/>
  <c r="AP158" i="2"/>
  <c r="L165" i="2"/>
  <c r="P164" i="2"/>
  <c r="O164" i="2"/>
  <c r="K165" i="2"/>
  <c r="N164" i="2"/>
  <c r="J165" i="2"/>
  <c r="M164" i="2"/>
  <c r="T84" i="2"/>
  <c r="V85" i="2" s="1"/>
  <c r="AD85" i="2" s="1"/>
  <c r="Z83" i="2"/>
  <c r="W83" i="2"/>
  <c r="AE84" i="2" s="1"/>
  <c r="B159" i="2"/>
  <c r="C159" i="2" s="1"/>
  <c r="AR159" i="2" s="1"/>
  <c r="AP159" i="2" l="1"/>
  <c r="AQ159" i="2"/>
  <c r="AO159" i="2"/>
  <c r="AH84" i="2"/>
  <c r="J166" i="2"/>
  <c r="M165" i="2"/>
  <c r="K166" i="2"/>
  <c r="N165" i="2"/>
  <c r="L166" i="2"/>
  <c r="P165" i="2"/>
  <c r="O165" i="2"/>
  <c r="R84" i="2"/>
  <c r="AB84" i="2"/>
  <c r="Q84" i="2"/>
  <c r="U85" i="2"/>
  <c r="AC85" i="2" s="1"/>
  <c r="B160" i="2"/>
  <c r="C160" i="2" s="1"/>
  <c r="AR160" i="2" s="1"/>
  <c r="AG85" i="2" l="1"/>
  <c r="AF85" i="2"/>
  <c r="AQ160" i="2"/>
  <c r="AP160" i="2"/>
  <c r="AO160" i="2"/>
  <c r="L167" i="2"/>
  <c r="P166" i="2"/>
  <c r="O166" i="2"/>
  <c r="K167" i="2"/>
  <c r="N166" i="2"/>
  <c r="J167" i="2"/>
  <c r="M166" i="2"/>
  <c r="W84" i="2"/>
  <c r="Q85" i="2" s="1"/>
  <c r="Z84" i="2"/>
  <c r="S85" i="2"/>
  <c r="T85" i="2"/>
  <c r="AB85" i="2" s="1"/>
  <c r="Y84" i="2"/>
  <c r="B161" i="2"/>
  <c r="C161" i="2" s="1"/>
  <c r="AR161" i="2" s="1"/>
  <c r="AE85" i="2" l="1"/>
  <c r="AH85" i="2"/>
  <c r="Y85" i="2"/>
  <c r="AQ161" i="2"/>
  <c r="AP161" i="2"/>
  <c r="AO161" i="2"/>
  <c r="J168" i="2"/>
  <c r="M167" i="2"/>
  <c r="K168" i="2"/>
  <c r="N167" i="2"/>
  <c r="L168" i="2"/>
  <c r="P167" i="2"/>
  <c r="O167" i="2"/>
  <c r="R85" i="2"/>
  <c r="U86" i="2"/>
  <c r="AC86" i="2" s="1"/>
  <c r="V86" i="2"/>
  <c r="AD86" i="2" s="1"/>
  <c r="AA85" i="2"/>
  <c r="B162" i="2"/>
  <c r="C162" i="2" s="1"/>
  <c r="AR162" i="2" s="1"/>
  <c r="AG86" i="2" l="1"/>
  <c r="AF86" i="2"/>
  <c r="S86" i="2"/>
  <c r="AA86" i="2" s="1"/>
  <c r="AO162" i="2"/>
  <c r="AQ162" i="2"/>
  <c r="AP162" i="2"/>
  <c r="L169" i="2"/>
  <c r="P168" i="2"/>
  <c r="O168" i="2"/>
  <c r="K169" i="2"/>
  <c r="N168" i="2"/>
  <c r="J169" i="2"/>
  <c r="M168" i="2"/>
  <c r="W85" i="2"/>
  <c r="AE86" i="2" s="1"/>
  <c r="T86" i="2"/>
  <c r="AB86" i="2" s="1"/>
  <c r="Z85" i="2"/>
  <c r="B163" i="2"/>
  <c r="C163" i="2" s="1"/>
  <c r="AR163" i="2" s="1"/>
  <c r="R86" i="2" l="1"/>
  <c r="AP163" i="2"/>
  <c r="AQ163" i="2"/>
  <c r="AO163" i="2"/>
  <c r="AH86" i="2"/>
  <c r="J170" i="2"/>
  <c r="M169" i="2"/>
  <c r="K170" i="2"/>
  <c r="N169" i="2"/>
  <c r="L170" i="2"/>
  <c r="P169" i="2"/>
  <c r="O169" i="2"/>
  <c r="Q86" i="2"/>
  <c r="U87" i="2"/>
  <c r="V87" i="2"/>
  <c r="AD87" i="2" s="1"/>
  <c r="B164" i="2"/>
  <c r="C164" i="2" s="1"/>
  <c r="AR164" i="2" s="1"/>
  <c r="T87" i="2" l="1"/>
  <c r="V88" i="2" s="1"/>
  <c r="AD88" i="2" s="1"/>
  <c r="AG87" i="2"/>
  <c r="AF87" i="2"/>
  <c r="Z86" i="2"/>
  <c r="W86" i="2"/>
  <c r="Q87" i="2" s="1"/>
  <c r="S87" i="2"/>
  <c r="AA87" i="2" s="1"/>
  <c r="AQ164" i="2"/>
  <c r="AP164" i="2"/>
  <c r="AO164" i="2"/>
  <c r="K171" i="2"/>
  <c r="N170" i="2"/>
  <c r="L171" i="2"/>
  <c r="P170" i="2"/>
  <c r="O170" i="2"/>
  <c r="J171" i="2"/>
  <c r="M170" i="2"/>
  <c r="Y86" i="2"/>
  <c r="AC87" i="2"/>
  <c r="B165" i="2"/>
  <c r="C165" i="2" s="1"/>
  <c r="AR165" i="2" s="1"/>
  <c r="AB87" i="2" l="1"/>
  <c r="Y87" i="2"/>
  <c r="AE87" i="2"/>
  <c r="R87" i="2"/>
  <c r="AH87" i="2"/>
  <c r="U88" i="2"/>
  <c r="AC88" i="2" s="1"/>
  <c r="AQ165" i="2"/>
  <c r="AO165" i="2"/>
  <c r="AP165" i="2"/>
  <c r="J172" i="2"/>
  <c r="M171" i="2"/>
  <c r="L172" i="2"/>
  <c r="P171" i="2"/>
  <c r="O171" i="2"/>
  <c r="K172" i="2"/>
  <c r="N171" i="2"/>
  <c r="B166" i="2"/>
  <c r="C166" i="2" s="1"/>
  <c r="AR166" i="2" s="1"/>
  <c r="S88" i="2" l="1"/>
  <c r="AA88" i="2" s="1"/>
  <c r="AG88" i="2"/>
  <c r="AF88" i="2"/>
  <c r="T88" i="2"/>
  <c r="Z87" i="2"/>
  <c r="W87" i="2"/>
  <c r="AE88" i="2" s="1"/>
  <c r="AO166" i="2"/>
  <c r="AQ166" i="2"/>
  <c r="AP166" i="2"/>
  <c r="L173" i="2"/>
  <c r="P172" i="2"/>
  <c r="O172" i="2"/>
  <c r="K173" i="2"/>
  <c r="N172" i="2"/>
  <c r="J173" i="2"/>
  <c r="M172" i="2"/>
  <c r="B167" i="2"/>
  <c r="C167" i="2" s="1"/>
  <c r="AR167" i="2" s="1"/>
  <c r="U89" i="2" l="1"/>
  <c r="AC89" i="2" s="1"/>
  <c r="AH88" i="2"/>
  <c r="Q88" i="2"/>
  <c r="R88" i="2"/>
  <c r="AB88" i="2"/>
  <c r="V89" i="2"/>
  <c r="AD89" i="2" s="1"/>
  <c r="AP167" i="2"/>
  <c r="AO167" i="2"/>
  <c r="AQ167" i="2"/>
  <c r="J174" i="2"/>
  <c r="M173" i="2"/>
  <c r="K174" i="2"/>
  <c r="N173" i="2"/>
  <c r="L174" i="2"/>
  <c r="P173" i="2"/>
  <c r="O173" i="2"/>
  <c r="B168" i="2"/>
  <c r="C168" i="2" s="1"/>
  <c r="AR168" i="2" s="1"/>
  <c r="T89" i="2" l="1"/>
  <c r="AB89" i="2" s="1"/>
  <c r="AF89" i="2"/>
  <c r="AG89" i="2"/>
  <c r="Z88" i="2"/>
  <c r="S89" i="2"/>
  <c r="W88" i="2"/>
  <c r="Q89" i="2" s="1"/>
  <c r="Y88" i="2"/>
  <c r="AQ168" i="2"/>
  <c r="AO168" i="2"/>
  <c r="AP168" i="2"/>
  <c r="L175" i="2"/>
  <c r="P174" i="2"/>
  <c r="O174" i="2"/>
  <c r="K175" i="2"/>
  <c r="N174" i="2"/>
  <c r="J175" i="2"/>
  <c r="M174" i="2"/>
  <c r="B169" i="2"/>
  <c r="C169" i="2" s="1"/>
  <c r="AR169" i="2" s="1"/>
  <c r="U90" i="2" l="1"/>
  <c r="AC90" i="2" s="1"/>
  <c r="V90" i="2"/>
  <c r="AD90" i="2" s="1"/>
  <c r="Y89" i="2"/>
  <c r="AE89" i="2"/>
  <c r="AA89" i="2"/>
  <c r="AH89" i="2"/>
  <c r="R89" i="2"/>
  <c r="AQ169" i="2"/>
  <c r="AP169" i="2"/>
  <c r="AO169" i="2"/>
  <c r="J176" i="2"/>
  <c r="M175" i="2"/>
  <c r="K176" i="2"/>
  <c r="N175" i="2"/>
  <c r="L176" i="2"/>
  <c r="P175" i="2"/>
  <c r="O175" i="2"/>
  <c r="B170" i="2"/>
  <c r="C170" i="2" s="1"/>
  <c r="AR170" i="2" s="1"/>
  <c r="S90" i="2" l="1"/>
  <c r="AA90" i="2" s="1"/>
  <c r="AG90" i="2"/>
  <c r="AF90" i="2"/>
  <c r="W89" i="2"/>
  <c r="AE90" i="2" s="1"/>
  <c r="Z89" i="2"/>
  <c r="T90" i="2"/>
  <c r="V91" i="2" s="1"/>
  <c r="AD91" i="2" s="1"/>
  <c r="AO170" i="2"/>
  <c r="AQ170" i="2"/>
  <c r="AP170" i="2"/>
  <c r="L177" i="2"/>
  <c r="P176" i="2"/>
  <c r="O176" i="2"/>
  <c r="K177" i="2"/>
  <c r="N176" i="2"/>
  <c r="J177" i="2"/>
  <c r="M176" i="2"/>
  <c r="B171" i="2"/>
  <c r="C171" i="2" s="1"/>
  <c r="AR171" i="2" s="1"/>
  <c r="Q90" i="2" l="1"/>
  <c r="R90" i="2"/>
  <c r="AH90" i="2"/>
  <c r="U91" i="2"/>
  <c r="AC91" i="2" s="1"/>
  <c r="AB90" i="2"/>
  <c r="AP171" i="2"/>
  <c r="AO171" i="2"/>
  <c r="AQ171" i="2"/>
  <c r="K178" i="2"/>
  <c r="N177" i="2"/>
  <c r="J178" i="2"/>
  <c r="M177" i="2"/>
  <c r="L178" i="2"/>
  <c r="P177" i="2"/>
  <c r="O177" i="2"/>
  <c r="B172" i="2"/>
  <c r="C172" i="2" s="1"/>
  <c r="AR172" i="2" s="1"/>
  <c r="T91" i="2" l="1"/>
  <c r="AB91" i="2" s="1"/>
  <c r="AG91" i="2"/>
  <c r="AF91" i="2"/>
  <c r="Y90" i="2"/>
  <c r="W90" i="2"/>
  <c r="AE91" i="2" s="1"/>
  <c r="S91" i="2"/>
  <c r="AA91" i="2" s="1"/>
  <c r="Z90" i="2"/>
  <c r="AQ172" i="2"/>
  <c r="AO172" i="2"/>
  <c r="AP172" i="2"/>
  <c r="L179" i="2"/>
  <c r="P178" i="2"/>
  <c r="O178" i="2"/>
  <c r="J179" i="2"/>
  <c r="M178" i="2"/>
  <c r="K179" i="2"/>
  <c r="N178" i="2"/>
  <c r="B173" i="2"/>
  <c r="C173" i="2" s="1"/>
  <c r="AR173" i="2" s="1"/>
  <c r="V92" i="2" l="1"/>
  <c r="AD92" i="2" s="1"/>
  <c r="Q91" i="2"/>
  <c r="AH91" i="2"/>
  <c r="R91" i="2"/>
  <c r="U92" i="2"/>
  <c r="AC92" i="2" s="1"/>
  <c r="AQ173" i="2"/>
  <c r="AP173" i="2"/>
  <c r="AO173" i="2"/>
  <c r="K180" i="2"/>
  <c r="N179" i="2"/>
  <c r="J180" i="2"/>
  <c r="M179" i="2"/>
  <c r="L180" i="2"/>
  <c r="P179" i="2"/>
  <c r="O179" i="2"/>
  <c r="B174" i="2"/>
  <c r="C174" i="2" s="1"/>
  <c r="AR174" i="2" s="1"/>
  <c r="S92" i="2" l="1"/>
  <c r="AA92" i="2" s="1"/>
  <c r="AG92" i="2"/>
  <c r="AF92" i="2"/>
  <c r="Y91" i="2"/>
  <c r="T92" i="2"/>
  <c r="V93" i="2" s="1"/>
  <c r="W91" i="2"/>
  <c r="R92" i="2" s="1"/>
  <c r="Z91" i="2"/>
  <c r="AO174" i="2"/>
  <c r="AP174" i="2"/>
  <c r="AQ174" i="2"/>
  <c r="L181" i="2"/>
  <c r="P180" i="2"/>
  <c r="O180" i="2"/>
  <c r="J181" i="2"/>
  <c r="M180" i="2"/>
  <c r="K181" i="2"/>
  <c r="N180" i="2"/>
  <c r="B175" i="2"/>
  <c r="C175" i="2" s="1"/>
  <c r="AR175" i="2" s="1"/>
  <c r="Z92" i="2" l="1"/>
  <c r="AG93" i="2"/>
  <c r="AF93" i="2"/>
  <c r="AE92" i="2"/>
  <c r="Q92" i="2"/>
  <c r="W92" i="2" s="1"/>
  <c r="Q93" i="2" s="1"/>
  <c r="AB92" i="2"/>
  <c r="U93" i="2"/>
  <c r="AC93" i="2" s="1"/>
  <c r="AH92" i="2"/>
  <c r="T93" i="2"/>
  <c r="AB93" i="2" s="1"/>
  <c r="S93" i="2"/>
  <c r="AA93" i="2" s="1"/>
  <c r="AP175" i="2"/>
  <c r="AO175" i="2"/>
  <c r="AQ175" i="2"/>
  <c r="J182" i="2"/>
  <c r="M181" i="2"/>
  <c r="K182" i="2"/>
  <c r="N181" i="2"/>
  <c r="L182" i="2"/>
  <c r="P181" i="2"/>
  <c r="O181" i="2"/>
  <c r="AD93" i="2"/>
  <c r="B176" i="2"/>
  <c r="C176" i="2" s="1"/>
  <c r="AR176" i="2" s="1"/>
  <c r="AE93" i="2" l="1"/>
  <c r="Y92" i="2"/>
  <c r="AH93" i="2"/>
  <c r="U94" i="2"/>
  <c r="AC94" i="2" s="1"/>
  <c r="V94" i="2"/>
  <c r="AD94" i="2" s="1"/>
  <c r="Y93" i="2"/>
  <c r="AQ176" i="2"/>
  <c r="AP176" i="2"/>
  <c r="AO176" i="2"/>
  <c r="K183" i="2"/>
  <c r="N182" i="2"/>
  <c r="L183" i="2"/>
  <c r="P182" i="2"/>
  <c r="O182" i="2"/>
  <c r="J183" i="2"/>
  <c r="M182" i="2"/>
  <c r="R93" i="2"/>
  <c r="B177" i="2"/>
  <c r="C177" i="2" s="1"/>
  <c r="AR177" i="2" s="1"/>
  <c r="AG94" i="2" l="1"/>
  <c r="AF94" i="2"/>
  <c r="S94" i="2"/>
  <c r="AA94" i="2" s="1"/>
  <c r="AQ177" i="2"/>
  <c r="AP177" i="2"/>
  <c r="AO177" i="2"/>
  <c r="J184" i="2"/>
  <c r="M183" i="2"/>
  <c r="L184" i="2"/>
  <c r="P183" i="2"/>
  <c r="O183" i="2"/>
  <c r="K184" i="2"/>
  <c r="N183" i="2"/>
  <c r="W93" i="2"/>
  <c r="AE94" i="2" s="1"/>
  <c r="Z93" i="2"/>
  <c r="T94" i="2"/>
  <c r="B178" i="2"/>
  <c r="C178" i="2" s="1"/>
  <c r="AR178" i="2" s="1"/>
  <c r="Q94" i="2" l="1"/>
  <c r="AO178" i="2"/>
  <c r="AQ178" i="2"/>
  <c r="AP178" i="2"/>
  <c r="AH94" i="2"/>
  <c r="K185" i="2"/>
  <c r="N184" i="2"/>
  <c r="L185" i="2"/>
  <c r="P184" i="2"/>
  <c r="O184" i="2"/>
  <c r="J185" i="2"/>
  <c r="M184" i="2"/>
  <c r="R94" i="2"/>
  <c r="AB94" i="2"/>
  <c r="U95" i="2"/>
  <c r="AC95" i="2" s="1"/>
  <c r="V95" i="2"/>
  <c r="AD95" i="2" s="1"/>
  <c r="B179" i="2"/>
  <c r="C179" i="2" s="1"/>
  <c r="AR179" i="2" s="1"/>
  <c r="AF95" i="2" l="1"/>
  <c r="AG95" i="2"/>
  <c r="Y94" i="2"/>
  <c r="AP179" i="2"/>
  <c r="AO179" i="2"/>
  <c r="AQ179" i="2"/>
  <c r="J186" i="2"/>
  <c r="M185" i="2"/>
  <c r="L186" i="2"/>
  <c r="P185" i="2"/>
  <c r="O185" i="2"/>
  <c r="K186" i="2"/>
  <c r="N185" i="2"/>
  <c r="Z94" i="2"/>
  <c r="W94" i="2"/>
  <c r="Q95" i="2" s="1"/>
  <c r="T95" i="2"/>
  <c r="V96" i="2" s="1"/>
  <c r="AD96" i="2" s="1"/>
  <c r="S95" i="2"/>
  <c r="AA95" i="2" s="1"/>
  <c r="B180" i="2"/>
  <c r="C180" i="2" s="1"/>
  <c r="AR180" i="2" s="1"/>
  <c r="AE95" i="2" l="1"/>
  <c r="AH95" i="2"/>
  <c r="Y95" i="2"/>
  <c r="AQ180" i="2"/>
  <c r="AP180" i="2"/>
  <c r="AO180" i="2"/>
  <c r="L187" i="2"/>
  <c r="P186" i="2"/>
  <c r="O186" i="2"/>
  <c r="K187" i="2"/>
  <c r="N186" i="2"/>
  <c r="J187" i="2"/>
  <c r="M186" i="2"/>
  <c r="R95" i="2"/>
  <c r="U96" i="2"/>
  <c r="AC96" i="2" s="1"/>
  <c r="AB95" i="2"/>
  <c r="B181" i="2"/>
  <c r="C181" i="2" s="1"/>
  <c r="AR181" i="2" s="1"/>
  <c r="AG96" i="2" l="1"/>
  <c r="AF96" i="2"/>
  <c r="AP181" i="2"/>
  <c r="AQ181" i="2"/>
  <c r="AO181" i="2"/>
  <c r="K188" i="2"/>
  <c r="N187" i="2"/>
  <c r="J188" i="2"/>
  <c r="M187" i="2"/>
  <c r="L188" i="2"/>
  <c r="P187" i="2"/>
  <c r="O187" i="2"/>
  <c r="T96" i="2"/>
  <c r="V97" i="2" s="1"/>
  <c r="AD97" i="2" s="1"/>
  <c r="W95" i="2"/>
  <c r="AE96" i="2" s="1"/>
  <c r="Z95" i="2"/>
  <c r="S96" i="2"/>
  <c r="AA96" i="2" s="1"/>
  <c r="B182" i="2"/>
  <c r="C182" i="2" s="1"/>
  <c r="AR182" i="2" s="1"/>
  <c r="AH96" i="2" l="1"/>
  <c r="R96" i="2"/>
  <c r="AO182" i="2"/>
  <c r="AQ182" i="2"/>
  <c r="AP182" i="2"/>
  <c r="Q96" i="2"/>
  <c r="AB96" i="2"/>
  <c r="J189" i="2"/>
  <c r="M188" i="2"/>
  <c r="L189" i="2"/>
  <c r="P188" i="2"/>
  <c r="O188" i="2"/>
  <c r="K189" i="2"/>
  <c r="N188" i="2"/>
  <c r="U97" i="2"/>
  <c r="AC97" i="2" s="1"/>
  <c r="B183" i="2"/>
  <c r="C183" i="2" s="1"/>
  <c r="AR183" i="2" s="1"/>
  <c r="T97" i="2" l="1"/>
  <c r="AB97" i="2" s="1"/>
  <c r="AF97" i="2"/>
  <c r="AG97" i="2"/>
  <c r="S97" i="2"/>
  <c r="AA97" i="2" s="1"/>
  <c r="Z96" i="2"/>
  <c r="Y96" i="2"/>
  <c r="AP183" i="2"/>
  <c r="AQ183" i="2"/>
  <c r="AO183" i="2"/>
  <c r="W96" i="2"/>
  <c r="R97" i="2" s="1"/>
  <c r="K190" i="2"/>
  <c r="N189" i="2"/>
  <c r="L190" i="2"/>
  <c r="P189" i="2"/>
  <c r="O189" i="2"/>
  <c r="J190" i="2"/>
  <c r="M189" i="2"/>
  <c r="B184" i="2"/>
  <c r="C184" i="2" s="1"/>
  <c r="AR184" i="2" s="1"/>
  <c r="V98" i="2" l="1"/>
  <c r="AD98" i="2" s="1"/>
  <c r="AG98" i="2"/>
  <c r="AF98" i="2"/>
  <c r="AE97" i="2"/>
  <c r="U98" i="2"/>
  <c r="AC98" i="2" s="1"/>
  <c r="S98" i="2"/>
  <c r="AA98" i="2" s="1"/>
  <c r="AH97" i="2"/>
  <c r="AQ184" i="2"/>
  <c r="AP184" i="2"/>
  <c r="AO184" i="2"/>
  <c r="Z97" i="2"/>
  <c r="T98" i="2"/>
  <c r="AB98" i="2" s="1"/>
  <c r="Q97" i="2"/>
  <c r="J191" i="2"/>
  <c r="M190" i="2"/>
  <c r="L191" i="2"/>
  <c r="P190" i="2"/>
  <c r="O190" i="2"/>
  <c r="K191" i="2"/>
  <c r="N190" i="2"/>
  <c r="B185" i="2"/>
  <c r="C185" i="2" s="1"/>
  <c r="AR185" i="2" s="1"/>
  <c r="Y97" i="2" l="1"/>
  <c r="AP185" i="2"/>
  <c r="AO185" i="2"/>
  <c r="AQ185" i="2"/>
  <c r="AH98" i="2"/>
  <c r="V99" i="2"/>
  <c r="AD99" i="2" s="1"/>
  <c r="W97" i="2"/>
  <c r="Q98" i="2" s="1"/>
  <c r="U99" i="2"/>
  <c r="AC99" i="2" s="1"/>
  <c r="L192" i="2"/>
  <c r="P191" i="2"/>
  <c r="O191" i="2"/>
  <c r="K192" i="2"/>
  <c r="N191" i="2"/>
  <c r="J192" i="2"/>
  <c r="M191" i="2"/>
  <c r="B186" i="2"/>
  <c r="C186" i="2" s="1"/>
  <c r="AR186" i="2" s="1"/>
  <c r="AE98" i="2" l="1"/>
  <c r="Y98" i="2"/>
  <c r="AO186" i="2"/>
  <c r="AP186" i="2"/>
  <c r="AQ186" i="2"/>
  <c r="R98" i="2"/>
  <c r="J193" i="2"/>
  <c r="M192" i="2"/>
  <c r="K193" i="2"/>
  <c r="N192" i="2"/>
  <c r="L193" i="2"/>
  <c r="P192" i="2"/>
  <c r="O192" i="2"/>
  <c r="B187" i="2"/>
  <c r="C187" i="2" s="1"/>
  <c r="AR187" i="2" s="1"/>
  <c r="AG99" i="2" l="1"/>
  <c r="AF99" i="2"/>
  <c r="T99" i="2"/>
  <c r="AB99" i="2" s="1"/>
  <c r="AP187" i="2"/>
  <c r="AQ187" i="2"/>
  <c r="AO187" i="2"/>
  <c r="W98" i="2"/>
  <c r="AE99" i="2" s="1"/>
  <c r="Z98" i="2"/>
  <c r="S99" i="2"/>
  <c r="AA99" i="2" s="1"/>
  <c r="L194" i="2"/>
  <c r="P193" i="2"/>
  <c r="O193" i="2"/>
  <c r="K194" i="2"/>
  <c r="N193" i="2"/>
  <c r="J194" i="2"/>
  <c r="M193" i="2"/>
  <c r="B188" i="2"/>
  <c r="C188" i="2" s="1"/>
  <c r="AR188" i="2" s="1"/>
  <c r="V100" i="2" l="1"/>
  <c r="AD100" i="2" s="1"/>
  <c r="R99" i="2"/>
  <c r="AQ188" i="2"/>
  <c r="AO188" i="2"/>
  <c r="AP188" i="2"/>
  <c r="AH99" i="2"/>
  <c r="Q99" i="2"/>
  <c r="U100" i="2"/>
  <c r="AC100" i="2" s="1"/>
  <c r="K195" i="2"/>
  <c r="N194" i="2"/>
  <c r="J195" i="2"/>
  <c r="M194" i="2"/>
  <c r="L195" i="2"/>
  <c r="P194" i="2"/>
  <c r="O194" i="2"/>
  <c r="B189" i="2"/>
  <c r="C189" i="2" s="1"/>
  <c r="AR189" i="2" s="1"/>
  <c r="S100" i="2" l="1"/>
  <c r="AA100" i="2" s="1"/>
  <c r="AG100" i="2"/>
  <c r="AF100" i="2"/>
  <c r="Z99" i="2"/>
  <c r="T100" i="2"/>
  <c r="AB100" i="2" s="1"/>
  <c r="Y99" i="2"/>
  <c r="AO189" i="2"/>
  <c r="AQ189" i="2"/>
  <c r="AP189" i="2"/>
  <c r="W99" i="2"/>
  <c r="Q100" i="2" s="1"/>
  <c r="J196" i="2"/>
  <c r="M195" i="2"/>
  <c r="L196" i="2"/>
  <c r="P195" i="2"/>
  <c r="O195" i="2"/>
  <c r="K196" i="2"/>
  <c r="N195" i="2"/>
  <c r="B190" i="2"/>
  <c r="C190" i="2" s="1"/>
  <c r="AR190" i="2" s="1"/>
  <c r="AE100" i="2" l="1"/>
  <c r="V101" i="2"/>
  <c r="AD101" i="2" s="1"/>
  <c r="U101" i="2"/>
  <c r="AC101" i="2" s="1"/>
  <c r="AH100" i="2"/>
  <c r="Y100" i="2"/>
  <c r="AO190" i="2"/>
  <c r="AQ190" i="2"/>
  <c r="AP190" i="2"/>
  <c r="R100" i="2"/>
  <c r="K197" i="2"/>
  <c r="N196" i="2"/>
  <c r="L197" i="2"/>
  <c r="P196" i="2"/>
  <c r="O196" i="2"/>
  <c r="J197" i="2"/>
  <c r="M196" i="2"/>
  <c r="B191" i="2"/>
  <c r="C191" i="2" s="1"/>
  <c r="AR191" i="2" s="1"/>
  <c r="AG101" i="2" l="1"/>
  <c r="AF101" i="2"/>
  <c r="T101" i="2"/>
  <c r="AB101" i="2" s="1"/>
  <c r="AP191" i="2"/>
  <c r="AQ191" i="2"/>
  <c r="AO191" i="2"/>
  <c r="W100" i="2"/>
  <c r="AE101" i="2" s="1"/>
  <c r="Z100" i="2"/>
  <c r="S101" i="2"/>
  <c r="L198" i="2"/>
  <c r="P197" i="2"/>
  <c r="O197" i="2"/>
  <c r="J198" i="2"/>
  <c r="M197" i="2"/>
  <c r="K198" i="2"/>
  <c r="N197" i="2"/>
  <c r="B192" i="2"/>
  <c r="C192" i="2" s="1"/>
  <c r="AR192" i="2" s="1"/>
  <c r="V102" i="2" l="1"/>
  <c r="AD102" i="2" s="1"/>
  <c r="U102" i="2"/>
  <c r="AC102" i="2" s="1"/>
  <c r="R101" i="2"/>
  <c r="AQ192" i="2"/>
  <c r="AO192" i="2"/>
  <c r="AP192" i="2"/>
  <c r="AH101" i="2"/>
  <c r="Q101" i="2"/>
  <c r="AA101" i="2"/>
  <c r="J199" i="2"/>
  <c r="M198" i="2"/>
  <c r="K199" i="2"/>
  <c r="N198" i="2"/>
  <c r="L199" i="2"/>
  <c r="P198" i="2"/>
  <c r="O198" i="2"/>
  <c r="B193" i="2"/>
  <c r="C193" i="2" s="1"/>
  <c r="AR193" i="2" s="1"/>
  <c r="Z101" i="2" l="1"/>
  <c r="AG102" i="2"/>
  <c r="AF102" i="2"/>
  <c r="S102" i="2"/>
  <c r="AA102" i="2" s="1"/>
  <c r="Y101" i="2"/>
  <c r="T102" i="2"/>
  <c r="AO193" i="2"/>
  <c r="AQ193" i="2"/>
  <c r="AP193" i="2"/>
  <c r="W101" i="2"/>
  <c r="AE102" i="2" s="1"/>
  <c r="K200" i="2"/>
  <c r="N199" i="2"/>
  <c r="L200" i="2"/>
  <c r="P199" i="2"/>
  <c r="O199" i="2"/>
  <c r="J200" i="2"/>
  <c r="M199" i="2"/>
  <c r="B194" i="2"/>
  <c r="C194" i="2" s="1"/>
  <c r="AR194" i="2" s="1"/>
  <c r="AH102" i="2" l="1"/>
  <c r="AB102" i="2"/>
  <c r="V103" i="2"/>
  <c r="AD103" i="2" s="1"/>
  <c r="U103" i="2"/>
  <c r="AC103" i="2" s="1"/>
  <c r="AO194" i="2"/>
  <c r="AQ194" i="2"/>
  <c r="AP194" i="2"/>
  <c r="R102" i="2"/>
  <c r="Q102" i="2"/>
  <c r="L201" i="2"/>
  <c r="P200" i="2"/>
  <c r="O200" i="2"/>
  <c r="J201" i="2"/>
  <c r="M200" i="2"/>
  <c r="K201" i="2"/>
  <c r="N200" i="2"/>
  <c r="B195" i="2"/>
  <c r="C195" i="2" s="1"/>
  <c r="AR195" i="2" s="1"/>
  <c r="AF103" i="2" l="1"/>
  <c r="AG103" i="2"/>
  <c r="Z102" i="2"/>
  <c r="Y102" i="2"/>
  <c r="AP195" i="2"/>
  <c r="AQ195" i="2"/>
  <c r="AO195" i="2"/>
  <c r="S103" i="2"/>
  <c r="AA103" i="2" s="1"/>
  <c r="T103" i="2"/>
  <c r="V104" i="2" s="1"/>
  <c r="AD104" i="2" s="1"/>
  <c r="W102" i="2"/>
  <c r="R103" i="2" s="1"/>
  <c r="K202" i="2"/>
  <c r="N201" i="2"/>
  <c r="J202" i="2"/>
  <c r="M201" i="2"/>
  <c r="L202" i="2"/>
  <c r="P201" i="2"/>
  <c r="O201" i="2"/>
  <c r="B196" i="2"/>
  <c r="C196" i="2" s="1"/>
  <c r="AR196" i="2" s="1"/>
  <c r="AG104" i="2" l="1"/>
  <c r="AF104" i="2"/>
  <c r="AE103" i="2"/>
  <c r="Z103" i="2"/>
  <c r="AQ196" i="2"/>
  <c r="AP196" i="2"/>
  <c r="AO196" i="2"/>
  <c r="AH103" i="2"/>
  <c r="U104" i="2"/>
  <c r="AC104" i="2" s="1"/>
  <c r="Q103" i="2"/>
  <c r="T104" i="2"/>
  <c r="AB104" i="2" s="1"/>
  <c r="AB103" i="2"/>
  <c r="S104" i="2"/>
  <c r="AA104" i="2" s="1"/>
  <c r="L203" i="2"/>
  <c r="P202" i="2"/>
  <c r="O202" i="2"/>
  <c r="J203" i="2"/>
  <c r="M202" i="2"/>
  <c r="K203" i="2"/>
  <c r="N202" i="2"/>
  <c r="B197" i="2"/>
  <c r="C197" i="2" s="1"/>
  <c r="AR197" i="2" s="1"/>
  <c r="Y103" i="2" l="1"/>
  <c r="AQ197" i="2"/>
  <c r="AO197" i="2"/>
  <c r="AP197" i="2"/>
  <c r="AH104" i="2"/>
  <c r="V105" i="2"/>
  <c r="AD105" i="2" s="1"/>
  <c r="W103" i="2"/>
  <c r="AE104" i="2" s="1"/>
  <c r="U105" i="2"/>
  <c r="AC105" i="2" s="1"/>
  <c r="K204" i="2"/>
  <c r="N203" i="2"/>
  <c r="J204" i="2"/>
  <c r="M203" i="2"/>
  <c r="L204" i="2"/>
  <c r="P203" i="2"/>
  <c r="O203" i="2"/>
  <c r="B198" i="2"/>
  <c r="C198" i="2" s="1"/>
  <c r="AR198" i="2" s="1"/>
  <c r="AO198" i="2" l="1"/>
  <c r="AQ198" i="2"/>
  <c r="AP198" i="2"/>
  <c r="Q104" i="2"/>
  <c r="R104" i="2"/>
  <c r="J205" i="2"/>
  <c r="M204" i="2"/>
  <c r="L205" i="2"/>
  <c r="P204" i="2"/>
  <c r="O204" i="2"/>
  <c r="K205" i="2"/>
  <c r="N204" i="2"/>
  <c r="B199" i="2"/>
  <c r="C199" i="2" s="1"/>
  <c r="AR199" i="2" s="1"/>
  <c r="AF105" i="2" l="1"/>
  <c r="AG105" i="2"/>
  <c r="S105" i="2"/>
  <c r="AA105" i="2" s="1"/>
  <c r="Y104" i="2"/>
  <c r="AP199" i="2"/>
  <c r="AQ199" i="2"/>
  <c r="AO199" i="2"/>
  <c r="W104" i="2"/>
  <c r="AE105" i="2" s="1"/>
  <c r="T105" i="2"/>
  <c r="V106" i="2" s="1"/>
  <c r="AD106" i="2" s="1"/>
  <c r="Z104" i="2"/>
  <c r="K206" i="2"/>
  <c r="N205" i="2"/>
  <c r="L206" i="2"/>
  <c r="P205" i="2"/>
  <c r="O205" i="2"/>
  <c r="J206" i="2"/>
  <c r="M205" i="2"/>
  <c r="B200" i="2"/>
  <c r="C200" i="2" s="1"/>
  <c r="AR200" i="2" s="1"/>
  <c r="AQ200" i="2" l="1"/>
  <c r="AO200" i="2"/>
  <c r="AP200" i="2"/>
  <c r="U106" i="2"/>
  <c r="AC106" i="2" s="1"/>
  <c r="AB105" i="2"/>
  <c r="AH105" i="2"/>
  <c r="R105" i="2"/>
  <c r="Q105" i="2"/>
  <c r="L207" i="2"/>
  <c r="P206" i="2"/>
  <c r="O206" i="2"/>
  <c r="J207" i="2"/>
  <c r="M206" i="2"/>
  <c r="K207" i="2"/>
  <c r="N206" i="2"/>
  <c r="B201" i="2"/>
  <c r="C201" i="2" s="1"/>
  <c r="AR201" i="2" s="1"/>
  <c r="AG106" i="2" l="1"/>
  <c r="AF106" i="2"/>
  <c r="T106" i="2"/>
  <c r="V107" i="2" s="1"/>
  <c r="AD107" i="2" s="1"/>
  <c r="AQ201" i="2"/>
  <c r="AP201" i="2"/>
  <c r="AO201" i="2"/>
  <c r="W105" i="2"/>
  <c r="AE106" i="2" s="1"/>
  <c r="Y105" i="2"/>
  <c r="Z105" i="2"/>
  <c r="S106" i="2"/>
  <c r="J208" i="2"/>
  <c r="M207" i="2"/>
  <c r="K208" i="2"/>
  <c r="N207" i="2"/>
  <c r="L208" i="2"/>
  <c r="P207" i="2"/>
  <c r="O207" i="2"/>
  <c r="B202" i="2"/>
  <c r="C202" i="2" s="1"/>
  <c r="AR202" i="2" s="1"/>
  <c r="AB106" i="2" l="1"/>
  <c r="U107" i="2"/>
  <c r="AC107" i="2" s="1"/>
  <c r="AO202" i="2"/>
  <c r="AQ202" i="2"/>
  <c r="AP202" i="2"/>
  <c r="Q106" i="2"/>
  <c r="AH106" i="2"/>
  <c r="R106" i="2"/>
  <c r="AA106" i="2"/>
  <c r="L209" i="2"/>
  <c r="P208" i="2"/>
  <c r="O208" i="2"/>
  <c r="K209" i="2"/>
  <c r="N208" i="2"/>
  <c r="J209" i="2"/>
  <c r="M208" i="2"/>
  <c r="B203" i="2"/>
  <c r="C203" i="2" s="1"/>
  <c r="AR203" i="2" s="1"/>
  <c r="AG107" i="2" l="1"/>
  <c r="AF107" i="2"/>
  <c r="S107" i="2"/>
  <c r="AA107" i="2" s="1"/>
  <c r="Y106" i="2"/>
  <c r="AP203" i="2"/>
  <c r="AO203" i="2"/>
  <c r="AQ203" i="2"/>
  <c r="Z106" i="2"/>
  <c r="T107" i="2"/>
  <c r="W106" i="2"/>
  <c r="AE107" i="2" s="1"/>
  <c r="K210" i="2"/>
  <c r="N209" i="2"/>
  <c r="J210" i="2"/>
  <c r="M209" i="2"/>
  <c r="L210" i="2"/>
  <c r="P209" i="2"/>
  <c r="O209" i="2"/>
  <c r="B204" i="2"/>
  <c r="C204" i="2" s="1"/>
  <c r="AR204" i="2" s="1"/>
  <c r="AQ204" i="2" l="1"/>
  <c r="AO204" i="2"/>
  <c r="AP204" i="2"/>
  <c r="AH107" i="2"/>
  <c r="R107" i="2"/>
  <c r="Q107" i="2"/>
  <c r="V108" i="2"/>
  <c r="AB107" i="2"/>
  <c r="U108" i="2"/>
  <c r="L211" i="2"/>
  <c r="P210" i="2"/>
  <c r="O210" i="2"/>
  <c r="J211" i="2"/>
  <c r="M210" i="2"/>
  <c r="K211" i="2"/>
  <c r="N210" i="2"/>
  <c r="B205" i="2"/>
  <c r="C205" i="2" s="1"/>
  <c r="AR205" i="2" s="1"/>
  <c r="AF108" i="2" l="1"/>
  <c r="AG108" i="2"/>
  <c r="T108" i="2"/>
  <c r="AB108" i="2" s="1"/>
  <c r="AQ205" i="2"/>
  <c r="AP205" i="2"/>
  <c r="AO205" i="2"/>
  <c r="AC108" i="2"/>
  <c r="AD108" i="2"/>
  <c r="Y107" i="2"/>
  <c r="W107" i="2"/>
  <c r="AE108" i="2" s="1"/>
  <c r="Z107" i="2"/>
  <c r="S108" i="2"/>
  <c r="K212" i="2"/>
  <c r="N211" i="2"/>
  <c r="J212" i="2"/>
  <c r="M211" i="2"/>
  <c r="L212" i="2"/>
  <c r="P211" i="2"/>
  <c r="O211" i="2"/>
  <c r="B206" i="2"/>
  <c r="C206" i="2" s="1"/>
  <c r="AR206" i="2" s="1"/>
  <c r="V109" i="2" l="1"/>
  <c r="AD109" i="2" s="1"/>
  <c r="AO206" i="2"/>
  <c r="AQ206" i="2"/>
  <c r="AP206" i="2"/>
  <c r="Q108" i="2"/>
  <c r="AA108" i="2"/>
  <c r="R108" i="2"/>
  <c r="AH108" i="2"/>
  <c r="U109" i="2"/>
  <c r="J213" i="2"/>
  <c r="M212" i="2"/>
  <c r="L213" i="2"/>
  <c r="P212" i="2"/>
  <c r="O212" i="2"/>
  <c r="K213" i="2"/>
  <c r="N212" i="2"/>
  <c r="B207" i="2"/>
  <c r="C207" i="2" s="1"/>
  <c r="AR207" i="2" s="1"/>
  <c r="AG109" i="2" l="1"/>
  <c r="AF109" i="2"/>
  <c r="Y108" i="2"/>
  <c r="AP207" i="2"/>
  <c r="AO207" i="2"/>
  <c r="AQ207" i="2"/>
  <c r="AC109" i="2"/>
  <c r="T109" i="2"/>
  <c r="Z108" i="2"/>
  <c r="S109" i="2"/>
  <c r="W108" i="2"/>
  <c r="R109" i="2" s="1"/>
  <c r="K214" i="2"/>
  <c r="N213" i="2"/>
  <c r="L214" i="2"/>
  <c r="P213" i="2"/>
  <c r="O213" i="2"/>
  <c r="J214" i="2"/>
  <c r="M213" i="2"/>
  <c r="B208" i="2"/>
  <c r="C208" i="2" s="1"/>
  <c r="AR208" i="2" s="1"/>
  <c r="AG110" i="2" l="1"/>
  <c r="AF110" i="2"/>
  <c r="AE109" i="2"/>
  <c r="AQ208" i="2"/>
  <c r="AP208" i="2"/>
  <c r="AO208" i="2"/>
  <c r="T110" i="2"/>
  <c r="AB110" i="2" s="1"/>
  <c r="Z109" i="2"/>
  <c r="AA109" i="2"/>
  <c r="S110" i="2"/>
  <c r="AA110" i="2" s="1"/>
  <c r="AH109" i="2"/>
  <c r="V110" i="2"/>
  <c r="AB109" i="2"/>
  <c r="U110" i="2"/>
  <c r="Q109" i="2"/>
  <c r="J215" i="2"/>
  <c r="M214" i="2"/>
  <c r="L215" i="2"/>
  <c r="P214" i="2"/>
  <c r="O214" i="2"/>
  <c r="K215" i="2"/>
  <c r="N214" i="2"/>
  <c r="B209" i="2"/>
  <c r="C209" i="2" s="1"/>
  <c r="AR209" i="2" s="1"/>
  <c r="AQ209" i="2" l="1"/>
  <c r="AP209" i="2"/>
  <c r="AO209" i="2"/>
  <c r="AH110" i="2"/>
  <c r="AD110" i="2"/>
  <c r="V111" i="2"/>
  <c r="AD111" i="2" s="1"/>
  <c r="Y109" i="2"/>
  <c r="W109" i="2"/>
  <c r="Q110" i="2" s="1"/>
  <c r="AC110" i="2"/>
  <c r="U111" i="2"/>
  <c r="AC111" i="2" s="1"/>
  <c r="K216" i="2"/>
  <c r="N215" i="2"/>
  <c r="L216" i="2"/>
  <c r="P215" i="2"/>
  <c r="O215" i="2"/>
  <c r="J216" i="2"/>
  <c r="M215" i="2"/>
  <c r="B210" i="2"/>
  <c r="C210" i="2" s="1"/>
  <c r="AR210" i="2" s="1"/>
  <c r="AE110" i="2" l="1"/>
  <c r="AO210" i="2"/>
  <c r="AP210" i="2"/>
  <c r="AQ210" i="2"/>
  <c r="R110" i="2"/>
  <c r="Y110" i="2"/>
  <c r="J217" i="2"/>
  <c r="M216" i="2"/>
  <c r="L217" i="2"/>
  <c r="P216" i="2"/>
  <c r="O216" i="2"/>
  <c r="K217" i="2"/>
  <c r="N216" i="2"/>
  <c r="B211" i="2"/>
  <c r="C211" i="2" s="1"/>
  <c r="AR211" i="2" s="1"/>
  <c r="AF111" i="2" l="1"/>
  <c r="AG111" i="2"/>
  <c r="W110" i="2"/>
  <c r="AP211" i="2"/>
  <c r="AO211" i="2"/>
  <c r="AQ211" i="2"/>
  <c r="T111" i="2"/>
  <c r="V112" i="2" s="1"/>
  <c r="S111" i="2"/>
  <c r="AA111" i="2" s="1"/>
  <c r="Z110" i="2"/>
  <c r="L218" i="2"/>
  <c r="P217" i="2"/>
  <c r="O217" i="2"/>
  <c r="K218" i="2"/>
  <c r="N217" i="2"/>
  <c r="J218" i="2"/>
  <c r="M217" i="2"/>
  <c r="B212" i="2"/>
  <c r="C212" i="2" s="1"/>
  <c r="AR212" i="2" s="1"/>
  <c r="R111" i="2" l="1"/>
  <c r="T112" i="2" s="1"/>
  <c r="V113" i="2" s="1"/>
  <c r="AD113" i="2" s="1"/>
  <c r="AE111" i="2"/>
  <c r="Q111" i="2"/>
  <c r="AQ212" i="2"/>
  <c r="AP212" i="2"/>
  <c r="AO212" i="2"/>
  <c r="AB111" i="2"/>
  <c r="U112" i="2"/>
  <c r="AC112" i="2" s="1"/>
  <c r="AH111" i="2"/>
  <c r="AD112" i="2"/>
  <c r="J219" i="2"/>
  <c r="M218" i="2"/>
  <c r="K219" i="2"/>
  <c r="N218" i="2"/>
  <c r="L219" i="2"/>
  <c r="P218" i="2"/>
  <c r="O218" i="2"/>
  <c r="B213" i="2"/>
  <c r="C213" i="2" s="1"/>
  <c r="AR213" i="2" s="1"/>
  <c r="Z111" i="2" l="1"/>
  <c r="S112" i="2"/>
  <c r="U113" i="2" s="1"/>
  <c r="AG112" i="2"/>
  <c r="AF112" i="2"/>
  <c r="Y111" i="2"/>
  <c r="W111" i="2"/>
  <c r="R112" i="2" s="1"/>
  <c r="AQ213" i="2"/>
  <c r="AP213" i="2"/>
  <c r="AO213" i="2"/>
  <c r="AB112" i="2"/>
  <c r="L220" i="2"/>
  <c r="P219" i="2"/>
  <c r="O219" i="2"/>
  <c r="K220" i="2"/>
  <c r="N219" i="2"/>
  <c r="J220" i="2"/>
  <c r="M219" i="2"/>
  <c r="B214" i="2"/>
  <c r="C214" i="2" s="1"/>
  <c r="AR214" i="2" s="1"/>
  <c r="AA112" i="2" l="1"/>
  <c r="AH112" i="2"/>
  <c r="AF113" i="2"/>
  <c r="AG113" i="2"/>
  <c r="Q112" i="2"/>
  <c r="Y112" i="2" s="1"/>
  <c r="AE112" i="2"/>
  <c r="T113" i="2"/>
  <c r="AB113" i="2" s="1"/>
  <c r="Z112" i="2"/>
  <c r="S113" i="2"/>
  <c r="AA113" i="2" s="1"/>
  <c r="AO214" i="2"/>
  <c r="AP214" i="2"/>
  <c r="AQ214" i="2"/>
  <c r="AC113" i="2"/>
  <c r="J221" i="2"/>
  <c r="M220" i="2"/>
  <c r="K221" i="2"/>
  <c r="N220" i="2"/>
  <c r="L221" i="2"/>
  <c r="P220" i="2"/>
  <c r="O220" i="2"/>
  <c r="B215" i="2"/>
  <c r="C215" i="2" s="1"/>
  <c r="AR215" i="2" s="1"/>
  <c r="W112" i="2" l="1"/>
  <c r="Q113" i="2" s="1"/>
  <c r="Y113" i="2" s="1"/>
  <c r="AH113" i="2"/>
  <c r="V114" i="2"/>
  <c r="AD114" i="2" s="1"/>
  <c r="U114" i="2"/>
  <c r="AC114" i="2" s="1"/>
  <c r="AP215" i="2"/>
  <c r="AQ215" i="2"/>
  <c r="AO215" i="2"/>
  <c r="L222" i="2"/>
  <c r="P221" i="2"/>
  <c r="O221" i="2"/>
  <c r="K222" i="2"/>
  <c r="N221" i="2"/>
  <c r="J222" i="2"/>
  <c r="M221" i="2"/>
  <c r="B216" i="2"/>
  <c r="C216" i="2" s="1"/>
  <c r="AR216" i="2" s="1"/>
  <c r="R113" i="2" l="1"/>
  <c r="S114" i="2" s="1"/>
  <c r="AA114" i="2" s="1"/>
  <c r="AE113" i="2"/>
  <c r="AQ216" i="2"/>
  <c r="AP216" i="2"/>
  <c r="AO216" i="2"/>
  <c r="K223" i="2"/>
  <c r="N222" i="2"/>
  <c r="J223" i="2"/>
  <c r="M222" i="2"/>
  <c r="L223" i="2"/>
  <c r="P222" i="2"/>
  <c r="O222" i="2"/>
  <c r="B217" i="2"/>
  <c r="C217" i="2" s="1"/>
  <c r="AR217" i="2" s="1"/>
  <c r="W113" i="2" l="1"/>
  <c r="AE114" i="2" s="1"/>
  <c r="AF114" i="2"/>
  <c r="Z113" i="2"/>
  <c r="T114" i="2"/>
  <c r="AB114" i="2" s="1"/>
  <c r="AG114" i="2"/>
  <c r="AP217" i="2"/>
  <c r="AO217" i="2"/>
  <c r="AQ217" i="2"/>
  <c r="L224" i="2"/>
  <c r="P223" i="2"/>
  <c r="O223" i="2"/>
  <c r="J224" i="2"/>
  <c r="M223" i="2"/>
  <c r="K224" i="2"/>
  <c r="N223" i="2"/>
  <c r="B218" i="2"/>
  <c r="C218" i="2" s="1"/>
  <c r="AR218" i="2" s="1"/>
  <c r="AH114" i="2" l="1"/>
  <c r="V115" i="2"/>
  <c r="AD115" i="2" s="1"/>
  <c r="R114" i="2"/>
  <c r="S115" i="2" s="1"/>
  <c r="AA115" i="2" s="1"/>
  <c r="U115" i="2"/>
  <c r="AC115" i="2" s="1"/>
  <c r="Q114" i="2"/>
  <c r="Y114" i="2" s="1"/>
  <c r="AO218" i="2"/>
  <c r="AP218" i="2"/>
  <c r="AQ218" i="2"/>
  <c r="J225" i="2"/>
  <c r="M224" i="2"/>
  <c r="K225" i="2"/>
  <c r="N224" i="2"/>
  <c r="L225" i="2"/>
  <c r="P224" i="2"/>
  <c r="O224" i="2"/>
  <c r="B219" i="2"/>
  <c r="C219" i="2" s="1"/>
  <c r="AR219" i="2" s="1"/>
  <c r="W114" i="2" l="1"/>
  <c r="AE115" i="2" s="1"/>
  <c r="T115" i="2"/>
  <c r="AB115" i="2" s="1"/>
  <c r="Z114" i="2"/>
  <c r="AF115" i="2"/>
  <c r="AG115" i="2"/>
  <c r="AP219" i="2"/>
  <c r="AQ219" i="2"/>
  <c r="AO219" i="2"/>
  <c r="L226" i="2"/>
  <c r="P225" i="2"/>
  <c r="O225" i="2"/>
  <c r="K226" i="2"/>
  <c r="N225" i="2"/>
  <c r="J226" i="2"/>
  <c r="M225" i="2"/>
  <c r="B220" i="2"/>
  <c r="C220" i="2" s="1"/>
  <c r="AR220" i="2" s="1"/>
  <c r="AH115" i="2" l="1"/>
  <c r="R115" i="2"/>
  <c r="AG116" i="2" s="1"/>
  <c r="U116" i="2"/>
  <c r="AC116" i="2" s="1"/>
  <c r="V116" i="2"/>
  <c r="AD116" i="2" s="1"/>
  <c r="Q115" i="2"/>
  <c r="AQ220" i="2"/>
  <c r="AP220" i="2"/>
  <c r="AO220" i="2"/>
  <c r="J227" i="2"/>
  <c r="M226" i="2"/>
  <c r="K227" i="2"/>
  <c r="N226" i="2"/>
  <c r="L227" i="2"/>
  <c r="P226" i="2"/>
  <c r="O226" i="2"/>
  <c r="B221" i="2"/>
  <c r="C221" i="2" s="1"/>
  <c r="AR221" i="2" s="1"/>
  <c r="T116" i="2" l="1"/>
  <c r="AB116" i="2" s="1"/>
  <c r="S116" i="2"/>
  <c r="AA116" i="2" s="1"/>
  <c r="Z115" i="2"/>
  <c r="AF116" i="2"/>
  <c r="AH116" i="2" s="1"/>
  <c r="W115" i="2"/>
  <c r="AE116" i="2" s="1"/>
  <c r="Y115" i="2"/>
  <c r="AO221" i="2"/>
  <c r="AQ221" i="2"/>
  <c r="AP221" i="2"/>
  <c r="L228" i="2"/>
  <c r="P227" i="2"/>
  <c r="O227" i="2"/>
  <c r="K228" i="2"/>
  <c r="N227" i="2"/>
  <c r="J228" i="2"/>
  <c r="M227" i="2"/>
  <c r="B222" i="2"/>
  <c r="C222" i="2" s="1"/>
  <c r="AR222" i="2" s="1"/>
  <c r="V117" i="2" l="1"/>
  <c r="AD117" i="2" s="1"/>
  <c r="U117" i="2"/>
  <c r="AC117" i="2" s="1"/>
  <c r="R116" i="2"/>
  <c r="T117" i="2" s="1"/>
  <c r="AB117" i="2" s="1"/>
  <c r="Q116" i="2"/>
  <c r="Y116" i="2" s="1"/>
  <c r="AO222" i="2"/>
  <c r="AQ222" i="2"/>
  <c r="AP222" i="2"/>
  <c r="K229" i="2"/>
  <c r="N228" i="2"/>
  <c r="J229" i="2"/>
  <c r="M228" i="2"/>
  <c r="L229" i="2"/>
  <c r="P228" i="2"/>
  <c r="O228" i="2"/>
  <c r="B223" i="2"/>
  <c r="C223" i="2" s="1"/>
  <c r="AR223" i="2" s="1"/>
  <c r="AG117" i="2" l="1"/>
  <c r="Z116" i="2"/>
  <c r="S117" i="2"/>
  <c r="AA117" i="2" s="1"/>
  <c r="W116" i="2"/>
  <c r="AE117" i="2" s="1"/>
  <c r="AF117" i="2"/>
  <c r="V118" i="2"/>
  <c r="AD118" i="2" s="1"/>
  <c r="AP223" i="2"/>
  <c r="AQ223" i="2"/>
  <c r="AO223" i="2"/>
  <c r="J230" i="2"/>
  <c r="M229" i="2"/>
  <c r="L230" i="2"/>
  <c r="P229" i="2"/>
  <c r="O229" i="2"/>
  <c r="K230" i="2"/>
  <c r="N229" i="2"/>
  <c r="B224" i="2"/>
  <c r="C224" i="2" s="1"/>
  <c r="AR224" i="2" s="1"/>
  <c r="R117" i="2" l="1"/>
  <c r="S118" i="2" s="1"/>
  <c r="AA118" i="2" s="1"/>
  <c r="Q117" i="2"/>
  <c r="Y117" i="2" s="1"/>
  <c r="U118" i="2"/>
  <c r="AC118" i="2" s="1"/>
  <c r="AH117" i="2"/>
  <c r="AQ224" i="2"/>
  <c r="AP224" i="2"/>
  <c r="AO224" i="2"/>
  <c r="L231" i="2"/>
  <c r="P230" i="2"/>
  <c r="O230" i="2"/>
  <c r="K231" i="2"/>
  <c r="N230" i="2"/>
  <c r="J231" i="2"/>
  <c r="M230" i="2"/>
  <c r="B225" i="2"/>
  <c r="C225" i="2" s="1"/>
  <c r="AR225" i="2" s="1"/>
  <c r="AF118" i="2" l="1"/>
  <c r="W117" i="2"/>
  <c r="Q118" i="2" s="1"/>
  <c r="Y118" i="2" s="1"/>
  <c r="AG118" i="2"/>
  <c r="T118" i="2"/>
  <c r="V119" i="2" s="1"/>
  <c r="AD119" i="2" s="1"/>
  <c r="Z117" i="2"/>
  <c r="AO225" i="2"/>
  <c r="AP225" i="2"/>
  <c r="AQ225" i="2"/>
  <c r="J232" i="2"/>
  <c r="M231" i="2"/>
  <c r="K232" i="2"/>
  <c r="N231" i="2"/>
  <c r="L232" i="2"/>
  <c r="P231" i="2"/>
  <c r="O231" i="2"/>
  <c r="B226" i="2"/>
  <c r="C226" i="2" s="1"/>
  <c r="AR226" i="2" s="1"/>
  <c r="R118" i="2" l="1"/>
  <c r="Z118" i="2" s="1"/>
  <c r="AE118" i="2"/>
  <c r="AH118" i="2"/>
  <c r="U119" i="2"/>
  <c r="AC119" i="2" s="1"/>
  <c r="AB118" i="2"/>
  <c r="AO226" i="2"/>
  <c r="AQ226" i="2"/>
  <c r="AP226" i="2"/>
  <c r="L233" i="2"/>
  <c r="P232" i="2"/>
  <c r="O232" i="2"/>
  <c r="K233" i="2"/>
  <c r="N232" i="2"/>
  <c r="J233" i="2"/>
  <c r="M232" i="2"/>
  <c r="B227" i="2"/>
  <c r="C227" i="2" s="1"/>
  <c r="AR227" i="2" s="1"/>
  <c r="AF119" i="2" l="1"/>
  <c r="AG119" i="2"/>
  <c r="W118" i="2"/>
  <c r="AE119" i="2" s="1"/>
  <c r="S119" i="2"/>
  <c r="AA119" i="2" s="1"/>
  <c r="T119" i="2"/>
  <c r="AB119" i="2" s="1"/>
  <c r="AP227" i="2"/>
  <c r="AQ227" i="2"/>
  <c r="AO227" i="2"/>
  <c r="K234" i="2"/>
  <c r="N233" i="2"/>
  <c r="J234" i="2"/>
  <c r="M233" i="2"/>
  <c r="L234" i="2"/>
  <c r="P233" i="2"/>
  <c r="O233" i="2"/>
  <c r="B228" i="2"/>
  <c r="C228" i="2" s="1"/>
  <c r="AR228" i="2" s="1"/>
  <c r="Q119" i="2" l="1"/>
  <c r="Y119" i="2" s="1"/>
  <c r="AH119" i="2"/>
  <c r="R119" i="2"/>
  <c r="T120" i="2" s="1"/>
  <c r="AB120" i="2" s="1"/>
  <c r="V120" i="2"/>
  <c r="AD120" i="2" s="1"/>
  <c r="U120" i="2"/>
  <c r="AC120" i="2" s="1"/>
  <c r="AQ228" i="2"/>
  <c r="AP228" i="2"/>
  <c r="AO228" i="2"/>
  <c r="L235" i="2"/>
  <c r="P234" i="2"/>
  <c r="O234" i="2"/>
  <c r="J235" i="2"/>
  <c r="M234" i="2"/>
  <c r="K235" i="2"/>
  <c r="N234" i="2"/>
  <c r="B229" i="2"/>
  <c r="C229" i="2" s="1"/>
  <c r="AR229" i="2" s="1"/>
  <c r="AG120" i="2" l="1"/>
  <c r="S120" i="2"/>
  <c r="AA120" i="2" s="1"/>
  <c r="Z119" i="2"/>
  <c r="W119" i="2"/>
  <c r="Q120" i="2" s="1"/>
  <c r="Y120" i="2" s="1"/>
  <c r="AF120" i="2"/>
  <c r="V121" i="2"/>
  <c r="AD121" i="2" s="1"/>
  <c r="AQ229" i="2"/>
  <c r="AP229" i="2"/>
  <c r="AO229" i="2"/>
  <c r="K236" i="2"/>
  <c r="N235" i="2"/>
  <c r="J236" i="2"/>
  <c r="M235" i="2"/>
  <c r="L236" i="2"/>
  <c r="P235" i="2"/>
  <c r="O235" i="2"/>
  <c r="B230" i="2"/>
  <c r="C230" i="2" s="1"/>
  <c r="AR230" i="2" s="1"/>
  <c r="R120" i="2" l="1"/>
  <c r="AF121" i="2" s="1"/>
  <c r="AE120" i="2"/>
  <c r="U121" i="2"/>
  <c r="AC121" i="2" s="1"/>
  <c r="AH120" i="2"/>
  <c r="AO230" i="2"/>
  <c r="AQ230" i="2"/>
  <c r="AP230" i="2"/>
  <c r="L237" i="2"/>
  <c r="P236" i="2"/>
  <c r="O236" i="2"/>
  <c r="J237" i="2"/>
  <c r="M236" i="2"/>
  <c r="K237" i="2"/>
  <c r="N236" i="2"/>
  <c r="B231" i="2"/>
  <c r="C231" i="2" s="1"/>
  <c r="AR231" i="2" s="1"/>
  <c r="S121" i="2" l="1"/>
  <c r="AA121" i="2" s="1"/>
  <c r="T121" i="2"/>
  <c r="AB121" i="2" s="1"/>
  <c r="W120" i="2"/>
  <c r="AE121" i="2" s="1"/>
  <c r="AG121" i="2"/>
  <c r="AH121" i="2" s="1"/>
  <c r="Z120" i="2"/>
  <c r="AP231" i="2"/>
  <c r="AO231" i="2"/>
  <c r="AQ231" i="2"/>
  <c r="J238" i="2"/>
  <c r="M237" i="2"/>
  <c r="K238" i="2"/>
  <c r="N237" i="2"/>
  <c r="L238" i="2"/>
  <c r="P237" i="2"/>
  <c r="O237" i="2"/>
  <c r="B232" i="2"/>
  <c r="C232" i="2" s="1"/>
  <c r="AR232" i="2" s="1"/>
  <c r="V122" i="2" l="1"/>
  <c r="AD122" i="2" s="1"/>
  <c r="R121" i="2"/>
  <c r="AG122" i="2" s="1"/>
  <c r="U122" i="2"/>
  <c r="AC122" i="2" s="1"/>
  <c r="Q121" i="2"/>
  <c r="Y121" i="2" s="1"/>
  <c r="AQ232" i="2"/>
  <c r="AP232" i="2"/>
  <c r="AO232" i="2"/>
  <c r="L239" i="2"/>
  <c r="P238" i="2"/>
  <c r="O238" i="2"/>
  <c r="K239" i="2"/>
  <c r="N238" i="2"/>
  <c r="J239" i="2"/>
  <c r="M238" i="2"/>
  <c r="B233" i="2"/>
  <c r="C233" i="2" s="1"/>
  <c r="AR233" i="2" s="1"/>
  <c r="AF122" i="2" l="1"/>
  <c r="AH122" i="2" s="1"/>
  <c r="T122" i="2"/>
  <c r="AB122" i="2" s="1"/>
  <c r="Z121" i="2"/>
  <c r="S122" i="2"/>
  <c r="AA122" i="2" s="1"/>
  <c r="W121" i="2"/>
  <c r="AE122" i="2" s="1"/>
  <c r="AQ233" i="2"/>
  <c r="AP233" i="2"/>
  <c r="AO233" i="2"/>
  <c r="J240" i="2"/>
  <c r="M239" i="2"/>
  <c r="K240" i="2"/>
  <c r="N239" i="2"/>
  <c r="L240" i="2"/>
  <c r="P239" i="2"/>
  <c r="O239" i="2"/>
  <c r="B234" i="2"/>
  <c r="C234" i="2" s="1"/>
  <c r="AR234" i="2" s="1"/>
  <c r="U123" i="2" l="1"/>
  <c r="AC123" i="2" s="1"/>
  <c r="V123" i="2"/>
  <c r="AD123" i="2" s="1"/>
  <c r="R122" i="2"/>
  <c r="Z122" i="2" s="1"/>
  <c r="Q122" i="2"/>
  <c r="Y122" i="2" s="1"/>
  <c r="AO234" i="2"/>
  <c r="AQ234" i="2"/>
  <c r="AP234" i="2"/>
  <c r="L241" i="2"/>
  <c r="P240" i="2"/>
  <c r="O240" i="2"/>
  <c r="K241" i="2"/>
  <c r="N240" i="2"/>
  <c r="J241" i="2"/>
  <c r="M240" i="2"/>
  <c r="B235" i="2"/>
  <c r="C235" i="2" s="1"/>
  <c r="AR235" i="2" s="1"/>
  <c r="AG123" i="2" l="1"/>
  <c r="AF123" i="2"/>
  <c r="S123" i="2"/>
  <c r="AA123" i="2" s="1"/>
  <c r="T123" i="2"/>
  <c r="AB123" i="2" s="1"/>
  <c r="W122" i="2"/>
  <c r="AE123" i="2" s="1"/>
  <c r="AP235" i="2"/>
  <c r="AO235" i="2"/>
  <c r="AQ235" i="2"/>
  <c r="J242" i="2"/>
  <c r="M241" i="2"/>
  <c r="K242" i="2"/>
  <c r="N241" i="2"/>
  <c r="L242" i="2"/>
  <c r="P241" i="2"/>
  <c r="O241" i="2"/>
  <c r="B236" i="2"/>
  <c r="C236" i="2" s="1"/>
  <c r="AR236" i="2" s="1"/>
  <c r="U124" i="2" l="1"/>
  <c r="AC124" i="2" s="1"/>
  <c r="V124" i="2"/>
  <c r="AD124" i="2" s="1"/>
  <c r="AH123" i="2"/>
  <c r="Q123" i="2"/>
  <c r="Y123" i="2" s="1"/>
  <c r="R123" i="2"/>
  <c r="T124" i="2" s="1"/>
  <c r="AB124" i="2" s="1"/>
  <c r="AQ236" i="2"/>
  <c r="AP236" i="2"/>
  <c r="AO236" i="2"/>
  <c r="K243" i="2"/>
  <c r="N242" i="2"/>
  <c r="L243" i="2"/>
  <c r="P242" i="2"/>
  <c r="O242" i="2"/>
  <c r="J243" i="2"/>
  <c r="M242" i="2"/>
  <c r="B237" i="2"/>
  <c r="C237" i="2" s="1"/>
  <c r="AR237" i="2" s="1"/>
  <c r="V125" i="2" l="1"/>
  <c r="AD125" i="2" s="1"/>
  <c r="Z123" i="2"/>
  <c r="AG124" i="2"/>
  <c r="AF124" i="2"/>
  <c r="W123" i="2"/>
  <c r="AE124" i="2" s="1"/>
  <c r="S124" i="2"/>
  <c r="AA124" i="2" s="1"/>
  <c r="AQ237" i="2"/>
  <c r="AP237" i="2"/>
  <c r="AO237" i="2"/>
  <c r="L244" i="2"/>
  <c r="P243" i="2"/>
  <c r="O243" i="2"/>
  <c r="J244" i="2"/>
  <c r="M243" i="2"/>
  <c r="K244" i="2"/>
  <c r="N243" i="2"/>
  <c r="B238" i="2"/>
  <c r="C238" i="2" s="1"/>
  <c r="AR238" i="2" s="1"/>
  <c r="AH124" i="2" l="1"/>
  <c r="U125" i="2"/>
  <c r="AC125" i="2" s="1"/>
  <c r="Q124" i="2"/>
  <c r="Y124" i="2" s="1"/>
  <c r="R124" i="2"/>
  <c r="T125" i="2" s="1"/>
  <c r="AB125" i="2" s="1"/>
  <c r="AO238" i="2"/>
  <c r="AQ238" i="2"/>
  <c r="AP238" i="2"/>
  <c r="K245" i="2"/>
  <c r="N244" i="2"/>
  <c r="J245" i="2"/>
  <c r="M244" i="2"/>
  <c r="L245" i="2"/>
  <c r="P244" i="2"/>
  <c r="O244" i="2"/>
  <c r="B239" i="2"/>
  <c r="C239" i="2" s="1"/>
  <c r="AR239" i="2" s="1"/>
  <c r="V126" i="2" l="1"/>
  <c r="AD126" i="2" s="1"/>
  <c r="AG125" i="2"/>
  <c r="AF125" i="2"/>
  <c r="Z124" i="2"/>
  <c r="W124" i="2"/>
  <c r="Q125" i="2" s="1"/>
  <c r="Y125" i="2" s="1"/>
  <c r="S125" i="2"/>
  <c r="AA125" i="2" s="1"/>
  <c r="AP239" i="2"/>
  <c r="AQ239" i="2"/>
  <c r="AO239" i="2"/>
  <c r="L246" i="2"/>
  <c r="P245" i="2"/>
  <c r="O245" i="2"/>
  <c r="J246" i="2"/>
  <c r="M245" i="2"/>
  <c r="K246" i="2"/>
  <c r="N245" i="2"/>
  <c r="B240" i="2"/>
  <c r="C240" i="2" s="1"/>
  <c r="AR240" i="2" s="1"/>
  <c r="AE125" i="2" l="1"/>
  <c r="AH125" i="2"/>
  <c r="R125" i="2"/>
  <c r="T126" i="2" s="1"/>
  <c r="AB126" i="2" s="1"/>
  <c r="U126" i="2"/>
  <c r="AC126" i="2" s="1"/>
  <c r="AQ240" i="2"/>
  <c r="AP240" i="2"/>
  <c r="AO240" i="2"/>
  <c r="K247" i="2"/>
  <c r="N246" i="2"/>
  <c r="J247" i="2"/>
  <c r="M246" i="2"/>
  <c r="L247" i="2"/>
  <c r="P246" i="2"/>
  <c r="O246" i="2"/>
  <c r="B241" i="2"/>
  <c r="C241" i="2" s="1"/>
  <c r="AR241" i="2" s="1"/>
  <c r="AG126" i="2" l="1"/>
  <c r="V127" i="2"/>
  <c r="AD127" i="2" s="1"/>
  <c r="AF126" i="2"/>
  <c r="S126" i="2"/>
  <c r="AA126" i="2" s="1"/>
  <c r="Z125" i="2"/>
  <c r="W125" i="2"/>
  <c r="AE126" i="2" s="1"/>
  <c r="AQ241" i="2"/>
  <c r="AP241" i="2"/>
  <c r="AO241" i="2"/>
  <c r="J248" i="2"/>
  <c r="M247" i="2"/>
  <c r="L248" i="2"/>
  <c r="P247" i="2"/>
  <c r="O247" i="2"/>
  <c r="K248" i="2"/>
  <c r="N247" i="2"/>
  <c r="B242" i="2"/>
  <c r="C242" i="2" s="1"/>
  <c r="AR242" i="2" s="1"/>
  <c r="AH126" i="2" l="1"/>
  <c r="R126" i="2"/>
  <c r="AG127" i="2" s="1"/>
  <c r="Q126" i="2"/>
  <c r="Y126" i="2" s="1"/>
  <c r="U127" i="2"/>
  <c r="AC127" i="2" s="1"/>
  <c r="AO242" i="2"/>
  <c r="AQ242" i="2"/>
  <c r="AP242" i="2"/>
  <c r="K249" i="2"/>
  <c r="N248" i="2"/>
  <c r="L249" i="2"/>
  <c r="P248" i="2"/>
  <c r="O248" i="2"/>
  <c r="J249" i="2"/>
  <c r="M248" i="2"/>
  <c r="B243" i="2"/>
  <c r="C243" i="2" s="1"/>
  <c r="AR243" i="2" s="1"/>
  <c r="S127" i="2" l="1"/>
  <c r="AA127" i="2" s="1"/>
  <c r="W126" i="2"/>
  <c r="AE127" i="2" s="1"/>
  <c r="T127" i="2"/>
  <c r="V128" i="2" s="1"/>
  <c r="AD128" i="2" s="1"/>
  <c r="Z126" i="2"/>
  <c r="AF127" i="2"/>
  <c r="AH127" i="2" s="1"/>
  <c r="AP243" i="2"/>
  <c r="AQ243" i="2"/>
  <c r="AO243" i="2"/>
  <c r="J250" i="2"/>
  <c r="M249" i="2"/>
  <c r="L250" i="2"/>
  <c r="P249" i="2"/>
  <c r="O249" i="2"/>
  <c r="K250" i="2"/>
  <c r="N249" i="2"/>
  <c r="B244" i="2"/>
  <c r="C244" i="2" s="1"/>
  <c r="AR244" i="2" s="1"/>
  <c r="Q127" i="2" l="1"/>
  <c r="Y127" i="2" s="1"/>
  <c r="R127" i="2"/>
  <c r="Z127" i="2" s="1"/>
  <c r="AB127" i="2"/>
  <c r="U128" i="2"/>
  <c r="AC128" i="2" s="1"/>
  <c r="AQ244" i="2"/>
  <c r="AP244" i="2"/>
  <c r="AO244" i="2"/>
  <c r="K251" i="2"/>
  <c r="N250" i="2"/>
  <c r="L251" i="2"/>
  <c r="P250" i="2"/>
  <c r="O250" i="2"/>
  <c r="J251" i="2"/>
  <c r="M250" i="2"/>
  <c r="B245" i="2"/>
  <c r="C245" i="2" s="1"/>
  <c r="AR245" i="2" s="1"/>
  <c r="W127" i="2" l="1"/>
  <c r="R128" i="2" s="1"/>
  <c r="AF129" i="2" s="1"/>
  <c r="S128" i="2"/>
  <c r="AA128" i="2" s="1"/>
  <c r="AF128" i="2"/>
  <c r="AG128" i="2"/>
  <c r="T128" i="2"/>
  <c r="AB128" i="2" s="1"/>
  <c r="AQ245" i="2"/>
  <c r="AP245" i="2"/>
  <c r="AO245" i="2"/>
  <c r="J252" i="2"/>
  <c r="M251" i="2"/>
  <c r="L252" i="2"/>
  <c r="P251" i="2"/>
  <c r="O251" i="2"/>
  <c r="K252" i="2"/>
  <c r="N251" i="2"/>
  <c r="B246" i="2"/>
  <c r="C246" i="2" s="1"/>
  <c r="AR246" i="2" s="1"/>
  <c r="Q128" i="2" l="1"/>
  <c r="Y128" i="2" s="1"/>
  <c r="AE128" i="2"/>
  <c r="AG129" i="2"/>
  <c r="AH129" i="2" s="1"/>
  <c r="U129" i="2"/>
  <c r="AC129" i="2" s="1"/>
  <c r="Z128" i="2"/>
  <c r="AH128" i="2"/>
  <c r="S129" i="2"/>
  <c r="AA129" i="2" s="1"/>
  <c r="V129" i="2"/>
  <c r="AD129" i="2" s="1"/>
  <c r="T129" i="2"/>
  <c r="AB129" i="2" s="1"/>
  <c r="AO246" i="2"/>
  <c r="AP246" i="2"/>
  <c r="AQ246" i="2"/>
  <c r="L253" i="2"/>
  <c r="P252" i="2"/>
  <c r="O252" i="2"/>
  <c r="K253" i="2"/>
  <c r="N252" i="2"/>
  <c r="J253" i="2"/>
  <c r="M252" i="2"/>
  <c r="B247" i="2"/>
  <c r="C247" i="2" s="1"/>
  <c r="AR247" i="2" s="1"/>
  <c r="W128" i="2" l="1"/>
  <c r="R129" i="2" s="1"/>
  <c r="T130" i="2" s="1"/>
  <c r="AB130" i="2" s="1"/>
  <c r="U130" i="2"/>
  <c r="AC130" i="2" s="1"/>
  <c r="V130" i="2"/>
  <c r="AD130" i="2" s="1"/>
  <c r="AP247" i="2"/>
  <c r="AQ247" i="2"/>
  <c r="AO247" i="2"/>
  <c r="K254" i="2"/>
  <c r="N253" i="2"/>
  <c r="J254" i="2"/>
  <c r="M253" i="2"/>
  <c r="L254" i="2"/>
  <c r="P253" i="2"/>
  <c r="O253" i="2"/>
  <c r="B248" i="2"/>
  <c r="C248" i="2" s="1"/>
  <c r="AR248" i="2" s="1"/>
  <c r="Q129" i="2" l="1"/>
  <c r="W129" i="2" s="1"/>
  <c r="Q130" i="2" s="1"/>
  <c r="Y130" i="2" s="1"/>
  <c r="Z129" i="2"/>
  <c r="AE129" i="2"/>
  <c r="AG130" i="2"/>
  <c r="AF130" i="2"/>
  <c r="S130" i="2"/>
  <c r="AA130" i="2" s="1"/>
  <c r="V131" i="2"/>
  <c r="AD131" i="2" s="1"/>
  <c r="AQ248" i="2"/>
  <c r="AP248" i="2"/>
  <c r="AO248" i="2"/>
  <c r="L255" i="2"/>
  <c r="P254" i="2"/>
  <c r="O254" i="2"/>
  <c r="J255" i="2"/>
  <c r="M254" i="2"/>
  <c r="K255" i="2"/>
  <c r="N254" i="2"/>
  <c r="B249" i="2"/>
  <c r="C249" i="2" s="1"/>
  <c r="AR249" i="2" s="1"/>
  <c r="R130" i="2" l="1"/>
  <c r="AG131" i="2" s="1"/>
  <c r="AH130" i="2"/>
  <c r="Y129" i="2"/>
  <c r="U131" i="2"/>
  <c r="AC131" i="2" s="1"/>
  <c r="AE130" i="2"/>
  <c r="AP249" i="2"/>
  <c r="AO249" i="2"/>
  <c r="AQ249" i="2"/>
  <c r="K256" i="2"/>
  <c r="N255" i="2"/>
  <c r="J256" i="2"/>
  <c r="M255" i="2"/>
  <c r="L256" i="2"/>
  <c r="P255" i="2"/>
  <c r="O255" i="2"/>
  <c r="B250" i="2"/>
  <c r="C250" i="2" s="1"/>
  <c r="AR250" i="2" s="1"/>
  <c r="S131" i="2" l="1"/>
  <c r="AA131" i="2" s="1"/>
  <c r="T131" i="2"/>
  <c r="V132" i="2" s="1"/>
  <c r="AD132" i="2" s="1"/>
  <c r="W130" i="2"/>
  <c r="AE131" i="2" s="1"/>
  <c r="AF131" i="2"/>
  <c r="AH131" i="2" s="1"/>
  <c r="Z130" i="2"/>
  <c r="AO250" i="2"/>
  <c r="AQ250" i="2"/>
  <c r="AP250" i="2"/>
  <c r="J257" i="2"/>
  <c r="M256" i="2"/>
  <c r="L257" i="2"/>
  <c r="P256" i="2"/>
  <c r="O256" i="2"/>
  <c r="K257" i="2"/>
  <c r="N256" i="2"/>
  <c r="B251" i="2"/>
  <c r="C251" i="2" s="1"/>
  <c r="AR251" i="2" s="1"/>
  <c r="Q131" i="2" l="1"/>
  <c r="Y131" i="2" s="1"/>
  <c r="R131" i="2"/>
  <c r="Z131" i="2" s="1"/>
  <c r="AB131" i="2"/>
  <c r="U132" i="2"/>
  <c r="AC132" i="2" s="1"/>
  <c r="AP251" i="2"/>
  <c r="AQ251" i="2"/>
  <c r="AO251" i="2"/>
  <c r="L258" i="2"/>
  <c r="P257" i="2"/>
  <c r="O257" i="2"/>
  <c r="K258" i="2"/>
  <c r="N257" i="2"/>
  <c r="J258" i="2"/>
  <c r="M257" i="2"/>
  <c r="B252" i="2"/>
  <c r="C252" i="2" s="1"/>
  <c r="AR252" i="2" s="1"/>
  <c r="AG132" i="2" l="1"/>
  <c r="W131" i="2"/>
  <c r="Q132" i="2" s="1"/>
  <c r="Y132" i="2" s="1"/>
  <c r="S132" i="2"/>
  <c r="AA132" i="2" s="1"/>
  <c r="AF132" i="2"/>
  <c r="T132" i="2"/>
  <c r="V133" i="2" s="1"/>
  <c r="AD133" i="2" s="1"/>
  <c r="AQ252" i="2"/>
  <c r="AP252" i="2"/>
  <c r="AO252" i="2"/>
  <c r="K259" i="2"/>
  <c r="N258" i="2"/>
  <c r="J259" i="2"/>
  <c r="M258" i="2"/>
  <c r="L259" i="2"/>
  <c r="P258" i="2"/>
  <c r="O258" i="2"/>
  <c r="B253" i="2"/>
  <c r="C253" i="2" s="1"/>
  <c r="AR253" i="2" s="1"/>
  <c r="AH132" i="2" l="1"/>
  <c r="AE132" i="2"/>
  <c r="R132" i="2"/>
  <c r="T133" i="2" s="1"/>
  <c r="AB133" i="2" s="1"/>
  <c r="AB132" i="2"/>
  <c r="U133" i="2"/>
  <c r="AC133" i="2" s="1"/>
  <c r="AO253" i="2"/>
  <c r="AQ253" i="2"/>
  <c r="AP253" i="2"/>
  <c r="J260" i="2"/>
  <c r="M259" i="2"/>
  <c r="L260" i="2"/>
  <c r="P259" i="2"/>
  <c r="O259" i="2"/>
  <c r="K260" i="2"/>
  <c r="N259" i="2"/>
  <c r="B254" i="2"/>
  <c r="C254" i="2" s="1"/>
  <c r="AR254" i="2" s="1"/>
  <c r="AG133" i="2" l="1"/>
  <c r="W132" i="2"/>
  <c r="AE133" i="2" s="1"/>
  <c r="AF133" i="2"/>
  <c r="S133" i="2"/>
  <c r="AA133" i="2" s="1"/>
  <c r="V134" i="2"/>
  <c r="AD134" i="2" s="1"/>
  <c r="Z132" i="2"/>
  <c r="AO254" i="2"/>
  <c r="AQ254" i="2"/>
  <c r="AP254" i="2"/>
  <c r="K261" i="2"/>
  <c r="N260" i="2"/>
  <c r="L261" i="2"/>
  <c r="P260" i="2"/>
  <c r="O260" i="2"/>
  <c r="J261" i="2"/>
  <c r="M260" i="2"/>
  <c r="B255" i="2"/>
  <c r="C255" i="2" s="1"/>
  <c r="AR255" i="2" s="1"/>
  <c r="R133" i="2" l="1"/>
  <c r="Z133" i="2" s="1"/>
  <c r="AH133" i="2"/>
  <c r="Q133" i="2"/>
  <c r="Y133" i="2" s="1"/>
  <c r="U134" i="2"/>
  <c r="AC134" i="2" s="1"/>
  <c r="AP255" i="2"/>
  <c r="AQ255" i="2"/>
  <c r="AO255" i="2"/>
  <c r="L262" i="2"/>
  <c r="P261" i="2"/>
  <c r="O261" i="2"/>
  <c r="J262" i="2"/>
  <c r="M261" i="2"/>
  <c r="K262" i="2"/>
  <c r="N261" i="2"/>
  <c r="B256" i="2"/>
  <c r="C256" i="2" s="1"/>
  <c r="AR256" i="2" s="1"/>
  <c r="S134" i="2" l="1"/>
  <c r="AA134" i="2" s="1"/>
  <c r="AF134" i="2"/>
  <c r="AG134" i="2"/>
  <c r="T134" i="2"/>
  <c r="AB134" i="2" s="1"/>
  <c r="W133" i="2"/>
  <c r="AE134" i="2" s="1"/>
  <c r="AQ256" i="2"/>
  <c r="AP256" i="2"/>
  <c r="AO256" i="2"/>
  <c r="J263" i="2"/>
  <c r="M262" i="2"/>
  <c r="K263" i="2"/>
  <c r="N262" i="2"/>
  <c r="L263" i="2"/>
  <c r="P262" i="2"/>
  <c r="O262" i="2"/>
  <c r="B257" i="2"/>
  <c r="C257" i="2" s="1"/>
  <c r="AR257" i="2" s="1"/>
  <c r="AH134" i="2" l="1"/>
  <c r="V135" i="2"/>
  <c r="AD135" i="2" s="1"/>
  <c r="U135" i="2"/>
  <c r="AC135" i="2" s="1"/>
  <c r="Q134" i="2"/>
  <c r="R134" i="2"/>
  <c r="S135" i="2" s="1"/>
  <c r="AA135" i="2" s="1"/>
  <c r="AO257" i="2"/>
  <c r="AQ257" i="2"/>
  <c r="AP257" i="2"/>
  <c r="L264" i="2"/>
  <c r="P263" i="2"/>
  <c r="O263" i="2"/>
  <c r="K264" i="2"/>
  <c r="N263" i="2"/>
  <c r="J264" i="2"/>
  <c r="M263" i="2"/>
  <c r="B258" i="2"/>
  <c r="C258" i="2" s="1"/>
  <c r="AR258" i="2" s="1"/>
  <c r="Z134" i="2" l="1"/>
  <c r="AF135" i="2"/>
  <c r="AG135" i="2"/>
  <c r="T135" i="2"/>
  <c r="AB135" i="2" s="1"/>
  <c r="W134" i="2"/>
  <c r="AE135" i="2" s="1"/>
  <c r="Y134" i="2"/>
  <c r="AO258" i="2"/>
  <c r="AQ258" i="2"/>
  <c r="AP258" i="2"/>
  <c r="K265" i="2"/>
  <c r="N264" i="2"/>
  <c r="J265" i="2"/>
  <c r="M264" i="2"/>
  <c r="L265" i="2"/>
  <c r="P264" i="2"/>
  <c r="O264" i="2"/>
  <c r="B259" i="2"/>
  <c r="C259" i="2" s="1"/>
  <c r="AR259" i="2" s="1"/>
  <c r="Q135" i="2" l="1"/>
  <c r="Y135" i="2" s="1"/>
  <c r="AH135" i="2"/>
  <c r="R135" i="2"/>
  <c r="Z135" i="2" s="1"/>
  <c r="V136" i="2"/>
  <c r="AD136" i="2" s="1"/>
  <c r="U136" i="2"/>
  <c r="AC136" i="2" s="1"/>
  <c r="AP259" i="2"/>
  <c r="AQ259" i="2"/>
  <c r="AO259" i="2"/>
  <c r="L266" i="2"/>
  <c r="P265" i="2"/>
  <c r="O265" i="2"/>
  <c r="J266" i="2"/>
  <c r="M265" i="2"/>
  <c r="K266" i="2"/>
  <c r="N265" i="2"/>
  <c r="B260" i="2"/>
  <c r="C260" i="2" s="1"/>
  <c r="AR260" i="2" s="1"/>
  <c r="AF136" i="2" l="1"/>
  <c r="S136" i="2"/>
  <c r="AA136" i="2" s="1"/>
  <c r="W135" i="2"/>
  <c r="AE136" i="2" s="1"/>
  <c r="AG136" i="2"/>
  <c r="T136" i="2"/>
  <c r="AB136" i="2" s="1"/>
  <c r="AQ260" i="2"/>
  <c r="AO260" i="2"/>
  <c r="AP260" i="2"/>
  <c r="J267" i="2"/>
  <c r="M266" i="2"/>
  <c r="K267" i="2"/>
  <c r="N266" i="2"/>
  <c r="L267" i="2"/>
  <c r="P266" i="2"/>
  <c r="O266" i="2"/>
  <c r="B261" i="2"/>
  <c r="C261" i="2" s="1"/>
  <c r="AR261" i="2" s="1"/>
  <c r="R136" i="2" l="1"/>
  <c r="Z136" i="2" s="1"/>
  <c r="AH136" i="2"/>
  <c r="Q136" i="2"/>
  <c r="Y136" i="2" s="1"/>
  <c r="U137" i="2"/>
  <c r="AC137" i="2" s="1"/>
  <c r="V137" i="2"/>
  <c r="AD137" i="2" s="1"/>
  <c r="AQ261" i="2"/>
  <c r="AO261" i="2"/>
  <c r="AP261" i="2"/>
  <c r="L268" i="2"/>
  <c r="P267" i="2"/>
  <c r="O267" i="2"/>
  <c r="K268" i="2"/>
  <c r="N267" i="2"/>
  <c r="J268" i="2"/>
  <c r="M267" i="2"/>
  <c r="B262" i="2"/>
  <c r="C262" i="2" s="1"/>
  <c r="AR262" i="2" s="1"/>
  <c r="S137" i="2" l="1"/>
  <c r="AA137" i="2" s="1"/>
  <c r="AG137" i="2"/>
  <c r="AF137" i="2"/>
  <c r="T137" i="2"/>
  <c r="AB137" i="2" s="1"/>
  <c r="W136" i="2"/>
  <c r="R137" i="2" s="1"/>
  <c r="AG138" i="2" s="1"/>
  <c r="AO262" i="2"/>
  <c r="AQ262" i="2"/>
  <c r="AP262" i="2"/>
  <c r="J269" i="2"/>
  <c r="M268" i="2"/>
  <c r="K269" i="2"/>
  <c r="N268" i="2"/>
  <c r="L269" i="2"/>
  <c r="P268" i="2"/>
  <c r="O268" i="2"/>
  <c r="B263" i="2"/>
  <c r="C263" i="2" s="1"/>
  <c r="AR263" i="2" s="1"/>
  <c r="AH137" i="2" l="1"/>
  <c r="V138" i="2"/>
  <c r="AD138" i="2" s="1"/>
  <c r="U138" i="2"/>
  <c r="AC138" i="2" s="1"/>
  <c r="AE137" i="2"/>
  <c r="Z137" i="2"/>
  <c r="S138" i="2"/>
  <c r="AA138" i="2" s="1"/>
  <c r="Q137" i="2"/>
  <c r="Y137" i="2" s="1"/>
  <c r="AF138" i="2"/>
  <c r="AH138" i="2" s="1"/>
  <c r="T138" i="2"/>
  <c r="AB138" i="2" s="1"/>
  <c r="AP263" i="2"/>
  <c r="AQ263" i="2"/>
  <c r="AO263" i="2"/>
  <c r="L270" i="2"/>
  <c r="P269" i="2"/>
  <c r="O269" i="2"/>
  <c r="K270" i="2"/>
  <c r="N269" i="2"/>
  <c r="J270" i="2"/>
  <c r="M269" i="2"/>
  <c r="B264" i="2"/>
  <c r="C264" i="2" s="1"/>
  <c r="AR264" i="2" s="1"/>
  <c r="U139" i="2" l="1"/>
  <c r="AC139" i="2" s="1"/>
  <c r="V139" i="2"/>
  <c r="AD139" i="2" s="1"/>
  <c r="W137" i="2"/>
  <c r="AE138" i="2" s="1"/>
  <c r="AQ264" i="2"/>
  <c r="AO264" i="2"/>
  <c r="AP264" i="2"/>
  <c r="K271" i="2"/>
  <c r="N270" i="2"/>
  <c r="J271" i="2"/>
  <c r="M270" i="2"/>
  <c r="L271" i="2"/>
  <c r="P270" i="2"/>
  <c r="O270" i="2"/>
  <c r="B265" i="2"/>
  <c r="C265" i="2" s="1"/>
  <c r="AR265" i="2" s="1"/>
  <c r="R138" i="2" l="1"/>
  <c r="S139" i="2" s="1"/>
  <c r="AA139" i="2" s="1"/>
  <c r="Q138" i="2"/>
  <c r="Y138" i="2" s="1"/>
  <c r="AQ265" i="2"/>
  <c r="AP265" i="2"/>
  <c r="AO265" i="2"/>
  <c r="J272" i="2"/>
  <c r="M271" i="2"/>
  <c r="K272" i="2"/>
  <c r="N271" i="2"/>
  <c r="L272" i="2"/>
  <c r="P271" i="2"/>
  <c r="O271" i="2"/>
  <c r="B266" i="2"/>
  <c r="C266" i="2" s="1"/>
  <c r="AR266" i="2" s="1"/>
  <c r="W138" i="2" l="1"/>
  <c r="AE139" i="2" s="1"/>
  <c r="AG139" i="2"/>
  <c r="AF139" i="2"/>
  <c r="T139" i="2"/>
  <c r="V140" i="2" s="1"/>
  <c r="AD140" i="2" s="1"/>
  <c r="Z138" i="2"/>
  <c r="AO266" i="2"/>
  <c r="AQ266" i="2"/>
  <c r="AP266" i="2"/>
  <c r="L273" i="2"/>
  <c r="P272" i="2"/>
  <c r="O272" i="2"/>
  <c r="K273" i="2"/>
  <c r="N272" i="2"/>
  <c r="J273" i="2"/>
  <c r="M272" i="2"/>
  <c r="B267" i="2"/>
  <c r="C267" i="2" s="1"/>
  <c r="AR267" i="2" s="1"/>
  <c r="AH139" i="2" l="1"/>
  <c r="R139" i="2"/>
  <c r="S140" i="2" s="1"/>
  <c r="AA140" i="2" s="1"/>
  <c r="Q139" i="2"/>
  <c r="Y139" i="2" s="1"/>
  <c r="U140" i="2"/>
  <c r="AC140" i="2" s="1"/>
  <c r="AB139" i="2"/>
  <c r="AP267" i="2"/>
  <c r="AO267" i="2"/>
  <c r="AQ267" i="2"/>
  <c r="J274" i="2"/>
  <c r="M273" i="2"/>
  <c r="K274" i="2"/>
  <c r="N273" i="2"/>
  <c r="L274" i="2"/>
  <c r="P273" i="2"/>
  <c r="O273" i="2"/>
  <c r="B268" i="2"/>
  <c r="C268" i="2" s="1"/>
  <c r="AR268" i="2" s="1"/>
  <c r="W139" i="2" l="1"/>
  <c r="AE140" i="2" s="1"/>
  <c r="AG140" i="2"/>
  <c r="Z139" i="2"/>
  <c r="AF140" i="2"/>
  <c r="T140" i="2"/>
  <c r="AB140" i="2" s="1"/>
  <c r="AQ268" i="2"/>
  <c r="AO268" i="2"/>
  <c r="AP268" i="2"/>
  <c r="L275" i="2"/>
  <c r="P274" i="2"/>
  <c r="O274" i="2"/>
  <c r="K275" i="2"/>
  <c r="N274" i="2"/>
  <c r="J275" i="2"/>
  <c r="M274" i="2"/>
  <c r="B269" i="2"/>
  <c r="C269" i="2" s="1"/>
  <c r="AR269" i="2" s="1"/>
  <c r="AH140" i="2" l="1"/>
  <c r="R140" i="2"/>
  <c r="S141" i="2" s="1"/>
  <c r="AA141" i="2" s="1"/>
  <c r="U141" i="2"/>
  <c r="AC141" i="2" s="1"/>
  <c r="V141" i="2"/>
  <c r="AD141" i="2" s="1"/>
  <c r="Q140" i="2"/>
  <c r="Y140" i="2" s="1"/>
  <c r="AQ269" i="2"/>
  <c r="AP269" i="2"/>
  <c r="AO269" i="2"/>
  <c r="K276" i="2"/>
  <c r="N275" i="2"/>
  <c r="J276" i="2"/>
  <c r="M275" i="2"/>
  <c r="L276" i="2"/>
  <c r="P275" i="2"/>
  <c r="O275" i="2"/>
  <c r="B270" i="2"/>
  <c r="C270" i="2" s="1"/>
  <c r="AR270" i="2" s="1"/>
  <c r="AG141" i="2" l="1"/>
  <c r="AF141" i="2"/>
  <c r="Z140" i="2"/>
  <c r="T141" i="2"/>
  <c r="AB141" i="2" s="1"/>
  <c r="W140" i="2"/>
  <c r="Q141" i="2" s="1"/>
  <c r="Y141" i="2" s="1"/>
  <c r="AO270" i="2"/>
  <c r="AQ270" i="2"/>
  <c r="AP270" i="2"/>
  <c r="L277" i="2"/>
  <c r="P276" i="2"/>
  <c r="O276" i="2"/>
  <c r="J277" i="2"/>
  <c r="M276" i="2"/>
  <c r="K277" i="2"/>
  <c r="N276" i="2"/>
  <c r="B271" i="2"/>
  <c r="C271" i="2" s="1"/>
  <c r="AR271" i="2" s="1"/>
  <c r="U142" i="2" l="1"/>
  <c r="AC142" i="2" s="1"/>
  <c r="V142" i="2"/>
  <c r="AD142" i="2" s="1"/>
  <c r="AH141" i="2"/>
  <c r="R141" i="2"/>
  <c r="W141" i="2" s="1"/>
  <c r="AE142" i="2" s="1"/>
  <c r="AE141" i="2"/>
  <c r="AP271" i="2"/>
  <c r="AQ271" i="2"/>
  <c r="AO271" i="2"/>
  <c r="K278" i="2"/>
  <c r="N277" i="2"/>
  <c r="J278" i="2"/>
  <c r="M277" i="2"/>
  <c r="L278" i="2"/>
  <c r="P277" i="2"/>
  <c r="O277" i="2"/>
  <c r="B272" i="2"/>
  <c r="C272" i="2" s="1"/>
  <c r="AR272" i="2" s="1"/>
  <c r="R142" i="2" l="1"/>
  <c r="Z142" i="2" s="1"/>
  <c r="T142" i="2"/>
  <c r="AB142" i="2" s="1"/>
  <c r="S142" i="2"/>
  <c r="AA142" i="2" s="1"/>
  <c r="Z141" i="2"/>
  <c r="Q142" i="2"/>
  <c r="AG142" i="2"/>
  <c r="AF142" i="2"/>
  <c r="AQ272" i="2"/>
  <c r="AP272" i="2"/>
  <c r="AO272" i="2"/>
  <c r="J279" i="2"/>
  <c r="M278" i="2"/>
  <c r="L279" i="2"/>
  <c r="P278" i="2"/>
  <c r="O278" i="2"/>
  <c r="K279" i="2"/>
  <c r="N278" i="2"/>
  <c r="B273" i="2"/>
  <c r="C273" i="2" s="1"/>
  <c r="AR273" i="2" s="1"/>
  <c r="V143" i="2" l="1"/>
  <c r="AD143" i="2" s="1"/>
  <c r="W142" i="2"/>
  <c r="R143" i="2" s="1"/>
  <c r="AG144" i="2" s="1"/>
  <c r="AF143" i="2"/>
  <c r="AH142" i="2"/>
  <c r="U143" i="2"/>
  <c r="AC143" i="2" s="1"/>
  <c r="Y142" i="2"/>
  <c r="S143" i="2"/>
  <c r="AA143" i="2" s="1"/>
  <c r="T143" i="2"/>
  <c r="AB143" i="2" s="1"/>
  <c r="AG143" i="2"/>
  <c r="AQ273" i="2"/>
  <c r="AP273" i="2"/>
  <c r="AO273" i="2"/>
  <c r="L280" i="2"/>
  <c r="P279" i="2"/>
  <c r="O279" i="2"/>
  <c r="K280" i="2"/>
  <c r="N279" i="2"/>
  <c r="J280" i="2"/>
  <c r="M279" i="2"/>
  <c r="B274" i="2"/>
  <c r="C274" i="2" s="1"/>
  <c r="AR274" i="2" s="1"/>
  <c r="AH143" i="2" l="1"/>
  <c r="AE143" i="2"/>
  <c r="Z143" i="2"/>
  <c r="AF144" i="2"/>
  <c r="AH144" i="2" s="1"/>
  <c r="Q143" i="2"/>
  <c r="W143" i="2" s="1"/>
  <c r="AE144" i="2" s="1"/>
  <c r="T144" i="2"/>
  <c r="V144" i="2"/>
  <c r="AD144" i="2" s="1"/>
  <c r="S144" i="2"/>
  <c r="AA144" i="2" s="1"/>
  <c r="U144" i="2"/>
  <c r="AC144" i="2" s="1"/>
  <c r="AO274" i="2"/>
  <c r="AQ274" i="2"/>
  <c r="AP274" i="2"/>
  <c r="J281" i="2"/>
  <c r="M280" i="2"/>
  <c r="K281" i="2"/>
  <c r="N280" i="2"/>
  <c r="L281" i="2"/>
  <c r="P280" i="2"/>
  <c r="O280" i="2"/>
  <c r="B275" i="2"/>
  <c r="C275" i="2" s="1"/>
  <c r="AR275" i="2" s="1"/>
  <c r="Y143" i="2" l="1"/>
  <c r="U145" i="2"/>
  <c r="AC145" i="2" s="1"/>
  <c r="AB144" i="2"/>
  <c r="V145" i="2"/>
  <c r="AD145" i="2" s="1"/>
  <c r="AP275" i="2"/>
  <c r="AQ275" i="2"/>
  <c r="AO275" i="2"/>
  <c r="R144" i="2"/>
  <c r="Q144" i="2"/>
  <c r="L282" i="2"/>
  <c r="P281" i="2"/>
  <c r="O281" i="2"/>
  <c r="K282" i="2"/>
  <c r="N281" i="2"/>
  <c r="J282" i="2"/>
  <c r="M281" i="2"/>
  <c r="B276" i="2"/>
  <c r="C276" i="2" s="1"/>
  <c r="AR276" i="2" s="1"/>
  <c r="AF145" i="2" l="1"/>
  <c r="AG145" i="2"/>
  <c r="T145" i="2"/>
  <c r="AB145" i="2" s="1"/>
  <c r="Y144" i="2"/>
  <c r="AQ276" i="2"/>
  <c r="AP276" i="2"/>
  <c r="AO276" i="2"/>
  <c r="W144" i="2"/>
  <c r="AE145" i="2" s="1"/>
  <c r="Z144" i="2"/>
  <c r="S145" i="2"/>
  <c r="AA145" i="2" s="1"/>
  <c r="J283" i="2"/>
  <c r="M282" i="2"/>
  <c r="K283" i="2"/>
  <c r="N282" i="2"/>
  <c r="L283" i="2"/>
  <c r="P282" i="2"/>
  <c r="O282" i="2"/>
  <c r="B277" i="2"/>
  <c r="C277" i="2" s="1"/>
  <c r="AR277" i="2" s="1"/>
  <c r="V146" i="2" l="1"/>
  <c r="AD146" i="2" s="1"/>
  <c r="AQ277" i="2"/>
  <c r="AP277" i="2"/>
  <c r="AO277" i="2"/>
  <c r="R145" i="2"/>
  <c r="Q145" i="2"/>
  <c r="AH145" i="2"/>
  <c r="U146" i="2"/>
  <c r="AC146" i="2" s="1"/>
  <c r="L284" i="2"/>
  <c r="P283" i="2"/>
  <c r="O283" i="2"/>
  <c r="K284" i="2"/>
  <c r="N283" i="2"/>
  <c r="J284" i="2"/>
  <c r="M283" i="2"/>
  <c r="B278" i="2"/>
  <c r="C278" i="2" s="1"/>
  <c r="AR278" i="2" s="1"/>
  <c r="AG146" i="2" l="1"/>
  <c r="AF146" i="2"/>
  <c r="Z145" i="2"/>
  <c r="Y145" i="2"/>
  <c r="AO278" i="2"/>
  <c r="AP278" i="2"/>
  <c r="AQ278" i="2"/>
  <c r="S146" i="2"/>
  <c r="AA146" i="2" s="1"/>
  <c r="W145" i="2"/>
  <c r="R146" i="2" s="1"/>
  <c r="T146" i="2"/>
  <c r="V147" i="2" s="1"/>
  <c r="AD147" i="2" s="1"/>
  <c r="K285" i="2"/>
  <c r="N284" i="2"/>
  <c r="J285" i="2"/>
  <c r="M284" i="2"/>
  <c r="L285" i="2"/>
  <c r="P284" i="2"/>
  <c r="O284" i="2"/>
  <c r="B279" i="2"/>
  <c r="C279" i="2" s="1"/>
  <c r="AR279" i="2" s="1"/>
  <c r="AE146" i="2" l="1"/>
  <c r="AG147" i="2"/>
  <c r="AF147" i="2"/>
  <c r="AP279" i="2"/>
  <c r="AQ279" i="2"/>
  <c r="AO279" i="2"/>
  <c r="Q146" i="2"/>
  <c r="AH146" i="2"/>
  <c r="Z146" i="2"/>
  <c r="S147" i="2"/>
  <c r="AA147" i="2" s="1"/>
  <c r="T147" i="2"/>
  <c r="AB147" i="2" s="1"/>
  <c r="AB146" i="2"/>
  <c r="U147" i="2"/>
  <c r="AC147" i="2" s="1"/>
  <c r="L286" i="2"/>
  <c r="P285" i="2"/>
  <c r="O285" i="2"/>
  <c r="J286" i="2"/>
  <c r="M285" i="2"/>
  <c r="K286" i="2"/>
  <c r="N285" i="2"/>
  <c r="B280" i="2"/>
  <c r="C280" i="2" s="1"/>
  <c r="AR280" i="2" s="1"/>
  <c r="AH147" i="2" l="1"/>
  <c r="Y146" i="2"/>
  <c r="AQ280" i="2"/>
  <c r="AP280" i="2"/>
  <c r="AO280" i="2"/>
  <c r="W146" i="2"/>
  <c r="AE147" i="2" s="1"/>
  <c r="V148" i="2"/>
  <c r="AD148" i="2" s="1"/>
  <c r="U148" i="2"/>
  <c r="AC148" i="2" s="1"/>
  <c r="J287" i="2"/>
  <c r="M286" i="2"/>
  <c r="K287" i="2"/>
  <c r="N286" i="2"/>
  <c r="L287" i="2"/>
  <c r="P286" i="2"/>
  <c r="O286" i="2"/>
  <c r="B281" i="2"/>
  <c r="C281" i="2" s="1"/>
  <c r="AR281" i="2" s="1"/>
  <c r="AP281" i="2" l="1"/>
  <c r="AO281" i="2"/>
  <c r="AQ281" i="2"/>
  <c r="Q147" i="2"/>
  <c r="R147" i="2"/>
  <c r="K288" i="2"/>
  <c r="N287" i="2"/>
  <c r="L288" i="2"/>
  <c r="P287" i="2"/>
  <c r="O287" i="2"/>
  <c r="J288" i="2"/>
  <c r="M287" i="2"/>
  <c r="B282" i="2"/>
  <c r="C282" i="2" s="1"/>
  <c r="AR282" i="2" s="1"/>
  <c r="AG148" i="2" l="1"/>
  <c r="AF148" i="2"/>
  <c r="Z147" i="2"/>
  <c r="Y147" i="2"/>
  <c r="AO282" i="2"/>
  <c r="AQ282" i="2"/>
  <c r="AP282" i="2"/>
  <c r="S148" i="2"/>
  <c r="AA148" i="2" s="1"/>
  <c r="T148" i="2"/>
  <c r="AB148" i="2" s="1"/>
  <c r="W147" i="2"/>
  <c r="AE148" i="2" s="1"/>
  <c r="J289" i="2"/>
  <c r="M288" i="2"/>
  <c r="L289" i="2"/>
  <c r="P288" i="2"/>
  <c r="O288" i="2"/>
  <c r="K289" i="2"/>
  <c r="N288" i="2"/>
  <c r="B283" i="2"/>
  <c r="C283" i="2" s="1"/>
  <c r="AR283" i="2" s="1"/>
  <c r="AP283" i="2" l="1"/>
  <c r="AQ283" i="2"/>
  <c r="AO283" i="2"/>
  <c r="U149" i="2"/>
  <c r="AC149" i="2" s="1"/>
  <c r="V149" i="2"/>
  <c r="AD149" i="2" s="1"/>
  <c r="AH148" i="2"/>
  <c r="R148" i="2"/>
  <c r="Q148" i="2"/>
  <c r="K290" i="2"/>
  <c r="N289" i="2"/>
  <c r="L290" i="2"/>
  <c r="P289" i="2"/>
  <c r="O289" i="2"/>
  <c r="J290" i="2"/>
  <c r="M289" i="2"/>
  <c r="B284" i="2"/>
  <c r="C284" i="2" s="1"/>
  <c r="AR284" i="2" s="1"/>
  <c r="AG149" i="2" l="1"/>
  <c r="AF149" i="2"/>
  <c r="Y148" i="2"/>
  <c r="AQ284" i="2"/>
  <c r="AP284" i="2"/>
  <c r="AO284" i="2"/>
  <c r="T149" i="2"/>
  <c r="AB149" i="2" s="1"/>
  <c r="S149" i="2"/>
  <c r="AA149" i="2" s="1"/>
  <c r="Z148" i="2"/>
  <c r="W148" i="2"/>
  <c r="Q149" i="2" s="1"/>
  <c r="L291" i="2"/>
  <c r="P290" i="2"/>
  <c r="O290" i="2"/>
  <c r="J291" i="2"/>
  <c r="M290" i="2"/>
  <c r="K291" i="2"/>
  <c r="N290" i="2"/>
  <c r="B285" i="2"/>
  <c r="C285" i="2" s="1"/>
  <c r="AR285" i="2" s="1"/>
  <c r="AE149" i="2" l="1"/>
  <c r="AH149" i="2"/>
  <c r="Y149" i="2"/>
  <c r="AO285" i="2"/>
  <c r="AQ285" i="2"/>
  <c r="AP285" i="2"/>
  <c r="R149" i="2"/>
  <c r="U150" i="2"/>
  <c r="AC150" i="2" s="1"/>
  <c r="V150" i="2"/>
  <c r="AD150" i="2" s="1"/>
  <c r="J292" i="2"/>
  <c r="M291" i="2"/>
  <c r="K292" i="2"/>
  <c r="N291" i="2"/>
  <c r="L292" i="2"/>
  <c r="P291" i="2"/>
  <c r="O291" i="2"/>
  <c r="B286" i="2"/>
  <c r="C286" i="2" s="1"/>
  <c r="AR286" i="2" s="1"/>
  <c r="AG150" i="2" l="1"/>
  <c r="AF150" i="2"/>
  <c r="AO286" i="2"/>
  <c r="AQ286" i="2"/>
  <c r="AP286" i="2"/>
  <c r="T150" i="2"/>
  <c r="AB150" i="2" s="1"/>
  <c r="S150" i="2"/>
  <c r="AA150" i="2" s="1"/>
  <c r="W149" i="2"/>
  <c r="AE150" i="2" s="1"/>
  <c r="Z149" i="2"/>
  <c r="K293" i="2"/>
  <c r="N292" i="2"/>
  <c r="L293" i="2"/>
  <c r="P292" i="2"/>
  <c r="O292" i="2"/>
  <c r="J293" i="2"/>
  <c r="M292" i="2"/>
  <c r="B287" i="2"/>
  <c r="C287" i="2" s="1"/>
  <c r="AR287" i="2" s="1"/>
  <c r="AH150" i="2" l="1"/>
  <c r="R150" i="2"/>
  <c r="AP287" i="2"/>
  <c r="AQ287" i="2"/>
  <c r="AO287" i="2"/>
  <c r="V151" i="2"/>
  <c r="AD151" i="2" s="1"/>
  <c r="Q150" i="2"/>
  <c r="U151" i="2"/>
  <c r="AC151" i="2" s="1"/>
  <c r="J294" i="2"/>
  <c r="M293" i="2"/>
  <c r="L294" i="2"/>
  <c r="P293" i="2"/>
  <c r="O293" i="2"/>
  <c r="K294" i="2"/>
  <c r="N293" i="2"/>
  <c r="B288" i="2"/>
  <c r="C288" i="2" s="1"/>
  <c r="AR288" i="2" s="1"/>
  <c r="T151" i="2" l="1"/>
  <c r="AB151" i="2" s="1"/>
  <c r="AG151" i="2"/>
  <c r="AF151" i="2"/>
  <c r="S151" i="2"/>
  <c r="AA151" i="2" s="1"/>
  <c r="W150" i="2"/>
  <c r="AE151" i="2" s="1"/>
  <c r="Z150" i="2"/>
  <c r="AQ288" i="2"/>
  <c r="AP288" i="2"/>
  <c r="AO288" i="2"/>
  <c r="Y150" i="2"/>
  <c r="L295" i="2"/>
  <c r="P294" i="2"/>
  <c r="O294" i="2"/>
  <c r="K295" i="2"/>
  <c r="N294" i="2"/>
  <c r="J295" i="2"/>
  <c r="M294" i="2"/>
  <c r="B289" i="2"/>
  <c r="C289" i="2" s="1"/>
  <c r="AR289" i="2" s="1"/>
  <c r="V152" i="2" l="1"/>
  <c r="AD152" i="2" s="1"/>
  <c r="U152" i="2"/>
  <c r="AC152" i="2" s="1"/>
  <c r="R151" i="2"/>
  <c r="Q151" i="2"/>
  <c r="AH151" i="2"/>
  <c r="AQ289" i="2"/>
  <c r="AP289" i="2"/>
  <c r="AO289" i="2"/>
  <c r="K296" i="2"/>
  <c r="N295" i="2"/>
  <c r="J296" i="2"/>
  <c r="M295" i="2"/>
  <c r="L296" i="2"/>
  <c r="P295" i="2"/>
  <c r="O295" i="2"/>
  <c r="B290" i="2"/>
  <c r="C290" i="2" s="1"/>
  <c r="AR290" i="2" s="1"/>
  <c r="Y151" i="2" l="1"/>
  <c r="T152" i="2"/>
  <c r="AB152" i="2" s="1"/>
  <c r="AG152" i="2"/>
  <c r="AF152" i="2"/>
  <c r="S152" i="2"/>
  <c r="AA152" i="2" s="1"/>
  <c r="W151" i="2"/>
  <c r="R152" i="2" s="1"/>
  <c r="Z151" i="2"/>
  <c r="AO290" i="2"/>
  <c r="AQ290" i="2"/>
  <c r="AP290" i="2"/>
  <c r="L297" i="2"/>
  <c r="P296" i="2"/>
  <c r="O296" i="2"/>
  <c r="J297" i="2"/>
  <c r="M296" i="2"/>
  <c r="K297" i="2"/>
  <c r="N296" i="2"/>
  <c r="B291" i="2"/>
  <c r="C291" i="2" s="1"/>
  <c r="AR291" i="2" s="1"/>
  <c r="V153" i="2" l="1"/>
  <c r="AD153" i="2" s="1"/>
  <c r="AF153" i="2"/>
  <c r="AG153" i="2"/>
  <c r="AE152" i="2"/>
  <c r="U153" i="2"/>
  <c r="AC153" i="2" s="1"/>
  <c r="Q152" i="2"/>
  <c r="T153" i="2"/>
  <c r="AB153" i="2" s="1"/>
  <c r="S153" i="2"/>
  <c r="AA153" i="2" s="1"/>
  <c r="Z152" i="2"/>
  <c r="AH152" i="2"/>
  <c r="AP291" i="2"/>
  <c r="AQ291" i="2"/>
  <c r="AO291" i="2"/>
  <c r="J298" i="2"/>
  <c r="M297" i="2"/>
  <c r="K298" i="2"/>
  <c r="N297" i="2"/>
  <c r="L298" i="2"/>
  <c r="P297" i="2"/>
  <c r="O297" i="2"/>
  <c r="B292" i="2"/>
  <c r="C292" i="2" s="1"/>
  <c r="AR292" i="2" s="1"/>
  <c r="AH153" i="2" l="1"/>
  <c r="Y152" i="2"/>
  <c r="W152" i="2"/>
  <c r="R153" i="2" s="1"/>
  <c r="V154" i="2"/>
  <c r="AD154" i="2" s="1"/>
  <c r="U154" i="2"/>
  <c r="AC154" i="2" s="1"/>
  <c r="AQ292" i="2"/>
  <c r="AO292" i="2"/>
  <c r="AP292" i="2"/>
  <c r="L299" i="2"/>
  <c r="P298" i="2"/>
  <c r="O298" i="2"/>
  <c r="K299" i="2"/>
  <c r="N298" i="2"/>
  <c r="J299" i="2"/>
  <c r="M298" i="2"/>
  <c r="B293" i="2"/>
  <c r="C293" i="2" s="1"/>
  <c r="AR293" i="2" s="1"/>
  <c r="S154" i="2" l="1"/>
  <c r="AA154" i="2" s="1"/>
  <c r="AG154" i="2"/>
  <c r="AF154" i="2"/>
  <c r="AE153" i="2"/>
  <c r="Q153" i="2"/>
  <c r="Z153" i="2"/>
  <c r="T154" i="2"/>
  <c r="AB154" i="2" s="1"/>
  <c r="AQ293" i="2"/>
  <c r="AP293" i="2"/>
  <c r="AO293" i="2"/>
  <c r="J300" i="2"/>
  <c r="M299" i="2"/>
  <c r="K300" i="2"/>
  <c r="N299" i="2"/>
  <c r="L300" i="2"/>
  <c r="P299" i="2"/>
  <c r="O299" i="2"/>
  <c r="B294" i="2"/>
  <c r="C294" i="2" s="1"/>
  <c r="AR294" i="2" s="1"/>
  <c r="Y153" i="2" l="1"/>
  <c r="W153" i="2"/>
  <c r="Q154" i="2" s="1"/>
  <c r="AH154" i="2"/>
  <c r="U155" i="2"/>
  <c r="AC155" i="2" s="1"/>
  <c r="V155" i="2"/>
  <c r="AD155" i="2" s="1"/>
  <c r="AO294" i="2"/>
  <c r="AQ294" i="2"/>
  <c r="AP294" i="2"/>
  <c r="L301" i="2"/>
  <c r="P300" i="2"/>
  <c r="O300" i="2"/>
  <c r="K301" i="2"/>
  <c r="N300" i="2"/>
  <c r="J301" i="2"/>
  <c r="M300" i="2"/>
  <c r="B295" i="2"/>
  <c r="C295" i="2" s="1"/>
  <c r="AR295" i="2" s="1"/>
  <c r="AE154" i="2" l="1"/>
  <c r="Y154" i="2"/>
  <c r="R154" i="2"/>
  <c r="AP295" i="2"/>
  <c r="AQ295" i="2"/>
  <c r="AO295" i="2"/>
  <c r="K302" i="2"/>
  <c r="N301" i="2"/>
  <c r="J302" i="2"/>
  <c r="M301" i="2"/>
  <c r="L302" i="2"/>
  <c r="P301" i="2"/>
  <c r="O301" i="2"/>
  <c r="B296" i="2"/>
  <c r="C296" i="2" s="1"/>
  <c r="AR296" i="2" s="1"/>
  <c r="S155" i="2" l="1"/>
  <c r="AA155" i="2" s="1"/>
  <c r="AG155" i="2"/>
  <c r="AF155" i="2"/>
  <c r="T155" i="2"/>
  <c r="AB155" i="2" s="1"/>
  <c r="Z154" i="2"/>
  <c r="W154" i="2"/>
  <c r="AQ296" i="2"/>
  <c r="AO296" i="2"/>
  <c r="AP296" i="2"/>
  <c r="L303" i="2"/>
  <c r="P302" i="2"/>
  <c r="O302" i="2"/>
  <c r="J303" i="2"/>
  <c r="M302" i="2"/>
  <c r="K303" i="2"/>
  <c r="N302" i="2"/>
  <c r="B297" i="2"/>
  <c r="C297" i="2" s="1"/>
  <c r="AR297" i="2" s="1"/>
  <c r="R155" i="2" l="1"/>
  <c r="S156" i="2" s="1"/>
  <c r="AA156" i="2" s="1"/>
  <c r="AE155" i="2"/>
  <c r="AH155" i="2"/>
  <c r="Q155" i="2"/>
  <c r="V156" i="2"/>
  <c r="AD156" i="2" s="1"/>
  <c r="U156" i="2"/>
  <c r="AC156" i="2" s="1"/>
  <c r="AQ297" i="2"/>
  <c r="AP297" i="2"/>
  <c r="AO297" i="2"/>
  <c r="J304" i="2"/>
  <c r="M303" i="2"/>
  <c r="K304" i="2"/>
  <c r="N303" i="2"/>
  <c r="L304" i="2"/>
  <c r="P303" i="2"/>
  <c r="O303" i="2"/>
  <c r="B298" i="2"/>
  <c r="C298" i="2" s="1"/>
  <c r="AR298" i="2" s="1"/>
  <c r="T156" i="2" l="1"/>
  <c r="AB156" i="2" s="1"/>
  <c r="Y155" i="2"/>
  <c r="Z155" i="2"/>
  <c r="AG156" i="2"/>
  <c r="AF156" i="2"/>
  <c r="W155" i="2"/>
  <c r="Q156" i="2" s="1"/>
  <c r="AO298" i="2"/>
  <c r="AQ298" i="2"/>
  <c r="AP298" i="2"/>
  <c r="L305" i="2"/>
  <c r="P304" i="2"/>
  <c r="O304" i="2"/>
  <c r="K305" i="2"/>
  <c r="N304" i="2"/>
  <c r="J305" i="2"/>
  <c r="M304" i="2"/>
  <c r="B299" i="2"/>
  <c r="C299" i="2" s="1"/>
  <c r="AR299" i="2" s="1"/>
  <c r="U157" i="2" l="1"/>
  <c r="AC157" i="2" s="1"/>
  <c r="V157" i="2"/>
  <c r="AD157" i="2" s="1"/>
  <c r="AH156" i="2"/>
  <c r="Y156" i="2"/>
  <c r="AE156" i="2"/>
  <c r="R156" i="2"/>
  <c r="AP299" i="2"/>
  <c r="AQ299" i="2"/>
  <c r="AO299" i="2"/>
  <c r="J306" i="2"/>
  <c r="M305" i="2"/>
  <c r="K306" i="2"/>
  <c r="N305" i="2"/>
  <c r="L306" i="2"/>
  <c r="P305" i="2"/>
  <c r="O305" i="2"/>
  <c r="B300" i="2"/>
  <c r="C300" i="2" s="1"/>
  <c r="AR300" i="2" s="1"/>
  <c r="S157" i="2" l="1"/>
  <c r="AA157" i="2" s="1"/>
  <c r="AG157" i="2"/>
  <c r="AF157" i="2"/>
  <c r="T157" i="2"/>
  <c r="AB157" i="2" s="1"/>
  <c r="Z156" i="2"/>
  <c r="W156" i="2"/>
  <c r="AE157" i="2" s="1"/>
  <c r="AQ300" i="2"/>
  <c r="AP300" i="2"/>
  <c r="AO300" i="2"/>
  <c r="L307" i="2"/>
  <c r="P306" i="2"/>
  <c r="O306" i="2"/>
  <c r="K307" i="2"/>
  <c r="N306" i="2"/>
  <c r="J307" i="2"/>
  <c r="M306" i="2"/>
  <c r="B301" i="2"/>
  <c r="C301" i="2" s="1"/>
  <c r="AR301" i="2" s="1"/>
  <c r="V158" i="2" l="1"/>
  <c r="AD158" i="2" s="1"/>
  <c r="U158" i="2"/>
  <c r="AC158" i="2" s="1"/>
  <c r="AH157" i="2"/>
  <c r="Q157" i="2"/>
  <c r="R157" i="2"/>
  <c r="AQ301" i="2"/>
  <c r="AP301" i="2"/>
  <c r="AO301" i="2"/>
  <c r="K308" i="2"/>
  <c r="N307" i="2"/>
  <c r="J308" i="2"/>
  <c r="M307" i="2"/>
  <c r="L308" i="2"/>
  <c r="P307" i="2"/>
  <c r="O307" i="2"/>
  <c r="B302" i="2"/>
  <c r="C302" i="2" s="1"/>
  <c r="AR302" i="2" s="1"/>
  <c r="S158" i="2" l="1"/>
  <c r="AA158" i="2" s="1"/>
  <c r="AG158" i="2"/>
  <c r="AF158" i="2"/>
  <c r="Y157" i="2"/>
  <c r="W157" i="2"/>
  <c r="AE158" i="2" s="1"/>
  <c r="T158" i="2"/>
  <c r="AB158" i="2" s="1"/>
  <c r="Z157" i="2"/>
  <c r="AO302" i="2"/>
  <c r="AQ302" i="2"/>
  <c r="AP302" i="2"/>
  <c r="L309" i="2"/>
  <c r="P308" i="2"/>
  <c r="O308" i="2"/>
  <c r="J309" i="2"/>
  <c r="M308" i="2"/>
  <c r="K309" i="2"/>
  <c r="N308" i="2"/>
  <c r="B303" i="2"/>
  <c r="C303" i="2" s="1"/>
  <c r="AR303" i="2" s="1"/>
  <c r="AH158" i="2" l="1"/>
  <c r="R158" i="2"/>
  <c r="V159" i="2"/>
  <c r="AD159" i="2" s="1"/>
  <c r="U159" i="2"/>
  <c r="AC159" i="2" s="1"/>
  <c r="Q158" i="2"/>
  <c r="AP303" i="2"/>
  <c r="AQ303" i="2"/>
  <c r="AO303" i="2"/>
  <c r="K310" i="2"/>
  <c r="N309" i="2"/>
  <c r="J310" i="2"/>
  <c r="M309" i="2"/>
  <c r="L310" i="2"/>
  <c r="P309" i="2"/>
  <c r="O309" i="2"/>
  <c r="B304" i="2"/>
  <c r="C304" i="2" s="1"/>
  <c r="AR304" i="2" s="1"/>
  <c r="Y158" i="2" l="1"/>
  <c r="Z158" i="2"/>
  <c r="AG159" i="2"/>
  <c r="AF159" i="2"/>
  <c r="S159" i="2"/>
  <c r="AA159" i="2" s="1"/>
  <c r="T159" i="2"/>
  <c r="V160" i="2" s="1"/>
  <c r="AD160" i="2" s="1"/>
  <c r="W158" i="2"/>
  <c r="R159" i="2" s="1"/>
  <c r="AQ304" i="2"/>
  <c r="AP304" i="2"/>
  <c r="AO304" i="2"/>
  <c r="L311" i="2"/>
  <c r="P310" i="2"/>
  <c r="O310" i="2"/>
  <c r="J311" i="2"/>
  <c r="M310" i="2"/>
  <c r="K311" i="2"/>
  <c r="N310" i="2"/>
  <c r="B305" i="2"/>
  <c r="C305" i="2" s="1"/>
  <c r="AR305" i="2" s="1"/>
  <c r="AE159" i="2" l="1"/>
  <c r="Z159" i="2"/>
  <c r="AG160" i="2"/>
  <c r="AF160" i="2"/>
  <c r="U160" i="2"/>
  <c r="AC160" i="2" s="1"/>
  <c r="AB159" i="2"/>
  <c r="AH159" i="2"/>
  <c r="S160" i="2"/>
  <c r="AA160" i="2" s="1"/>
  <c r="Q159" i="2"/>
  <c r="T160" i="2"/>
  <c r="AB160" i="2" s="1"/>
  <c r="AQ305" i="2"/>
  <c r="AP305" i="2"/>
  <c r="AO305" i="2"/>
  <c r="K312" i="2"/>
  <c r="N311" i="2"/>
  <c r="J312" i="2"/>
  <c r="M311" i="2"/>
  <c r="L312" i="2"/>
  <c r="P311" i="2"/>
  <c r="O311" i="2"/>
  <c r="B306" i="2"/>
  <c r="C306" i="2" s="1"/>
  <c r="AR306" i="2" s="1"/>
  <c r="Y159" i="2" l="1"/>
  <c r="AH160" i="2"/>
  <c r="U161" i="2"/>
  <c r="AC161" i="2" s="1"/>
  <c r="V161" i="2"/>
  <c r="AD161" i="2" s="1"/>
  <c r="W159" i="2"/>
  <c r="Q160" i="2" s="1"/>
  <c r="AO306" i="2"/>
  <c r="AP306" i="2"/>
  <c r="AQ306" i="2"/>
  <c r="L313" i="2"/>
  <c r="P312" i="2"/>
  <c r="O312" i="2"/>
  <c r="J313" i="2"/>
  <c r="M312" i="2"/>
  <c r="K313" i="2"/>
  <c r="N312" i="2"/>
  <c r="B307" i="2"/>
  <c r="C307" i="2" s="1"/>
  <c r="AR307" i="2" s="1"/>
  <c r="AE160" i="2" l="1"/>
  <c r="Y160" i="2"/>
  <c r="R160" i="2"/>
  <c r="AP307" i="2"/>
  <c r="AQ307" i="2"/>
  <c r="AO307" i="2"/>
  <c r="J314" i="2"/>
  <c r="M313" i="2"/>
  <c r="K314" i="2"/>
  <c r="N313" i="2"/>
  <c r="L314" i="2"/>
  <c r="P313" i="2"/>
  <c r="O313" i="2"/>
  <c r="B308" i="2"/>
  <c r="C308" i="2" s="1"/>
  <c r="AR308" i="2" s="1"/>
  <c r="Z160" i="2" l="1"/>
  <c r="AF161" i="2"/>
  <c r="AG161" i="2"/>
  <c r="W160" i="2"/>
  <c r="T161" i="2"/>
  <c r="V162" i="2" s="1"/>
  <c r="AD162" i="2" s="1"/>
  <c r="S161" i="2"/>
  <c r="AA161" i="2" s="1"/>
  <c r="AQ308" i="2"/>
  <c r="AP308" i="2"/>
  <c r="AO308" i="2"/>
  <c r="L315" i="2"/>
  <c r="P314" i="2"/>
  <c r="O314" i="2"/>
  <c r="K315" i="2"/>
  <c r="N314" i="2"/>
  <c r="J315" i="2"/>
  <c r="M314" i="2"/>
  <c r="B309" i="2"/>
  <c r="C309" i="2" s="1"/>
  <c r="AR309" i="2" s="1"/>
  <c r="Q161" i="2" l="1"/>
  <c r="AE161" i="2"/>
  <c r="R161" i="2"/>
  <c r="AB161" i="2"/>
  <c r="AH161" i="2"/>
  <c r="U162" i="2"/>
  <c r="AC162" i="2" s="1"/>
  <c r="AQ309" i="2"/>
  <c r="AP309" i="2"/>
  <c r="AO309" i="2"/>
  <c r="K316" i="2"/>
  <c r="N315" i="2"/>
  <c r="J316" i="2"/>
  <c r="M315" i="2"/>
  <c r="L316" i="2"/>
  <c r="P315" i="2"/>
  <c r="O315" i="2"/>
  <c r="B310" i="2"/>
  <c r="C310" i="2" s="1"/>
  <c r="AR310" i="2" s="1"/>
  <c r="W161" i="2" l="1"/>
  <c r="R162" i="2" s="1"/>
  <c r="Z162" i="2" s="1"/>
  <c r="AG162" i="2"/>
  <c r="AF162" i="2"/>
  <c r="Y161" i="2"/>
  <c r="S162" i="2"/>
  <c r="AA162" i="2" s="1"/>
  <c r="Z161" i="2"/>
  <c r="T162" i="2"/>
  <c r="V163" i="2" s="1"/>
  <c r="AD163" i="2" s="1"/>
  <c r="AO310" i="2"/>
  <c r="AQ310" i="2"/>
  <c r="AP310" i="2"/>
  <c r="L317" i="2"/>
  <c r="P316" i="2"/>
  <c r="O316" i="2"/>
  <c r="J317" i="2"/>
  <c r="M316" i="2"/>
  <c r="K317" i="2"/>
  <c r="N316" i="2"/>
  <c r="B311" i="2"/>
  <c r="C311" i="2" s="1"/>
  <c r="AR311" i="2" s="1"/>
  <c r="AH162" i="2" l="1"/>
  <c r="AE162" i="2"/>
  <c r="Q162" i="2"/>
  <c r="W162" i="2" s="1"/>
  <c r="R163" i="2" s="1"/>
  <c r="AG163" i="2"/>
  <c r="AF163" i="2"/>
  <c r="AB162" i="2"/>
  <c r="T163" i="2"/>
  <c r="AB163" i="2" s="1"/>
  <c r="U163" i="2"/>
  <c r="AC163" i="2" s="1"/>
  <c r="S163" i="2"/>
  <c r="AA163" i="2" s="1"/>
  <c r="AP311" i="2"/>
  <c r="AQ311" i="2"/>
  <c r="AO311" i="2"/>
  <c r="K318" i="2"/>
  <c r="N317" i="2"/>
  <c r="J318" i="2"/>
  <c r="M317" i="2"/>
  <c r="L318" i="2"/>
  <c r="P317" i="2"/>
  <c r="O317" i="2"/>
  <c r="B312" i="2"/>
  <c r="C312" i="2" s="1"/>
  <c r="AR312" i="2" s="1"/>
  <c r="Y162" i="2" l="1"/>
  <c r="AG164" i="2"/>
  <c r="AF164" i="2"/>
  <c r="AH163" i="2"/>
  <c r="AE163" i="2"/>
  <c r="V164" i="2"/>
  <c r="AD164" i="2" s="1"/>
  <c r="Z163" i="2"/>
  <c r="Q163" i="2"/>
  <c r="S164" i="2"/>
  <c r="AA164" i="2" s="1"/>
  <c r="T164" i="2"/>
  <c r="AB164" i="2" s="1"/>
  <c r="U164" i="2"/>
  <c r="AC164" i="2" s="1"/>
  <c r="AQ312" i="2"/>
  <c r="AP312" i="2"/>
  <c r="AO312" i="2"/>
  <c r="L319" i="2"/>
  <c r="P318" i="2"/>
  <c r="O318" i="2"/>
  <c r="J319" i="2"/>
  <c r="M318" i="2"/>
  <c r="K319" i="2"/>
  <c r="N318" i="2"/>
  <c r="B313" i="2"/>
  <c r="C313" i="2" s="1"/>
  <c r="AR313" i="2" s="1"/>
  <c r="AH164" i="2" l="1"/>
  <c r="Y163" i="2"/>
  <c r="W163" i="2"/>
  <c r="Q164" i="2" s="1"/>
  <c r="U165" i="2"/>
  <c r="AC165" i="2" s="1"/>
  <c r="V165" i="2"/>
  <c r="AD165" i="2" s="1"/>
  <c r="AQ313" i="2"/>
  <c r="AP313" i="2"/>
  <c r="AO313" i="2"/>
  <c r="K320" i="2"/>
  <c r="N319" i="2"/>
  <c r="J320" i="2"/>
  <c r="M319" i="2"/>
  <c r="L320" i="2"/>
  <c r="P319" i="2"/>
  <c r="O319" i="2"/>
  <c r="B314" i="2"/>
  <c r="C314" i="2" s="1"/>
  <c r="AR314" i="2" s="1"/>
  <c r="AE164" i="2" l="1"/>
  <c r="Y164" i="2"/>
  <c r="R164" i="2"/>
  <c r="AO314" i="2"/>
  <c r="AQ314" i="2"/>
  <c r="AP314" i="2"/>
  <c r="J321" i="2"/>
  <c r="M320" i="2"/>
  <c r="L321" i="2"/>
  <c r="P320" i="2"/>
  <c r="O320" i="2"/>
  <c r="K321" i="2"/>
  <c r="N320" i="2"/>
  <c r="B315" i="2"/>
  <c r="C315" i="2" s="1"/>
  <c r="AR315" i="2" s="1"/>
  <c r="Z164" i="2" l="1"/>
  <c r="AG165" i="2"/>
  <c r="AF165" i="2"/>
  <c r="S165" i="2"/>
  <c r="AA165" i="2" s="1"/>
  <c r="W164" i="2"/>
  <c r="AE165" i="2" s="1"/>
  <c r="T165" i="2"/>
  <c r="V166" i="2" s="1"/>
  <c r="AD166" i="2" s="1"/>
  <c r="AP315" i="2"/>
  <c r="AQ315" i="2"/>
  <c r="AO315" i="2"/>
  <c r="K322" i="2"/>
  <c r="N321" i="2"/>
  <c r="L322" i="2"/>
  <c r="P321" i="2"/>
  <c r="O321" i="2"/>
  <c r="J322" i="2"/>
  <c r="M321" i="2"/>
  <c r="B316" i="2"/>
  <c r="C316" i="2" s="1"/>
  <c r="AR316" i="2" s="1"/>
  <c r="Q165" i="2" l="1"/>
  <c r="Y165" i="2" s="1"/>
  <c r="R165" i="2"/>
  <c r="AG166" i="2" s="1"/>
  <c r="U166" i="2"/>
  <c r="AC166" i="2" s="1"/>
  <c r="AH165" i="2"/>
  <c r="AB165" i="2"/>
  <c r="AQ316" i="2"/>
  <c r="AP316" i="2"/>
  <c r="AO316" i="2"/>
  <c r="L323" i="2"/>
  <c r="P322" i="2"/>
  <c r="O322" i="2"/>
  <c r="J323" i="2"/>
  <c r="M322" i="2"/>
  <c r="K323" i="2"/>
  <c r="N322" i="2"/>
  <c r="B317" i="2"/>
  <c r="C317" i="2" s="1"/>
  <c r="AR317" i="2" s="1"/>
  <c r="Z165" i="2" l="1"/>
  <c r="S166" i="2"/>
  <c r="AA166" i="2" s="1"/>
  <c r="W165" i="2"/>
  <c r="AE166" i="2" s="1"/>
  <c r="T166" i="2"/>
  <c r="AB166" i="2" s="1"/>
  <c r="AF166" i="2"/>
  <c r="AH166" i="2" s="1"/>
  <c r="AO317" i="2"/>
  <c r="AQ317" i="2"/>
  <c r="AP317" i="2"/>
  <c r="K324" i="2"/>
  <c r="N323" i="2"/>
  <c r="J324" i="2"/>
  <c r="M323" i="2"/>
  <c r="L324" i="2"/>
  <c r="P323" i="2"/>
  <c r="O323" i="2"/>
  <c r="B318" i="2"/>
  <c r="C318" i="2" s="1"/>
  <c r="AR318" i="2" s="1"/>
  <c r="U167" i="2" l="1"/>
  <c r="AC167" i="2" s="1"/>
  <c r="V167" i="2"/>
  <c r="AD167" i="2" s="1"/>
  <c r="R166" i="2"/>
  <c r="T167" i="2" s="1"/>
  <c r="AB167" i="2" s="1"/>
  <c r="Q166" i="2"/>
  <c r="Y166" i="2" s="1"/>
  <c r="AO318" i="2"/>
  <c r="AQ318" i="2"/>
  <c r="AP318" i="2"/>
  <c r="L325" i="2"/>
  <c r="P324" i="2"/>
  <c r="O324" i="2"/>
  <c r="J325" i="2"/>
  <c r="M324" i="2"/>
  <c r="K325" i="2"/>
  <c r="N324" i="2"/>
  <c r="B319" i="2"/>
  <c r="C319" i="2" s="1"/>
  <c r="AR319" i="2" s="1"/>
  <c r="W166" i="2" l="1"/>
  <c r="Q167" i="2" s="1"/>
  <c r="Y167" i="2" s="1"/>
  <c r="S167" i="2"/>
  <c r="AA167" i="2" s="1"/>
  <c r="AF167" i="2"/>
  <c r="Z166" i="2"/>
  <c r="AG167" i="2"/>
  <c r="V168" i="2"/>
  <c r="AD168" i="2" s="1"/>
  <c r="AP319" i="2"/>
  <c r="AQ319" i="2"/>
  <c r="AO319" i="2"/>
  <c r="K326" i="2"/>
  <c r="N325" i="2"/>
  <c r="J326" i="2"/>
  <c r="M325" i="2"/>
  <c r="L326" i="2"/>
  <c r="P325" i="2"/>
  <c r="O325" i="2"/>
  <c r="B320" i="2"/>
  <c r="C320" i="2" s="1"/>
  <c r="AR320" i="2" s="1"/>
  <c r="AH167" i="2" l="1"/>
  <c r="R167" i="2"/>
  <c r="T168" i="2" s="1"/>
  <c r="AB168" i="2" s="1"/>
  <c r="AE167" i="2"/>
  <c r="U168" i="2"/>
  <c r="AC168" i="2" s="1"/>
  <c r="AQ320" i="2"/>
  <c r="AP320" i="2"/>
  <c r="AO320" i="2"/>
  <c r="L327" i="2"/>
  <c r="P326" i="2"/>
  <c r="O326" i="2"/>
  <c r="J327" i="2"/>
  <c r="M326" i="2"/>
  <c r="K327" i="2"/>
  <c r="N326" i="2"/>
  <c r="B321" i="2"/>
  <c r="C321" i="2" s="1"/>
  <c r="AR321" i="2" s="1"/>
  <c r="Z167" i="2" l="1"/>
  <c r="S168" i="2"/>
  <c r="AA168" i="2" s="1"/>
  <c r="W167" i="2"/>
  <c r="R168" i="2" s="1"/>
  <c r="AF168" i="2"/>
  <c r="AG168" i="2"/>
  <c r="V169" i="2"/>
  <c r="AD169" i="2" s="1"/>
  <c r="AO321" i="2"/>
  <c r="AQ321" i="2"/>
  <c r="AP321" i="2"/>
  <c r="K328" i="2"/>
  <c r="N327" i="2"/>
  <c r="J328" i="2"/>
  <c r="M327" i="2"/>
  <c r="L328" i="2"/>
  <c r="P327" i="2"/>
  <c r="O327" i="2"/>
  <c r="B322" i="2"/>
  <c r="C322" i="2" s="1"/>
  <c r="AR322" i="2" s="1"/>
  <c r="AE168" i="2" l="1"/>
  <c r="Q168" i="2"/>
  <c r="Y168" i="2" s="1"/>
  <c r="AH168" i="2"/>
  <c r="U169" i="2"/>
  <c r="AC169" i="2" s="1"/>
  <c r="T169" i="2"/>
  <c r="V170" i="2" s="1"/>
  <c r="AD170" i="2" s="1"/>
  <c r="AF169" i="2"/>
  <c r="AG169" i="2"/>
  <c r="Z168" i="2"/>
  <c r="S169" i="2"/>
  <c r="AA169" i="2" s="1"/>
  <c r="AO322" i="2"/>
  <c r="AQ322" i="2"/>
  <c r="AP322" i="2"/>
  <c r="J329" i="2"/>
  <c r="M328" i="2"/>
  <c r="L329" i="2"/>
  <c r="P328" i="2"/>
  <c r="O328" i="2"/>
  <c r="K329" i="2"/>
  <c r="N328" i="2"/>
  <c r="B323" i="2"/>
  <c r="C323" i="2" s="1"/>
  <c r="AR323" i="2" s="1"/>
  <c r="W168" i="2" l="1"/>
  <c r="R169" i="2" s="1"/>
  <c r="S170" i="2" s="1"/>
  <c r="AA170" i="2" s="1"/>
  <c r="AB169" i="2"/>
  <c r="U170" i="2"/>
  <c r="AC170" i="2" s="1"/>
  <c r="AH169" i="2"/>
  <c r="AP323" i="2"/>
  <c r="AQ323" i="2"/>
  <c r="AO323" i="2"/>
  <c r="L330" i="2"/>
  <c r="P329" i="2"/>
  <c r="O329" i="2"/>
  <c r="K330" i="2"/>
  <c r="N329" i="2"/>
  <c r="J330" i="2"/>
  <c r="M329" i="2"/>
  <c r="B324" i="2"/>
  <c r="C324" i="2" s="1"/>
  <c r="AR324" i="2" s="1"/>
  <c r="Q169" i="2" l="1"/>
  <c r="W169" i="2" s="1"/>
  <c r="Q170" i="2" s="1"/>
  <c r="AF170" i="2"/>
  <c r="T170" i="2"/>
  <c r="AB170" i="2" s="1"/>
  <c r="AG170" i="2"/>
  <c r="Z169" i="2"/>
  <c r="AE169" i="2"/>
  <c r="AQ324" i="2"/>
  <c r="AP324" i="2"/>
  <c r="AO324" i="2"/>
  <c r="J331" i="2"/>
  <c r="M330" i="2"/>
  <c r="K331" i="2"/>
  <c r="N330" i="2"/>
  <c r="L331" i="2"/>
  <c r="P330" i="2"/>
  <c r="O330" i="2"/>
  <c r="B325" i="2"/>
  <c r="C325" i="2" s="1"/>
  <c r="AR325" i="2" s="1"/>
  <c r="AH170" i="2" l="1"/>
  <c r="Y169" i="2"/>
  <c r="V171" i="2"/>
  <c r="AD171" i="2" s="1"/>
  <c r="U171" i="2"/>
  <c r="AC171" i="2" s="1"/>
  <c r="Y170" i="2"/>
  <c r="R170" i="2"/>
  <c r="AE170" i="2"/>
  <c r="AQ325" i="2"/>
  <c r="AO325" i="2"/>
  <c r="AP325" i="2"/>
  <c r="K332" i="2"/>
  <c r="N331" i="2"/>
  <c r="L332" i="2"/>
  <c r="P331" i="2"/>
  <c r="O331" i="2"/>
  <c r="J332" i="2"/>
  <c r="M331" i="2"/>
  <c r="B326" i="2"/>
  <c r="C326" i="2" s="1"/>
  <c r="AR326" i="2" s="1"/>
  <c r="AG171" i="2" l="1"/>
  <c r="AF171" i="2"/>
  <c r="T171" i="2"/>
  <c r="V172" i="2" s="1"/>
  <c r="AD172" i="2" s="1"/>
  <c r="Z170" i="2"/>
  <c r="S171" i="2"/>
  <c r="AA171" i="2" s="1"/>
  <c r="W170" i="2"/>
  <c r="AE171" i="2" s="1"/>
  <c r="AO326" i="2"/>
  <c r="AQ326" i="2"/>
  <c r="AP326" i="2"/>
  <c r="J333" i="2"/>
  <c r="M332" i="2"/>
  <c r="L333" i="2"/>
  <c r="P332" i="2"/>
  <c r="O332" i="2"/>
  <c r="K333" i="2"/>
  <c r="N332" i="2"/>
  <c r="B327" i="2"/>
  <c r="C327" i="2" s="1"/>
  <c r="AR327" i="2" s="1"/>
  <c r="AB171" i="2" l="1"/>
  <c r="U172" i="2"/>
  <c r="AC172" i="2" s="1"/>
  <c r="AH171" i="2"/>
  <c r="Q171" i="2"/>
  <c r="Y171" i="2" s="1"/>
  <c r="R171" i="2"/>
  <c r="T172" i="2" s="1"/>
  <c r="AB172" i="2" s="1"/>
  <c r="AP327" i="2"/>
  <c r="AQ327" i="2"/>
  <c r="AO327" i="2"/>
  <c r="L334" i="2"/>
  <c r="P333" i="2"/>
  <c r="O333" i="2"/>
  <c r="K334" i="2"/>
  <c r="N333" i="2"/>
  <c r="J334" i="2"/>
  <c r="M333" i="2"/>
  <c r="B328" i="2"/>
  <c r="C328" i="2" s="1"/>
  <c r="AR328" i="2" s="1"/>
  <c r="W171" i="2" l="1"/>
  <c r="Q172" i="2" s="1"/>
  <c r="Y172" i="2" s="1"/>
  <c r="S172" i="2"/>
  <c r="AA172" i="2" s="1"/>
  <c r="Z171" i="2"/>
  <c r="AG172" i="2"/>
  <c r="AF172" i="2"/>
  <c r="V173" i="2"/>
  <c r="AD173" i="2" s="1"/>
  <c r="AQ328" i="2"/>
  <c r="AO328" i="2"/>
  <c r="AP328" i="2"/>
  <c r="K335" i="2"/>
  <c r="N334" i="2"/>
  <c r="J335" i="2"/>
  <c r="M334" i="2"/>
  <c r="L335" i="2"/>
  <c r="P334" i="2"/>
  <c r="O334" i="2"/>
  <c r="B329" i="2"/>
  <c r="C329" i="2" s="1"/>
  <c r="AR329" i="2" s="1"/>
  <c r="U173" i="2" l="1"/>
  <c r="AC173" i="2" s="1"/>
  <c r="AH172" i="2"/>
  <c r="R172" i="2"/>
  <c r="AF173" i="2" s="1"/>
  <c r="AE172" i="2"/>
  <c r="AQ329" i="2"/>
  <c r="AP329" i="2"/>
  <c r="AO329" i="2"/>
  <c r="J336" i="2"/>
  <c r="M335" i="2"/>
  <c r="L336" i="2"/>
  <c r="P335" i="2"/>
  <c r="O335" i="2"/>
  <c r="K336" i="2"/>
  <c r="N335" i="2"/>
  <c r="B330" i="2"/>
  <c r="C330" i="2" s="1"/>
  <c r="AR330" i="2" s="1"/>
  <c r="T173" i="2" l="1"/>
  <c r="AB173" i="2" s="1"/>
  <c r="S173" i="2"/>
  <c r="AA173" i="2" s="1"/>
  <c r="W172" i="2"/>
  <c r="AE173" i="2" s="1"/>
  <c r="AG173" i="2"/>
  <c r="AH173" i="2" s="1"/>
  <c r="Z172" i="2"/>
  <c r="AO330" i="2"/>
  <c r="AQ330" i="2"/>
  <c r="AP330" i="2"/>
  <c r="L337" i="2"/>
  <c r="P336" i="2"/>
  <c r="O336" i="2"/>
  <c r="K337" i="2"/>
  <c r="N336" i="2"/>
  <c r="J337" i="2"/>
  <c r="M336" i="2"/>
  <c r="B331" i="2"/>
  <c r="C331" i="2" s="1"/>
  <c r="AR331" i="2" s="1"/>
  <c r="Q173" i="2" l="1"/>
  <c r="Y173" i="2" s="1"/>
  <c r="R173" i="2"/>
  <c r="T174" i="2" s="1"/>
  <c r="V174" i="2"/>
  <c r="AD174" i="2" s="1"/>
  <c r="U174" i="2"/>
  <c r="AC174" i="2" s="1"/>
  <c r="AP331" i="2"/>
  <c r="AO331" i="2"/>
  <c r="AQ331" i="2"/>
  <c r="K338" i="2"/>
  <c r="N337" i="2"/>
  <c r="J338" i="2"/>
  <c r="M337" i="2"/>
  <c r="L338" i="2"/>
  <c r="P337" i="2"/>
  <c r="O337" i="2"/>
  <c r="B332" i="2"/>
  <c r="C332" i="2" s="1"/>
  <c r="AR332" i="2" s="1"/>
  <c r="V175" i="2" l="1"/>
  <c r="AD175" i="2" s="1"/>
  <c r="AG174" i="2"/>
  <c r="W173" i="2"/>
  <c r="R174" i="2" s="1"/>
  <c r="Z174" i="2" s="1"/>
  <c r="AF174" i="2"/>
  <c r="S174" i="2"/>
  <c r="AA174" i="2" s="1"/>
  <c r="Z173" i="2"/>
  <c r="AB174" i="2"/>
  <c r="AQ332" i="2"/>
  <c r="AO332" i="2"/>
  <c r="AP332" i="2"/>
  <c r="J339" i="2"/>
  <c r="M338" i="2"/>
  <c r="L339" i="2"/>
  <c r="P338" i="2"/>
  <c r="O338" i="2"/>
  <c r="K339" i="2"/>
  <c r="N338" i="2"/>
  <c r="B333" i="2"/>
  <c r="C333" i="2" s="1"/>
  <c r="AR333" i="2" s="1"/>
  <c r="AE174" i="2" l="1"/>
  <c r="AH174" i="2"/>
  <c r="AF175" i="2"/>
  <c r="AG175" i="2"/>
  <c r="Q174" i="2"/>
  <c r="W174" i="2" s="1"/>
  <c r="AE175" i="2" s="1"/>
  <c r="T175" i="2"/>
  <c r="AB175" i="2" s="1"/>
  <c r="U175" i="2"/>
  <c r="AC175" i="2" s="1"/>
  <c r="S175" i="2"/>
  <c r="AA175" i="2" s="1"/>
  <c r="AQ333" i="2"/>
  <c r="AP333" i="2"/>
  <c r="AO333" i="2"/>
  <c r="K340" i="2"/>
  <c r="N339" i="2"/>
  <c r="L340" i="2"/>
  <c r="P339" i="2"/>
  <c r="O339" i="2"/>
  <c r="J340" i="2"/>
  <c r="M339" i="2"/>
  <c r="B334" i="2"/>
  <c r="C334" i="2" s="1"/>
  <c r="AR334" i="2" s="1"/>
  <c r="AH175" i="2" l="1"/>
  <c r="Y174" i="2"/>
  <c r="V176" i="2"/>
  <c r="AD176" i="2" s="1"/>
  <c r="U176" i="2"/>
  <c r="AC176" i="2" s="1"/>
  <c r="Q175" i="2"/>
  <c r="R175" i="2"/>
  <c r="AO334" i="2"/>
  <c r="AQ334" i="2"/>
  <c r="AP334" i="2"/>
  <c r="L341" i="2"/>
  <c r="P340" i="2"/>
  <c r="O340" i="2"/>
  <c r="J341" i="2"/>
  <c r="M340" i="2"/>
  <c r="K341" i="2"/>
  <c r="N340" i="2"/>
  <c r="B335" i="2"/>
  <c r="C335" i="2" s="1"/>
  <c r="AR335" i="2" s="1"/>
  <c r="S176" i="2" l="1"/>
  <c r="AA176" i="2" s="1"/>
  <c r="AG176" i="2"/>
  <c r="AF176" i="2"/>
  <c r="Z175" i="2"/>
  <c r="T176" i="2"/>
  <c r="V177" i="2" s="1"/>
  <c r="AD177" i="2" s="1"/>
  <c r="W175" i="2"/>
  <c r="R176" i="2" s="1"/>
  <c r="Y175" i="2"/>
  <c r="AP335" i="2"/>
  <c r="AQ335" i="2"/>
  <c r="AO335" i="2"/>
  <c r="J342" i="2"/>
  <c r="M341" i="2"/>
  <c r="K342" i="2"/>
  <c r="N341" i="2"/>
  <c r="L342" i="2"/>
  <c r="P341" i="2"/>
  <c r="O341" i="2"/>
  <c r="B336" i="2"/>
  <c r="C336" i="2" s="1"/>
  <c r="AR336" i="2" s="1"/>
  <c r="T177" i="2" l="1"/>
  <c r="AB177" i="2" s="1"/>
  <c r="AF177" i="2"/>
  <c r="AG177" i="2"/>
  <c r="AE176" i="2"/>
  <c r="U177" i="2"/>
  <c r="AC177" i="2" s="1"/>
  <c r="AH176" i="2"/>
  <c r="Q176" i="2"/>
  <c r="AB176" i="2"/>
  <c r="S177" i="2"/>
  <c r="AA177" i="2" s="1"/>
  <c r="Z176" i="2"/>
  <c r="AQ336" i="2"/>
  <c r="AP336" i="2"/>
  <c r="AO336" i="2"/>
  <c r="K343" i="2"/>
  <c r="N342" i="2"/>
  <c r="L343" i="2"/>
  <c r="P342" i="2"/>
  <c r="O342" i="2"/>
  <c r="J343" i="2"/>
  <c r="M342" i="2"/>
  <c r="B337" i="2"/>
  <c r="C337" i="2" s="1"/>
  <c r="AR337" i="2" s="1"/>
  <c r="V178" i="2" l="1"/>
  <c r="AD178" i="2" s="1"/>
  <c r="Y176" i="2"/>
  <c r="W176" i="2"/>
  <c r="R177" i="2" s="1"/>
  <c r="AH177" i="2"/>
  <c r="U178" i="2"/>
  <c r="AC178" i="2" s="1"/>
  <c r="AQ337" i="2"/>
  <c r="AP337" i="2"/>
  <c r="AO337" i="2"/>
  <c r="J344" i="2"/>
  <c r="M343" i="2"/>
  <c r="L344" i="2"/>
  <c r="P343" i="2"/>
  <c r="O343" i="2"/>
  <c r="K344" i="2"/>
  <c r="N343" i="2"/>
  <c r="B338" i="2"/>
  <c r="C338" i="2" s="1"/>
  <c r="AR338" i="2" s="1"/>
  <c r="T178" i="2" l="1"/>
  <c r="AB178" i="2" s="1"/>
  <c r="AG178" i="2"/>
  <c r="AF178" i="2"/>
  <c r="AE177" i="2"/>
  <c r="Z177" i="2"/>
  <c r="S178" i="2"/>
  <c r="Q177" i="2"/>
  <c r="AO338" i="2"/>
  <c r="AQ338" i="2"/>
  <c r="AP338" i="2"/>
  <c r="L345" i="2"/>
  <c r="P344" i="2"/>
  <c r="O344" i="2"/>
  <c r="K345" i="2"/>
  <c r="N344" i="2"/>
  <c r="J345" i="2"/>
  <c r="M344" i="2"/>
  <c r="B339" i="2"/>
  <c r="C339" i="2" s="1"/>
  <c r="AR339" i="2" s="1"/>
  <c r="U179" i="2" l="1"/>
  <c r="AC179" i="2" s="1"/>
  <c r="V179" i="2"/>
  <c r="AD179" i="2" s="1"/>
  <c r="W177" i="2"/>
  <c r="R178" i="2" s="1"/>
  <c r="T179" i="2" s="1"/>
  <c r="AB179" i="2" s="1"/>
  <c r="AA178" i="2"/>
  <c r="AH178" i="2"/>
  <c r="Y177" i="2"/>
  <c r="AP339" i="2"/>
  <c r="AO339" i="2"/>
  <c r="AQ339" i="2"/>
  <c r="J346" i="2"/>
  <c r="M345" i="2"/>
  <c r="K346" i="2"/>
  <c r="N345" i="2"/>
  <c r="L346" i="2"/>
  <c r="P345" i="2"/>
  <c r="O345" i="2"/>
  <c r="B340" i="2"/>
  <c r="C340" i="2" l="1"/>
  <c r="AR340" i="2" s="1"/>
  <c r="Z178" i="2"/>
  <c r="Q178" i="2"/>
  <c r="Y178" i="2" s="1"/>
  <c r="S179" i="2"/>
  <c r="AA179" i="2" s="1"/>
  <c r="AE178" i="2"/>
  <c r="AG179" i="2"/>
  <c r="AF179" i="2"/>
  <c r="AQ340" i="2"/>
  <c r="AP340" i="2"/>
  <c r="AO340" i="2"/>
  <c r="V180" i="2"/>
  <c r="AD180" i="2" s="1"/>
  <c r="L347" i="2"/>
  <c r="P346" i="2"/>
  <c r="O346" i="2"/>
  <c r="K347" i="2"/>
  <c r="N346" i="2"/>
  <c r="J347" i="2"/>
  <c r="M346" i="2"/>
  <c r="B341" i="2"/>
  <c r="C341" i="2" l="1"/>
  <c r="AR341" i="2" s="1"/>
  <c r="U180" i="2"/>
  <c r="AC180" i="2" s="1"/>
  <c r="AH179" i="2"/>
  <c r="W178" i="2"/>
  <c r="AE179" i="2" s="1"/>
  <c r="AQ341" i="2"/>
  <c r="AP341" i="2"/>
  <c r="AO341" i="2"/>
  <c r="K348" i="2"/>
  <c r="N347" i="2"/>
  <c r="J348" i="2"/>
  <c r="M347" i="2"/>
  <c r="L348" i="2"/>
  <c r="P347" i="2"/>
  <c r="O347" i="2"/>
  <c r="B342" i="2"/>
  <c r="C342" i="2" l="1"/>
  <c r="AR342" i="2" s="1"/>
  <c r="Q179" i="2"/>
  <c r="R179" i="2"/>
  <c r="AO342" i="2"/>
  <c r="AP342" i="2"/>
  <c r="AQ342" i="2"/>
  <c r="L349" i="2"/>
  <c r="P348" i="2"/>
  <c r="O348" i="2"/>
  <c r="J349" i="2"/>
  <c r="M348" i="2"/>
  <c r="K349" i="2"/>
  <c r="N348" i="2"/>
  <c r="B343" i="2"/>
  <c r="W179" i="2" l="1"/>
  <c r="R180" i="2" s="1"/>
  <c r="C343" i="2"/>
  <c r="AR343" i="2" s="1"/>
  <c r="Z179" i="2"/>
  <c r="T180" i="2"/>
  <c r="AG180" i="2"/>
  <c r="AF180" i="2"/>
  <c r="S180" i="2"/>
  <c r="AA180" i="2" s="1"/>
  <c r="Y179" i="2"/>
  <c r="AP343" i="2"/>
  <c r="AQ343" i="2"/>
  <c r="AO343" i="2"/>
  <c r="J350" i="2"/>
  <c r="M349" i="2"/>
  <c r="K350" i="2"/>
  <c r="N349" i="2"/>
  <c r="L350" i="2"/>
  <c r="P349" i="2"/>
  <c r="O349" i="2"/>
  <c r="B344" i="2"/>
  <c r="AE180" i="2" l="1"/>
  <c r="Q180" i="2"/>
  <c r="W180" i="2" s="1"/>
  <c r="Q181" i="2" s="1"/>
  <c r="C344" i="2"/>
  <c r="AR344" i="2" s="1"/>
  <c r="AH180" i="2"/>
  <c r="U181" i="2"/>
  <c r="AC181" i="2" s="1"/>
  <c r="Z180" i="2"/>
  <c r="AG181" i="2"/>
  <c r="AF181" i="2"/>
  <c r="AB180" i="2"/>
  <c r="V181" i="2"/>
  <c r="AD181" i="2" s="1"/>
  <c r="S181" i="2"/>
  <c r="AA181" i="2" s="1"/>
  <c r="T181" i="2"/>
  <c r="AB181" i="2" s="1"/>
  <c r="AQ344" i="2"/>
  <c r="AP344" i="2"/>
  <c r="AO344" i="2"/>
  <c r="K351" i="2"/>
  <c r="N350" i="2"/>
  <c r="L351" i="2"/>
  <c r="P350" i="2"/>
  <c r="O350" i="2"/>
  <c r="J351" i="2"/>
  <c r="M350" i="2"/>
  <c r="B345" i="2"/>
  <c r="Y180" i="2" l="1"/>
  <c r="AE181" i="2"/>
  <c r="C345" i="2"/>
  <c r="AR345" i="2" s="1"/>
  <c r="Y181" i="2"/>
  <c r="AH181" i="2"/>
  <c r="R181" i="2"/>
  <c r="V182" i="2"/>
  <c r="AD182" i="2" s="1"/>
  <c r="U182" i="2"/>
  <c r="AC182" i="2" s="1"/>
  <c r="AQ345" i="2"/>
  <c r="AP345" i="2"/>
  <c r="AO345" i="2"/>
  <c r="J352" i="2"/>
  <c r="M351" i="2"/>
  <c r="L352" i="2"/>
  <c r="P351" i="2"/>
  <c r="O351" i="2"/>
  <c r="K352" i="2"/>
  <c r="N351" i="2"/>
  <c r="B346" i="2"/>
  <c r="C346" i="2" l="1"/>
  <c r="AR346" i="2" s="1"/>
  <c r="S182" i="2"/>
  <c r="AA182" i="2" s="1"/>
  <c r="AG182" i="2"/>
  <c r="AF182" i="2"/>
  <c r="Z181" i="2"/>
  <c r="W181" i="2"/>
  <c r="R182" i="2" s="1"/>
  <c r="T182" i="2"/>
  <c r="AB182" i="2" s="1"/>
  <c r="AO346" i="2"/>
  <c r="AQ346" i="2"/>
  <c r="AP346" i="2"/>
  <c r="K353" i="2"/>
  <c r="N352" i="2"/>
  <c r="L353" i="2"/>
  <c r="P352" i="2"/>
  <c r="O352" i="2"/>
  <c r="J353" i="2"/>
  <c r="M352" i="2"/>
  <c r="B347" i="2"/>
  <c r="C347" i="2" l="1"/>
  <c r="AR347" i="2" s="1"/>
  <c r="AG183" i="2"/>
  <c r="AF183" i="2"/>
  <c r="Q182" i="2"/>
  <c r="W182" i="2" s="1"/>
  <c r="AE182" i="2"/>
  <c r="AH182" i="2"/>
  <c r="U183" i="2"/>
  <c r="AC183" i="2" s="1"/>
  <c r="V183" i="2"/>
  <c r="AD183" i="2" s="1"/>
  <c r="S183" i="2"/>
  <c r="AA183" i="2" s="1"/>
  <c r="Z182" i="2"/>
  <c r="T183" i="2"/>
  <c r="AB183" i="2" s="1"/>
  <c r="AP347" i="2"/>
  <c r="AQ347" i="2"/>
  <c r="AO347" i="2"/>
  <c r="J354" i="2"/>
  <c r="M353" i="2"/>
  <c r="L354" i="2"/>
  <c r="P353" i="2"/>
  <c r="O353" i="2"/>
  <c r="K354" i="2"/>
  <c r="N353" i="2"/>
  <c r="B348" i="2"/>
  <c r="C348" i="2" l="1"/>
  <c r="AR348" i="2" s="1"/>
  <c r="R183" i="2"/>
  <c r="S184" i="2" s="1"/>
  <c r="AA184" i="2" s="1"/>
  <c r="Q183" i="2"/>
  <c r="Y182" i="2"/>
  <c r="AE183" i="2"/>
  <c r="AH183" i="2"/>
  <c r="U184" i="2"/>
  <c r="AC184" i="2" s="1"/>
  <c r="V184" i="2"/>
  <c r="AD184" i="2" s="1"/>
  <c r="AQ348" i="2"/>
  <c r="AP348" i="2"/>
  <c r="AO348" i="2"/>
  <c r="L355" i="2"/>
  <c r="P354" i="2"/>
  <c r="O354" i="2"/>
  <c r="K355" i="2"/>
  <c r="N354" i="2"/>
  <c r="J355" i="2"/>
  <c r="M354" i="2"/>
  <c r="B349" i="2"/>
  <c r="W183" i="2" l="1"/>
  <c r="R184" i="2" s="1"/>
  <c r="AF185" i="2" s="1"/>
  <c r="C349" i="2"/>
  <c r="AR349" i="2" s="1"/>
  <c r="T184" i="2"/>
  <c r="AB184" i="2" s="1"/>
  <c r="Y183" i="2"/>
  <c r="AG184" i="2"/>
  <c r="AF184" i="2"/>
  <c r="Z183" i="2"/>
  <c r="AP349" i="2"/>
  <c r="AO349" i="2"/>
  <c r="AQ349" i="2"/>
  <c r="K356" i="2"/>
  <c r="N355" i="2"/>
  <c r="J356" i="2"/>
  <c r="M355" i="2"/>
  <c r="L356" i="2"/>
  <c r="P355" i="2"/>
  <c r="O355" i="2"/>
  <c r="B350" i="2"/>
  <c r="Q184" i="2" l="1"/>
  <c r="W184" i="2" s="1"/>
  <c r="AE185" i="2" s="1"/>
  <c r="Z184" i="2"/>
  <c r="S185" i="2"/>
  <c r="AA185" i="2" s="1"/>
  <c r="AG185" i="2"/>
  <c r="AH185" i="2" s="1"/>
  <c r="AE184" i="2"/>
  <c r="U185" i="2"/>
  <c r="AC185" i="2" s="1"/>
  <c r="V185" i="2"/>
  <c r="AD185" i="2" s="1"/>
  <c r="T185" i="2"/>
  <c r="AB185" i="2" s="1"/>
  <c r="C350" i="2"/>
  <c r="AR350" i="2" s="1"/>
  <c r="AH184" i="2"/>
  <c r="AO350" i="2"/>
  <c r="AQ350" i="2"/>
  <c r="AP350" i="2"/>
  <c r="J357" i="2"/>
  <c r="M356" i="2"/>
  <c r="L357" i="2"/>
  <c r="P356" i="2"/>
  <c r="O356" i="2"/>
  <c r="K357" i="2"/>
  <c r="N356" i="2"/>
  <c r="B351" i="2"/>
  <c r="Y184" i="2" l="1"/>
  <c r="U186" i="2"/>
  <c r="AC186" i="2" s="1"/>
  <c r="V186" i="2"/>
  <c r="AD186" i="2" s="1"/>
  <c r="C351" i="2"/>
  <c r="AR351" i="2" s="1"/>
  <c r="Q185" i="2"/>
  <c r="R185" i="2"/>
  <c r="AP351" i="2"/>
  <c r="AQ351" i="2"/>
  <c r="AO351" i="2"/>
  <c r="K358" i="2"/>
  <c r="N357" i="2"/>
  <c r="L358" i="2"/>
  <c r="P357" i="2"/>
  <c r="O357" i="2"/>
  <c r="J358" i="2"/>
  <c r="M357" i="2"/>
  <c r="B352" i="2"/>
  <c r="C352" i="2" l="1"/>
  <c r="AR352" i="2" s="1"/>
  <c r="Z185" i="2"/>
  <c r="AG186" i="2"/>
  <c r="AF186" i="2"/>
  <c r="Y185" i="2"/>
  <c r="T186" i="2"/>
  <c r="AB186" i="2" s="1"/>
  <c r="W185" i="2"/>
  <c r="R186" i="2" s="1"/>
  <c r="S186" i="2"/>
  <c r="AA186" i="2" s="1"/>
  <c r="AQ352" i="2"/>
  <c r="AP352" i="2"/>
  <c r="AO352" i="2"/>
  <c r="J359" i="2"/>
  <c r="M358" i="2"/>
  <c r="L359" i="2"/>
  <c r="P358" i="2"/>
  <c r="O358" i="2"/>
  <c r="K359" i="2"/>
  <c r="N358" i="2"/>
  <c r="B353" i="2"/>
  <c r="C353" i="2" l="1"/>
  <c r="AR353" i="2" s="1"/>
  <c r="AG187" i="2"/>
  <c r="AF187" i="2"/>
  <c r="AE186" i="2"/>
  <c r="T187" i="2"/>
  <c r="AB187" i="2" s="1"/>
  <c r="V187" i="2"/>
  <c r="AD187" i="2" s="1"/>
  <c r="Q186" i="2"/>
  <c r="Z186" i="2"/>
  <c r="AH186" i="2"/>
  <c r="U187" i="2"/>
  <c r="AC187" i="2" s="1"/>
  <c r="S187" i="2"/>
  <c r="AA187" i="2" s="1"/>
  <c r="AO353" i="2"/>
  <c r="AQ353" i="2"/>
  <c r="AP353" i="2"/>
  <c r="K360" i="2"/>
  <c r="N359" i="2"/>
  <c r="L360" i="2"/>
  <c r="P359" i="2"/>
  <c r="O359" i="2"/>
  <c r="J360" i="2"/>
  <c r="M359" i="2"/>
  <c r="B354" i="2"/>
  <c r="C354" i="2" l="1"/>
  <c r="AR354" i="2" s="1"/>
  <c r="W186" i="2"/>
  <c r="R187" i="2" s="1"/>
  <c r="Z187" i="2" s="1"/>
  <c r="V188" i="2"/>
  <c r="AD188" i="2" s="1"/>
  <c r="Y186" i="2"/>
  <c r="U188" i="2"/>
  <c r="AC188" i="2" s="1"/>
  <c r="AH187" i="2"/>
  <c r="AO354" i="2"/>
  <c r="AQ354" i="2"/>
  <c r="AP354" i="2"/>
  <c r="J361" i="2"/>
  <c r="M360" i="2"/>
  <c r="L361" i="2"/>
  <c r="P360" i="2"/>
  <c r="O360" i="2"/>
  <c r="K361" i="2"/>
  <c r="N360" i="2"/>
  <c r="B355" i="2"/>
  <c r="C355" i="2" l="1"/>
  <c r="AR355" i="2" s="1"/>
  <c r="T188" i="2"/>
  <c r="AB188" i="2" s="1"/>
  <c r="Q187" i="2"/>
  <c r="Y187" i="2" s="1"/>
  <c r="S188" i="2"/>
  <c r="AA188" i="2" s="1"/>
  <c r="AE187" i="2"/>
  <c r="AG188" i="2"/>
  <c r="AF188" i="2"/>
  <c r="AP355" i="2"/>
  <c r="AQ355" i="2"/>
  <c r="AO355" i="2"/>
  <c r="L362" i="2"/>
  <c r="P361" i="2"/>
  <c r="O361" i="2"/>
  <c r="K362" i="2"/>
  <c r="N361" i="2"/>
  <c r="J362" i="2"/>
  <c r="M361" i="2"/>
  <c r="B356" i="2"/>
  <c r="V189" i="2" l="1"/>
  <c r="AD189" i="2" s="1"/>
  <c r="C356" i="2"/>
  <c r="AR356" i="2" s="1"/>
  <c r="U189" i="2"/>
  <c r="AC189" i="2" s="1"/>
  <c r="W187" i="2"/>
  <c r="R188" i="2" s="1"/>
  <c r="S189" i="2" s="1"/>
  <c r="AA189" i="2" s="1"/>
  <c r="AH188" i="2"/>
  <c r="AQ356" i="2"/>
  <c r="AO356" i="2"/>
  <c r="AP356" i="2"/>
  <c r="J363" i="2"/>
  <c r="M362" i="2"/>
  <c r="K363" i="2"/>
  <c r="N362" i="2"/>
  <c r="L363" i="2"/>
  <c r="P362" i="2"/>
  <c r="O362" i="2"/>
  <c r="B357" i="2"/>
  <c r="AE188" i="2" l="1"/>
  <c r="C357" i="2"/>
  <c r="AR357" i="2" s="1"/>
  <c r="Q188" i="2"/>
  <c r="Y188" i="2" s="1"/>
  <c r="T189" i="2"/>
  <c r="AB189" i="2" s="1"/>
  <c r="AF189" i="2"/>
  <c r="Z188" i="2"/>
  <c r="AG189" i="2"/>
  <c r="AQ357" i="2"/>
  <c r="AO357" i="2"/>
  <c r="AP357" i="2"/>
  <c r="L364" i="2"/>
  <c r="P363" i="2"/>
  <c r="O363" i="2"/>
  <c r="K364" i="2"/>
  <c r="N363" i="2"/>
  <c r="J364" i="2"/>
  <c r="M363" i="2"/>
  <c r="B358" i="2"/>
  <c r="V190" i="2" l="1"/>
  <c r="AD190" i="2" s="1"/>
  <c r="C358" i="2"/>
  <c r="AR358" i="2" s="1"/>
  <c r="W188" i="2"/>
  <c r="R189" i="2" s="1"/>
  <c r="AG190" i="2" s="1"/>
  <c r="U190" i="2"/>
  <c r="AC190" i="2" s="1"/>
  <c r="AH189" i="2"/>
  <c r="AO358" i="2"/>
  <c r="AQ358" i="2"/>
  <c r="AP358" i="2"/>
  <c r="K365" i="2"/>
  <c r="N364" i="2"/>
  <c r="J365" i="2"/>
  <c r="M364" i="2"/>
  <c r="L365" i="2"/>
  <c r="P364" i="2"/>
  <c r="O364" i="2"/>
  <c r="B359" i="2"/>
  <c r="Q189" i="2" l="1"/>
  <c r="W189" i="2" s="1"/>
  <c r="R190" i="2" s="1"/>
  <c r="S190" i="2"/>
  <c r="AA190" i="2" s="1"/>
  <c r="AE189" i="2"/>
  <c r="Z189" i="2"/>
  <c r="AF190" i="2"/>
  <c r="AH190" i="2" s="1"/>
  <c r="C359" i="2"/>
  <c r="AR359" i="2" s="1"/>
  <c r="T190" i="2"/>
  <c r="V191" i="2" s="1"/>
  <c r="L366" i="2"/>
  <c r="P365" i="2"/>
  <c r="O365" i="2"/>
  <c r="J366" i="2"/>
  <c r="M365" i="2"/>
  <c r="K366" i="2"/>
  <c r="N365" i="2"/>
  <c r="B360" i="2"/>
  <c r="Y189" i="2" l="1"/>
  <c r="C360" i="2"/>
  <c r="AR360" i="2" s="1"/>
  <c r="AB190" i="2"/>
  <c r="U191" i="2"/>
  <c r="AC191" i="2" s="1"/>
  <c r="AO359" i="2"/>
  <c r="AQ359" i="2"/>
  <c r="AP359" i="2"/>
  <c r="AE190" i="2"/>
  <c r="AG191" i="2"/>
  <c r="AF191" i="2"/>
  <c r="Z190" i="2"/>
  <c r="AQ360" i="2"/>
  <c r="AO360" i="2"/>
  <c r="AP360" i="2"/>
  <c r="Q190" i="2"/>
  <c r="S191" i="2"/>
  <c r="AA191" i="2" s="1"/>
  <c r="T191" i="2"/>
  <c r="AB191" i="2" s="1"/>
  <c r="AD191" i="2"/>
  <c r="K367" i="2"/>
  <c r="N366" i="2"/>
  <c r="J367" i="2"/>
  <c r="M366" i="2"/>
  <c r="L367" i="2"/>
  <c r="P366" i="2"/>
  <c r="O366" i="2"/>
  <c r="B361" i="2"/>
  <c r="C361" i="2" l="1"/>
  <c r="AR361" i="2" s="1"/>
  <c r="Y190" i="2"/>
  <c r="AQ361" i="2"/>
  <c r="AP361" i="2"/>
  <c r="AO361" i="2"/>
  <c r="AH191" i="2"/>
  <c r="W190" i="2"/>
  <c r="AE191" i="2" s="1"/>
  <c r="U192" i="2"/>
  <c r="AC192" i="2" s="1"/>
  <c r="V192" i="2"/>
  <c r="AD192" i="2" s="1"/>
  <c r="J368" i="2"/>
  <c r="M367" i="2"/>
  <c r="L368" i="2"/>
  <c r="P367" i="2"/>
  <c r="O367" i="2"/>
  <c r="K368" i="2"/>
  <c r="N367" i="2"/>
  <c r="B362" i="2"/>
  <c r="C362" i="2" l="1"/>
  <c r="AR362" i="2" s="1"/>
  <c r="AO362" i="2"/>
  <c r="AQ362" i="2"/>
  <c r="AP362" i="2"/>
  <c r="R191" i="2"/>
  <c r="Q191" i="2"/>
  <c r="K369" i="2"/>
  <c r="N368" i="2"/>
  <c r="L369" i="2"/>
  <c r="P368" i="2"/>
  <c r="O368" i="2"/>
  <c r="J369" i="2"/>
  <c r="M368" i="2"/>
  <c r="B363" i="2"/>
  <c r="C363" i="2" l="1"/>
  <c r="AR363" i="2" s="1"/>
  <c r="AG192" i="2"/>
  <c r="AF192" i="2"/>
  <c r="Y191" i="2"/>
  <c r="T192" i="2"/>
  <c r="AB192" i="2" s="1"/>
  <c r="AP363" i="2"/>
  <c r="AQ363" i="2"/>
  <c r="AO363" i="2"/>
  <c r="W191" i="2"/>
  <c r="AE192" i="2" s="1"/>
  <c r="S192" i="2"/>
  <c r="AA192" i="2" s="1"/>
  <c r="Z191" i="2"/>
  <c r="L370" i="2"/>
  <c r="P369" i="2"/>
  <c r="O369" i="2"/>
  <c r="J370" i="2"/>
  <c r="M369" i="2"/>
  <c r="K370" i="2"/>
  <c r="N369" i="2"/>
  <c r="B364" i="2"/>
  <c r="C364" i="2" l="1"/>
  <c r="AR364" i="2" s="1"/>
  <c r="V193" i="2"/>
  <c r="AD193" i="2" s="1"/>
  <c r="AQ364" i="2"/>
  <c r="AP364" i="2"/>
  <c r="AO364" i="2"/>
  <c r="Q192" i="2"/>
  <c r="AH192" i="2"/>
  <c r="U193" i="2"/>
  <c r="AC193" i="2" s="1"/>
  <c r="R192" i="2"/>
  <c r="K371" i="2"/>
  <c r="N370" i="2"/>
  <c r="J371" i="2"/>
  <c r="M370" i="2"/>
  <c r="L371" i="2"/>
  <c r="P370" i="2"/>
  <c r="O370" i="2"/>
  <c r="B365" i="2"/>
  <c r="C365" i="2" l="1"/>
  <c r="AR365" i="2" s="1"/>
  <c r="AF193" i="2"/>
  <c r="AG193" i="2"/>
  <c r="Y192" i="2"/>
  <c r="S193" i="2"/>
  <c r="AA193" i="2" s="1"/>
  <c r="AQ365" i="2"/>
  <c r="AP365" i="2"/>
  <c r="AO365" i="2"/>
  <c r="W192" i="2"/>
  <c r="Q193" i="2" s="1"/>
  <c r="Z192" i="2"/>
  <c r="T193" i="2"/>
  <c r="V194" i="2" s="1"/>
  <c r="L372" i="2"/>
  <c r="P371" i="2"/>
  <c r="O371" i="2"/>
  <c r="J372" i="2"/>
  <c r="M371" i="2"/>
  <c r="K372" i="2"/>
  <c r="N371" i="2"/>
  <c r="B366" i="2"/>
  <c r="C366" i="2" l="1"/>
  <c r="AR366" i="2" s="1"/>
  <c r="AE193" i="2"/>
  <c r="Y193" i="2"/>
  <c r="AO366" i="2"/>
  <c r="AQ366" i="2"/>
  <c r="AP366" i="2"/>
  <c r="AH193" i="2"/>
  <c r="R193" i="2"/>
  <c r="U194" i="2"/>
  <c r="AC194" i="2" s="1"/>
  <c r="AB193" i="2"/>
  <c r="AD194" i="2"/>
  <c r="K373" i="2"/>
  <c r="N372" i="2"/>
  <c r="J373" i="2"/>
  <c r="M372" i="2"/>
  <c r="L373" i="2"/>
  <c r="P372" i="2"/>
  <c r="O372" i="2"/>
  <c r="B367" i="2"/>
  <c r="C367" i="2" l="1"/>
  <c r="AR367" i="2" s="1"/>
  <c r="AG194" i="2"/>
  <c r="AF194" i="2"/>
  <c r="AO367" i="2"/>
  <c r="AP367" i="2"/>
  <c r="AQ367" i="2"/>
  <c r="T194" i="2"/>
  <c r="V195" i="2" s="1"/>
  <c r="Z193" i="2"/>
  <c r="W193" i="2"/>
  <c r="AE194" i="2" s="1"/>
  <c r="S194" i="2"/>
  <c r="J374" i="2"/>
  <c r="M373" i="2"/>
  <c r="L374" i="2"/>
  <c r="P373" i="2"/>
  <c r="O373" i="2"/>
  <c r="K374" i="2"/>
  <c r="N373" i="2"/>
  <c r="B368" i="2"/>
  <c r="C368" i="2" l="1"/>
  <c r="AR368" i="2" s="1"/>
  <c r="AH194" i="2"/>
  <c r="R194" i="2"/>
  <c r="AQ368" i="2"/>
  <c r="AP368" i="2"/>
  <c r="AO368" i="2"/>
  <c r="Q194" i="2"/>
  <c r="U195" i="2"/>
  <c r="AC195" i="2" s="1"/>
  <c r="AB194" i="2"/>
  <c r="AA194" i="2"/>
  <c r="AD195" i="2"/>
  <c r="K375" i="2"/>
  <c r="N374" i="2"/>
  <c r="L375" i="2"/>
  <c r="P374" i="2"/>
  <c r="O374" i="2"/>
  <c r="J375" i="2"/>
  <c r="M374" i="2"/>
  <c r="B369" i="2"/>
  <c r="C369" i="2" l="1"/>
  <c r="AR369" i="2" s="1"/>
  <c r="S195" i="2"/>
  <c r="AA195" i="2" s="1"/>
  <c r="AG195" i="2"/>
  <c r="AF195" i="2"/>
  <c r="Z194" i="2"/>
  <c r="T195" i="2"/>
  <c r="AB195" i="2" s="1"/>
  <c r="W194" i="2"/>
  <c r="Q195" i="2" s="1"/>
  <c r="AQ369" i="2"/>
  <c r="AO369" i="2"/>
  <c r="AP369" i="2"/>
  <c r="Y194" i="2"/>
  <c r="J376" i="2"/>
  <c r="M375" i="2"/>
  <c r="L376" i="2"/>
  <c r="P375" i="2"/>
  <c r="O375" i="2"/>
  <c r="K376" i="2"/>
  <c r="N375" i="2"/>
  <c r="B370" i="2"/>
  <c r="C370" i="2" l="1"/>
  <c r="AR370" i="2" s="1"/>
  <c r="Y195" i="2"/>
  <c r="AE195" i="2"/>
  <c r="AH195" i="2"/>
  <c r="V196" i="2"/>
  <c r="AD196" i="2" s="1"/>
  <c r="U196" i="2"/>
  <c r="AC196" i="2" s="1"/>
  <c r="R195" i="2"/>
  <c r="AO370" i="2"/>
  <c r="AQ370" i="2"/>
  <c r="AP370" i="2"/>
  <c r="L377" i="2"/>
  <c r="P376" i="2"/>
  <c r="O376" i="2"/>
  <c r="K377" i="2"/>
  <c r="N376" i="2"/>
  <c r="J377" i="2"/>
  <c r="M376" i="2"/>
  <c r="B371" i="2"/>
  <c r="C371" i="2" l="1"/>
  <c r="AR371" i="2" s="1"/>
  <c r="S196" i="2"/>
  <c r="AA196" i="2" s="1"/>
  <c r="AG196" i="2"/>
  <c r="AF196" i="2"/>
  <c r="Z195" i="2"/>
  <c r="T196" i="2"/>
  <c r="AB196" i="2" s="1"/>
  <c r="W195" i="2"/>
  <c r="AE196" i="2" s="1"/>
  <c r="AP371" i="2"/>
  <c r="AO371" i="2"/>
  <c r="AQ371" i="2"/>
  <c r="J378" i="2"/>
  <c r="M377" i="2"/>
  <c r="K378" i="2"/>
  <c r="N377" i="2"/>
  <c r="L378" i="2"/>
  <c r="P377" i="2"/>
  <c r="O377" i="2"/>
  <c r="B372" i="2"/>
  <c r="C372" i="2" l="1"/>
  <c r="AR372" i="2" s="1"/>
  <c r="AH196" i="2"/>
  <c r="V197" i="2"/>
  <c r="AD197" i="2" s="1"/>
  <c r="U197" i="2"/>
  <c r="AC197" i="2" s="1"/>
  <c r="Q196" i="2"/>
  <c r="R196" i="2"/>
  <c r="AP372" i="2"/>
  <c r="AQ372" i="2"/>
  <c r="AO372" i="2"/>
  <c r="L379" i="2"/>
  <c r="P378" i="2"/>
  <c r="O378" i="2"/>
  <c r="K379" i="2"/>
  <c r="N378" i="2"/>
  <c r="J379" i="2"/>
  <c r="M378" i="2"/>
  <c r="B373" i="2"/>
  <c r="C373" i="2" l="1"/>
  <c r="AR373" i="2" s="1"/>
  <c r="S197" i="2"/>
  <c r="AA197" i="2" s="1"/>
  <c r="AG197" i="2"/>
  <c r="AF197" i="2"/>
  <c r="W196" i="2"/>
  <c r="R197" i="2" s="1"/>
  <c r="Z196" i="2"/>
  <c r="T197" i="2"/>
  <c r="Y196" i="2"/>
  <c r="AQ373" i="2"/>
  <c r="AP373" i="2"/>
  <c r="AO373" i="2"/>
  <c r="J380" i="2"/>
  <c r="M379" i="2"/>
  <c r="K380" i="2"/>
  <c r="N379" i="2"/>
  <c r="L380" i="2"/>
  <c r="P379" i="2"/>
  <c r="O379" i="2"/>
  <c r="B374" i="2"/>
  <c r="C374" i="2" l="1"/>
  <c r="AR374" i="2" s="1"/>
  <c r="U198" i="2"/>
  <c r="AC198" i="2" s="1"/>
  <c r="Z197" i="2"/>
  <c r="AG198" i="2"/>
  <c r="AF198" i="2"/>
  <c r="AE197" i="2"/>
  <c r="Q197" i="2"/>
  <c r="AH197" i="2"/>
  <c r="S198" i="2"/>
  <c r="AA198" i="2" s="1"/>
  <c r="V198" i="2"/>
  <c r="AD198" i="2" s="1"/>
  <c r="T198" i="2"/>
  <c r="AB197" i="2"/>
  <c r="AO374" i="2"/>
  <c r="AP374" i="2"/>
  <c r="AQ374" i="2"/>
  <c r="L381" i="2"/>
  <c r="P380" i="2"/>
  <c r="O380" i="2"/>
  <c r="K381" i="2"/>
  <c r="N380" i="2"/>
  <c r="J381" i="2"/>
  <c r="M380" i="2"/>
  <c r="B375" i="2"/>
  <c r="C375" i="2" l="1"/>
  <c r="AR375" i="2" s="1"/>
  <c r="Y197" i="2"/>
  <c r="U199" i="2"/>
  <c r="AC199" i="2" s="1"/>
  <c r="W197" i="2"/>
  <c r="Q198" i="2" s="1"/>
  <c r="V199" i="2"/>
  <c r="AD199" i="2" s="1"/>
  <c r="AH198" i="2"/>
  <c r="AB198" i="2"/>
  <c r="AP375" i="2"/>
  <c r="AO375" i="2"/>
  <c r="AQ375" i="2"/>
  <c r="J382" i="2"/>
  <c r="M381" i="2"/>
  <c r="K382" i="2"/>
  <c r="N381" i="2"/>
  <c r="L382" i="2"/>
  <c r="P381" i="2"/>
  <c r="O381" i="2"/>
  <c r="B376" i="2"/>
  <c r="C376" i="2" l="1"/>
  <c r="AR376" i="2" s="1"/>
  <c r="Y198" i="2"/>
  <c r="AE198" i="2"/>
  <c r="R198" i="2"/>
  <c r="AQ376" i="2"/>
  <c r="AP376" i="2"/>
  <c r="AO376" i="2"/>
  <c r="K383" i="2"/>
  <c r="N382" i="2"/>
  <c r="L383" i="2"/>
  <c r="P382" i="2"/>
  <c r="O382" i="2"/>
  <c r="J383" i="2"/>
  <c r="M382" i="2"/>
  <c r="B377" i="2"/>
  <c r="C377" i="2" l="1"/>
  <c r="AR377" i="2" s="1"/>
  <c r="AG199" i="2"/>
  <c r="AF199" i="2"/>
  <c r="T199" i="2"/>
  <c r="AB199" i="2" s="1"/>
  <c r="Z198" i="2"/>
  <c r="S199" i="2"/>
  <c r="AA199" i="2" s="1"/>
  <c r="W198" i="2"/>
  <c r="AE199" i="2" s="1"/>
  <c r="AQ377" i="2"/>
  <c r="AP377" i="2"/>
  <c r="AO377" i="2"/>
  <c r="J384" i="2"/>
  <c r="M383" i="2"/>
  <c r="L384" i="2"/>
  <c r="P383" i="2"/>
  <c r="O383" i="2"/>
  <c r="K384" i="2"/>
  <c r="N383" i="2"/>
  <c r="B378" i="2"/>
  <c r="C378" i="2" l="1"/>
  <c r="AR378" i="2" s="1"/>
  <c r="AH199" i="2"/>
  <c r="V200" i="2"/>
  <c r="AD200" i="2" s="1"/>
  <c r="U200" i="2"/>
  <c r="AC200" i="2" s="1"/>
  <c r="Q199" i="2"/>
  <c r="R199" i="2"/>
  <c r="AO378" i="2"/>
  <c r="AQ378" i="2"/>
  <c r="AP378" i="2"/>
  <c r="L385" i="2"/>
  <c r="P384" i="2"/>
  <c r="O384" i="2"/>
  <c r="K385" i="2"/>
  <c r="N384" i="2"/>
  <c r="J385" i="2"/>
  <c r="M384" i="2"/>
  <c r="B379" i="2"/>
  <c r="C379" i="2" l="1"/>
  <c r="AR379" i="2" s="1"/>
  <c r="S200" i="2"/>
  <c r="AA200" i="2" s="1"/>
  <c r="AG200" i="2"/>
  <c r="AF200" i="2"/>
  <c r="W199" i="2"/>
  <c r="R200" i="2" s="1"/>
  <c r="Z199" i="2"/>
  <c r="Y199" i="2"/>
  <c r="T200" i="2"/>
  <c r="AB200" i="2" s="1"/>
  <c r="AP379" i="2"/>
  <c r="AO379" i="2"/>
  <c r="AQ379" i="2"/>
  <c r="K386" i="2"/>
  <c r="N385" i="2"/>
  <c r="J386" i="2"/>
  <c r="M385" i="2"/>
  <c r="L386" i="2"/>
  <c r="P385" i="2"/>
  <c r="O385" i="2"/>
  <c r="B380" i="2"/>
  <c r="C380" i="2" l="1"/>
  <c r="AR380" i="2" s="1"/>
  <c r="AE200" i="2"/>
  <c r="AF201" i="2"/>
  <c r="AG201" i="2"/>
  <c r="S201" i="2"/>
  <c r="AA201" i="2" s="1"/>
  <c r="Q200" i="2"/>
  <c r="AH200" i="2"/>
  <c r="V201" i="2"/>
  <c r="AD201" i="2" s="1"/>
  <c r="U201" i="2"/>
  <c r="AC201" i="2" s="1"/>
  <c r="T201" i="2"/>
  <c r="AB201" i="2" s="1"/>
  <c r="Z200" i="2"/>
  <c r="AP380" i="2"/>
  <c r="AQ380" i="2"/>
  <c r="AO380" i="2"/>
  <c r="L387" i="2"/>
  <c r="P386" i="2"/>
  <c r="O386" i="2"/>
  <c r="J387" i="2"/>
  <c r="M386" i="2"/>
  <c r="K387" i="2"/>
  <c r="N386" i="2"/>
  <c r="B381" i="2"/>
  <c r="AH201" i="2" l="1"/>
  <c r="C381" i="2"/>
  <c r="AR381" i="2" s="1"/>
  <c r="W200" i="2"/>
  <c r="AE201" i="2" s="1"/>
  <c r="Y200" i="2"/>
  <c r="V202" i="2"/>
  <c r="AD202" i="2" s="1"/>
  <c r="U202" i="2"/>
  <c r="AC202" i="2" s="1"/>
  <c r="AQ381" i="2"/>
  <c r="AP381" i="2"/>
  <c r="AO381" i="2"/>
  <c r="K388" i="2"/>
  <c r="N387" i="2"/>
  <c r="J388" i="2"/>
  <c r="M387" i="2"/>
  <c r="L388" i="2"/>
  <c r="P387" i="2"/>
  <c r="O387" i="2"/>
  <c r="B382" i="2"/>
  <c r="C382" i="2" l="1"/>
  <c r="AR382" i="2" s="1"/>
  <c r="R201" i="2"/>
  <c r="AF202" i="2" s="1"/>
  <c r="Q201" i="2"/>
  <c r="Y201" i="2" s="1"/>
  <c r="AO382" i="2"/>
  <c r="AQ382" i="2"/>
  <c r="AP382" i="2"/>
  <c r="J389" i="2"/>
  <c r="M388" i="2"/>
  <c r="L389" i="2"/>
  <c r="P388" i="2"/>
  <c r="O388" i="2"/>
  <c r="K389" i="2"/>
  <c r="N388" i="2"/>
  <c r="B383" i="2"/>
  <c r="AG202" i="2" l="1"/>
  <c r="AH202" i="2" s="1"/>
  <c r="C383" i="2"/>
  <c r="AR383" i="2" s="1"/>
  <c r="T202" i="2"/>
  <c r="AB202" i="2" s="1"/>
  <c r="Z201" i="2"/>
  <c r="W201" i="2"/>
  <c r="R202" i="2" s="1"/>
  <c r="S202" i="2"/>
  <c r="AA202" i="2" s="1"/>
  <c r="AP383" i="2"/>
  <c r="AO383" i="2"/>
  <c r="AQ383" i="2"/>
  <c r="L390" i="2"/>
  <c r="P389" i="2"/>
  <c r="O389" i="2"/>
  <c r="K390" i="2"/>
  <c r="N389" i="2"/>
  <c r="J390" i="2"/>
  <c r="M389" i="2"/>
  <c r="B384" i="2"/>
  <c r="S203" i="2" l="1"/>
  <c r="AA203" i="2" s="1"/>
  <c r="Q202" i="2"/>
  <c r="Y202" i="2" s="1"/>
  <c r="AE202" i="2"/>
  <c r="C384" i="2"/>
  <c r="AR384" i="2" s="1"/>
  <c r="AG203" i="2"/>
  <c r="Z202" i="2"/>
  <c r="T203" i="2"/>
  <c r="AB203" i="2" s="1"/>
  <c r="V203" i="2"/>
  <c r="AD203" i="2" s="1"/>
  <c r="AF203" i="2"/>
  <c r="U203" i="2"/>
  <c r="AC203" i="2" s="1"/>
  <c r="AQ384" i="2"/>
  <c r="AP384" i="2"/>
  <c r="AO384" i="2"/>
  <c r="J391" i="2"/>
  <c r="M390" i="2"/>
  <c r="K391" i="2"/>
  <c r="N390" i="2"/>
  <c r="L391" i="2"/>
  <c r="P390" i="2"/>
  <c r="O390" i="2"/>
  <c r="B385" i="2"/>
  <c r="AH203" i="2" l="1"/>
  <c r="W202" i="2"/>
  <c r="R203" i="2" s="1"/>
  <c r="AF204" i="2" s="1"/>
  <c r="U204" i="2"/>
  <c r="AC204" i="2" s="1"/>
  <c r="V204" i="2"/>
  <c r="AD204" i="2" s="1"/>
  <c r="C385" i="2"/>
  <c r="AR385" i="2" s="1"/>
  <c r="AO385" i="2"/>
  <c r="AP385" i="2"/>
  <c r="K392" i="2"/>
  <c r="N391" i="2"/>
  <c r="L392" i="2"/>
  <c r="P391" i="2"/>
  <c r="O391" i="2"/>
  <c r="J392" i="2"/>
  <c r="M391" i="2"/>
  <c r="B386" i="2"/>
  <c r="AE203" i="2" l="1"/>
  <c r="Q203" i="2"/>
  <c r="W203" i="2" s="1"/>
  <c r="R204" i="2" s="1"/>
  <c r="S204" i="2"/>
  <c r="AA204" i="2" s="1"/>
  <c r="AG204" i="2"/>
  <c r="AH204" i="2" s="1"/>
  <c r="Z203" i="2"/>
  <c r="T204" i="2"/>
  <c r="V205" i="2" s="1"/>
  <c r="AD205" i="2" s="1"/>
  <c r="AQ385" i="2"/>
  <c r="C386" i="2"/>
  <c r="AR386" i="2" s="1"/>
  <c r="AO386" i="2"/>
  <c r="AQ386" i="2"/>
  <c r="AP386" i="2"/>
  <c r="L393" i="2"/>
  <c r="P392" i="2"/>
  <c r="O392" i="2"/>
  <c r="J393" i="2"/>
  <c r="M392" i="2"/>
  <c r="K393" i="2"/>
  <c r="N392" i="2"/>
  <c r="B387" i="2"/>
  <c r="S205" i="2" l="1"/>
  <c r="AA205" i="2" s="1"/>
  <c r="Y203" i="2"/>
  <c r="AB204" i="2"/>
  <c r="U205" i="2"/>
  <c r="AC205" i="2" s="1"/>
  <c r="C387" i="2"/>
  <c r="AR387" i="2" s="1"/>
  <c r="Z204" i="2"/>
  <c r="T205" i="2"/>
  <c r="V206" i="2" s="1"/>
  <c r="AD206" i="2" s="1"/>
  <c r="Q204" i="2"/>
  <c r="W204" i="2" s="1"/>
  <c r="Q205" i="2" s="1"/>
  <c r="AE204" i="2"/>
  <c r="AG205" i="2"/>
  <c r="AF205" i="2"/>
  <c r="AP387" i="2"/>
  <c r="AO387" i="2"/>
  <c r="AQ387" i="2"/>
  <c r="K394" i="2"/>
  <c r="N393" i="2"/>
  <c r="J394" i="2"/>
  <c r="M393" i="2"/>
  <c r="L394" i="2"/>
  <c r="P393" i="2"/>
  <c r="O393" i="2"/>
  <c r="B388" i="2"/>
  <c r="C388" i="2" l="1"/>
  <c r="AR388" i="2" s="1"/>
  <c r="AB205" i="2"/>
  <c r="U206" i="2"/>
  <c r="AC206" i="2" s="1"/>
  <c r="Y204" i="2"/>
  <c r="AH205" i="2"/>
  <c r="AE205" i="2"/>
  <c r="Y205" i="2"/>
  <c r="AQ388" i="2"/>
  <c r="AP388" i="2"/>
  <c r="AO388" i="2"/>
  <c r="R205" i="2"/>
  <c r="J395" i="2"/>
  <c r="M394" i="2"/>
  <c r="L395" i="2"/>
  <c r="P394" i="2"/>
  <c r="O394" i="2"/>
  <c r="K395" i="2"/>
  <c r="N394" i="2"/>
  <c r="B389" i="2"/>
  <c r="C389" i="2" l="1"/>
  <c r="AR389" i="2" s="1"/>
  <c r="AG206" i="2"/>
  <c r="AF206" i="2"/>
  <c r="T206" i="2"/>
  <c r="AB206" i="2" s="1"/>
  <c r="AQ389" i="2"/>
  <c r="AP389" i="2"/>
  <c r="AO389" i="2"/>
  <c r="W205" i="2"/>
  <c r="AE206" i="2" s="1"/>
  <c r="Z205" i="2"/>
  <c r="S206" i="2"/>
  <c r="K396" i="2"/>
  <c r="N395" i="2"/>
  <c r="L396" i="2"/>
  <c r="P395" i="2"/>
  <c r="O395" i="2"/>
  <c r="J396" i="2"/>
  <c r="M395" i="2"/>
  <c r="B390" i="2"/>
  <c r="C390" i="2" l="1"/>
  <c r="AR390" i="2" s="1"/>
  <c r="V207" i="2"/>
  <c r="AD207" i="2" s="1"/>
  <c r="U207" i="2"/>
  <c r="AC207" i="2" s="1"/>
  <c r="AO390" i="2"/>
  <c r="AP390" i="2"/>
  <c r="AQ390" i="2"/>
  <c r="R206" i="2"/>
  <c r="AH206" i="2"/>
  <c r="Q206" i="2"/>
  <c r="AA206" i="2"/>
  <c r="L397" i="2"/>
  <c r="P396" i="2"/>
  <c r="O396" i="2"/>
  <c r="J397" i="2"/>
  <c r="M396" i="2"/>
  <c r="K397" i="2"/>
  <c r="N396" i="2"/>
  <c r="B391" i="2"/>
  <c r="C391" i="2" l="1"/>
  <c r="AR391" i="2" s="1"/>
  <c r="AG207" i="2"/>
  <c r="AF207" i="2"/>
  <c r="S207" i="2"/>
  <c r="AA207" i="2" s="1"/>
  <c r="Y206" i="2"/>
  <c r="AO391" i="2"/>
  <c r="AP391" i="2"/>
  <c r="AQ391" i="2"/>
  <c r="T207" i="2"/>
  <c r="AB207" i="2" s="1"/>
  <c r="Z206" i="2"/>
  <c r="W206" i="2"/>
  <c r="Q207" i="2" s="1"/>
  <c r="K398" i="2"/>
  <c r="N397" i="2"/>
  <c r="J398" i="2"/>
  <c r="M397" i="2"/>
  <c r="L398" i="2"/>
  <c r="P397" i="2"/>
  <c r="O397" i="2"/>
  <c r="B392" i="2"/>
  <c r="C392" i="2" l="1"/>
  <c r="AR392" i="2" s="1"/>
  <c r="AE207" i="2"/>
  <c r="AQ392" i="2"/>
  <c r="AP392" i="2"/>
  <c r="AO392" i="2"/>
  <c r="R207" i="2"/>
  <c r="AH207" i="2"/>
  <c r="U208" i="2"/>
  <c r="AC208" i="2" s="1"/>
  <c r="V208" i="2"/>
  <c r="AD208" i="2" s="1"/>
  <c r="Y207" i="2"/>
  <c r="J399" i="2"/>
  <c r="M398" i="2"/>
  <c r="L399" i="2"/>
  <c r="P398" i="2"/>
  <c r="O398" i="2"/>
  <c r="K399" i="2"/>
  <c r="N398" i="2"/>
  <c r="B393" i="2"/>
  <c r="C393" i="2" l="1"/>
  <c r="AR393" i="2" s="1"/>
  <c r="AG208" i="2"/>
  <c r="AF208" i="2"/>
  <c r="W207" i="2"/>
  <c r="AE208" i="2" s="1"/>
  <c r="AQ393" i="2"/>
  <c r="AP393" i="2"/>
  <c r="AO393" i="2"/>
  <c r="Z207" i="2"/>
  <c r="T208" i="2"/>
  <c r="AB208" i="2" s="1"/>
  <c r="S208" i="2"/>
  <c r="AA208" i="2" s="1"/>
  <c r="L400" i="2"/>
  <c r="P399" i="2"/>
  <c r="O399" i="2"/>
  <c r="K400" i="2"/>
  <c r="N399" i="2"/>
  <c r="J400" i="2"/>
  <c r="M399" i="2"/>
  <c r="B394" i="2"/>
  <c r="C394" i="2" l="1"/>
  <c r="AR394" i="2" s="1"/>
  <c r="Q208" i="2"/>
  <c r="R208" i="2"/>
  <c r="AO394" i="2"/>
  <c r="AQ394" i="2"/>
  <c r="AP394" i="2"/>
  <c r="AH208" i="2"/>
  <c r="V209" i="2"/>
  <c r="AD209" i="2" s="1"/>
  <c r="U209" i="2"/>
  <c r="AC209" i="2" s="1"/>
  <c r="J401" i="2"/>
  <c r="M400" i="2"/>
  <c r="K401" i="2"/>
  <c r="N400" i="2"/>
  <c r="L401" i="2"/>
  <c r="P400" i="2"/>
  <c r="O400" i="2"/>
  <c r="B395" i="2"/>
  <c r="C395" i="2" l="1"/>
  <c r="AR395" i="2" s="1"/>
  <c r="AF209" i="2"/>
  <c r="AG209" i="2"/>
  <c r="Z208" i="2"/>
  <c r="S209" i="2"/>
  <c r="AA209" i="2" s="1"/>
  <c r="T209" i="2"/>
  <c r="W208" i="2"/>
  <c r="AE209" i="2" s="1"/>
  <c r="Y208" i="2"/>
  <c r="AP395" i="2"/>
  <c r="AO395" i="2"/>
  <c r="AQ395" i="2"/>
  <c r="L402" i="2"/>
  <c r="P401" i="2"/>
  <c r="O401" i="2"/>
  <c r="K402" i="2"/>
  <c r="N401" i="2"/>
  <c r="J402" i="2"/>
  <c r="M401" i="2"/>
  <c r="B396" i="2"/>
  <c r="AH209" i="2" l="1"/>
  <c r="C396" i="2"/>
  <c r="AR396" i="2" s="1"/>
  <c r="U210" i="2"/>
  <c r="AC210" i="2" s="1"/>
  <c r="R209" i="2"/>
  <c r="Q209" i="2"/>
  <c r="AB209" i="2"/>
  <c r="V210" i="2"/>
  <c r="AD210" i="2" s="1"/>
  <c r="AP396" i="2"/>
  <c r="AQ396" i="2"/>
  <c r="AO396" i="2"/>
  <c r="K403" i="2"/>
  <c r="N402" i="2"/>
  <c r="J403" i="2"/>
  <c r="M402" i="2"/>
  <c r="L403" i="2"/>
  <c r="P402" i="2"/>
  <c r="O402" i="2"/>
  <c r="B397" i="2"/>
  <c r="C397" i="2" l="1"/>
  <c r="AR397" i="2" s="1"/>
  <c r="Y209" i="2"/>
  <c r="Z209" i="2"/>
  <c r="AG210" i="2"/>
  <c r="AF210" i="2"/>
  <c r="S210" i="2"/>
  <c r="AA210" i="2" s="1"/>
  <c r="T210" i="2"/>
  <c r="AB210" i="2" s="1"/>
  <c r="W209" i="2"/>
  <c r="AE210" i="2" s="1"/>
  <c r="AQ397" i="2"/>
  <c r="AP397" i="2"/>
  <c r="AO397" i="2"/>
  <c r="J404" i="2"/>
  <c r="M403" i="2"/>
  <c r="L404" i="2"/>
  <c r="P403" i="2"/>
  <c r="O403" i="2"/>
  <c r="K404" i="2"/>
  <c r="N403" i="2"/>
  <c r="B398" i="2"/>
  <c r="C398" i="2" l="1"/>
  <c r="AR398" i="2" s="1"/>
  <c r="Q210" i="2"/>
  <c r="R210" i="2"/>
  <c r="AH210" i="2"/>
  <c r="U211" i="2"/>
  <c r="AC211" i="2" s="1"/>
  <c r="V211" i="2"/>
  <c r="AD211" i="2" s="1"/>
  <c r="AO398" i="2"/>
  <c r="AQ398" i="2"/>
  <c r="AP398" i="2"/>
  <c r="L405" i="2"/>
  <c r="P404" i="2"/>
  <c r="O404" i="2"/>
  <c r="K405" i="2"/>
  <c r="N404" i="2"/>
  <c r="J405" i="2"/>
  <c r="M404" i="2"/>
  <c r="B399" i="2"/>
  <c r="C399" i="2" l="1"/>
  <c r="AR399" i="2" s="1"/>
  <c r="T211" i="2"/>
  <c r="AB211" i="2" s="1"/>
  <c r="AG211" i="2"/>
  <c r="AF211" i="2"/>
  <c r="Y210" i="2"/>
  <c r="S211" i="2"/>
  <c r="AA211" i="2" s="1"/>
  <c r="Z210" i="2"/>
  <c r="W210" i="2"/>
  <c r="AE211" i="2" s="1"/>
  <c r="AP399" i="2"/>
  <c r="AO399" i="2"/>
  <c r="AQ399" i="2"/>
  <c r="K406" i="2"/>
  <c r="N405" i="2"/>
  <c r="J406" i="2"/>
  <c r="M405" i="2"/>
  <c r="L406" i="2"/>
  <c r="P405" i="2"/>
  <c r="O405" i="2"/>
  <c r="B400" i="2"/>
  <c r="C400" i="2" l="1"/>
  <c r="AR400" i="2" s="1"/>
  <c r="V212" i="2"/>
  <c r="AD212" i="2" s="1"/>
  <c r="AH211" i="2"/>
  <c r="U212" i="2"/>
  <c r="AC212" i="2" s="1"/>
  <c r="R211" i="2"/>
  <c r="Q211" i="2"/>
  <c r="AQ400" i="2"/>
  <c r="AP400" i="2"/>
  <c r="AO400" i="2"/>
  <c r="J407" i="2"/>
  <c r="M406" i="2"/>
  <c r="L407" i="2"/>
  <c r="P406" i="2"/>
  <c r="O406" i="2"/>
  <c r="K407" i="2"/>
  <c r="N406" i="2"/>
  <c r="B401" i="2"/>
  <c r="C401" i="2" l="1"/>
  <c r="AR401" i="2" s="1"/>
  <c r="AG212" i="2"/>
  <c r="AF212" i="2"/>
  <c r="Y211" i="2"/>
  <c r="W211" i="2"/>
  <c r="AE212" i="2" s="1"/>
  <c r="T212" i="2"/>
  <c r="V213" i="2" s="1"/>
  <c r="AD213" i="2" s="1"/>
  <c r="S212" i="2"/>
  <c r="AA212" i="2" s="1"/>
  <c r="Z211" i="2"/>
  <c r="AQ401" i="2"/>
  <c r="AP401" i="2"/>
  <c r="AO401" i="2"/>
  <c r="L408" i="2"/>
  <c r="P407" i="2"/>
  <c r="O407" i="2"/>
  <c r="K408" i="2"/>
  <c r="N407" i="2"/>
  <c r="J408" i="2"/>
  <c r="M407" i="2"/>
  <c r="B402" i="2"/>
  <c r="C402" i="2" l="1"/>
  <c r="AR402" i="2" s="1"/>
  <c r="AH212" i="2"/>
  <c r="R212" i="2"/>
  <c r="Q212" i="2"/>
  <c r="AB212" i="2"/>
  <c r="U213" i="2"/>
  <c r="AC213" i="2" s="1"/>
  <c r="AO402" i="2"/>
  <c r="AQ402" i="2"/>
  <c r="AP402" i="2"/>
  <c r="K409" i="2"/>
  <c r="N408" i="2"/>
  <c r="J409" i="2"/>
  <c r="M408" i="2"/>
  <c r="L409" i="2"/>
  <c r="P408" i="2"/>
  <c r="O408" i="2"/>
  <c r="B403" i="2"/>
  <c r="C403" i="2" l="1"/>
  <c r="AR403" i="2" s="1"/>
  <c r="Y212" i="2"/>
  <c r="AG213" i="2"/>
  <c r="AF213" i="2"/>
  <c r="T213" i="2"/>
  <c r="AB213" i="2" s="1"/>
  <c r="S213" i="2"/>
  <c r="AA213" i="2" s="1"/>
  <c r="W212" i="2"/>
  <c r="AE213" i="2" s="1"/>
  <c r="Z212" i="2"/>
  <c r="AP403" i="2"/>
  <c r="AO403" i="2"/>
  <c r="AQ403" i="2"/>
  <c r="J410" i="2"/>
  <c r="M409" i="2"/>
  <c r="L410" i="2"/>
  <c r="P409" i="2"/>
  <c r="O409" i="2"/>
  <c r="K410" i="2"/>
  <c r="N409" i="2"/>
  <c r="B404" i="2"/>
  <c r="AH213" i="2" l="1"/>
  <c r="C404" i="2"/>
  <c r="AR404" i="2" s="1"/>
  <c r="Q213" i="2"/>
  <c r="U214" i="2"/>
  <c r="AC214" i="2" s="1"/>
  <c r="V214" i="2"/>
  <c r="AD214" i="2" s="1"/>
  <c r="R213" i="2"/>
  <c r="AP404" i="2"/>
  <c r="AQ404" i="2"/>
  <c r="AO404" i="2"/>
  <c r="K411" i="2"/>
  <c r="N410" i="2"/>
  <c r="L411" i="2"/>
  <c r="P410" i="2"/>
  <c r="O410" i="2"/>
  <c r="J411" i="2"/>
  <c r="M410" i="2"/>
  <c r="B405" i="2"/>
  <c r="C405" i="2" l="1"/>
  <c r="AR405" i="2" s="1"/>
  <c r="S214" i="2"/>
  <c r="AA214" i="2" s="1"/>
  <c r="AG214" i="2"/>
  <c r="AF214" i="2"/>
  <c r="Y213" i="2"/>
  <c r="Z213" i="2"/>
  <c r="T214" i="2"/>
  <c r="AB214" i="2" s="1"/>
  <c r="W213" i="2"/>
  <c r="AE214" i="2" s="1"/>
  <c r="AQ405" i="2"/>
  <c r="AP405" i="2"/>
  <c r="AO405" i="2"/>
  <c r="J412" i="2"/>
  <c r="M411" i="2"/>
  <c r="L412" i="2"/>
  <c r="P411" i="2"/>
  <c r="O411" i="2"/>
  <c r="K412" i="2"/>
  <c r="N411" i="2"/>
  <c r="B406" i="2"/>
  <c r="C406" i="2" l="1"/>
  <c r="AR406" i="2" s="1"/>
  <c r="Q214" i="2"/>
  <c r="V215" i="2"/>
  <c r="AD215" i="2" s="1"/>
  <c r="U215" i="2"/>
  <c r="AC215" i="2" s="1"/>
  <c r="R214" i="2"/>
  <c r="AH214" i="2"/>
  <c r="AO406" i="2"/>
  <c r="AP406" i="2"/>
  <c r="AQ406" i="2"/>
  <c r="K413" i="2"/>
  <c r="N412" i="2"/>
  <c r="L413" i="2"/>
  <c r="P412" i="2"/>
  <c r="O412" i="2"/>
  <c r="J413" i="2"/>
  <c r="M412" i="2"/>
  <c r="B407" i="2"/>
  <c r="C407" i="2" l="1"/>
  <c r="AR407" i="2" s="1"/>
  <c r="AG215" i="2"/>
  <c r="AF215" i="2"/>
  <c r="Y214" i="2"/>
  <c r="T215" i="2"/>
  <c r="AB215" i="2" s="1"/>
  <c r="Z214" i="2"/>
  <c r="S215" i="2"/>
  <c r="AA215" i="2" s="1"/>
  <c r="W214" i="2"/>
  <c r="AE215" i="2" s="1"/>
  <c r="AP407" i="2"/>
  <c r="AO407" i="2"/>
  <c r="AQ407" i="2"/>
  <c r="J414" i="2"/>
  <c r="M413" i="2"/>
  <c r="L414" i="2"/>
  <c r="P413" i="2"/>
  <c r="O413" i="2"/>
  <c r="K414" i="2"/>
  <c r="N413" i="2"/>
  <c r="B408" i="2"/>
  <c r="C408" i="2" l="1"/>
  <c r="AR408" i="2" s="1"/>
  <c r="AH215" i="2"/>
  <c r="V216" i="2"/>
  <c r="AD216" i="2" s="1"/>
  <c r="R215" i="2"/>
  <c r="Q215" i="2"/>
  <c r="U216" i="2"/>
  <c r="AC216" i="2" s="1"/>
  <c r="AQ408" i="2"/>
  <c r="AP408" i="2"/>
  <c r="AO408" i="2"/>
  <c r="K415" i="2"/>
  <c r="N414" i="2"/>
  <c r="L415" i="2"/>
  <c r="P414" i="2"/>
  <c r="O414" i="2"/>
  <c r="J415" i="2"/>
  <c r="M414" i="2"/>
  <c r="B409" i="2"/>
  <c r="C409" i="2" l="1"/>
  <c r="AR409" i="2" s="1"/>
  <c r="Y215" i="2"/>
  <c r="S216" i="2"/>
  <c r="AA216" i="2" s="1"/>
  <c r="AG216" i="2"/>
  <c r="AF216" i="2"/>
  <c r="T216" i="2"/>
  <c r="V217" i="2" s="1"/>
  <c r="AD217" i="2" s="1"/>
  <c r="Z215" i="2"/>
  <c r="W215" i="2"/>
  <c r="R216" i="2" s="1"/>
  <c r="AQ409" i="2"/>
  <c r="AP409" i="2"/>
  <c r="AO409" i="2"/>
  <c r="L416" i="2"/>
  <c r="P415" i="2"/>
  <c r="O415" i="2"/>
  <c r="J416" i="2"/>
  <c r="M415" i="2"/>
  <c r="K416" i="2"/>
  <c r="N415" i="2"/>
  <c r="B410" i="2"/>
  <c r="C410" i="2" l="1"/>
  <c r="AR410" i="2" s="1"/>
  <c r="AE216" i="2"/>
  <c r="Z216" i="2"/>
  <c r="AF217" i="2"/>
  <c r="AG217" i="2"/>
  <c r="U217" i="2"/>
  <c r="AC217" i="2" s="1"/>
  <c r="AB216" i="2"/>
  <c r="AH216" i="2"/>
  <c r="Q216" i="2"/>
  <c r="T217" i="2"/>
  <c r="AB217" i="2" s="1"/>
  <c r="S217" i="2"/>
  <c r="AA217" i="2" s="1"/>
  <c r="AO410" i="2"/>
  <c r="AQ410" i="2"/>
  <c r="AP410" i="2"/>
  <c r="K417" i="2"/>
  <c r="N416" i="2"/>
  <c r="J417" i="2"/>
  <c r="M416" i="2"/>
  <c r="L417" i="2"/>
  <c r="P416" i="2"/>
  <c r="O416" i="2"/>
  <c r="B411" i="2"/>
  <c r="C411" i="2" l="1"/>
  <c r="AR411" i="2" s="1"/>
  <c r="W216" i="2"/>
  <c r="R217" i="2" s="1"/>
  <c r="S218" i="2" s="1"/>
  <c r="AH217" i="2"/>
  <c r="Y216" i="2"/>
  <c r="V218" i="2"/>
  <c r="AD218" i="2" s="1"/>
  <c r="U218" i="2"/>
  <c r="AC218" i="2" s="1"/>
  <c r="AP411" i="2"/>
  <c r="AO411" i="2"/>
  <c r="AQ411" i="2"/>
  <c r="L418" i="2"/>
  <c r="P417" i="2"/>
  <c r="O417" i="2"/>
  <c r="J418" i="2"/>
  <c r="M417" i="2"/>
  <c r="K418" i="2"/>
  <c r="N417" i="2"/>
  <c r="B412" i="2"/>
  <c r="C412" i="2" l="1"/>
  <c r="AR412" i="2" s="1"/>
  <c r="T218" i="2"/>
  <c r="AB218" i="2" s="1"/>
  <c r="Z217" i="2"/>
  <c r="Q217" i="2"/>
  <c r="W217" i="2" s="1"/>
  <c r="R218" i="2" s="1"/>
  <c r="AE217" i="2"/>
  <c r="AG218" i="2"/>
  <c r="AF218" i="2"/>
  <c r="AQ412" i="2"/>
  <c r="AP412" i="2"/>
  <c r="AO412" i="2"/>
  <c r="AA218" i="2"/>
  <c r="J419" i="2"/>
  <c r="M418" i="2"/>
  <c r="K419" i="2"/>
  <c r="N418" i="2"/>
  <c r="L419" i="2"/>
  <c r="P418" i="2"/>
  <c r="O418" i="2"/>
  <c r="B413" i="2"/>
  <c r="C413" i="2" l="1"/>
  <c r="AR413" i="2" s="1"/>
  <c r="Y217" i="2"/>
  <c r="AH218" i="2"/>
  <c r="V219" i="2"/>
  <c r="AD219" i="2" s="1"/>
  <c r="U219" i="2"/>
  <c r="AC219" i="2" s="1"/>
  <c r="AG219" i="2"/>
  <c r="AF219" i="2"/>
  <c r="AE218" i="2"/>
  <c r="T219" i="2"/>
  <c r="AQ413" i="2"/>
  <c r="AP413" i="2"/>
  <c r="AO413" i="2"/>
  <c r="S219" i="2"/>
  <c r="AA219" i="2" s="1"/>
  <c r="Z218" i="2"/>
  <c r="Q218" i="2"/>
  <c r="K420" i="2"/>
  <c r="N419" i="2"/>
  <c r="L420" i="2"/>
  <c r="P419" i="2"/>
  <c r="O419" i="2"/>
  <c r="J420" i="2"/>
  <c r="M419" i="2"/>
  <c r="B414" i="2"/>
  <c r="C414" i="2" l="1"/>
  <c r="AR414" i="2" s="1"/>
  <c r="V220" i="2"/>
  <c r="AD220" i="2" s="1"/>
  <c r="AB219" i="2"/>
  <c r="W218" i="2"/>
  <c r="AE219" i="2" s="1"/>
  <c r="AO414" i="2"/>
  <c r="AQ414" i="2"/>
  <c r="AP414" i="2"/>
  <c r="AH219" i="2"/>
  <c r="U220" i="2"/>
  <c r="AC220" i="2" s="1"/>
  <c r="Y218" i="2"/>
  <c r="L421" i="2"/>
  <c r="P420" i="2"/>
  <c r="O420" i="2"/>
  <c r="J421" i="2"/>
  <c r="M420" i="2"/>
  <c r="K421" i="2"/>
  <c r="N420" i="2"/>
  <c r="B415" i="2"/>
  <c r="C415" i="2" l="1"/>
  <c r="AR415" i="2" s="1"/>
  <c r="Q219" i="2"/>
  <c r="R219" i="2"/>
  <c r="AO415" i="2"/>
  <c r="AP415" i="2"/>
  <c r="AQ415" i="2"/>
  <c r="K422" i="2"/>
  <c r="N421" i="2"/>
  <c r="J422" i="2"/>
  <c r="M421" i="2"/>
  <c r="L422" i="2"/>
  <c r="P421" i="2"/>
  <c r="O421" i="2"/>
  <c r="B416" i="2"/>
  <c r="C416" i="2" l="1"/>
  <c r="AR416" i="2" s="1"/>
  <c r="S220" i="2"/>
  <c r="AA220" i="2" s="1"/>
  <c r="AG220" i="2"/>
  <c r="AF220" i="2"/>
  <c r="Y219" i="2"/>
  <c r="W219" i="2"/>
  <c r="AE220" i="2" s="1"/>
  <c r="Z219" i="2"/>
  <c r="T220" i="2"/>
  <c r="V221" i="2" s="1"/>
  <c r="AD221" i="2" s="1"/>
  <c r="AQ416" i="2"/>
  <c r="AP416" i="2"/>
  <c r="AO416" i="2"/>
  <c r="L423" i="2"/>
  <c r="P422" i="2"/>
  <c r="O422" i="2"/>
  <c r="J423" i="2"/>
  <c r="M422" i="2"/>
  <c r="K423" i="2"/>
  <c r="N422" i="2"/>
  <c r="B417" i="2"/>
  <c r="C417" i="2" l="1"/>
  <c r="AR417" i="2" s="1"/>
  <c r="Q220" i="2"/>
  <c r="R220" i="2"/>
  <c r="AH220" i="2"/>
  <c r="U221" i="2"/>
  <c r="AC221" i="2" s="1"/>
  <c r="AB220" i="2"/>
  <c r="AQ417" i="2"/>
  <c r="AO417" i="2"/>
  <c r="AP417" i="2"/>
  <c r="K424" i="2"/>
  <c r="N423" i="2"/>
  <c r="J424" i="2"/>
  <c r="M423" i="2"/>
  <c r="L424" i="2"/>
  <c r="P423" i="2"/>
  <c r="O423" i="2"/>
  <c r="B418" i="2"/>
  <c r="C418" i="2" l="1"/>
  <c r="AR418" i="2" s="1"/>
  <c r="T221" i="2"/>
  <c r="AB221" i="2" s="1"/>
  <c r="AG221" i="2"/>
  <c r="AF221" i="2"/>
  <c r="Z220" i="2"/>
  <c r="S221" i="2"/>
  <c r="AA221" i="2" s="1"/>
  <c r="W220" i="2"/>
  <c r="R221" i="2" s="1"/>
  <c r="Y220" i="2"/>
  <c r="AO418" i="2"/>
  <c r="AQ418" i="2"/>
  <c r="AP418" i="2"/>
  <c r="J425" i="2"/>
  <c r="M424" i="2"/>
  <c r="L425" i="2"/>
  <c r="P424" i="2"/>
  <c r="O424" i="2"/>
  <c r="K425" i="2"/>
  <c r="N424" i="2"/>
  <c r="B419" i="2"/>
  <c r="C419" i="2" l="1"/>
  <c r="AR419" i="2" s="1"/>
  <c r="V222" i="2"/>
  <c r="AD222" i="2" s="1"/>
  <c r="AE221" i="2"/>
  <c r="S222" i="2"/>
  <c r="AA222" i="2" s="1"/>
  <c r="AG222" i="2"/>
  <c r="AF222" i="2"/>
  <c r="AH221" i="2"/>
  <c r="U222" i="2"/>
  <c r="AC222" i="2" s="1"/>
  <c r="T222" i="2"/>
  <c r="Z221" i="2"/>
  <c r="Q221" i="2"/>
  <c r="AP419" i="2"/>
  <c r="AO419" i="2"/>
  <c r="AQ419" i="2"/>
  <c r="K426" i="2"/>
  <c r="N425" i="2"/>
  <c r="L426" i="2"/>
  <c r="P425" i="2"/>
  <c r="O425" i="2"/>
  <c r="J426" i="2"/>
  <c r="M425" i="2"/>
  <c r="B420" i="2"/>
  <c r="V223" i="2" l="1"/>
  <c r="AD223" i="2" s="1"/>
  <c r="C420" i="2"/>
  <c r="AR420" i="2" s="1"/>
  <c r="W221" i="2"/>
  <c r="R222" i="2" s="1"/>
  <c r="Z222" i="2" s="1"/>
  <c r="AH222" i="2"/>
  <c r="Y221" i="2"/>
  <c r="AB222" i="2"/>
  <c r="U223" i="2"/>
  <c r="AC223" i="2" s="1"/>
  <c r="AP420" i="2"/>
  <c r="AQ420" i="2"/>
  <c r="AO420" i="2"/>
  <c r="L427" i="2"/>
  <c r="P426" i="2"/>
  <c r="O426" i="2"/>
  <c r="J427" i="2"/>
  <c r="M426" i="2"/>
  <c r="K427" i="2"/>
  <c r="N426" i="2"/>
  <c r="B421" i="2"/>
  <c r="C421" i="2" l="1"/>
  <c r="AR421" i="2" s="1"/>
  <c r="T223" i="2"/>
  <c r="AB223" i="2" s="1"/>
  <c r="Q222" i="2"/>
  <c r="W222" i="2" s="1"/>
  <c r="R223" i="2" s="1"/>
  <c r="AE222" i="2"/>
  <c r="S223" i="2"/>
  <c r="AA223" i="2" s="1"/>
  <c r="AG223" i="2"/>
  <c r="AF223" i="2"/>
  <c r="AQ421" i="2"/>
  <c r="AP421" i="2"/>
  <c r="AO421" i="2"/>
  <c r="K428" i="2"/>
  <c r="N427" i="2"/>
  <c r="J428" i="2"/>
  <c r="M427" i="2"/>
  <c r="L428" i="2"/>
  <c r="P427" i="2"/>
  <c r="O427" i="2"/>
  <c r="B422" i="2"/>
  <c r="C422" i="2" l="1"/>
  <c r="AR422" i="2" s="1"/>
  <c r="Y222" i="2"/>
  <c r="AH223" i="2"/>
  <c r="U224" i="2"/>
  <c r="AC224" i="2" s="1"/>
  <c r="V224" i="2"/>
  <c r="AD224" i="2" s="1"/>
  <c r="AG224" i="2"/>
  <c r="AF224" i="2"/>
  <c r="AE223" i="2"/>
  <c r="AO422" i="2"/>
  <c r="AP422" i="2"/>
  <c r="AQ422" i="2"/>
  <c r="Q223" i="2"/>
  <c r="S224" i="2"/>
  <c r="AA224" i="2" s="1"/>
  <c r="T224" i="2"/>
  <c r="AB224" i="2" s="1"/>
  <c r="Z223" i="2"/>
  <c r="L429" i="2"/>
  <c r="P428" i="2"/>
  <c r="O428" i="2"/>
  <c r="J429" i="2"/>
  <c r="M428" i="2"/>
  <c r="K429" i="2"/>
  <c r="N428" i="2"/>
  <c r="B423" i="2"/>
  <c r="C423" i="2" l="1"/>
  <c r="AR423" i="2" s="1"/>
  <c r="AH224" i="2"/>
  <c r="Y223" i="2"/>
  <c r="AP423" i="2"/>
  <c r="AO423" i="2"/>
  <c r="AQ423" i="2"/>
  <c r="U225" i="2"/>
  <c r="AC225" i="2" s="1"/>
  <c r="V225" i="2"/>
  <c r="AD225" i="2" s="1"/>
  <c r="W223" i="2"/>
  <c r="AE224" i="2" s="1"/>
  <c r="J430" i="2"/>
  <c r="M429" i="2"/>
  <c r="K430" i="2"/>
  <c r="N429" i="2"/>
  <c r="L430" i="2"/>
  <c r="P429" i="2"/>
  <c r="O429" i="2"/>
  <c r="B424" i="2"/>
  <c r="C424" i="2" l="1"/>
  <c r="AR424" i="2" s="1"/>
  <c r="AO424" i="2"/>
  <c r="AQ424" i="2"/>
  <c r="AP424" i="2"/>
  <c r="R224" i="2"/>
  <c r="Q224" i="2"/>
  <c r="L431" i="2"/>
  <c r="P430" i="2"/>
  <c r="O430" i="2"/>
  <c r="K431" i="2"/>
  <c r="N430" i="2"/>
  <c r="J431" i="2"/>
  <c r="M430" i="2"/>
  <c r="B425" i="2"/>
  <c r="C425" i="2" l="1"/>
  <c r="AR425" i="2" s="1"/>
  <c r="AF225" i="2"/>
  <c r="AG225" i="2"/>
  <c r="Y224" i="2"/>
  <c r="AP425" i="2"/>
  <c r="AO425" i="2"/>
  <c r="AQ425" i="2"/>
  <c r="W224" i="2"/>
  <c r="AE225" i="2" s="1"/>
  <c r="S225" i="2"/>
  <c r="AA225" i="2" s="1"/>
  <c r="T225" i="2"/>
  <c r="V226" i="2" s="1"/>
  <c r="Z224" i="2"/>
  <c r="J432" i="2"/>
  <c r="M431" i="2"/>
  <c r="K432" i="2"/>
  <c r="N431" i="2"/>
  <c r="L432" i="2"/>
  <c r="P431" i="2"/>
  <c r="O431" i="2"/>
  <c r="B426" i="2"/>
  <c r="C426" i="2" l="1"/>
  <c r="AR426" i="2" s="1"/>
  <c r="AH225" i="2"/>
  <c r="AQ426" i="2"/>
  <c r="AP426" i="2"/>
  <c r="AO426" i="2"/>
  <c r="AB225" i="2"/>
  <c r="R225" i="2"/>
  <c r="Q225" i="2"/>
  <c r="U226" i="2"/>
  <c r="AC226" i="2" s="1"/>
  <c r="AD226" i="2"/>
  <c r="L433" i="2"/>
  <c r="P432" i="2"/>
  <c r="O432" i="2"/>
  <c r="K433" i="2"/>
  <c r="N432" i="2"/>
  <c r="J433" i="2"/>
  <c r="M432" i="2"/>
  <c r="B427" i="2"/>
  <c r="C427" i="2" l="1"/>
  <c r="AR427" i="2" s="1"/>
  <c r="AG226" i="2"/>
  <c r="AF226" i="2"/>
  <c r="Y225" i="2"/>
  <c r="T226" i="2"/>
  <c r="AB226" i="2" s="1"/>
  <c r="AO427" i="2"/>
  <c r="AQ427" i="2"/>
  <c r="AP427" i="2"/>
  <c r="S226" i="2"/>
  <c r="Z225" i="2"/>
  <c r="W225" i="2"/>
  <c r="AE226" i="2" s="1"/>
  <c r="J434" i="2"/>
  <c r="M433" i="2"/>
  <c r="K434" i="2"/>
  <c r="N433" i="2"/>
  <c r="L434" i="2"/>
  <c r="P433" i="2"/>
  <c r="O433" i="2"/>
  <c r="B428" i="2"/>
  <c r="C428" i="2" l="1"/>
  <c r="AR428" i="2" s="1"/>
  <c r="V227" i="2"/>
  <c r="AD227" i="2" s="1"/>
  <c r="U227" i="2"/>
  <c r="AC227" i="2" s="1"/>
  <c r="AO428" i="2"/>
  <c r="AQ428" i="2"/>
  <c r="AP428" i="2"/>
  <c r="Q226" i="2"/>
  <c r="AA226" i="2"/>
  <c r="AH226" i="2"/>
  <c r="R226" i="2"/>
  <c r="K435" i="2"/>
  <c r="N434" i="2"/>
  <c r="L435" i="2"/>
  <c r="P434" i="2"/>
  <c r="O434" i="2"/>
  <c r="J435" i="2"/>
  <c r="M434" i="2"/>
  <c r="B429" i="2"/>
  <c r="C429" i="2" l="1"/>
  <c r="AR429" i="2" s="1"/>
  <c r="AG227" i="2"/>
  <c r="AF227" i="2"/>
  <c r="Y226" i="2"/>
  <c r="T227" i="2"/>
  <c r="AB227" i="2" s="1"/>
  <c r="AP429" i="2"/>
  <c r="AO429" i="2"/>
  <c r="AQ429" i="2"/>
  <c r="W226" i="2"/>
  <c r="AE227" i="2" s="1"/>
  <c r="Z226" i="2"/>
  <c r="S227" i="2"/>
  <c r="L436" i="2"/>
  <c r="P435" i="2"/>
  <c r="O435" i="2"/>
  <c r="J436" i="2"/>
  <c r="M435" i="2"/>
  <c r="K436" i="2"/>
  <c r="N435" i="2"/>
  <c r="B430" i="2"/>
  <c r="C430" i="2" l="1"/>
  <c r="AR430" i="2" s="1"/>
  <c r="U228" i="2"/>
  <c r="AC228" i="2" s="1"/>
  <c r="V228" i="2"/>
  <c r="AD228" i="2" s="1"/>
  <c r="AQ430" i="2"/>
  <c r="AP430" i="2"/>
  <c r="AO430" i="2"/>
  <c r="Q227" i="2"/>
  <c r="AH227" i="2"/>
  <c r="R227" i="2"/>
  <c r="AA227" i="2"/>
  <c r="J437" i="2"/>
  <c r="M436" i="2"/>
  <c r="K437" i="2"/>
  <c r="N436" i="2"/>
  <c r="L437" i="2"/>
  <c r="P436" i="2"/>
  <c r="O436" i="2"/>
  <c r="B431" i="2"/>
  <c r="C431" i="2" l="1"/>
  <c r="AR431" i="2" s="1"/>
  <c r="AG228" i="2"/>
  <c r="AF228" i="2"/>
  <c r="T228" i="2"/>
  <c r="AB228" i="2" s="1"/>
  <c r="Y227" i="2"/>
  <c r="AQ431" i="2"/>
  <c r="AP431" i="2"/>
  <c r="AO431" i="2"/>
  <c r="Z227" i="2"/>
  <c r="W227" i="2"/>
  <c r="R228" i="2" s="1"/>
  <c r="S228" i="2"/>
  <c r="AA228" i="2" s="1"/>
  <c r="K438" i="2"/>
  <c r="N437" i="2"/>
  <c r="L438" i="2"/>
  <c r="P437" i="2"/>
  <c r="O437" i="2"/>
  <c r="J438" i="2"/>
  <c r="M437" i="2"/>
  <c r="B432" i="2"/>
  <c r="C432" i="2" l="1"/>
  <c r="AR432" i="2" s="1"/>
  <c r="AE228" i="2"/>
  <c r="AG229" i="2"/>
  <c r="AF229" i="2"/>
  <c r="V229" i="2"/>
  <c r="AD229" i="2" s="1"/>
  <c r="AO432" i="2"/>
  <c r="AP432" i="2"/>
  <c r="AQ432" i="2"/>
  <c r="AH228" i="2"/>
  <c r="Q228" i="2"/>
  <c r="U229" i="2"/>
  <c r="AC229" i="2" s="1"/>
  <c r="S229" i="2"/>
  <c r="AA229" i="2" s="1"/>
  <c r="Z228" i="2"/>
  <c r="T229" i="2"/>
  <c r="AB229" i="2" s="1"/>
  <c r="L439" i="2"/>
  <c r="P438" i="2"/>
  <c r="O438" i="2"/>
  <c r="J439" i="2"/>
  <c r="M438" i="2"/>
  <c r="K439" i="2"/>
  <c r="N438" i="2"/>
  <c r="B433" i="2"/>
  <c r="C433" i="2" l="1"/>
  <c r="AR433" i="2" s="1"/>
  <c r="AH229" i="2"/>
  <c r="Y228" i="2"/>
  <c r="AP433" i="2"/>
  <c r="AQ433" i="2"/>
  <c r="AO433" i="2"/>
  <c r="W228" i="2"/>
  <c r="AE229" i="2" s="1"/>
  <c r="U230" i="2"/>
  <c r="AC230" i="2" s="1"/>
  <c r="V230" i="2"/>
  <c r="AD230" i="2" s="1"/>
  <c r="K440" i="2"/>
  <c r="N439" i="2"/>
  <c r="J440" i="2"/>
  <c r="M439" i="2"/>
  <c r="L440" i="2"/>
  <c r="P439" i="2"/>
  <c r="O439" i="2"/>
  <c r="B434" i="2"/>
  <c r="C434" i="2" l="1"/>
  <c r="AR434" i="2" s="1"/>
  <c r="AQ434" i="2"/>
  <c r="AO434" i="2"/>
  <c r="AP434" i="2"/>
  <c r="Q229" i="2"/>
  <c r="R229" i="2"/>
  <c r="L441" i="2"/>
  <c r="P440" i="2"/>
  <c r="O440" i="2"/>
  <c r="J441" i="2"/>
  <c r="M440" i="2"/>
  <c r="K441" i="2"/>
  <c r="N440" i="2"/>
  <c r="B435" i="2"/>
  <c r="C435" i="2" l="1"/>
  <c r="AR435" i="2" s="1"/>
  <c r="AG230" i="2"/>
  <c r="AF230" i="2"/>
  <c r="T230" i="2"/>
  <c r="AB230" i="2" s="1"/>
  <c r="Y229" i="2"/>
  <c r="AQ435" i="2"/>
  <c r="AP435" i="2"/>
  <c r="AO435" i="2"/>
  <c r="Z229" i="2"/>
  <c r="W229" i="2"/>
  <c r="AE230" i="2" s="1"/>
  <c r="S230" i="2"/>
  <c r="AA230" i="2" s="1"/>
  <c r="J442" i="2"/>
  <c r="M441" i="2"/>
  <c r="K442" i="2"/>
  <c r="N441" i="2"/>
  <c r="L442" i="2"/>
  <c r="P441" i="2"/>
  <c r="O441" i="2"/>
  <c r="B436" i="2"/>
  <c r="C436" i="2" l="1"/>
  <c r="AR436" i="2" s="1"/>
  <c r="V231" i="2"/>
  <c r="AD231" i="2" s="1"/>
  <c r="AO436" i="2"/>
  <c r="AP436" i="2"/>
  <c r="AQ436" i="2"/>
  <c r="AH230" i="2"/>
  <c r="Q230" i="2"/>
  <c r="R230" i="2"/>
  <c r="U231" i="2"/>
  <c r="AC231" i="2" s="1"/>
  <c r="K443" i="2"/>
  <c r="N442" i="2"/>
  <c r="L443" i="2"/>
  <c r="P442" i="2"/>
  <c r="O442" i="2"/>
  <c r="J443" i="2"/>
  <c r="M442" i="2"/>
  <c r="B437" i="2"/>
  <c r="C437" i="2" l="1"/>
  <c r="AR437" i="2" s="1"/>
  <c r="AG231" i="2"/>
  <c r="AF231" i="2"/>
  <c r="Y230" i="2"/>
  <c r="AP437" i="2"/>
  <c r="AQ437" i="2"/>
  <c r="AO437" i="2"/>
  <c r="S231" i="2"/>
  <c r="AA231" i="2" s="1"/>
  <c r="Z230" i="2"/>
  <c r="T231" i="2"/>
  <c r="W230" i="2"/>
  <c r="AE231" i="2" s="1"/>
  <c r="L444" i="2"/>
  <c r="P443" i="2"/>
  <c r="O443" i="2"/>
  <c r="J444" i="2"/>
  <c r="M443" i="2"/>
  <c r="K444" i="2"/>
  <c r="N443" i="2"/>
  <c r="B438" i="2"/>
  <c r="C438" i="2" l="1"/>
  <c r="AR438" i="2" s="1"/>
  <c r="AH231" i="2"/>
  <c r="AQ438" i="2"/>
  <c r="AP438" i="2"/>
  <c r="AO438" i="2"/>
  <c r="U232" i="2"/>
  <c r="AC232" i="2" s="1"/>
  <c r="V232" i="2"/>
  <c r="AD232" i="2" s="1"/>
  <c r="AB231" i="2"/>
  <c r="Q231" i="2"/>
  <c r="R231" i="2"/>
  <c r="J445" i="2"/>
  <c r="M444" i="2"/>
  <c r="K445" i="2"/>
  <c r="N444" i="2"/>
  <c r="L445" i="2"/>
  <c r="P444" i="2"/>
  <c r="O444" i="2"/>
  <c r="B439" i="2"/>
  <c r="C439" i="2" l="1"/>
  <c r="AR439" i="2" s="1"/>
  <c r="AG232" i="2"/>
  <c r="AF232" i="2"/>
  <c r="Z231" i="2"/>
  <c r="Y231" i="2"/>
  <c r="AP439" i="2"/>
  <c r="AO439" i="2"/>
  <c r="AQ439" i="2"/>
  <c r="T232" i="2"/>
  <c r="V233" i="2" s="1"/>
  <c r="AD233" i="2" s="1"/>
  <c r="S232" i="2"/>
  <c r="AA232" i="2" s="1"/>
  <c r="W231" i="2"/>
  <c r="Q232" i="2" s="1"/>
  <c r="K446" i="2"/>
  <c r="N445" i="2"/>
  <c r="L446" i="2"/>
  <c r="P445" i="2"/>
  <c r="O445" i="2"/>
  <c r="J446" i="2"/>
  <c r="M445" i="2"/>
  <c r="B440" i="2"/>
  <c r="C440" i="2" l="1"/>
  <c r="AR440" i="2" s="1"/>
  <c r="AE232" i="2"/>
  <c r="Y232" i="2"/>
  <c r="AO440" i="2"/>
  <c r="AQ440" i="2"/>
  <c r="AP440" i="2"/>
  <c r="AH232" i="2"/>
  <c r="U233" i="2"/>
  <c r="AC233" i="2" s="1"/>
  <c r="AB232" i="2"/>
  <c r="R232" i="2"/>
  <c r="J447" i="2"/>
  <c r="M446" i="2"/>
  <c r="L447" i="2"/>
  <c r="P446" i="2"/>
  <c r="O446" i="2"/>
  <c r="K447" i="2"/>
  <c r="N446" i="2"/>
  <c r="B441" i="2"/>
  <c r="C441" i="2" l="1"/>
  <c r="AR441" i="2" s="1"/>
  <c r="AF233" i="2"/>
  <c r="AG233" i="2"/>
  <c r="T233" i="2"/>
  <c r="V234" i="2" s="1"/>
  <c r="AD234" i="2" s="1"/>
  <c r="AP441" i="2"/>
  <c r="AO441" i="2"/>
  <c r="AQ441" i="2"/>
  <c r="Z232" i="2"/>
  <c r="W232" i="2"/>
  <c r="AE233" i="2" s="1"/>
  <c r="S233" i="2"/>
  <c r="AA233" i="2" s="1"/>
  <c r="K448" i="2"/>
  <c r="N447" i="2"/>
  <c r="L448" i="2"/>
  <c r="P447" i="2"/>
  <c r="O447" i="2"/>
  <c r="J448" i="2"/>
  <c r="M447" i="2"/>
  <c r="B442" i="2"/>
  <c r="C442" i="2" l="1"/>
  <c r="AR442" i="2" s="1"/>
  <c r="AB233" i="2"/>
  <c r="R233" i="2"/>
  <c r="AQ442" i="2"/>
  <c r="AP442" i="2"/>
  <c r="AO442" i="2"/>
  <c r="U234" i="2"/>
  <c r="AC234" i="2" s="1"/>
  <c r="AH233" i="2"/>
  <c r="Q233" i="2"/>
  <c r="J449" i="2"/>
  <c r="M448" i="2"/>
  <c r="L449" i="2"/>
  <c r="P448" i="2"/>
  <c r="O448" i="2"/>
  <c r="K449" i="2"/>
  <c r="N448" i="2"/>
  <c r="B443" i="2"/>
  <c r="C443" i="2" l="1"/>
  <c r="AR443" i="2" s="1"/>
  <c r="Z233" i="2"/>
  <c r="AG234" i="2"/>
  <c r="AF234" i="2"/>
  <c r="S234" i="2"/>
  <c r="AA234" i="2" s="1"/>
  <c r="T234" i="2"/>
  <c r="V235" i="2" s="1"/>
  <c r="AD235" i="2" s="1"/>
  <c r="Y233" i="2"/>
  <c r="AO443" i="2"/>
  <c r="AP443" i="2"/>
  <c r="AQ443" i="2"/>
  <c r="W233" i="2"/>
  <c r="AE234" i="2" s="1"/>
  <c r="K450" i="2"/>
  <c r="N449" i="2"/>
  <c r="L450" i="2"/>
  <c r="P449" i="2"/>
  <c r="O449" i="2"/>
  <c r="J450" i="2"/>
  <c r="M449" i="2"/>
  <c r="B444" i="2"/>
  <c r="C444" i="2" l="1"/>
  <c r="AR444" i="2" s="1"/>
  <c r="U235" i="2"/>
  <c r="AC235" i="2" s="1"/>
  <c r="AB234" i="2"/>
  <c r="AH234" i="2"/>
  <c r="AO444" i="2"/>
  <c r="AQ444" i="2"/>
  <c r="AP444" i="2"/>
  <c r="R234" i="2"/>
  <c r="Q234" i="2"/>
  <c r="L451" i="2"/>
  <c r="P450" i="2"/>
  <c r="O450" i="2"/>
  <c r="J451" i="2"/>
  <c r="M450" i="2"/>
  <c r="K451" i="2"/>
  <c r="N450" i="2"/>
  <c r="B445" i="2"/>
  <c r="C445" i="2" l="1"/>
  <c r="AR445" i="2" s="1"/>
  <c r="AG235" i="2"/>
  <c r="AF235" i="2"/>
  <c r="Y234" i="2"/>
  <c r="AP445" i="2"/>
  <c r="AQ445" i="2"/>
  <c r="AO445" i="2"/>
  <c r="S235" i="2"/>
  <c r="AA235" i="2" s="1"/>
  <c r="W234" i="2"/>
  <c r="R235" i="2" s="1"/>
  <c r="Z234" i="2"/>
  <c r="T235" i="2"/>
  <c r="K452" i="2"/>
  <c r="N451" i="2"/>
  <c r="J452" i="2"/>
  <c r="M451" i="2"/>
  <c r="L452" i="2"/>
  <c r="P451" i="2"/>
  <c r="O451" i="2"/>
  <c r="B446" i="2"/>
  <c r="C446" i="2" l="1"/>
  <c r="AR446" i="2" s="1"/>
  <c r="AE235" i="2"/>
  <c r="AG236" i="2"/>
  <c r="AF236" i="2"/>
  <c r="AH235" i="2"/>
  <c r="Z235" i="2"/>
  <c r="AQ446" i="2"/>
  <c r="AP446" i="2"/>
  <c r="AO446" i="2"/>
  <c r="Q235" i="2"/>
  <c r="S236" i="2"/>
  <c r="AA236" i="2" s="1"/>
  <c r="U236" i="2"/>
  <c r="AC236" i="2" s="1"/>
  <c r="AB235" i="2"/>
  <c r="V236" i="2"/>
  <c r="AD236" i="2" s="1"/>
  <c r="T236" i="2"/>
  <c r="AB236" i="2" s="1"/>
  <c r="J453" i="2"/>
  <c r="M452" i="2"/>
  <c r="L453" i="2"/>
  <c r="P452" i="2"/>
  <c r="O452" i="2"/>
  <c r="K453" i="2"/>
  <c r="N452" i="2"/>
  <c r="B447" i="2"/>
  <c r="C447" i="2" l="1"/>
  <c r="AR447" i="2" s="1"/>
  <c r="Y235" i="2"/>
  <c r="AQ447" i="2"/>
  <c r="AP447" i="2"/>
  <c r="AO447" i="2"/>
  <c r="W235" i="2"/>
  <c r="Q236" i="2" s="1"/>
  <c r="AH236" i="2"/>
  <c r="U237" i="2"/>
  <c r="AC237" i="2" s="1"/>
  <c r="V237" i="2"/>
  <c r="AD237" i="2" s="1"/>
  <c r="L454" i="2"/>
  <c r="P453" i="2"/>
  <c r="O453" i="2"/>
  <c r="K454" i="2"/>
  <c r="N453" i="2"/>
  <c r="J454" i="2"/>
  <c r="M453" i="2"/>
  <c r="B448" i="2"/>
  <c r="C448" i="2" l="1"/>
  <c r="AR448" i="2" s="1"/>
  <c r="AE236" i="2"/>
  <c r="Y236" i="2"/>
  <c r="AO448" i="2"/>
  <c r="AP448" i="2"/>
  <c r="AQ448" i="2"/>
  <c r="R236" i="2"/>
  <c r="J455" i="2"/>
  <c r="M454" i="2"/>
  <c r="K455" i="2"/>
  <c r="N454" i="2"/>
  <c r="L455" i="2"/>
  <c r="P454" i="2"/>
  <c r="O454" i="2"/>
  <c r="B449" i="2"/>
  <c r="C449" i="2" l="1"/>
  <c r="AR449" i="2" s="1"/>
  <c r="AG237" i="2"/>
  <c r="AF237" i="2"/>
  <c r="Z236" i="2"/>
  <c r="AP449" i="2"/>
  <c r="AQ449" i="2"/>
  <c r="AO449" i="2"/>
  <c r="T237" i="2"/>
  <c r="AB237" i="2" s="1"/>
  <c r="S237" i="2"/>
  <c r="AA237" i="2" s="1"/>
  <c r="W236" i="2"/>
  <c r="AE237" i="2" s="1"/>
  <c r="K456" i="2"/>
  <c r="N455" i="2"/>
  <c r="L456" i="2"/>
  <c r="P455" i="2"/>
  <c r="O455" i="2"/>
  <c r="J456" i="2"/>
  <c r="M455" i="2"/>
  <c r="B450" i="2"/>
  <c r="C450" i="2" l="1"/>
  <c r="AR450" i="2" s="1"/>
  <c r="AQ450" i="2"/>
  <c r="AO450" i="2"/>
  <c r="AP450" i="2"/>
  <c r="AH237" i="2"/>
  <c r="V238" i="2"/>
  <c r="AD238" i="2" s="1"/>
  <c r="U238" i="2"/>
  <c r="AC238" i="2" s="1"/>
  <c r="Q237" i="2"/>
  <c r="R237" i="2"/>
  <c r="L457" i="2"/>
  <c r="P456" i="2"/>
  <c r="O456" i="2"/>
  <c r="J457" i="2"/>
  <c r="M456" i="2"/>
  <c r="K457" i="2"/>
  <c r="N456" i="2"/>
  <c r="B451" i="2"/>
  <c r="C451" i="2" l="1"/>
  <c r="AR451" i="2" s="1"/>
  <c r="AG238" i="2"/>
  <c r="AF238" i="2"/>
  <c r="AQ451" i="2"/>
  <c r="AP451" i="2"/>
  <c r="AO451" i="2"/>
  <c r="S238" i="2"/>
  <c r="AA238" i="2" s="1"/>
  <c r="T238" i="2"/>
  <c r="Z237" i="2"/>
  <c r="Y237" i="2"/>
  <c r="W237" i="2"/>
  <c r="R238" i="2" s="1"/>
  <c r="K458" i="2"/>
  <c r="N457" i="2"/>
  <c r="J458" i="2"/>
  <c r="M457" i="2"/>
  <c r="L458" i="2"/>
  <c r="P457" i="2"/>
  <c r="O457" i="2"/>
  <c r="B452" i="2"/>
  <c r="C452" i="2" l="1"/>
  <c r="AR452" i="2" s="1"/>
  <c r="AG239" i="2"/>
  <c r="AF239" i="2"/>
  <c r="AE238" i="2"/>
  <c r="AO452" i="2"/>
  <c r="AQ452" i="2"/>
  <c r="AP452" i="2"/>
  <c r="Q238" i="2"/>
  <c r="S239" i="2"/>
  <c r="AA239" i="2" s="1"/>
  <c r="Z238" i="2"/>
  <c r="AH238" i="2"/>
  <c r="AB238" i="2"/>
  <c r="V239" i="2"/>
  <c r="AD239" i="2" s="1"/>
  <c r="U239" i="2"/>
  <c r="AC239" i="2" s="1"/>
  <c r="T239" i="2"/>
  <c r="AB239" i="2" s="1"/>
  <c r="L459" i="2"/>
  <c r="P458" i="2"/>
  <c r="O458" i="2"/>
  <c r="J459" i="2"/>
  <c r="M458" i="2"/>
  <c r="K459" i="2"/>
  <c r="N458" i="2"/>
  <c r="B453" i="2"/>
  <c r="C453" i="2" l="1"/>
  <c r="AR453" i="2" s="1"/>
  <c r="AH239" i="2"/>
  <c r="AP453" i="2"/>
  <c r="AQ453" i="2"/>
  <c r="AO453" i="2"/>
  <c r="U240" i="2"/>
  <c r="AC240" i="2" s="1"/>
  <c r="V240" i="2"/>
  <c r="AD240" i="2" s="1"/>
  <c r="Y238" i="2"/>
  <c r="W238" i="2"/>
  <c r="AE239" i="2" s="1"/>
  <c r="K460" i="2"/>
  <c r="N459" i="2"/>
  <c r="J460" i="2"/>
  <c r="M459" i="2"/>
  <c r="L460" i="2"/>
  <c r="P459" i="2"/>
  <c r="O459" i="2"/>
  <c r="B454" i="2"/>
  <c r="C454" i="2" l="1"/>
  <c r="AR454" i="2" s="1"/>
  <c r="AQ454" i="2"/>
  <c r="AP454" i="2"/>
  <c r="AO454" i="2"/>
  <c r="R239" i="2"/>
  <c r="Q239" i="2"/>
  <c r="L461" i="2"/>
  <c r="P460" i="2"/>
  <c r="O460" i="2"/>
  <c r="J461" i="2"/>
  <c r="M460" i="2"/>
  <c r="K461" i="2"/>
  <c r="N460" i="2"/>
  <c r="B455" i="2"/>
  <c r="C455" i="2" l="1"/>
  <c r="AR455" i="2" s="1"/>
  <c r="AG240" i="2"/>
  <c r="AF240" i="2"/>
  <c r="AO455" i="2"/>
  <c r="AP455" i="2"/>
  <c r="AQ455" i="2"/>
  <c r="W239" i="2"/>
  <c r="R240" i="2" s="1"/>
  <c r="Y239" i="2"/>
  <c r="T240" i="2"/>
  <c r="Z239" i="2"/>
  <c r="S240" i="2"/>
  <c r="K462" i="2"/>
  <c r="N461" i="2"/>
  <c r="J462" i="2"/>
  <c r="M461" i="2"/>
  <c r="L462" i="2"/>
  <c r="P461" i="2"/>
  <c r="O461" i="2"/>
  <c r="B456" i="2"/>
  <c r="C456" i="2" l="1"/>
  <c r="AR456" i="2" s="1"/>
  <c r="AF241" i="2"/>
  <c r="AG241" i="2"/>
  <c r="AE240" i="2"/>
  <c r="AO456" i="2"/>
  <c r="AQ456" i="2"/>
  <c r="AP456" i="2"/>
  <c r="Q240" i="2"/>
  <c r="AH240" i="2"/>
  <c r="AB240" i="2"/>
  <c r="V241" i="2"/>
  <c r="U241" i="2"/>
  <c r="T241" i="2"/>
  <c r="AB241" i="2" s="1"/>
  <c r="Z240" i="2"/>
  <c r="AA240" i="2"/>
  <c r="S241" i="2"/>
  <c r="AA241" i="2" s="1"/>
  <c r="J463" i="2"/>
  <c r="M462" i="2"/>
  <c r="L463" i="2"/>
  <c r="P462" i="2"/>
  <c r="O462" i="2"/>
  <c r="K463" i="2"/>
  <c r="N462" i="2"/>
  <c r="B457" i="2"/>
  <c r="C457" i="2" l="1"/>
  <c r="AR457" i="2" s="1"/>
  <c r="Y240" i="2"/>
  <c r="AP457" i="2"/>
  <c r="AO457" i="2"/>
  <c r="AQ457" i="2"/>
  <c r="W240" i="2"/>
  <c r="R241" i="2" s="1"/>
  <c r="AH241" i="2"/>
  <c r="AC241" i="2"/>
  <c r="U242" i="2"/>
  <c r="AD241" i="2"/>
  <c r="V242" i="2"/>
  <c r="L464" i="2"/>
  <c r="P463" i="2"/>
  <c r="O463" i="2"/>
  <c r="K464" i="2"/>
  <c r="N463" i="2"/>
  <c r="J464" i="2"/>
  <c r="M463" i="2"/>
  <c r="B458" i="2"/>
  <c r="C458" i="2" l="1"/>
  <c r="AR458" i="2" s="1"/>
  <c r="AG242" i="2"/>
  <c r="AF242" i="2"/>
  <c r="AE241" i="2"/>
  <c r="T242" i="2"/>
  <c r="AB242" i="2" s="1"/>
  <c r="AQ458" i="2"/>
  <c r="AP458" i="2"/>
  <c r="AO458" i="2"/>
  <c r="Q241" i="2"/>
  <c r="Z241" i="2"/>
  <c r="S242" i="2"/>
  <c r="AA242" i="2" s="1"/>
  <c r="AD242" i="2"/>
  <c r="AC242" i="2"/>
  <c r="J465" i="2"/>
  <c r="M464" i="2"/>
  <c r="K465" i="2"/>
  <c r="N464" i="2"/>
  <c r="L465" i="2"/>
  <c r="P464" i="2"/>
  <c r="O464" i="2"/>
  <c r="B459" i="2"/>
  <c r="C459" i="2" l="1"/>
  <c r="AR459" i="2" s="1"/>
  <c r="W241" i="2"/>
  <c r="R242" i="2" s="1"/>
  <c r="V243" i="2"/>
  <c r="AD243" i="2" s="1"/>
  <c r="AO459" i="2"/>
  <c r="AQ459" i="2"/>
  <c r="AP459" i="2"/>
  <c r="Y241" i="2"/>
  <c r="AH242" i="2"/>
  <c r="U243" i="2"/>
  <c r="AC243" i="2" s="1"/>
  <c r="L466" i="2"/>
  <c r="P465" i="2"/>
  <c r="O465" i="2"/>
  <c r="K466" i="2"/>
  <c r="N465" i="2"/>
  <c r="J466" i="2"/>
  <c r="M465" i="2"/>
  <c r="B460" i="2"/>
  <c r="C460" i="2" l="1"/>
  <c r="AR460" i="2" s="1"/>
  <c r="AG243" i="2"/>
  <c r="AF243" i="2"/>
  <c r="AE242" i="2"/>
  <c r="Z242" i="2"/>
  <c r="Q242" i="2"/>
  <c r="T243" i="2"/>
  <c r="AB243" i="2" s="1"/>
  <c r="S243" i="2"/>
  <c r="AA243" i="2" s="1"/>
  <c r="AO460" i="2"/>
  <c r="AQ460" i="2"/>
  <c r="AP460" i="2"/>
  <c r="K467" i="2"/>
  <c r="N466" i="2"/>
  <c r="J467" i="2"/>
  <c r="M466" i="2"/>
  <c r="L467" i="2"/>
  <c r="P466" i="2"/>
  <c r="O466" i="2"/>
  <c r="B461" i="2"/>
  <c r="C461" i="2" l="1"/>
  <c r="AR461" i="2" s="1"/>
  <c r="W242" i="2"/>
  <c r="AE243" i="2" s="1"/>
  <c r="Y242" i="2"/>
  <c r="AH243" i="2"/>
  <c r="U244" i="2"/>
  <c r="AC244" i="2" s="1"/>
  <c r="V244" i="2"/>
  <c r="AD244" i="2" s="1"/>
  <c r="AP461" i="2"/>
  <c r="AQ461" i="2"/>
  <c r="AO461" i="2"/>
  <c r="J468" i="2"/>
  <c r="M467" i="2"/>
  <c r="L468" i="2"/>
  <c r="P467" i="2"/>
  <c r="O467" i="2"/>
  <c r="K468" i="2"/>
  <c r="N467" i="2"/>
  <c r="B462" i="2"/>
  <c r="C462" i="2" l="1"/>
  <c r="AR462" i="2" s="1"/>
  <c r="R243" i="2"/>
  <c r="S244" i="2" s="1"/>
  <c r="Q243" i="2"/>
  <c r="Y243" i="2" s="1"/>
  <c r="AQ462" i="2"/>
  <c r="AP462" i="2"/>
  <c r="AO462" i="2"/>
  <c r="L469" i="2"/>
  <c r="P468" i="2"/>
  <c r="O468" i="2"/>
  <c r="K469" i="2"/>
  <c r="N468" i="2"/>
  <c r="J469" i="2"/>
  <c r="M468" i="2"/>
  <c r="B463" i="2"/>
  <c r="C463" i="2" l="1"/>
  <c r="AR463" i="2" s="1"/>
  <c r="T244" i="2"/>
  <c r="AB244" i="2" s="1"/>
  <c r="W243" i="2"/>
  <c r="AE244" i="2" s="1"/>
  <c r="AF244" i="2"/>
  <c r="Z243" i="2"/>
  <c r="AG244" i="2"/>
  <c r="AQ463" i="2"/>
  <c r="AP463" i="2"/>
  <c r="AO463" i="2"/>
  <c r="AA244" i="2"/>
  <c r="K470" i="2"/>
  <c r="N469" i="2"/>
  <c r="J470" i="2"/>
  <c r="M469" i="2"/>
  <c r="L470" i="2"/>
  <c r="P469" i="2"/>
  <c r="O469" i="2"/>
  <c r="B464" i="2"/>
  <c r="Q244" i="2" l="1"/>
  <c r="Y244" i="2" s="1"/>
  <c r="R244" i="2"/>
  <c r="Z244" i="2" s="1"/>
  <c r="C464" i="2"/>
  <c r="AR464" i="2" s="1"/>
  <c r="AH244" i="2"/>
  <c r="V245" i="2"/>
  <c r="AD245" i="2" s="1"/>
  <c r="U245" i="2"/>
  <c r="AC245" i="2" s="1"/>
  <c r="AO464" i="2"/>
  <c r="AP464" i="2"/>
  <c r="AQ464" i="2"/>
  <c r="J471" i="2"/>
  <c r="M470" i="2"/>
  <c r="L471" i="2"/>
  <c r="P470" i="2"/>
  <c r="O470" i="2"/>
  <c r="K471" i="2"/>
  <c r="N470" i="2"/>
  <c r="B465" i="2"/>
  <c r="AF245" i="2" l="1"/>
  <c r="S245" i="2"/>
  <c r="AA245" i="2" s="1"/>
  <c r="W244" i="2"/>
  <c r="R245" i="2" s="1"/>
  <c r="Z245" i="2" s="1"/>
  <c r="AG245" i="2"/>
  <c r="T245" i="2"/>
  <c r="V246" i="2" s="1"/>
  <c r="AD246" i="2" s="1"/>
  <c r="C465" i="2"/>
  <c r="AR465" i="2" s="1"/>
  <c r="AP465" i="2"/>
  <c r="AQ465" i="2"/>
  <c r="AO465" i="2"/>
  <c r="L472" i="2"/>
  <c r="P471" i="2"/>
  <c r="O471" i="2"/>
  <c r="K472" i="2"/>
  <c r="N471" i="2"/>
  <c r="J472" i="2"/>
  <c r="M471" i="2"/>
  <c r="B466" i="2"/>
  <c r="AE245" i="2" l="1"/>
  <c r="AH245" i="2"/>
  <c r="U246" i="2"/>
  <c r="AC246" i="2" s="1"/>
  <c r="T246" i="2"/>
  <c r="AB246" i="2" s="1"/>
  <c r="AF246" i="2"/>
  <c r="AG246" i="2"/>
  <c r="S246" i="2"/>
  <c r="AA246" i="2" s="1"/>
  <c r="AB245" i="2"/>
  <c r="Q245" i="2"/>
  <c r="W245" i="2" s="1"/>
  <c r="Q246" i="2" s="1"/>
  <c r="C466" i="2"/>
  <c r="AR466" i="2" s="1"/>
  <c r="AQ466" i="2"/>
  <c r="AO466" i="2"/>
  <c r="AP466" i="2"/>
  <c r="K473" i="2"/>
  <c r="N472" i="2"/>
  <c r="J473" i="2"/>
  <c r="M472" i="2"/>
  <c r="L473" i="2"/>
  <c r="P472" i="2"/>
  <c r="O472" i="2"/>
  <c r="B467" i="2"/>
  <c r="V247" i="2" l="1"/>
  <c r="AD247" i="2" s="1"/>
  <c r="U247" i="2"/>
  <c r="AC247" i="2" s="1"/>
  <c r="AH246" i="2"/>
  <c r="Y245" i="2"/>
  <c r="C467" i="2"/>
  <c r="AR467" i="2" s="1"/>
  <c r="AE246" i="2"/>
  <c r="AQ467" i="2"/>
  <c r="AP467" i="2"/>
  <c r="AO467" i="2"/>
  <c r="Y246" i="2"/>
  <c r="R246" i="2"/>
  <c r="J474" i="2"/>
  <c r="M473" i="2"/>
  <c r="L474" i="2"/>
  <c r="P473" i="2"/>
  <c r="O473" i="2"/>
  <c r="K474" i="2"/>
  <c r="N473" i="2"/>
  <c r="B468" i="2"/>
  <c r="C468" i="2" l="1"/>
  <c r="AR468" i="2" s="1"/>
  <c r="AG247" i="2"/>
  <c r="AF247" i="2"/>
  <c r="W246" i="2"/>
  <c r="AE247" i="2" s="1"/>
  <c r="AO468" i="2"/>
  <c r="AQ468" i="2"/>
  <c r="AP468" i="2"/>
  <c r="Z246" i="2"/>
  <c r="T247" i="2"/>
  <c r="S247" i="2"/>
  <c r="L475" i="2"/>
  <c r="P474" i="2"/>
  <c r="O474" i="2"/>
  <c r="K475" i="2"/>
  <c r="N474" i="2"/>
  <c r="J475" i="2"/>
  <c r="M474" i="2"/>
  <c r="B469" i="2"/>
  <c r="C469" i="2" l="1"/>
  <c r="AR469" i="2" s="1"/>
  <c r="R247" i="2"/>
  <c r="Q247" i="2"/>
  <c r="AP469" i="2"/>
  <c r="AO469" i="2"/>
  <c r="AQ469" i="2"/>
  <c r="AH247" i="2"/>
  <c r="AA247" i="2"/>
  <c r="AB247" i="2"/>
  <c r="V248" i="2"/>
  <c r="U248" i="2"/>
  <c r="J476" i="2"/>
  <c r="M475" i="2"/>
  <c r="K476" i="2"/>
  <c r="N475" i="2"/>
  <c r="L476" i="2"/>
  <c r="P475" i="2"/>
  <c r="O475" i="2"/>
  <c r="B470" i="2"/>
  <c r="C470" i="2" l="1"/>
  <c r="AR470" i="2" s="1"/>
  <c r="Y247" i="2"/>
  <c r="S248" i="2"/>
  <c r="AA248" i="2" s="1"/>
  <c r="AG248" i="2"/>
  <c r="AF248" i="2"/>
  <c r="T248" i="2"/>
  <c r="AB248" i="2" s="1"/>
  <c r="W247" i="2"/>
  <c r="Q248" i="2" s="1"/>
  <c r="Z247" i="2"/>
  <c r="AQ470" i="2"/>
  <c r="AP470" i="2"/>
  <c r="AO470" i="2"/>
  <c r="AC248" i="2"/>
  <c r="AD248" i="2"/>
  <c r="K477" i="2"/>
  <c r="N476" i="2"/>
  <c r="L477" i="2"/>
  <c r="P476" i="2"/>
  <c r="O476" i="2"/>
  <c r="J477" i="2"/>
  <c r="M476" i="2"/>
  <c r="B471" i="2"/>
  <c r="C471" i="2" l="1"/>
  <c r="AR471" i="2" s="1"/>
  <c r="Y248" i="2"/>
  <c r="AE248" i="2"/>
  <c r="R248" i="2"/>
  <c r="V249" i="2"/>
  <c r="AD249" i="2" s="1"/>
  <c r="U249" i="2"/>
  <c r="AC249" i="2" s="1"/>
  <c r="AH248" i="2"/>
  <c r="AP471" i="2"/>
  <c r="AO471" i="2"/>
  <c r="AQ471" i="2"/>
  <c r="L478" i="2"/>
  <c r="P477" i="2"/>
  <c r="O477" i="2"/>
  <c r="J478" i="2"/>
  <c r="M477" i="2"/>
  <c r="K478" i="2"/>
  <c r="N477" i="2"/>
  <c r="B472" i="2"/>
  <c r="C472" i="2" l="1"/>
  <c r="AR472" i="2" s="1"/>
  <c r="Z248" i="2"/>
  <c r="AF249" i="2"/>
  <c r="AG249" i="2"/>
  <c r="W248" i="2"/>
  <c r="AE249" i="2" s="1"/>
  <c r="T249" i="2"/>
  <c r="AB249" i="2" s="1"/>
  <c r="S249" i="2"/>
  <c r="AA249" i="2" s="1"/>
  <c r="AO472" i="2"/>
  <c r="AQ472" i="2"/>
  <c r="AP472" i="2"/>
  <c r="K479" i="2"/>
  <c r="N478" i="2"/>
  <c r="J479" i="2"/>
  <c r="M478" i="2"/>
  <c r="L479" i="2"/>
  <c r="P478" i="2"/>
  <c r="O478" i="2"/>
  <c r="B473" i="2"/>
  <c r="C473" i="2" l="1"/>
  <c r="AR473" i="2" s="1"/>
  <c r="U250" i="2"/>
  <c r="AC250" i="2" s="1"/>
  <c r="R249" i="2"/>
  <c r="AH249" i="2"/>
  <c r="V250" i="2"/>
  <c r="AD250" i="2" s="1"/>
  <c r="Q249" i="2"/>
  <c r="AP473" i="2"/>
  <c r="AO473" i="2"/>
  <c r="AQ473" i="2"/>
  <c r="L480" i="2"/>
  <c r="P479" i="2"/>
  <c r="O479" i="2"/>
  <c r="J480" i="2"/>
  <c r="M479" i="2"/>
  <c r="K480" i="2"/>
  <c r="N479" i="2"/>
  <c r="B474" i="2"/>
  <c r="C474" i="2" l="1"/>
  <c r="AR474" i="2" s="1"/>
  <c r="T250" i="2"/>
  <c r="AB250" i="2" s="1"/>
  <c r="AG250" i="2"/>
  <c r="AF250" i="2"/>
  <c r="Y249" i="2"/>
  <c r="S250" i="2"/>
  <c r="AA250" i="2" s="1"/>
  <c r="Z249" i="2"/>
  <c r="W249" i="2"/>
  <c r="AE250" i="2" s="1"/>
  <c r="AQ474" i="2"/>
  <c r="AP474" i="2"/>
  <c r="AO474" i="2"/>
  <c r="K481" i="2"/>
  <c r="N480" i="2"/>
  <c r="J481" i="2"/>
  <c r="M480" i="2"/>
  <c r="L481" i="2"/>
  <c r="P480" i="2"/>
  <c r="O480" i="2"/>
  <c r="B475" i="2"/>
  <c r="C475" i="2" l="1"/>
  <c r="AR475" i="2" s="1"/>
  <c r="V251" i="2"/>
  <c r="AD251" i="2" s="1"/>
  <c r="AH250" i="2"/>
  <c r="Q250" i="2"/>
  <c r="U251" i="2"/>
  <c r="AC251" i="2" s="1"/>
  <c r="R250" i="2"/>
  <c r="AO475" i="2"/>
  <c r="AQ475" i="2"/>
  <c r="AP475" i="2"/>
  <c r="J482" i="2"/>
  <c r="M481" i="2"/>
  <c r="L482" i="2"/>
  <c r="P481" i="2"/>
  <c r="O481" i="2"/>
  <c r="K482" i="2"/>
  <c r="N481" i="2"/>
  <c r="B476" i="2"/>
  <c r="C476" i="2" l="1"/>
  <c r="AR476" i="2" s="1"/>
  <c r="Y250" i="2"/>
  <c r="S251" i="2"/>
  <c r="AA251" i="2" s="1"/>
  <c r="AG251" i="2"/>
  <c r="AF251" i="2"/>
  <c r="W250" i="2"/>
  <c r="R251" i="2" s="1"/>
  <c r="Z250" i="2"/>
  <c r="T251" i="2"/>
  <c r="AB251" i="2" s="1"/>
  <c r="AO476" i="2"/>
  <c r="AP476" i="2"/>
  <c r="AQ476" i="2"/>
  <c r="L483" i="2"/>
  <c r="P482" i="2"/>
  <c r="O482" i="2"/>
  <c r="K483" i="2"/>
  <c r="N482" i="2"/>
  <c r="J483" i="2"/>
  <c r="M482" i="2"/>
  <c r="B477" i="2"/>
  <c r="C477" i="2" l="1"/>
  <c r="AR477" i="2" s="1"/>
  <c r="AG252" i="2"/>
  <c r="AF252" i="2"/>
  <c r="AE251" i="2"/>
  <c r="AH251" i="2"/>
  <c r="U252" i="2"/>
  <c r="AC252" i="2" s="1"/>
  <c r="V252" i="2"/>
  <c r="AD252" i="2" s="1"/>
  <c r="T252" i="2"/>
  <c r="AB252" i="2" s="1"/>
  <c r="S252" i="2"/>
  <c r="AA252" i="2" s="1"/>
  <c r="Z251" i="2"/>
  <c r="Q251" i="2"/>
  <c r="AP477" i="2"/>
  <c r="AQ477" i="2"/>
  <c r="AO477" i="2"/>
  <c r="J484" i="2"/>
  <c r="M483" i="2"/>
  <c r="K484" i="2"/>
  <c r="N483" i="2"/>
  <c r="L484" i="2"/>
  <c r="P483" i="2"/>
  <c r="O483" i="2"/>
  <c r="B478" i="2"/>
  <c r="C478" i="2" l="1"/>
  <c r="AR478" i="2" s="1"/>
  <c r="W251" i="2"/>
  <c r="AE252" i="2" s="1"/>
  <c r="V253" i="2"/>
  <c r="AD253" i="2" s="1"/>
  <c r="U253" i="2"/>
  <c r="AC253" i="2" s="1"/>
  <c r="AH252" i="2"/>
  <c r="Y251" i="2"/>
  <c r="AQ478" i="2"/>
  <c r="AP478" i="2"/>
  <c r="AO478" i="2"/>
  <c r="L485" i="2"/>
  <c r="P484" i="2"/>
  <c r="O484" i="2"/>
  <c r="K485" i="2"/>
  <c r="N484" i="2"/>
  <c r="J485" i="2"/>
  <c r="M484" i="2"/>
  <c r="B479" i="2"/>
  <c r="Q252" i="2" l="1"/>
  <c r="Y252" i="2" s="1"/>
  <c r="C479" i="2"/>
  <c r="AR479" i="2" s="1"/>
  <c r="R252" i="2"/>
  <c r="AG253" i="2" s="1"/>
  <c r="AQ479" i="2"/>
  <c r="AO479" i="2"/>
  <c r="AP479" i="2"/>
  <c r="J486" i="2"/>
  <c r="M485" i="2"/>
  <c r="K486" i="2"/>
  <c r="N485" i="2"/>
  <c r="L486" i="2"/>
  <c r="P485" i="2"/>
  <c r="O485" i="2"/>
  <c r="B480" i="2"/>
  <c r="AF253" i="2" l="1"/>
  <c r="AH253" i="2" s="1"/>
  <c r="T253" i="2"/>
  <c r="V254" i="2" s="1"/>
  <c r="AD254" i="2" s="1"/>
  <c r="S253" i="2"/>
  <c r="AA253" i="2" s="1"/>
  <c r="W252" i="2"/>
  <c r="Q253" i="2" s="1"/>
  <c r="Y253" i="2" s="1"/>
  <c r="Z252" i="2"/>
  <c r="K487" i="2"/>
  <c r="N486" i="2"/>
  <c r="L487" i="2"/>
  <c r="P486" i="2"/>
  <c r="O486" i="2"/>
  <c r="J487" i="2"/>
  <c r="M486" i="2"/>
  <c r="C480" i="2"/>
  <c r="AR480" i="2" s="1"/>
  <c r="B481" i="2"/>
  <c r="R253" i="2" l="1"/>
  <c r="AF254" i="2" s="1"/>
  <c r="AE253" i="2"/>
  <c r="U254" i="2"/>
  <c r="AC254" i="2" s="1"/>
  <c r="AB253" i="2"/>
  <c r="AO480" i="2"/>
  <c r="AP480" i="2"/>
  <c r="AQ480" i="2"/>
  <c r="L488" i="2"/>
  <c r="P487" i="2"/>
  <c r="O487" i="2"/>
  <c r="J488" i="2"/>
  <c r="M487" i="2"/>
  <c r="K488" i="2"/>
  <c r="N487" i="2"/>
  <c r="C481" i="2"/>
  <c r="AR481" i="2" s="1"/>
  <c r="B482" i="2"/>
  <c r="AG254" i="2" l="1"/>
  <c r="AH254" i="2" s="1"/>
  <c r="W253" i="2"/>
  <c r="AE254" i="2" s="1"/>
  <c r="S254" i="2"/>
  <c r="AA254" i="2" s="1"/>
  <c r="T254" i="2"/>
  <c r="V255" i="2" s="1"/>
  <c r="AD255" i="2" s="1"/>
  <c r="Z253" i="2"/>
  <c r="AP481" i="2"/>
  <c r="AQ481" i="2"/>
  <c r="AO481" i="2"/>
  <c r="K489" i="2"/>
  <c r="N488" i="2"/>
  <c r="J489" i="2"/>
  <c r="M488" i="2"/>
  <c r="L489" i="2"/>
  <c r="P488" i="2"/>
  <c r="O488" i="2"/>
  <c r="C482" i="2"/>
  <c r="AR482" i="2" s="1"/>
  <c r="B483" i="2"/>
  <c r="R254" i="2" l="1"/>
  <c r="S255" i="2" s="1"/>
  <c r="AA255" i="2" s="1"/>
  <c r="Q254" i="2"/>
  <c r="AB254" i="2"/>
  <c r="U255" i="2"/>
  <c r="AC255" i="2" s="1"/>
  <c r="AQ482" i="2"/>
  <c r="AO482" i="2"/>
  <c r="AP482" i="2"/>
  <c r="L490" i="2"/>
  <c r="P489" i="2"/>
  <c r="O489" i="2"/>
  <c r="J490" i="2"/>
  <c r="M489" i="2"/>
  <c r="K490" i="2"/>
  <c r="N489" i="2"/>
  <c r="C483" i="2"/>
  <c r="AR483" i="2" s="1"/>
  <c r="B484" i="2"/>
  <c r="AF255" i="2" l="1"/>
  <c r="Z254" i="2"/>
  <c r="T255" i="2"/>
  <c r="AB255" i="2" s="1"/>
  <c r="AG255" i="2"/>
  <c r="W254" i="2"/>
  <c r="Q255" i="2" s="1"/>
  <c r="Y255" i="2" s="1"/>
  <c r="Y254" i="2"/>
  <c r="AP483" i="2"/>
  <c r="AQ483" i="2"/>
  <c r="AO483" i="2"/>
  <c r="J491" i="2"/>
  <c r="M490" i="2"/>
  <c r="K491" i="2"/>
  <c r="N490" i="2"/>
  <c r="L491" i="2"/>
  <c r="P490" i="2"/>
  <c r="O490" i="2"/>
  <c r="C484" i="2"/>
  <c r="AR484" i="2" s="1"/>
  <c r="B485" i="2"/>
  <c r="AH255" i="2" l="1"/>
  <c r="AE255" i="2"/>
  <c r="R255" i="2"/>
  <c r="Z255" i="2" s="1"/>
  <c r="V256" i="2"/>
  <c r="AD256" i="2" s="1"/>
  <c r="U256" i="2"/>
  <c r="AC256" i="2" s="1"/>
  <c r="AO484" i="2"/>
  <c r="AQ484" i="2"/>
  <c r="AP484" i="2"/>
  <c r="K492" i="2"/>
  <c r="N491" i="2"/>
  <c r="L492" i="2"/>
  <c r="P491" i="2"/>
  <c r="O491" i="2"/>
  <c r="J492" i="2"/>
  <c r="M491" i="2"/>
  <c r="C485" i="2"/>
  <c r="AR485" i="2" s="1"/>
  <c r="B486" i="2"/>
  <c r="AF256" i="2" l="1"/>
  <c r="W255" i="2"/>
  <c r="Q256" i="2" s="1"/>
  <c r="Y256" i="2" s="1"/>
  <c r="AG256" i="2"/>
  <c r="S256" i="2"/>
  <c r="AA256" i="2" s="1"/>
  <c r="T256" i="2"/>
  <c r="AB256" i="2" s="1"/>
  <c r="AP485" i="2"/>
  <c r="AQ485" i="2"/>
  <c r="AO485" i="2"/>
  <c r="J493" i="2"/>
  <c r="M492" i="2"/>
  <c r="L493" i="2"/>
  <c r="P492" i="2"/>
  <c r="O492" i="2"/>
  <c r="K493" i="2"/>
  <c r="N492" i="2"/>
  <c r="C486" i="2"/>
  <c r="AR486" i="2" s="1"/>
  <c r="B487" i="2"/>
  <c r="R256" i="2" l="1"/>
  <c r="W256" i="2" s="1"/>
  <c r="AE257" i="2" s="1"/>
  <c r="AE256" i="2"/>
  <c r="AH256" i="2"/>
  <c r="U257" i="2"/>
  <c r="AC257" i="2" s="1"/>
  <c r="V257" i="2"/>
  <c r="AD257" i="2" s="1"/>
  <c r="AQ486" i="2"/>
  <c r="AO486" i="2"/>
  <c r="AP486" i="2"/>
  <c r="L494" i="2"/>
  <c r="P493" i="2"/>
  <c r="O493" i="2"/>
  <c r="K494" i="2"/>
  <c r="N493" i="2"/>
  <c r="J494" i="2"/>
  <c r="M493" i="2"/>
  <c r="C487" i="2"/>
  <c r="AR487" i="2" s="1"/>
  <c r="B488" i="2"/>
  <c r="AG257" i="2" l="1"/>
  <c r="AF257" i="2"/>
  <c r="S257" i="2"/>
  <c r="AA257" i="2" s="1"/>
  <c r="Z256" i="2"/>
  <c r="T257" i="2"/>
  <c r="AB257" i="2" s="1"/>
  <c r="Q257" i="2"/>
  <c r="R257" i="2"/>
  <c r="AO487" i="2"/>
  <c r="AP487" i="2"/>
  <c r="AQ487" i="2"/>
  <c r="K495" i="2"/>
  <c r="N494" i="2"/>
  <c r="J495" i="2"/>
  <c r="M494" i="2"/>
  <c r="L495" i="2"/>
  <c r="P494" i="2"/>
  <c r="O494" i="2"/>
  <c r="C488" i="2"/>
  <c r="AR488" i="2" s="1"/>
  <c r="B489" i="2"/>
  <c r="AH257" i="2" l="1"/>
  <c r="V258" i="2"/>
  <c r="AD258" i="2" s="1"/>
  <c r="U258" i="2"/>
  <c r="AC258" i="2" s="1"/>
  <c r="S258" i="2"/>
  <c r="AA258" i="2" s="1"/>
  <c r="AG258" i="2"/>
  <c r="AF258" i="2"/>
  <c r="T258" i="2"/>
  <c r="AB258" i="2" s="1"/>
  <c r="W257" i="2"/>
  <c r="R258" i="2" s="1"/>
  <c r="Z257" i="2"/>
  <c r="Y257" i="2"/>
  <c r="AO488" i="2"/>
  <c r="AQ488" i="2"/>
  <c r="AP488" i="2"/>
  <c r="J496" i="2"/>
  <c r="M495" i="2"/>
  <c r="L496" i="2"/>
  <c r="P495" i="2"/>
  <c r="O495" i="2"/>
  <c r="K496" i="2"/>
  <c r="N495" i="2"/>
  <c r="C489" i="2"/>
  <c r="AR489" i="2" s="1"/>
  <c r="B490" i="2"/>
  <c r="Z258" i="2" l="1"/>
  <c r="AG259" i="2"/>
  <c r="AF259" i="2"/>
  <c r="AE258" i="2"/>
  <c r="V259" i="2"/>
  <c r="AD259" i="2" s="1"/>
  <c r="U259" i="2"/>
  <c r="AC259" i="2" s="1"/>
  <c r="Q258" i="2"/>
  <c r="T259" i="2"/>
  <c r="AB259" i="2" s="1"/>
  <c r="S259" i="2"/>
  <c r="AA259" i="2" s="1"/>
  <c r="AH258" i="2"/>
  <c r="AP489" i="2"/>
  <c r="AO489" i="2"/>
  <c r="AQ489" i="2"/>
  <c r="K497" i="2"/>
  <c r="N496" i="2"/>
  <c r="L497" i="2"/>
  <c r="P496" i="2"/>
  <c r="O496" i="2"/>
  <c r="J497" i="2"/>
  <c r="M496" i="2"/>
  <c r="C490" i="2"/>
  <c r="AR490" i="2" s="1"/>
  <c r="B491" i="2"/>
  <c r="AH259" i="2" l="1"/>
  <c r="U260" i="2"/>
  <c r="AC260" i="2" s="1"/>
  <c r="V260" i="2"/>
  <c r="AD260" i="2" s="1"/>
  <c r="Y258" i="2"/>
  <c r="W258" i="2"/>
  <c r="AE259" i="2" s="1"/>
  <c r="AQ490" i="2"/>
  <c r="AP490" i="2"/>
  <c r="AO490" i="2"/>
  <c r="J498" i="2"/>
  <c r="M497" i="2"/>
  <c r="L498" i="2"/>
  <c r="P497" i="2"/>
  <c r="O497" i="2"/>
  <c r="K498" i="2"/>
  <c r="N497" i="2"/>
  <c r="C491" i="2"/>
  <c r="AR491" i="2" s="1"/>
  <c r="B492" i="2"/>
  <c r="R259" i="2" l="1"/>
  <c r="Q259" i="2"/>
  <c r="AO491" i="2"/>
  <c r="AQ491" i="2"/>
  <c r="AP491" i="2"/>
  <c r="L499" i="2"/>
  <c r="P498" i="2"/>
  <c r="O498" i="2"/>
  <c r="K499" i="2"/>
  <c r="N498" i="2"/>
  <c r="J499" i="2"/>
  <c r="M498" i="2"/>
  <c r="C492" i="2"/>
  <c r="AR492" i="2" s="1"/>
  <c r="B493" i="2"/>
  <c r="Y259" i="2" l="1"/>
  <c r="Z259" i="2"/>
  <c r="AG260" i="2"/>
  <c r="AF260" i="2"/>
  <c r="S260" i="2"/>
  <c r="AA260" i="2" s="1"/>
  <c r="T260" i="2"/>
  <c r="AB260" i="2" s="1"/>
  <c r="W259" i="2"/>
  <c r="AE260" i="2" s="1"/>
  <c r="AO492" i="2"/>
  <c r="AQ492" i="2"/>
  <c r="AP492" i="2"/>
  <c r="K500" i="2"/>
  <c r="N499" i="2"/>
  <c r="J500" i="2"/>
  <c r="M499" i="2"/>
  <c r="L500" i="2"/>
  <c r="P499" i="2"/>
  <c r="O499" i="2"/>
  <c r="C493" i="2"/>
  <c r="AR493" i="2" s="1"/>
  <c r="B494" i="2"/>
  <c r="AH260" i="2" l="1"/>
  <c r="V261" i="2"/>
  <c r="AD261" i="2" s="1"/>
  <c r="U261" i="2"/>
  <c r="AC261" i="2" s="1"/>
  <c r="R260" i="2"/>
  <c r="Q260" i="2"/>
  <c r="AP493" i="2"/>
  <c r="AO493" i="2"/>
  <c r="AQ493" i="2"/>
  <c r="J501" i="2"/>
  <c r="M500" i="2"/>
  <c r="L501" i="2"/>
  <c r="P500" i="2"/>
  <c r="O500" i="2"/>
  <c r="K501" i="2"/>
  <c r="N500" i="2"/>
  <c r="C494" i="2"/>
  <c r="AR494" i="2" s="1"/>
  <c r="B495" i="2"/>
  <c r="S261" i="2" l="1"/>
  <c r="AA261" i="2" s="1"/>
  <c r="AG261" i="2"/>
  <c r="AF261" i="2"/>
  <c r="W260" i="2"/>
  <c r="AE261" i="2" s="1"/>
  <c r="Y260" i="2"/>
  <c r="T261" i="2"/>
  <c r="AB261" i="2" s="1"/>
  <c r="Z260" i="2"/>
  <c r="AQ494" i="2"/>
  <c r="AO494" i="2"/>
  <c r="AP494" i="2"/>
  <c r="K502" i="2"/>
  <c r="N501" i="2"/>
  <c r="L502" i="2"/>
  <c r="P501" i="2"/>
  <c r="O501" i="2"/>
  <c r="J502" i="2"/>
  <c r="M501" i="2"/>
  <c r="C495" i="2"/>
  <c r="AR495" i="2" s="1"/>
  <c r="B496" i="2"/>
  <c r="AH261" i="2" l="1"/>
  <c r="Q261" i="2"/>
  <c r="R261" i="2"/>
  <c r="U262" i="2"/>
  <c r="AC262" i="2" s="1"/>
  <c r="V262" i="2"/>
  <c r="AD262" i="2" s="1"/>
  <c r="AQ495" i="2"/>
  <c r="AP495" i="2"/>
  <c r="AO495" i="2"/>
  <c r="L503" i="2"/>
  <c r="P502" i="2"/>
  <c r="O502" i="2"/>
  <c r="J503" i="2"/>
  <c r="M502" i="2"/>
  <c r="K503" i="2"/>
  <c r="N502" i="2"/>
  <c r="C496" i="2"/>
  <c r="AR496" i="2" s="1"/>
  <c r="B497" i="2"/>
  <c r="AG262" i="2" l="1"/>
  <c r="AF262" i="2"/>
  <c r="T262" i="2"/>
  <c r="V263" i="2" s="1"/>
  <c r="AD263" i="2" s="1"/>
  <c r="Z261" i="2"/>
  <c r="S262" i="2"/>
  <c r="AA262" i="2" s="1"/>
  <c r="W261" i="2"/>
  <c r="AE262" i="2" s="1"/>
  <c r="Y261" i="2"/>
  <c r="AO496" i="2"/>
  <c r="AP496" i="2"/>
  <c r="AQ496" i="2"/>
  <c r="J504" i="2"/>
  <c r="M503" i="2"/>
  <c r="K504" i="2"/>
  <c r="N503" i="2"/>
  <c r="L504" i="2"/>
  <c r="P503" i="2"/>
  <c r="O503" i="2"/>
  <c r="C497" i="2"/>
  <c r="AR497" i="2" s="1"/>
  <c r="B498" i="2"/>
  <c r="AH262" i="2" l="1"/>
  <c r="AB262" i="2"/>
  <c r="U263" i="2"/>
  <c r="AC263" i="2" s="1"/>
  <c r="Q262" i="2"/>
  <c r="R262" i="2"/>
  <c r="AP497" i="2"/>
  <c r="AQ497" i="2"/>
  <c r="AO497" i="2"/>
  <c r="L505" i="2"/>
  <c r="P504" i="2"/>
  <c r="O504" i="2"/>
  <c r="K505" i="2"/>
  <c r="N504" i="2"/>
  <c r="J505" i="2"/>
  <c r="M504" i="2"/>
  <c r="C498" i="2"/>
  <c r="AR498" i="2" s="1"/>
  <c r="B499" i="2"/>
  <c r="Z262" i="2" l="1"/>
  <c r="AG263" i="2"/>
  <c r="AF263" i="2"/>
  <c r="Y262" i="2"/>
  <c r="S263" i="2"/>
  <c r="AA263" i="2" s="1"/>
  <c r="W262" i="2"/>
  <c r="Q263" i="2" s="1"/>
  <c r="T263" i="2"/>
  <c r="AB263" i="2" s="1"/>
  <c r="AQ498" i="2"/>
  <c r="AO498" i="2"/>
  <c r="AP498" i="2"/>
  <c r="K506" i="2"/>
  <c r="N505" i="2"/>
  <c r="J506" i="2"/>
  <c r="M505" i="2"/>
  <c r="L506" i="2"/>
  <c r="P505" i="2"/>
  <c r="O505" i="2"/>
  <c r="C499" i="2"/>
  <c r="AR499" i="2" s="1"/>
  <c r="B500" i="2"/>
  <c r="AE263" i="2" l="1"/>
  <c r="Y263" i="2"/>
  <c r="R263" i="2"/>
  <c r="AH263" i="2"/>
  <c r="U264" i="2"/>
  <c r="AC264" i="2" s="1"/>
  <c r="V264" i="2"/>
  <c r="AD264" i="2" s="1"/>
  <c r="AQ499" i="2"/>
  <c r="AP499" i="2"/>
  <c r="AO499" i="2"/>
  <c r="L507" i="2"/>
  <c r="P506" i="2"/>
  <c r="O506" i="2"/>
  <c r="J507" i="2"/>
  <c r="M506" i="2"/>
  <c r="K507" i="2"/>
  <c r="N506" i="2"/>
  <c r="C500" i="2"/>
  <c r="AR500" i="2" s="1"/>
  <c r="B501" i="2"/>
  <c r="W263" i="2" l="1"/>
  <c r="AE264" i="2" s="1"/>
  <c r="AG264" i="2"/>
  <c r="AF264" i="2"/>
  <c r="S264" i="2"/>
  <c r="AA264" i="2" s="1"/>
  <c r="Z263" i="2"/>
  <c r="T264" i="2"/>
  <c r="AB264" i="2" s="1"/>
  <c r="AO500" i="2"/>
  <c r="AP500" i="2"/>
  <c r="AQ500" i="2"/>
  <c r="J508" i="2"/>
  <c r="M507" i="2"/>
  <c r="K508" i="2"/>
  <c r="N507" i="2"/>
  <c r="L508" i="2"/>
  <c r="P507" i="2"/>
  <c r="O507" i="2"/>
  <c r="C501" i="2"/>
  <c r="AR501" i="2" s="1"/>
  <c r="B502" i="2"/>
  <c r="R264" i="2" l="1"/>
  <c r="Z264" i="2" s="1"/>
  <c r="Q264" i="2"/>
  <c r="Y264" i="2" s="1"/>
  <c r="AH264" i="2"/>
  <c r="V265" i="2"/>
  <c r="AD265" i="2" s="1"/>
  <c r="U265" i="2"/>
  <c r="AC265" i="2" s="1"/>
  <c r="AP501" i="2"/>
  <c r="AO501" i="2"/>
  <c r="AQ501" i="2"/>
  <c r="L509" i="2"/>
  <c r="P508" i="2"/>
  <c r="O508" i="2"/>
  <c r="K509" i="2"/>
  <c r="N508" i="2"/>
  <c r="J509" i="2"/>
  <c r="M508" i="2"/>
  <c r="C502" i="2"/>
  <c r="AR502" i="2" s="1"/>
  <c r="B503" i="2"/>
  <c r="AG265" i="2" l="1"/>
  <c r="AF265" i="2"/>
  <c r="S265" i="2"/>
  <c r="AA265" i="2" s="1"/>
  <c r="T265" i="2"/>
  <c r="AB265" i="2" s="1"/>
  <c r="W264" i="2"/>
  <c r="Q265" i="2" s="1"/>
  <c r="Y265" i="2" s="1"/>
  <c r="AQ502" i="2"/>
  <c r="AP502" i="2"/>
  <c r="AO502" i="2"/>
  <c r="K510" i="2"/>
  <c r="N509" i="2"/>
  <c r="J510" i="2"/>
  <c r="M509" i="2"/>
  <c r="L510" i="2"/>
  <c r="P509" i="2"/>
  <c r="O509" i="2"/>
  <c r="C503" i="2"/>
  <c r="AR503" i="2" s="1"/>
  <c r="B504" i="2"/>
  <c r="AH265" i="2" l="1"/>
  <c r="AE265" i="2"/>
  <c r="R265" i="2"/>
  <c r="AG266" i="2" s="1"/>
  <c r="U266" i="2"/>
  <c r="AC266" i="2" s="1"/>
  <c r="V266" i="2"/>
  <c r="AD266" i="2" s="1"/>
  <c r="AP503" i="2"/>
  <c r="AO503" i="2"/>
  <c r="AQ503" i="2"/>
  <c r="J511" i="2"/>
  <c r="M510" i="2"/>
  <c r="L511" i="2"/>
  <c r="P510" i="2"/>
  <c r="O510" i="2"/>
  <c r="K511" i="2"/>
  <c r="N510" i="2"/>
  <c r="C504" i="2"/>
  <c r="AR504" i="2" s="1"/>
  <c r="B505" i="2"/>
  <c r="S266" i="2" l="1"/>
  <c r="AA266" i="2" s="1"/>
  <c r="T266" i="2"/>
  <c r="AB266" i="2" s="1"/>
  <c r="W265" i="2"/>
  <c r="AE266" i="2" s="1"/>
  <c r="AF266" i="2"/>
  <c r="AH266" i="2" s="1"/>
  <c r="Z265" i="2"/>
  <c r="AO504" i="2"/>
  <c r="AQ504" i="2"/>
  <c r="AP504" i="2"/>
  <c r="K512" i="2"/>
  <c r="N511" i="2"/>
  <c r="L512" i="2"/>
  <c r="P511" i="2"/>
  <c r="O511" i="2"/>
  <c r="J512" i="2"/>
  <c r="M511" i="2"/>
  <c r="C505" i="2"/>
  <c r="AR505" i="2" s="1"/>
  <c r="B506" i="2"/>
  <c r="V267" i="2" l="1"/>
  <c r="AD267" i="2" s="1"/>
  <c r="R266" i="2"/>
  <c r="S267" i="2" s="1"/>
  <c r="AA267" i="2" s="1"/>
  <c r="Q266" i="2"/>
  <c r="U267" i="2"/>
  <c r="AC267" i="2" s="1"/>
  <c r="AP505" i="2"/>
  <c r="AO505" i="2"/>
  <c r="AQ505" i="2"/>
  <c r="J513" i="2"/>
  <c r="M512" i="2"/>
  <c r="L513" i="2"/>
  <c r="P512" i="2"/>
  <c r="O512" i="2"/>
  <c r="K513" i="2"/>
  <c r="N512" i="2"/>
  <c r="C506" i="2"/>
  <c r="AR506" i="2" s="1"/>
  <c r="B507" i="2"/>
  <c r="T267" i="2" l="1"/>
  <c r="AB267" i="2" s="1"/>
  <c r="AF267" i="2"/>
  <c r="AG267" i="2"/>
  <c r="Z266" i="2"/>
  <c r="W266" i="2"/>
  <c r="AE267" i="2" s="1"/>
  <c r="Y266" i="2"/>
  <c r="AQ506" i="2"/>
  <c r="AP506" i="2"/>
  <c r="AO506" i="2"/>
  <c r="K514" i="2"/>
  <c r="N513" i="2"/>
  <c r="L514" i="2"/>
  <c r="P513" i="2"/>
  <c r="O513" i="2"/>
  <c r="J514" i="2"/>
  <c r="M513" i="2"/>
  <c r="C507" i="2"/>
  <c r="AR507" i="2" s="1"/>
  <c r="B508" i="2"/>
  <c r="V268" i="2" l="1"/>
  <c r="AD268" i="2" s="1"/>
  <c r="U268" i="2"/>
  <c r="AC268" i="2" s="1"/>
  <c r="AH267" i="2"/>
  <c r="Q267" i="2"/>
  <c r="R267" i="2"/>
  <c r="Z267" i="2" s="1"/>
  <c r="AO507" i="2"/>
  <c r="AP507" i="2"/>
  <c r="AQ507" i="2"/>
  <c r="L515" i="2"/>
  <c r="P514" i="2"/>
  <c r="O514" i="2"/>
  <c r="J515" i="2"/>
  <c r="M514" i="2"/>
  <c r="K515" i="2"/>
  <c r="N514" i="2"/>
  <c r="C508" i="2"/>
  <c r="AR508" i="2" s="1"/>
  <c r="B509" i="2"/>
  <c r="S268" i="2" l="1"/>
  <c r="AA268" i="2" s="1"/>
  <c r="W267" i="2"/>
  <c r="AE268" i="2" s="1"/>
  <c r="AF268" i="2"/>
  <c r="AG268" i="2"/>
  <c r="T268" i="2"/>
  <c r="AB268" i="2" s="1"/>
  <c r="Y267" i="2"/>
  <c r="AO508" i="2"/>
  <c r="AP508" i="2"/>
  <c r="AQ508" i="2"/>
  <c r="J516" i="2"/>
  <c r="M515" i="2"/>
  <c r="K516" i="2"/>
  <c r="N515" i="2"/>
  <c r="L516" i="2"/>
  <c r="P515" i="2"/>
  <c r="O515" i="2"/>
  <c r="C509" i="2"/>
  <c r="AR509" i="2" s="1"/>
  <c r="B510" i="2"/>
  <c r="U269" i="2" l="1"/>
  <c r="AC269" i="2" s="1"/>
  <c r="V269" i="2"/>
  <c r="AD269" i="2" s="1"/>
  <c r="AH268" i="2"/>
  <c r="R268" i="2"/>
  <c r="Z268" i="2" s="1"/>
  <c r="Q268" i="2"/>
  <c r="Y268" i="2" s="1"/>
  <c r="AP509" i="2"/>
  <c r="AQ509" i="2"/>
  <c r="AO509" i="2"/>
  <c r="K517" i="2"/>
  <c r="N516" i="2"/>
  <c r="L517" i="2"/>
  <c r="P516" i="2"/>
  <c r="O516" i="2"/>
  <c r="J517" i="2"/>
  <c r="M516" i="2"/>
  <c r="C510" i="2"/>
  <c r="AR510" i="2" s="1"/>
  <c r="B511" i="2"/>
  <c r="AF269" i="2" l="1"/>
  <c r="AG269" i="2"/>
  <c r="T269" i="2"/>
  <c r="V270" i="2" s="1"/>
  <c r="AD270" i="2" s="1"/>
  <c r="S269" i="2"/>
  <c r="AA269" i="2" s="1"/>
  <c r="W268" i="2"/>
  <c r="R269" i="2" s="1"/>
  <c r="AF270" i="2" s="1"/>
  <c r="AQ510" i="2"/>
  <c r="AP510" i="2"/>
  <c r="AO510" i="2"/>
  <c r="L518" i="2"/>
  <c r="P517" i="2"/>
  <c r="O517" i="2"/>
  <c r="J518" i="2"/>
  <c r="M517" i="2"/>
  <c r="K518" i="2"/>
  <c r="N517" i="2"/>
  <c r="C511" i="2"/>
  <c r="AR511" i="2" s="1"/>
  <c r="B512" i="2"/>
  <c r="AH269" i="2" l="1"/>
  <c r="AE269" i="2"/>
  <c r="U270" i="2"/>
  <c r="AC270" i="2" s="1"/>
  <c r="Q269" i="2"/>
  <c r="Y269" i="2" s="1"/>
  <c r="AB269" i="2"/>
  <c r="AG270" i="2"/>
  <c r="AH270" i="2" s="1"/>
  <c r="T270" i="2"/>
  <c r="AB270" i="2" s="1"/>
  <c r="Z269" i="2"/>
  <c r="S270" i="2"/>
  <c r="AA270" i="2" s="1"/>
  <c r="AQ511" i="2"/>
  <c r="AP511" i="2"/>
  <c r="AO511" i="2"/>
  <c r="J519" i="2"/>
  <c r="M518" i="2"/>
  <c r="K519" i="2"/>
  <c r="N518" i="2"/>
  <c r="L519" i="2"/>
  <c r="P518" i="2"/>
  <c r="O518" i="2"/>
  <c r="C512" i="2"/>
  <c r="AR512" i="2" s="1"/>
  <c r="B513" i="2"/>
  <c r="V271" i="2" l="1"/>
  <c r="AD271" i="2" s="1"/>
  <c r="W269" i="2"/>
  <c r="AE270" i="2" s="1"/>
  <c r="U271" i="2"/>
  <c r="AC271" i="2" s="1"/>
  <c r="AO512" i="2"/>
  <c r="AP512" i="2"/>
  <c r="AQ512" i="2"/>
  <c r="L520" i="2"/>
  <c r="P519" i="2"/>
  <c r="O519" i="2"/>
  <c r="K520" i="2"/>
  <c r="N519" i="2"/>
  <c r="J520" i="2"/>
  <c r="M519" i="2"/>
  <c r="C513" i="2"/>
  <c r="AR513" i="2" s="1"/>
  <c r="B514" i="2"/>
  <c r="R270" i="2" l="1"/>
  <c r="Z270" i="2" s="1"/>
  <c r="Q270" i="2"/>
  <c r="Y270" i="2" s="1"/>
  <c r="AP513" i="2"/>
  <c r="AQ513" i="2"/>
  <c r="AO513" i="2"/>
  <c r="K521" i="2"/>
  <c r="N520" i="2"/>
  <c r="J521" i="2"/>
  <c r="M520" i="2"/>
  <c r="L521" i="2"/>
  <c r="P520" i="2"/>
  <c r="O520" i="2"/>
  <c r="C514" i="2"/>
  <c r="AR514" i="2" s="1"/>
  <c r="B515" i="2"/>
  <c r="AG271" i="2" l="1"/>
  <c r="AF271" i="2"/>
  <c r="S271" i="2"/>
  <c r="AA271" i="2" s="1"/>
  <c r="T271" i="2"/>
  <c r="AB271" i="2" s="1"/>
  <c r="W270" i="2"/>
  <c r="R271" i="2" s="1"/>
  <c r="AQ514" i="2"/>
  <c r="AO514" i="2"/>
  <c r="AP514" i="2"/>
  <c r="L522" i="2"/>
  <c r="P521" i="2"/>
  <c r="O521" i="2"/>
  <c r="J522" i="2"/>
  <c r="M521" i="2"/>
  <c r="K522" i="2"/>
  <c r="N521" i="2"/>
  <c r="C515" i="2"/>
  <c r="AR515" i="2" s="1"/>
  <c r="B516" i="2"/>
  <c r="T272" i="2" l="1"/>
  <c r="AB272" i="2" s="1"/>
  <c r="V272" i="2"/>
  <c r="AD272" i="2" s="1"/>
  <c r="U272" i="2"/>
  <c r="AC272" i="2" s="1"/>
  <c r="AH271" i="2"/>
  <c r="AE271" i="2"/>
  <c r="AF272" i="2"/>
  <c r="Q271" i="2"/>
  <c r="Y271" i="2" s="1"/>
  <c r="AG272" i="2"/>
  <c r="Z271" i="2"/>
  <c r="S272" i="2"/>
  <c r="AA272" i="2" s="1"/>
  <c r="AP515" i="2"/>
  <c r="AQ515" i="2"/>
  <c r="AO515" i="2"/>
  <c r="J523" i="2"/>
  <c r="M522" i="2"/>
  <c r="K523" i="2"/>
  <c r="N522" i="2"/>
  <c r="L523" i="2"/>
  <c r="P522" i="2"/>
  <c r="O522" i="2"/>
  <c r="C516" i="2"/>
  <c r="AR516" i="2" s="1"/>
  <c r="B517" i="2"/>
  <c r="AH272" i="2" l="1"/>
  <c r="V273" i="2"/>
  <c r="AD273" i="2" s="1"/>
  <c r="W271" i="2"/>
  <c r="Q272" i="2" s="1"/>
  <c r="Y272" i="2" s="1"/>
  <c r="U273" i="2"/>
  <c r="AC273" i="2" s="1"/>
  <c r="AO516" i="2"/>
  <c r="AQ516" i="2"/>
  <c r="AP516" i="2"/>
  <c r="L524" i="2"/>
  <c r="P523" i="2"/>
  <c r="O523" i="2"/>
  <c r="K524" i="2"/>
  <c r="N523" i="2"/>
  <c r="J524" i="2"/>
  <c r="M523" i="2"/>
  <c r="C517" i="2"/>
  <c r="AR517" i="2" s="1"/>
  <c r="B518" i="2"/>
  <c r="AE272" i="2" l="1"/>
  <c r="R272" i="2"/>
  <c r="Z272" i="2" s="1"/>
  <c r="AP517" i="2"/>
  <c r="AQ517" i="2"/>
  <c r="AO517" i="2"/>
  <c r="J525" i="2"/>
  <c r="M524" i="2"/>
  <c r="K525" i="2"/>
  <c r="N524" i="2"/>
  <c r="L525" i="2"/>
  <c r="P524" i="2"/>
  <c r="O524" i="2"/>
  <c r="C518" i="2"/>
  <c r="AR518" i="2" s="1"/>
  <c r="B519" i="2"/>
  <c r="T273" i="2" l="1"/>
  <c r="AB273" i="2" s="1"/>
  <c r="W272" i="2"/>
  <c r="R273" i="2" s="1"/>
  <c r="AG274" i="2" s="1"/>
  <c r="AG273" i="2"/>
  <c r="S273" i="2"/>
  <c r="AA273" i="2" s="1"/>
  <c r="AF273" i="2"/>
  <c r="AQ518" i="2"/>
  <c r="AP518" i="2"/>
  <c r="AO518" i="2"/>
  <c r="L526" i="2"/>
  <c r="P525" i="2"/>
  <c r="O525" i="2"/>
  <c r="K526" i="2"/>
  <c r="N525" i="2"/>
  <c r="J526" i="2"/>
  <c r="M525" i="2"/>
  <c r="C519" i="2"/>
  <c r="AR519" i="2" s="1"/>
  <c r="B520" i="2"/>
  <c r="Q273" i="2" l="1"/>
  <c r="Y273" i="2" s="1"/>
  <c r="AE273" i="2"/>
  <c r="V274" i="2"/>
  <c r="AD274" i="2" s="1"/>
  <c r="Z273" i="2"/>
  <c r="U274" i="2"/>
  <c r="AC274" i="2" s="1"/>
  <c r="AH273" i="2"/>
  <c r="AF274" i="2"/>
  <c r="AH274" i="2" s="1"/>
  <c r="T274" i="2"/>
  <c r="AB274" i="2" s="1"/>
  <c r="S274" i="2"/>
  <c r="AA274" i="2" s="1"/>
  <c r="AO519" i="2"/>
  <c r="AP519" i="2"/>
  <c r="AQ519" i="2"/>
  <c r="J527" i="2"/>
  <c r="M526" i="2"/>
  <c r="K527" i="2"/>
  <c r="N526" i="2"/>
  <c r="L527" i="2"/>
  <c r="P526" i="2"/>
  <c r="O526" i="2"/>
  <c r="C520" i="2"/>
  <c r="AR520" i="2" s="1"/>
  <c r="B521" i="2"/>
  <c r="W273" i="2" l="1"/>
  <c r="Q274" i="2" s="1"/>
  <c r="Y274" i="2" s="1"/>
  <c r="V275" i="2"/>
  <c r="AD275" i="2" s="1"/>
  <c r="U275" i="2"/>
  <c r="AC275" i="2" s="1"/>
  <c r="AO520" i="2"/>
  <c r="AQ520" i="2"/>
  <c r="AP520" i="2"/>
  <c r="L528" i="2"/>
  <c r="P527" i="2"/>
  <c r="O527" i="2"/>
  <c r="K528" i="2"/>
  <c r="N527" i="2"/>
  <c r="J528" i="2"/>
  <c r="M527" i="2"/>
  <c r="C521" i="2"/>
  <c r="AR521" i="2" s="1"/>
  <c r="B522" i="2"/>
  <c r="AE274" i="2" l="1"/>
  <c r="R274" i="2"/>
  <c r="W274" i="2" s="1"/>
  <c r="AE275" i="2" s="1"/>
  <c r="AP521" i="2"/>
  <c r="AO521" i="2"/>
  <c r="AQ521" i="2"/>
  <c r="J529" i="2"/>
  <c r="M528" i="2"/>
  <c r="K529" i="2"/>
  <c r="N528" i="2"/>
  <c r="L529" i="2"/>
  <c r="P528" i="2"/>
  <c r="O528" i="2"/>
  <c r="C522" i="2"/>
  <c r="AR522" i="2" s="1"/>
  <c r="B523" i="2"/>
  <c r="Q275" i="2" l="1"/>
  <c r="Y275" i="2" s="1"/>
  <c r="R275" i="2"/>
  <c r="AG276" i="2" s="1"/>
  <c r="S275" i="2"/>
  <c r="AA275" i="2" s="1"/>
  <c r="AG275" i="2"/>
  <c r="Z274" i="2"/>
  <c r="T275" i="2"/>
  <c r="V276" i="2" s="1"/>
  <c r="AD276" i="2" s="1"/>
  <c r="AF275" i="2"/>
  <c r="AQ522" i="2"/>
  <c r="AP522" i="2"/>
  <c r="AO522" i="2"/>
  <c r="L530" i="2"/>
  <c r="P529" i="2"/>
  <c r="O529" i="2"/>
  <c r="K530" i="2"/>
  <c r="N529" i="2"/>
  <c r="J530" i="2"/>
  <c r="M529" i="2"/>
  <c r="C523" i="2"/>
  <c r="AR523" i="2" s="1"/>
  <c r="B524" i="2"/>
  <c r="Z275" i="2" l="1"/>
  <c r="AH275" i="2"/>
  <c r="S276" i="2"/>
  <c r="AA276" i="2" s="1"/>
  <c r="AF276" i="2"/>
  <c r="AH276" i="2" s="1"/>
  <c r="U276" i="2"/>
  <c r="AC276" i="2" s="1"/>
  <c r="W275" i="2"/>
  <c r="R276" i="2" s="1"/>
  <c r="Z276" i="2" s="1"/>
  <c r="AB275" i="2"/>
  <c r="T276" i="2"/>
  <c r="AO523" i="2"/>
  <c r="AQ523" i="2"/>
  <c r="AP523" i="2"/>
  <c r="J531" i="2"/>
  <c r="M530" i="2"/>
  <c r="K531" i="2"/>
  <c r="N530" i="2"/>
  <c r="L531" i="2"/>
  <c r="P530" i="2"/>
  <c r="O530" i="2"/>
  <c r="C524" i="2"/>
  <c r="AR524" i="2" s="1"/>
  <c r="B525" i="2"/>
  <c r="U277" i="2" l="1"/>
  <c r="AC277" i="2" s="1"/>
  <c r="AE276" i="2"/>
  <c r="Q276" i="2"/>
  <c r="Y276" i="2" s="1"/>
  <c r="AF277" i="2"/>
  <c r="S277" i="2"/>
  <c r="AA277" i="2" s="1"/>
  <c r="AG277" i="2"/>
  <c r="T277" i="2"/>
  <c r="AB276" i="2"/>
  <c r="V277" i="2"/>
  <c r="AD277" i="2" s="1"/>
  <c r="AO524" i="2"/>
  <c r="AQ524" i="2"/>
  <c r="AP524" i="2"/>
  <c r="L532" i="2"/>
  <c r="P531" i="2"/>
  <c r="O531" i="2"/>
  <c r="K532" i="2"/>
  <c r="N531" i="2"/>
  <c r="J532" i="2"/>
  <c r="M531" i="2"/>
  <c r="C525" i="2"/>
  <c r="AR525" i="2" s="1"/>
  <c r="B526" i="2"/>
  <c r="AH277" i="2" l="1"/>
  <c r="U278" i="2"/>
  <c r="AC278" i="2" s="1"/>
  <c r="W276" i="2"/>
  <c r="AE277" i="2" s="1"/>
  <c r="AB277" i="2"/>
  <c r="V278" i="2"/>
  <c r="AD278" i="2" s="1"/>
  <c r="AP525" i="2"/>
  <c r="AQ525" i="2"/>
  <c r="AO525" i="2"/>
  <c r="K533" i="2"/>
  <c r="N532" i="2"/>
  <c r="J533" i="2"/>
  <c r="M532" i="2"/>
  <c r="L533" i="2"/>
  <c r="P532" i="2"/>
  <c r="O532" i="2"/>
  <c r="C526" i="2"/>
  <c r="AR526" i="2" s="1"/>
  <c r="B527" i="2"/>
  <c r="Q277" i="2" l="1"/>
  <c r="R277" i="2"/>
  <c r="T278" i="2" s="1"/>
  <c r="AQ526" i="2"/>
  <c r="AP526" i="2"/>
  <c r="AO526" i="2"/>
  <c r="L534" i="2"/>
  <c r="P533" i="2"/>
  <c r="O533" i="2"/>
  <c r="J534" i="2"/>
  <c r="M533" i="2"/>
  <c r="K534" i="2"/>
  <c r="N533" i="2"/>
  <c r="C527" i="2"/>
  <c r="AR527" i="2" s="1"/>
  <c r="B528" i="2"/>
  <c r="AF278" i="2" l="1"/>
  <c r="AG278" i="2"/>
  <c r="Z277" i="2"/>
  <c r="S278" i="2"/>
  <c r="AA278" i="2" s="1"/>
  <c r="W277" i="2"/>
  <c r="Q278" i="2" s="1"/>
  <c r="Y278" i="2" s="1"/>
  <c r="Y277" i="2"/>
  <c r="AB278" i="2"/>
  <c r="V279" i="2"/>
  <c r="AD279" i="2" s="1"/>
  <c r="AQ527" i="2"/>
  <c r="AP527" i="2"/>
  <c r="AO527" i="2"/>
  <c r="K535" i="2"/>
  <c r="N534" i="2"/>
  <c r="J535" i="2"/>
  <c r="M534" i="2"/>
  <c r="L535" i="2"/>
  <c r="P534" i="2"/>
  <c r="O534" i="2"/>
  <c r="C528" i="2"/>
  <c r="AR528" i="2" s="1"/>
  <c r="B529" i="2"/>
  <c r="R278" i="2" l="1"/>
  <c r="Z278" i="2" s="1"/>
  <c r="AE278" i="2"/>
  <c r="AH278" i="2"/>
  <c r="U279" i="2"/>
  <c r="AC279" i="2" s="1"/>
  <c r="AO528" i="2"/>
  <c r="AP528" i="2"/>
  <c r="AQ528" i="2"/>
  <c r="L536" i="2"/>
  <c r="P535" i="2"/>
  <c r="O535" i="2"/>
  <c r="J536" i="2"/>
  <c r="M535" i="2"/>
  <c r="K536" i="2"/>
  <c r="N535" i="2"/>
  <c r="C529" i="2"/>
  <c r="AR529" i="2" s="1"/>
  <c r="B530" i="2"/>
  <c r="W278" i="2" l="1"/>
  <c r="Q279" i="2" s="1"/>
  <c r="Y279" i="2" s="1"/>
  <c r="AG279" i="2"/>
  <c r="S279" i="2"/>
  <c r="AA279" i="2" s="1"/>
  <c r="T279" i="2"/>
  <c r="AB279" i="2" s="1"/>
  <c r="AF279" i="2"/>
  <c r="AP529" i="2"/>
  <c r="AQ529" i="2"/>
  <c r="AO529" i="2"/>
  <c r="K537" i="2"/>
  <c r="N536" i="2"/>
  <c r="J537" i="2"/>
  <c r="M536" i="2"/>
  <c r="L537" i="2"/>
  <c r="P536" i="2"/>
  <c r="O536" i="2"/>
  <c r="C530" i="2"/>
  <c r="AR530" i="2" s="1"/>
  <c r="B531" i="2"/>
  <c r="AH279" i="2" l="1"/>
  <c r="V280" i="2"/>
  <c r="AD280" i="2" s="1"/>
  <c r="R279" i="2"/>
  <c r="Z279" i="2" s="1"/>
  <c r="U280" i="2"/>
  <c r="AC280" i="2" s="1"/>
  <c r="AE279" i="2"/>
  <c r="AQ530" i="2"/>
  <c r="AO530" i="2"/>
  <c r="AP530" i="2"/>
  <c r="J538" i="2"/>
  <c r="M537" i="2"/>
  <c r="L538" i="2"/>
  <c r="P537" i="2"/>
  <c r="O537" i="2"/>
  <c r="K538" i="2"/>
  <c r="N537" i="2"/>
  <c r="C531" i="2"/>
  <c r="AR531" i="2" s="1"/>
  <c r="B532" i="2"/>
  <c r="AF280" i="2" l="1"/>
  <c r="AG280" i="2"/>
  <c r="S280" i="2"/>
  <c r="AA280" i="2" s="1"/>
  <c r="T280" i="2"/>
  <c r="AB280" i="2" s="1"/>
  <c r="W279" i="2"/>
  <c r="AE280" i="2" s="1"/>
  <c r="AQ531" i="2"/>
  <c r="AP531" i="2"/>
  <c r="AO531" i="2"/>
  <c r="L539" i="2"/>
  <c r="P538" i="2"/>
  <c r="O538" i="2"/>
  <c r="K539" i="2"/>
  <c r="N538" i="2"/>
  <c r="J539" i="2"/>
  <c r="M538" i="2"/>
  <c r="C532" i="2"/>
  <c r="AR532" i="2" s="1"/>
  <c r="B533" i="2"/>
  <c r="R280" i="2" l="1"/>
  <c r="T281" i="2" s="1"/>
  <c r="AB281" i="2" s="1"/>
  <c r="Q280" i="2"/>
  <c r="Y280" i="2" s="1"/>
  <c r="U281" i="2"/>
  <c r="AC281" i="2" s="1"/>
  <c r="AH280" i="2"/>
  <c r="V281" i="2"/>
  <c r="AD281" i="2" s="1"/>
  <c r="AO532" i="2"/>
  <c r="AQ532" i="2"/>
  <c r="AP532" i="2"/>
  <c r="J540" i="2"/>
  <c r="M539" i="2"/>
  <c r="K540" i="2"/>
  <c r="N539" i="2"/>
  <c r="L540" i="2"/>
  <c r="P539" i="2"/>
  <c r="O539" i="2"/>
  <c r="C533" i="2"/>
  <c r="AR533" i="2" s="1"/>
  <c r="B534" i="2"/>
  <c r="S281" i="2" l="1"/>
  <c r="AA281" i="2" s="1"/>
  <c r="AF281" i="2"/>
  <c r="AG281" i="2"/>
  <c r="Z280" i="2"/>
  <c r="W280" i="2"/>
  <c r="AE281" i="2" s="1"/>
  <c r="V282" i="2"/>
  <c r="AD282" i="2" s="1"/>
  <c r="AP533" i="2"/>
  <c r="AO533" i="2"/>
  <c r="AQ533" i="2"/>
  <c r="L541" i="2"/>
  <c r="P540" i="2"/>
  <c r="O540" i="2"/>
  <c r="K541" i="2"/>
  <c r="N540" i="2"/>
  <c r="J541" i="2"/>
  <c r="M540" i="2"/>
  <c r="C534" i="2"/>
  <c r="AR534" i="2" s="1"/>
  <c r="B535" i="2"/>
  <c r="AH281" i="2" l="1"/>
  <c r="U282" i="2"/>
  <c r="AC282" i="2" s="1"/>
  <c r="R281" i="2"/>
  <c r="AG282" i="2" s="1"/>
  <c r="Q281" i="2"/>
  <c r="Y281" i="2" s="1"/>
  <c r="AQ534" i="2"/>
  <c r="AP534" i="2"/>
  <c r="AO534" i="2"/>
  <c r="J542" i="2"/>
  <c r="M541" i="2"/>
  <c r="K542" i="2"/>
  <c r="N541" i="2"/>
  <c r="L542" i="2"/>
  <c r="P541" i="2"/>
  <c r="O541" i="2"/>
  <c r="C535" i="2"/>
  <c r="AR535" i="2" s="1"/>
  <c r="B536" i="2"/>
  <c r="T282" i="2" l="1"/>
  <c r="AB282" i="2" s="1"/>
  <c r="Z281" i="2"/>
  <c r="AF282" i="2"/>
  <c r="AH282" i="2" s="1"/>
  <c r="S282" i="2"/>
  <c r="AA282" i="2" s="1"/>
  <c r="W281" i="2"/>
  <c r="R282" i="2" s="1"/>
  <c r="AF283" i="2" s="1"/>
  <c r="AP535" i="2"/>
  <c r="AO535" i="2"/>
  <c r="AQ535" i="2"/>
  <c r="L543" i="2"/>
  <c r="P542" i="2"/>
  <c r="O542" i="2"/>
  <c r="K543" i="2"/>
  <c r="N542" i="2"/>
  <c r="J543" i="2"/>
  <c r="M542" i="2"/>
  <c r="C536" i="2"/>
  <c r="AR536" i="2" s="1"/>
  <c r="B537" i="2"/>
  <c r="AG283" i="2" l="1"/>
  <c r="AH283" i="2" s="1"/>
  <c r="Q282" i="2"/>
  <c r="Y282" i="2" s="1"/>
  <c r="AE282" i="2"/>
  <c r="S283" i="2"/>
  <c r="AA283" i="2" s="1"/>
  <c r="T283" i="2"/>
  <c r="AB283" i="2" s="1"/>
  <c r="U283" i="2"/>
  <c r="AC283" i="2" s="1"/>
  <c r="V283" i="2"/>
  <c r="AD283" i="2" s="1"/>
  <c r="Z282" i="2"/>
  <c r="AO536" i="2"/>
  <c r="AQ536" i="2"/>
  <c r="AP536" i="2"/>
  <c r="K544" i="2"/>
  <c r="N543" i="2"/>
  <c r="J544" i="2"/>
  <c r="M543" i="2"/>
  <c r="L544" i="2"/>
  <c r="P543" i="2"/>
  <c r="O543" i="2"/>
  <c r="C537" i="2"/>
  <c r="AR537" i="2" s="1"/>
  <c r="B538" i="2"/>
  <c r="W282" i="2" l="1"/>
  <c r="AE283" i="2" s="1"/>
  <c r="U284" i="2"/>
  <c r="AC284" i="2" s="1"/>
  <c r="V284" i="2"/>
  <c r="AD284" i="2" s="1"/>
  <c r="AP537" i="2"/>
  <c r="AO537" i="2"/>
  <c r="AQ537" i="2"/>
  <c r="L545" i="2"/>
  <c r="P544" i="2"/>
  <c r="O544" i="2"/>
  <c r="J545" i="2"/>
  <c r="M544" i="2"/>
  <c r="K545" i="2"/>
  <c r="N544" i="2"/>
  <c r="C538" i="2"/>
  <c r="AR538" i="2" s="1"/>
  <c r="B539" i="2"/>
  <c r="Q283" i="2" l="1"/>
  <c r="Y283" i="2" s="1"/>
  <c r="R283" i="2"/>
  <c r="Z283" i="2" s="1"/>
  <c r="AQ538" i="2"/>
  <c r="AP538" i="2"/>
  <c r="AO538" i="2"/>
  <c r="J546" i="2"/>
  <c r="M545" i="2"/>
  <c r="K546" i="2"/>
  <c r="N545" i="2"/>
  <c r="L546" i="2"/>
  <c r="P545" i="2"/>
  <c r="O545" i="2"/>
  <c r="C539" i="2"/>
  <c r="AR539" i="2" s="1"/>
  <c r="B540" i="2"/>
  <c r="AG284" i="2" l="1"/>
  <c r="AF284" i="2"/>
  <c r="S284" i="2"/>
  <c r="AA284" i="2" s="1"/>
  <c r="T284" i="2"/>
  <c r="AB284" i="2" s="1"/>
  <c r="W283" i="2"/>
  <c r="AE284" i="2" s="1"/>
  <c r="AO539" i="2"/>
  <c r="AQ539" i="2"/>
  <c r="AP539" i="2"/>
  <c r="K547" i="2"/>
  <c r="N546" i="2"/>
  <c r="L547" i="2"/>
  <c r="P546" i="2"/>
  <c r="O546" i="2"/>
  <c r="J547" i="2"/>
  <c r="M546" i="2"/>
  <c r="C540" i="2"/>
  <c r="AR540" i="2" s="1"/>
  <c r="B541" i="2"/>
  <c r="AH284" i="2" l="1"/>
  <c r="R284" i="2"/>
  <c r="T285" i="2" s="1"/>
  <c r="AB285" i="2" s="1"/>
  <c r="Q284" i="2"/>
  <c r="Y284" i="2" s="1"/>
  <c r="V285" i="2"/>
  <c r="AD285" i="2" s="1"/>
  <c r="U285" i="2"/>
  <c r="AC285" i="2" s="1"/>
  <c r="AO540" i="2"/>
  <c r="AP540" i="2"/>
  <c r="AQ540" i="2"/>
  <c r="J548" i="2"/>
  <c r="M547" i="2"/>
  <c r="L548" i="2"/>
  <c r="P547" i="2"/>
  <c r="O547" i="2"/>
  <c r="K548" i="2"/>
  <c r="N547" i="2"/>
  <c r="C541" i="2"/>
  <c r="AR541" i="2" s="1"/>
  <c r="B542" i="2"/>
  <c r="Z284" i="2" l="1"/>
  <c r="AF285" i="2"/>
  <c r="AG285" i="2"/>
  <c r="W284" i="2"/>
  <c r="AE285" i="2" s="1"/>
  <c r="S285" i="2"/>
  <c r="AA285" i="2" s="1"/>
  <c r="V286" i="2"/>
  <c r="AD286" i="2" s="1"/>
  <c r="R285" i="2"/>
  <c r="AG286" i="2" s="1"/>
  <c r="AP541" i="2"/>
  <c r="AQ541" i="2"/>
  <c r="AO541" i="2"/>
  <c r="L549" i="2"/>
  <c r="P548" i="2"/>
  <c r="O548" i="2"/>
  <c r="K549" i="2"/>
  <c r="N548" i="2"/>
  <c r="J549" i="2"/>
  <c r="M548" i="2"/>
  <c r="C542" i="2"/>
  <c r="AR542" i="2" s="1"/>
  <c r="B543" i="2"/>
  <c r="U286" i="2" l="1"/>
  <c r="AC286" i="2" s="1"/>
  <c r="AH285" i="2"/>
  <c r="Q285" i="2"/>
  <c r="Y285" i="2" s="1"/>
  <c r="T286" i="2"/>
  <c r="AB286" i="2" s="1"/>
  <c r="AF286" i="2"/>
  <c r="AH286" i="2" s="1"/>
  <c r="S286" i="2"/>
  <c r="AA286" i="2" s="1"/>
  <c r="Z285" i="2"/>
  <c r="AQ542" i="2"/>
  <c r="AP542" i="2"/>
  <c r="AO542" i="2"/>
  <c r="K550" i="2"/>
  <c r="N549" i="2"/>
  <c r="J550" i="2"/>
  <c r="M549" i="2"/>
  <c r="L550" i="2"/>
  <c r="P549" i="2"/>
  <c r="O549" i="2"/>
  <c r="C543" i="2"/>
  <c r="AR543" i="2" s="1"/>
  <c r="B544" i="2"/>
  <c r="W285" i="2" l="1"/>
  <c r="R286" i="2" s="1"/>
  <c r="Z286" i="2" s="1"/>
  <c r="U287" i="2"/>
  <c r="AC287" i="2" s="1"/>
  <c r="V287" i="2"/>
  <c r="AD287" i="2" s="1"/>
  <c r="AQ543" i="2"/>
  <c r="AO543" i="2"/>
  <c r="AP543" i="2"/>
  <c r="L551" i="2"/>
  <c r="P550" i="2"/>
  <c r="O550" i="2"/>
  <c r="J551" i="2"/>
  <c r="M550" i="2"/>
  <c r="K551" i="2"/>
  <c r="N550" i="2"/>
  <c r="C544" i="2"/>
  <c r="AR544" i="2" s="1"/>
  <c r="B545" i="2"/>
  <c r="Q286" i="2" l="1"/>
  <c r="Y286" i="2" s="1"/>
  <c r="AE286" i="2"/>
  <c r="AF287" i="2"/>
  <c r="T287" i="2"/>
  <c r="AB287" i="2" s="1"/>
  <c r="AG287" i="2"/>
  <c r="S287" i="2"/>
  <c r="AA287" i="2" s="1"/>
  <c r="AO544" i="2"/>
  <c r="AP544" i="2"/>
  <c r="AQ544" i="2"/>
  <c r="J552" i="2"/>
  <c r="M551" i="2"/>
  <c r="K552" i="2"/>
  <c r="N551" i="2"/>
  <c r="L552" i="2"/>
  <c r="P551" i="2"/>
  <c r="O551" i="2"/>
  <c r="C545" i="2"/>
  <c r="AR545" i="2" s="1"/>
  <c r="B546" i="2"/>
  <c r="V288" i="2" l="1"/>
  <c r="AD288" i="2" s="1"/>
  <c r="W286" i="2"/>
  <c r="R287" i="2" s="1"/>
  <c r="AG288" i="2" s="1"/>
  <c r="AH287" i="2"/>
  <c r="U288" i="2"/>
  <c r="AC288" i="2" s="1"/>
  <c r="AP545" i="2"/>
  <c r="AQ545" i="2"/>
  <c r="AO545" i="2"/>
  <c r="L553" i="2"/>
  <c r="P552" i="2"/>
  <c r="O552" i="2"/>
  <c r="K553" i="2"/>
  <c r="N552" i="2"/>
  <c r="J553" i="2"/>
  <c r="M552" i="2"/>
  <c r="C546" i="2"/>
  <c r="AR546" i="2" s="1"/>
  <c r="B547" i="2"/>
  <c r="T288" i="2" l="1"/>
  <c r="AB288" i="2" s="1"/>
  <c r="Z287" i="2"/>
  <c r="Q287" i="2"/>
  <c r="Y287" i="2" s="1"/>
  <c r="AE287" i="2"/>
  <c r="AF288" i="2"/>
  <c r="AH288" i="2" s="1"/>
  <c r="S288" i="2"/>
  <c r="AA288" i="2" s="1"/>
  <c r="AQ546" i="2"/>
  <c r="AO546" i="2"/>
  <c r="AP546" i="2"/>
  <c r="J554" i="2"/>
  <c r="M553" i="2"/>
  <c r="K554" i="2"/>
  <c r="N553" i="2"/>
  <c r="L554" i="2"/>
  <c r="P553" i="2"/>
  <c r="O553" i="2"/>
  <c r="C547" i="2"/>
  <c r="AR547" i="2" s="1"/>
  <c r="B548" i="2"/>
  <c r="W287" i="2" l="1"/>
  <c r="R288" i="2" s="1"/>
  <c r="Z288" i="2" s="1"/>
  <c r="U289" i="2"/>
  <c r="AC289" i="2" s="1"/>
  <c r="V289" i="2"/>
  <c r="AD289" i="2" s="1"/>
  <c r="AP547" i="2"/>
  <c r="AQ547" i="2"/>
  <c r="AO547" i="2"/>
  <c r="L555" i="2"/>
  <c r="P554" i="2"/>
  <c r="O554" i="2"/>
  <c r="K555" i="2"/>
  <c r="N554" i="2"/>
  <c r="J555" i="2"/>
  <c r="M554" i="2"/>
  <c r="C548" i="2"/>
  <c r="AR548" i="2" s="1"/>
  <c r="B549" i="2"/>
  <c r="Q288" i="2" l="1"/>
  <c r="Y288" i="2" s="1"/>
  <c r="S289" i="2"/>
  <c r="AA289" i="2" s="1"/>
  <c r="T289" i="2"/>
  <c r="V290" i="2" s="1"/>
  <c r="AD290" i="2" s="1"/>
  <c r="AF289" i="2"/>
  <c r="AG289" i="2"/>
  <c r="AE288" i="2"/>
  <c r="AO548" i="2"/>
  <c r="AQ548" i="2"/>
  <c r="AP548" i="2"/>
  <c r="J556" i="2"/>
  <c r="M555" i="2"/>
  <c r="K556" i="2"/>
  <c r="N555" i="2"/>
  <c r="L556" i="2"/>
  <c r="P555" i="2"/>
  <c r="O555" i="2"/>
  <c r="C549" i="2"/>
  <c r="AR549" i="2" s="1"/>
  <c r="B550" i="2"/>
  <c r="W288" i="2" l="1"/>
  <c r="AE289" i="2" s="1"/>
  <c r="U290" i="2"/>
  <c r="AC290" i="2" s="1"/>
  <c r="AB289" i="2"/>
  <c r="AH289" i="2"/>
  <c r="AP549" i="2"/>
  <c r="AQ549" i="2"/>
  <c r="AO549" i="2"/>
  <c r="L557" i="2"/>
  <c r="P556" i="2"/>
  <c r="O556" i="2"/>
  <c r="K557" i="2"/>
  <c r="N556" i="2"/>
  <c r="J557" i="2"/>
  <c r="M556" i="2"/>
  <c r="C550" i="2"/>
  <c r="AR550" i="2" s="1"/>
  <c r="B551" i="2"/>
  <c r="Q289" i="2" l="1"/>
  <c r="Y289" i="2" s="1"/>
  <c r="R289" i="2"/>
  <c r="S290" i="2" s="1"/>
  <c r="AA290" i="2" s="1"/>
  <c r="AQ550" i="2"/>
  <c r="AO550" i="2"/>
  <c r="AP550" i="2"/>
  <c r="K558" i="2"/>
  <c r="N557" i="2"/>
  <c r="J558" i="2"/>
  <c r="M557" i="2"/>
  <c r="L558" i="2"/>
  <c r="P557" i="2"/>
  <c r="O557" i="2"/>
  <c r="C551" i="2"/>
  <c r="AR551" i="2" s="1"/>
  <c r="B552" i="2"/>
  <c r="AG290" i="2" l="1"/>
  <c r="T290" i="2"/>
  <c r="U291" i="2" s="1"/>
  <c r="AC291" i="2" s="1"/>
  <c r="Z289" i="2"/>
  <c r="W289" i="2"/>
  <c r="AE290" i="2" s="1"/>
  <c r="AF290" i="2"/>
  <c r="AO551" i="2"/>
  <c r="AP551" i="2"/>
  <c r="AQ551" i="2"/>
  <c r="J559" i="2"/>
  <c r="M558" i="2"/>
  <c r="L559" i="2"/>
  <c r="P558" i="2"/>
  <c r="O558" i="2"/>
  <c r="K559" i="2"/>
  <c r="N558" i="2"/>
  <c r="C552" i="2"/>
  <c r="AR552" i="2" s="1"/>
  <c r="B553" i="2"/>
  <c r="V291" i="2" l="1"/>
  <c r="AD291" i="2" s="1"/>
  <c r="AB290" i="2"/>
  <c r="AH290" i="2"/>
  <c r="Q290" i="2"/>
  <c r="Y290" i="2" s="1"/>
  <c r="R290" i="2"/>
  <c r="S291" i="2" s="1"/>
  <c r="AA291" i="2" s="1"/>
  <c r="AO552" i="2"/>
  <c r="AQ552" i="2"/>
  <c r="AP552" i="2"/>
  <c r="K560" i="2"/>
  <c r="N559" i="2"/>
  <c r="L560" i="2"/>
  <c r="P559" i="2"/>
  <c r="O559" i="2"/>
  <c r="J560" i="2"/>
  <c r="M559" i="2"/>
  <c r="C553" i="2"/>
  <c r="AR553" i="2" s="1"/>
  <c r="B554" i="2"/>
  <c r="T291" i="2" l="1"/>
  <c r="AB291" i="2" s="1"/>
  <c r="AG291" i="2"/>
  <c r="AF291" i="2"/>
  <c r="W290" i="2"/>
  <c r="R291" i="2" s="1"/>
  <c r="AG292" i="2" s="1"/>
  <c r="Z290" i="2"/>
  <c r="AP553" i="2"/>
  <c r="AO553" i="2"/>
  <c r="AQ553" i="2"/>
  <c r="J561" i="2"/>
  <c r="M560" i="2"/>
  <c r="L561" i="2"/>
  <c r="P560" i="2"/>
  <c r="O560" i="2"/>
  <c r="K561" i="2"/>
  <c r="N560" i="2"/>
  <c r="C554" i="2"/>
  <c r="AR554" i="2" s="1"/>
  <c r="B555" i="2"/>
  <c r="AH291" i="2" l="1"/>
  <c r="U292" i="2"/>
  <c r="AC292" i="2" s="1"/>
  <c r="V292" i="2"/>
  <c r="AD292" i="2" s="1"/>
  <c r="AE291" i="2"/>
  <c r="T292" i="2"/>
  <c r="AB292" i="2" s="1"/>
  <c r="Q291" i="2"/>
  <c r="Y291" i="2" s="1"/>
  <c r="AF292" i="2"/>
  <c r="AH292" i="2" s="1"/>
  <c r="Z291" i="2"/>
  <c r="S292" i="2"/>
  <c r="AA292" i="2" s="1"/>
  <c r="AQ554" i="2"/>
  <c r="AP554" i="2"/>
  <c r="AO554" i="2"/>
  <c r="K562" i="2"/>
  <c r="N561" i="2"/>
  <c r="L562" i="2"/>
  <c r="P561" i="2"/>
  <c r="O561" i="2"/>
  <c r="J562" i="2"/>
  <c r="M561" i="2"/>
  <c r="C555" i="2"/>
  <c r="AR555" i="2" s="1"/>
  <c r="B556" i="2"/>
  <c r="W291" i="2" l="1"/>
  <c r="R292" i="2" s="1"/>
  <c r="Z292" i="2" s="1"/>
  <c r="V293" i="2"/>
  <c r="AD293" i="2" s="1"/>
  <c r="U293" i="2"/>
  <c r="AC293" i="2" s="1"/>
  <c r="AO555" i="2"/>
  <c r="AQ555" i="2"/>
  <c r="AP555" i="2"/>
  <c r="J563" i="2"/>
  <c r="M562" i="2"/>
  <c r="L563" i="2"/>
  <c r="P562" i="2"/>
  <c r="O562" i="2"/>
  <c r="K563" i="2"/>
  <c r="N562" i="2"/>
  <c r="C556" i="2"/>
  <c r="AR556" i="2" s="1"/>
  <c r="B557" i="2"/>
  <c r="AF293" i="2" l="1"/>
  <c r="AG293" i="2"/>
  <c r="AE292" i="2"/>
  <c r="Q292" i="2"/>
  <c r="Y292" i="2" s="1"/>
  <c r="S293" i="2"/>
  <c r="AA293" i="2" s="1"/>
  <c r="T293" i="2"/>
  <c r="AB293" i="2" s="1"/>
  <c r="AO556" i="2"/>
  <c r="AQ556" i="2"/>
  <c r="AP556" i="2"/>
  <c r="K564" i="2"/>
  <c r="N563" i="2"/>
  <c r="L564" i="2"/>
  <c r="P563" i="2"/>
  <c r="O563" i="2"/>
  <c r="J564" i="2"/>
  <c r="M563" i="2"/>
  <c r="C557" i="2"/>
  <c r="AR557" i="2" s="1"/>
  <c r="B558" i="2"/>
  <c r="AH293" i="2" l="1"/>
  <c r="W292" i="2"/>
  <c r="AE293" i="2" s="1"/>
  <c r="V294" i="2"/>
  <c r="AD294" i="2" s="1"/>
  <c r="U294" i="2"/>
  <c r="AC294" i="2" s="1"/>
  <c r="AP557" i="2"/>
  <c r="AO557" i="2"/>
  <c r="AQ557" i="2"/>
  <c r="J565" i="2"/>
  <c r="M564" i="2"/>
  <c r="L565" i="2"/>
  <c r="P564" i="2"/>
  <c r="O564" i="2"/>
  <c r="K565" i="2"/>
  <c r="N564" i="2"/>
  <c r="C558" i="2"/>
  <c r="AR558" i="2" s="1"/>
  <c r="B559" i="2"/>
  <c r="R293" i="2" l="1"/>
  <c r="Z293" i="2" s="1"/>
  <c r="Q293" i="2"/>
  <c r="Y293" i="2" s="1"/>
  <c r="AQ558" i="2"/>
  <c r="AO558" i="2"/>
  <c r="AP558" i="2"/>
  <c r="K566" i="2"/>
  <c r="N565" i="2"/>
  <c r="L566" i="2"/>
  <c r="P565" i="2"/>
  <c r="O565" i="2"/>
  <c r="J566" i="2"/>
  <c r="M565" i="2"/>
  <c r="C559" i="2"/>
  <c r="AR559" i="2" s="1"/>
  <c r="B560" i="2"/>
  <c r="AG294" i="2" l="1"/>
  <c r="S294" i="2"/>
  <c r="AA294" i="2" s="1"/>
  <c r="T294" i="2"/>
  <c r="V295" i="2" s="1"/>
  <c r="AD295" i="2" s="1"/>
  <c r="AF294" i="2"/>
  <c r="W293" i="2"/>
  <c r="AE294" i="2" s="1"/>
  <c r="AQ559" i="2"/>
  <c r="AP559" i="2"/>
  <c r="AO559" i="2"/>
  <c r="L567" i="2"/>
  <c r="P566" i="2"/>
  <c r="O566" i="2"/>
  <c r="J567" i="2"/>
  <c r="M566" i="2"/>
  <c r="K567" i="2"/>
  <c r="N566" i="2"/>
  <c r="C560" i="2"/>
  <c r="AR560" i="2" s="1"/>
  <c r="B561" i="2"/>
  <c r="U295" i="2" l="1"/>
  <c r="AC295" i="2" s="1"/>
  <c r="AB294" i="2"/>
  <c r="AH294" i="2"/>
  <c r="Q294" i="2"/>
  <c r="Y294" i="2" s="1"/>
  <c r="R294" i="2"/>
  <c r="AG295" i="2" s="1"/>
  <c r="AO560" i="2"/>
  <c r="AP560" i="2"/>
  <c r="AQ560" i="2"/>
  <c r="J568" i="2"/>
  <c r="M567" i="2"/>
  <c r="K568" i="2"/>
  <c r="N567" i="2"/>
  <c r="L568" i="2"/>
  <c r="P567" i="2"/>
  <c r="O567" i="2"/>
  <c r="C561" i="2"/>
  <c r="AR561" i="2" s="1"/>
  <c r="B562" i="2"/>
  <c r="Z294" i="2" l="1"/>
  <c r="AF295" i="2"/>
  <c r="AH295" i="2" s="1"/>
  <c r="S295" i="2"/>
  <c r="AA295" i="2" s="1"/>
  <c r="W294" i="2"/>
  <c r="AE295" i="2" s="1"/>
  <c r="T295" i="2"/>
  <c r="V296" i="2" s="1"/>
  <c r="AD296" i="2" s="1"/>
  <c r="AP561" i="2"/>
  <c r="AQ561" i="2"/>
  <c r="AO561" i="2"/>
  <c r="L569" i="2"/>
  <c r="P568" i="2"/>
  <c r="O568" i="2"/>
  <c r="K569" i="2"/>
  <c r="N568" i="2"/>
  <c r="J569" i="2"/>
  <c r="M568" i="2"/>
  <c r="C562" i="2"/>
  <c r="AR562" i="2" s="1"/>
  <c r="B563" i="2"/>
  <c r="R295" i="2" l="1"/>
  <c r="S296" i="2" s="1"/>
  <c r="AA296" i="2" s="1"/>
  <c r="Q295" i="2"/>
  <c r="Y295" i="2" s="1"/>
  <c r="AB295" i="2"/>
  <c r="U296" i="2"/>
  <c r="AC296" i="2" s="1"/>
  <c r="AQ562" i="2"/>
  <c r="AO562" i="2"/>
  <c r="AP562" i="2"/>
  <c r="K570" i="2"/>
  <c r="N569" i="2"/>
  <c r="J570" i="2"/>
  <c r="M569" i="2"/>
  <c r="L570" i="2"/>
  <c r="P569" i="2"/>
  <c r="O569" i="2"/>
  <c r="C563" i="2"/>
  <c r="AR563" i="2" s="1"/>
  <c r="B564" i="2"/>
  <c r="Z295" i="2" l="1"/>
  <c r="AG296" i="2"/>
  <c r="AF296" i="2"/>
  <c r="T296" i="2"/>
  <c r="AB296" i="2" s="1"/>
  <c r="W295" i="2"/>
  <c r="R296" i="2" s="1"/>
  <c r="AF297" i="2" s="1"/>
  <c r="AQ563" i="2"/>
  <c r="AP563" i="2"/>
  <c r="AO563" i="2"/>
  <c r="L571" i="2"/>
  <c r="P570" i="2"/>
  <c r="O570" i="2"/>
  <c r="J571" i="2"/>
  <c r="M570" i="2"/>
  <c r="K571" i="2"/>
  <c r="N570" i="2"/>
  <c r="C564" i="2"/>
  <c r="AR564" i="2" s="1"/>
  <c r="B565" i="2"/>
  <c r="AH296" i="2" l="1"/>
  <c r="U297" i="2"/>
  <c r="AC297" i="2" s="1"/>
  <c r="V297" i="2"/>
  <c r="AD297" i="2" s="1"/>
  <c r="Z296" i="2"/>
  <c r="AG297" i="2"/>
  <c r="AH297" i="2" s="1"/>
  <c r="S297" i="2"/>
  <c r="AA297" i="2" s="1"/>
  <c r="Q296" i="2"/>
  <c r="W296" i="2" s="1"/>
  <c r="AE296" i="2"/>
  <c r="T297" i="2"/>
  <c r="AB297" i="2" s="1"/>
  <c r="AO564" i="2"/>
  <c r="AP564" i="2"/>
  <c r="AQ564" i="2"/>
  <c r="K572" i="2"/>
  <c r="N571" i="2"/>
  <c r="J572" i="2"/>
  <c r="M571" i="2"/>
  <c r="L572" i="2"/>
  <c r="P571" i="2"/>
  <c r="O571" i="2"/>
  <c r="C565" i="2"/>
  <c r="AR565" i="2" s="1"/>
  <c r="B566" i="2"/>
  <c r="AE297" i="2" l="1"/>
  <c r="Q297" i="2"/>
  <c r="Y297" i="2" s="1"/>
  <c r="Y296" i="2"/>
  <c r="R297" i="2"/>
  <c r="AG298" i="2" s="1"/>
  <c r="V298" i="2"/>
  <c r="AD298" i="2" s="1"/>
  <c r="U298" i="2"/>
  <c r="AC298" i="2" s="1"/>
  <c r="AP565" i="2"/>
  <c r="AO565" i="2"/>
  <c r="AQ565" i="2"/>
  <c r="J573" i="2"/>
  <c r="M572" i="2"/>
  <c r="L573" i="2"/>
  <c r="P572" i="2"/>
  <c r="O572" i="2"/>
  <c r="K573" i="2"/>
  <c r="N572" i="2"/>
  <c r="C566" i="2"/>
  <c r="AR566" i="2" s="1"/>
  <c r="B567" i="2"/>
  <c r="T298" i="2" l="1"/>
  <c r="AB298" i="2" s="1"/>
  <c r="S298" i="2"/>
  <c r="AA298" i="2" s="1"/>
  <c r="AF298" i="2"/>
  <c r="AH298" i="2" s="1"/>
  <c r="Z297" i="2"/>
  <c r="W297" i="2"/>
  <c r="R298" i="2" s="1"/>
  <c r="AG299" i="2" s="1"/>
  <c r="AQ566" i="2"/>
  <c r="AP566" i="2"/>
  <c r="AO566" i="2"/>
  <c r="K574" i="2"/>
  <c r="N573" i="2"/>
  <c r="L574" i="2"/>
  <c r="P573" i="2"/>
  <c r="O573" i="2"/>
  <c r="J574" i="2"/>
  <c r="M573" i="2"/>
  <c r="C567" i="2"/>
  <c r="AR567" i="2" s="1"/>
  <c r="B568" i="2"/>
  <c r="V299" i="2" l="1"/>
  <c r="AD299" i="2" s="1"/>
  <c r="U299" i="2"/>
  <c r="AC299" i="2" s="1"/>
  <c r="AF299" i="2"/>
  <c r="AH299" i="2" s="1"/>
  <c r="T299" i="2"/>
  <c r="AB299" i="2" s="1"/>
  <c r="Z298" i="2"/>
  <c r="Q298" i="2"/>
  <c r="Y298" i="2" s="1"/>
  <c r="S299" i="2"/>
  <c r="AA299" i="2" s="1"/>
  <c r="AE298" i="2"/>
  <c r="AP567" i="2"/>
  <c r="AO567" i="2"/>
  <c r="AQ567" i="2"/>
  <c r="J575" i="2"/>
  <c r="M574" i="2"/>
  <c r="L575" i="2"/>
  <c r="P574" i="2"/>
  <c r="O574" i="2"/>
  <c r="K575" i="2"/>
  <c r="N574" i="2"/>
  <c r="C568" i="2"/>
  <c r="AR568" i="2" s="1"/>
  <c r="B569" i="2"/>
  <c r="V300" i="2" l="1"/>
  <c r="AD300" i="2" s="1"/>
  <c r="W298" i="2"/>
  <c r="Q299" i="2" s="1"/>
  <c r="Y299" i="2" s="1"/>
  <c r="U300" i="2"/>
  <c r="AC300" i="2" s="1"/>
  <c r="AO568" i="2"/>
  <c r="AQ568" i="2"/>
  <c r="AP568" i="2"/>
  <c r="K576" i="2"/>
  <c r="N575" i="2"/>
  <c r="L576" i="2"/>
  <c r="P575" i="2"/>
  <c r="O575" i="2"/>
  <c r="J576" i="2"/>
  <c r="M575" i="2"/>
  <c r="C569" i="2"/>
  <c r="AR569" i="2" s="1"/>
  <c r="B570" i="2"/>
  <c r="AE299" i="2" l="1"/>
  <c r="R299" i="2"/>
  <c r="AG300" i="2" s="1"/>
  <c r="AP569" i="2"/>
  <c r="AO569" i="2"/>
  <c r="AQ569" i="2"/>
  <c r="L577" i="2"/>
  <c r="P576" i="2"/>
  <c r="O576" i="2"/>
  <c r="J577" i="2"/>
  <c r="M576" i="2"/>
  <c r="K577" i="2"/>
  <c r="N576" i="2"/>
  <c r="C570" i="2"/>
  <c r="AR570" i="2" s="1"/>
  <c r="B571" i="2"/>
  <c r="W299" i="2" l="1"/>
  <c r="AE300" i="2" s="1"/>
  <c r="T300" i="2"/>
  <c r="V301" i="2" s="1"/>
  <c r="AD301" i="2" s="1"/>
  <c r="AF300" i="2"/>
  <c r="AH300" i="2" s="1"/>
  <c r="S300" i="2"/>
  <c r="AA300" i="2" s="1"/>
  <c r="Z299" i="2"/>
  <c r="AQ570" i="2"/>
  <c r="AP570" i="2"/>
  <c r="AO570" i="2"/>
  <c r="K578" i="2"/>
  <c r="N577" i="2"/>
  <c r="J578" i="2"/>
  <c r="M577" i="2"/>
  <c r="L578" i="2"/>
  <c r="P577" i="2"/>
  <c r="O577" i="2"/>
  <c r="C571" i="2"/>
  <c r="AR571" i="2" s="1"/>
  <c r="B572" i="2"/>
  <c r="AB300" i="2" l="1"/>
  <c r="Q300" i="2"/>
  <c r="Y300" i="2" s="1"/>
  <c r="R300" i="2"/>
  <c r="S301" i="2" s="1"/>
  <c r="AA301" i="2" s="1"/>
  <c r="U301" i="2"/>
  <c r="AC301" i="2" s="1"/>
  <c r="AO571" i="2"/>
  <c r="AP571" i="2"/>
  <c r="AQ571" i="2"/>
  <c r="L579" i="2"/>
  <c r="P578" i="2"/>
  <c r="O578" i="2"/>
  <c r="J579" i="2"/>
  <c r="M578" i="2"/>
  <c r="K579" i="2"/>
  <c r="N578" i="2"/>
  <c r="C572" i="2"/>
  <c r="AR572" i="2" s="1"/>
  <c r="B573" i="2"/>
  <c r="AF301" i="2" l="1"/>
  <c r="AG301" i="2"/>
  <c r="Z300" i="2"/>
  <c r="W300" i="2"/>
  <c r="AE301" i="2" s="1"/>
  <c r="T301" i="2"/>
  <c r="AB301" i="2" s="1"/>
  <c r="AO572" i="2"/>
  <c r="AP572" i="2"/>
  <c r="AQ572" i="2"/>
  <c r="K580" i="2"/>
  <c r="N579" i="2"/>
  <c r="J580" i="2"/>
  <c r="M579" i="2"/>
  <c r="L580" i="2"/>
  <c r="P579" i="2"/>
  <c r="O579" i="2"/>
  <c r="C573" i="2"/>
  <c r="AR573" i="2" s="1"/>
  <c r="B574" i="2"/>
  <c r="R301" i="2" l="1"/>
  <c r="AF302" i="2" s="1"/>
  <c r="AH301" i="2"/>
  <c r="V302" i="2"/>
  <c r="AD302" i="2" s="1"/>
  <c r="U302" i="2"/>
  <c r="AC302" i="2" s="1"/>
  <c r="Q301" i="2"/>
  <c r="Y301" i="2" s="1"/>
  <c r="AP573" i="2"/>
  <c r="AQ573" i="2"/>
  <c r="AO573" i="2"/>
  <c r="L581" i="2"/>
  <c r="P580" i="2"/>
  <c r="O580" i="2"/>
  <c r="J581" i="2"/>
  <c r="M580" i="2"/>
  <c r="K581" i="2"/>
  <c r="N580" i="2"/>
  <c r="C574" i="2"/>
  <c r="AR574" i="2" s="1"/>
  <c r="B575" i="2"/>
  <c r="T302" i="2" l="1"/>
  <c r="V303" i="2" s="1"/>
  <c r="S302" i="2"/>
  <c r="AA302" i="2" s="1"/>
  <c r="AG302" i="2"/>
  <c r="AH302" i="2" s="1"/>
  <c r="Z301" i="2"/>
  <c r="W301" i="2"/>
  <c r="AE302" i="2" s="1"/>
  <c r="AQ574" i="2"/>
  <c r="AP574" i="2"/>
  <c r="AO574" i="2"/>
  <c r="J582" i="2"/>
  <c r="M581" i="2"/>
  <c r="K582" i="2"/>
  <c r="N581" i="2"/>
  <c r="L582" i="2"/>
  <c r="P581" i="2"/>
  <c r="O581" i="2"/>
  <c r="C575" i="2"/>
  <c r="AR575" i="2" s="1"/>
  <c r="B576" i="2"/>
  <c r="AB302" i="2" l="1"/>
  <c r="U303" i="2"/>
  <c r="AC303" i="2" s="1"/>
  <c r="Q302" i="2"/>
  <c r="Y302" i="2" s="1"/>
  <c r="R302" i="2"/>
  <c r="S303" i="2" s="1"/>
  <c r="AA303" i="2" s="1"/>
  <c r="AD303" i="2"/>
  <c r="AQ575" i="2"/>
  <c r="AP575" i="2"/>
  <c r="AO575" i="2"/>
  <c r="K583" i="2"/>
  <c r="N582" i="2"/>
  <c r="L583" i="2"/>
  <c r="P582" i="2"/>
  <c r="O582" i="2"/>
  <c r="J583" i="2"/>
  <c r="M582" i="2"/>
  <c r="C576" i="2"/>
  <c r="AR576" i="2" s="1"/>
  <c r="B577" i="2"/>
  <c r="AG303" i="2" l="1"/>
  <c r="AF303" i="2"/>
  <c r="T303" i="2"/>
  <c r="AB303" i="2" s="1"/>
  <c r="Z302" i="2"/>
  <c r="W302" i="2"/>
  <c r="Q303" i="2" s="1"/>
  <c r="Y303" i="2" s="1"/>
  <c r="AO576" i="2"/>
  <c r="AP576" i="2"/>
  <c r="AQ576" i="2"/>
  <c r="L584" i="2"/>
  <c r="P583" i="2"/>
  <c r="O583" i="2"/>
  <c r="J584" i="2"/>
  <c r="M583" i="2"/>
  <c r="K584" i="2"/>
  <c r="N583" i="2"/>
  <c r="C577" i="2"/>
  <c r="AR577" i="2" s="1"/>
  <c r="B578" i="2"/>
  <c r="V304" i="2" l="1"/>
  <c r="AD304" i="2" s="1"/>
  <c r="U304" i="2"/>
  <c r="AC304" i="2" s="1"/>
  <c r="AH303" i="2"/>
  <c r="AE303" i="2"/>
  <c r="R303" i="2"/>
  <c r="W303" i="2" s="1"/>
  <c r="AE304" i="2" s="1"/>
  <c r="AP577" i="2"/>
  <c r="AQ577" i="2"/>
  <c r="AO577" i="2"/>
  <c r="K585" i="2"/>
  <c r="N584" i="2"/>
  <c r="J585" i="2"/>
  <c r="M584" i="2"/>
  <c r="L585" i="2"/>
  <c r="P584" i="2"/>
  <c r="O584" i="2"/>
  <c r="C578" i="2"/>
  <c r="AR578" i="2" s="1"/>
  <c r="B579" i="2"/>
  <c r="AF304" i="2" l="1"/>
  <c r="R304" i="2"/>
  <c r="AF305" i="2" s="1"/>
  <c r="AG304" i="2"/>
  <c r="S304" i="2"/>
  <c r="AA304" i="2" s="1"/>
  <c r="Z303" i="2"/>
  <c r="T304" i="2"/>
  <c r="AB304" i="2" s="1"/>
  <c r="Q304" i="2"/>
  <c r="Y304" i="2" s="1"/>
  <c r="AQ578" i="2"/>
  <c r="AO578" i="2"/>
  <c r="AP578" i="2"/>
  <c r="L586" i="2"/>
  <c r="P585" i="2"/>
  <c r="O585" i="2"/>
  <c r="J586" i="2"/>
  <c r="M585" i="2"/>
  <c r="K586" i="2"/>
  <c r="N585" i="2"/>
  <c r="C579" i="2"/>
  <c r="AR579" i="2" s="1"/>
  <c r="B580" i="2"/>
  <c r="AH304" i="2" l="1"/>
  <c r="Z304" i="2"/>
  <c r="AG305" i="2"/>
  <c r="AH305" i="2" s="1"/>
  <c r="U305" i="2"/>
  <c r="AC305" i="2" s="1"/>
  <c r="V305" i="2"/>
  <c r="AD305" i="2" s="1"/>
  <c r="W304" i="2"/>
  <c r="Q305" i="2" s="1"/>
  <c r="Y305" i="2" s="1"/>
  <c r="S305" i="2"/>
  <c r="AA305" i="2" s="1"/>
  <c r="T305" i="2"/>
  <c r="AB305" i="2" s="1"/>
  <c r="AP579" i="2"/>
  <c r="AQ579" i="2"/>
  <c r="AO579" i="2"/>
  <c r="K587" i="2"/>
  <c r="N586" i="2"/>
  <c r="J587" i="2"/>
  <c r="M586" i="2"/>
  <c r="L587" i="2"/>
  <c r="P586" i="2"/>
  <c r="O586" i="2"/>
  <c r="C580" i="2"/>
  <c r="AR580" i="2" s="1"/>
  <c r="B581" i="2"/>
  <c r="R305" i="2" l="1"/>
  <c r="Z305" i="2" s="1"/>
  <c r="U306" i="2"/>
  <c r="AC306" i="2" s="1"/>
  <c r="AE305" i="2"/>
  <c r="V306" i="2"/>
  <c r="AD306" i="2" s="1"/>
  <c r="AO580" i="2"/>
  <c r="AQ580" i="2"/>
  <c r="AP580" i="2"/>
  <c r="L588" i="2"/>
  <c r="P587" i="2"/>
  <c r="O587" i="2"/>
  <c r="J588" i="2"/>
  <c r="M587" i="2"/>
  <c r="K588" i="2"/>
  <c r="N587" i="2"/>
  <c r="C581" i="2"/>
  <c r="AR581" i="2" s="1"/>
  <c r="B582" i="2"/>
  <c r="T306" i="2" l="1"/>
  <c r="AB306" i="2" s="1"/>
  <c r="S306" i="2"/>
  <c r="AA306" i="2" s="1"/>
  <c r="AF306" i="2"/>
  <c r="W305" i="2"/>
  <c r="AE306" i="2" s="1"/>
  <c r="AG306" i="2"/>
  <c r="AP581" i="2"/>
  <c r="AQ581" i="2"/>
  <c r="AO581" i="2"/>
  <c r="J589" i="2"/>
  <c r="M588" i="2"/>
  <c r="K589" i="2"/>
  <c r="N588" i="2"/>
  <c r="L589" i="2"/>
  <c r="P588" i="2"/>
  <c r="O588" i="2"/>
  <c r="C582" i="2"/>
  <c r="AR582" i="2" s="1"/>
  <c r="B583" i="2"/>
  <c r="AH306" i="2" l="1"/>
  <c r="Q306" i="2"/>
  <c r="Y306" i="2" s="1"/>
  <c r="V307" i="2"/>
  <c r="AD307" i="2" s="1"/>
  <c r="R306" i="2"/>
  <c r="W306" i="2" s="1"/>
  <c r="R307" i="2" s="1"/>
  <c r="Z307" i="2" s="1"/>
  <c r="U307" i="2"/>
  <c r="AC307" i="2" s="1"/>
  <c r="AQ582" i="2"/>
  <c r="AP582" i="2"/>
  <c r="AO582" i="2"/>
  <c r="L590" i="2"/>
  <c r="P589" i="2"/>
  <c r="O589" i="2"/>
  <c r="K590" i="2"/>
  <c r="N589" i="2"/>
  <c r="J590" i="2"/>
  <c r="M589" i="2"/>
  <c r="C583" i="2"/>
  <c r="AR583" i="2" s="1"/>
  <c r="B584" i="2"/>
  <c r="S307" i="2" l="1"/>
  <c r="AA307" i="2" s="1"/>
  <c r="AF307" i="2"/>
  <c r="Z306" i="2"/>
  <c r="AG307" i="2"/>
  <c r="T307" i="2"/>
  <c r="AB307" i="2" s="1"/>
  <c r="AE307" i="2"/>
  <c r="Q307" i="2"/>
  <c r="Y307" i="2" s="1"/>
  <c r="AF308" i="2"/>
  <c r="AG308" i="2"/>
  <c r="AO583" i="2"/>
  <c r="AP583" i="2"/>
  <c r="AQ583" i="2"/>
  <c r="K591" i="2"/>
  <c r="N590" i="2"/>
  <c r="J591" i="2"/>
  <c r="M590" i="2"/>
  <c r="L591" i="2"/>
  <c r="P590" i="2"/>
  <c r="O590" i="2"/>
  <c r="C584" i="2"/>
  <c r="AR584" i="2" s="1"/>
  <c r="B585" i="2"/>
  <c r="AH307" i="2" l="1"/>
  <c r="S308" i="2"/>
  <c r="AA308" i="2" s="1"/>
  <c r="V308" i="2"/>
  <c r="AD308" i="2" s="1"/>
  <c r="T308" i="2"/>
  <c r="AB308" i="2" s="1"/>
  <c r="U308" i="2"/>
  <c r="AC308" i="2" s="1"/>
  <c r="AH308" i="2"/>
  <c r="W307" i="2"/>
  <c r="Q308" i="2" s="1"/>
  <c r="Y308" i="2" s="1"/>
  <c r="AO584" i="2"/>
  <c r="AQ584" i="2"/>
  <c r="AP584" i="2"/>
  <c r="J592" i="2"/>
  <c r="M591" i="2"/>
  <c r="L592" i="2"/>
  <c r="P591" i="2"/>
  <c r="O591" i="2"/>
  <c r="K592" i="2"/>
  <c r="N591" i="2"/>
  <c r="C585" i="2"/>
  <c r="AR585" i="2" s="1"/>
  <c r="B586" i="2"/>
  <c r="V309" i="2" l="1"/>
  <c r="AD309" i="2" s="1"/>
  <c r="U309" i="2"/>
  <c r="AC309" i="2" s="1"/>
  <c r="R308" i="2"/>
  <c r="Z308" i="2" s="1"/>
  <c r="AE308" i="2"/>
  <c r="AP585" i="2"/>
  <c r="AO585" i="2"/>
  <c r="AQ585" i="2"/>
  <c r="L593" i="2"/>
  <c r="P592" i="2"/>
  <c r="O592" i="2"/>
  <c r="K593" i="2"/>
  <c r="N592" i="2"/>
  <c r="J593" i="2"/>
  <c r="M592" i="2"/>
  <c r="C586" i="2"/>
  <c r="AR586" i="2" s="1"/>
  <c r="B587" i="2"/>
  <c r="W308" i="2" l="1"/>
  <c r="R309" i="2" s="1"/>
  <c r="S309" i="2"/>
  <c r="AA309" i="2" s="1"/>
  <c r="AG309" i="2"/>
  <c r="AF309" i="2"/>
  <c r="T309" i="2"/>
  <c r="AB309" i="2" s="1"/>
  <c r="AQ586" i="2"/>
  <c r="AP586" i="2"/>
  <c r="AO586" i="2"/>
  <c r="K594" i="2"/>
  <c r="N593" i="2"/>
  <c r="J594" i="2"/>
  <c r="M593" i="2"/>
  <c r="L594" i="2"/>
  <c r="P593" i="2"/>
  <c r="O593" i="2"/>
  <c r="C587" i="2"/>
  <c r="AR587" i="2" s="1"/>
  <c r="B588" i="2"/>
  <c r="Q309" i="2" l="1"/>
  <c r="Y309" i="2" s="1"/>
  <c r="AH309" i="2"/>
  <c r="AE309" i="2"/>
  <c r="U310" i="2"/>
  <c r="AC310" i="2" s="1"/>
  <c r="V310" i="2"/>
  <c r="AD310" i="2" s="1"/>
  <c r="Z309" i="2"/>
  <c r="AG310" i="2"/>
  <c r="AF310" i="2"/>
  <c r="S310" i="2"/>
  <c r="T310" i="2"/>
  <c r="AO587" i="2"/>
  <c r="AQ587" i="2"/>
  <c r="AP587" i="2"/>
  <c r="L595" i="2"/>
  <c r="P594" i="2"/>
  <c r="O594" i="2"/>
  <c r="J595" i="2"/>
  <c r="M594" i="2"/>
  <c r="K595" i="2"/>
  <c r="N594" i="2"/>
  <c r="C588" i="2"/>
  <c r="AR588" i="2" s="1"/>
  <c r="B589" i="2"/>
  <c r="W309" i="2" l="1"/>
  <c r="AE310" i="2" s="1"/>
  <c r="V311" i="2"/>
  <c r="AD311" i="2" s="1"/>
  <c r="AB310" i="2"/>
  <c r="AA310" i="2"/>
  <c r="U311" i="2"/>
  <c r="AH310" i="2"/>
  <c r="AO588" i="2"/>
  <c r="AQ588" i="2"/>
  <c r="AP588" i="2"/>
  <c r="K596" i="2"/>
  <c r="N595" i="2"/>
  <c r="J596" i="2"/>
  <c r="M595" i="2"/>
  <c r="L596" i="2"/>
  <c r="P595" i="2"/>
  <c r="O595" i="2"/>
  <c r="C589" i="2"/>
  <c r="AR589" i="2" s="1"/>
  <c r="B590" i="2"/>
  <c r="R310" i="2" l="1"/>
  <c r="Q310" i="2"/>
  <c r="Y310" i="2" s="1"/>
  <c r="AC311" i="2"/>
  <c r="AP589" i="2"/>
  <c r="AQ589" i="2"/>
  <c r="AO589" i="2"/>
  <c r="J597" i="2"/>
  <c r="M596" i="2"/>
  <c r="L597" i="2"/>
  <c r="P596" i="2"/>
  <c r="O596" i="2"/>
  <c r="K597" i="2"/>
  <c r="N596" i="2"/>
  <c r="C590" i="2"/>
  <c r="AR590" i="2" s="1"/>
  <c r="B591" i="2"/>
  <c r="W310" i="2" l="1"/>
  <c r="R311" i="2" s="1"/>
  <c r="AG312" i="2" s="1"/>
  <c r="T311" i="2"/>
  <c r="S311" i="2"/>
  <c r="AA311" i="2" s="1"/>
  <c r="AF311" i="2"/>
  <c r="AG311" i="2"/>
  <c r="Z310" i="2"/>
  <c r="AQ590" i="2"/>
  <c r="AO590" i="2"/>
  <c r="AP590" i="2"/>
  <c r="L598" i="2"/>
  <c r="P597" i="2"/>
  <c r="O597" i="2"/>
  <c r="K598" i="2"/>
  <c r="N597" i="2"/>
  <c r="J598" i="2"/>
  <c r="M597" i="2"/>
  <c r="C591" i="2"/>
  <c r="AR591" i="2" s="1"/>
  <c r="B592" i="2"/>
  <c r="AH311" i="2" l="1"/>
  <c r="Z311" i="2"/>
  <c r="AF312" i="2"/>
  <c r="AH312" i="2" s="1"/>
  <c r="Q311" i="2"/>
  <c r="W311" i="2" s="1"/>
  <c r="AE312" i="2" s="1"/>
  <c r="AE311" i="2"/>
  <c r="S312" i="2"/>
  <c r="AA312" i="2" s="1"/>
  <c r="U312" i="2"/>
  <c r="AC312" i="2" s="1"/>
  <c r="V312" i="2"/>
  <c r="AD312" i="2" s="1"/>
  <c r="AB311" i="2"/>
  <c r="T312" i="2"/>
  <c r="AB312" i="2" s="1"/>
  <c r="AQ591" i="2"/>
  <c r="AP591" i="2"/>
  <c r="AO591" i="2"/>
  <c r="J599" i="2"/>
  <c r="M598" i="2"/>
  <c r="K599" i="2"/>
  <c r="N598" i="2"/>
  <c r="L599" i="2"/>
  <c r="P598" i="2"/>
  <c r="O598" i="2"/>
  <c r="C592" i="2"/>
  <c r="AR592" i="2" s="1"/>
  <c r="B593" i="2"/>
  <c r="Y311" i="2" l="1"/>
  <c r="U313" i="2"/>
  <c r="AC313" i="2" s="1"/>
  <c r="V313" i="2"/>
  <c r="AD313" i="2" s="1"/>
  <c r="R312" i="2"/>
  <c r="T313" i="2" s="1"/>
  <c r="V314" i="2" s="1"/>
  <c r="AD314" i="2" s="1"/>
  <c r="Q312" i="2"/>
  <c r="AO592" i="2"/>
  <c r="AP592" i="2"/>
  <c r="AQ592" i="2"/>
  <c r="K600" i="2"/>
  <c r="N599" i="2"/>
  <c r="L600" i="2"/>
  <c r="P599" i="2"/>
  <c r="O599" i="2"/>
  <c r="J600" i="2"/>
  <c r="M599" i="2"/>
  <c r="C593" i="2"/>
  <c r="AR593" i="2" s="1"/>
  <c r="B594" i="2"/>
  <c r="W312" i="2" l="1"/>
  <c r="AE313" i="2" s="1"/>
  <c r="S313" i="2"/>
  <c r="AA313" i="2" s="1"/>
  <c r="AG313" i="2"/>
  <c r="Z312" i="2"/>
  <c r="AF313" i="2"/>
  <c r="Y312" i="2"/>
  <c r="AB313" i="2"/>
  <c r="AP593" i="2"/>
  <c r="AQ593" i="2"/>
  <c r="AO593" i="2"/>
  <c r="J601" i="2"/>
  <c r="M600" i="2"/>
  <c r="L601" i="2"/>
  <c r="P600" i="2"/>
  <c r="O600" i="2"/>
  <c r="K601" i="2"/>
  <c r="N600" i="2"/>
  <c r="C594" i="2"/>
  <c r="AR594" i="2" s="1"/>
  <c r="B595" i="2"/>
  <c r="U314" i="2" l="1"/>
  <c r="AC314" i="2" s="1"/>
  <c r="AH313" i="2"/>
  <c r="Q313" i="2"/>
  <c r="Y313" i="2" s="1"/>
  <c r="R313" i="2"/>
  <c r="T314" i="2" s="1"/>
  <c r="AB314" i="2" s="1"/>
  <c r="AQ594" i="2"/>
  <c r="AO594" i="2"/>
  <c r="AP594" i="2"/>
  <c r="K602" i="2"/>
  <c r="N601" i="2"/>
  <c r="L602" i="2"/>
  <c r="P601" i="2"/>
  <c r="O601" i="2"/>
  <c r="J602" i="2"/>
  <c r="M601" i="2"/>
  <c r="C595" i="2"/>
  <c r="AR595" i="2" s="1"/>
  <c r="B596" i="2"/>
  <c r="AF314" i="2" l="1"/>
  <c r="AG314" i="2"/>
  <c r="Z313" i="2"/>
  <c r="W313" i="2"/>
  <c r="Q314" i="2" s="1"/>
  <c r="Y314" i="2" s="1"/>
  <c r="V315" i="2"/>
  <c r="AD315" i="2" s="1"/>
  <c r="S314" i="2"/>
  <c r="AA314" i="2" s="1"/>
  <c r="AQ595" i="2"/>
  <c r="AP595" i="2"/>
  <c r="AO595" i="2"/>
  <c r="J603" i="2"/>
  <c r="M602" i="2"/>
  <c r="L603" i="2"/>
  <c r="P602" i="2"/>
  <c r="O602" i="2"/>
  <c r="K603" i="2"/>
  <c r="N602" i="2"/>
  <c r="C596" i="2"/>
  <c r="AR596" i="2" s="1"/>
  <c r="B597" i="2"/>
  <c r="AE314" i="2" l="1"/>
  <c r="AH314" i="2"/>
  <c r="U315" i="2"/>
  <c r="AC315" i="2" s="1"/>
  <c r="R314" i="2"/>
  <c r="Z314" i="2" s="1"/>
  <c r="AO596" i="2"/>
  <c r="AQ596" i="2"/>
  <c r="AP596" i="2"/>
  <c r="K604" i="2"/>
  <c r="N603" i="2"/>
  <c r="L604" i="2"/>
  <c r="P603" i="2"/>
  <c r="O603" i="2"/>
  <c r="J604" i="2"/>
  <c r="M603" i="2"/>
  <c r="C597" i="2"/>
  <c r="AR597" i="2" s="1"/>
  <c r="B598" i="2"/>
  <c r="W314" i="2" l="1"/>
  <c r="R315" i="2" s="1"/>
  <c r="AF316" i="2" s="1"/>
  <c r="AG315" i="2"/>
  <c r="AF315" i="2"/>
  <c r="T315" i="2"/>
  <c r="V316" i="2" s="1"/>
  <c r="AD316" i="2" s="1"/>
  <c r="S315" i="2"/>
  <c r="AA315" i="2" s="1"/>
  <c r="AP597" i="2"/>
  <c r="AO597" i="2"/>
  <c r="AQ597" i="2"/>
  <c r="J605" i="2"/>
  <c r="M604" i="2"/>
  <c r="L605" i="2"/>
  <c r="P604" i="2"/>
  <c r="O604" i="2"/>
  <c r="K605" i="2"/>
  <c r="N604" i="2"/>
  <c r="C598" i="2"/>
  <c r="AR598" i="2" s="1"/>
  <c r="B599" i="2"/>
  <c r="Q315" i="2" l="1"/>
  <c r="W315" i="2" s="1"/>
  <c r="Q316" i="2" s="1"/>
  <c r="Y316" i="2" s="1"/>
  <c r="AE315" i="2"/>
  <c r="AG316" i="2"/>
  <c r="AH316" i="2" s="1"/>
  <c r="U316" i="2"/>
  <c r="AC316" i="2" s="1"/>
  <c r="AH315" i="2"/>
  <c r="AB315" i="2"/>
  <c r="S316" i="2"/>
  <c r="AA316" i="2" s="1"/>
  <c r="Z315" i="2"/>
  <c r="T316" i="2"/>
  <c r="AB316" i="2" s="1"/>
  <c r="AQ598" i="2"/>
  <c r="AP598" i="2"/>
  <c r="AO598" i="2"/>
  <c r="L606" i="2"/>
  <c r="P605" i="2"/>
  <c r="O605" i="2"/>
  <c r="K606" i="2"/>
  <c r="N605" i="2"/>
  <c r="J606" i="2"/>
  <c r="M605" i="2"/>
  <c r="C599" i="2"/>
  <c r="AR599" i="2" s="1"/>
  <c r="B600" i="2"/>
  <c r="Y315" i="2" l="1"/>
  <c r="V317" i="2"/>
  <c r="AD317" i="2" s="1"/>
  <c r="U317" i="2"/>
  <c r="AC317" i="2" s="1"/>
  <c r="R316" i="2"/>
  <c r="S317" i="2" s="1"/>
  <c r="AA317" i="2" s="1"/>
  <c r="AE316" i="2"/>
  <c r="AP599" i="2"/>
  <c r="AO599" i="2"/>
  <c r="AQ599" i="2"/>
  <c r="J607" i="2"/>
  <c r="M606" i="2"/>
  <c r="K607" i="2"/>
  <c r="N606" i="2"/>
  <c r="L607" i="2"/>
  <c r="P606" i="2"/>
  <c r="O606" i="2"/>
  <c r="C600" i="2"/>
  <c r="AR600" i="2" s="1"/>
  <c r="B601" i="2"/>
  <c r="T317" i="2" l="1"/>
  <c r="V318" i="2" s="1"/>
  <c r="AD318" i="2" s="1"/>
  <c r="Z316" i="2"/>
  <c r="AF317" i="2"/>
  <c r="AG317" i="2"/>
  <c r="W316" i="2"/>
  <c r="AO600" i="2"/>
  <c r="AQ600" i="2"/>
  <c r="AP600" i="2"/>
  <c r="L608" i="2"/>
  <c r="P607" i="2"/>
  <c r="O607" i="2"/>
  <c r="K608" i="2"/>
  <c r="N607" i="2"/>
  <c r="J608" i="2"/>
  <c r="M607" i="2"/>
  <c r="C601" i="2"/>
  <c r="AR601" i="2" s="1"/>
  <c r="B602" i="2"/>
  <c r="AB317" i="2" l="1"/>
  <c r="U318" i="2"/>
  <c r="AC318" i="2" s="1"/>
  <c r="AH317" i="2"/>
  <c r="AE317" i="2"/>
  <c r="R317" i="2"/>
  <c r="Q317" i="2"/>
  <c r="AP601" i="2"/>
  <c r="AO601" i="2"/>
  <c r="AQ601" i="2"/>
  <c r="J609" i="2"/>
  <c r="M608" i="2"/>
  <c r="K609" i="2"/>
  <c r="N608" i="2"/>
  <c r="L609" i="2"/>
  <c r="P608" i="2"/>
  <c r="O608" i="2"/>
  <c r="C602" i="2"/>
  <c r="AR602" i="2" s="1"/>
  <c r="B603" i="2"/>
  <c r="Y317" i="2" l="1"/>
  <c r="W317" i="2"/>
  <c r="Z317" i="2"/>
  <c r="T318" i="2"/>
  <c r="S318" i="2"/>
  <c r="AA318" i="2" s="1"/>
  <c r="AG318" i="2"/>
  <c r="AF318" i="2"/>
  <c r="AQ602" i="2"/>
  <c r="AP602" i="2"/>
  <c r="AO602" i="2"/>
  <c r="L610" i="2"/>
  <c r="P609" i="2"/>
  <c r="O609" i="2"/>
  <c r="K610" i="2"/>
  <c r="N609" i="2"/>
  <c r="J610" i="2"/>
  <c r="M609" i="2"/>
  <c r="C603" i="2"/>
  <c r="AR603" i="2" s="1"/>
  <c r="B604" i="2"/>
  <c r="AH318" i="2" l="1"/>
  <c r="AB318" i="2"/>
  <c r="U319" i="2"/>
  <c r="AC319" i="2" s="1"/>
  <c r="V319" i="2"/>
  <c r="AD319" i="2" s="1"/>
  <c r="AE318" i="2"/>
  <c r="R318" i="2"/>
  <c r="S319" i="2" s="1"/>
  <c r="AA319" i="2" s="1"/>
  <c r="Q318" i="2"/>
  <c r="AO603" i="2"/>
  <c r="AQ603" i="2"/>
  <c r="AP603" i="2"/>
  <c r="K611" i="2"/>
  <c r="N610" i="2"/>
  <c r="J611" i="2"/>
  <c r="M610" i="2"/>
  <c r="L611" i="2"/>
  <c r="P610" i="2"/>
  <c r="O610" i="2"/>
  <c r="C604" i="2"/>
  <c r="AR604" i="2" s="1"/>
  <c r="B605" i="2"/>
  <c r="Y318" i="2" l="1"/>
  <c r="W318" i="2"/>
  <c r="AE319" i="2" s="1"/>
  <c r="AG319" i="2"/>
  <c r="AF319" i="2"/>
  <c r="T319" i="2"/>
  <c r="Z318" i="2"/>
  <c r="AO604" i="2"/>
  <c r="AP604" i="2"/>
  <c r="AQ604" i="2"/>
  <c r="J612" i="2"/>
  <c r="M611" i="2"/>
  <c r="L612" i="2"/>
  <c r="P611" i="2"/>
  <c r="O611" i="2"/>
  <c r="K612" i="2"/>
  <c r="N611" i="2"/>
  <c r="C605" i="2"/>
  <c r="AR605" i="2" s="1"/>
  <c r="B606" i="2"/>
  <c r="R319" i="2" l="1"/>
  <c r="Z319" i="2" s="1"/>
  <c r="V320" i="2"/>
  <c r="AD320" i="2" s="1"/>
  <c r="AB319" i="2"/>
  <c r="U320" i="2"/>
  <c r="AC320" i="2" s="1"/>
  <c r="AH319" i="2"/>
  <c r="Q319" i="2"/>
  <c r="AP605" i="2"/>
  <c r="AQ605" i="2"/>
  <c r="AO605" i="2"/>
  <c r="L613" i="2"/>
  <c r="P612" i="2"/>
  <c r="O612" i="2"/>
  <c r="K613" i="2"/>
  <c r="N612" i="2"/>
  <c r="J613" i="2"/>
  <c r="M612" i="2"/>
  <c r="C606" i="2"/>
  <c r="AR606" i="2" s="1"/>
  <c r="B607" i="2"/>
  <c r="AG320" i="2" l="1"/>
  <c r="AF320" i="2"/>
  <c r="S320" i="2"/>
  <c r="AA320" i="2" s="1"/>
  <c r="T320" i="2"/>
  <c r="V321" i="2" s="1"/>
  <c r="AD321" i="2" s="1"/>
  <c r="W319" i="2"/>
  <c r="R320" i="2" s="1"/>
  <c r="Y319" i="2"/>
  <c r="AQ606" i="2"/>
  <c r="AP606" i="2"/>
  <c r="AO606" i="2"/>
  <c r="K614" i="2"/>
  <c r="N613" i="2"/>
  <c r="J614" i="2"/>
  <c r="M613" i="2"/>
  <c r="L614" i="2"/>
  <c r="P613" i="2"/>
  <c r="O613" i="2"/>
  <c r="C607" i="2"/>
  <c r="AR607" i="2" s="1"/>
  <c r="B608" i="2"/>
  <c r="U321" i="2" l="1"/>
  <c r="AC321" i="2" s="1"/>
  <c r="AH320" i="2"/>
  <c r="AB320" i="2"/>
  <c r="Q320" i="2"/>
  <c r="Y320" i="2" s="1"/>
  <c r="AE320" i="2"/>
  <c r="AF321" i="2"/>
  <c r="AG321" i="2"/>
  <c r="Z320" i="2"/>
  <c r="T321" i="2"/>
  <c r="S321" i="2"/>
  <c r="AA321" i="2" s="1"/>
  <c r="AQ607" i="2"/>
  <c r="AO607" i="2"/>
  <c r="AP607" i="2"/>
  <c r="L615" i="2"/>
  <c r="P614" i="2"/>
  <c r="O614" i="2"/>
  <c r="J615" i="2"/>
  <c r="M614" i="2"/>
  <c r="K615" i="2"/>
  <c r="N614" i="2"/>
  <c r="C608" i="2"/>
  <c r="AR608" i="2" s="1"/>
  <c r="B609" i="2"/>
  <c r="W320" i="2" l="1"/>
  <c r="Q321" i="2" s="1"/>
  <c r="Y321" i="2" s="1"/>
  <c r="AH321" i="2"/>
  <c r="AB321" i="2"/>
  <c r="U322" i="2"/>
  <c r="AC322" i="2" s="1"/>
  <c r="V322" i="2"/>
  <c r="AD322" i="2" s="1"/>
  <c r="AO608" i="2"/>
  <c r="AP608" i="2"/>
  <c r="AQ608" i="2"/>
  <c r="J616" i="2"/>
  <c r="M615" i="2"/>
  <c r="K616" i="2"/>
  <c r="N615" i="2"/>
  <c r="L616" i="2"/>
  <c r="P615" i="2"/>
  <c r="O615" i="2"/>
  <c r="C609" i="2"/>
  <c r="AR609" i="2" s="1"/>
  <c r="B610" i="2"/>
  <c r="R321" i="2" l="1"/>
  <c r="Z321" i="2" s="1"/>
  <c r="AE321" i="2"/>
  <c r="AP609" i="2"/>
  <c r="AQ609" i="2"/>
  <c r="AO609" i="2"/>
  <c r="K617" i="2"/>
  <c r="N616" i="2"/>
  <c r="L617" i="2"/>
  <c r="P616" i="2"/>
  <c r="O616" i="2"/>
  <c r="J617" i="2"/>
  <c r="M616" i="2"/>
  <c r="C610" i="2"/>
  <c r="AR610" i="2" s="1"/>
  <c r="B611" i="2"/>
  <c r="T322" i="2" l="1"/>
  <c r="V323" i="2" s="1"/>
  <c r="AD323" i="2" s="1"/>
  <c r="W321" i="2"/>
  <c r="R322" i="2" s="1"/>
  <c r="AF323" i="2" s="1"/>
  <c r="AF322" i="2"/>
  <c r="AG322" i="2"/>
  <c r="S322" i="2"/>
  <c r="AA322" i="2" s="1"/>
  <c r="AQ610" i="2"/>
  <c r="AO610" i="2"/>
  <c r="AP610" i="2"/>
  <c r="J618" i="2"/>
  <c r="M617" i="2"/>
  <c r="L618" i="2"/>
  <c r="P617" i="2"/>
  <c r="O617" i="2"/>
  <c r="K618" i="2"/>
  <c r="N617" i="2"/>
  <c r="C611" i="2"/>
  <c r="AR611" i="2" s="1"/>
  <c r="B612" i="2"/>
  <c r="AH322" i="2" l="1"/>
  <c r="AG323" i="2"/>
  <c r="AH323" i="2" s="1"/>
  <c r="S323" i="2"/>
  <c r="AA323" i="2" s="1"/>
  <c r="U323" i="2"/>
  <c r="AC323" i="2" s="1"/>
  <c r="AB322" i="2"/>
  <c r="T323" i="2"/>
  <c r="AB323" i="2" s="1"/>
  <c r="Z322" i="2"/>
  <c r="Q322" i="2"/>
  <c r="AE322" i="2"/>
  <c r="AP611" i="2"/>
  <c r="AQ611" i="2"/>
  <c r="AO611" i="2"/>
  <c r="K619" i="2"/>
  <c r="N618" i="2"/>
  <c r="L619" i="2"/>
  <c r="P618" i="2"/>
  <c r="O618" i="2"/>
  <c r="J619" i="2"/>
  <c r="M618" i="2"/>
  <c r="C612" i="2"/>
  <c r="AR612" i="2" s="1"/>
  <c r="B613" i="2"/>
  <c r="U324" i="2" l="1"/>
  <c r="AC324" i="2" s="1"/>
  <c r="Y322" i="2"/>
  <c r="W322" i="2"/>
  <c r="R323" i="2" s="1"/>
  <c r="T324" i="2" s="1"/>
  <c r="V324" i="2"/>
  <c r="AD324" i="2" s="1"/>
  <c r="AO612" i="2"/>
  <c r="AQ612" i="2"/>
  <c r="AP612" i="2"/>
  <c r="J620" i="2"/>
  <c r="M619" i="2"/>
  <c r="L620" i="2"/>
  <c r="P619" i="2"/>
  <c r="O619" i="2"/>
  <c r="K620" i="2"/>
  <c r="N619" i="2"/>
  <c r="C613" i="2"/>
  <c r="AR613" i="2" s="1"/>
  <c r="B614" i="2"/>
  <c r="AE323" i="2" l="1"/>
  <c r="Q323" i="2"/>
  <c r="Y323" i="2" s="1"/>
  <c r="V325" i="2"/>
  <c r="AD325" i="2" s="1"/>
  <c r="AB324" i="2"/>
  <c r="AG324" i="2"/>
  <c r="S324" i="2"/>
  <c r="AA324" i="2" s="1"/>
  <c r="Z323" i="2"/>
  <c r="AF324" i="2"/>
  <c r="AP613" i="2"/>
  <c r="AQ613" i="2"/>
  <c r="AO613" i="2"/>
  <c r="L621" i="2"/>
  <c r="P620" i="2"/>
  <c r="O620" i="2"/>
  <c r="K621" i="2"/>
  <c r="N620" i="2"/>
  <c r="J621" i="2"/>
  <c r="M620" i="2"/>
  <c r="C614" i="2"/>
  <c r="AR614" i="2" s="1"/>
  <c r="B615" i="2"/>
  <c r="W323" i="2" l="1"/>
  <c r="AH324" i="2"/>
  <c r="U325" i="2"/>
  <c r="AC325" i="2" s="1"/>
  <c r="AQ614" i="2"/>
  <c r="AP614" i="2"/>
  <c r="AO614" i="2"/>
  <c r="K622" i="2"/>
  <c r="N621" i="2"/>
  <c r="J622" i="2"/>
  <c r="M621" i="2"/>
  <c r="L622" i="2"/>
  <c r="P621" i="2"/>
  <c r="O621" i="2"/>
  <c r="C615" i="2"/>
  <c r="AR615" i="2" s="1"/>
  <c r="B616" i="2"/>
  <c r="AE324" i="2" l="1"/>
  <c r="Q324" i="2"/>
  <c r="R324" i="2"/>
  <c r="AO615" i="2"/>
  <c r="AQ615" i="2"/>
  <c r="AP615" i="2"/>
  <c r="J623" i="2"/>
  <c r="M622" i="2"/>
  <c r="L623" i="2"/>
  <c r="P622" i="2"/>
  <c r="O622" i="2"/>
  <c r="K623" i="2"/>
  <c r="N622" i="2"/>
  <c r="C616" i="2"/>
  <c r="AR616" i="2" s="1"/>
  <c r="B617" i="2"/>
  <c r="T325" i="2" l="1"/>
  <c r="S325" i="2"/>
  <c r="AA325" i="2" s="1"/>
  <c r="AG325" i="2"/>
  <c r="AF325" i="2"/>
  <c r="Z324" i="2"/>
  <c r="W324" i="2"/>
  <c r="AE325" i="2" s="1"/>
  <c r="Y324" i="2"/>
  <c r="AO616" i="2"/>
  <c r="AQ616" i="2"/>
  <c r="AP616" i="2"/>
  <c r="K624" i="2"/>
  <c r="N623" i="2"/>
  <c r="L624" i="2"/>
  <c r="P623" i="2"/>
  <c r="O623" i="2"/>
  <c r="J624" i="2"/>
  <c r="M623" i="2"/>
  <c r="C617" i="2"/>
  <c r="AR617" i="2" s="1"/>
  <c r="B618" i="2"/>
  <c r="AH325" i="2" l="1"/>
  <c r="Q325" i="2"/>
  <c r="Y325" i="2" s="1"/>
  <c r="V326" i="2"/>
  <c r="AD326" i="2" s="1"/>
  <c r="U326" i="2"/>
  <c r="AC326" i="2" s="1"/>
  <c r="AB325" i="2"/>
  <c r="R325" i="2"/>
  <c r="S326" i="2" s="1"/>
  <c r="AA326" i="2" s="1"/>
  <c r="AP617" i="2"/>
  <c r="AQ617" i="2"/>
  <c r="AO617" i="2"/>
  <c r="J625" i="2"/>
  <c r="M624" i="2"/>
  <c r="L625" i="2"/>
  <c r="P624" i="2"/>
  <c r="O624" i="2"/>
  <c r="K625" i="2"/>
  <c r="N624" i="2"/>
  <c r="C618" i="2"/>
  <c r="AR618" i="2" s="1"/>
  <c r="B619" i="2"/>
  <c r="W325" i="2" l="1"/>
  <c r="R326" i="2" s="1"/>
  <c r="Z326" i="2" s="1"/>
  <c r="AG326" i="2"/>
  <c r="AF326" i="2"/>
  <c r="T326" i="2"/>
  <c r="Z325" i="2"/>
  <c r="AQ618" i="2"/>
  <c r="AP618" i="2"/>
  <c r="AO618" i="2"/>
  <c r="L626" i="2"/>
  <c r="P625" i="2"/>
  <c r="O625" i="2"/>
  <c r="K626" i="2"/>
  <c r="N625" i="2"/>
  <c r="J626" i="2"/>
  <c r="M625" i="2"/>
  <c r="C619" i="2"/>
  <c r="AR619" i="2" s="1"/>
  <c r="B620" i="2"/>
  <c r="AE326" i="2" l="1"/>
  <c r="Q326" i="2"/>
  <c r="Y326" i="2" s="1"/>
  <c r="AG327" i="2"/>
  <c r="AF327" i="2"/>
  <c r="S327" i="2"/>
  <c r="AA327" i="2" s="1"/>
  <c r="AH326" i="2"/>
  <c r="V327" i="2"/>
  <c r="AD327" i="2" s="1"/>
  <c r="T327" i="2"/>
  <c r="AB326" i="2"/>
  <c r="U327" i="2"/>
  <c r="AQ619" i="2"/>
  <c r="AP619" i="2"/>
  <c r="AO619" i="2"/>
  <c r="J627" i="2"/>
  <c r="M626" i="2"/>
  <c r="K627" i="2"/>
  <c r="N626" i="2"/>
  <c r="L627" i="2"/>
  <c r="P626" i="2"/>
  <c r="O626" i="2"/>
  <c r="C620" i="2"/>
  <c r="AR620" i="2" s="1"/>
  <c r="B621" i="2"/>
  <c r="AH327" i="2" l="1"/>
  <c r="W326" i="2"/>
  <c r="AE327" i="2" s="1"/>
  <c r="AC327" i="2"/>
  <c r="U328" i="2"/>
  <c r="AC328" i="2" s="1"/>
  <c r="V328" i="2"/>
  <c r="AD328" i="2" s="1"/>
  <c r="AB327" i="2"/>
  <c r="AO620" i="2"/>
  <c r="AQ620" i="2"/>
  <c r="AP620" i="2"/>
  <c r="L628" i="2"/>
  <c r="P627" i="2"/>
  <c r="O627" i="2"/>
  <c r="K628" i="2"/>
  <c r="N627" i="2"/>
  <c r="J628" i="2"/>
  <c r="M627" i="2"/>
  <c r="C621" i="2"/>
  <c r="AR621" i="2" s="1"/>
  <c r="B622" i="2"/>
  <c r="R327" i="2" l="1"/>
  <c r="Z327" i="2" s="1"/>
  <c r="Q327" i="2"/>
  <c r="Y327" i="2" s="1"/>
  <c r="AP621" i="2"/>
  <c r="AQ621" i="2"/>
  <c r="AO621" i="2"/>
  <c r="J629" i="2"/>
  <c r="M628" i="2"/>
  <c r="K629" i="2"/>
  <c r="N628" i="2"/>
  <c r="L629" i="2"/>
  <c r="P628" i="2"/>
  <c r="O628" i="2"/>
  <c r="C622" i="2"/>
  <c r="AR622" i="2" s="1"/>
  <c r="B623" i="2"/>
  <c r="AG328" i="2" l="1"/>
  <c r="S328" i="2"/>
  <c r="AA328" i="2" s="1"/>
  <c r="W327" i="2"/>
  <c r="R328" i="2" s="1"/>
  <c r="AG329" i="2" s="1"/>
  <c r="T328" i="2"/>
  <c r="AB328" i="2" s="1"/>
  <c r="AF328" i="2"/>
  <c r="AQ622" i="2"/>
  <c r="AO622" i="2"/>
  <c r="AP622" i="2"/>
  <c r="K630" i="2"/>
  <c r="N629" i="2"/>
  <c r="L630" i="2"/>
  <c r="P629" i="2"/>
  <c r="O629" i="2"/>
  <c r="J630" i="2"/>
  <c r="M629" i="2"/>
  <c r="C623" i="2"/>
  <c r="AR623" i="2" s="1"/>
  <c r="B624" i="2"/>
  <c r="U329" i="2" l="1"/>
  <c r="AC329" i="2" s="1"/>
  <c r="AE328" i="2"/>
  <c r="Q328" i="2"/>
  <c r="W328" i="2" s="1"/>
  <c r="Q329" i="2" s="1"/>
  <c r="Y329" i="2" s="1"/>
  <c r="Z328" i="2"/>
  <c r="S329" i="2"/>
  <c r="AA329" i="2" s="1"/>
  <c r="AF329" i="2"/>
  <c r="AH329" i="2" s="1"/>
  <c r="AH328" i="2"/>
  <c r="V329" i="2"/>
  <c r="AD329" i="2" s="1"/>
  <c r="T329" i="2"/>
  <c r="AB329" i="2" s="1"/>
  <c r="AQ623" i="2"/>
  <c r="AP623" i="2"/>
  <c r="AO623" i="2"/>
  <c r="J631" i="2"/>
  <c r="M630" i="2"/>
  <c r="L631" i="2"/>
  <c r="P630" i="2"/>
  <c r="O630" i="2"/>
  <c r="K631" i="2"/>
  <c r="N630" i="2"/>
  <c r="C624" i="2"/>
  <c r="AR624" i="2" s="1"/>
  <c r="B625" i="2"/>
  <c r="AE329" i="2" l="1"/>
  <c r="R329" i="2"/>
  <c r="W329" i="2" s="1"/>
  <c r="AE330" i="2" s="1"/>
  <c r="Y328" i="2"/>
  <c r="U330" i="2"/>
  <c r="AC330" i="2" s="1"/>
  <c r="V330" i="2"/>
  <c r="AD330" i="2" s="1"/>
  <c r="AO624" i="2"/>
  <c r="AQ624" i="2"/>
  <c r="AP624" i="2"/>
  <c r="K632" i="2"/>
  <c r="N631" i="2"/>
  <c r="L632" i="2"/>
  <c r="P631" i="2"/>
  <c r="O631" i="2"/>
  <c r="J632" i="2"/>
  <c r="M631" i="2"/>
  <c r="C625" i="2"/>
  <c r="AR625" i="2" s="1"/>
  <c r="B626" i="2"/>
  <c r="T330" i="2" l="1"/>
  <c r="AB330" i="2" s="1"/>
  <c r="S330" i="2"/>
  <c r="AA330" i="2" s="1"/>
  <c r="Z329" i="2"/>
  <c r="AG330" i="2"/>
  <c r="AF330" i="2"/>
  <c r="Q330" i="2"/>
  <c r="Y330" i="2" s="1"/>
  <c r="R330" i="2"/>
  <c r="Z330" i="2" s="1"/>
  <c r="AP625" i="2"/>
  <c r="AQ625" i="2"/>
  <c r="AO625" i="2"/>
  <c r="J633" i="2"/>
  <c r="M632" i="2"/>
  <c r="L633" i="2"/>
  <c r="P632" i="2"/>
  <c r="O632" i="2"/>
  <c r="K633" i="2"/>
  <c r="N632" i="2"/>
  <c r="C626" i="2"/>
  <c r="AR626" i="2" s="1"/>
  <c r="B627" i="2"/>
  <c r="AH330" i="2" l="1"/>
  <c r="V331" i="2"/>
  <c r="AD331" i="2" s="1"/>
  <c r="U331" i="2"/>
  <c r="AC331" i="2" s="1"/>
  <c r="T331" i="2"/>
  <c r="AB331" i="2" s="1"/>
  <c r="W330" i="2"/>
  <c r="AE331" i="2" s="1"/>
  <c r="S331" i="2"/>
  <c r="AA331" i="2" s="1"/>
  <c r="AG331" i="2"/>
  <c r="AF331" i="2"/>
  <c r="AQ626" i="2"/>
  <c r="AP626" i="2"/>
  <c r="AO626" i="2"/>
  <c r="K634" i="2"/>
  <c r="N633" i="2"/>
  <c r="L634" i="2"/>
  <c r="P633" i="2"/>
  <c r="O633" i="2"/>
  <c r="J634" i="2"/>
  <c r="M633" i="2"/>
  <c r="C627" i="2"/>
  <c r="AR627" i="2" s="1"/>
  <c r="B628" i="2"/>
  <c r="V332" i="2" l="1"/>
  <c r="AD332" i="2" s="1"/>
  <c r="R331" i="2"/>
  <c r="AG332" i="2" s="1"/>
  <c r="Q331" i="2"/>
  <c r="Y331" i="2" s="1"/>
  <c r="AH331" i="2"/>
  <c r="U332" i="2"/>
  <c r="AC332" i="2" s="1"/>
  <c r="AQ627" i="2"/>
  <c r="AP627" i="2"/>
  <c r="AO627" i="2"/>
  <c r="L635" i="2"/>
  <c r="P634" i="2"/>
  <c r="O634" i="2"/>
  <c r="J635" i="2"/>
  <c r="M634" i="2"/>
  <c r="K635" i="2"/>
  <c r="N634" i="2"/>
  <c r="C628" i="2"/>
  <c r="AR628" i="2" s="1"/>
  <c r="B629" i="2"/>
  <c r="AF332" i="2" l="1"/>
  <c r="AH332" i="2" s="1"/>
  <c r="T332" i="2"/>
  <c r="AB332" i="2" s="1"/>
  <c r="Z331" i="2"/>
  <c r="S332" i="2"/>
  <c r="AA332" i="2" s="1"/>
  <c r="W331" i="2"/>
  <c r="Q332" i="2" s="1"/>
  <c r="Y332" i="2" s="1"/>
  <c r="AO628" i="2"/>
  <c r="AQ628" i="2"/>
  <c r="AP628" i="2"/>
  <c r="K636" i="2"/>
  <c r="N635" i="2"/>
  <c r="J636" i="2"/>
  <c r="M635" i="2"/>
  <c r="L636" i="2"/>
  <c r="P635" i="2"/>
  <c r="O635" i="2"/>
  <c r="C629" i="2"/>
  <c r="AR629" i="2" s="1"/>
  <c r="B630" i="2"/>
  <c r="V333" i="2" l="1"/>
  <c r="AD333" i="2" s="1"/>
  <c r="U333" i="2"/>
  <c r="AC333" i="2" s="1"/>
  <c r="AE332" i="2"/>
  <c r="R332" i="2"/>
  <c r="AG333" i="2" s="1"/>
  <c r="AP629" i="2"/>
  <c r="AO629" i="2"/>
  <c r="AQ629" i="2"/>
  <c r="L637" i="2"/>
  <c r="P636" i="2"/>
  <c r="O636" i="2"/>
  <c r="J637" i="2"/>
  <c r="M636" i="2"/>
  <c r="K637" i="2"/>
  <c r="N636" i="2"/>
  <c r="C630" i="2"/>
  <c r="AR630" i="2" s="1"/>
  <c r="B631" i="2"/>
  <c r="AF333" i="2" l="1"/>
  <c r="AH333" i="2" s="1"/>
  <c r="W332" i="2"/>
  <c r="AE333" i="2" s="1"/>
  <c r="S333" i="2"/>
  <c r="AA333" i="2" s="1"/>
  <c r="T333" i="2"/>
  <c r="Z332" i="2"/>
  <c r="AQ630" i="2"/>
  <c r="AP630" i="2"/>
  <c r="AO630" i="2"/>
  <c r="J638" i="2"/>
  <c r="M637" i="2"/>
  <c r="K638" i="2"/>
  <c r="N637" i="2"/>
  <c r="L638" i="2"/>
  <c r="P637" i="2"/>
  <c r="O637" i="2"/>
  <c r="C631" i="2"/>
  <c r="AR631" i="2" s="1"/>
  <c r="B632" i="2"/>
  <c r="R333" i="2" l="1"/>
  <c r="AF334" i="2" s="1"/>
  <c r="Q333" i="2"/>
  <c r="Y333" i="2" s="1"/>
  <c r="U334" i="2"/>
  <c r="AC334" i="2" s="1"/>
  <c r="AB333" i="2"/>
  <c r="V334" i="2"/>
  <c r="AD334" i="2" s="1"/>
  <c r="AQ631" i="2"/>
  <c r="AP631" i="2"/>
  <c r="AO631" i="2"/>
  <c r="L639" i="2"/>
  <c r="P638" i="2"/>
  <c r="O638" i="2"/>
  <c r="K639" i="2"/>
  <c r="N638" i="2"/>
  <c r="J639" i="2"/>
  <c r="M638" i="2"/>
  <c r="C632" i="2"/>
  <c r="AR632" i="2" s="1"/>
  <c r="B633" i="2"/>
  <c r="Z333" i="2" l="1"/>
  <c r="AG334" i="2"/>
  <c r="AH334" i="2" s="1"/>
  <c r="T334" i="2"/>
  <c r="AB334" i="2" s="1"/>
  <c r="W333" i="2"/>
  <c r="Q334" i="2" s="1"/>
  <c r="Y334" i="2" s="1"/>
  <c r="S334" i="2"/>
  <c r="AA334" i="2" s="1"/>
  <c r="AO632" i="2"/>
  <c r="AQ632" i="2"/>
  <c r="AP632" i="2"/>
  <c r="K640" i="2"/>
  <c r="N639" i="2"/>
  <c r="J640" i="2"/>
  <c r="M639" i="2"/>
  <c r="L640" i="2"/>
  <c r="P639" i="2"/>
  <c r="O639" i="2"/>
  <c r="C633" i="2"/>
  <c r="AR633" i="2" s="1"/>
  <c r="B634" i="2"/>
  <c r="R334" i="2" l="1"/>
  <c r="S335" i="2" s="1"/>
  <c r="AA335" i="2" s="1"/>
  <c r="AE334" i="2"/>
  <c r="V335" i="2"/>
  <c r="AD335" i="2" s="1"/>
  <c r="U335" i="2"/>
  <c r="AC335" i="2" s="1"/>
  <c r="AP633" i="2"/>
  <c r="AQ633" i="2"/>
  <c r="AO633" i="2"/>
  <c r="L641" i="2"/>
  <c r="P640" i="2"/>
  <c r="O640" i="2"/>
  <c r="J641" i="2"/>
  <c r="M640" i="2"/>
  <c r="K641" i="2"/>
  <c r="N640" i="2"/>
  <c r="C634" i="2"/>
  <c r="AR634" i="2" s="1"/>
  <c r="B635" i="2"/>
  <c r="Z334" i="2" l="1"/>
  <c r="AG335" i="2"/>
  <c r="AF335" i="2"/>
  <c r="W334" i="2"/>
  <c r="R335" i="2" s="1"/>
  <c r="AG336" i="2" s="1"/>
  <c r="T335" i="2"/>
  <c r="AQ634" i="2"/>
  <c r="AP634" i="2"/>
  <c r="AO634" i="2"/>
  <c r="K642" i="2"/>
  <c r="N641" i="2"/>
  <c r="J642" i="2"/>
  <c r="M641" i="2"/>
  <c r="L642" i="2"/>
  <c r="P641" i="2"/>
  <c r="O641" i="2"/>
  <c r="C635" i="2"/>
  <c r="AR635" i="2" s="1"/>
  <c r="B636" i="2"/>
  <c r="Q335" i="2" l="1"/>
  <c r="Y335" i="2" s="1"/>
  <c r="AH335" i="2"/>
  <c r="AE335" i="2"/>
  <c r="T336" i="2"/>
  <c r="AB336" i="2" s="1"/>
  <c r="U336" i="2"/>
  <c r="AC336" i="2" s="1"/>
  <c r="Z335" i="2"/>
  <c r="AF336" i="2"/>
  <c r="AH336" i="2" s="1"/>
  <c r="V336" i="2"/>
  <c r="AD336" i="2" s="1"/>
  <c r="AB335" i="2"/>
  <c r="S336" i="2"/>
  <c r="AA336" i="2" s="1"/>
  <c r="AQ635" i="2"/>
  <c r="AP635" i="2"/>
  <c r="AO635" i="2"/>
  <c r="J643" i="2"/>
  <c r="M642" i="2"/>
  <c r="L643" i="2"/>
  <c r="P642" i="2"/>
  <c r="O642" i="2"/>
  <c r="K643" i="2"/>
  <c r="N642" i="2"/>
  <c r="C636" i="2"/>
  <c r="AR636" i="2" s="1"/>
  <c r="B637" i="2"/>
  <c r="W335" i="2" l="1"/>
  <c r="R336" i="2" s="1"/>
  <c r="Z336" i="2" s="1"/>
  <c r="V337" i="2"/>
  <c r="AD337" i="2" s="1"/>
  <c r="U337" i="2"/>
  <c r="AC337" i="2" s="1"/>
  <c r="AO636" i="2"/>
  <c r="AP636" i="2"/>
  <c r="AQ636" i="2"/>
  <c r="K644" i="2"/>
  <c r="N643" i="2"/>
  <c r="L644" i="2"/>
  <c r="P643" i="2"/>
  <c r="O643" i="2"/>
  <c r="J644" i="2"/>
  <c r="M643" i="2"/>
  <c r="C637" i="2"/>
  <c r="AR637" i="2" s="1"/>
  <c r="B638" i="2"/>
  <c r="AG337" i="2" l="1"/>
  <c r="S337" i="2"/>
  <c r="AA337" i="2" s="1"/>
  <c r="Q336" i="2"/>
  <c r="Y336" i="2" s="1"/>
  <c r="T337" i="2"/>
  <c r="AB337" i="2" s="1"/>
  <c r="AE336" i="2"/>
  <c r="AF337" i="2"/>
  <c r="AH337" i="2" s="1"/>
  <c r="V338" i="2"/>
  <c r="AD338" i="2" s="1"/>
  <c r="U338" i="2"/>
  <c r="AC338" i="2" s="1"/>
  <c r="AP637" i="2"/>
  <c r="AQ637" i="2"/>
  <c r="AO637" i="2"/>
  <c r="J645" i="2"/>
  <c r="M644" i="2"/>
  <c r="L645" i="2"/>
  <c r="P644" i="2"/>
  <c r="O644" i="2"/>
  <c r="K645" i="2"/>
  <c r="N644" i="2"/>
  <c r="C638" i="2"/>
  <c r="AR638" i="2" s="1"/>
  <c r="B639" i="2"/>
  <c r="W336" i="2" l="1"/>
  <c r="R337" i="2" s="1"/>
  <c r="S338" i="2" s="1"/>
  <c r="AA338" i="2" s="1"/>
  <c r="AQ638" i="2"/>
  <c r="AP638" i="2"/>
  <c r="AO638" i="2"/>
  <c r="K646" i="2"/>
  <c r="N645" i="2"/>
  <c r="L646" i="2"/>
  <c r="P645" i="2"/>
  <c r="O645" i="2"/>
  <c r="J646" i="2"/>
  <c r="M645" i="2"/>
  <c r="C639" i="2"/>
  <c r="AR639" i="2" s="1"/>
  <c r="B640" i="2"/>
  <c r="AF338" i="2" l="1"/>
  <c r="T338" i="2"/>
  <c r="AB338" i="2" s="1"/>
  <c r="Z337" i="2"/>
  <c r="AG338" i="2"/>
  <c r="AE337" i="2"/>
  <c r="Q337" i="2"/>
  <c r="W337" i="2" s="1"/>
  <c r="AE338" i="2" s="1"/>
  <c r="U339" i="2"/>
  <c r="AC339" i="2" s="1"/>
  <c r="V339" i="2"/>
  <c r="AD339" i="2" s="1"/>
  <c r="AQ639" i="2"/>
  <c r="AP639" i="2"/>
  <c r="AO639" i="2"/>
  <c r="J647" i="2"/>
  <c r="M646" i="2"/>
  <c r="L647" i="2"/>
  <c r="P646" i="2"/>
  <c r="O646" i="2"/>
  <c r="K647" i="2"/>
  <c r="N646" i="2"/>
  <c r="C640" i="2"/>
  <c r="AR640" i="2" s="1"/>
  <c r="B641" i="2"/>
  <c r="AH338" i="2" l="1"/>
  <c r="Y337" i="2"/>
  <c r="R338" i="2"/>
  <c r="AF339" i="2" s="1"/>
  <c r="Q338" i="2"/>
  <c r="Y338" i="2" s="1"/>
  <c r="AO640" i="2"/>
  <c r="AQ640" i="2"/>
  <c r="AP640" i="2"/>
  <c r="L648" i="2"/>
  <c r="P647" i="2"/>
  <c r="O647" i="2"/>
  <c r="K648" i="2"/>
  <c r="N647" i="2"/>
  <c r="J648" i="2"/>
  <c r="M647" i="2"/>
  <c r="C641" i="2"/>
  <c r="AR641" i="2" s="1"/>
  <c r="B642" i="2"/>
  <c r="Z338" i="2" l="1"/>
  <c r="T339" i="2"/>
  <c r="AB339" i="2" s="1"/>
  <c r="S339" i="2"/>
  <c r="AA339" i="2" s="1"/>
  <c r="W338" i="2"/>
  <c r="Q339" i="2" s="1"/>
  <c r="Y339" i="2" s="1"/>
  <c r="AG339" i="2"/>
  <c r="AH339" i="2" s="1"/>
  <c r="R339" i="2"/>
  <c r="W339" i="2" s="1"/>
  <c r="AE339" i="2"/>
  <c r="U340" i="2"/>
  <c r="AC340" i="2" s="1"/>
  <c r="AP641" i="2"/>
  <c r="AQ641" i="2"/>
  <c r="AO641" i="2"/>
  <c r="K649" i="2"/>
  <c r="N648" i="2"/>
  <c r="J649" i="2"/>
  <c r="M648" i="2"/>
  <c r="L649" i="2"/>
  <c r="P648" i="2"/>
  <c r="O648" i="2"/>
  <c r="C642" i="2"/>
  <c r="AR642" i="2" s="1"/>
  <c r="B643" i="2"/>
  <c r="V340" i="2" l="1"/>
  <c r="AD340" i="2" s="1"/>
  <c r="S340" i="2"/>
  <c r="AA340" i="2" s="1"/>
  <c r="AG340" i="2"/>
  <c r="AF340" i="2"/>
  <c r="Z339" i="2"/>
  <c r="T340" i="2"/>
  <c r="AB340" i="2" s="1"/>
  <c r="Q340" i="2"/>
  <c r="R340" i="2"/>
  <c r="AE340" i="2"/>
  <c r="AQ642" i="2"/>
  <c r="AP642" i="2"/>
  <c r="AO642" i="2"/>
  <c r="J650" i="2"/>
  <c r="M649" i="2"/>
  <c r="L650" i="2"/>
  <c r="P649" i="2"/>
  <c r="O649" i="2"/>
  <c r="K650" i="2"/>
  <c r="N649" i="2"/>
  <c r="C643" i="2"/>
  <c r="AR643" i="2" s="1"/>
  <c r="B644" i="2"/>
  <c r="AH340" i="2" l="1"/>
  <c r="V341" i="2"/>
  <c r="AD341" i="2" s="1"/>
  <c r="U341" i="2"/>
  <c r="AC341" i="2" s="1"/>
  <c r="Z340" i="2"/>
  <c r="AF341" i="2"/>
  <c r="AG341" i="2"/>
  <c r="T341" i="2"/>
  <c r="S341" i="2"/>
  <c r="AA341" i="2" s="1"/>
  <c r="W340" i="2"/>
  <c r="R341" i="2" s="1"/>
  <c r="Y340" i="2"/>
  <c r="AP643" i="2"/>
  <c r="AO643" i="2"/>
  <c r="AQ643" i="2"/>
  <c r="K651" i="2"/>
  <c r="N650" i="2"/>
  <c r="L651" i="2"/>
  <c r="P650" i="2"/>
  <c r="O650" i="2"/>
  <c r="J651" i="2"/>
  <c r="M650" i="2"/>
  <c r="C644" i="2"/>
  <c r="AR644" i="2" s="1"/>
  <c r="B645" i="2"/>
  <c r="AH341" i="2" l="1"/>
  <c r="AF342" i="2"/>
  <c r="AG342" i="2"/>
  <c r="Z341" i="2"/>
  <c r="T342" i="2"/>
  <c r="S342" i="2"/>
  <c r="AA342" i="2" s="1"/>
  <c r="AE341" i="2"/>
  <c r="V342" i="2"/>
  <c r="AD342" i="2" s="1"/>
  <c r="AB341" i="2"/>
  <c r="U342" i="2"/>
  <c r="AC342" i="2" s="1"/>
  <c r="Q341" i="2"/>
  <c r="AO644" i="2"/>
  <c r="AQ644" i="2"/>
  <c r="AP644" i="2"/>
  <c r="J652" i="2"/>
  <c r="M651" i="2"/>
  <c r="L652" i="2"/>
  <c r="P651" i="2"/>
  <c r="O651" i="2"/>
  <c r="K652" i="2"/>
  <c r="N651" i="2"/>
  <c r="C645" i="2"/>
  <c r="AR645" i="2" s="1"/>
  <c r="B646" i="2"/>
  <c r="AH342" i="2" l="1"/>
  <c r="V343" i="2"/>
  <c r="AD343" i="2" s="1"/>
  <c r="Y341" i="2"/>
  <c r="W341" i="2"/>
  <c r="R342" i="2" s="1"/>
  <c r="U343" i="2"/>
  <c r="AB342" i="2"/>
  <c r="AP645" i="2"/>
  <c r="AQ645" i="2"/>
  <c r="AO645" i="2"/>
  <c r="L653" i="2"/>
  <c r="P652" i="2"/>
  <c r="O652" i="2"/>
  <c r="K653" i="2"/>
  <c r="N652" i="2"/>
  <c r="J653" i="2"/>
  <c r="M652" i="2"/>
  <c r="C646" i="2"/>
  <c r="AR646" i="2" s="1"/>
  <c r="B647" i="2"/>
  <c r="Z342" i="2" l="1"/>
  <c r="AG343" i="2"/>
  <c r="AF343" i="2"/>
  <c r="S343" i="2"/>
  <c r="AA343" i="2" s="1"/>
  <c r="AE342" i="2"/>
  <c r="AC343" i="2"/>
  <c r="Q342" i="2"/>
  <c r="T343" i="2"/>
  <c r="AQ646" i="2"/>
  <c r="AP646" i="2"/>
  <c r="AO646" i="2"/>
  <c r="K654" i="2"/>
  <c r="N653" i="2"/>
  <c r="J654" i="2"/>
  <c r="M653" i="2"/>
  <c r="L654" i="2"/>
  <c r="P653" i="2"/>
  <c r="O653" i="2"/>
  <c r="C647" i="2"/>
  <c r="AR647" i="2" s="1"/>
  <c r="B648" i="2"/>
  <c r="AH343" i="2" l="1"/>
  <c r="W342" i="2"/>
  <c r="Q343" i="2" s="1"/>
  <c r="Y342" i="2"/>
  <c r="V344" i="2"/>
  <c r="AD344" i="2" s="1"/>
  <c r="AB343" i="2"/>
  <c r="U344" i="2"/>
  <c r="AC344" i="2" s="1"/>
  <c r="AO647" i="2"/>
  <c r="AQ647" i="2"/>
  <c r="AP647" i="2"/>
  <c r="L655" i="2"/>
  <c r="P654" i="2"/>
  <c r="O654" i="2"/>
  <c r="J655" i="2"/>
  <c r="M654" i="2"/>
  <c r="K655" i="2"/>
  <c r="N654" i="2"/>
  <c r="C648" i="2"/>
  <c r="AR648" i="2" s="1"/>
  <c r="B649" i="2"/>
  <c r="R343" i="2" l="1"/>
  <c r="T344" i="2" s="1"/>
  <c r="AB344" i="2" s="1"/>
  <c r="AE343" i="2"/>
  <c r="Y343" i="2"/>
  <c r="AO648" i="2"/>
  <c r="AQ648" i="2"/>
  <c r="AP648" i="2"/>
  <c r="K656" i="2"/>
  <c r="N655" i="2"/>
  <c r="J656" i="2"/>
  <c r="M655" i="2"/>
  <c r="L656" i="2"/>
  <c r="P655" i="2"/>
  <c r="O655" i="2"/>
  <c r="C649" i="2"/>
  <c r="AR649" i="2" s="1"/>
  <c r="B650" i="2"/>
  <c r="AF344" i="2" l="1"/>
  <c r="Z343" i="2"/>
  <c r="AG344" i="2"/>
  <c r="S344" i="2"/>
  <c r="AA344" i="2" s="1"/>
  <c r="V345" i="2"/>
  <c r="AD345" i="2" s="1"/>
  <c r="W343" i="2"/>
  <c r="AE344" i="2" s="1"/>
  <c r="AP649" i="2"/>
  <c r="AQ649" i="2"/>
  <c r="AO649" i="2"/>
  <c r="L657" i="2"/>
  <c r="P656" i="2"/>
  <c r="O656" i="2"/>
  <c r="J657" i="2"/>
  <c r="M656" i="2"/>
  <c r="K657" i="2"/>
  <c r="N656" i="2"/>
  <c r="C650" i="2"/>
  <c r="AR650" i="2" s="1"/>
  <c r="B651" i="2"/>
  <c r="AH344" i="2" l="1"/>
  <c r="Q344" i="2"/>
  <c r="Y344" i="2" s="1"/>
  <c r="R344" i="2"/>
  <c r="S345" i="2" s="1"/>
  <c r="AA345" i="2" s="1"/>
  <c r="U345" i="2"/>
  <c r="AC345" i="2" s="1"/>
  <c r="AQ650" i="2"/>
  <c r="AP650" i="2"/>
  <c r="AO650" i="2"/>
  <c r="K658" i="2"/>
  <c r="N657" i="2"/>
  <c r="J658" i="2"/>
  <c r="M657" i="2"/>
  <c r="L658" i="2"/>
  <c r="P657" i="2"/>
  <c r="O657" i="2"/>
  <c r="C651" i="2"/>
  <c r="AR651" i="2" s="1"/>
  <c r="B652" i="2"/>
  <c r="W344" i="2" l="1"/>
  <c r="Q345" i="2" s="1"/>
  <c r="T345" i="2"/>
  <c r="U346" i="2" s="1"/>
  <c r="AC346" i="2" s="1"/>
  <c r="Z344" i="2"/>
  <c r="AG345" i="2"/>
  <c r="AF345" i="2"/>
  <c r="AQ651" i="2"/>
  <c r="AP651" i="2"/>
  <c r="AO651" i="2"/>
  <c r="L659" i="2"/>
  <c r="P658" i="2"/>
  <c r="O658" i="2"/>
  <c r="J659" i="2"/>
  <c r="M658" i="2"/>
  <c r="K659" i="2"/>
  <c r="N658" i="2"/>
  <c r="C652" i="2"/>
  <c r="AR652" i="2" s="1"/>
  <c r="B653" i="2"/>
  <c r="R345" i="2" l="1"/>
  <c r="Z345" i="2" s="1"/>
  <c r="AE345" i="2"/>
  <c r="AB345" i="2"/>
  <c r="V346" i="2"/>
  <c r="AD346" i="2" s="1"/>
  <c r="AH345" i="2"/>
  <c r="Y345" i="2"/>
  <c r="AO652" i="2"/>
  <c r="AQ652" i="2"/>
  <c r="AP652" i="2"/>
  <c r="J660" i="2"/>
  <c r="M659" i="2"/>
  <c r="K660" i="2"/>
  <c r="N659" i="2"/>
  <c r="L660" i="2"/>
  <c r="P659" i="2"/>
  <c r="O659" i="2"/>
  <c r="C653" i="2"/>
  <c r="AR653" i="2" s="1"/>
  <c r="B654" i="2"/>
  <c r="S346" i="2" l="1"/>
  <c r="AA346" i="2" s="1"/>
  <c r="T346" i="2"/>
  <c r="AG346" i="2"/>
  <c r="AF346" i="2"/>
  <c r="W345" i="2"/>
  <c r="R346" i="2" s="1"/>
  <c r="AP653" i="2"/>
  <c r="AQ653" i="2"/>
  <c r="AO653" i="2"/>
  <c r="L661" i="2"/>
  <c r="P660" i="2"/>
  <c r="O660" i="2"/>
  <c r="K661" i="2"/>
  <c r="N660" i="2"/>
  <c r="J661" i="2"/>
  <c r="M660" i="2"/>
  <c r="C654" i="2"/>
  <c r="AR654" i="2" s="1"/>
  <c r="B655" i="2"/>
  <c r="U347" i="2" l="1"/>
  <c r="AC347" i="2" s="1"/>
  <c r="AH346" i="2"/>
  <c r="AB346" i="2"/>
  <c r="V347" i="2"/>
  <c r="AD347" i="2" s="1"/>
  <c r="S347" i="2"/>
  <c r="AA347" i="2" s="1"/>
  <c r="AE346" i="2"/>
  <c r="Z346" i="2"/>
  <c r="AF347" i="2"/>
  <c r="Q346" i="2"/>
  <c r="W346" i="2" s="1"/>
  <c r="R347" i="2" s="1"/>
  <c r="AG348" i="2" s="1"/>
  <c r="T347" i="2"/>
  <c r="AB347" i="2" s="1"/>
  <c r="AG347" i="2"/>
  <c r="AQ654" i="2"/>
  <c r="AO654" i="2"/>
  <c r="AP654" i="2"/>
  <c r="J662" i="2"/>
  <c r="M661" i="2"/>
  <c r="K662" i="2"/>
  <c r="N661" i="2"/>
  <c r="L662" i="2"/>
  <c r="P661" i="2"/>
  <c r="O661" i="2"/>
  <c r="C655" i="2"/>
  <c r="AR655" i="2" s="1"/>
  <c r="B656" i="2"/>
  <c r="AH347" i="2" l="1"/>
  <c r="V348" i="2"/>
  <c r="AD348" i="2" s="1"/>
  <c r="U348" i="2"/>
  <c r="AC348" i="2" s="1"/>
  <c r="AF348" i="2"/>
  <c r="AH348" i="2" s="1"/>
  <c r="Q347" i="2"/>
  <c r="W347" i="2" s="1"/>
  <c r="Q348" i="2" s="1"/>
  <c r="Y348" i="2" s="1"/>
  <c r="T348" i="2"/>
  <c r="AB348" i="2" s="1"/>
  <c r="Y346" i="2"/>
  <c r="AE347" i="2"/>
  <c r="S348" i="2"/>
  <c r="AA348" i="2" s="1"/>
  <c r="Z347" i="2"/>
  <c r="AQ655" i="2"/>
  <c r="AP655" i="2"/>
  <c r="AO655" i="2"/>
  <c r="K663" i="2"/>
  <c r="N662" i="2"/>
  <c r="L663" i="2"/>
  <c r="P662" i="2"/>
  <c r="O662" i="2"/>
  <c r="J663" i="2"/>
  <c r="M662" i="2"/>
  <c r="C656" i="2"/>
  <c r="AR656" i="2" s="1"/>
  <c r="B657" i="2"/>
  <c r="Y347" i="2" l="1"/>
  <c r="U349" i="2"/>
  <c r="AC349" i="2" s="1"/>
  <c r="V349" i="2"/>
  <c r="AD349" i="2" s="1"/>
  <c r="AE348" i="2"/>
  <c r="R348" i="2"/>
  <c r="Z348" i="2" s="1"/>
  <c r="AO656" i="2"/>
  <c r="AQ656" i="2"/>
  <c r="AP656" i="2"/>
  <c r="J664" i="2"/>
  <c r="M663" i="2"/>
  <c r="L664" i="2"/>
  <c r="P663" i="2"/>
  <c r="O663" i="2"/>
  <c r="K664" i="2"/>
  <c r="N663" i="2"/>
  <c r="C657" i="2"/>
  <c r="AR657" i="2" s="1"/>
  <c r="B658" i="2"/>
  <c r="W348" i="2" l="1"/>
  <c r="R349" i="2" s="1"/>
  <c r="AF350" i="2" s="1"/>
  <c r="AF349" i="2"/>
  <c r="AG349" i="2"/>
  <c r="S349" i="2"/>
  <c r="AA349" i="2" s="1"/>
  <c r="T349" i="2"/>
  <c r="AB349" i="2" s="1"/>
  <c r="AP657" i="2"/>
  <c r="AQ657" i="2"/>
  <c r="AO657" i="2"/>
  <c r="L665" i="2"/>
  <c r="P664" i="2"/>
  <c r="O664" i="2"/>
  <c r="K665" i="2"/>
  <c r="N664" i="2"/>
  <c r="J665" i="2"/>
  <c r="M664" i="2"/>
  <c r="C658" i="2"/>
  <c r="AR658" i="2" s="1"/>
  <c r="B659" i="2"/>
  <c r="AH349" i="2" l="1"/>
  <c r="AE349" i="2"/>
  <c r="Q349" i="2"/>
  <c r="Y349" i="2" s="1"/>
  <c r="Z349" i="2"/>
  <c r="AG350" i="2"/>
  <c r="AH350" i="2" s="1"/>
  <c r="V350" i="2"/>
  <c r="AD350" i="2" s="1"/>
  <c r="T350" i="2"/>
  <c r="AB350" i="2" s="1"/>
  <c r="S350" i="2"/>
  <c r="AA350" i="2" s="1"/>
  <c r="U350" i="2"/>
  <c r="AC350" i="2" s="1"/>
  <c r="AQ658" i="2"/>
  <c r="AP658" i="2"/>
  <c r="AO658" i="2"/>
  <c r="K666" i="2"/>
  <c r="N665" i="2"/>
  <c r="J666" i="2"/>
  <c r="M665" i="2"/>
  <c r="L666" i="2"/>
  <c r="P665" i="2"/>
  <c r="O665" i="2"/>
  <c r="C659" i="2"/>
  <c r="AR659" i="2" s="1"/>
  <c r="B660" i="2"/>
  <c r="W349" i="2" l="1"/>
  <c r="Q350" i="2" s="1"/>
  <c r="Y350" i="2" s="1"/>
  <c r="U351" i="2"/>
  <c r="AC351" i="2" s="1"/>
  <c r="V351" i="2"/>
  <c r="AD351" i="2" s="1"/>
  <c r="AQ659" i="2"/>
  <c r="AP659" i="2"/>
  <c r="AO659" i="2"/>
  <c r="J667" i="2"/>
  <c r="M666" i="2"/>
  <c r="L667" i="2"/>
  <c r="P666" i="2"/>
  <c r="O666" i="2"/>
  <c r="K667" i="2"/>
  <c r="N666" i="2"/>
  <c r="C660" i="2"/>
  <c r="AR660" i="2" s="1"/>
  <c r="B661" i="2"/>
  <c r="AE350" i="2" l="1"/>
  <c r="R350" i="2"/>
  <c r="S351" i="2" s="1"/>
  <c r="AA351" i="2" s="1"/>
  <c r="AO660" i="2"/>
  <c r="AQ660" i="2"/>
  <c r="AP660" i="2"/>
  <c r="L668" i="2"/>
  <c r="P667" i="2"/>
  <c r="O667" i="2"/>
  <c r="K668" i="2"/>
  <c r="N667" i="2"/>
  <c r="J668" i="2"/>
  <c r="M667" i="2"/>
  <c r="C661" i="2"/>
  <c r="AR661" i="2" s="1"/>
  <c r="B662" i="2"/>
  <c r="W350" i="2" l="1"/>
  <c r="AE351" i="2" s="1"/>
  <c r="AG351" i="2"/>
  <c r="AF351" i="2"/>
  <c r="T351" i="2"/>
  <c r="AB351" i="2" s="1"/>
  <c r="Z350" i="2"/>
  <c r="AP661" i="2"/>
  <c r="AO661" i="2"/>
  <c r="AQ661" i="2"/>
  <c r="J669" i="2"/>
  <c r="M668" i="2"/>
  <c r="K669" i="2"/>
  <c r="N668" i="2"/>
  <c r="L669" i="2"/>
  <c r="P668" i="2"/>
  <c r="O668" i="2"/>
  <c r="C662" i="2"/>
  <c r="AR662" i="2" s="1"/>
  <c r="B663" i="2"/>
  <c r="AH351" i="2" l="1"/>
  <c r="V352" i="2"/>
  <c r="AD352" i="2" s="1"/>
  <c r="Q351" i="2"/>
  <c r="Y351" i="2" s="1"/>
  <c r="R351" i="2"/>
  <c r="S352" i="2" s="1"/>
  <c r="AA352" i="2" s="1"/>
  <c r="U352" i="2"/>
  <c r="AC352" i="2" s="1"/>
  <c r="AQ662" i="2"/>
  <c r="AP662" i="2"/>
  <c r="AO662" i="2"/>
  <c r="L670" i="2"/>
  <c r="P669" i="2"/>
  <c r="O669" i="2"/>
  <c r="K670" i="2"/>
  <c r="N669" i="2"/>
  <c r="J670" i="2"/>
  <c r="M669" i="2"/>
  <c r="C663" i="2"/>
  <c r="AR663" i="2" s="1"/>
  <c r="B664" i="2"/>
  <c r="T352" i="2" l="1"/>
  <c r="AB352" i="2" s="1"/>
  <c r="AF352" i="2"/>
  <c r="AG352" i="2"/>
  <c r="W351" i="2"/>
  <c r="R352" i="2" s="1"/>
  <c r="Z352" i="2" s="1"/>
  <c r="Z351" i="2"/>
  <c r="AQ663" i="2"/>
  <c r="AP663" i="2"/>
  <c r="AO663" i="2"/>
  <c r="J671" i="2"/>
  <c r="M670" i="2"/>
  <c r="K671" i="2"/>
  <c r="N670" i="2"/>
  <c r="L671" i="2"/>
  <c r="P670" i="2"/>
  <c r="O670" i="2"/>
  <c r="C664" i="2"/>
  <c r="AR664" i="2" s="1"/>
  <c r="B665" i="2"/>
  <c r="AH352" i="2" l="1"/>
  <c r="Q352" i="2"/>
  <c r="Y352" i="2" s="1"/>
  <c r="AE352" i="2"/>
  <c r="AF353" i="2"/>
  <c r="S353" i="2"/>
  <c r="AA353" i="2" s="1"/>
  <c r="U353" i="2"/>
  <c r="AC353" i="2" s="1"/>
  <c r="T353" i="2"/>
  <c r="AB353" i="2" s="1"/>
  <c r="AG353" i="2"/>
  <c r="V353" i="2"/>
  <c r="AD353" i="2" s="1"/>
  <c r="AO664" i="2"/>
  <c r="AQ664" i="2"/>
  <c r="AP664" i="2"/>
  <c r="L672" i="2"/>
  <c r="P671" i="2"/>
  <c r="O671" i="2"/>
  <c r="K672" i="2"/>
  <c r="N671" i="2"/>
  <c r="J672" i="2"/>
  <c r="M671" i="2"/>
  <c r="C665" i="2"/>
  <c r="AR665" i="2" s="1"/>
  <c r="B666" i="2"/>
  <c r="AH353" i="2" l="1"/>
  <c r="W352" i="2"/>
  <c r="R353" i="2" s="1"/>
  <c r="AF354" i="2" s="1"/>
  <c r="U354" i="2"/>
  <c r="AC354" i="2" s="1"/>
  <c r="V354" i="2"/>
  <c r="AD354" i="2" s="1"/>
  <c r="AP665" i="2"/>
  <c r="AQ665" i="2"/>
  <c r="AO665" i="2"/>
  <c r="K673" i="2"/>
  <c r="N672" i="2"/>
  <c r="J673" i="2"/>
  <c r="M672" i="2"/>
  <c r="L673" i="2"/>
  <c r="P672" i="2"/>
  <c r="O672" i="2"/>
  <c r="C666" i="2"/>
  <c r="AR666" i="2" s="1"/>
  <c r="B667" i="2"/>
  <c r="Q353" i="2" l="1"/>
  <c r="W353" i="2" s="1"/>
  <c r="R354" i="2" s="1"/>
  <c r="AF355" i="2" s="1"/>
  <c r="AE353" i="2"/>
  <c r="T354" i="2"/>
  <c r="AB354" i="2" s="1"/>
  <c r="AG354" i="2"/>
  <c r="AH354" i="2" s="1"/>
  <c r="Z353" i="2"/>
  <c r="S354" i="2"/>
  <c r="AA354" i="2" s="1"/>
  <c r="AQ666" i="2"/>
  <c r="AP666" i="2"/>
  <c r="AO666" i="2"/>
  <c r="L674" i="2"/>
  <c r="P673" i="2"/>
  <c r="O673" i="2"/>
  <c r="J674" i="2"/>
  <c r="M673" i="2"/>
  <c r="K674" i="2"/>
  <c r="N673" i="2"/>
  <c r="C667" i="2"/>
  <c r="AR667" i="2" s="1"/>
  <c r="B668" i="2"/>
  <c r="AG355" i="2" l="1"/>
  <c r="AH355" i="2" s="1"/>
  <c r="AE354" i="2"/>
  <c r="Y353" i="2"/>
  <c r="Q354" i="2"/>
  <c r="Y354" i="2" s="1"/>
  <c r="Z354" i="2"/>
  <c r="T355" i="2"/>
  <c r="U355" i="2"/>
  <c r="AC355" i="2" s="1"/>
  <c r="V355" i="2"/>
  <c r="AD355" i="2" s="1"/>
  <c r="S355" i="2"/>
  <c r="AA355" i="2" s="1"/>
  <c r="AQ667" i="2"/>
  <c r="AP667" i="2"/>
  <c r="AO667" i="2"/>
  <c r="J675" i="2"/>
  <c r="M674" i="2"/>
  <c r="K675" i="2"/>
  <c r="N674" i="2"/>
  <c r="L675" i="2"/>
  <c r="P674" i="2"/>
  <c r="O674" i="2"/>
  <c r="C668" i="2"/>
  <c r="AR668" i="2" s="1"/>
  <c r="B669" i="2"/>
  <c r="W354" i="2" l="1"/>
  <c r="AE355" i="2" s="1"/>
  <c r="V356" i="2"/>
  <c r="AD356" i="2" s="1"/>
  <c r="U356" i="2"/>
  <c r="AC356" i="2" s="1"/>
  <c r="AB355" i="2"/>
  <c r="AO668" i="2"/>
  <c r="AP668" i="2"/>
  <c r="AQ668" i="2"/>
  <c r="L676" i="2"/>
  <c r="P675" i="2"/>
  <c r="O675" i="2"/>
  <c r="K676" i="2"/>
  <c r="N675" i="2"/>
  <c r="J676" i="2"/>
  <c r="M675" i="2"/>
  <c r="C669" i="2"/>
  <c r="AR669" i="2" s="1"/>
  <c r="B670" i="2"/>
  <c r="Q355" i="2" l="1"/>
  <c r="Y355" i="2" s="1"/>
  <c r="R355" i="2"/>
  <c r="S356" i="2" s="1"/>
  <c r="AA356" i="2" s="1"/>
  <c r="AP669" i="2"/>
  <c r="AQ669" i="2"/>
  <c r="AO669" i="2"/>
  <c r="K677" i="2"/>
  <c r="N676" i="2"/>
  <c r="J677" i="2"/>
  <c r="M676" i="2"/>
  <c r="L677" i="2"/>
  <c r="P676" i="2"/>
  <c r="O676" i="2"/>
  <c r="C670" i="2"/>
  <c r="AR670" i="2" s="1"/>
  <c r="B671" i="2"/>
  <c r="Z355" i="2" l="1"/>
  <c r="T356" i="2"/>
  <c r="AB356" i="2" s="1"/>
  <c r="AF356" i="2"/>
  <c r="W355" i="2"/>
  <c r="AE356" i="2" s="1"/>
  <c r="AG356" i="2"/>
  <c r="AQ670" i="2"/>
  <c r="AP670" i="2"/>
  <c r="AO670" i="2"/>
  <c r="L678" i="2"/>
  <c r="P677" i="2"/>
  <c r="O677" i="2"/>
  <c r="J678" i="2"/>
  <c r="M677" i="2"/>
  <c r="K678" i="2"/>
  <c r="N677" i="2"/>
  <c r="C671" i="2"/>
  <c r="AR671" i="2" s="1"/>
  <c r="B672" i="2"/>
  <c r="Q356" i="2" l="1"/>
  <c r="Y356" i="2" s="1"/>
  <c r="AH356" i="2"/>
  <c r="V357" i="2"/>
  <c r="AD357" i="2" s="1"/>
  <c r="U357" i="2"/>
  <c r="AC357" i="2" s="1"/>
  <c r="R356" i="2"/>
  <c r="T357" i="2" s="1"/>
  <c r="AB357" i="2" s="1"/>
  <c r="AQ671" i="2"/>
  <c r="AP671" i="2"/>
  <c r="AO671" i="2"/>
  <c r="K679" i="2"/>
  <c r="N678" i="2"/>
  <c r="J679" i="2"/>
  <c r="M678" i="2"/>
  <c r="L679" i="2"/>
  <c r="P678" i="2"/>
  <c r="O678" i="2"/>
  <c r="C672" i="2"/>
  <c r="AR672" i="2" s="1"/>
  <c r="B673" i="2"/>
  <c r="V358" i="2" l="1"/>
  <c r="AD358" i="2" s="1"/>
  <c r="Z356" i="2"/>
  <c r="W356" i="2"/>
  <c r="AE357" i="2" s="1"/>
  <c r="AF357" i="2"/>
  <c r="S357" i="2"/>
  <c r="AA357" i="2" s="1"/>
  <c r="AG357" i="2"/>
  <c r="AO672" i="2"/>
  <c r="AQ672" i="2"/>
  <c r="AP672" i="2"/>
  <c r="L680" i="2"/>
  <c r="P679" i="2"/>
  <c r="O679" i="2"/>
  <c r="J680" i="2"/>
  <c r="M679" i="2"/>
  <c r="K680" i="2"/>
  <c r="N679" i="2"/>
  <c r="C673" i="2"/>
  <c r="AR673" i="2" s="1"/>
  <c r="B674" i="2"/>
  <c r="AH357" i="2" l="1"/>
  <c r="Q357" i="2"/>
  <c r="Y357" i="2" s="1"/>
  <c r="R357" i="2"/>
  <c r="T358" i="2" s="1"/>
  <c r="V359" i="2" s="1"/>
  <c r="AD359" i="2" s="1"/>
  <c r="U358" i="2"/>
  <c r="AC358" i="2" s="1"/>
  <c r="AP673" i="2"/>
  <c r="AQ673" i="2"/>
  <c r="AO673" i="2"/>
  <c r="J681" i="2"/>
  <c r="M680" i="2"/>
  <c r="K681" i="2"/>
  <c r="N680" i="2"/>
  <c r="L681" i="2"/>
  <c r="P680" i="2"/>
  <c r="O680" i="2"/>
  <c r="C674" i="2"/>
  <c r="AR674" i="2" s="1"/>
  <c r="B675" i="2"/>
  <c r="AG358" i="2" l="1"/>
  <c r="W357" i="2"/>
  <c r="AE358" i="2" s="1"/>
  <c r="Z357" i="2"/>
  <c r="AF358" i="2"/>
  <c r="S358" i="2"/>
  <c r="AA358" i="2" s="1"/>
  <c r="AB358" i="2"/>
  <c r="AQ674" i="2"/>
  <c r="AP674" i="2"/>
  <c r="AO674" i="2"/>
  <c r="K682" i="2"/>
  <c r="N681" i="2"/>
  <c r="L682" i="2"/>
  <c r="P681" i="2"/>
  <c r="O681" i="2"/>
  <c r="J682" i="2"/>
  <c r="M681" i="2"/>
  <c r="C675" i="2"/>
  <c r="AR675" i="2" s="1"/>
  <c r="B676" i="2"/>
  <c r="Q358" i="2" l="1"/>
  <c r="Y358" i="2" s="1"/>
  <c r="AH358" i="2"/>
  <c r="U359" i="2"/>
  <c r="AC359" i="2" s="1"/>
  <c r="R358" i="2"/>
  <c r="AP675" i="2"/>
  <c r="AO675" i="2"/>
  <c r="AQ675" i="2"/>
  <c r="J683" i="2"/>
  <c r="M682" i="2"/>
  <c r="L683" i="2"/>
  <c r="P682" i="2"/>
  <c r="O682" i="2"/>
  <c r="K683" i="2"/>
  <c r="N682" i="2"/>
  <c r="C676" i="2"/>
  <c r="AR676" i="2" s="1"/>
  <c r="B677" i="2"/>
  <c r="W358" i="2" l="1"/>
  <c r="R359" i="2" s="1"/>
  <c r="AF360" i="2" s="1"/>
  <c r="AF359" i="2"/>
  <c r="AG359" i="2"/>
  <c r="T359" i="2"/>
  <c r="V360" i="2" s="1"/>
  <c r="S359" i="2"/>
  <c r="Z358" i="2"/>
  <c r="AO676" i="2"/>
  <c r="AQ676" i="2"/>
  <c r="AP676" i="2"/>
  <c r="K684" i="2"/>
  <c r="N683" i="2"/>
  <c r="L684" i="2"/>
  <c r="P683" i="2"/>
  <c r="O683" i="2"/>
  <c r="J684" i="2"/>
  <c r="M683" i="2"/>
  <c r="C677" i="2"/>
  <c r="AR677" i="2" s="1"/>
  <c r="B678" i="2"/>
  <c r="AG360" i="2" l="1"/>
  <c r="AH360" i="2" s="1"/>
  <c r="Z359" i="2"/>
  <c r="Q359" i="2"/>
  <c r="Y359" i="2" s="1"/>
  <c r="S360" i="2"/>
  <c r="AA360" i="2" s="1"/>
  <c r="AE359" i="2"/>
  <c r="T360" i="2"/>
  <c r="AB360" i="2" s="1"/>
  <c r="AB359" i="2"/>
  <c r="AA359" i="2"/>
  <c r="U360" i="2"/>
  <c r="AC360" i="2" s="1"/>
  <c r="AH359" i="2"/>
  <c r="AD360" i="2"/>
  <c r="AP677" i="2"/>
  <c r="AQ677" i="2"/>
  <c r="AO677" i="2"/>
  <c r="L685" i="2"/>
  <c r="P684" i="2"/>
  <c r="O684" i="2"/>
  <c r="J685" i="2"/>
  <c r="M684" i="2"/>
  <c r="K685" i="2"/>
  <c r="N684" i="2"/>
  <c r="C678" i="2"/>
  <c r="AR678" i="2" s="1"/>
  <c r="B679" i="2"/>
  <c r="W359" i="2" l="1"/>
  <c r="R360" i="2" s="1"/>
  <c r="T361" i="2" s="1"/>
  <c r="AB361" i="2" s="1"/>
  <c r="V361" i="2"/>
  <c r="AD361" i="2" s="1"/>
  <c r="U361" i="2"/>
  <c r="AC361" i="2" s="1"/>
  <c r="AQ678" i="2"/>
  <c r="AP678" i="2"/>
  <c r="AO678" i="2"/>
  <c r="J686" i="2"/>
  <c r="M685" i="2"/>
  <c r="K686" i="2"/>
  <c r="N685" i="2"/>
  <c r="L686" i="2"/>
  <c r="P685" i="2"/>
  <c r="O685" i="2"/>
  <c r="C679" i="2"/>
  <c r="AR679" i="2" s="1"/>
  <c r="B680" i="2"/>
  <c r="Q360" i="2" l="1"/>
  <c r="Y360" i="2" s="1"/>
  <c r="AE360" i="2"/>
  <c r="AF361" i="2"/>
  <c r="Z360" i="2"/>
  <c r="S361" i="2"/>
  <c r="AA361" i="2" s="1"/>
  <c r="AG361" i="2"/>
  <c r="V362" i="2"/>
  <c r="AD362" i="2" s="1"/>
  <c r="AO679" i="2"/>
  <c r="AQ679" i="2"/>
  <c r="AP679" i="2"/>
  <c r="L687" i="2"/>
  <c r="P686" i="2"/>
  <c r="O686" i="2"/>
  <c r="K687" i="2"/>
  <c r="N686" i="2"/>
  <c r="J687" i="2"/>
  <c r="M686" i="2"/>
  <c r="C680" i="2"/>
  <c r="AR680" i="2" s="1"/>
  <c r="B681" i="2"/>
  <c r="U362" i="2" l="1"/>
  <c r="AC362" i="2" s="1"/>
  <c r="W360" i="2"/>
  <c r="Q361" i="2" s="1"/>
  <c r="Y361" i="2" s="1"/>
  <c r="AH361" i="2"/>
  <c r="AO680" i="2"/>
  <c r="AQ680" i="2"/>
  <c r="AP680" i="2"/>
  <c r="J688" i="2"/>
  <c r="M687" i="2"/>
  <c r="K688" i="2"/>
  <c r="N687" i="2"/>
  <c r="L688" i="2"/>
  <c r="P687" i="2"/>
  <c r="O687" i="2"/>
  <c r="C681" i="2"/>
  <c r="AR681" i="2" s="1"/>
  <c r="B682" i="2"/>
  <c r="R361" i="2" l="1"/>
  <c r="S362" i="2" s="1"/>
  <c r="AA362" i="2" s="1"/>
  <c r="AE361" i="2"/>
  <c r="AP681" i="2"/>
  <c r="AQ681" i="2"/>
  <c r="AO681" i="2"/>
  <c r="K689" i="2"/>
  <c r="N688" i="2"/>
  <c r="L689" i="2"/>
  <c r="P688" i="2"/>
  <c r="O688" i="2"/>
  <c r="J689" i="2"/>
  <c r="M688" i="2"/>
  <c r="C682" i="2"/>
  <c r="AR682" i="2" s="1"/>
  <c r="B683" i="2"/>
  <c r="W361" i="2" l="1"/>
  <c r="Q362" i="2" s="1"/>
  <c r="T362" i="2"/>
  <c r="V363" i="2" s="1"/>
  <c r="AD363" i="2" s="1"/>
  <c r="AG362" i="2"/>
  <c r="AF362" i="2"/>
  <c r="Z361" i="2"/>
  <c r="AQ682" i="2"/>
  <c r="AP682" i="2"/>
  <c r="AO682" i="2"/>
  <c r="J690" i="2"/>
  <c r="M689" i="2"/>
  <c r="L690" i="2"/>
  <c r="P689" i="2"/>
  <c r="O689" i="2"/>
  <c r="K690" i="2"/>
  <c r="N689" i="2"/>
  <c r="C683" i="2"/>
  <c r="AR683" i="2" s="1"/>
  <c r="B684" i="2"/>
  <c r="AH362" i="2" l="1"/>
  <c r="AE362" i="2"/>
  <c r="R362" i="2"/>
  <c r="T363" i="2" s="1"/>
  <c r="AB363" i="2" s="1"/>
  <c r="U363" i="2"/>
  <c r="AC363" i="2" s="1"/>
  <c r="AB362" i="2"/>
  <c r="Y362" i="2"/>
  <c r="AQ683" i="2"/>
  <c r="AP683" i="2"/>
  <c r="AO683" i="2"/>
  <c r="L691" i="2"/>
  <c r="P690" i="2"/>
  <c r="O690" i="2"/>
  <c r="K691" i="2"/>
  <c r="N690" i="2"/>
  <c r="J691" i="2"/>
  <c r="M690" i="2"/>
  <c r="C684" i="2"/>
  <c r="AR684" i="2" s="1"/>
  <c r="B685" i="2"/>
  <c r="W362" i="2" l="1"/>
  <c r="AE363" i="2" s="1"/>
  <c r="AF363" i="2"/>
  <c r="S363" i="2"/>
  <c r="AA363" i="2" s="1"/>
  <c r="Z362" i="2"/>
  <c r="AG363" i="2"/>
  <c r="V364" i="2"/>
  <c r="AD364" i="2" s="1"/>
  <c r="AO684" i="2"/>
  <c r="AQ684" i="2"/>
  <c r="AP684" i="2"/>
  <c r="J692" i="2"/>
  <c r="M691" i="2"/>
  <c r="K692" i="2"/>
  <c r="N691" i="2"/>
  <c r="L692" i="2"/>
  <c r="P691" i="2"/>
  <c r="O691" i="2"/>
  <c r="C685" i="2"/>
  <c r="AR685" i="2" s="1"/>
  <c r="B686" i="2"/>
  <c r="Q363" i="2" l="1"/>
  <c r="Y363" i="2" s="1"/>
  <c r="R363" i="2"/>
  <c r="S364" i="2" s="1"/>
  <c r="AA364" i="2" s="1"/>
  <c r="AH363" i="2"/>
  <c r="U364" i="2"/>
  <c r="AC364" i="2" s="1"/>
  <c r="AP685" i="2"/>
  <c r="AQ685" i="2"/>
  <c r="AO685" i="2"/>
  <c r="K693" i="2"/>
  <c r="N692" i="2"/>
  <c r="L693" i="2"/>
  <c r="P692" i="2"/>
  <c r="O692" i="2"/>
  <c r="J693" i="2"/>
  <c r="M692" i="2"/>
  <c r="C686" i="2"/>
  <c r="AR686" i="2" s="1"/>
  <c r="B687" i="2"/>
  <c r="T364" i="2" l="1"/>
  <c r="AB364" i="2" s="1"/>
  <c r="AF364" i="2"/>
  <c r="AG364" i="2"/>
  <c r="Z363" i="2"/>
  <c r="W363" i="2"/>
  <c r="AE364" i="2" s="1"/>
  <c r="AQ686" i="2"/>
  <c r="AO686" i="2"/>
  <c r="AP686" i="2"/>
  <c r="J694" i="2"/>
  <c r="M693" i="2"/>
  <c r="L694" i="2"/>
  <c r="P693" i="2"/>
  <c r="O693" i="2"/>
  <c r="K694" i="2"/>
  <c r="N693" i="2"/>
  <c r="C687" i="2"/>
  <c r="AR687" i="2" s="1"/>
  <c r="B688" i="2"/>
  <c r="V365" i="2" l="1"/>
  <c r="AD365" i="2" s="1"/>
  <c r="U365" i="2"/>
  <c r="AC365" i="2" s="1"/>
  <c r="AH364" i="2"/>
  <c r="R364" i="2"/>
  <c r="AG365" i="2" s="1"/>
  <c r="Q364" i="2"/>
  <c r="Y364" i="2" s="1"/>
  <c r="AQ687" i="2"/>
  <c r="AP687" i="2"/>
  <c r="AO687" i="2"/>
  <c r="K695" i="2"/>
  <c r="N694" i="2"/>
  <c r="L695" i="2"/>
  <c r="P694" i="2"/>
  <c r="O694" i="2"/>
  <c r="J695" i="2"/>
  <c r="M694" i="2"/>
  <c r="C688" i="2"/>
  <c r="AR688" i="2" s="1"/>
  <c r="B689" i="2"/>
  <c r="W364" i="2" l="1"/>
  <c r="AE365" i="2" s="1"/>
  <c r="S365" i="2"/>
  <c r="AA365" i="2" s="1"/>
  <c r="T365" i="2"/>
  <c r="V366" i="2" s="1"/>
  <c r="AD366" i="2" s="1"/>
  <c r="AF365" i="2"/>
  <c r="AH365" i="2" s="1"/>
  <c r="Z364" i="2"/>
  <c r="AO688" i="2"/>
  <c r="AQ688" i="2"/>
  <c r="AP688" i="2"/>
  <c r="J696" i="2"/>
  <c r="M695" i="2"/>
  <c r="L696" i="2"/>
  <c r="P695" i="2"/>
  <c r="O695" i="2"/>
  <c r="K696" i="2"/>
  <c r="N695" i="2"/>
  <c r="C689" i="2"/>
  <c r="AR689" i="2" s="1"/>
  <c r="B690" i="2"/>
  <c r="U366" i="2" l="1"/>
  <c r="AC366" i="2" s="1"/>
  <c r="AB365" i="2"/>
  <c r="R365" i="2"/>
  <c r="Z365" i="2" s="1"/>
  <c r="Q365" i="2"/>
  <c r="Y365" i="2" s="1"/>
  <c r="AP689" i="2"/>
  <c r="AQ689" i="2"/>
  <c r="AO689" i="2"/>
  <c r="K697" i="2"/>
  <c r="N696" i="2"/>
  <c r="L697" i="2"/>
  <c r="P696" i="2"/>
  <c r="O696" i="2"/>
  <c r="J697" i="2"/>
  <c r="M696" i="2"/>
  <c r="C690" i="2"/>
  <c r="AR690" i="2" s="1"/>
  <c r="B691" i="2"/>
  <c r="W365" i="2" l="1"/>
  <c r="Q366" i="2" s="1"/>
  <c r="Y366" i="2" s="1"/>
  <c r="AG366" i="2"/>
  <c r="S366" i="2"/>
  <c r="AA366" i="2" s="1"/>
  <c r="AF366" i="2"/>
  <c r="T366" i="2"/>
  <c r="AB366" i="2" s="1"/>
  <c r="AQ690" i="2"/>
  <c r="AP690" i="2"/>
  <c r="AO690" i="2"/>
  <c r="J698" i="2"/>
  <c r="M697" i="2"/>
  <c r="L698" i="2"/>
  <c r="P697" i="2"/>
  <c r="O697" i="2"/>
  <c r="K698" i="2"/>
  <c r="N697" i="2"/>
  <c r="C691" i="2"/>
  <c r="AR691" i="2" s="1"/>
  <c r="B692" i="2"/>
  <c r="AH366" i="2" l="1"/>
  <c r="AE366" i="2"/>
  <c r="U367" i="2"/>
  <c r="AC367" i="2" s="1"/>
  <c r="V367" i="2"/>
  <c r="AD367" i="2" s="1"/>
  <c r="R366" i="2"/>
  <c r="AG367" i="2" s="1"/>
  <c r="AQ691" i="2"/>
  <c r="AP691" i="2"/>
  <c r="AO691" i="2"/>
  <c r="L699" i="2"/>
  <c r="P698" i="2"/>
  <c r="O698" i="2"/>
  <c r="K699" i="2"/>
  <c r="N698" i="2"/>
  <c r="J699" i="2"/>
  <c r="M698" i="2"/>
  <c r="C692" i="2"/>
  <c r="AR692" i="2" s="1"/>
  <c r="B693" i="2"/>
  <c r="T367" i="2" l="1"/>
  <c r="AB367" i="2" s="1"/>
  <c r="Z366" i="2"/>
  <c r="AF367" i="2"/>
  <c r="AH367" i="2" s="1"/>
  <c r="W366" i="2"/>
  <c r="AE367" i="2" s="1"/>
  <c r="S367" i="2"/>
  <c r="AA367" i="2" s="1"/>
  <c r="AO692" i="2"/>
  <c r="AQ692" i="2"/>
  <c r="AP692" i="2"/>
  <c r="K700" i="2"/>
  <c r="N699" i="2"/>
  <c r="J700" i="2"/>
  <c r="M699" i="2"/>
  <c r="L700" i="2"/>
  <c r="P699" i="2"/>
  <c r="O699" i="2"/>
  <c r="C693" i="2"/>
  <c r="AR693" i="2" s="1"/>
  <c r="B694" i="2"/>
  <c r="Q367" i="2" l="1"/>
  <c r="Y367" i="2" s="1"/>
  <c r="R367" i="2"/>
  <c r="Z367" i="2" s="1"/>
  <c r="V368" i="2"/>
  <c r="AD368" i="2" s="1"/>
  <c r="U368" i="2"/>
  <c r="AC368" i="2" s="1"/>
  <c r="AP693" i="2"/>
  <c r="AO693" i="2"/>
  <c r="AQ693" i="2"/>
  <c r="J701" i="2"/>
  <c r="M700" i="2"/>
  <c r="L701" i="2"/>
  <c r="P700" i="2"/>
  <c r="O700" i="2"/>
  <c r="K701" i="2"/>
  <c r="N700" i="2"/>
  <c r="C694" i="2"/>
  <c r="AR694" i="2" s="1"/>
  <c r="B695" i="2"/>
  <c r="AG368" i="2" l="1"/>
  <c r="AF368" i="2"/>
  <c r="S368" i="2"/>
  <c r="AA368" i="2" s="1"/>
  <c r="T368" i="2"/>
  <c r="AB368" i="2" s="1"/>
  <c r="W367" i="2"/>
  <c r="R368" i="2" s="1"/>
  <c r="Z368" i="2" s="1"/>
  <c r="AQ694" i="2"/>
  <c r="AP694" i="2"/>
  <c r="AO694" i="2"/>
  <c r="K702" i="2"/>
  <c r="N701" i="2"/>
  <c r="L702" i="2"/>
  <c r="P701" i="2"/>
  <c r="O701" i="2"/>
  <c r="J702" i="2"/>
  <c r="M701" i="2"/>
  <c r="C695" i="2"/>
  <c r="AR695" i="2" s="1"/>
  <c r="B696" i="2"/>
  <c r="AH368" i="2" l="1"/>
  <c r="AE368" i="2"/>
  <c r="Q368" i="2"/>
  <c r="Y368" i="2" s="1"/>
  <c r="AG369" i="2"/>
  <c r="AF369" i="2"/>
  <c r="T369" i="2"/>
  <c r="AB369" i="2" s="1"/>
  <c r="U369" i="2"/>
  <c r="AC369" i="2" s="1"/>
  <c r="V369" i="2"/>
  <c r="AD369" i="2" s="1"/>
  <c r="S369" i="2"/>
  <c r="AA369" i="2" s="1"/>
  <c r="AQ695" i="2"/>
  <c r="AP695" i="2"/>
  <c r="AO695" i="2"/>
  <c r="J703" i="2"/>
  <c r="M702" i="2"/>
  <c r="L703" i="2"/>
  <c r="P702" i="2"/>
  <c r="O702" i="2"/>
  <c r="K703" i="2"/>
  <c r="N702" i="2"/>
  <c r="C696" i="2"/>
  <c r="AR696" i="2" s="1"/>
  <c r="B697" i="2"/>
  <c r="W368" i="2" l="1"/>
  <c r="AE369" i="2" s="1"/>
  <c r="AH369" i="2"/>
  <c r="V370" i="2"/>
  <c r="AD370" i="2" s="1"/>
  <c r="U370" i="2"/>
  <c r="AC370" i="2" s="1"/>
  <c r="AO696" i="2"/>
  <c r="AQ696" i="2"/>
  <c r="AP696" i="2"/>
  <c r="L704" i="2"/>
  <c r="P703" i="2"/>
  <c r="O703" i="2"/>
  <c r="K704" i="2"/>
  <c r="N703" i="2"/>
  <c r="J704" i="2"/>
  <c r="M703" i="2"/>
  <c r="C697" i="2"/>
  <c r="AR697" i="2" s="1"/>
  <c r="B698" i="2"/>
  <c r="R369" i="2" l="1"/>
  <c r="AF370" i="2" s="1"/>
  <c r="Q369" i="2"/>
  <c r="Y369" i="2" s="1"/>
  <c r="AP697" i="2"/>
  <c r="AQ697" i="2"/>
  <c r="AO697" i="2"/>
  <c r="J705" i="2"/>
  <c r="M704" i="2"/>
  <c r="K705" i="2"/>
  <c r="N704" i="2"/>
  <c r="L705" i="2"/>
  <c r="P704" i="2"/>
  <c r="O704" i="2"/>
  <c r="C698" i="2"/>
  <c r="AR698" i="2" s="1"/>
  <c r="B699" i="2"/>
  <c r="AG370" i="2" l="1"/>
  <c r="AH370" i="2" s="1"/>
  <c r="T370" i="2"/>
  <c r="AB370" i="2" s="1"/>
  <c r="W369" i="2"/>
  <c r="R370" i="2" s="1"/>
  <c r="AG371" i="2" s="1"/>
  <c r="Z369" i="2"/>
  <c r="S370" i="2"/>
  <c r="AA370" i="2" s="1"/>
  <c r="AQ698" i="2"/>
  <c r="AP698" i="2"/>
  <c r="AO698" i="2"/>
  <c r="L706" i="2"/>
  <c r="P705" i="2"/>
  <c r="O705" i="2"/>
  <c r="K706" i="2"/>
  <c r="N705" i="2"/>
  <c r="J706" i="2"/>
  <c r="M705" i="2"/>
  <c r="C699" i="2"/>
  <c r="AR699" i="2" s="1"/>
  <c r="B700" i="2"/>
  <c r="U371" i="2" l="1"/>
  <c r="AC371" i="2" s="1"/>
  <c r="Q370" i="2"/>
  <c r="Y370" i="2" s="1"/>
  <c r="AE370" i="2"/>
  <c r="AF371" i="2"/>
  <c r="AH371" i="2" s="1"/>
  <c r="V371" i="2"/>
  <c r="AD371" i="2" s="1"/>
  <c r="T371" i="2"/>
  <c r="AB371" i="2" s="1"/>
  <c r="Z370" i="2"/>
  <c r="S371" i="2"/>
  <c r="AA371" i="2" s="1"/>
  <c r="AQ699" i="2"/>
  <c r="AP699" i="2"/>
  <c r="AO699" i="2"/>
  <c r="K707" i="2"/>
  <c r="N706" i="2"/>
  <c r="J707" i="2"/>
  <c r="M706" i="2"/>
  <c r="L707" i="2"/>
  <c r="P706" i="2"/>
  <c r="O706" i="2"/>
  <c r="C700" i="2"/>
  <c r="AR700" i="2" s="1"/>
  <c r="B701" i="2"/>
  <c r="W370" i="2" l="1"/>
  <c r="Q371" i="2" s="1"/>
  <c r="Y371" i="2" s="1"/>
  <c r="V372" i="2"/>
  <c r="AD372" i="2" s="1"/>
  <c r="U372" i="2"/>
  <c r="AC372" i="2" s="1"/>
  <c r="AO700" i="2"/>
  <c r="AP700" i="2"/>
  <c r="AQ700" i="2"/>
  <c r="L708" i="2"/>
  <c r="P707" i="2"/>
  <c r="O707" i="2"/>
  <c r="J708" i="2"/>
  <c r="M707" i="2"/>
  <c r="K708" i="2"/>
  <c r="N707" i="2"/>
  <c r="C701" i="2"/>
  <c r="AR701" i="2" s="1"/>
  <c r="B702" i="2"/>
  <c r="AE371" i="2" l="1"/>
  <c r="R371" i="2"/>
  <c r="AF372" i="2" s="1"/>
  <c r="AP701" i="2"/>
  <c r="AQ701" i="2"/>
  <c r="AO701" i="2"/>
  <c r="J709" i="2"/>
  <c r="M708" i="2"/>
  <c r="K709" i="2"/>
  <c r="N708" i="2"/>
  <c r="L709" i="2"/>
  <c r="P708" i="2"/>
  <c r="O708" i="2"/>
  <c r="C702" i="2"/>
  <c r="AR702" i="2" s="1"/>
  <c r="B703" i="2"/>
  <c r="Z371" i="2" l="1"/>
  <c r="S372" i="2"/>
  <c r="AA372" i="2" s="1"/>
  <c r="W371" i="2"/>
  <c r="AE372" i="2" s="1"/>
  <c r="AG372" i="2"/>
  <c r="AH372" i="2" s="1"/>
  <c r="T372" i="2"/>
  <c r="AQ702" i="2"/>
  <c r="AP702" i="2"/>
  <c r="AO702" i="2"/>
  <c r="L710" i="2"/>
  <c r="P709" i="2"/>
  <c r="O709" i="2"/>
  <c r="K710" i="2"/>
  <c r="N709" i="2"/>
  <c r="J710" i="2"/>
  <c r="M709" i="2"/>
  <c r="C703" i="2"/>
  <c r="AR703" i="2" s="1"/>
  <c r="B704" i="2"/>
  <c r="R372" i="2" l="1"/>
  <c r="S373" i="2" s="1"/>
  <c r="AA373" i="2" s="1"/>
  <c r="Q372" i="2"/>
  <c r="Y372" i="2" s="1"/>
  <c r="U373" i="2"/>
  <c r="AC373" i="2" s="1"/>
  <c r="AB372" i="2"/>
  <c r="V373" i="2"/>
  <c r="AD373" i="2" s="1"/>
  <c r="AQ703" i="2"/>
  <c r="AP703" i="2"/>
  <c r="AO703" i="2"/>
  <c r="K711" i="2"/>
  <c r="N710" i="2"/>
  <c r="J711" i="2"/>
  <c r="M710" i="2"/>
  <c r="L711" i="2"/>
  <c r="P710" i="2"/>
  <c r="O710" i="2"/>
  <c r="C704" i="2"/>
  <c r="AR704" i="2" s="1"/>
  <c r="B705" i="2"/>
  <c r="Z372" i="2" l="1"/>
  <c r="AG373" i="2"/>
  <c r="W372" i="2"/>
  <c r="AE373" i="2" s="1"/>
  <c r="AF373" i="2"/>
  <c r="T373" i="2"/>
  <c r="AB373" i="2" s="1"/>
  <c r="AO704" i="2"/>
  <c r="AQ704" i="2"/>
  <c r="AP704" i="2"/>
  <c r="L712" i="2"/>
  <c r="P711" i="2"/>
  <c r="O711" i="2"/>
  <c r="J712" i="2"/>
  <c r="M711" i="2"/>
  <c r="K712" i="2"/>
  <c r="N711" i="2"/>
  <c r="C705" i="2"/>
  <c r="AR705" i="2" s="1"/>
  <c r="B706" i="2"/>
  <c r="R373" i="2" l="1"/>
  <c r="T374" i="2" s="1"/>
  <c r="AB374" i="2" s="1"/>
  <c r="Q373" i="2"/>
  <c r="Y373" i="2" s="1"/>
  <c r="V374" i="2"/>
  <c r="AD374" i="2" s="1"/>
  <c r="AH373" i="2"/>
  <c r="U374" i="2"/>
  <c r="AC374" i="2" s="1"/>
  <c r="AP705" i="2"/>
  <c r="AQ705" i="2"/>
  <c r="AO705" i="2"/>
  <c r="K713" i="2"/>
  <c r="N712" i="2"/>
  <c r="J713" i="2"/>
  <c r="M712" i="2"/>
  <c r="L713" i="2"/>
  <c r="O712" i="2"/>
  <c r="P712" i="2"/>
  <c r="C706" i="2"/>
  <c r="AR706" i="2" s="1"/>
  <c r="B707" i="2"/>
  <c r="AF374" i="2" l="1"/>
  <c r="Z373" i="2"/>
  <c r="S374" i="2"/>
  <c r="AA374" i="2" s="1"/>
  <c r="AG374" i="2"/>
  <c r="V375" i="2"/>
  <c r="AD375" i="2" s="1"/>
  <c r="W373" i="2"/>
  <c r="AE374" i="2" s="1"/>
  <c r="AQ706" i="2"/>
  <c r="AP706" i="2"/>
  <c r="AO706" i="2"/>
  <c r="J714" i="2"/>
  <c r="M713" i="2"/>
  <c r="L714" i="2"/>
  <c r="P713" i="2"/>
  <c r="O713" i="2"/>
  <c r="K714" i="2"/>
  <c r="N713" i="2"/>
  <c r="C707" i="2"/>
  <c r="AR707" i="2" s="1"/>
  <c r="B708" i="2"/>
  <c r="U375" i="2" l="1"/>
  <c r="AC375" i="2" s="1"/>
  <c r="AH374" i="2"/>
  <c r="R374" i="2"/>
  <c r="T375" i="2" s="1"/>
  <c r="V376" i="2" s="1"/>
  <c r="AD376" i="2" s="1"/>
  <c r="Q374" i="2"/>
  <c r="Y374" i="2" s="1"/>
  <c r="AP707" i="2"/>
  <c r="AO707" i="2"/>
  <c r="AQ707" i="2"/>
  <c r="K715" i="2"/>
  <c r="N714" i="2"/>
  <c r="L715" i="2"/>
  <c r="O714" i="2"/>
  <c r="P714" i="2"/>
  <c r="J715" i="2"/>
  <c r="M714" i="2"/>
  <c r="C708" i="2"/>
  <c r="AR708" i="2" s="1"/>
  <c r="B709" i="2"/>
  <c r="S375" i="2" l="1"/>
  <c r="AA375" i="2" s="1"/>
  <c r="AG375" i="2"/>
  <c r="AF375" i="2"/>
  <c r="AB375" i="2"/>
  <c r="Z374" i="2"/>
  <c r="W374" i="2"/>
  <c r="R375" i="2" s="1"/>
  <c r="AG376" i="2" s="1"/>
  <c r="AO708" i="2"/>
  <c r="AQ708" i="2"/>
  <c r="AP708" i="2"/>
  <c r="J716" i="2"/>
  <c r="M715" i="2"/>
  <c r="L716" i="2"/>
  <c r="P715" i="2"/>
  <c r="O715" i="2"/>
  <c r="K716" i="2"/>
  <c r="N715" i="2"/>
  <c r="C709" i="2"/>
  <c r="AR709" i="2" s="1"/>
  <c r="B710" i="2"/>
  <c r="U376" i="2" l="1"/>
  <c r="AC376" i="2" s="1"/>
  <c r="AE375" i="2"/>
  <c r="AH375" i="2"/>
  <c r="S376" i="2"/>
  <c r="AA376" i="2" s="1"/>
  <c r="AF376" i="2"/>
  <c r="AH376" i="2" s="1"/>
  <c r="Q375" i="2"/>
  <c r="Y375" i="2" s="1"/>
  <c r="Z375" i="2"/>
  <c r="T376" i="2"/>
  <c r="AB376" i="2" s="1"/>
  <c r="AP709" i="2"/>
  <c r="AQ709" i="2"/>
  <c r="AO709" i="2"/>
  <c r="K717" i="2"/>
  <c r="N716" i="2"/>
  <c r="L717" i="2"/>
  <c r="P716" i="2"/>
  <c r="O716" i="2"/>
  <c r="J717" i="2"/>
  <c r="M716" i="2"/>
  <c r="C710" i="2"/>
  <c r="AR710" i="2" s="1"/>
  <c r="B711" i="2"/>
  <c r="W375" i="2" l="1"/>
  <c r="Q376" i="2" s="1"/>
  <c r="U377" i="2"/>
  <c r="AC377" i="2" s="1"/>
  <c r="V377" i="2"/>
  <c r="AD377" i="2" s="1"/>
  <c r="AQ710" i="2"/>
  <c r="AP710" i="2"/>
  <c r="AO710" i="2"/>
  <c r="J718" i="2"/>
  <c r="M717" i="2"/>
  <c r="L718" i="2"/>
  <c r="P717" i="2"/>
  <c r="O717" i="2"/>
  <c r="K718" i="2"/>
  <c r="N717" i="2"/>
  <c r="C711" i="2"/>
  <c r="AR711" i="2" s="1"/>
  <c r="B712" i="2"/>
  <c r="AE376" i="2" l="1"/>
  <c r="R376" i="2"/>
  <c r="W376" i="2" s="1"/>
  <c r="Y376" i="2"/>
  <c r="AO711" i="2"/>
  <c r="AQ711" i="2"/>
  <c r="AP711" i="2"/>
  <c r="L719" i="2"/>
  <c r="P718" i="2"/>
  <c r="O718" i="2"/>
  <c r="K719" i="2"/>
  <c r="N718" i="2"/>
  <c r="J719" i="2"/>
  <c r="M718" i="2"/>
  <c r="C712" i="2"/>
  <c r="AR712" i="2" s="1"/>
  <c r="B713" i="2"/>
  <c r="T377" i="2" l="1"/>
  <c r="V378" i="2" s="1"/>
  <c r="AD378" i="2" s="1"/>
  <c r="S377" i="2"/>
  <c r="AA377" i="2" s="1"/>
  <c r="AF377" i="2"/>
  <c r="Z376" i="2"/>
  <c r="AG377" i="2"/>
  <c r="Q377" i="2"/>
  <c r="R377" i="2"/>
  <c r="AE377" i="2"/>
  <c r="AO712" i="2"/>
  <c r="AQ712" i="2"/>
  <c r="AP712" i="2"/>
  <c r="J720" i="2"/>
  <c r="M719" i="2"/>
  <c r="K720" i="2"/>
  <c r="N719" i="2"/>
  <c r="L720" i="2"/>
  <c r="P719" i="2"/>
  <c r="O719" i="2"/>
  <c r="C713" i="2"/>
  <c r="AR713" i="2" s="1"/>
  <c r="B714" i="2"/>
  <c r="AB377" i="2" l="1"/>
  <c r="U378" i="2"/>
  <c r="AC378" i="2" s="1"/>
  <c r="AH377" i="2"/>
  <c r="AG378" i="2"/>
  <c r="AF378" i="2"/>
  <c r="Z377" i="2"/>
  <c r="S378" i="2"/>
  <c r="AA378" i="2" s="1"/>
  <c r="Y377" i="2"/>
  <c r="W377" i="2"/>
  <c r="Q378" i="2" s="1"/>
  <c r="T378" i="2"/>
  <c r="AP713" i="2"/>
  <c r="AQ713" i="2"/>
  <c r="AO713" i="2"/>
  <c r="L721" i="2"/>
  <c r="P720" i="2"/>
  <c r="O720" i="2"/>
  <c r="K721" i="2"/>
  <c r="N720" i="2"/>
  <c r="J721" i="2"/>
  <c r="M720" i="2"/>
  <c r="C714" i="2"/>
  <c r="AR714" i="2" s="1"/>
  <c r="B715" i="2"/>
  <c r="R378" i="2" l="1"/>
  <c r="S379" i="2" s="1"/>
  <c r="AA379" i="2" s="1"/>
  <c r="AE378" i="2"/>
  <c r="AH378" i="2"/>
  <c r="Y378" i="2"/>
  <c r="AB378" i="2"/>
  <c r="V379" i="2"/>
  <c r="AD379" i="2" s="1"/>
  <c r="U379" i="2"/>
  <c r="AC379" i="2" s="1"/>
  <c r="AQ714" i="2"/>
  <c r="AP714" i="2"/>
  <c r="AO714" i="2"/>
  <c r="K722" i="2"/>
  <c r="N721" i="2"/>
  <c r="J722" i="2"/>
  <c r="M721" i="2"/>
  <c r="L722" i="2"/>
  <c r="P721" i="2"/>
  <c r="O721" i="2"/>
  <c r="C715" i="2"/>
  <c r="AR715" i="2" s="1"/>
  <c r="B716" i="2"/>
  <c r="T379" i="2" l="1"/>
  <c r="U380" i="2" s="1"/>
  <c r="AC380" i="2" s="1"/>
  <c r="Z378" i="2"/>
  <c r="AF379" i="2"/>
  <c r="W378" i="2"/>
  <c r="Q379" i="2" s="1"/>
  <c r="Y379" i="2" s="1"/>
  <c r="AG379" i="2"/>
  <c r="AQ715" i="2"/>
  <c r="AP715" i="2"/>
  <c r="AO715" i="2"/>
  <c r="L723" i="2"/>
  <c r="O722" i="2"/>
  <c r="P722" i="2"/>
  <c r="J723" i="2"/>
  <c r="M722" i="2"/>
  <c r="K723" i="2"/>
  <c r="N722" i="2"/>
  <c r="C716" i="2"/>
  <c r="AR716" i="2" s="1"/>
  <c r="B717" i="2"/>
  <c r="AH379" i="2" l="1"/>
  <c r="AE379" i="2"/>
  <c r="V380" i="2"/>
  <c r="AD380" i="2" s="1"/>
  <c r="R379" i="2"/>
  <c r="W379" i="2" s="1"/>
  <c r="AB379" i="2"/>
  <c r="AO716" i="2"/>
  <c r="AQ716" i="2"/>
  <c r="AP716" i="2"/>
  <c r="J724" i="2"/>
  <c r="M723" i="2"/>
  <c r="K724" i="2"/>
  <c r="N723" i="2"/>
  <c r="L724" i="2"/>
  <c r="P723" i="2"/>
  <c r="O723" i="2"/>
  <c r="C717" i="2"/>
  <c r="AR717" i="2" s="1"/>
  <c r="B718" i="2"/>
  <c r="R380" i="2" l="1"/>
  <c r="Z380" i="2" s="1"/>
  <c r="AE380" i="2"/>
  <c r="Q380" i="2"/>
  <c r="Y380" i="2" s="1"/>
  <c r="T380" i="2"/>
  <c r="AB380" i="2" s="1"/>
  <c r="Z379" i="2"/>
  <c r="S380" i="2"/>
  <c r="AG380" i="2"/>
  <c r="AF380" i="2"/>
  <c r="AP717" i="2"/>
  <c r="AQ717" i="2"/>
  <c r="AO717" i="2"/>
  <c r="K725" i="2"/>
  <c r="N724" i="2"/>
  <c r="L725" i="2"/>
  <c r="P724" i="2"/>
  <c r="O724" i="2"/>
  <c r="J725" i="2"/>
  <c r="M724" i="2"/>
  <c r="C718" i="2"/>
  <c r="AR718" i="2" s="1"/>
  <c r="B719" i="2"/>
  <c r="V381" i="2" l="1"/>
  <c r="AD381" i="2" s="1"/>
  <c r="AG381" i="2"/>
  <c r="AF381" i="2"/>
  <c r="AH380" i="2"/>
  <c r="T381" i="2"/>
  <c r="AB381" i="2" s="1"/>
  <c r="AA380" i="2"/>
  <c r="S381" i="2"/>
  <c r="AA381" i="2" s="1"/>
  <c r="U381" i="2"/>
  <c r="W380" i="2"/>
  <c r="AQ718" i="2"/>
  <c r="AO718" i="2"/>
  <c r="AP718" i="2"/>
  <c r="L726" i="2"/>
  <c r="P725" i="2"/>
  <c r="O725" i="2"/>
  <c r="J726" i="2"/>
  <c r="M725" i="2"/>
  <c r="K726" i="2"/>
  <c r="N725" i="2"/>
  <c r="C719" i="2"/>
  <c r="AR719" i="2" s="1"/>
  <c r="B720" i="2"/>
  <c r="AH381" i="2" l="1"/>
  <c r="V382" i="2"/>
  <c r="AD382" i="2" s="1"/>
  <c r="Q381" i="2"/>
  <c r="R381" i="2"/>
  <c r="AE381" i="2"/>
  <c r="AC381" i="2"/>
  <c r="U382" i="2"/>
  <c r="AC382" i="2" s="1"/>
  <c r="AQ719" i="2"/>
  <c r="AP719" i="2"/>
  <c r="AO719" i="2"/>
  <c r="J727" i="2"/>
  <c r="M726" i="2"/>
  <c r="K727" i="2"/>
  <c r="N726" i="2"/>
  <c r="L727" i="2"/>
  <c r="O726" i="2"/>
  <c r="P726" i="2"/>
  <c r="C720" i="2"/>
  <c r="AR720" i="2" s="1"/>
  <c r="B721" i="2"/>
  <c r="Y381" i="2" l="1"/>
  <c r="W381" i="2"/>
  <c r="AE382" i="2" s="1"/>
  <c r="AG382" i="2"/>
  <c r="T382" i="2"/>
  <c r="Z381" i="2"/>
  <c r="S382" i="2"/>
  <c r="AA382" i="2" s="1"/>
  <c r="AF382" i="2"/>
  <c r="AO720" i="2"/>
  <c r="AQ720" i="2"/>
  <c r="AP720" i="2"/>
  <c r="L728" i="2"/>
  <c r="P727" i="2"/>
  <c r="O727" i="2"/>
  <c r="K728" i="2"/>
  <c r="N727" i="2"/>
  <c r="J728" i="2"/>
  <c r="M727" i="2"/>
  <c r="C721" i="2"/>
  <c r="AR721" i="2" s="1"/>
  <c r="B722" i="2"/>
  <c r="Q382" i="2" l="1"/>
  <c r="Y382" i="2" s="1"/>
  <c r="AH382" i="2"/>
  <c r="R382" i="2"/>
  <c r="Z382" i="2" s="1"/>
  <c r="V383" i="2"/>
  <c r="AD383" i="2" s="1"/>
  <c r="AB382" i="2"/>
  <c r="U383" i="2"/>
  <c r="AC383" i="2" s="1"/>
  <c r="AP721" i="2"/>
  <c r="AQ721" i="2"/>
  <c r="AO721" i="2"/>
  <c r="J729" i="2"/>
  <c r="M728" i="2"/>
  <c r="K729" i="2"/>
  <c r="N728" i="2"/>
  <c r="L729" i="2"/>
  <c r="P728" i="2"/>
  <c r="O728" i="2"/>
  <c r="C722" i="2"/>
  <c r="AR722" i="2" s="1"/>
  <c r="B723" i="2"/>
  <c r="S383" i="2" l="1"/>
  <c r="AA383" i="2" s="1"/>
  <c r="AG383" i="2"/>
  <c r="AF383" i="2"/>
  <c r="T383" i="2"/>
  <c r="V384" i="2" s="1"/>
  <c r="AD384" i="2" s="1"/>
  <c r="W382" i="2"/>
  <c r="AQ722" i="2"/>
  <c r="AP722" i="2"/>
  <c r="AO722" i="2"/>
  <c r="K730" i="2"/>
  <c r="N729" i="2"/>
  <c r="L730" i="2"/>
  <c r="P729" i="2"/>
  <c r="O729" i="2"/>
  <c r="J730" i="2"/>
  <c r="M729" i="2"/>
  <c r="C723" i="2"/>
  <c r="AR723" i="2" s="1"/>
  <c r="B724" i="2"/>
  <c r="AH383" i="2" l="1"/>
  <c r="U384" i="2"/>
  <c r="AC384" i="2" s="1"/>
  <c r="AB383" i="2"/>
  <c r="AE383" i="2"/>
  <c r="R383" i="2"/>
  <c r="Q383" i="2"/>
  <c r="AQ723" i="2"/>
  <c r="AP723" i="2"/>
  <c r="AO723" i="2"/>
  <c r="L731" i="2"/>
  <c r="P730" i="2"/>
  <c r="O730" i="2"/>
  <c r="J731" i="2"/>
  <c r="M730" i="2"/>
  <c r="K731" i="2"/>
  <c r="N730" i="2"/>
  <c r="C724" i="2"/>
  <c r="AR724" i="2" s="1"/>
  <c r="B725" i="2"/>
  <c r="W383" i="2" l="1"/>
  <c r="Y383" i="2"/>
  <c r="Z383" i="2"/>
  <c r="S384" i="2"/>
  <c r="T384" i="2"/>
  <c r="AG384" i="2"/>
  <c r="AF384" i="2"/>
  <c r="AO724" i="2"/>
  <c r="AQ724" i="2"/>
  <c r="AP724" i="2"/>
  <c r="J732" i="2"/>
  <c r="M731" i="2"/>
  <c r="K732" i="2"/>
  <c r="N731" i="2"/>
  <c r="L732" i="2"/>
  <c r="P731" i="2"/>
  <c r="O731" i="2"/>
  <c r="C725" i="2"/>
  <c r="AR725" i="2" s="1"/>
  <c r="B726" i="2"/>
  <c r="AH384" i="2" l="1"/>
  <c r="AB384" i="2"/>
  <c r="V385" i="2"/>
  <c r="U385" i="2"/>
  <c r="AA384" i="2"/>
  <c r="R384" i="2"/>
  <c r="AE384" i="2"/>
  <c r="Q384" i="2"/>
  <c r="AP725" i="2"/>
  <c r="AO725" i="2"/>
  <c r="AQ725" i="2"/>
  <c r="K733" i="2"/>
  <c r="N732" i="2"/>
  <c r="L733" i="2"/>
  <c r="O732" i="2"/>
  <c r="P732" i="2"/>
  <c r="J733" i="2"/>
  <c r="M732" i="2"/>
  <c r="C726" i="2"/>
  <c r="AR726" i="2" s="1"/>
  <c r="B727" i="2"/>
  <c r="Z384" i="2" l="1"/>
  <c r="AF385" i="2"/>
  <c r="AG385" i="2"/>
  <c r="S385" i="2"/>
  <c r="AA385" i="2" s="1"/>
  <c r="T385" i="2"/>
  <c r="AB385" i="2" s="1"/>
  <c r="AC385" i="2"/>
  <c r="AD385" i="2"/>
  <c r="Y384" i="2"/>
  <c r="W384" i="2"/>
  <c r="R385" i="2" s="1"/>
  <c r="AQ726" i="2"/>
  <c r="AP726" i="2"/>
  <c r="AO726" i="2"/>
  <c r="J734" i="2"/>
  <c r="M733" i="2"/>
  <c r="L734" i="2"/>
  <c r="P733" i="2"/>
  <c r="O733" i="2"/>
  <c r="K734" i="2"/>
  <c r="N733" i="2"/>
  <c r="C727" i="2"/>
  <c r="AR727" i="2" s="1"/>
  <c r="B728" i="2"/>
  <c r="AH385" i="2" l="1"/>
  <c r="S386" i="2"/>
  <c r="AA386" i="2" s="1"/>
  <c r="U386" i="2"/>
  <c r="AC386" i="2" s="1"/>
  <c r="AF386" i="2"/>
  <c r="Z385" i="2"/>
  <c r="AG386" i="2"/>
  <c r="T386" i="2"/>
  <c r="AB386" i="2" s="1"/>
  <c r="AE385" i="2"/>
  <c r="Q385" i="2"/>
  <c r="V386" i="2"/>
  <c r="AD386" i="2" s="1"/>
  <c r="AQ727" i="2"/>
  <c r="AP727" i="2"/>
  <c r="AO727" i="2"/>
  <c r="K735" i="2"/>
  <c r="N734" i="2"/>
  <c r="L735" i="2"/>
  <c r="P734" i="2"/>
  <c r="O734" i="2"/>
  <c r="J735" i="2"/>
  <c r="M734" i="2"/>
  <c r="C728" i="2"/>
  <c r="AR728" i="2" s="1"/>
  <c r="B729" i="2"/>
  <c r="AH386" i="2" l="1"/>
  <c r="U387" i="2"/>
  <c r="AC387" i="2" s="1"/>
  <c r="W385" i="2"/>
  <c r="R386" i="2" s="1"/>
  <c r="T387" i="2" s="1"/>
  <c r="AB387" i="2" s="1"/>
  <c r="Y385" i="2"/>
  <c r="V387" i="2"/>
  <c r="AD387" i="2" s="1"/>
  <c r="AO728" i="2"/>
  <c r="AQ728" i="2"/>
  <c r="AP728" i="2"/>
  <c r="L736" i="2"/>
  <c r="P735" i="2"/>
  <c r="O735" i="2"/>
  <c r="J736" i="2"/>
  <c r="M735" i="2"/>
  <c r="K736" i="2"/>
  <c r="N735" i="2"/>
  <c r="C729" i="2"/>
  <c r="AR729" i="2" s="1"/>
  <c r="B730" i="2"/>
  <c r="AG387" i="2" l="1"/>
  <c r="Z386" i="2"/>
  <c r="AF387" i="2"/>
  <c r="S387" i="2"/>
  <c r="U388" i="2" s="1"/>
  <c r="AC388" i="2" s="1"/>
  <c r="V388" i="2"/>
  <c r="AD388" i="2" s="1"/>
  <c r="Q386" i="2"/>
  <c r="AE386" i="2"/>
  <c r="AP729" i="2"/>
  <c r="AQ729" i="2"/>
  <c r="AO729" i="2"/>
  <c r="K737" i="2"/>
  <c r="N736" i="2"/>
  <c r="J737" i="2"/>
  <c r="M736" i="2"/>
  <c r="L737" i="2"/>
  <c r="P736" i="2"/>
  <c r="O736" i="2"/>
  <c r="C730" i="2"/>
  <c r="AR730" i="2" s="1"/>
  <c r="B731" i="2"/>
  <c r="AA387" i="2" l="1"/>
  <c r="AH387" i="2"/>
  <c r="Y386" i="2"/>
  <c r="W386" i="2"/>
  <c r="Q387" i="2" s="1"/>
  <c r="Y387" i="2" s="1"/>
  <c r="AQ730" i="2"/>
  <c r="AP730" i="2"/>
  <c r="AO730" i="2"/>
  <c r="J738" i="2"/>
  <c r="M737" i="2"/>
  <c r="L738" i="2"/>
  <c r="P737" i="2"/>
  <c r="O737" i="2"/>
  <c r="K738" i="2"/>
  <c r="N737" i="2"/>
  <c r="C731" i="2"/>
  <c r="AR731" i="2" s="1"/>
  <c r="B732" i="2"/>
  <c r="R387" i="2" l="1"/>
  <c r="AE387" i="2"/>
  <c r="AQ731" i="2"/>
  <c r="AP731" i="2"/>
  <c r="AO731" i="2"/>
  <c r="L739" i="2"/>
  <c r="P738" i="2"/>
  <c r="O738" i="2"/>
  <c r="K739" i="2"/>
  <c r="N738" i="2"/>
  <c r="J739" i="2"/>
  <c r="M738" i="2"/>
  <c r="C732" i="2"/>
  <c r="AR732" i="2" s="1"/>
  <c r="B733" i="2"/>
  <c r="AF388" i="2" l="1"/>
  <c r="Z387" i="2"/>
  <c r="S388" i="2"/>
  <c r="AA388" i="2" s="1"/>
  <c r="T388" i="2"/>
  <c r="AG388" i="2"/>
  <c r="W387" i="2"/>
  <c r="AO732" i="2"/>
  <c r="AP732" i="2"/>
  <c r="AQ732" i="2"/>
  <c r="K740" i="2"/>
  <c r="N739" i="2"/>
  <c r="J740" i="2"/>
  <c r="M739" i="2"/>
  <c r="L740" i="2"/>
  <c r="P739" i="2"/>
  <c r="O739" i="2"/>
  <c r="C733" i="2"/>
  <c r="AR733" i="2" s="1"/>
  <c r="B734" i="2"/>
  <c r="AH388" i="2" l="1"/>
  <c r="AE388" i="2"/>
  <c r="R388" i="2"/>
  <c r="T389" i="2" s="1"/>
  <c r="AB389" i="2" s="1"/>
  <c r="Q388" i="2"/>
  <c r="AB388" i="2"/>
  <c r="V389" i="2"/>
  <c r="AD389" i="2" s="1"/>
  <c r="U389" i="2"/>
  <c r="AC389" i="2" s="1"/>
  <c r="AP733" i="2"/>
  <c r="AQ733" i="2"/>
  <c r="AO733" i="2"/>
  <c r="J741" i="2"/>
  <c r="M740" i="2"/>
  <c r="L741" i="2"/>
  <c r="O740" i="2"/>
  <c r="P740" i="2"/>
  <c r="K741" i="2"/>
  <c r="N740" i="2"/>
  <c r="C734" i="2"/>
  <c r="AR734" i="2" s="1"/>
  <c r="B735" i="2"/>
  <c r="S389" i="2" l="1"/>
  <c r="AA389" i="2" s="1"/>
  <c r="V390" i="2"/>
  <c r="AD390" i="2" s="1"/>
  <c r="W388" i="2"/>
  <c r="Y388" i="2"/>
  <c r="AG389" i="2"/>
  <c r="AF389" i="2"/>
  <c r="Z388" i="2"/>
  <c r="AQ734" i="2"/>
  <c r="AP734" i="2"/>
  <c r="AO734" i="2"/>
  <c r="L742" i="2"/>
  <c r="P741" i="2"/>
  <c r="O741" i="2"/>
  <c r="K742" i="2"/>
  <c r="N741" i="2"/>
  <c r="J742" i="2"/>
  <c r="M741" i="2"/>
  <c r="C735" i="2"/>
  <c r="AR735" i="2" s="1"/>
  <c r="B736" i="2"/>
  <c r="U390" i="2" l="1"/>
  <c r="AC390" i="2" s="1"/>
  <c r="AH389" i="2"/>
  <c r="AE389" i="2"/>
  <c r="R389" i="2"/>
  <c r="Q389" i="2"/>
  <c r="AQ735" i="2"/>
  <c r="AP735" i="2"/>
  <c r="AO735" i="2"/>
  <c r="K743" i="2"/>
  <c r="N742" i="2"/>
  <c r="J743" i="2"/>
  <c r="M742" i="2"/>
  <c r="L743" i="2"/>
  <c r="P742" i="2"/>
  <c r="O742" i="2"/>
  <c r="C736" i="2"/>
  <c r="AR736" i="2" s="1"/>
  <c r="B737" i="2"/>
  <c r="W389" i="2" l="1"/>
  <c r="Y389" i="2"/>
  <c r="AG390" i="2"/>
  <c r="Z389" i="2"/>
  <c r="T390" i="2"/>
  <c r="S390" i="2"/>
  <c r="AA390" i="2" s="1"/>
  <c r="AF390" i="2"/>
  <c r="AO736" i="2"/>
  <c r="AQ736" i="2"/>
  <c r="AP736" i="2"/>
  <c r="J744" i="2"/>
  <c r="M743" i="2"/>
  <c r="L744" i="2"/>
  <c r="P743" i="2"/>
  <c r="O743" i="2"/>
  <c r="K744" i="2"/>
  <c r="N743" i="2"/>
  <c r="C737" i="2"/>
  <c r="AR737" i="2" s="1"/>
  <c r="B738" i="2"/>
  <c r="AB390" i="2" l="1"/>
  <c r="V391" i="2"/>
  <c r="AD391" i="2" s="1"/>
  <c r="U391" i="2"/>
  <c r="AC391" i="2" s="1"/>
  <c r="AH390" i="2"/>
  <c r="Q390" i="2"/>
  <c r="R390" i="2"/>
  <c r="AE390" i="2"/>
  <c r="AP737" i="2"/>
  <c r="AQ737" i="2"/>
  <c r="AO737" i="2"/>
  <c r="K745" i="2"/>
  <c r="N744" i="2"/>
  <c r="L745" i="2"/>
  <c r="P744" i="2"/>
  <c r="O744" i="2"/>
  <c r="J745" i="2"/>
  <c r="M744" i="2"/>
  <c r="C738" i="2"/>
  <c r="AR738" i="2" s="1"/>
  <c r="B739" i="2"/>
  <c r="W390" i="2" l="1"/>
  <c r="R391" i="2" s="1"/>
  <c r="AF391" i="2"/>
  <c r="AG391" i="2"/>
  <c r="Z390" i="2"/>
  <c r="Y390" i="2"/>
  <c r="S391" i="2"/>
  <c r="T391" i="2"/>
  <c r="AQ738" i="2"/>
  <c r="AP738" i="2"/>
  <c r="AO738" i="2"/>
  <c r="J746" i="2"/>
  <c r="M745" i="2"/>
  <c r="L746" i="2"/>
  <c r="P745" i="2"/>
  <c r="O745" i="2"/>
  <c r="K746" i="2"/>
  <c r="N745" i="2"/>
  <c r="C739" i="2"/>
  <c r="AR739" i="2" s="1"/>
  <c r="B740" i="2"/>
  <c r="AH391" i="2" l="1"/>
  <c r="AE391" i="2"/>
  <c r="Q391" i="2"/>
  <c r="Y391" i="2" s="1"/>
  <c r="AG392" i="2"/>
  <c r="AF392" i="2"/>
  <c r="Z391" i="2"/>
  <c r="T392" i="2"/>
  <c r="AB391" i="2"/>
  <c r="V392" i="2"/>
  <c r="U392" i="2"/>
  <c r="AA391" i="2"/>
  <c r="S392" i="2"/>
  <c r="AP739" i="2"/>
  <c r="AO739" i="2"/>
  <c r="AQ739" i="2"/>
  <c r="K747" i="2"/>
  <c r="N746" i="2"/>
  <c r="L747" i="2"/>
  <c r="P746" i="2"/>
  <c r="O746" i="2"/>
  <c r="J747" i="2"/>
  <c r="M746" i="2"/>
  <c r="C740" i="2"/>
  <c r="AR740" i="2" s="1"/>
  <c r="B741" i="2"/>
  <c r="W391" i="2" l="1"/>
  <c r="AB392" i="2"/>
  <c r="AA392" i="2"/>
  <c r="AH392" i="2"/>
  <c r="AC392" i="2"/>
  <c r="U393" i="2"/>
  <c r="AD392" i="2"/>
  <c r="V393" i="2"/>
  <c r="AO740" i="2"/>
  <c r="AQ740" i="2"/>
  <c r="AP740" i="2"/>
  <c r="J748" i="2"/>
  <c r="M747" i="2"/>
  <c r="L748" i="2"/>
  <c r="P747" i="2"/>
  <c r="O747" i="2"/>
  <c r="K748" i="2"/>
  <c r="N747" i="2"/>
  <c r="C741" i="2"/>
  <c r="AR741" i="2" s="1"/>
  <c r="B742" i="2"/>
  <c r="R392" i="2" l="1"/>
  <c r="AE392" i="2"/>
  <c r="Q392" i="2"/>
  <c r="AC393" i="2"/>
  <c r="AD393" i="2"/>
  <c r="AP741" i="2"/>
  <c r="AQ741" i="2"/>
  <c r="AO741" i="2"/>
  <c r="L749" i="2"/>
  <c r="O748" i="2"/>
  <c r="P748" i="2"/>
  <c r="K749" i="2"/>
  <c r="N748" i="2"/>
  <c r="J749" i="2"/>
  <c r="M748" i="2"/>
  <c r="C742" i="2"/>
  <c r="AR742" i="2" s="1"/>
  <c r="B743" i="2"/>
  <c r="W392" i="2" l="1"/>
  <c r="Q393" i="2" s="1"/>
  <c r="Y392" i="2"/>
  <c r="Z392" i="2"/>
  <c r="T393" i="2"/>
  <c r="AF393" i="2"/>
  <c r="AG393" i="2"/>
  <c r="S393" i="2"/>
  <c r="AQ742" i="2"/>
  <c r="AP742" i="2"/>
  <c r="AO742" i="2"/>
  <c r="K750" i="2"/>
  <c r="N749" i="2"/>
  <c r="J750" i="2"/>
  <c r="M749" i="2"/>
  <c r="L750" i="2"/>
  <c r="P749" i="2"/>
  <c r="O749" i="2"/>
  <c r="C743" i="2"/>
  <c r="AR743" i="2" s="1"/>
  <c r="B744" i="2"/>
  <c r="AH393" i="2" l="1"/>
  <c r="R393" i="2"/>
  <c r="W393" i="2" s="1"/>
  <c r="AB393" i="2"/>
  <c r="U394" i="2"/>
  <c r="V394" i="2"/>
  <c r="AA393" i="2"/>
  <c r="AE393" i="2"/>
  <c r="Y393" i="2"/>
  <c r="AO743" i="2"/>
  <c r="AQ743" i="2"/>
  <c r="AP743" i="2"/>
  <c r="J751" i="2"/>
  <c r="M750" i="2"/>
  <c r="L751" i="2"/>
  <c r="P750" i="2"/>
  <c r="O750" i="2"/>
  <c r="K751" i="2"/>
  <c r="N750" i="2"/>
  <c r="C744" i="2"/>
  <c r="AR744" i="2" s="1"/>
  <c r="B745" i="2"/>
  <c r="S394" i="2" l="1"/>
  <c r="AA394" i="2" s="1"/>
  <c r="Q394" i="2"/>
  <c r="Y394" i="2" s="1"/>
  <c r="AE394" i="2"/>
  <c r="T394" i="2"/>
  <c r="AB394" i="2" s="1"/>
  <c r="AD394" i="2"/>
  <c r="AC394" i="2"/>
  <c r="Z393" i="2"/>
  <c r="AF394" i="2"/>
  <c r="AG394" i="2"/>
  <c r="R394" i="2"/>
  <c r="AO744" i="2"/>
  <c r="AQ744" i="2"/>
  <c r="AP744" i="2"/>
  <c r="L752" i="2"/>
  <c r="P751" i="2"/>
  <c r="O751" i="2"/>
  <c r="K752" i="2"/>
  <c r="N751" i="2"/>
  <c r="J752" i="2"/>
  <c r="M751" i="2"/>
  <c r="C745" i="2"/>
  <c r="AR745" i="2" s="1"/>
  <c r="B746" i="2"/>
  <c r="U395" i="2" l="1"/>
  <c r="AC395" i="2" s="1"/>
  <c r="V395" i="2"/>
  <c r="AD395" i="2" s="1"/>
  <c r="W394" i="2"/>
  <c r="AE395" i="2" s="1"/>
  <c r="AH394" i="2"/>
  <c r="Z394" i="2"/>
  <c r="AF395" i="2"/>
  <c r="AG395" i="2"/>
  <c r="T395" i="2"/>
  <c r="S395" i="2"/>
  <c r="AQ745" i="2"/>
  <c r="AP745" i="2"/>
  <c r="AO745" i="2"/>
  <c r="J753" i="2"/>
  <c r="M752" i="2"/>
  <c r="K753" i="2"/>
  <c r="N752" i="2"/>
  <c r="L753" i="2"/>
  <c r="P752" i="2"/>
  <c r="O752" i="2"/>
  <c r="C746" i="2"/>
  <c r="AR746" i="2" s="1"/>
  <c r="B747" i="2"/>
  <c r="R395" i="2" l="1"/>
  <c r="Q395" i="2"/>
  <c r="Y395" i="2" s="1"/>
  <c r="AH395" i="2"/>
  <c r="AB395" i="2"/>
  <c r="V396" i="2"/>
  <c r="U396" i="2"/>
  <c r="AA395" i="2"/>
  <c r="AQ746" i="2"/>
  <c r="AP746" i="2"/>
  <c r="AO746" i="2"/>
  <c r="K754" i="2"/>
  <c r="N753" i="2"/>
  <c r="L754" i="2"/>
  <c r="P753" i="2"/>
  <c r="O753" i="2"/>
  <c r="J754" i="2"/>
  <c r="M753" i="2"/>
  <c r="C747" i="2"/>
  <c r="AR747" i="2" s="1"/>
  <c r="B748" i="2"/>
  <c r="W395" i="2" l="1"/>
  <c r="Q396" i="2" s="1"/>
  <c r="AF396" i="2"/>
  <c r="AG396" i="2"/>
  <c r="Z395" i="2"/>
  <c r="T396" i="2"/>
  <c r="AB396" i="2" s="1"/>
  <c r="S396" i="2"/>
  <c r="AA396" i="2" s="1"/>
  <c r="AC396" i="2"/>
  <c r="AD396" i="2"/>
  <c r="AO747" i="2"/>
  <c r="AP747" i="2"/>
  <c r="AQ747" i="2"/>
  <c r="L755" i="2"/>
  <c r="P754" i="2"/>
  <c r="O754" i="2"/>
  <c r="J755" i="2"/>
  <c r="M754" i="2"/>
  <c r="K755" i="2"/>
  <c r="N754" i="2"/>
  <c r="C748" i="2"/>
  <c r="AR748" i="2" s="1"/>
  <c r="B749" i="2"/>
  <c r="R396" i="2" l="1"/>
  <c r="T397" i="2" s="1"/>
  <c r="AB397" i="2" s="1"/>
  <c r="U397" i="2"/>
  <c r="AC397" i="2" s="1"/>
  <c r="AE396" i="2"/>
  <c r="V397" i="2"/>
  <c r="AD397" i="2" s="1"/>
  <c r="AH396" i="2"/>
  <c r="Y396" i="2"/>
  <c r="AP748" i="2"/>
  <c r="AQ748" i="2"/>
  <c r="AO748" i="2"/>
  <c r="J756" i="2"/>
  <c r="M755" i="2"/>
  <c r="K756" i="2"/>
  <c r="N755" i="2"/>
  <c r="L756" i="2"/>
  <c r="P755" i="2"/>
  <c r="O755" i="2"/>
  <c r="C749" i="2"/>
  <c r="AR749" i="2" s="1"/>
  <c r="B750" i="2"/>
  <c r="AG397" i="2" l="1"/>
  <c r="Z396" i="2"/>
  <c r="S397" i="2"/>
  <c r="AA397" i="2" s="1"/>
  <c r="AF397" i="2"/>
  <c r="W396" i="2"/>
  <c r="R397" i="2" s="1"/>
  <c r="T398" i="2" s="1"/>
  <c r="AB398" i="2" s="1"/>
  <c r="V398" i="2"/>
  <c r="AD398" i="2" s="1"/>
  <c r="AQ749" i="2"/>
  <c r="AO749" i="2"/>
  <c r="AP749" i="2"/>
  <c r="L757" i="2"/>
  <c r="O756" i="2"/>
  <c r="P756" i="2"/>
  <c r="K757" i="2"/>
  <c r="N756" i="2"/>
  <c r="J757" i="2"/>
  <c r="M756" i="2"/>
  <c r="C750" i="2"/>
  <c r="AR750" i="2" s="1"/>
  <c r="B751" i="2"/>
  <c r="U398" i="2" l="1"/>
  <c r="AC398" i="2" s="1"/>
  <c r="AH397" i="2"/>
  <c r="V399" i="2"/>
  <c r="AD399" i="2" s="1"/>
  <c r="S398" i="2"/>
  <c r="AA398" i="2" s="1"/>
  <c r="Q397" i="2"/>
  <c r="W397" i="2" s="1"/>
  <c r="Q398" i="2" s="1"/>
  <c r="Y398" i="2" s="1"/>
  <c r="AF398" i="2"/>
  <c r="AG398" i="2"/>
  <c r="AE397" i="2"/>
  <c r="Z397" i="2"/>
  <c r="AQ750" i="2"/>
  <c r="AP750" i="2"/>
  <c r="AO750" i="2"/>
  <c r="J758" i="2"/>
  <c r="M757" i="2"/>
  <c r="K758" i="2"/>
  <c r="N757" i="2"/>
  <c r="L758" i="2"/>
  <c r="P757" i="2"/>
  <c r="O757" i="2"/>
  <c r="C751" i="2"/>
  <c r="AR751" i="2" s="1"/>
  <c r="B752" i="2"/>
  <c r="U399" i="2" l="1"/>
  <c r="AC399" i="2" s="1"/>
  <c r="Y397" i="2"/>
  <c r="AH398" i="2"/>
  <c r="R398" i="2"/>
  <c r="Z398" i="2" s="1"/>
  <c r="AE398" i="2"/>
  <c r="AO751" i="2"/>
  <c r="AQ751" i="2"/>
  <c r="AP751" i="2"/>
  <c r="K759" i="2"/>
  <c r="N758" i="2"/>
  <c r="L759" i="2"/>
  <c r="P758" i="2"/>
  <c r="O758" i="2"/>
  <c r="J759" i="2"/>
  <c r="M758" i="2"/>
  <c r="C752" i="2"/>
  <c r="AR752" i="2" s="1"/>
  <c r="B753" i="2"/>
  <c r="AG399" i="2" l="1"/>
  <c r="AF399" i="2"/>
  <c r="W398" i="2"/>
  <c r="R399" i="2" s="1"/>
  <c r="T399" i="2"/>
  <c r="AB399" i="2" s="1"/>
  <c r="S399" i="2"/>
  <c r="AA399" i="2" s="1"/>
  <c r="AP752" i="2"/>
  <c r="AQ752" i="2"/>
  <c r="AO752" i="2"/>
  <c r="J760" i="2"/>
  <c r="M759" i="2"/>
  <c r="L760" i="2"/>
  <c r="P759" i="2"/>
  <c r="O759" i="2"/>
  <c r="K760" i="2"/>
  <c r="N759" i="2"/>
  <c r="C753" i="2"/>
  <c r="AR753" i="2" s="1"/>
  <c r="B754" i="2"/>
  <c r="T400" i="2" l="1"/>
  <c r="AB400" i="2" s="1"/>
  <c r="V400" i="2"/>
  <c r="AD400" i="2" s="1"/>
  <c r="AH399" i="2"/>
  <c r="AE399" i="2"/>
  <c r="Q399" i="2"/>
  <c r="Y399" i="2" s="1"/>
  <c r="U400" i="2"/>
  <c r="AC400" i="2" s="1"/>
  <c r="Z399" i="2"/>
  <c r="S400" i="2"/>
  <c r="AA400" i="2" s="1"/>
  <c r="AG400" i="2"/>
  <c r="AF400" i="2"/>
  <c r="AQ753" i="2"/>
  <c r="AP753" i="2"/>
  <c r="AO753" i="2"/>
  <c r="K761" i="2"/>
  <c r="N760" i="2"/>
  <c r="L761" i="2"/>
  <c r="P760" i="2"/>
  <c r="O760" i="2"/>
  <c r="J761" i="2"/>
  <c r="M760" i="2"/>
  <c r="C754" i="2"/>
  <c r="AR754" i="2" s="1"/>
  <c r="B755" i="2"/>
  <c r="V401" i="2" l="1"/>
  <c r="AD401" i="2" s="1"/>
  <c r="W399" i="2"/>
  <c r="AE400" i="2" s="1"/>
  <c r="U401" i="2"/>
  <c r="AC401" i="2" s="1"/>
  <c r="AH400" i="2"/>
  <c r="AP754" i="2"/>
  <c r="AQ754" i="2"/>
  <c r="AO754" i="2"/>
  <c r="J762" i="2"/>
  <c r="M761" i="2"/>
  <c r="L762" i="2"/>
  <c r="P761" i="2"/>
  <c r="O761" i="2"/>
  <c r="K762" i="2"/>
  <c r="N761" i="2"/>
  <c r="C755" i="2"/>
  <c r="AR755" i="2" s="1"/>
  <c r="B756" i="2"/>
  <c r="Q400" i="2" l="1"/>
  <c r="Y400" i="2" s="1"/>
  <c r="R400" i="2"/>
  <c r="AG401" i="2" s="1"/>
  <c r="AO755" i="2"/>
  <c r="AQ755" i="2"/>
  <c r="AP755" i="2"/>
  <c r="L763" i="2"/>
  <c r="P762" i="2"/>
  <c r="O762" i="2"/>
  <c r="K763" i="2"/>
  <c r="N762" i="2"/>
  <c r="J763" i="2"/>
  <c r="M762" i="2"/>
  <c r="C756" i="2"/>
  <c r="AR756" i="2" s="1"/>
  <c r="B757" i="2"/>
  <c r="T401" i="2" l="1"/>
  <c r="AB401" i="2" s="1"/>
  <c r="AF401" i="2"/>
  <c r="AH401" i="2" s="1"/>
  <c r="S401" i="2"/>
  <c r="AA401" i="2" s="1"/>
  <c r="Z400" i="2"/>
  <c r="W400" i="2"/>
  <c r="AE401" i="2" s="1"/>
  <c r="AP756" i="2"/>
  <c r="AO756" i="2"/>
  <c r="AQ756" i="2"/>
  <c r="K764" i="2"/>
  <c r="N763" i="2"/>
  <c r="J764" i="2"/>
  <c r="M763" i="2"/>
  <c r="L764" i="2"/>
  <c r="P763" i="2"/>
  <c r="O763" i="2"/>
  <c r="C757" i="2"/>
  <c r="AR757" i="2" s="1"/>
  <c r="B758" i="2"/>
  <c r="V402" i="2" l="1"/>
  <c r="AD402" i="2" s="1"/>
  <c r="U402" i="2"/>
  <c r="AC402" i="2" s="1"/>
  <c r="Q401" i="2"/>
  <c r="Y401" i="2" s="1"/>
  <c r="R401" i="2"/>
  <c r="AF402" i="2" s="1"/>
  <c r="AQ757" i="2"/>
  <c r="AP757" i="2"/>
  <c r="AO757" i="2"/>
  <c r="L765" i="2"/>
  <c r="O764" i="2"/>
  <c r="P764" i="2"/>
  <c r="J765" i="2"/>
  <c r="M764" i="2"/>
  <c r="K765" i="2"/>
  <c r="N764" i="2"/>
  <c r="C758" i="2"/>
  <c r="AR758" i="2" s="1"/>
  <c r="B759" i="2"/>
  <c r="AG402" i="2" l="1"/>
  <c r="AH402" i="2" s="1"/>
  <c r="Z401" i="2"/>
  <c r="S402" i="2"/>
  <c r="AA402" i="2" s="1"/>
  <c r="W401" i="2"/>
  <c r="AE402" i="2" s="1"/>
  <c r="T402" i="2"/>
  <c r="AB402" i="2" s="1"/>
  <c r="AO758" i="2"/>
  <c r="AQ758" i="2"/>
  <c r="AP758" i="2"/>
  <c r="J766" i="2"/>
  <c r="M765" i="2"/>
  <c r="K766" i="2"/>
  <c r="N765" i="2"/>
  <c r="L766" i="2"/>
  <c r="P765" i="2"/>
  <c r="O765" i="2"/>
  <c r="C759" i="2"/>
  <c r="AR759" i="2" s="1"/>
  <c r="B760" i="2"/>
  <c r="U403" i="2" l="1"/>
  <c r="AC403" i="2" s="1"/>
  <c r="V403" i="2"/>
  <c r="AD403" i="2" s="1"/>
  <c r="Q402" i="2"/>
  <c r="R402" i="2"/>
  <c r="AG403" i="2" s="1"/>
  <c r="AO759" i="2"/>
  <c r="AQ759" i="2"/>
  <c r="AP759" i="2"/>
  <c r="K767" i="2"/>
  <c r="N766" i="2"/>
  <c r="L767" i="2"/>
  <c r="P766" i="2"/>
  <c r="O766" i="2"/>
  <c r="J767" i="2"/>
  <c r="M766" i="2"/>
  <c r="C760" i="2"/>
  <c r="AR760" i="2" s="1"/>
  <c r="B761" i="2"/>
  <c r="T403" i="2" l="1"/>
  <c r="AB403" i="2" s="1"/>
  <c r="S403" i="2"/>
  <c r="AA403" i="2" s="1"/>
  <c r="AF403" i="2"/>
  <c r="AH403" i="2" s="1"/>
  <c r="Y402" i="2"/>
  <c r="W402" i="2"/>
  <c r="AE403" i="2" s="1"/>
  <c r="Z402" i="2"/>
  <c r="AP760" i="2"/>
  <c r="AQ760" i="2"/>
  <c r="AO760" i="2"/>
  <c r="L768" i="2"/>
  <c r="P767" i="2"/>
  <c r="O767" i="2"/>
  <c r="J768" i="2"/>
  <c r="M767" i="2"/>
  <c r="K768" i="2"/>
  <c r="N767" i="2"/>
  <c r="C761" i="2"/>
  <c r="AR761" i="2" s="1"/>
  <c r="B762" i="2"/>
  <c r="V404" i="2" l="1"/>
  <c r="AD404" i="2" s="1"/>
  <c r="U404" i="2"/>
  <c r="AC404" i="2" s="1"/>
  <c r="R403" i="2"/>
  <c r="T404" i="2" s="1"/>
  <c r="AB404" i="2" s="1"/>
  <c r="Q403" i="2"/>
  <c r="AQ761" i="2"/>
  <c r="AP761" i="2"/>
  <c r="AO761" i="2"/>
  <c r="J769" i="2"/>
  <c r="M768" i="2"/>
  <c r="K769" i="2"/>
  <c r="N768" i="2"/>
  <c r="L769" i="2"/>
  <c r="P768" i="2"/>
  <c r="O768" i="2"/>
  <c r="C762" i="2"/>
  <c r="AR762" i="2" s="1"/>
  <c r="B763" i="2"/>
  <c r="AG404" i="2" l="1"/>
  <c r="S404" i="2"/>
  <c r="Z403" i="2"/>
  <c r="V405" i="2"/>
  <c r="AD405" i="2" s="1"/>
  <c r="AF404" i="2"/>
  <c r="Y403" i="2"/>
  <c r="W403" i="2"/>
  <c r="Q404" i="2" s="1"/>
  <c r="Y404" i="2" s="1"/>
  <c r="AQ762" i="2"/>
  <c r="AP762" i="2"/>
  <c r="AO762" i="2"/>
  <c r="L770" i="2"/>
  <c r="P769" i="2"/>
  <c r="O769" i="2"/>
  <c r="K770" i="2"/>
  <c r="N769" i="2"/>
  <c r="J770" i="2"/>
  <c r="M769" i="2"/>
  <c r="C763" i="2"/>
  <c r="AR763" i="2" s="1"/>
  <c r="B764" i="2"/>
  <c r="AH404" i="2" l="1"/>
  <c r="AA404" i="2"/>
  <c r="U405" i="2"/>
  <c r="AC405" i="2" s="1"/>
  <c r="AE404" i="2"/>
  <c r="R404" i="2"/>
  <c r="AO763" i="2"/>
  <c r="AP763" i="2"/>
  <c r="AQ763" i="2"/>
  <c r="J771" i="2"/>
  <c r="M770" i="2"/>
  <c r="K771" i="2"/>
  <c r="N770" i="2"/>
  <c r="L771" i="2"/>
  <c r="P770" i="2"/>
  <c r="O770" i="2"/>
  <c r="C764" i="2"/>
  <c r="AR764" i="2" s="1"/>
  <c r="B765" i="2"/>
  <c r="S405" i="2" l="1"/>
  <c r="T405" i="2"/>
  <c r="Z404" i="2"/>
  <c r="AG405" i="2"/>
  <c r="AF405" i="2"/>
  <c r="W404" i="2"/>
  <c r="AP764" i="2"/>
  <c r="AQ764" i="2"/>
  <c r="AO764" i="2"/>
  <c r="K772" i="2"/>
  <c r="N771" i="2"/>
  <c r="L772" i="2"/>
  <c r="P771" i="2"/>
  <c r="O771" i="2"/>
  <c r="J772" i="2"/>
  <c r="M771" i="2"/>
  <c r="C765" i="2"/>
  <c r="AR765" i="2" s="1"/>
  <c r="B766" i="2"/>
  <c r="AH405" i="2" l="1"/>
  <c r="Q405" i="2"/>
  <c r="AE405" i="2"/>
  <c r="R405" i="2"/>
  <c r="S406" i="2" s="1"/>
  <c r="AA406" i="2" s="1"/>
  <c r="AB405" i="2"/>
  <c r="V406" i="2"/>
  <c r="U406" i="2"/>
  <c r="AA405" i="2"/>
  <c r="AQ765" i="2"/>
  <c r="AO765" i="2"/>
  <c r="AP765" i="2"/>
  <c r="J773" i="2"/>
  <c r="M772" i="2"/>
  <c r="L773" i="2"/>
  <c r="O772" i="2"/>
  <c r="P772" i="2"/>
  <c r="K773" i="2"/>
  <c r="N772" i="2"/>
  <c r="C766" i="2"/>
  <c r="AR766" i="2" s="1"/>
  <c r="B767" i="2"/>
  <c r="T406" i="2" l="1"/>
  <c r="AB406" i="2" s="1"/>
  <c r="AC406" i="2"/>
  <c r="AD406" i="2"/>
  <c r="Z405" i="2"/>
  <c r="AF406" i="2"/>
  <c r="AG406" i="2"/>
  <c r="Y405" i="2"/>
  <c r="W405" i="2"/>
  <c r="Q406" i="2" s="1"/>
  <c r="AQ766" i="2"/>
  <c r="AO766" i="2"/>
  <c r="AP766" i="2"/>
  <c r="K774" i="2"/>
  <c r="N773" i="2"/>
  <c r="L774" i="2"/>
  <c r="P773" i="2"/>
  <c r="O773" i="2"/>
  <c r="J774" i="2"/>
  <c r="M773" i="2"/>
  <c r="C767" i="2"/>
  <c r="AR767" i="2" s="1"/>
  <c r="B768" i="2"/>
  <c r="AH406" i="2" l="1"/>
  <c r="V407" i="2"/>
  <c r="AD407" i="2" s="1"/>
  <c r="U407" i="2"/>
  <c r="AC407" i="2" s="1"/>
  <c r="R406" i="2"/>
  <c r="S407" i="2" s="1"/>
  <c r="AA407" i="2" s="1"/>
  <c r="AE406" i="2"/>
  <c r="Y406" i="2"/>
  <c r="AO767" i="2"/>
  <c r="AQ767" i="2"/>
  <c r="AP767" i="2"/>
  <c r="J775" i="2"/>
  <c r="M774" i="2"/>
  <c r="L775" i="2"/>
  <c r="P774" i="2"/>
  <c r="O774" i="2"/>
  <c r="K775" i="2"/>
  <c r="N774" i="2"/>
  <c r="C768" i="2"/>
  <c r="AR768" i="2" s="1"/>
  <c r="B769" i="2"/>
  <c r="AG407" i="2" l="1"/>
  <c r="W406" i="2"/>
  <c r="AF407" i="2"/>
  <c r="T407" i="2"/>
  <c r="U408" i="2" s="1"/>
  <c r="Z406" i="2"/>
  <c r="AP768" i="2"/>
  <c r="AQ768" i="2"/>
  <c r="AO768" i="2"/>
  <c r="L776" i="2"/>
  <c r="P775" i="2"/>
  <c r="O775" i="2"/>
  <c r="K776" i="2"/>
  <c r="N775" i="2"/>
  <c r="J776" i="2"/>
  <c r="M775" i="2"/>
  <c r="C769" i="2"/>
  <c r="AR769" i="2" s="1"/>
  <c r="B770" i="2"/>
  <c r="AH407" i="2" l="1"/>
  <c r="V408" i="2"/>
  <c r="AD408" i="2" s="1"/>
  <c r="AB407" i="2"/>
  <c r="R407" i="2"/>
  <c r="Q407" i="2"/>
  <c r="AE407" i="2"/>
  <c r="AC408" i="2"/>
  <c r="AQ769" i="2"/>
  <c r="AP769" i="2"/>
  <c r="AO769" i="2"/>
  <c r="J777" i="2"/>
  <c r="M776" i="2"/>
  <c r="K777" i="2"/>
  <c r="N776" i="2"/>
  <c r="L777" i="2"/>
  <c r="P776" i="2"/>
  <c r="O776" i="2"/>
  <c r="C770" i="2"/>
  <c r="AR770" i="2" s="1"/>
  <c r="B771" i="2"/>
  <c r="AF408" i="2" l="1"/>
  <c r="S408" i="2"/>
  <c r="AA408" i="2" s="1"/>
  <c r="Z407" i="2"/>
  <c r="AG408" i="2"/>
  <c r="Y407" i="2"/>
  <c r="W407" i="2"/>
  <c r="AE408" i="2" s="1"/>
  <c r="T408" i="2"/>
  <c r="V409" i="2" s="1"/>
  <c r="AD409" i="2" s="1"/>
  <c r="AP770" i="2"/>
  <c r="AQ770" i="2"/>
  <c r="AO770" i="2"/>
  <c r="K778" i="2"/>
  <c r="N777" i="2"/>
  <c r="L778" i="2"/>
  <c r="P777" i="2"/>
  <c r="O777" i="2"/>
  <c r="J778" i="2"/>
  <c r="M777" i="2"/>
  <c r="C771" i="2"/>
  <c r="AR771" i="2" s="1"/>
  <c r="B772" i="2"/>
  <c r="AH408" i="2" l="1"/>
  <c r="R408" i="2"/>
  <c r="S409" i="2" s="1"/>
  <c r="AA409" i="2" s="1"/>
  <c r="AB408" i="2"/>
  <c r="U409" i="2"/>
  <c r="AC409" i="2" s="1"/>
  <c r="Q408" i="2"/>
  <c r="AO771" i="2"/>
  <c r="AQ771" i="2"/>
  <c r="AP771" i="2"/>
  <c r="L779" i="2"/>
  <c r="P778" i="2"/>
  <c r="O778" i="2"/>
  <c r="J779" i="2"/>
  <c r="M778" i="2"/>
  <c r="K779" i="2"/>
  <c r="N778" i="2"/>
  <c r="C772" i="2"/>
  <c r="AR772" i="2" s="1"/>
  <c r="B773" i="2"/>
  <c r="Y408" i="2" l="1"/>
  <c r="W408" i="2"/>
  <c r="Q409" i="2" s="1"/>
  <c r="Y409" i="2" s="1"/>
  <c r="Z408" i="2"/>
  <c r="AG409" i="2"/>
  <c r="T409" i="2"/>
  <c r="AF409" i="2"/>
  <c r="AP772" i="2"/>
  <c r="AO772" i="2"/>
  <c r="AQ772" i="2"/>
  <c r="J780" i="2"/>
  <c r="M779" i="2"/>
  <c r="K780" i="2"/>
  <c r="N779" i="2"/>
  <c r="L780" i="2"/>
  <c r="P779" i="2"/>
  <c r="O779" i="2"/>
  <c r="C773" i="2"/>
  <c r="AR773" i="2" s="1"/>
  <c r="B774" i="2"/>
  <c r="AE409" i="2" l="1"/>
  <c r="AB409" i="2"/>
  <c r="V410" i="2"/>
  <c r="AD410" i="2" s="1"/>
  <c r="AH409" i="2"/>
  <c r="U410" i="2"/>
  <c r="AC410" i="2" s="1"/>
  <c r="R409" i="2"/>
  <c r="AQ773" i="2"/>
  <c r="AP773" i="2"/>
  <c r="AO773" i="2"/>
  <c r="K781" i="2"/>
  <c r="N780" i="2"/>
  <c r="L781" i="2"/>
  <c r="O780" i="2"/>
  <c r="P780" i="2"/>
  <c r="J781" i="2"/>
  <c r="M780" i="2"/>
  <c r="C774" i="2"/>
  <c r="AR774" i="2" s="1"/>
  <c r="B775" i="2"/>
  <c r="S410" i="2" l="1"/>
  <c r="AA410" i="2" s="1"/>
  <c r="Z409" i="2"/>
  <c r="AG410" i="2"/>
  <c r="AF410" i="2"/>
  <c r="W409" i="2"/>
  <c r="R410" i="2" s="1"/>
  <c r="AF411" i="2" s="1"/>
  <c r="T410" i="2"/>
  <c r="AO774" i="2"/>
  <c r="AQ774" i="2"/>
  <c r="AP774" i="2"/>
  <c r="J782" i="2"/>
  <c r="M781" i="2"/>
  <c r="L782" i="2"/>
  <c r="P781" i="2"/>
  <c r="O781" i="2"/>
  <c r="K782" i="2"/>
  <c r="N781" i="2"/>
  <c r="C775" i="2"/>
  <c r="AR775" i="2" s="1"/>
  <c r="B776" i="2"/>
  <c r="U411" i="2" l="1"/>
  <c r="AC411" i="2" s="1"/>
  <c r="AH410" i="2"/>
  <c r="S411" i="2"/>
  <c r="AA411" i="2" s="1"/>
  <c r="T411" i="2"/>
  <c r="AB410" i="2"/>
  <c r="V411" i="2"/>
  <c r="AD411" i="2" s="1"/>
  <c r="AE410" i="2"/>
  <c r="Q410" i="2"/>
  <c r="Z410" i="2"/>
  <c r="AG411" i="2"/>
  <c r="AH411" i="2" s="1"/>
  <c r="AO775" i="2"/>
  <c r="AQ775" i="2"/>
  <c r="AP775" i="2"/>
  <c r="K783" i="2"/>
  <c r="N782" i="2"/>
  <c r="L783" i="2"/>
  <c r="P782" i="2"/>
  <c r="O782" i="2"/>
  <c r="J783" i="2"/>
  <c r="M782" i="2"/>
  <c r="C776" i="2"/>
  <c r="AR776" i="2" s="1"/>
  <c r="B777" i="2"/>
  <c r="V412" i="2" l="1"/>
  <c r="AD412" i="2" s="1"/>
  <c r="U412" i="2"/>
  <c r="AC412" i="2" s="1"/>
  <c r="AB411" i="2"/>
  <c r="Y410" i="2"/>
  <c r="W410" i="2"/>
  <c r="AE411" i="2" s="1"/>
  <c r="AP776" i="2"/>
  <c r="AQ776" i="2"/>
  <c r="AO776" i="2"/>
  <c r="J784" i="2"/>
  <c r="M783" i="2"/>
  <c r="L784" i="2"/>
  <c r="P783" i="2"/>
  <c r="O783" i="2"/>
  <c r="K784" i="2"/>
  <c r="N783" i="2"/>
  <c r="C777" i="2"/>
  <c r="AR777" i="2" s="1"/>
  <c r="B778" i="2"/>
  <c r="Q411" i="2" l="1"/>
  <c r="Y411" i="2" s="1"/>
  <c r="R411" i="2"/>
  <c r="AQ777" i="2"/>
  <c r="AP777" i="2"/>
  <c r="AO777" i="2"/>
  <c r="L785" i="2"/>
  <c r="P784" i="2"/>
  <c r="O784" i="2"/>
  <c r="K785" i="2"/>
  <c r="N784" i="2"/>
  <c r="J785" i="2"/>
  <c r="M784" i="2"/>
  <c r="C778" i="2"/>
  <c r="AR778" i="2" s="1"/>
  <c r="B779" i="2"/>
  <c r="W411" i="2" l="1"/>
  <c r="AE412" i="2" s="1"/>
  <c r="S412" i="2"/>
  <c r="AG412" i="2"/>
  <c r="AF412" i="2"/>
  <c r="Z411" i="2"/>
  <c r="T412" i="2"/>
  <c r="AQ778" i="2"/>
  <c r="AP778" i="2"/>
  <c r="AO778" i="2"/>
  <c r="K786" i="2"/>
  <c r="N785" i="2"/>
  <c r="J786" i="2"/>
  <c r="M785" i="2"/>
  <c r="L786" i="2"/>
  <c r="P785" i="2"/>
  <c r="O785" i="2"/>
  <c r="C779" i="2"/>
  <c r="AR779" i="2" s="1"/>
  <c r="B780" i="2"/>
  <c r="R412" i="2" l="1"/>
  <c r="Z412" i="2" s="1"/>
  <c r="Q412" i="2"/>
  <c r="Y412" i="2" s="1"/>
  <c r="U413" i="2"/>
  <c r="V413" i="2"/>
  <c r="AB412" i="2"/>
  <c r="AH412" i="2"/>
  <c r="AA412" i="2"/>
  <c r="AO779" i="2"/>
  <c r="AP779" i="2"/>
  <c r="AQ779" i="2"/>
  <c r="L787" i="2"/>
  <c r="P786" i="2"/>
  <c r="O786" i="2"/>
  <c r="J787" i="2"/>
  <c r="M786" i="2"/>
  <c r="K787" i="2"/>
  <c r="N786" i="2"/>
  <c r="C780" i="2"/>
  <c r="AR780" i="2" s="1"/>
  <c r="B781" i="2"/>
  <c r="T413" i="2" l="1"/>
  <c r="AB413" i="2" s="1"/>
  <c r="AG413" i="2"/>
  <c r="AF413" i="2"/>
  <c r="S413" i="2"/>
  <c r="AA413" i="2" s="1"/>
  <c r="W412" i="2"/>
  <c r="R413" i="2" s="1"/>
  <c r="AG414" i="2" s="1"/>
  <c r="AD413" i="2"/>
  <c r="AC413" i="2"/>
  <c r="AP780" i="2"/>
  <c r="AO780" i="2"/>
  <c r="AQ780" i="2"/>
  <c r="J788" i="2"/>
  <c r="M787" i="2"/>
  <c r="K788" i="2"/>
  <c r="N787" i="2"/>
  <c r="L788" i="2"/>
  <c r="P787" i="2"/>
  <c r="O787" i="2"/>
  <c r="C781" i="2"/>
  <c r="AR781" i="2" s="1"/>
  <c r="B782" i="2"/>
  <c r="V414" i="2" l="1"/>
  <c r="AD414" i="2" s="1"/>
  <c r="AE413" i="2"/>
  <c r="U414" i="2"/>
  <c r="AC414" i="2" s="1"/>
  <c r="AH413" i="2"/>
  <c r="Q413" i="2"/>
  <c r="W413" i="2" s="1"/>
  <c r="R414" i="2" s="1"/>
  <c r="AF414" i="2"/>
  <c r="AH414" i="2" s="1"/>
  <c r="T414" i="2"/>
  <c r="AB414" i="2" s="1"/>
  <c r="Z413" i="2"/>
  <c r="S414" i="2"/>
  <c r="AA414" i="2" s="1"/>
  <c r="AQ781" i="2"/>
  <c r="AO781" i="2"/>
  <c r="AP781" i="2"/>
  <c r="L789" i="2"/>
  <c r="O788" i="2"/>
  <c r="P788" i="2"/>
  <c r="K789" i="2"/>
  <c r="N788" i="2"/>
  <c r="J789" i="2"/>
  <c r="M788" i="2"/>
  <c r="C782" i="2"/>
  <c r="AR782" i="2" s="1"/>
  <c r="B783" i="2"/>
  <c r="V415" i="2" l="1"/>
  <c r="AD415" i="2" s="1"/>
  <c r="S415" i="2"/>
  <c r="AA415" i="2" s="1"/>
  <c r="Y413" i="2"/>
  <c r="U415" i="2"/>
  <c r="AC415" i="2" s="1"/>
  <c r="Q414" i="2"/>
  <c r="Y414" i="2" s="1"/>
  <c r="AE414" i="2"/>
  <c r="T415" i="2"/>
  <c r="AF415" i="2"/>
  <c r="Z414" i="2"/>
  <c r="AG415" i="2"/>
  <c r="AQ782" i="2"/>
  <c r="AP782" i="2"/>
  <c r="AO782" i="2"/>
  <c r="K790" i="2"/>
  <c r="N789" i="2"/>
  <c r="J790" i="2"/>
  <c r="M789" i="2"/>
  <c r="L790" i="2"/>
  <c r="P789" i="2"/>
  <c r="O789" i="2"/>
  <c r="C783" i="2"/>
  <c r="AR783" i="2" s="1"/>
  <c r="B784" i="2"/>
  <c r="AH415" i="2" l="1"/>
  <c r="W414" i="2"/>
  <c r="Q415" i="2" s="1"/>
  <c r="Y415" i="2" s="1"/>
  <c r="AB415" i="2"/>
  <c r="U416" i="2"/>
  <c r="AC416" i="2" s="1"/>
  <c r="V416" i="2"/>
  <c r="AD416" i="2" s="1"/>
  <c r="AO783" i="2"/>
  <c r="AQ783" i="2"/>
  <c r="AP783" i="2"/>
  <c r="L791" i="2"/>
  <c r="P790" i="2"/>
  <c r="O790" i="2"/>
  <c r="J791" i="2"/>
  <c r="M790" i="2"/>
  <c r="K791" i="2"/>
  <c r="N790" i="2"/>
  <c r="C784" i="2"/>
  <c r="AR784" i="2" s="1"/>
  <c r="B785" i="2"/>
  <c r="R415" i="2" l="1"/>
  <c r="Z415" i="2" s="1"/>
  <c r="AE415" i="2"/>
  <c r="AP784" i="2"/>
  <c r="AQ784" i="2"/>
  <c r="AO784" i="2"/>
  <c r="J792" i="2"/>
  <c r="M791" i="2"/>
  <c r="K792" i="2"/>
  <c r="N791" i="2"/>
  <c r="L792" i="2"/>
  <c r="P791" i="2"/>
  <c r="O791" i="2"/>
  <c r="C785" i="2"/>
  <c r="AR785" i="2" s="1"/>
  <c r="B786" i="2"/>
  <c r="AF416" i="2" l="1"/>
  <c r="T416" i="2"/>
  <c r="V417" i="2" s="1"/>
  <c r="AD417" i="2" s="1"/>
  <c r="AG416" i="2"/>
  <c r="S416" i="2"/>
  <c r="AA416" i="2" s="1"/>
  <c r="W415" i="2"/>
  <c r="AQ785" i="2"/>
  <c r="AO785" i="2"/>
  <c r="AP785" i="2"/>
  <c r="K793" i="2"/>
  <c r="N792" i="2"/>
  <c r="L793" i="2"/>
  <c r="P792" i="2"/>
  <c r="O792" i="2"/>
  <c r="J793" i="2"/>
  <c r="M792" i="2"/>
  <c r="C786" i="2"/>
  <c r="AR786" i="2" s="1"/>
  <c r="B787" i="2"/>
  <c r="AB416" i="2" l="1"/>
  <c r="U417" i="2"/>
  <c r="AC417" i="2" s="1"/>
  <c r="AH416" i="2"/>
  <c r="R416" i="2"/>
  <c r="AE416" i="2"/>
  <c r="Q416" i="2"/>
  <c r="AP786" i="2"/>
  <c r="AQ786" i="2"/>
  <c r="AO786" i="2"/>
  <c r="J794" i="2"/>
  <c r="M793" i="2"/>
  <c r="L794" i="2"/>
  <c r="P793" i="2"/>
  <c r="O793" i="2"/>
  <c r="K794" i="2"/>
  <c r="N793" i="2"/>
  <c r="C787" i="2"/>
  <c r="AR787" i="2" s="1"/>
  <c r="B788" i="2"/>
  <c r="Y416" i="2" l="1"/>
  <c r="W416" i="2"/>
  <c r="Z416" i="2"/>
  <c r="AG417" i="2"/>
  <c r="AF417" i="2"/>
  <c r="T417" i="2"/>
  <c r="S417" i="2"/>
  <c r="AA417" i="2" s="1"/>
  <c r="AO787" i="2"/>
  <c r="AQ787" i="2"/>
  <c r="AP787" i="2"/>
  <c r="L795" i="2"/>
  <c r="P794" i="2"/>
  <c r="O794" i="2"/>
  <c r="K795" i="2"/>
  <c r="N794" i="2"/>
  <c r="J795" i="2"/>
  <c r="M794" i="2"/>
  <c r="C788" i="2"/>
  <c r="AR788" i="2" s="1"/>
  <c r="B789" i="2"/>
  <c r="AB417" i="2" l="1"/>
  <c r="V418" i="2"/>
  <c r="AD418" i="2" s="1"/>
  <c r="U418" i="2"/>
  <c r="AC418" i="2" s="1"/>
  <c r="AH417" i="2"/>
  <c r="Q417" i="2"/>
  <c r="AE417" i="2"/>
  <c r="R417" i="2"/>
  <c r="AP788" i="2"/>
  <c r="AO788" i="2"/>
  <c r="AQ788" i="2"/>
  <c r="K796" i="2"/>
  <c r="N795" i="2"/>
  <c r="J796" i="2"/>
  <c r="M795" i="2"/>
  <c r="L796" i="2"/>
  <c r="P795" i="2"/>
  <c r="O795" i="2"/>
  <c r="C789" i="2"/>
  <c r="AR789" i="2" s="1"/>
  <c r="B790" i="2"/>
  <c r="AG418" i="2" l="1"/>
  <c r="AF418" i="2"/>
  <c r="Z417" i="2"/>
  <c r="Y417" i="2"/>
  <c r="W417" i="2"/>
  <c r="Q418" i="2" s="1"/>
  <c r="Y418" i="2" s="1"/>
  <c r="T418" i="2"/>
  <c r="S418" i="2"/>
  <c r="AA418" i="2" s="1"/>
  <c r="AQ789" i="2"/>
  <c r="AP789" i="2"/>
  <c r="AO789" i="2"/>
  <c r="J797" i="2"/>
  <c r="M796" i="2"/>
  <c r="L797" i="2"/>
  <c r="O796" i="2"/>
  <c r="P796" i="2"/>
  <c r="K797" i="2"/>
  <c r="N796" i="2"/>
  <c r="C790" i="2"/>
  <c r="AR790" i="2" s="1"/>
  <c r="B791" i="2"/>
  <c r="AE418" i="2" l="1"/>
  <c r="R418" i="2"/>
  <c r="T419" i="2" s="1"/>
  <c r="AB419" i="2" s="1"/>
  <c r="AH418" i="2"/>
  <c r="V419" i="2"/>
  <c r="AB418" i="2"/>
  <c r="U419" i="2"/>
  <c r="AC419" i="2" s="1"/>
  <c r="AO790" i="2"/>
  <c r="AQ790" i="2"/>
  <c r="AP790" i="2"/>
  <c r="L798" i="2"/>
  <c r="P797" i="2"/>
  <c r="O797" i="2"/>
  <c r="K798" i="2"/>
  <c r="N797" i="2"/>
  <c r="J798" i="2"/>
  <c r="M797" i="2"/>
  <c r="C791" i="2"/>
  <c r="AR791" i="2" s="1"/>
  <c r="B792" i="2"/>
  <c r="W418" i="2" l="1"/>
  <c r="AE419" i="2" s="1"/>
  <c r="AG419" i="2"/>
  <c r="S419" i="2"/>
  <c r="AA419" i="2" s="1"/>
  <c r="Z418" i="2"/>
  <c r="AF419" i="2"/>
  <c r="V420" i="2"/>
  <c r="AD420" i="2" s="1"/>
  <c r="AD419" i="2"/>
  <c r="AO791" i="2"/>
  <c r="AQ791" i="2"/>
  <c r="AP791" i="2"/>
  <c r="K799" i="2"/>
  <c r="N798" i="2"/>
  <c r="J799" i="2"/>
  <c r="M798" i="2"/>
  <c r="L799" i="2"/>
  <c r="P798" i="2"/>
  <c r="O798" i="2"/>
  <c r="C792" i="2"/>
  <c r="AR792" i="2" s="1"/>
  <c r="B793" i="2"/>
  <c r="Q419" i="2" l="1"/>
  <c r="Y419" i="2" s="1"/>
  <c r="R419" i="2"/>
  <c r="Z419" i="2" s="1"/>
  <c r="U420" i="2"/>
  <c r="AC420" i="2" s="1"/>
  <c r="AH419" i="2"/>
  <c r="AP792" i="2"/>
  <c r="AQ792" i="2"/>
  <c r="AO792" i="2"/>
  <c r="L800" i="2"/>
  <c r="P799" i="2"/>
  <c r="O799" i="2"/>
  <c r="J800" i="2"/>
  <c r="M799" i="2"/>
  <c r="K800" i="2"/>
  <c r="N799" i="2"/>
  <c r="C793" i="2"/>
  <c r="AR793" i="2" s="1"/>
  <c r="B794" i="2"/>
  <c r="AG420" i="2" l="1"/>
  <c r="W419" i="2"/>
  <c r="Q420" i="2" s="1"/>
  <c r="S420" i="2"/>
  <c r="AA420" i="2" s="1"/>
  <c r="AF420" i="2"/>
  <c r="AH420" i="2" s="1"/>
  <c r="T420" i="2"/>
  <c r="AB420" i="2" s="1"/>
  <c r="AE420" i="2"/>
  <c r="AQ793" i="2"/>
  <c r="AP793" i="2"/>
  <c r="AO793" i="2"/>
  <c r="K801" i="2"/>
  <c r="N800" i="2"/>
  <c r="J801" i="2"/>
  <c r="M800" i="2"/>
  <c r="L801" i="2"/>
  <c r="P800" i="2"/>
  <c r="O800" i="2"/>
  <c r="C794" i="2"/>
  <c r="AR794" i="2" s="1"/>
  <c r="B795" i="2"/>
  <c r="R420" i="2" l="1"/>
  <c r="W420" i="2" s="1"/>
  <c r="U421" i="2"/>
  <c r="AC421" i="2" s="1"/>
  <c r="V421" i="2"/>
  <c r="AD421" i="2" s="1"/>
  <c r="Y420" i="2"/>
  <c r="AP794" i="2"/>
  <c r="AO794" i="2"/>
  <c r="AQ794" i="2"/>
  <c r="J802" i="2"/>
  <c r="M801" i="2"/>
  <c r="L802" i="2"/>
  <c r="P801" i="2"/>
  <c r="O801" i="2"/>
  <c r="K802" i="2"/>
  <c r="N801" i="2"/>
  <c r="C795" i="2"/>
  <c r="AR795" i="2" s="1"/>
  <c r="B796" i="2"/>
  <c r="Z420" i="2" l="1"/>
  <c r="T421" i="2"/>
  <c r="V422" i="2" s="1"/>
  <c r="AD422" i="2" s="1"/>
  <c r="AG421" i="2"/>
  <c r="AF421" i="2"/>
  <c r="S421" i="2"/>
  <c r="AA421" i="2" s="1"/>
  <c r="R421" i="2"/>
  <c r="T422" i="2" s="1"/>
  <c r="AE421" i="2"/>
  <c r="Q421" i="2"/>
  <c r="AO795" i="2"/>
  <c r="AP795" i="2"/>
  <c r="AQ795" i="2"/>
  <c r="K803" i="2"/>
  <c r="N802" i="2"/>
  <c r="L803" i="2"/>
  <c r="P802" i="2"/>
  <c r="O802" i="2"/>
  <c r="J803" i="2"/>
  <c r="M802" i="2"/>
  <c r="C796" i="2"/>
  <c r="AR796" i="2" s="1"/>
  <c r="B797" i="2"/>
  <c r="AH421" i="2" l="1"/>
  <c r="AB421" i="2"/>
  <c r="U422" i="2"/>
  <c r="AC422" i="2" s="1"/>
  <c r="V423" i="2"/>
  <c r="AD423" i="2" s="1"/>
  <c r="AB422" i="2"/>
  <c r="W421" i="2"/>
  <c r="Y421" i="2"/>
  <c r="S422" i="2"/>
  <c r="AF422" i="2"/>
  <c r="AG422" i="2"/>
  <c r="Z421" i="2"/>
  <c r="AP796" i="2"/>
  <c r="AQ796" i="2"/>
  <c r="AO796" i="2"/>
  <c r="J804" i="2"/>
  <c r="M803" i="2"/>
  <c r="L804" i="2"/>
  <c r="P803" i="2"/>
  <c r="O803" i="2"/>
  <c r="K804" i="2"/>
  <c r="N803" i="2"/>
  <c r="C797" i="2"/>
  <c r="AR797" i="2" s="1"/>
  <c r="B798" i="2"/>
  <c r="AH422" i="2" l="1"/>
  <c r="AA422" i="2"/>
  <c r="R422" i="2"/>
  <c r="S423" i="2" s="1"/>
  <c r="AE422" i="2"/>
  <c r="Q422" i="2"/>
  <c r="U423" i="2"/>
  <c r="AQ797" i="2"/>
  <c r="AO797" i="2"/>
  <c r="AP797" i="2"/>
  <c r="L805" i="2"/>
  <c r="O804" i="2"/>
  <c r="P804" i="2"/>
  <c r="K805" i="2"/>
  <c r="N804" i="2"/>
  <c r="J805" i="2"/>
  <c r="M804" i="2"/>
  <c r="C798" i="2"/>
  <c r="AR798" i="2" s="1"/>
  <c r="B799" i="2"/>
  <c r="AA423" i="2" l="1"/>
  <c r="AC423" i="2"/>
  <c r="Y422" i="2"/>
  <c r="W422" i="2"/>
  <c r="R423" i="2" s="1"/>
  <c r="AG423" i="2"/>
  <c r="AF423" i="2"/>
  <c r="Z422" i="2"/>
  <c r="T423" i="2"/>
  <c r="U424" i="2" s="1"/>
  <c r="AQ798" i="2"/>
  <c r="AP798" i="2"/>
  <c r="AO798" i="2"/>
  <c r="J806" i="2"/>
  <c r="M805" i="2"/>
  <c r="K806" i="2"/>
  <c r="N805" i="2"/>
  <c r="L806" i="2"/>
  <c r="P805" i="2"/>
  <c r="O805" i="2"/>
  <c r="C799" i="2"/>
  <c r="AR799" i="2" s="1"/>
  <c r="B800" i="2"/>
  <c r="AE423" i="2" l="1"/>
  <c r="AH423" i="2"/>
  <c r="AC424" i="2"/>
  <c r="Z423" i="2"/>
  <c r="AG424" i="2"/>
  <c r="AF424" i="2"/>
  <c r="Q423" i="2"/>
  <c r="AB423" i="2"/>
  <c r="V424" i="2"/>
  <c r="T424" i="2"/>
  <c r="AB424" i="2" s="1"/>
  <c r="S424" i="2"/>
  <c r="AA424" i="2" s="1"/>
  <c r="AO799" i="2"/>
  <c r="AP799" i="2"/>
  <c r="AQ799" i="2"/>
  <c r="K807" i="2"/>
  <c r="N806" i="2"/>
  <c r="L807" i="2"/>
  <c r="P806" i="2"/>
  <c r="O806" i="2"/>
  <c r="J807" i="2"/>
  <c r="M806" i="2"/>
  <c r="C800" i="2"/>
  <c r="AR800" i="2" s="1"/>
  <c r="B801" i="2"/>
  <c r="AD424" i="2" l="1"/>
  <c r="V425" i="2"/>
  <c r="AD425" i="2" s="1"/>
  <c r="Y423" i="2"/>
  <c r="W423" i="2"/>
  <c r="Q424" i="2" s="1"/>
  <c r="Y424" i="2" s="1"/>
  <c r="AH424" i="2"/>
  <c r="U425" i="2"/>
  <c r="AC425" i="2" s="1"/>
  <c r="R424" i="2"/>
  <c r="S425" i="2" s="1"/>
  <c r="AA425" i="2" s="1"/>
  <c r="AP800" i="2"/>
  <c r="AQ800" i="2"/>
  <c r="AO800" i="2"/>
  <c r="L808" i="2"/>
  <c r="P807" i="2"/>
  <c r="O807" i="2"/>
  <c r="J808" i="2"/>
  <c r="M807" i="2"/>
  <c r="K808" i="2"/>
  <c r="N807" i="2"/>
  <c r="C801" i="2"/>
  <c r="AR801" i="2" s="1"/>
  <c r="B802" i="2"/>
  <c r="AE424" i="2" l="1"/>
  <c r="W424" i="2"/>
  <c r="Q425" i="2" s="1"/>
  <c r="AF425" i="2"/>
  <c r="T425" i="2"/>
  <c r="AB425" i="2" s="1"/>
  <c r="AG425" i="2"/>
  <c r="Z424" i="2"/>
  <c r="AQ801" i="2"/>
  <c r="AP801" i="2"/>
  <c r="AO801" i="2"/>
  <c r="K809" i="2"/>
  <c r="N808" i="2"/>
  <c r="J809" i="2"/>
  <c r="M808" i="2"/>
  <c r="L809" i="2"/>
  <c r="P808" i="2"/>
  <c r="O808" i="2"/>
  <c r="C802" i="2"/>
  <c r="AR802" i="2" s="1"/>
  <c r="B803" i="2"/>
  <c r="AH425" i="2" l="1"/>
  <c r="R425" i="2"/>
  <c r="W425" i="2" s="1"/>
  <c r="AE426" i="2" s="1"/>
  <c r="AE425" i="2"/>
  <c r="V426" i="2"/>
  <c r="AD426" i="2" s="1"/>
  <c r="U426" i="2"/>
  <c r="AC426" i="2" s="1"/>
  <c r="Y425" i="2"/>
  <c r="AO802" i="2"/>
  <c r="AP802" i="2"/>
  <c r="AQ802" i="2"/>
  <c r="J810" i="2"/>
  <c r="M809" i="2"/>
  <c r="L810" i="2"/>
  <c r="P809" i="2"/>
  <c r="O809" i="2"/>
  <c r="K810" i="2"/>
  <c r="N809" i="2"/>
  <c r="C803" i="2"/>
  <c r="AR803" i="2" s="1"/>
  <c r="B804" i="2"/>
  <c r="AG426" i="2" l="1"/>
  <c r="AF426" i="2"/>
  <c r="Z425" i="2"/>
  <c r="T426" i="2"/>
  <c r="AB426" i="2" s="1"/>
  <c r="S426" i="2"/>
  <c r="AA426" i="2" s="1"/>
  <c r="AH426" i="2"/>
  <c r="R426" i="2"/>
  <c r="AF427" i="2" s="1"/>
  <c r="Q426" i="2"/>
  <c r="Y426" i="2" s="1"/>
  <c r="AO803" i="2"/>
  <c r="AQ803" i="2"/>
  <c r="AP803" i="2"/>
  <c r="K811" i="2"/>
  <c r="N810" i="2"/>
  <c r="L811" i="2"/>
  <c r="P810" i="2"/>
  <c r="O810" i="2"/>
  <c r="J811" i="2"/>
  <c r="M810" i="2"/>
  <c r="C804" i="2"/>
  <c r="AR804" i="2" s="1"/>
  <c r="B805" i="2"/>
  <c r="V427" i="2" l="1"/>
  <c r="AD427" i="2" s="1"/>
  <c r="U427" i="2"/>
  <c r="AC427" i="2" s="1"/>
  <c r="AG427" i="2"/>
  <c r="AH427" i="2" s="1"/>
  <c r="T427" i="2"/>
  <c r="AB427" i="2" s="1"/>
  <c r="S427" i="2"/>
  <c r="AA427" i="2" s="1"/>
  <c r="Z426" i="2"/>
  <c r="W426" i="2"/>
  <c r="R427" i="2" s="1"/>
  <c r="AF428" i="2" s="1"/>
  <c r="AP804" i="2"/>
  <c r="AO804" i="2"/>
  <c r="AQ804" i="2"/>
  <c r="L812" i="2"/>
  <c r="P811" i="2"/>
  <c r="O811" i="2"/>
  <c r="J812" i="2"/>
  <c r="M811" i="2"/>
  <c r="K812" i="2"/>
  <c r="N811" i="2"/>
  <c r="C805" i="2"/>
  <c r="AR805" i="2" s="1"/>
  <c r="B806" i="2"/>
  <c r="V428" i="2" l="1"/>
  <c r="AD428" i="2" s="1"/>
  <c r="U428" i="2"/>
  <c r="AC428" i="2" s="1"/>
  <c r="Q427" i="2"/>
  <c r="Y427" i="2" s="1"/>
  <c r="AE427" i="2"/>
  <c r="AG428" i="2"/>
  <c r="AH428" i="2" s="1"/>
  <c r="S428" i="2"/>
  <c r="AA428" i="2" s="1"/>
  <c r="Z427" i="2"/>
  <c r="T428" i="2"/>
  <c r="AB428" i="2" s="1"/>
  <c r="AQ805" i="2"/>
  <c r="AP805" i="2"/>
  <c r="AO805" i="2"/>
  <c r="J813" i="2"/>
  <c r="M812" i="2"/>
  <c r="K813" i="2"/>
  <c r="N812" i="2"/>
  <c r="L813" i="2"/>
  <c r="O812" i="2"/>
  <c r="P812" i="2"/>
  <c r="C806" i="2"/>
  <c r="AR806" i="2" s="1"/>
  <c r="B807" i="2"/>
  <c r="W427" i="2" l="1"/>
  <c r="R428" i="2" s="1"/>
  <c r="S429" i="2" s="1"/>
  <c r="AA429" i="2" s="1"/>
  <c r="U429" i="2"/>
  <c r="AC429" i="2" s="1"/>
  <c r="V429" i="2"/>
  <c r="AD429" i="2" s="1"/>
  <c r="AF807" i="2"/>
  <c r="AE807" i="2"/>
  <c r="AG807" i="2"/>
  <c r="AO806" i="2"/>
  <c r="AQ806" i="2"/>
  <c r="AP806" i="2"/>
  <c r="K814" i="2"/>
  <c r="N813" i="2"/>
  <c r="L814" i="2"/>
  <c r="P813" i="2"/>
  <c r="O813" i="2"/>
  <c r="J814" i="2"/>
  <c r="M813" i="2"/>
  <c r="C807" i="2"/>
  <c r="AR807" i="2" s="1"/>
  <c r="B808" i="2"/>
  <c r="T429" i="2" l="1"/>
  <c r="AB429" i="2" s="1"/>
  <c r="Z428" i="2"/>
  <c r="AF429" i="2"/>
  <c r="AG429" i="2"/>
  <c r="Q428" i="2"/>
  <c r="W428" i="2" s="1"/>
  <c r="R429" i="2" s="1"/>
  <c r="AF430" i="2" s="1"/>
  <c r="AE428" i="2"/>
  <c r="AG808" i="2"/>
  <c r="AF808" i="2"/>
  <c r="AE808" i="2"/>
  <c r="AO807" i="2"/>
  <c r="AQ807" i="2"/>
  <c r="AP807" i="2"/>
  <c r="J815" i="2"/>
  <c r="M814" i="2"/>
  <c r="L815" i="2"/>
  <c r="P814" i="2"/>
  <c r="O814" i="2"/>
  <c r="K815" i="2"/>
  <c r="N814" i="2"/>
  <c r="C808" i="2"/>
  <c r="AR808" i="2" s="1"/>
  <c r="B809" i="2"/>
  <c r="V430" i="2" l="1"/>
  <c r="AD430" i="2" s="1"/>
  <c r="AH429" i="2"/>
  <c r="Q429" i="2"/>
  <c r="Y429" i="2" s="1"/>
  <c r="AE429" i="2"/>
  <c r="Y428" i="2"/>
  <c r="S430" i="2"/>
  <c r="AA430" i="2" s="1"/>
  <c r="U430" i="2"/>
  <c r="AC430" i="2" s="1"/>
  <c r="Z429" i="2"/>
  <c r="T430" i="2"/>
  <c r="AB430" i="2" s="1"/>
  <c r="AG430" i="2"/>
  <c r="AH430" i="2" s="1"/>
  <c r="AG809" i="2"/>
  <c r="AF809" i="2"/>
  <c r="AE809" i="2"/>
  <c r="AP808" i="2"/>
  <c r="AQ808" i="2"/>
  <c r="AO808" i="2"/>
  <c r="K816" i="2"/>
  <c r="N815" i="2"/>
  <c r="L816" i="2"/>
  <c r="P815" i="2"/>
  <c r="O815" i="2"/>
  <c r="J816" i="2"/>
  <c r="M815" i="2"/>
  <c r="C809" i="2"/>
  <c r="AR809" i="2" s="1"/>
  <c r="B810" i="2"/>
  <c r="W429" i="2" l="1"/>
  <c r="R430" i="2" s="1"/>
  <c r="S431" i="2" s="1"/>
  <c r="AA431" i="2" s="1"/>
  <c r="U431" i="2"/>
  <c r="AC431" i="2" s="1"/>
  <c r="V431" i="2"/>
  <c r="AD431" i="2" s="1"/>
  <c r="AE810" i="2"/>
  <c r="AG810" i="2"/>
  <c r="AF810" i="2"/>
  <c r="AQ809" i="2"/>
  <c r="AO809" i="2"/>
  <c r="AP809" i="2"/>
  <c r="J817" i="2"/>
  <c r="M816" i="2"/>
  <c r="L817" i="2"/>
  <c r="P816" i="2"/>
  <c r="O816" i="2"/>
  <c r="K817" i="2"/>
  <c r="N816" i="2"/>
  <c r="C810" i="2"/>
  <c r="AR810" i="2" s="1"/>
  <c r="B811" i="2"/>
  <c r="Q430" i="2" l="1"/>
  <c r="AF431" i="2"/>
  <c r="AG431" i="2"/>
  <c r="Z430" i="2"/>
  <c r="T431" i="2"/>
  <c r="V432" i="2" s="1"/>
  <c r="AD432" i="2" s="1"/>
  <c r="AE430" i="2"/>
  <c r="W430" i="2"/>
  <c r="Q431" i="2" s="1"/>
  <c r="Y430" i="2"/>
  <c r="AG811" i="2"/>
  <c r="AF811" i="2"/>
  <c r="AE811" i="2"/>
  <c r="AQ810" i="2"/>
  <c r="AP810" i="2"/>
  <c r="AO810" i="2"/>
  <c r="K818" i="2"/>
  <c r="N817" i="2"/>
  <c r="L818" i="2"/>
  <c r="P817" i="2"/>
  <c r="O817" i="2"/>
  <c r="J818" i="2"/>
  <c r="M817" i="2"/>
  <c r="C811" i="2"/>
  <c r="AR811" i="2" s="1"/>
  <c r="B812" i="2"/>
  <c r="AB431" i="2" l="1"/>
  <c r="AH431" i="2"/>
  <c r="U432" i="2"/>
  <c r="AC432" i="2" s="1"/>
  <c r="Y431" i="2"/>
  <c r="AE431" i="2"/>
  <c r="R431" i="2"/>
  <c r="AG812" i="2"/>
  <c r="AF812" i="2"/>
  <c r="AE812" i="2"/>
  <c r="AO811" i="2"/>
  <c r="AP811" i="2"/>
  <c r="AQ811" i="2"/>
  <c r="J819" i="2"/>
  <c r="M818" i="2"/>
  <c r="L819" i="2"/>
  <c r="P818" i="2"/>
  <c r="O818" i="2"/>
  <c r="K819" i="2"/>
  <c r="N818" i="2"/>
  <c r="C812" i="2"/>
  <c r="AR812" i="2" s="1"/>
  <c r="B813" i="2"/>
  <c r="S432" i="2" l="1"/>
  <c r="AG432" i="2"/>
  <c r="AF432" i="2"/>
  <c r="Z431" i="2"/>
  <c r="T432" i="2"/>
  <c r="W431" i="2"/>
  <c r="AG813" i="2"/>
  <c r="AF813" i="2"/>
  <c r="AE813" i="2"/>
  <c r="AP812" i="2"/>
  <c r="AQ812" i="2"/>
  <c r="AO812" i="2"/>
  <c r="K820" i="2"/>
  <c r="N819" i="2"/>
  <c r="L820" i="2"/>
  <c r="P819" i="2"/>
  <c r="O819" i="2"/>
  <c r="J820" i="2"/>
  <c r="M819" i="2"/>
  <c r="C813" i="2"/>
  <c r="AR813" i="2" s="1"/>
  <c r="B814" i="2"/>
  <c r="Q432" i="2" l="1"/>
  <c r="AE432" i="2"/>
  <c r="R432" i="2"/>
  <c r="T433" i="2" s="1"/>
  <c r="AB433" i="2" s="1"/>
  <c r="AB432" i="2"/>
  <c r="U433" i="2"/>
  <c r="V433" i="2"/>
  <c r="AH432" i="2"/>
  <c r="AA432" i="2"/>
  <c r="AG814" i="2"/>
  <c r="AF814" i="2"/>
  <c r="AE814" i="2"/>
  <c r="AQ813" i="2"/>
  <c r="AO813" i="2"/>
  <c r="AP813" i="2"/>
  <c r="J821" i="2"/>
  <c r="M820" i="2"/>
  <c r="L821" i="2"/>
  <c r="O820" i="2"/>
  <c r="P820" i="2"/>
  <c r="K821" i="2"/>
  <c r="N820" i="2"/>
  <c r="C814" i="2"/>
  <c r="AR814" i="2" s="1"/>
  <c r="B815" i="2"/>
  <c r="AD433" i="2" l="1"/>
  <c r="V434" i="2"/>
  <c r="AD434" i="2" s="1"/>
  <c r="AC433" i="2"/>
  <c r="AG433" i="2"/>
  <c r="Z432" i="2"/>
  <c r="AF433" i="2"/>
  <c r="S433" i="2"/>
  <c r="AA433" i="2" s="1"/>
  <c r="Y432" i="2"/>
  <c r="W432" i="2"/>
  <c r="AE433" i="2" s="1"/>
  <c r="AF815" i="2"/>
  <c r="AE815" i="2"/>
  <c r="AG815" i="2"/>
  <c r="AQ814" i="2"/>
  <c r="AP814" i="2"/>
  <c r="AO814" i="2"/>
  <c r="K822" i="2"/>
  <c r="N821" i="2"/>
  <c r="L822" i="2"/>
  <c r="P821" i="2"/>
  <c r="O821" i="2"/>
  <c r="J822" i="2"/>
  <c r="M821" i="2"/>
  <c r="C815" i="2"/>
  <c r="AR815" i="2" s="1"/>
  <c r="B816" i="2"/>
  <c r="AH433" i="2" l="1"/>
  <c r="Q433" i="2"/>
  <c r="Y433" i="2" s="1"/>
  <c r="U434" i="2"/>
  <c r="R433" i="2"/>
  <c r="AG816" i="2"/>
  <c r="AF816" i="2"/>
  <c r="AE816" i="2"/>
  <c r="AQ815" i="2"/>
  <c r="AO815" i="2"/>
  <c r="AP815" i="2"/>
  <c r="J823" i="2"/>
  <c r="M822" i="2"/>
  <c r="L823" i="2"/>
  <c r="P822" i="2"/>
  <c r="O822" i="2"/>
  <c r="K823" i="2"/>
  <c r="N822" i="2"/>
  <c r="C816" i="2"/>
  <c r="AR816" i="2" s="1"/>
  <c r="B817" i="2"/>
  <c r="S434" i="2" l="1"/>
  <c r="AF434" i="2"/>
  <c r="Z433" i="2"/>
  <c r="AG434" i="2"/>
  <c r="T434" i="2"/>
  <c r="AC434" i="2"/>
  <c r="W433" i="2"/>
  <c r="AG817" i="2"/>
  <c r="AF817" i="2"/>
  <c r="AE817" i="2"/>
  <c r="AP816" i="2"/>
  <c r="AQ816" i="2"/>
  <c r="AO816" i="2"/>
  <c r="K824" i="2"/>
  <c r="N823" i="2"/>
  <c r="L824" i="2"/>
  <c r="P823" i="2"/>
  <c r="O823" i="2"/>
  <c r="J824" i="2"/>
  <c r="M823" i="2"/>
  <c r="C817" i="2"/>
  <c r="AR817" i="2" s="1"/>
  <c r="B818" i="2"/>
  <c r="U435" i="2" l="1"/>
  <c r="AC435" i="2" s="1"/>
  <c r="AH434" i="2"/>
  <c r="R434" i="2"/>
  <c r="T435" i="2" s="1"/>
  <c r="AB435" i="2" s="1"/>
  <c r="Q434" i="2"/>
  <c r="AE434" i="2"/>
  <c r="AB434" i="2"/>
  <c r="V435" i="2"/>
  <c r="AA434" i="2"/>
  <c r="AE818" i="2"/>
  <c r="AG818" i="2"/>
  <c r="AF818" i="2"/>
  <c r="AQ817" i="2"/>
  <c r="AO817" i="2"/>
  <c r="AP817" i="2"/>
  <c r="J825" i="2"/>
  <c r="M824" i="2"/>
  <c r="L825" i="2"/>
  <c r="P824" i="2"/>
  <c r="O824" i="2"/>
  <c r="K825" i="2"/>
  <c r="N824" i="2"/>
  <c r="C818" i="2"/>
  <c r="AR818" i="2" s="1"/>
  <c r="B819" i="2"/>
  <c r="AD435" i="2" l="1"/>
  <c r="V436" i="2"/>
  <c r="W434" i="2"/>
  <c r="R435" i="2" s="1"/>
  <c r="Y434" i="2"/>
  <c r="AG435" i="2"/>
  <c r="Z434" i="2"/>
  <c r="AF435" i="2"/>
  <c r="S435" i="2"/>
  <c r="U436" i="2" s="1"/>
  <c r="AG819" i="2"/>
  <c r="AF819" i="2"/>
  <c r="AE819" i="2"/>
  <c r="AP818" i="2"/>
  <c r="AQ818" i="2"/>
  <c r="AO818" i="2"/>
  <c r="K826" i="2"/>
  <c r="N825" i="2"/>
  <c r="L826" i="2"/>
  <c r="P825" i="2"/>
  <c r="O825" i="2"/>
  <c r="J826" i="2"/>
  <c r="M825" i="2"/>
  <c r="C819" i="2"/>
  <c r="AR819" i="2" s="1"/>
  <c r="B820" i="2"/>
  <c r="AH435" i="2" l="1"/>
  <c r="Q435" i="2"/>
  <c r="W435" i="2" s="1"/>
  <c r="Q436" i="2" s="1"/>
  <c r="AE435" i="2"/>
  <c r="AC436" i="2"/>
  <c r="AA435" i="2"/>
  <c r="S436" i="2"/>
  <c r="T436" i="2"/>
  <c r="AG436" i="2"/>
  <c r="AF436" i="2"/>
  <c r="Z435" i="2"/>
  <c r="AD436" i="2"/>
  <c r="AG820" i="2"/>
  <c r="AF820" i="2"/>
  <c r="AE820" i="2"/>
  <c r="AO819" i="2"/>
  <c r="AP819" i="2"/>
  <c r="AQ819" i="2"/>
  <c r="L827" i="2"/>
  <c r="P826" i="2"/>
  <c r="O826" i="2"/>
  <c r="J827" i="2"/>
  <c r="M826" i="2"/>
  <c r="K827" i="2"/>
  <c r="N826" i="2"/>
  <c r="C820" i="2"/>
  <c r="AR820" i="2" s="1"/>
  <c r="B821" i="2"/>
  <c r="Y435" i="2" l="1"/>
  <c r="R436" i="2"/>
  <c r="AG437" i="2" s="1"/>
  <c r="AH436" i="2"/>
  <c r="AB436" i="2"/>
  <c r="V437" i="2"/>
  <c r="U437" i="2"/>
  <c r="AA436" i="2"/>
  <c r="AE436" i="2"/>
  <c r="Y436" i="2"/>
  <c r="AG821" i="2"/>
  <c r="AF821" i="2"/>
  <c r="AE821" i="2"/>
  <c r="AP820" i="2"/>
  <c r="AQ820" i="2"/>
  <c r="AO820" i="2"/>
  <c r="J828" i="2"/>
  <c r="M827" i="2"/>
  <c r="K828" i="2"/>
  <c r="N827" i="2"/>
  <c r="L828" i="2"/>
  <c r="P827" i="2"/>
  <c r="O827" i="2"/>
  <c r="C821" i="2"/>
  <c r="AR821" i="2" s="1"/>
  <c r="B822" i="2"/>
  <c r="S437" i="2" l="1"/>
  <c r="AA437" i="2" s="1"/>
  <c r="AF437" i="2"/>
  <c r="AH437" i="2" s="1"/>
  <c r="W436" i="2"/>
  <c r="Q437" i="2" s="1"/>
  <c r="Y437" i="2" s="1"/>
  <c r="T437" i="2"/>
  <c r="AB437" i="2" s="1"/>
  <c r="Z436" i="2"/>
  <c r="AC437" i="2"/>
  <c r="AD437" i="2"/>
  <c r="AG822" i="2"/>
  <c r="AF822" i="2"/>
  <c r="AE822" i="2"/>
  <c r="AQ821" i="2"/>
  <c r="AO821" i="2"/>
  <c r="AP821" i="2"/>
  <c r="K829" i="2"/>
  <c r="N828" i="2"/>
  <c r="L829" i="2"/>
  <c r="O828" i="2"/>
  <c r="P828" i="2"/>
  <c r="J829" i="2"/>
  <c r="M828" i="2"/>
  <c r="C822" i="2"/>
  <c r="AR822" i="2" s="1"/>
  <c r="B823" i="2"/>
  <c r="AE437" i="2" l="1"/>
  <c r="R437" i="2"/>
  <c r="W437" i="2" s="1"/>
  <c r="Q438" i="2" s="1"/>
  <c r="Y438" i="2" s="1"/>
  <c r="V438" i="2"/>
  <c r="AD438" i="2" s="1"/>
  <c r="U438" i="2"/>
  <c r="AC438" i="2" s="1"/>
  <c r="AF823" i="2"/>
  <c r="AE823" i="2"/>
  <c r="AG823" i="2"/>
  <c r="AQ822" i="2"/>
  <c r="AP822" i="2"/>
  <c r="AO822" i="2"/>
  <c r="L830" i="2"/>
  <c r="P829" i="2"/>
  <c r="O829" i="2"/>
  <c r="J830" i="2"/>
  <c r="M829" i="2"/>
  <c r="K830" i="2"/>
  <c r="N829" i="2"/>
  <c r="C823" i="2"/>
  <c r="AR823" i="2" s="1"/>
  <c r="B824" i="2"/>
  <c r="AF438" i="2" l="1"/>
  <c r="AG438" i="2"/>
  <c r="Z437" i="2"/>
  <c r="AE438" i="2"/>
  <c r="S438" i="2"/>
  <c r="AA438" i="2" s="1"/>
  <c r="R438" i="2"/>
  <c r="Z438" i="2" s="1"/>
  <c r="T438" i="2"/>
  <c r="AB438" i="2" s="1"/>
  <c r="AG824" i="2"/>
  <c r="AF824" i="2"/>
  <c r="AE824" i="2"/>
  <c r="AQ823" i="2"/>
  <c r="AO823" i="2"/>
  <c r="AP823" i="2"/>
  <c r="J831" i="2"/>
  <c r="M830" i="2"/>
  <c r="K831" i="2"/>
  <c r="N830" i="2"/>
  <c r="L831" i="2"/>
  <c r="P830" i="2"/>
  <c r="O830" i="2"/>
  <c r="C824" i="2"/>
  <c r="AR824" i="2" s="1"/>
  <c r="B825" i="2"/>
  <c r="AF439" i="2" l="1"/>
  <c r="AG439" i="2"/>
  <c r="AH438" i="2"/>
  <c r="U439" i="2"/>
  <c r="AC439" i="2" s="1"/>
  <c r="V439" i="2"/>
  <c r="AD439" i="2" s="1"/>
  <c r="T439" i="2"/>
  <c r="AB439" i="2" s="1"/>
  <c r="W438" i="2"/>
  <c r="Q439" i="2" s="1"/>
  <c r="Y439" i="2" s="1"/>
  <c r="S439" i="2"/>
  <c r="AA439" i="2" s="1"/>
  <c r="AG825" i="2"/>
  <c r="AF825" i="2"/>
  <c r="AE825" i="2"/>
  <c r="AP824" i="2"/>
  <c r="AQ824" i="2"/>
  <c r="AO824" i="2"/>
  <c r="L832" i="2"/>
  <c r="P831" i="2"/>
  <c r="O831" i="2"/>
  <c r="K832" i="2"/>
  <c r="N831" i="2"/>
  <c r="J832" i="2"/>
  <c r="M831" i="2"/>
  <c r="C825" i="2"/>
  <c r="AR825" i="2" s="1"/>
  <c r="B826" i="2"/>
  <c r="AH439" i="2" l="1"/>
  <c r="AE439" i="2"/>
  <c r="R439" i="2"/>
  <c r="AG440" i="2" s="1"/>
  <c r="V440" i="2"/>
  <c r="AD440" i="2" s="1"/>
  <c r="U440" i="2"/>
  <c r="AC440" i="2" s="1"/>
  <c r="AE826" i="2"/>
  <c r="AG826" i="2"/>
  <c r="AF826" i="2"/>
  <c r="AQ825" i="2"/>
  <c r="AO825" i="2"/>
  <c r="AP825" i="2"/>
  <c r="K833" i="2"/>
  <c r="N832" i="2"/>
  <c r="J833" i="2"/>
  <c r="M832" i="2"/>
  <c r="L833" i="2"/>
  <c r="P832" i="2"/>
  <c r="O832" i="2"/>
  <c r="C826" i="2"/>
  <c r="AR826" i="2" s="1"/>
  <c r="B827" i="2"/>
  <c r="T440" i="2" l="1"/>
  <c r="AB440" i="2" s="1"/>
  <c r="Z439" i="2"/>
  <c r="W439" i="2"/>
  <c r="AF440" i="2"/>
  <c r="AH440" i="2" s="1"/>
  <c r="S440" i="2"/>
  <c r="AA440" i="2" s="1"/>
  <c r="AG827" i="2"/>
  <c r="AF827" i="2"/>
  <c r="AE827" i="2"/>
  <c r="AP826" i="2"/>
  <c r="AQ826" i="2"/>
  <c r="AO826" i="2"/>
  <c r="L834" i="2"/>
  <c r="P833" i="2"/>
  <c r="O833" i="2"/>
  <c r="J834" i="2"/>
  <c r="M833" i="2"/>
  <c r="K834" i="2"/>
  <c r="N833" i="2"/>
  <c r="C827" i="2"/>
  <c r="AR827" i="2" s="1"/>
  <c r="B828" i="2"/>
  <c r="V441" i="2" l="1"/>
  <c r="AD441" i="2" s="1"/>
  <c r="U441" i="2"/>
  <c r="AC441" i="2" s="1"/>
  <c r="Q440" i="2"/>
  <c r="R440" i="2"/>
  <c r="AE440" i="2"/>
  <c r="AG828" i="2"/>
  <c r="AF828" i="2"/>
  <c r="AE828" i="2"/>
  <c r="AO827" i="2"/>
  <c r="AQ827" i="2"/>
  <c r="AP827" i="2"/>
  <c r="J835" i="2"/>
  <c r="M834" i="2"/>
  <c r="K835" i="2"/>
  <c r="N834" i="2"/>
  <c r="L835" i="2"/>
  <c r="P834" i="2"/>
  <c r="O834" i="2"/>
  <c r="C828" i="2"/>
  <c r="AR828" i="2" s="1"/>
  <c r="B829" i="2"/>
  <c r="Z440" i="2" l="1"/>
  <c r="AF441" i="2"/>
  <c r="AG441" i="2"/>
  <c r="T441" i="2"/>
  <c r="Y440" i="2"/>
  <c r="W440" i="2"/>
  <c r="S441" i="2"/>
  <c r="AG829" i="2"/>
  <c r="AF829" i="2"/>
  <c r="AE829" i="2"/>
  <c r="AP828" i="2"/>
  <c r="AQ828" i="2"/>
  <c r="AO828" i="2"/>
  <c r="L836" i="2"/>
  <c r="P835" i="2"/>
  <c r="O835" i="2"/>
  <c r="K836" i="2"/>
  <c r="N835" i="2"/>
  <c r="J836" i="2"/>
  <c r="M835" i="2"/>
  <c r="C829" i="2"/>
  <c r="AR829" i="2" s="1"/>
  <c r="B830" i="2"/>
  <c r="AH441" i="2" l="1"/>
  <c r="AA441" i="2"/>
  <c r="AE441" i="2"/>
  <c r="R441" i="2"/>
  <c r="Q441" i="2"/>
  <c r="AB441" i="2"/>
  <c r="V442" i="2"/>
  <c r="U442" i="2"/>
  <c r="AG830" i="2"/>
  <c r="AF830" i="2"/>
  <c r="AE830" i="2"/>
  <c r="AQ829" i="2"/>
  <c r="AO829" i="2"/>
  <c r="AP829" i="2"/>
  <c r="K837" i="2"/>
  <c r="N836" i="2"/>
  <c r="J837" i="2"/>
  <c r="M836" i="2"/>
  <c r="L837" i="2"/>
  <c r="O836" i="2"/>
  <c r="P836" i="2"/>
  <c r="C830" i="2"/>
  <c r="AR830" i="2" s="1"/>
  <c r="B831" i="2"/>
  <c r="AC442" i="2" l="1"/>
  <c r="AD442" i="2"/>
  <c r="Y441" i="2"/>
  <c r="W441" i="2"/>
  <c r="R442" i="2" s="1"/>
  <c r="T442" i="2"/>
  <c r="AF442" i="2"/>
  <c r="AG442" i="2"/>
  <c r="Z441" i="2"/>
  <c r="S442" i="2"/>
  <c r="AF831" i="2"/>
  <c r="AE831" i="2"/>
  <c r="AG831" i="2"/>
  <c r="AO830" i="2"/>
  <c r="AQ830" i="2"/>
  <c r="AP830" i="2"/>
  <c r="L838" i="2"/>
  <c r="P837" i="2"/>
  <c r="O837" i="2"/>
  <c r="J838" i="2"/>
  <c r="M837" i="2"/>
  <c r="K838" i="2"/>
  <c r="N837" i="2"/>
  <c r="C831" i="2"/>
  <c r="AR831" i="2" s="1"/>
  <c r="B832" i="2"/>
  <c r="U443" i="2" l="1"/>
  <c r="AC443" i="2" s="1"/>
  <c r="Q442" i="2"/>
  <c r="W442" i="2" s="1"/>
  <c r="Q443" i="2" s="1"/>
  <c r="Y443" i="2" s="1"/>
  <c r="AE442" i="2"/>
  <c r="AH442" i="2"/>
  <c r="V443" i="2"/>
  <c r="AD443" i="2" s="1"/>
  <c r="Z442" i="2"/>
  <c r="AG443" i="2"/>
  <c r="AF443" i="2"/>
  <c r="AA442" i="2"/>
  <c r="S443" i="2"/>
  <c r="AA443" i="2" s="1"/>
  <c r="AB442" i="2"/>
  <c r="T443" i="2"/>
  <c r="AB443" i="2" s="1"/>
  <c r="AG832" i="2"/>
  <c r="AF832" i="2"/>
  <c r="AE832" i="2"/>
  <c r="AQ831" i="2"/>
  <c r="AO831" i="2"/>
  <c r="AP831" i="2"/>
  <c r="J839" i="2"/>
  <c r="M838" i="2"/>
  <c r="K839" i="2"/>
  <c r="N838" i="2"/>
  <c r="L839" i="2"/>
  <c r="P838" i="2"/>
  <c r="O838" i="2"/>
  <c r="C832" i="2"/>
  <c r="AR832" i="2" s="1"/>
  <c r="B833" i="2"/>
  <c r="Y442" i="2" l="1"/>
  <c r="R443" i="2"/>
  <c r="S444" i="2" s="1"/>
  <c r="AA444" i="2" s="1"/>
  <c r="AE443" i="2"/>
  <c r="AH443" i="2"/>
  <c r="V444" i="2"/>
  <c r="AD444" i="2" s="1"/>
  <c r="U444" i="2"/>
  <c r="AC444" i="2" s="1"/>
  <c r="AG833" i="2"/>
  <c r="AF833" i="2"/>
  <c r="AE833" i="2"/>
  <c r="AP832" i="2"/>
  <c r="AO832" i="2"/>
  <c r="AQ832" i="2"/>
  <c r="L840" i="2"/>
  <c r="P839" i="2"/>
  <c r="O839" i="2"/>
  <c r="K840" i="2"/>
  <c r="N839" i="2"/>
  <c r="J840" i="2"/>
  <c r="M839" i="2"/>
  <c r="C833" i="2"/>
  <c r="AR833" i="2" s="1"/>
  <c r="B834" i="2"/>
  <c r="AF444" i="2" l="1"/>
  <c r="AG444" i="2"/>
  <c r="W443" i="2"/>
  <c r="R444" i="2" s="1"/>
  <c r="T444" i="2"/>
  <c r="AB444" i="2" s="1"/>
  <c r="Z443" i="2"/>
  <c r="AE834" i="2"/>
  <c r="AG834" i="2"/>
  <c r="AF834" i="2"/>
  <c r="AQ833" i="2"/>
  <c r="AP833" i="2"/>
  <c r="AO833" i="2"/>
  <c r="K841" i="2"/>
  <c r="N840" i="2"/>
  <c r="J841" i="2"/>
  <c r="M840" i="2"/>
  <c r="L841" i="2"/>
  <c r="P840" i="2"/>
  <c r="O840" i="2"/>
  <c r="C834" i="2"/>
  <c r="AR834" i="2" s="1"/>
  <c r="B835" i="2"/>
  <c r="Q444" i="2" l="1"/>
  <c r="W444" i="2" s="1"/>
  <c r="R445" i="2" s="1"/>
  <c r="AE444" i="2"/>
  <c r="U445" i="2"/>
  <c r="AC445" i="2" s="1"/>
  <c r="AH444" i="2"/>
  <c r="V445" i="2"/>
  <c r="AD445" i="2" s="1"/>
  <c r="AF445" i="2"/>
  <c r="T445" i="2"/>
  <c r="AG445" i="2"/>
  <c r="Z444" i="2"/>
  <c r="S445" i="2"/>
  <c r="AA445" i="2" s="1"/>
  <c r="AG835" i="2"/>
  <c r="AF835" i="2"/>
  <c r="AE835" i="2"/>
  <c r="AP834" i="2"/>
  <c r="AO834" i="2"/>
  <c r="AQ834" i="2"/>
  <c r="L842" i="2"/>
  <c r="P841" i="2"/>
  <c r="O841" i="2"/>
  <c r="J842" i="2"/>
  <c r="M841" i="2"/>
  <c r="K842" i="2"/>
  <c r="N841" i="2"/>
  <c r="C835" i="2"/>
  <c r="AR835" i="2" s="1"/>
  <c r="B836" i="2"/>
  <c r="Y444" i="2" l="1"/>
  <c r="AH445" i="2"/>
  <c r="AF446" i="2"/>
  <c r="T446" i="2"/>
  <c r="AB446" i="2" s="1"/>
  <c r="AG446" i="2"/>
  <c r="Z445" i="2"/>
  <c r="Q445" i="2"/>
  <c r="AE445" i="2"/>
  <c r="U446" i="2"/>
  <c r="AC446" i="2" s="1"/>
  <c r="AB445" i="2"/>
  <c r="S446" i="2"/>
  <c r="AA446" i="2" s="1"/>
  <c r="V446" i="2"/>
  <c r="AD446" i="2" s="1"/>
  <c r="AG836" i="2"/>
  <c r="AF836" i="2"/>
  <c r="AE836" i="2"/>
  <c r="AO835" i="2"/>
  <c r="AQ835" i="2"/>
  <c r="AP835" i="2"/>
  <c r="J843" i="2"/>
  <c r="M842" i="2"/>
  <c r="K843" i="2"/>
  <c r="N842" i="2"/>
  <c r="L843" i="2"/>
  <c r="P842" i="2"/>
  <c r="O842" i="2"/>
  <c r="C836" i="2"/>
  <c r="AR836" i="2" s="1"/>
  <c r="B837" i="2"/>
  <c r="AH446" i="2" l="1"/>
  <c r="V447" i="2"/>
  <c r="AD447" i="2" s="1"/>
  <c r="W445" i="2"/>
  <c r="Q446" i="2" s="1"/>
  <c r="Y446" i="2" s="1"/>
  <c r="Y445" i="2"/>
  <c r="U447" i="2"/>
  <c r="AC447" i="2" s="1"/>
  <c r="AG837" i="2"/>
  <c r="AF837" i="2"/>
  <c r="AE837" i="2"/>
  <c r="AP836" i="2"/>
  <c r="AO836" i="2"/>
  <c r="AQ836" i="2"/>
  <c r="L844" i="2"/>
  <c r="P843" i="2"/>
  <c r="O843" i="2"/>
  <c r="K844" i="2"/>
  <c r="N843" i="2"/>
  <c r="J844" i="2"/>
  <c r="M843" i="2"/>
  <c r="C837" i="2"/>
  <c r="AR837" i="2" s="1"/>
  <c r="B838" i="2"/>
  <c r="R446" i="2" l="1"/>
  <c r="Z446" i="2" s="1"/>
  <c r="AE446" i="2"/>
  <c r="AF838" i="2"/>
  <c r="AG838" i="2"/>
  <c r="AE838" i="2"/>
  <c r="AQ837" i="2"/>
  <c r="AO837" i="2"/>
  <c r="AP837" i="2"/>
  <c r="J845" i="2"/>
  <c r="M844" i="2"/>
  <c r="K845" i="2"/>
  <c r="N844" i="2"/>
  <c r="L845" i="2"/>
  <c r="O844" i="2"/>
  <c r="P844" i="2"/>
  <c r="C838" i="2"/>
  <c r="AR838" i="2" s="1"/>
  <c r="B839" i="2"/>
  <c r="W446" i="2" l="1"/>
  <c r="R447" i="2" s="1"/>
  <c r="AF448" i="2" s="1"/>
  <c r="S447" i="2"/>
  <c r="AA447" i="2" s="1"/>
  <c r="AG447" i="2"/>
  <c r="T447" i="2"/>
  <c r="AB447" i="2" s="1"/>
  <c r="AF447" i="2"/>
  <c r="AE839" i="2"/>
  <c r="AG839" i="2"/>
  <c r="AF839" i="2"/>
  <c r="AO838" i="2"/>
  <c r="AP838" i="2"/>
  <c r="AQ838" i="2"/>
  <c r="L846" i="2"/>
  <c r="P845" i="2"/>
  <c r="O845" i="2"/>
  <c r="K846" i="2"/>
  <c r="N845" i="2"/>
  <c r="J846" i="2"/>
  <c r="M845" i="2"/>
  <c r="C839" i="2"/>
  <c r="AR839" i="2" s="1"/>
  <c r="B840" i="2"/>
  <c r="AE447" i="2" l="1"/>
  <c r="Z447" i="2"/>
  <c r="AG448" i="2"/>
  <c r="AH448" i="2" s="1"/>
  <c r="Q447" i="2"/>
  <c r="Y447" i="2" s="1"/>
  <c r="S448" i="2"/>
  <c r="AA448" i="2" s="1"/>
  <c r="U448" i="2"/>
  <c r="AC448" i="2" s="1"/>
  <c r="V448" i="2"/>
  <c r="T448" i="2"/>
  <c r="AB448" i="2" s="1"/>
  <c r="AH447" i="2"/>
  <c r="AE840" i="2"/>
  <c r="AG840" i="2"/>
  <c r="AF840" i="2"/>
  <c r="AQ839" i="2"/>
  <c r="AO839" i="2"/>
  <c r="AP839" i="2"/>
  <c r="K847" i="2"/>
  <c r="N846" i="2"/>
  <c r="J847" i="2"/>
  <c r="M846" i="2"/>
  <c r="L847" i="2"/>
  <c r="P846" i="2"/>
  <c r="O846" i="2"/>
  <c r="C840" i="2"/>
  <c r="AR840" i="2" s="1"/>
  <c r="B841" i="2"/>
  <c r="W447" i="2" l="1"/>
  <c r="Q448" i="2" s="1"/>
  <c r="Y448" i="2" s="1"/>
  <c r="U449" i="2"/>
  <c r="AC449" i="2" s="1"/>
  <c r="AD448" i="2"/>
  <c r="V449" i="2"/>
  <c r="AD449" i="2" s="1"/>
  <c r="AG841" i="2"/>
  <c r="AE841" i="2"/>
  <c r="AF841" i="2"/>
  <c r="AP840" i="2"/>
  <c r="AQ840" i="2"/>
  <c r="AO840" i="2"/>
  <c r="J848" i="2"/>
  <c r="M847" i="2"/>
  <c r="L848" i="2"/>
  <c r="P847" i="2"/>
  <c r="O847" i="2"/>
  <c r="K848" i="2"/>
  <c r="N847" i="2"/>
  <c r="C841" i="2"/>
  <c r="AR841" i="2" s="1"/>
  <c r="B842" i="2"/>
  <c r="AE448" i="2" l="1"/>
  <c r="R448" i="2"/>
  <c r="AG842" i="2"/>
  <c r="AF842" i="2"/>
  <c r="AE842" i="2"/>
  <c r="AQ841" i="2"/>
  <c r="AP841" i="2"/>
  <c r="AO841" i="2"/>
  <c r="K849" i="2"/>
  <c r="N848" i="2"/>
  <c r="L849" i="2"/>
  <c r="P848" i="2"/>
  <c r="O848" i="2"/>
  <c r="J849" i="2"/>
  <c r="M848" i="2"/>
  <c r="C842" i="2"/>
  <c r="AR842" i="2" s="1"/>
  <c r="B843" i="2"/>
  <c r="AG449" i="2" l="1"/>
  <c r="S449" i="2"/>
  <c r="AA449" i="2" s="1"/>
  <c r="Z448" i="2"/>
  <c r="W448" i="2"/>
  <c r="T449" i="2"/>
  <c r="AF449" i="2"/>
  <c r="AG843" i="2"/>
  <c r="AF843" i="2"/>
  <c r="AE843" i="2"/>
  <c r="AP842" i="2"/>
  <c r="AO842" i="2"/>
  <c r="AQ842" i="2"/>
  <c r="J850" i="2"/>
  <c r="M849" i="2"/>
  <c r="L850" i="2"/>
  <c r="P849" i="2"/>
  <c r="O849" i="2"/>
  <c r="K850" i="2"/>
  <c r="N849" i="2"/>
  <c r="C843" i="2"/>
  <c r="AR843" i="2" s="1"/>
  <c r="B844" i="2"/>
  <c r="AH449" i="2" l="1"/>
  <c r="AB449" i="2"/>
  <c r="V450" i="2"/>
  <c r="AD450" i="2" s="1"/>
  <c r="U450" i="2"/>
  <c r="AC450" i="2" s="1"/>
  <c r="AE449" i="2"/>
  <c r="R449" i="2"/>
  <c r="Q449" i="2"/>
  <c r="AF844" i="2"/>
  <c r="AG844" i="2"/>
  <c r="AE844" i="2"/>
  <c r="AO843" i="2"/>
  <c r="AQ843" i="2"/>
  <c r="AP843" i="2"/>
  <c r="L851" i="2"/>
  <c r="P850" i="2"/>
  <c r="O850" i="2"/>
  <c r="K851" i="2"/>
  <c r="N850" i="2"/>
  <c r="J851" i="2"/>
  <c r="M850" i="2"/>
  <c r="C844" i="2"/>
  <c r="AR844" i="2" s="1"/>
  <c r="B845" i="2"/>
  <c r="AF450" i="2" l="1"/>
  <c r="Z449" i="2"/>
  <c r="AG450" i="2"/>
  <c r="S450" i="2"/>
  <c r="AA450" i="2" s="1"/>
  <c r="T450" i="2"/>
  <c r="Y449" i="2"/>
  <c r="W449" i="2"/>
  <c r="AE450" i="2" s="1"/>
  <c r="AG845" i="2"/>
  <c r="AF845" i="2"/>
  <c r="AE845" i="2"/>
  <c r="AP844" i="2"/>
  <c r="AQ844" i="2"/>
  <c r="AO844" i="2"/>
  <c r="J852" i="2"/>
  <c r="M851" i="2"/>
  <c r="K852" i="2"/>
  <c r="N851" i="2"/>
  <c r="L852" i="2"/>
  <c r="P851" i="2"/>
  <c r="O851" i="2"/>
  <c r="C845" i="2"/>
  <c r="AR845" i="2" s="1"/>
  <c r="B846" i="2"/>
  <c r="AH450" i="2" l="1"/>
  <c r="AB450" i="2"/>
  <c r="V451" i="2"/>
  <c r="AD451" i="2" s="1"/>
  <c r="U451" i="2"/>
  <c r="AC451" i="2" s="1"/>
  <c r="R450" i="2"/>
  <c r="T451" i="2" s="1"/>
  <c r="AB451" i="2" s="1"/>
  <c r="Q450" i="2"/>
  <c r="AF846" i="2"/>
  <c r="AG846" i="2"/>
  <c r="AE846" i="2"/>
  <c r="AQ845" i="2"/>
  <c r="AO845" i="2"/>
  <c r="AP845" i="2"/>
  <c r="L853" i="2"/>
  <c r="O852" i="2"/>
  <c r="P852" i="2"/>
  <c r="K853" i="2"/>
  <c r="N852" i="2"/>
  <c r="J853" i="2"/>
  <c r="M852" i="2"/>
  <c r="C846" i="2"/>
  <c r="AR846" i="2" s="1"/>
  <c r="B847" i="2"/>
  <c r="Y450" i="2" l="1"/>
  <c r="W450" i="2"/>
  <c r="Q451" i="2" s="1"/>
  <c r="Y451" i="2" s="1"/>
  <c r="Z450" i="2"/>
  <c r="AG451" i="2"/>
  <c r="AF451" i="2"/>
  <c r="S451" i="2"/>
  <c r="AA451" i="2" s="1"/>
  <c r="V452" i="2"/>
  <c r="AD452" i="2" s="1"/>
  <c r="AE847" i="2"/>
  <c r="AF847" i="2"/>
  <c r="AG847" i="2"/>
  <c r="AP846" i="2"/>
  <c r="AQ846" i="2"/>
  <c r="AO846" i="2"/>
  <c r="J854" i="2"/>
  <c r="M853" i="2"/>
  <c r="K854" i="2"/>
  <c r="N853" i="2"/>
  <c r="L854" i="2"/>
  <c r="P853" i="2"/>
  <c r="O853" i="2"/>
  <c r="C847" i="2"/>
  <c r="AR847" i="2" s="1"/>
  <c r="B848" i="2"/>
  <c r="U452" i="2" l="1"/>
  <c r="AC452" i="2" s="1"/>
  <c r="AH451" i="2"/>
  <c r="R451" i="2"/>
  <c r="Z451" i="2" s="1"/>
  <c r="AE451" i="2"/>
  <c r="AG848" i="2"/>
  <c r="AF848" i="2"/>
  <c r="AE848" i="2"/>
  <c r="AQ847" i="2"/>
  <c r="AO847" i="2"/>
  <c r="AP847" i="2"/>
  <c r="K855" i="2"/>
  <c r="N854" i="2"/>
  <c r="L855" i="2"/>
  <c r="P854" i="2"/>
  <c r="O854" i="2"/>
  <c r="J855" i="2"/>
  <c r="M854" i="2"/>
  <c r="C848" i="2"/>
  <c r="AR848" i="2" s="1"/>
  <c r="B849" i="2"/>
  <c r="AF452" i="2" l="1"/>
  <c r="T452" i="2"/>
  <c r="AG452" i="2"/>
  <c r="W451" i="2"/>
  <c r="R452" i="2" s="1"/>
  <c r="S452" i="2"/>
  <c r="AA452" i="2" s="1"/>
  <c r="AG849" i="2"/>
  <c r="AE849" i="2"/>
  <c r="AF849" i="2"/>
  <c r="AP848" i="2"/>
  <c r="AQ848" i="2"/>
  <c r="AO848" i="2"/>
  <c r="J856" i="2"/>
  <c r="M855" i="2"/>
  <c r="L856" i="2"/>
  <c r="P855" i="2"/>
  <c r="O855" i="2"/>
  <c r="K856" i="2"/>
  <c r="N855" i="2"/>
  <c r="C849" i="2"/>
  <c r="AR849" i="2" s="1"/>
  <c r="B850" i="2"/>
  <c r="AH452" i="2" l="1"/>
  <c r="U453" i="2"/>
  <c r="AC453" i="2" s="1"/>
  <c r="S453" i="2"/>
  <c r="AA453" i="2" s="1"/>
  <c r="AF453" i="2"/>
  <c r="Z452" i="2"/>
  <c r="AE452" i="2"/>
  <c r="Q452" i="2"/>
  <c r="AG453" i="2"/>
  <c r="AB452" i="2"/>
  <c r="V453" i="2"/>
  <c r="AD453" i="2" s="1"/>
  <c r="T453" i="2"/>
  <c r="AG850" i="2"/>
  <c r="AF850" i="2"/>
  <c r="AE850" i="2"/>
  <c r="AQ849" i="2"/>
  <c r="AO849" i="2"/>
  <c r="AP849" i="2"/>
  <c r="L857" i="2"/>
  <c r="P856" i="2"/>
  <c r="O856" i="2"/>
  <c r="K857" i="2"/>
  <c r="N856" i="2"/>
  <c r="J857" i="2"/>
  <c r="M856" i="2"/>
  <c r="C850" i="2"/>
  <c r="AR850" i="2" s="1"/>
  <c r="B851" i="2"/>
  <c r="AH453" i="2" l="1"/>
  <c r="V454" i="2"/>
  <c r="AD454" i="2" s="1"/>
  <c r="AB453" i="2"/>
  <c r="Y452" i="2"/>
  <c r="W452" i="2"/>
  <c r="AE453" i="2" s="1"/>
  <c r="U454" i="2"/>
  <c r="AC454" i="2" s="1"/>
  <c r="AG851" i="2"/>
  <c r="AF851" i="2"/>
  <c r="AE851" i="2"/>
  <c r="AP850" i="2"/>
  <c r="AQ850" i="2"/>
  <c r="AO850" i="2"/>
  <c r="K858" i="2"/>
  <c r="N857" i="2"/>
  <c r="J858" i="2"/>
  <c r="M857" i="2"/>
  <c r="L858" i="2"/>
  <c r="P857" i="2"/>
  <c r="O857" i="2"/>
  <c r="C851" i="2"/>
  <c r="AR851" i="2" s="1"/>
  <c r="B852" i="2"/>
  <c r="Q453" i="2" l="1"/>
  <c r="R453" i="2"/>
  <c r="AF852" i="2"/>
  <c r="AG852" i="2"/>
  <c r="AE852" i="2"/>
  <c r="AO851" i="2"/>
  <c r="AP851" i="2"/>
  <c r="AQ851" i="2"/>
  <c r="J859" i="2"/>
  <c r="M858" i="2"/>
  <c r="L859" i="2"/>
  <c r="P858" i="2"/>
  <c r="O858" i="2"/>
  <c r="K859" i="2"/>
  <c r="N858" i="2"/>
  <c r="C852" i="2"/>
  <c r="AR852" i="2" s="1"/>
  <c r="B853" i="2"/>
  <c r="Z453" i="2" l="1"/>
  <c r="S454" i="2"/>
  <c r="AF454" i="2"/>
  <c r="AG454" i="2"/>
  <c r="T454" i="2"/>
  <c r="Y453" i="2"/>
  <c r="W453" i="2"/>
  <c r="AG853" i="2"/>
  <c r="AF853" i="2"/>
  <c r="AE853" i="2"/>
  <c r="AP852" i="2"/>
  <c r="AQ852" i="2"/>
  <c r="AO852" i="2"/>
  <c r="L860" i="2"/>
  <c r="P859" i="2"/>
  <c r="O859" i="2"/>
  <c r="K860" i="2"/>
  <c r="N859" i="2"/>
  <c r="J860" i="2"/>
  <c r="M859" i="2"/>
  <c r="C853" i="2"/>
  <c r="AR853" i="2" s="1"/>
  <c r="B854" i="2"/>
  <c r="V455" i="2" l="1"/>
  <c r="U455" i="2"/>
  <c r="AB454" i="2"/>
  <c r="AH454" i="2"/>
  <c r="R454" i="2"/>
  <c r="Q454" i="2"/>
  <c r="AE454" i="2"/>
  <c r="AA454" i="2"/>
  <c r="AF854" i="2"/>
  <c r="AE854" i="2"/>
  <c r="AG854" i="2"/>
  <c r="AQ853" i="2"/>
  <c r="AO853" i="2"/>
  <c r="AP853" i="2"/>
  <c r="J861" i="2"/>
  <c r="M860" i="2"/>
  <c r="K861" i="2"/>
  <c r="N860" i="2"/>
  <c r="L861" i="2"/>
  <c r="O860" i="2"/>
  <c r="P860" i="2"/>
  <c r="C854" i="2"/>
  <c r="AR854" i="2" s="1"/>
  <c r="B855" i="2"/>
  <c r="Y454" i="2" l="1"/>
  <c r="W454" i="2"/>
  <c r="Q455" i="2" s="1"/>
  <c r="Y455" i="2" s="1"/>
  <c r="Z454" i="2"/>
  <c r="AG455" i="2"/>
  <c r="AF455" i="2"/>
  <c r="T455" i="2"/>
  <c r="AB455" i="2" s="1"/>
  <c r="AE455" i="2"/>
  <c r="S455" i="2"/>
  <c r="AA455" i="2" s="1"/>
  <c r="AC455" i="2"/>
  <c r="AD455" i="2"/>
  <c r="AE855" i="2"/>
  <c r="AG855" i="2"/>
  <c r="AF855" i="2"/>
  <c r="AQ854" i="2"/>
  <c r="AP854" i="2"/>
  <c r="AO854" i="2"/>
  <c r="L862" i="2"/>
  <c r="P861" i="2"/>
  <c r="O861" i="2"/>
  <c r="K862" i="2"/>
  <c r="N861" i="2"/>
  <c r="J862" i="2"/>
  <c r="M861" i="2"/>
  <c r="C855" i="2"/>
  <c r="AR855" i="2" s="1"/>
  <c r="B856" i="2"/>
  <c r="R455" i="2" l="1"/>
  <c r="Z455" i="2" s="1"/>
  <c r="V456" i="2"/>
  <c r="AD456" i="2" s="1"/>
  <c r="AH455" i="2"/>
  <c r="U456" i="2"/>
  <c r="AC456" i="2" s="1"/>
  <c r="AG856" i="2"/>
  <c r="AF856" i="2"/>
  <c r="AE856" i="2"/>
  <c r="AQ855" i="2"/>
  <c r="AO855" i="2"/>
  <c r="AP855" i="2"/>
  <c r="K863" i="2"/>
  <c r="N862" i="2"/>
  <c r="J863" i="2"/>
  <c r="M862" i="2"/>
  <c r="L863" i="2"/>
  <c r="P862" i="2"/>
  <c r="O862" i="2"/>
  <c r="C856" i="2"/>
  <c r="AR856" i="2" s="1"/>
  <c r="B857" i="2"/>
  <c r="S456" i="2" l="1"/>
  <c r="AA456" i="2" s="1"/>
  <c r="AF456" i="2"/>
  <c r="T456" i="2"/>
  <c r="AB456" i="2" s="1"/>
  <c r="W455" i="2"/>
  <c r="R456" i="2" s="1"/>
  <c r="AG457" i="2" s="1"/>
  <c r="AG456" i="2"/>
  <c r="AG857" i="2"/>
  <c r="AE857" i="2"/>
  <c r="AF857" i="2"/>
  <c r="AP856" i="2"/>
  <c r="AQ856" i="2"/>
  <c r="AO856" i="2"/>
  <c r="L864" i="2"/>
  <c r="O863" i="2"/>
  <c r="P863" i="2"/>
  <c r="J864" i="2"/>
  <c r="M863" i="2"/>
  <c r="K864" i="2"/>
  <c r="N863" i="2"/>
  <c r="C857" i="2"/>
  <c r="AR857" i="2" s="1"/>
  <c r="B858" i="2"/>
  <c r="AF457" i="2" l="1"/>
  <c r="AH457" i="2" s="1"/>
  <c r="S457" i="2"/>
  <c r="AA457" i="2" s="1"/>
  <c r="Z456" i="2"/>
  <c r="V457" i="2"/>
  <c r="AD457" i="2" s="1"/>
  <c r="AE456" i="2"/>
  <c r="T457" i="2"/>
  <c r="AB457" i="2" s="1"/>
  <c r="U457" i="2"/>
  <c r="AC457" i="2" s="1"/>
  <c r="AH456" i="2"/>
  <c r="Q456" i="2"/>
  <c r="Y456" i="2" s="1"/>
  <c r="AE858" i="2"/>
  <c r="AG858" i="2"/>
  <c r="AF858" i="2"/>
  <c r="AQ857" i="2"/>
  <c r="AP857" i="2"/>
  <c r="AO857" i="2"/>
  <c r="J865" i="2"/>
  <c r="M864" i="2"/>
  <c r="K865" i="2"/>
  <c r="N864" i="2"/>
  <c r="L865" i="2"/>
  <c r="P864" i="2"/>
  <c r="O864" i="2"/>
  <c r="C858" i="2"/>
  <c r="AR858" i="2" s="1"/>
  <c r="B859" i="2"/>
  <c r="V458" i="2" l="1"/>
  <c r="AD458" i="2" s="1"/>
  <c r="U458" i="2"/>
  <c r="AC458" i="2" s="1"/>
  <c r="W456" i="2"/>
  <c r="AG859" i="2"/>
  <c r="AF859" i="2"/>
  <c r="AE859" i="2"/>
  <c r="AP858" i="2"/>
  <c r="AQ858" i="2"/>
  <c r="AO858" i="2"/>
  <c r="L866" i="2"/>
  <c r="P865" i="2"/>
  <c r="O865" i="2"/>
  <c r="K866" i="2"/>
  <c r="N865" i="2"/>
  <c r="J866" i="2"/>
  <c r="M865" i="2"/>
  <c r="C859" i="2"/>
  <c r="AR859" i="2" s="1"/>
  <c r="B860" i="2"/>
  <c r="R457" i="2" l="1"/>
  <c r="Q457" i="2"/>
  <c r="AE457" i="2"/>
  <c r="AF860" i="2"/>
  <c r="AG860" i="2"/>
  <c r="AE860" i="2"/>
  <c r="AO859" i="2"/>
  <c r="AP859" i="2"/>
  <c r="AQ859" i="2"/>
  <c r="K867" i="2"/>
  <c r="N866" i="2"/>
  <c r="J867" i="2"/>
  <c r="M866" i="2"/>
  <c r="L867" i="2"/>
  <c r="P866" i="2"/>
  <c r="O866" i="2"/>
  <c r="C860" i="2"/>
  <c r="AR860" i="2" s="1"/>
  <c r="B861" i="2"/>
  <c r="Y457" i="2" l="1"/>
  <c r="W457" i="2"/>
  <c r="AF458" i="2"/>
  <c r="Z457" i="2"/>
  <c r="AG458" i="2"/>
  <c r="T458" i="2"/>
  <c r="S458" i="2"/>
  <c r="AA458" i="2" s="1"/>
  <c r="AF861" i="2"/>
  <c r="AE861" i="2"/>
  <c r="AG861" i="2"/>
  <c r="AP860" i="2"/>
  <c r="AQ860" i="2"/>
  <c r="AO860" i="2"/>
  <c r="L868" i="2"/>
  <c r="O867" i="2"/>
  <c r="P867" i="2"/>
  <c r="J868" i="2"/>
  <c r="M867" i="2"/>
  <c r="K868" i="2"/>
  <c r="N867" i="2"/>
  <c r="C861" i="2"/>
  <c r="AR861" i="2" s="1"/>
  <c r="B862" i="2"/>
  <c r="AH458" i="2" l="1"/>
  <c r="Q458" i="2"/>
  <c r="R458" i="2"/>
  <c r="T459" i="2" s="1"/>
  <c r="AB459" i="2" s="1"/>
  <c r="V459" i="2"/>
  <c r="AD459" i="2" s="1"/>
  <c r="AB458" i="2"/>
  <c r="U459" i="2"/>
  <c r="AC459" i="2" s="1"/>
  <c r="AE458" i="2"/>
  <c r="AF862" i="2"/>
  <c r="AG862" i="2"/>
  <c r="AE862" i="2"/>
  <c r="AQ861" i="2"/>
  <c r="AO861" i="2"/>
  <c r="AP861" i="2"/>
  <c r="K869" i="2"/>
  <c r="N868" i="2"/>
  <c r="J869" i="2"/>
  <c r="M868" i="2"/>
  <c r="L869" i="2"/>
  <c r="P868" i="2"/>
  <c r="O868" i="2"/>
  <c r="C862" i="2"/>
  <c r="AR862" i="2" s="1"/>
  <c r="B863" i="2"/>
  <c r="AG459" i="2" l="1"/>
  <c r="Z458" i="2"/>
  <c r="AF459" i="2"/>
  <c r="Y458" i="2"/>
  <c r="W458" i="2"/>
  <c r="V460" i="2"/>
  <c r="AD460" i="2" s="1"/>
  <c r="S459" i="2"/>
  <c r="AA459" i="2" s="1"/>
  <c r="AE863" i="2"/>
  <c r="AG863" i="2"/>
  <c r="AF863" i="2"/>
  <c r="AO862" i="2"/>
  <c r="AQ862" i="2"/>
  <c r="AP862" i="2"/>
  <c r="L870" i="2"/>
  <c r="P869" i="2"/>
  <c r="O869" i="2"/>
  <c r="J870" i="2"/>
  <c r="M869" i="2"/>
  <c r="K870" i="2"/>
  <c r="N869" i="2"/>
  <c r="C863" i="2"/>
  <c r="AR863" i="2" s="1"/>
  <c r="B864" i="2"/>
  <c r="AH459" i="2" l="1"/>
  <c r="AE459" i="2"/>
  <c r="R459" i="2"/>
  <c r="S460" i="2" s="1"/>
  <c r="AA460" i="2" s="1"/>
  <c r="Q459" i="2"/>
  <c r="U460" i="2"/>
  <c r="AC460" i="2" s="1"/>
  <c r="AG864" i="2"/>
  <c r="AF864" i="2"/>
  <c r="AE864" i="2"/>
  <c r="AQ863" i="2"/>
  <c r="AO863" i="2"/>
  <c r="AP863" i="2"/>
  <c r="K871" i="2"/>
  <c r="N870" i="2"/>
  <c r="J871" i="2"/>
  <c r="M870" i="2"/>
  <c r="L871" i="2"/>
  <c r="P870" i="2"/>
  <c r="O870" i="2"/>
  <c r="C864" i="2"/>
  <c r="AR864" i="2" s="1"/>
  <c r="B865" i="2"/>
  <c r="Y459" i="2" l="1"/>
  <c r="W459" i="2"/>
  <c r="R460" i="2" s="1"/>
  <c r="AF460" i="2"/>
  <c r="Z459" i="2"/>
  <c r="AG460" i="2"/>
  <c r="T460" i="2"/>
  <c r="AG865" i="2"/>
  <c r="AE865" i="2"/>
  <c r="AF865" i="2"/>
  <c r="AP864" i="2"/>
  <c r="AO864" i="2"/>
  <c r="AQ864" i="2"/>
  <c r="J872" i="2"/>
  <c r="M871" i="2"/>
  <c r="L872" i="2"/>
  <c r="P871" i="2"/>
  <c r="O871" i="2"/>
  <c r="K872" i="2"/>
  <c r="N871" i="2"/>
  <c r="C865" i="2"/>
  <c r="AR865" i="2" s="1"/>
  <c r="B866" i="2"/>
  <c r="AH460" i="2" l="1"/>
  <c r="AB460" i="2"/>
  <c r="T461" i="2"/>
  <c r="AB461" i="2" s="1"/>
  <c r="U461" i="2"/>
  <c r="V461" i="2"/>
  <c r="AE460" i="2"/>
  <c r="AG461" i="2"/>
  <c r="AF461" i="2"/>
  <c r="Z460" i="2"/>
  <c r="Q460" i="2"/>
  <c r="S461" i="2"/>
  <c r="AA461" i="2" s="1"/>
  <c r="AG866" i="2"/>
  <c r="AF866" i="2"/>
  <c r="AE866" i="2"/>
  <c r="AQ865" i="2"/>
  <c r="AP865" i="2"/>
  <c r="AO865" i="2"/>
  <c r="K873" i="2"/>
  <c r="N872" i="2"/>
  <c r="L873" i="2"/>
  <c r="P872" i="2"/>
  <c r="O872" i="2"/>
  <c r="J873" i="2"/>
  <c r="M872" i="2"/>
  <c r="C866" i="2"/>
  <c r="AR866" i="2" s="1"/>
  <c r="B867" i="2"/>
  <c r="AH461" i="2" l="1"/>
  <c r="AD461" i="2"/>
  <c r="V462" i="2"/>
  <c r="AD462" i="2" s="1"/>
  <c r="AC461" i="2"/>
  <c r="U462" i="2"/>
  <c r="AC462" i="2" s="1"/>
  <c r="Y460" i="2"/>
  <c r="W460" i="2"/>
  <c r="AG867" i="2"/>
  <c r="AF867" i="2"/>
  <c r="AE867" i="2"/>
  <c r="AP866" i="2"/>
  <c r="AO866" i="2"/>
  <c r="AQ866" i="2"/>
  <c r="J874" i="2"/>
  <c r="M873" i="2"/>
  <c r="L874" i="2"/>
  <c r="P873" i="2"/>
  <c r="O873" i="2"/>
  <c r="K874" i="2"/>
  <c r="N873" i="2"/>
  <c r="C867" i="2"/>
  <c r="AR867" i="2" s="1"/>
  <c r="B868" i="2"/>
  <c r="AE461" i="2" l="1"/>
  <c r="R461" i="2"/>
  <c r="Q461" i="2"/>
  <c r="AF868" i="2"/>
  <c r="AG868" i="2"/>
  <c r="AE868" i="2"/>
  <c r="AO867" i="2"/>
  <c r="AQ867" i="2"/>
  <c r="AP867" i="2"/>
  <c r="L875" i="2"/>
  <c r="P874" i="2"/>
  <c r="O874" i="2"/>
  <c r="K875" i="2"/>
  <c r="N874" i="2"/>
  <c r="J875" i="2"/>
  <c r="M874" i="2"/>
  <c r="C868" i="2"/>
  <c r="AR868" i="2" s="1"/>
  <c r="B869" i="2"/>
  <c r="Y461" i="2" l="1"/>
  <c r="W461" i="2"/>
  <c r="R462" i="2" s="1"/>
  <c r="T462" i="2"/>
  <c r="AG462" i="2"/>
  <c r="S462" i="2"/>
  <c r="Z461" i="2"/>
  <c r="AF462" i="2"/>
  <c r="AG869" i="2"/>
  <c r="AF869" i="2"/>
  <c r="AE869" i="2"/>
  <c r="AP868" i="2"/>
  <c r="AO868" i="2"/>
  <c r="AQ868" i="2"/>
  <c r="K876" i="2"/>
  <c r="N875" i="2"/>
  <c r="J876" i="2"/>
  <c r="M875" i="2"/>
  <c r="L876" i="2"/>
  <c r="P875" i="2"/>
  <c r="O875" i="2"/>
  <c r="C869" i="2"/>
  <c r="AR869" i="2" s="1"/>
  <c r="B870" i="2"/>
  <c r="AH462" i="2" l="1"/>
  <c r="U463" i="2"/>
  <c r="AA462" i="2"/>
  <c r="S463" i="2"/>
  <c r="AA463" i="2" s="1"/>
  <c r="AB462" i="2"/>
  <c r="V463" i="2"/>
  <c r="T463" i="2"/>
  <c r="AB463" i="2" s="1"/>
  <c r="AF463" i="2"/>
  <c r="Z462" i="2"/>
  <c r="AG463" i="2"/>
  <c r="AE462" i="2"/>
  <c r="Q462" i="2"/>
  <c r="AF870" i="2"/>
  <c r="AG870" i="2"/>
  <c r="AE870" i="2"/>
  <c r="AQ869" i="2"/>
  <c r="AO869" i="2"/>
  <c r="AP869" i="2"/>
  <c r="J877" i="2"/>
  <c r="M876" i="2"/>
  <c r="L877" i="2"/>
  <c r="P876" i="2"/>
  <c r="O876" i="2"/>
  <c r="K877" i="2"/>
  <c r="N876" i="2"/>
  <c r="C870" i="2"/>
  <c r="AR870" i="2" s="1"/>
  <c r="B871" i="2"/>
  <c r="AD463" i="2" l="1"/>
  <c r="V464" i="2"/>
  <c r="AD464" i="2" s="1"/>
  <c r="W462" i="2"/>
  <c r="AE463" i="2" s="1"/>
  <c r="Y462" i="2"/>
  <c r="AH463" i="2"/>
  <c r="AC463" i="2"/>
  <c r="U464" i="2"/>
  <c r="AC464" i="2" s="1"/>
  <c r="AE871" i="2"/>
  <c r="AG871" i="2"/>
  <c r="AF871" i="2"/>
  <c r="AP870" i="2"/>
  <c r="AO870" i="2"/>
  <c r="AQ870" i="2"/>
  <c r="K878" i="2"/>
  <c r="N877" i="2"/>
  <c r="L878" i="2"/>
  <c r="P877" i="2"/>
  <c r="O877" i="2"/>
  <c r="J878" i="2"/>
  <c r="M877" i="2"/>
  <c r="C871" i="2"/>
  <c r="AR871" i="2" s="1"/>
  <c r="B872" i="2"/>
  <c r="Q463" i="2" l="1"/>
  <c r="R463" i="2"/>
  <c r="AE872" i="2"/>
  <c r="AG872" i="2"/>
  <c r="AF872" i="2"/>
  <c r="AQ871" i="2"/>
  <c r="AO871" i="2"/>
  <c r="AP871" i="2"/>
  <c r="J879" i="2"/>
  <c r="M878" i="2"/>
  <c r="L879" i="2"/>
  <c r="P878" i="2"/>
  <c r="O878" i="2"/>
  <c r="K879" i="2"/>
  <c r="N878" i="2"/>
  <c r="C872" i="2"/>
  <c r="AR872" i="2" s="1"/>
  <c r="B873" i="2"/>
  <c r="AF464" i="2" l="1"/>
  <c r="T464" i="2"/>
  <c r="S464" i="2"/>
  <c r="AG464" i="2"/>
  <c r="Z463" i="2"/>
  <c r="Y463" i="2"/>
  <c r="W463" i="2"/>
  <c r="AG873" i="2"/>
  <c r="AE873" i="2"/>
  <c r="AF873" i="2"/>
  <c r="AP872" i="2"/>
  <c r="AO872" i="2"/>
  <c r="AQ872" i="2"/>
  <c r="L880" i="2"/>
  <c r="P879" i="2"/>
  <c r="O879" i="2"/>
  <c r="K880" i="2"/>
  <c r="N879" i="2"/>
  <c r="J880" i="2"/>
  <c r="M879" i="2"/>
  <c r="C873" i="2"/>
  <c r="AR873" i="2" s="1"/>
  <c r="B874" i="2"/>
  <c r="AH464" i="2" l="1"/>
  <c r="R464" i="2"/>
  <c r="S465" i="2" s="1"/>
  <c r="Q464" i="2"/>
  <c r="AE464" i="2"/>
  <c r="AA464" i="2"/>
  <c r="V465" i="2"/>
  <c r="AB464" i="2"/>
  <c r="U465" i="2"/>
  <c r="AG874" i="2"/>
  <c r="AF874" i="2"/>
  <c r="AE874" i="2"/>
  <c r="AQ873" i="2"/>
  <c r="AP873" i="2"/>
  <c r="AO873" i="2"/>
  <c r="J881" i="2"/>
  <c r="M880" i="2"/>
  <c r="K881" i="2"/>
  <c r="N880" i="2"/>
  <c r="L881" i="2"/>
  <c r="P880" i="2"/>
  <c r="O880" i="2"/>
  <c r="C874" i="2"/>
  <c r="AR874" i="2" s="1"/>
  <c r="B875" i="2"/>
  <c r="T465" i="2" l="1"/>
  <c r="AB465" i="2" s="1"/>
  <c r="AD465" i="2"/>
  <c r="AA465" i="2"/>
  <c r="W464" i="2"/>
  <c r="R465" i="2" s="1"/>
  <c r="S466" i="2" s="1"/>
  <c r="AA466" i="2" s="1"/>
  <c r="Y464" i="2"/>
  <c r="AC465" i="2"/>
  <c r="AF465" i="2"/>
  <c r="AG465" i="2"/>
  <c r="Z464" i="2"/>
  <c r="AG875" i="2"/>
  <c r="AF875" i="2"/>
  <c r="AE875" i="2"/>
  <c r="AP874" i="2"/>
  <c r="AQ874" i="2"/>
  <c r="AO874" i="2"/>
  <c r="K882" i="2"/>
  <c r="N881" i="2"/>
  <c r="L882" i="2"/>
  <c r="O881" i="2"/>
  <c r="P881" i="2"/>
  <c r="J882" i="2"/>
  <c r="M881" i="2"/>
  <c r="C875" i="2"/>
  <c r="AR875" i="2" s="1"/>
  <c r="B876" i="2"/>
  <c r="U466" i="2" l="1"/>
  <c r="AC466" i="2" s="1"/>
  <c r="V466" i="2"/>
  <c r="AD466" i="2" s="1"/>
  <c r="AH465" i="2"/>
  <c r="AE465" i="2"/>
  <c r="Z465" i="2"/>
  <c r="AF466" i="2"/>
  <c r="AG466" i="2"/>
  <c r="T466" i="2"/>
  <c r="AB466" i="2" s="1"/>
  <c r="Q465" i="2"/>
  <c r="AF876" i="2"/>
  <c r="AG876" i="2"/>
  <c r="AE876" i="2"/>
  <c r="AO875" i="2"/>
  <c r="AQ875" i="2"/>
  <c r="AP875" i="2"/>
  <c r="L883" i="2"/>
  <c r="P882" i="2"/>
  <c r="O882" i="2"/>
  <c r="J883" i="2"/>
  <c r="M882" i="2"/>
  <c r="K883" i="2"/>
  <c r="N882" i="2"/>
  <c r="C876" i="2"/>
  <c r="AR876" i="2" s="1"/>
  <c r="B877" i="2"/>
  <c r="U467" i="2" l="1"/>
  <c r="AC467" i="2" s="1"/>
  <c r="V467" i="2"/>
  <c r="AD467" i="2" s="1"/>
  <c r="AH466" i="2"/>
  <c r="W465" i="2"/>
  <c r="Q466" i="2" s="1"/>
  <c r="Y465" i="2"/>
  <c r="AG877" i="2"/>
  <c r="AF877" i="2"/>
  <c r="AE877" i="2"/>
  <c r="AP876" i="2"/>
  <c r="AO876" i="2"/>
  <c r="AQ876" i="2"/>
  <c r="K884" i="2"/>
  <c r="N883" i="2"/>
  <c r="J884" i="2"/>
  <c r="M883" i="2"/>
  <c r="L884" i="2"/>
  <c r="P883" i="2"/>
  <c r="O883" i="2"/>
  <c r="C877" i="2"/>
  <c r="AR877" i="2" s="1"/>
  <c r="B878" i="2"/>
  <c r="R466" i="2" l="1"/>
  <c r="AF467" i="2" s="1"/>
  <c r="AE466" i="2"/>
  <c r="Y466" i="2"/>
  <c r="AF878" i="2"/>
  <c r="AG878" i="2"/>
  <c r="AE878" i="2"/>
  <c r="AQ877" i="2"/>
  <c r="AO877" i="2"/>
  <c r="AP877" i="2"/>
  <c r="J885" i="2"/>
  <c r="M884" i="2"/>
  <c r="L885" i="2"/>
  <c r="P884" i="2"/>
  <c r="O884" i="2"/>
  <c r="K885" i="2"/>
  <c r="N884" i="2"/>
  <c r="C878" i="2"/>
  <c r="AR878" i="2" s="1"/>
  <c r="B879" i="2"/>
  <c r="W466" i="2" l="1"/>
  <c r="AE467" i="2" s="1"/>
  <c r="S467" i="2"/>
  <c r="AA467" i="2" s="1"/>
  <c r="AG467" i="2"/>
  <c r="AH467" i="2" s="1"/>
  <c r="T467" i="2"/>
  <c r="V468" i="2" s="1"/>
  <c r="AD468" i="2" s="1"/>
  <c r="Z466" i="2"/>
  <c r="AE879" i="2"/>
  <c r="AF879" i="2"/>
  <c r="AG879" i="2"/>
  <c r="AQ878" i="2"/>
  <c r="AP878" i="2"/>
  <c r="AO878" i="2"/>
  <c r="K886" i="2"/>
  <c r="N885" i="2"/>
  <c r="L886" i="2"/>
  <c r="P885" i="2"/>
  <c r="O885" i="2"/>
  <c r="J886" i="2"/>
  <c r="M885" i="2"/>
  <c r="C879" i="2"/>
  <c r="AR879" i="2" s="1"/>
  <c r="B880" i="2"/>
  <c r="AB467" i="2" l="1"/>
  <c r="U468" i="2"/>
  <c r="AC468" i="2" s="1"/>
  <c r="Q467" i="2"/>
  <c r="Y467" i="2" s="1"/>
  <c r="R467" i="2"/>
  <c r="Z467" i="2" s="1"/>
  <c r="AG880" i="2"/>
  <c r="AF880" i="2"/>
  <c r="AE880" i="2"/>
  <c r="AQ879" i="2"/>
  <c r="AO879" i="2"/>
  <c r="AP879" i="2"/>
  <c r="J887" i="2"/>
  <c r="M886" i="2"/>
  <c r="L887" i="2"/>
  <c r="P886" i="2"/>
  <c r="O886" i="2"/>
  <c r="K887" i="2"/>
  <c r="N886" i="2"/>
  <c r="C880" i="2"/>
  <c r="AR880" i="2" s="1"/>
  <c r="B881" i="2"/>
  <c r="S468" i="2" l="1"/>
  <c r="AA468" i="2" s="1"/>
  <c r="AF468" i="2"/>
  <c r="T468" i="2"/>
  <c r="V469" i="2" s="1"/>
  <c r="AD469" i="2" s="1"/>
  <c r="AG468" i="2"/>
  <c r="W467" i="2"/>
  <c r="Q468" i="2" s="1"/>
  <c r="AG881" i="2"/>
  <c r="AE881" i="2"/>
  <c r="AF881" i="2"/>
  <c r="AP880" i="2"/>
  <c r="AQ880" i="2"/>
  <c r="AO880" i="2"/>
  <c r="L888" i="2"/>
  <c r="P887" i="2"/>
  <c r="O887" i="2"/>
  <c r="K888" i="2"/>
  <c r="N887" i="2"/>
  <c r="J888" i="2"/>
  <c r="M887" i="2"/>
  <c r="C881" i="2"/>
  <c r="AR881" i="2" s="1"/>
  <c r="B882" i="2"/>
  <c r="AH468" i="2" l="1"/>
  <c r="AB468" i="2"/>
  <c r="U469" i="2"/>
  <c r="AC469" i="2" s="1"/>
  <c r="AE468" i="2"/>
  <c r="R468" i="2"/>
  <c r="S469" i="2" s="1"/>
  <c r="AA469" i="2" s="1"/>
  <c r="Y468" i="2"/>
  <c r="AG882" i="2"/>
  <c r="AF882" i="2"/>
  <c r="AE882" i="2"/>
  <c r="AQ881" i="2"/>
  <c r="AO881" i="2"/>
  <c r="AP881" i="2"/>
  <c r="J889" i="2"/>
  <c r="M888" i="2"/>
  <c r="K889" i="2"/>
  <c r="N888" i="2"/>
  <c r="L889" i="2"/>
  <c r="P888" i="2"/>
  <c r="O888" i="2"/>
  <c r="C882" i="2"/>
  <c r="AR882" i="2" s="1"/>
  <c r="B883" i="2"/>
  <c r="T469" i="2" l="1"/>
  <c r="U470" i="2" s="1"/>
  <c r="AC470" i="2" s="1"/>
  <c r="W468" i="2"/>
  <c r="R469" i="2" s="1"/>
  <c r="AF470" i="2" s="1"/>
  <c r="Z468" i="2"/>
  <c r="AG469" i="2"/>
  <c r="AF469" i="2"/>
  <c r="AG883" i="2"/>
  <c r="AF883" i="2"/>
  <c r="AE883" i="2"/>
  <c r="AP882" i="2"/>
  <c r="AQ882" i="2"/>
  <c r="AO882" i="2"/>
  <c r="L890" i="2"/>
  <c r="P889" i="2"/>
  <c r="O889" i="2"/>
  <c r="K890" i="2"/>
  <c r="N889" i="2"/>
  <c r="J890" i="2"/>
  <c r="M889" i="2"/>
  <c r="C883" i="2"/>
  <c r="AR883" i="2" s="1"/>
  <c r="B884" i="2"/>
  <c r="AE469" i="2" l="1"/>
  <c r="Q469" i="2"/>
  <c r="Y469" i="2" s="1"/>
  <c r="AH469" i="2"/>
  <c r="S470" i="2"/>
  <c r="AA470" i="2" s="1"/>
  <c r="AG470" i="2"/>
  <c r="AH470" i="2" s="1"/>
  <c r="Z469" i="2"/>
  <c r="T470" i="2"/>
  <c r="AB470" i="2" s="1"/>
  <c r="AB469" i="2"/>
  <c r="V470" i="2"/>
  <c r="AD470" i="2" s="1"/>
  <c r="AF884" i="2"/>
  <c r="AG884" i="2"/>
  <c r="AE884" i="2"/>
  <c r="AO883" i="2"/>
  <c r="AP883" i="2"/>
  <c r="AQ883" i="2"/>
  <c r="K891" i="2"/>
  <c r="N890" i="2"/>
  <c r="J891" i="2"/>
  <c r="M890" i="2"/>
  <c r="L891" i="2"/>
  <c r="P890" i="2"/>
  <c r="O890" i="2"/>
  <c r="C884" i="2"/>
  <c r="AR884" i="2" s="1"/>
  <c r="B885" i="2"/>
  <c r="W469" i="2" l="1"/>
  <c r="AE470" i="2" s="1"/>
  <c r="U471" i="2"/>
  <c r="AC471" i="2" s="1"/>
  <c r="V471" i="2"/>
  <c r="AD471" i="2" s="1"/>
  <c r="AG885" i="2"/>
  <c r="AF885" i="2"/>
  <c r="AE885" i="2"/>
  <c r="AP884" i="2"/>
  <c r="AQ884" i="2"/>
  <c r="AO884" i="2"/>
  <c r="J892" i="2"/>
  <c r="M891" i="2"/>
  <c r="L892" i="2"/>
  <c r="P891" i="2"/>
  <c r="O891" i="2"/>
  <c r="K892" i="2"/>
  <c r="N891" i="2"/>
  <c r="C885" i="2"/>
  <c r="AR885" i="2" s="1"/>
  <c r="B886" i="2"/>
  <c r="R470" i="2" l="1"/>
  <c r="AG471" i="2" s="1"/>
  <c r="Q470" i="2"/>
  <c r="Y470" i="2" s="1"/>
  <c r="AF886" i="2"/>
  <c r="AE886" i="2"/>
  <c r="AG886" i="2"/>
  <c r="AQ885" i="2"/>
  <c r="AO885" i="2"/>
  <c r="AP885" i="2"/>
  <c r="K893" i="2"/>
  <c r="N892" i="2"/>
  <c r="L893" i="2"/>
  <c r="P892" i="2"/>
  <c r="O892" i="2"/>
  <c r="J893" i="2"/>
  <c r="M892" i="2"/>
  <c r="C886" i="2"/>
  <c r="AR886" i="2" s="1"/>
  <c r="B887" i="2"/>
  <c r="W470" i="2" l="1"/>
  <c r="R471" i="2" s="1"/>
  <c r="AF472" i="2" s="1"/>
  <c r="Z470" i="2"/>
  <c r="T471" i="2"/>
  <c r="AF471" i="2"/>
  <c r="AH471" i="2" s="1"/>
  <c r="S471" i="2"/>
  <c r="AA471" i="2" s="1"/>
  <c r="AE887" i="2"/>
  <c r="AG887" i="2"/>
  <c r="AF887" i="2"/>
  <c r="AQ886" i="2"/>
  <c r="AP886" i="2"/>
  <c r="AO886" i="2"/>
  <c r="L894" i="2"/>
  <c r="P893" i="2"/>
  <c r="O893" i="2"/>
  <c r="J894" i="2"/>
  <c r="M893" i="2"/>
  <c r="K894" i="2"/>
  <c r="N893" i="2"/>
  <c r="C887" i="2"/>
  <c r="AR887" i="2" s="1"/>
  <c r="B888" i="2"/>
  <c r="S472" i="2" l="1"/>
  <c r="AA472" i="2" s="1"/>
  <c r="Z471" i="2"/>
  <c r="T472" i="2"/>
  <c r="Q471" i="2"/>
  <c r="W471" i="2" s="1"/>
  <c r="R472" i="2" s="1"/>
  <c r="T473" i="2" s="1"/>
  <c r="AB473" i="2" s="1"/>
  <c r="U472" i="2"/>
  <c r="AC472" i="2" s="1"/>
  <c r="AB471" i="2"/>
  <c r="V472" i="2"/>
  <c r="AD472" i="2" s="1"/>
  <c r="AG472" i="2"/>
  <c r="AH472" i="2" s="1"/>
  <c r="AE471" i="2"/>
  <c r="AG888" i="2"/>
  <c r="AF888" i="2"/>
  <c r="AE888" i="2"/>
  <c r="AQ887" i="2"/>
  <c r="AO887" i="2"/>
  <c r="AP887" i="2"/>
  <c r="J895" i="2"/>
  <c r="M894" i="2"/>
  <c r="K895" i="2"/>
  <c r="N894" i="2"/>
  <c r="L895" i="2"/>
  <c r="P894" i="2"/>
  <c r="O894" i="2"/>
  <c r="C888" i="2"/>
  <c r="AR888" i="2" s="1"/>
  <c r="B889" i="2"/>
  <c r="Y471" i="2" l="1"/>
  <c r="Q472" i="2"/>
  <c r="W472" i="2" s="1"/>
  <c r="Q473" i="2" s="1"/>
  <c r="Y473" i="2" s="1"/>
  <c r="AE472" i="2"/>
  <c r="Z472" i="2"/>
  <c r="AF473" i="2"/>
  <c r="AG473" i="2"/>
  <c r="U473" i="2"/>
  <c r="AC473" i="2" s="1"/>
  <c r="V473" i="2"/>
  <c r="S473" i="2"/>
  <c r="AA473" i="2" s="1"/>
  <c r="AB472" i="2"/>
  <c r="AG889" i="2"/>
  <c r="AE889" i="2"/>
  <c r="AF889" i="2"/>
  <c r="AP888" i="2"/>
  <c r="AQ888" i="2"/>
  <c r="AO888" i="2"/>
  <c r="K896" i="2"/>
  <c r="N895" i="2"/>
  <c r="L896" i="2"/>
  <c r="O895" i="2"/>
  <c r="P895" i="2"/>
  <c r="J896" i="2"/>
  <c r="M895" i="2"/>
  <c r="C889" i="2"/>
  <c r="AR889" i="2" s="1"/>
  <c r="B890" i="2"/>
  <c r="AH473" i="2" l="1"/>
  <c r="R473" i="2"/>
  <c r="AF474" i="2" s="1"/>
  <c r="Y472" i="2"/>
  <c r="AE473" i="2"/>
  <c r="U474" i="2"/>
  <c r="AC474" i="2" s="1"/>
  <c r="AD473" i="2"/>
  <c r="V474" i="2"/>
  <c r="AD474" i="2" s="1"/>
  <c r="AE890" i="2"/>
  <c r="AG890" i="2"/>
  <c r="AF890" i="2"/>
  <c r="AQ889" i="2"/>
  <c r="AO889" i="2"/>
  <c r="AP889" i="2"/>
  <c r="L897" i="2"/>
  <c r="P896" i="2"/>
  <c r="O896" i="2"/>
  <c r="J897" i="2"/>
  <c r="M896" i="2"/>
  <c r="K897" i="2"/>
  <c r="N896" i="2"/>
  <c r="C890" i="2"/>
  <c r="AR890" i="2" s="1"/>
  <c r="B891" i="2"/>
  <c r="S474" i="2" l="1"/>
  <c r="AA474" i="2" s="1"/>
  <c r="T474" i="2"/>
  <c r="AB474" i="2" s="1"/>
  <c r="W473" i="2"/>
  <c r="Z473" i="2"/>
  <c r="AG474" i="2"/>
  <c r="AH474" i="2" s="1"/>
  <c r="AG891" i="2"/>
  <c r="AF891" i="2"/>
  <c r="AE891" i="2"/>
  <c r="AP890" i="2"/>
  <c r="AQ890" i="2"/>
  <c r="AO890" i="2"/>
  <c r="K898" i="2"/>
  <c r="N897" i="2"/>
  <c r="J898" i="2"/>
  <c r="M897" i="2"/>
  <c r="L898" i="2"/>
  <c r="P897" i="2"/>
  <c r="O897" i="2"/>
  <c r="C891" i="2"/>
  <c r="AR891" i="2" s="1"/>
  <c r="B892" i="2"/>
  <c r="U475" i="2" l="1"/>
  <c r="AC475" i="2" s="1"/>
  <c r="V475" i="2"/>
  <c r="AD475" i="2" s="1"/>
  <c r="AE474" i="2"/>
  <c r="Q474" i="2"/>
  <c r="R474" i="2"/>
  <c r="AF892" i="2"/>
  <c r="AG892" i="2"/>
  <c r="AE892" i="2"/>
  <c r="AO891" i="2"/>
  <c r="AQ891" i="2"/>
  <c r="AP891" i="2"/>
  <c r="J899" i="2"/>
  <c r="M898" i="2"/>
  <c r="L899" i="2"/>
  <c r="P898" i="2"/>
  <c r="O898" i="2"/>
  <c r="K899" i="2"/>
  <c r="N898" i="2"/>
  <c r="C892" i="2"/>
  <c r="AR892" i="2" s="1"/>
  <c r="B893" i="2"/>
  <c r="Z474" i="2" l="1"/>
  <c r="S475" i="2"/>
  <c r="AA475" i="2" s="1"/>
  <c r="AG475" i="2"/>
  <c r="AF475" i="2"/>
  <c r="Y474" i="2"/>
  <c r="W474" i="2"/>
  <c r="AE475" i="2" s="1"/>
  <c r="T475" i="2"/>
  <c r="AF893" i="2"/>
  <c r="AE893" i="2"/>
  <c r="AG893" i="2"/>
  <c r="AP892" i="2"/>
  <c r="AQ892" i="2"/>
  <c r="AO892" i="2"/>
  <c r="L900" i="2"/>
  <c r="O899" i="2"/>
  <c r="P899" i="2"/>
  <c r="K900" i="2"/>
  <c r="N899" i="2"/>
  <c r="J900" i="2"/>
  <c r="M899" i="2"/>
  <c r="C893" i="2"/>
  <c r="AR893" i="2" s="1"/>
  <c r="B894" i="2"/>
  <c r="AH475" i="2" l="1"/>
  <c r="R475" i="2"/>
  <c r="T476" i="2" s="1"/>
  <c r="AB476" i="2" s="1"/>
  <c r="AB475" i="2"/>
  <c r="V476" i="2"/>
  <c r="U476" i="2"/>
  <c r="Q475" i="2"/>
  <c r="AF894" i="2"/>
  <c r="AG894" i="2"/>
  <c r="AE894" i="2"/>
  <c r="AQ893" i="2"/>
  <c r="AO893" i="2"/>
  <c r="AP893" i="2"/>
  <c r="J901" i="2"/>
  <c r="M900" i="2"/>
  <c r="K901" i="2"/>
  <c r="N900" i="2"/>
  <c r="L901" i="2"/>
  <c r="P900" i="2"/>
  <c r="O900" i="2"/>
  <c r="C894" i="2"/>
  <c r="AR894" i="2" s="1"/>
  <c r="B895" i="2"/>
  <c r="Y475" i="2" l="1"/>
  <c r="W475" i="2"/>
  <c r="AE476" i="2" s="1"/>
  <c r="AC476" i="2"/>
  <c r="AD476" i="2"/>
  <c r="V477" i="2"/>
  <c r="AD477" i="2" s="1"/>
  <c r="S476" i="2"/>
  <c r="AA476" i="2" s="1"/>
  <c r="AF476" i="2"/>
  <c r="AG476" i="2"/>
  <c r="Z475" i="2"/>
  <c r="AE895" i="2"/>
  <c r="AG895" i="2"/>
  <c r="AF895" i="2"/>
  <c r="AO894" i="2"/>
  <c r="AQ894" i="2"/>
  <c r="AP894" i="2"/>
  <c r="L902" i="2"/>
  <c r="P901" i="2"/>
  <c r="O901" i="2"/>
  <c r="K902" i="2"/>
  <c r="N901" i="2"/>
  <c r="J902" i="2"/>
  <c r="M901" i="2"/>
  <c r="C895" i="2"/>
  <c r="AR895" i="2" s="1"/>
  <c r="B896" i="2"/>
  <c r="U477" i="2" l="1"/>
  <c r="AC477" i="2" s="1"/>
  <c r="Q476" i="2"/>
  <c r="R476" i="2"/>
  <c r="AH476" i="2"/>
  <c r="AG896" i="2"/>
  <c r="AF896" i="2"/>
  <c r="AE896" i="2"/>
  <c r="AQ895" i="2"/>
  <c r="AO895" i="2"/>
  <c r="AP895" i="2"/>
  <c r="K903" i="2"/>
  <c r="N902" i="2"/>
  <c r="J903" i="2"/>
  <c r="M902" i="2"/>
  <c r="L903" i="2"/>
  <c r="P902" i="2"/>
  <c r="O902" i="2"/>
  <c r="C896" i="2"/>
  <c r="AR896" i="2" s="1"/>
  <c r="B897" i="2"/>
  <c r="AF477" i="2" l="1"/>
  <c r="T477" i="2"/>
  <c r="Z476" i="2"/>
  <c r="AG477" i="2"/>
  <c r="Y476" i="2"/>
  <c r="W476" i="2"/>
  <c r="Q477" i="2" s="1"/>
  <c r="Y477" i="2" s="1"/>
  <c r="S477" i="2"/>
  <c r="AA477" i="2" s="1"/>
  <c r="AG897" i="2"/>
  <c r="AE897" i="2"/>
  <c r="AF897" i="2"/>
  <c r="AP896" i="2"/>
  <c r="AO896" i="2"/>
  <c r="AQ896" i="2"/>
  <c r="L904" i="2"/>
  <c r="P903" i="2"/>
  <c r="O903" i="2"/>
  <c r="J904" i="2"/>
  <c r="M903" i="2"/>
  <c r="K904" i="2"/>
  <c r="N903" i="2"/>
  <c r="C897" i="2"/>
  <c r="AR897" i="2" s="1"/>
  <c r="B898" i="2"/>
  <c r="AE477" i="2" l="1"/>
  <c r="R477" i="2"/>
  <c r="W477" i="2" s="1"/>
  <c r="Q478" i="2" s="1"/>
  <c r="Y478" i="2" s="1"/>
  <c r="AH477" i="2"/>
  <c r="U478" i="2"/>
  <c r="AC478" i="2" s="1"/>
  <c r="AB477" i="2"/>
  <c r="V478" i="2"/>
  <c r="AG898" i="2"/>
  <c r="AF898" i="2"/>
  <c r="AE898" i="2"/>
  <c r="AQ897" i="2"/>
  <c r="AP897" i="2"/>
  <c r="AO897" i="2"/>
  <c r="K905" i="2"/>
  <c r="N904" i="2"/>
  <c r="J905" i="2"/>
  <c r="M904" i="2"/>
  <c r="L905" i="2"/>
  <c r="P904" i="2"/>
  <c r="O904" i="2"/>
  <c r="C898" i="2"/>
  <c r="AR898" i="2" s="1"/>
  <c r="B899" i="2"/>
  <c r="T478" i="2" l="1"/>
  <c r="AB478" i="2" s="1"/>
  <c r="Z477" i="2"/>
  <c r="S478" i="2"/>
  <c r="AA478" i="2" s="1"/>
  <c r="AG478" i="2"/>
  <c r="AF478" i="2"/>
  <c r="R478" i="2"/>
  <c r="AD478" i="2"/>
  <c r="AE478" i="2"/>
  <c r="AG899" i="2"/>
  <c r="AF899" i="2"/>
  <c r="AE899" i="2"/>
  <c r="AP898" i="2"/>
  <c r="AO898" i="2"/>
  <c r="AQ898" i="2"/>
  <c r="J906" i="2"/>
  <c r="M905" i="2"/>
  <c r="L906" i="2"/>
  <c r="P905" i="2"/>
  <c r="O905" i="2"/>
  <c r="K906" i="2"/>
  <c r="N905" i="2"/>
  <c r="C899" i="2"/>
  <c r="AR899" i="2" s="1"/>
  <c r="B900" i="2"/>
  <c r="V479" i="2" l="1"/>
  <c r="AD479" i="2" s="1"/>
  <c r="T479" i="2"/>
  <c r="AB479" i="2" s="1"/>
  <c r="S479" i="2"/>
  <c r="AA479" i="2" s="1"/>
  <c r="AG479" i="2"/>
  <c r="U479" i="2"/>
  <c r="AC479" i="2" s="1"/>
  <c r="Z478" i="2"/>
  <c r="W478" i="2"/>
  <c r="AE479" i="2" s="1"/>
  <c r="AH478" i="2"/>
  <c r="AF479" i="2"/>
  <c r="AF900" i="2"/>
  <c r="AG900" i="2"/>
  <c r="AE900" i="2"/>
  <c r="AO899" i="2"/>
  <c r="AQ899" i="2"/>
  <c r="AP899" i="2"/>
  <c r="L907" i="2"/>
  <c r="P906" i="2"/>
  <c r="O906" i="2"/>
  <c r="K907" i="2"/>
  <c r="N906" i="2"/>
  <c r="J907" i="2"/>
  <c r="M906" i="2"/>
  <c r="C900" i="2"/>
  <c r="AR900" i="2" s="1"/>
  <c r="B901" i="2"/>
  <c r="AH479" i="2" l="1"/>
  <c r="V480" i="2"/>
  <c r="AD480" i="2" s="1"/>
  <c r="Q479" i="2"/>
  <c r="Y479" i="2" s="1"/>
  <c r="U480" i="2"/>
  <c r="AC480" i="2" s="1"/>
  <c r="R479" i="2"/>
  <c r="S480" i="2" s="1"/>
  <c r="AG901" i="2"/>
  <c r="AF901" i="2"/>
  <c r="AE901" i="2"/>
  <c r="AP900" i="2"/>
  <c r="AO900" i="2"/>
  <c r="AQ900" i="2"/>
  <c r="K908" i="2"/>
  <c r="N907" i="2"/>
  <c r="J908" i="2"/>
  <c r="M907" i="2"/>
  <c r="L908" i="2"/>
  <c r="P907" i="2"/>
  <c r="O907" i="2"/>
  <c r="C901" i="2"/>
  <c r="AR901" i="2" s="1"/>
  <c r="B902" i="2"/>
  <c r="AG480" i="2" l="1"/>
  <c r="Z479" i="2"/>
  <c r="AF480" i="2"/>
  <c r="W479" i="2"/>
  <c r="Q480" i="2" s="1"/>
  <c r="Y480" i="2" s="1"/>
  <c r="T480" i="2"/>
  <c r="U481" i="2" s="1"/>
  <c r="AA480" i="2"/>
  <c r="AF902" i="2"/>
  <c r="AG902" i="2"/>
  <c r="AE902" i="2"/>
  <c r="AQ901" i="2"/>
  <c r="AO901" i="2"/>
  <c r="AP901" i="2"/>
  <c r="J909" i="2"/>
  <c r="M908" i="2"/>
  <c r="L909" i="2"/>
  <c r="P908" i="2"/>
  <c r="O908" i="2"/>
  <c r="K909" i="2"/>
  <c r="N908" i="2"/>
  <c r="C902" i="2"/>
  <c r="AR902" i="2" s="1"/>
  <c r="B903" i="2"/>
  <c r="AH480" i="2" l="1"/>
  <c r="V481" i="2"/>
  <c r="AD481" i="2" s="1"/>
  <c r="AE480" i="2"/>
  <c r="R480" i="2"/>
  <c r="T481" i="2" s="1"/>
  <c r="AB481" i="2" s="1"/>
  <c r="AB480" i="2"/>
  <c r="AC481" i="2"/>
  <c r="AE903" i="2"/>
  <c r="AG903" i="2"/>
  <c r="AF903" i="2"/>
  <c r="AO902" i="2"/>
  <c r="AP902" i="2"/>
  <c r="AQ902" i="2"/>
  <c r="K910" i="2"/>
  <c r="N909" i="2"/>
  <c r="L910" i="2"/>
  <c r="P909" i="2"/>
  <c r="O909" i="2"/>
  <c r="J910" i="2"/>
  <c r="M909" i="2"/>
  <c r="C903" i="2"/>
  <c r="AR903" i="2" s="1"/>
  <c r="B904" i="2"/>
  <c r="AF481" i="2" l="1"/>
  <c r="V482" i="2"/>
  <c r="AD482" i="2" s="1"/>
  <c r="Z480" i="2"/>
  <c r="W480" i="2"/>
  <c r="AE481" i="2" s="1"/>
  <c r="S481" i="2"/>
  <c r="AG481" i="2"/>
  <c r="AE904" i="2"/>
  <c r="AG904" i="2"/>
  <c r="AF904" i="2"/>
  <c r="AQ903" i="2"/>
  <c r="AO903" i="2"/>
  <c r="AP903" i="2"/>
  <c r="L911" i="2"/>
  <c r="P910" i="2"/>
  <c r="O910" i="2"/>
  <c r="J911" i="2"/>
  <c r="M910" i="2"/>
  <c r="K911" i="2"/>
  <c r="N910" i="2"/>
  <c r="C904" i="2"/>
  <c r="AR904" i="2" s="1"/>
  <c r="B905" i="2"/>
  <c r="R481" i="2" l="1"/>
  <c r="Q481" i="2"/>
  <c r="Y481" i="2" s="1"/>
  <c r="AH481" i="2"/>
  <c r="AA481" i="2"/>
  <c r="U482" i="2"/>
  <c r="AC482" i="2" s="1"/>
  <c r="S482" i="2"/>
  <c r="AA482" i="2" s="1"/>
  <c r="AF482" i="2"/>
  <c r="AG482" i="2"/>
  <c r="Z481" i="2"/>
  <c r="T482" i="2"/>
  <c r="AG905" i="2"/>
  <c r="AE905" i="2"/>
  <c r="AF905" i="2"/>
  <c r="AP904" i="2"/>
  <c r="AQ904" i="2"/>
  <c r="AO904" i="2"/>
  <c r="K912" i="2"/>
  <c r="N911" i="2"/>
  <c r="J912" i="2"/>
  <c r="M911" i="2"/>
  <c r="L912" i="2"/>
  <c r="P911" i="2"/>
  <c r="O911" i="2"/>
  <c r="C905" i="2"/>
  <c r="AR905" i="2" s="1"/>
  <c r="B906" i="2"/>
  <c r="W481" i="2" l="1"/>
  <c r="Q482" i="2" s="1"/>
  <c r="AH482" i="2"/>
  <c r="AB482" i="2"/>
  <c r="U483" i="2"/>
  <c r="AC483" i="2" s="1"/>
  <c r="V483" i="2"/>
  <c r="AD483" i="2" s="1"/>
  <c r="AG906" i="2"/>
  <c r="AF906" i="2"/>
  <c r="AE906" i="2"/>
  <c r="AQ905" i="2"/>
  <c r="AP905" i="2"/>
  <c r="AO905" i="2"/>
  <c r="L913" i="2"/>
  <c r="P912" i="2"/>
  <c r="O912" i="2"/>
  <c r="J913" i="2"/>
  <c r="M912" i="2"/>
  <c r="K913" i="2"/>
  <c r="N912" i="2"/>
  <c r="C906" i="2"/>
  <c r="AR906" i="2" s="1"/>
  <c r="B907" i="2"/>
  <c r="R482" i="2" l="1"/>
  <c r="Z482" i="2" s="1"/>
  <c r="AE482" i="2"/>
  <c r="Y482" i="2"/>
  <c r="AG907" i="2"/>
  <c r="AF907" i="2"/>
  <c r="AE907" i="2"/>
  <c r="AP906" i="2"/>
  <c r="AO906" i="2"/>
  <c r="AQ906" i="2"/>
  <c r="J914" i="2"/>
  <c r="M913" i="2"/>
  <c r="K914" i="2"/>
  <c r="N913" i="2"/>
  <c r="L914" i="2"/>
  <c r="O913" i="2"/>
  <c r="P913" i="2"/>
  <c r="C907" i="2"/>
  <c r="AR907" i="2" s="1"/>
  <c r="B908" i="2"/>
  <c r="W482" i="2" l="1"/>
  <c r="Q483" i="2" s="1"/>
  <c r="T483" i="2"/>
  <c r="AB483" i="2" s="1"/>
  <c r="S483" i="2"/>
  <c r="AA483" i="2" s="1"/>
  <c r="AG483" i="2"/>
  <c r="AF483" i="2"/>
  <c r="AF908" i="2"/>
  <c r="AG908" i="2"/>
  <c r="AE908" i="2"/>
  <c r="AO907" i="2"/>
  <c r="AQ907" i="2"/>
  <c r="AP907" i="2"/>
  <c r="K915" i="2"/>
  <c r="N914" i="2"/>
  <c r="L915" i="2"/>
  <c r="P914" i="2"/>
  <c r="O914" i="2"/>
  <c r="J915" i="2"/>
  <c r="M914" i="2"/>
  <c r="C908" i="2"/>
  <c r="AR908" i="2" s="1"/>
  <c r="B909" i="2"/>
  <c r="V484" i="2" l="1"/>
  <c r="AD484" i="2" s="1"/>
  <c r="AH483" i="2"/>
  <c r="U484" i="2"/>
  <c r="AC484" i="2" s="1"/>
  <c r="R483" i="2"/>
  <c r="W483" i="2" s="1"/>
  <c r="AE483" i="2"/>
  <c r="Y483" i="2"/>
  <c r="AG909" i="2"/>
  <c r="AF909" i="2"/>
  <c r="AE909" i="2"/>
  <c r="AP908" i="2"/>
  <c r="AQ908" i="2"/>
  <c r="AO908" i="2"/>
  <c r="J916" i="2"/>
  <c r="M915" i="2"/>
  <c r="L916" i="2"/>
  <c r="P915" i="2"/>
  <c r="O915" i="2"/>
  <c r="K916" i="2"/>
  <c r="N915" i="2"/>
  <c r="C909" i="2"/>
  <c r="AR909" i="2" s="1"/>
  <c r="B910" i="2"/>
  <c r="S484" i="2" l="1"/>
  <c r="AA484" i="2" s="1"/>
  <c r="Z483" i="2"/>
  <c r="AG484" i="2"/>
  <c r="AF484" i="2"/>
  <c r="T484" i="2"/>
  <c r="AB484" i="2" s="1"/>
  <c r="Q484" i="2"/>
  <c r="AE484" i="2"/>
  <c r="R484" i="2"/>
  <c r="AF910" i="2"/>
  <c r="AG910" i="2"/>
  <c r="AE910" i="2"/>
  <c r="AQ909" i="2"/>
  <c r="AO909" i="2"/>
  <c r="AP909" i="2"/>
  <c r="L917" i="2"/>
  <c r="P916" i="2"/>
  <c r="O916" i="2"/>
  <c r="K917" i="2"/>
  <c r="N916" i="2"/>
  <c r="J917" i="2"/>
  <c r="M916" i="2"/>
  <c r="C910" i="2"/>
  <c r="AR910" i="2" s="1"/>
  <c r="B911" i="2"/>
  <c r="AH484" i="2" l="1"/>
  <c r="U485" i="2"/>
  <c r="AC485" i="2" s="1"/>
  <c r="V485" i="2"/>
  <c r="AD485" i="2" s="1"/>
  <c r="T485" i="2"/>
  <c r="AG485" i="2"/>
  <c r="AF485" i="2"/>
  <c r="Z484" i="2"/>
  <c r="Y484" i="2"/>
  <c r="W484" i="2"/>
  <c r="S485" i="2"/>
  <c r="AA485" i="2" s="1"/>
  <c r="AE911" i="2"/>
  <c r="AF911" i="2"/>
  <c r="AG911" i="2"/>
  <c r="AP910" i="2"/>
  <c r="AQ910" i="2"/>
  <c r="AO910" i="2"/>
  <c r="K918" i="2"/>
  <c r="N917" i="2"/>
  <c r="J918" i="2"/>
  <c r="M917" i="2"/>
  <c r="L918" i="2"/>
  <c r="P917" i="2"/>
  <c r="O917" i="2"/>
  <c r="C911" i="2"/>
  <c r="AR911" i="2" s="1"/>
  <c r="B912" i="2"/>
  <c r="V486" i="2" l="1"/>
  <c r="AD486" i="2" s="1"/>
  <c r="AH485" i="2"/>
  <c r="AB485" i="2"/>
  <c r="U486" i="2"/>
  <c r="AC486" i="2" s="1"/>
  <c r="Q485" i="2"/>
  <c r="R485" i="2"/>
  <c r="AE485" i="2"/>
  <c r="AG912" i="2"/>
  <c r="AF912" i="2"/>
  <c r="AE912" i="2"/>
  <c r="AQ911" i="2"/>
  <c r="AO911" i="2"/>
  <c r="AP911" i="2"/>
  <c r="L919" i="2"/>
  <c r="P918" i="2"/>
  <c r="O918" i="2"/>
  <c r="J919" i="2"/>
  <c r="M918" i="2"/>
  <c r="K919" i="2"/>
  <c r="N918" i="2"/>
  <c r="C912" i="2"/>
  <c r="AR912" i="2" s="1"/>
  <c r="B913" i="2"/>
  <c r="S486" i="2" l="1"/>
  <c r="AA486" i="2" s="1"/>
  <c r="AG486" i="2"/>
  <c r="AF486" i="2"/>
  <c r="Z485" i="2"/>
  <c r="T486" i="2"/>
  <c r="Y485" i="2"/>
  <c r="W485" i="2"/>
  <c r="AG913" i="2"/>
  <c r="AE913" i="2"/>
  <c r="AF913" i="2"/>
  <c r="AP912" i="2"/>
  <c r="AQ912" i="2"/>
  <c r="AO912" i="2"/>
  <c r="K920" i="2"/>
  <c r="N919" i="2"/>
  <c r="J920" i="2"/>
  <c r="M919" i="2"/>
  <c r="L920" i="2"/>
  <c r="P919" i="2"/>
  <c r="O919" i="2"/>
  <c r="C913" i="2"/>
  <c r="AR913" i="2" s="1"/>
  <c r="B914" i="2"/>
  <c r="U487" i="2" l="1"/>
  <c r="AC487" i="2" s="1"/>
  <c r="Q486" i="2"/>
  <c r="AE486" i="2"/>
  <c r="R486" i="2"/>
  <c r="T487" i="2" s="1"/>
  <c r="AB486" i="2"/>
  <c r="V487" i="2"/>
  <c r="AD487" i="2" s="1"/>
  <c r="AH486" i="2"/>
  <c r="AG914" i="2"/>
  <c r="AF914" i="2"/>
  <c r="AE914" i="2"/>
  <c r="AQ913" i="2"/>
  <c r="AO913" i="2"/>
  <c r="AP913" i="2"/>
  <c r="J921" i="2"/>
  <c r="M920" i="2"/>
  <c r="L921" i="2"/>
  <c r="P920" i="2"/>
  <c r="O920" i="2"/>
  <c r="K921" i="2"/>
  <c r="N920" i="2"/>
  <c r="C914" i="2"/>
  <c r="AR914" i="2" s="1"/>
  <c r="B915" i="2"/>
  <c r="AB487" i="2" l="1"/>
  <c r="V488" i="2"/>
  <c r="AD488" i="2" s="1"/>
  <c r="Z486" i="2"/>
  <c r="AF487" i="2"/>
  <c r="AG487" i="2"/>
  <c r="S487" i="2"/>
  <c r="AA487" i="2" s="1"/>
  <c r="Y486" i="2"/>
  <c r="W486" i="2"/>
  <c r="R487" i="2" s="1"/>
  <c r="AG915" i="2"/>
  <c r="AF915" i="2"/>
  <c r="AE915" i="2"/>
  <c r="AP914" i="2"/>
  <c r="AQ914" i="2"/>
  <c r="AO914" i="2"/>
  <c r="K922" i="2"/>
  <c r="N921" i="2"/>
  <c r="L922" i="2"/>
  <c r="P921" i="2"/>
  <c r="O921" i="2"/>
  <c r="J922" i="2"/>
  <c r="M921" i="2"/>
  <c r="C915" i="2"/>
  <c r="AR915" i="2" s="1"/>
  <c r="B916" i="2"/>
  <c r="AH487" i="2" l="1"/>
  <c r="S488" i="2"/>
  <c r="AA488" i="2" s="1"/>
  <c r="T488" i="2"/>
  <c r="V489" i="2" s="1"/>
  <c r="AD489" i="2" s="1"/>
  <c r="Z487" i="2"/>
  <c r="AG488" i="2"/>
  <c r="AF488" i="2"/>
  <c r="AE487" i="2"/>
  <c r="Q487" i="2"/>
  <c r="U488" i="2"/>
  <c r="AC488" i="2" s="1"/>
  <c r="AF916" i="2"/>
  <c r="AG916" i="2"/>
  <c r="AE916" i="2"/>
  <c r="AO915" i="2"/>
  <c r="AP915" i="2"/>
  <c r="AQ915" i="2"/>
  <c r="L923" i="2"/>
  <c r="P922" i="2"/>
  <c r="O922" i="2"/>
  <c r="J923" i="2"/>
  <c r="M922" i="2"/>
  <c r="K923" i="2"/>
  <c r="N922" i="2"/>
  <c r="C916" i="2"/>
  <c r="AR916" i="2" s="1"/>
  <c r="B917" i="2"/>
  <c r="AH488" i="2" l="1"/>
  <c r="AB488" i="2"/>
  <c r="Y487" i="2"/>
  <c r="W487" i="2"/>
  <c r="Q488" i="2" s="1"/>
  <c r="Y488" i="2" s="1"/>
  <c r="U489" i="2"/>
  <c r="AC489" i="2" s="1"/>
  <c r="AE488" i="2"/>
  <c r="AG917" i="2"/>
  <c r="AF917" i="2"/>
  <c r="AE917" i="2"/>
  <c r="AP916" i="2"/>
  <c r="AQ916" i="2"/>
  <c r="AO916" i="2"/>
  <c r="K924" i="2"/>
  <c r="N923" i="2"/>
  <c r="J924" i="2"/>
  <c r="M923" i="2"/>
  <c r="L924" i="2"/>
  <c r="P923" i="2"/>
  <c r="O923" i="2"/>
  <c r="C917" i="2"/>
  <c r="AR917" i="2" s="1"/>
  <c r="B918" i="2"/>
  <c r="R488" i="2" l="1"/>
  <c r="T489" i="2" s="1"/>
  <c r="V490" i="2" s="1"/>
  <c r="AF918" i="2"/>
  <c r="AE918" i="2"/>
  <c r="AG918" i="2"/>
  <c r="AQ917" i="2"/>
  <c r="AO917" i="2"/>
  <c r="AP917" i="2"/>
  <c r="L925" i="2"/>
  <c r="P924" i="2"/>
  <c r="O924" i="2"/>
  <c r="J925" i="2"/>
  <c r="M924" i="2"/>
  <c r="K925" i="2"/>
  <c r="N924" i="2"/>
  <c r="C918" i="2"/>
  <c r="AR918" i="2" s="1"/>
  <c r="B919" i="2"/>
  <c r="AB489" i="2" l="1"/>
  <c r="Z488" i="2"/>
  <c r="AF489" i="2"/>
  <c r="W488" i="2"/>
  <c r="Q489" i="2" s="1"/>
  <c r="Y489" i="2" s="1"/>
  <c r="AG489" i="2"/>
  <c r="S489" i="2"/>
  <c r="U490" i="2" s="1"/>
  <c r="AC490" i="2" s="1"/>
  <c r="AE489" i="2"/>
  <c r="AD490" i="2"/>
  <c r="AE919" i="2"/>
  <c r="AG919" i="2"/>
  <c r="AF919" i="2"/>
  <c r="AQ918" i="2"/>
  <c r="AP918" i="2"/>
  <c r="AO918" i="2"/>
  <c r="K926" i="2"/>
  <c r="N925" i="2"/>
  <c r="J926" i="2"/>
  <c r="M925" i="2"/>
  <c r="L926" i="2"/>
  <c r="P925" i="2"/>
  <c r="O925" i="2"/>
  <c r="C919" i="2"/>
  <c r="AR919" i="2" s="1"/>
  <c r="B920" i="2"/>
  <c r="AH489" i="2" l="1"/>
  <c r="AA489" i="2"/>
  <c r="R489" i="2"/>
  <c r="S490" i="2" s="1"/>
  <c r="AA490" i="2" s="1"/>
  <c r="AG920" i="2"/>
  <c r="AF920" i="2"/>
  <c r="AE920" i="2"/>
  <c r="AQ919" i="2"/>
  <c r="AO919" i="2"/>
  <c r="AP919" i="2"/>
  <c r="J927" i="2"/>
  <c r="M926" i="2"/>
  <c r="L927" i="2"/>
  <c r="P926" i="2"/>
  <c r="O926" i="2"/>
  <c r="K927" i="2"/>
  <c r="N926" i="2"/>
  <c r="C920" i="2"/>
  <c r="AR920" i="2" s="1"/>
  <c r="B921" i="2"/>
  <c r="AG490" i="2" l="1"/>
  <c r="W489" i="2"/>
  <c r="Q490" i="2" s="1"/>
  <c r="Y490" i="2" s="1"/>
  <c r="T490" i="2"/>
  <c r="V491" i="2" s="1"/>
  <c r="AD491" i="2" s="1"/>
  <c r="Z489" i="2"/>
  <c r="AF490" i="2"/>
  <c r="AG921" i="2"/>
  <c r="AE921" i="2"/>
  <c r="AF921" i="2"/>
  <c r="AP920" i="2"/>
  <c r="AQ920" i="2"/>
  <c r="AO920" i="2"/>
  <c r="L928" i="2"/>
  <c r="O927" i="2"/>
  <c r="P927" i="2"/>
  <c r="K928" i="2"/>
  <c r="N927" i="2"/>
  <c r="J928" i="2"/>
  <c r="M927" i="2"/>
  <c r="C921" i="2"/>
  <c r="AR921" i="2" s="1"/>
  <c r="B922" i="2"/>
  <c r="U491" i="2" l="1"/>
  <c r="AC491" i="2" s="1"/>
  <c r="AH490" i="2"/>
  <c r="AB490" i="2"/>
  <c r="R490" i="2"/>
  <c r="AE490" i="2"/>
  <c r="AE922" i="2"/>
  <c r="AG922" i="2"/>
  <c r="AF922" i="2"/>
  <c r="AQ921" i="2"/>
  <c r="AP921" i="2"/>
  <c r="AO921" i="2"/>
  <c r="K929" i="2"/>
  <c r="N928" i="2"/>
  <c r="J929" i="2"/>
  <c r="M928" i="2"/>
  <c r="L929" i="2"/>
  <c r="P928" i="2"/>
  <c r="O928" i="2"/>
  <c r="C922" i="2"/>
  <c r="AR922" i="2" s="1"/>
  <c r="B923" i="2"/>
  <c r="Z490" i="2" l="1"/>
  <c r="AF491" i="2"/>
  <c r="W490" i="2"/>
  <c r="S491" i="2"/>
  <c r="AA491" i="2" s="1"/>
  <c r="AG491" i="2"/>
  <c r="T491" i="2"/>
  <c r="AG923" i="2"/>
  <c r="AF923" i="2"/>
  <c r="AE923" i="2"/>
  <c r="AP922" i="2"/>
  <c r="AQ922" i="2"/>
  <c r="AO922" i="2"/>
  <c r="L930" i="2"/>
  <c r="P929" i="2"/>
  <c r="O929" i="2"/>
  <c r="J930" i="2"/>
  <c r="M929" i="2"/>
  <c r="K930" i="2"/>
  <c r="N929" i="2"/>
  <c r="C923" i="2"/>
  <c r="AR923" i="2" s="1"/>
  <c r="B924" i="2"/>
  <c r="AH491" i="2" l="1"/>
  <c r="AB491" i="2"/>
  <c r="V492" i="2"/>
  <c r="AD492" i="2" s="1"/>
  <c r="U492" i="2"/>
  <c r="AC492" i="2" s="1"/>
  <c r="AE491" i="2"/>
  <c r="Q491" i="2"/>
  <c r="R491" i="2"/>
  <c r="AF924" i="2"/>
  <c r="AG924" i="2"/>
  <c r="AE924" i="2"/>
  <c r="AO923" i="2"/>
  <c r="AP923" i="2"/>
  <c r="AQ923" i="2"/>
  <c r="J931" i="2"/>
  <c r="M930" i="2"/>
  <c r="K931" i="2"/>
  <c r="N930" i="2"/>
  <c r="L931" i="2"/>
  <c r="P930" i="2"/>
  <c r="O930" i="2"/>
  <c r="C924" i="2"/>
  <c r="AR924" i="2" s="1"/>
  <c r="B925" i="2"/>
  <c r="AG492" i="2" l="1"/>
  <c r="AF492" i="2"/>
  <c r="Z491" i="2"/>
  <c r="S492" i="2"/>
  <c r="AA492" i="2" s="1"/>
  <c r="Y491" i="2"/>
  <c r="W491" i="2"/>
  <c r="AE492" i="2" s="1"/>
  <c r="T492" i="2"/>
  <c r="AF925" i="2"/>
  <c r="AE925" i="2"/>
  <c r="AG925" i="2"/>
  <c r="AP924" i="2"/>
  <c r="AQ924" i="2"/>
  <c r="AO924" i="2"/>
  <c r="K932" i="2"/>
  <c r="N931" i="2"/>
  <c r="L932" i="2"/>
  <c r="O931" i="2"/>
  <c r="P931" i="2"/>
  <c r="J932" i="2"/>
  <c r="M931" i="2"/>
  <c r="C925" i="2"/>
  <c r="AR925" i="2" s="1"/>
  <c r="B926" i="2"/>
  <c r="AH492" i="2" l="1"/>
  <c r="Q492" i="2"/>
  <c r="Y492" i="2" s="1"/>
  <c r="R492" i="2"/>
  <c r="T493" i="2" s="1"/>
  <c r="AB493" i="2" s="1"/>
  <c r="U493" i="2"/>
  <c r="AC493" i="2" s="1"/>
  <c r="V493" i="2"/>
  <c r="AB492" i="2"/>
  <c r="AF926" i="2"/>
  <c r="AG926" i="2"/>
  <c r="AE926" i="2"/>
  <c r="AQ925" i="2"/>
  <c r="AO925" i="2"/>
  <c r="AP925" i="2"/>
  <c r="L933" i="2"/>
  <c r="P932" i="2"/>
  <c r="O932" i="2"/>
  <c r="J933" i="2"/>
  <c r="M932" i="2"/>
  <c r="K933" i="2"/>
  <c r="N932" i="2"/>
  <c r="C926" i="2"/>
  <c r="AR926" i="2" s="1"/>
  <c r="B927" i="2"/>
  <c r="W492" i="2" l="1"/>
  <c r="R493" i="2" s="1"/>
  <c r="AG494" i="2" s="1"/>
  <c r="AG493" i="2"/>
  <c r="S493" i="2"/>
  <c r="AA493" i="2" s="1"/>
  <c r="AF493" i="2"/>
  <c r="Z492" i="2"/>
  <c r="AD493" i="2"/>
  <c r="V494" i="2"/>
  <c r="AD494" i="2" s="1"/>
  <c r="AE927" i="2"/>
  <c r="AG927" i="2"/>
  <c r="AF927" i="2"/>
  <c r="AO926" i="2"/>
  <c r="AQ926" i="2"/>
  <c r="AP926" i="2"/>
  <c r="K934" i="2"/>
  <c r="N933" i="2"/>
  <c r="J934" i="2"/>
  <c r="M933" i="2"/>
  <c r="L934" i="2"/>
  <c r="P933" i="2"/>
  <c r="O933" i="2"/>
  <c r="C927" i="2"/>
  <c r="AR927" i="2" s="1"/>
  <c r="B928" i="2"/>
  <c r="Q493" i="2" l="1"/>
  <c r="Y493" i="2" s="1"/>
  <c r="AF494" i="2"/>
  <c r="AH494" i="2" s="1"/>
  <c r="Z493" i="2"/>
  <c r="AE493" i="2"/>
  <c r="T494" i="2"/>
  <c r="AB494" i="2" s="1"/>
  <c r="AH493" i="2"/>
  <c r="U494" i="2"/>
  <c r="AC494" i="2" s="1"/>
  <c r="S494" i="2"/>
  <c r="AA494" i="2" s="1"/>
  <c r="AG928" i="2"/>
  <c r="AF928" i="2"/>
  <c r="AE928" i="2"/>
  <c r="AQ927" i="2"/>
  <c r="AO927" i="2"/>
  <c r="AP927" i="2"/>
  <c r="L935" i="2"/>
  <c r="P934" i="2"/>
  <c r="O934" i="2"/>
  <c r="J935" i="2"/>
  <c r="M934" i="2"/>
  <c r="K935" i="2"/>
  <c r="N934" i="2"/>
  <c r="C928" i="2"/>
  <c r="AR928" i="2" s="1"/>
  <c r="B929" i="2"/>
  <c r="W493" i="2" l="1"/>
  <c r="Q494" i="2" s="1"/>
  <c r="Y494" i="2" s="1"/>
  <c r="V495" i="2"/>
  <c r="AD495" i="2" s="1"/>
  <c r="U495" i="2"/>
  <c r="AC495" i="2" s="1"/>
  <c r="AG929" i="2"/>
  <c r="AE929" i="2"/>
  <c r="AF929" i="2"/>
  <c r="AP928" i="2"/>
  <c r="AO928" i="2"/>
  <c r="AQ928" i="2"/>
  <c r="K936" i="2"/>
  <c r="N935" i="2"/>
  <c r="J936" i="2"/>
  <c r="M935" i="2"/>
  <c r="L936" i="2"/>
  <c r="P935" i="2"/>
  <c r="O935" i="2"/>
  <c r="C929" i="2"/>
  <c r="AR929" i="2" s="1"/>
  <c r="B930" i="2"/>
  <c r="R494" i="2" l="1"/>
  <c r="T495" i="2" s="1"/>
  <c r="AB495" i="2" s="1"/>
  <c r="AE494" i="2"/>
  <c r="AG930" i="2"/>
  <c r="AF930" i="2"/>
  <c r="AE930" i="2"/>
  <c r="AQ929" i="2"/>
  <c r="AP929" i="2"/>
  <c r="AO929" i="2"/>
  <c r="L937" i="2"/>
  <c r="P936" i="2"/>
  <c r="O936" i="2"/>
  <c r="J937" i="2"/>
  <c r="M936" i="2"/>
  <c r="K937" i="2"/>
  <c r="N936" i="2"/>
  <c r="C930" i="2"/>
  <c r="AR930" i="2" s="1"/>
  <c r="B931" i="2"/>
  <c r="V496" i="2" l="1"/>
  <c r="AD496" i="2" s="1"/>
  <c r="AF495" i="2"/>
  <c r="Z494" i="2"/>
  <c r="AG495" i="2"/>
  <c r="W494" i="2"/>
  <c r="Q495" i="2" s="1"/>
  <c r="Y495" i="2" s="1"/>
  <c r="S495" i="2"/>
  <c r="AA495" i="2" s="1"/>
  <c r="AG931" i="2"/>
  <c r="AF931" i="2"/>
  <c r="AE931" i="2"/>
  <c r="AP930" i="2"/>
  <c r="AO930" i="2"/>
  <c r="AQ930" i="2"/>
  <c r="K938" i="2"/>
  <c r="N937" i="2"/>
  <c r="J938" i="2"/>
  <c r="M937" i="2"/>
  <c r="L938" i="2"/>
  <c r="P937" i="2"/>
  <c r="O937" i="2"/>
  <c r="C931" i="2"/>
  <c r="AR931" i="2" s="1"/>
  <c r="B932" i="2"/>
  <c r="AH495" i="2" l="1"/>
  <c r="U496" i="2"/>
  <c r="AC496" i="2" s="1"/>
  <c r="R495" i="2"/>
  <c r="AE495" i="2"/>
  <c r="AF932" i="2"/>
  <c r="AG932" i="2"/>
  <c r="AE932" i="2"/>
  <c r="AO931" i="2"/>
  <c r="AQ931" i="2"/>
  <c r="AP931" i="2"/>
  <c r="L939" i="2"/>
  <c r="P938" i="2"/>
  <c r="O938" i="2"/>
  <c r="J939" i="2"/>
  <c r="M938" i="2"/>
  <c r="K939" i="2"/>
  <c r="N938" i="2"/>
  <c r="C932" i="2"/>
  <c r="AR932" i="2" s="1"/>
  <c r="B933" i="2"/>
  <c r="T496" i="2" l="1"/>
  <c r="AF496" i="2"/>
  <c r="Z495" i="2"/>
  <c r="AG496" i="2"/>
  <c r="S496" i="2"/>
  <c r="AA496" i="2" s="1"/>
  <c r="W495" i="2"/>
  <c r="AG933" i="2"/>
  <c r="AF933" i="2"/>
  <c r="AE933" i="2"/>
  <c r="AP932" i="2"/>
  <c r="AO932" i="2"/>
  <c r="AQ932" i="2"/>
  <c r="J940" i="2"/>
  <c r="M939" i="2"/>
  <c r="K940" i="2"/>
  <c r="N939" i="2"/>
  <c r="L940" i="2"/>
  <c r="O939" i="2"/>
  <c r="P939" i="2"/>
  <c r="C933" i="2"/>
  <c r="AR933" i="2" s="1"/>
  <c r="B934" i="2"/>
  <c r="AH496" i="2" l="1"/>
  <c r="AE496" i="2"/>
  <c r="Q496" i="2"/>
  <c r="AB496" i="2"/>
  <c r="V497" i="2"/>
  <c r="AD497" i="2" s="1"/>
  <c r="U497" i="2"/>
  <c r="AC497" i="2" s="1"/>
  <c r="R496" i="2"/>
  <c r="AF934" i="2"/>
  <c r="AG934" i="2"/>
  <c r="AE934" i="2"/>
  <c r="AQ933" i="2"/>
  <c r="AO933" i="2"/>
  <c r="AP933" i="2"/>
  <c r="L941" i="2"/>
  <c r="P940" i="2"/>
  <c r="O940" i="2"/>
  <c r="K941" i="2"/>
  <c r="N940" i="2"/>
  <c r="J941" i="2"/>
  <c r="M940" i="2"/>
  <c r="C934" i="2"/>
  <c r="AR934" i="2" s="1"/>
  <c r="B935" i="2"/>
  <c r="AF497" i="2" l="1"/>
  <c r="AG497" i="2"/>
  <c r="AH497" i="2" s="1"/>
  <c r="Z496" i="2"/>
  <c r="T497" i="2"/>
  <c r="Y496" i="2"/>
  <c r="W496" i="2"/>
  <c r="AE497" i="2" s="1"/>
  <c r="S497" i="2"/>
  <c r="U498" i="2" s="1"/>
  <c r="AC498" i="2" s="1"/>
  <c r="AE935" i="2"/>
  <c r="AG935" i="2"/>
  <c r="AF935" i="2"/>
  <c r="AP934" i="2"/>
  <c r="AO934" i="2"/>
  <c r="AQ934" i="2"/>
  <c r="J942" i="2"/>
  <c r="M941" i="2"/>
  <c r="K942" i="2"/>
  <c r="N941" i="2"/>
  <c r="L942" i="2"/>
  <c r="P941" i="2"/>
  <c r="O941" i="2"/>
  <c r="C935" i="2"/>
  <c r="AR935" i="2" s="1"/>
  <c r="B936" i="2"/>
  <c r="R497" i="2" l="1"/>
  <c r="T498" i="2" s="1"/>
  <c r="Q497" i="2"/>
  <c r="AB497" i="2"/>
  <c r="V498" i="2"/>
  <c r="AA497" i="2"/>
  <c r="AE936" i="2"/>
  <c r="AG936" i="2"/>
  <c r="AF936" i="2"/>
  <c r="AQ935" i="2"/>
  <c r="AO935" i="2"/>
  <c r="AP935" i="2"/>
  <c r="K943" i="2"/>
  <c r="N942" i="2"/>
  <c r="L943" i="2"/>
  <c r="P942" i="2"/>
  <c r="O942" i="2"/>
  <c r="J943" i="2"/>
  <c r="M942" i="2"/>
  <c r="C936" i="2"/>
  <c r="AR936" i="2" s="1"/>
  <c r="B937" i="2"/>
  <c r="AB498" i="2" l="1"/>
  <c r="S498" i="2"/>
  <c r="AA498" i="2" s="1"/>
  <c r="AD498" i="2"/>
  <c r="V499" i="2"/>
  <c r="AD499" i="2" s="1"/>
  <c r="Y497" i="2"/>
  <c r="W497" i="2"/>
  <c r="R498" i="2" s="1"/>
  <c r="Z497" i="2"/>
  <c r="AG498" i="2"/>
  <c r="AH498" i="2" s="1"/>
  <c r="AF498" i="2"/>
  <c r="AG937" i="2"/>
  <c r="AE937" i="2"/>
  <c r="AF937" i="2"/>
  <c r="AP936" i="2"/>
  <c r="AO936" i="2"/>
  <c r="AQ936" i="2"/>
  <c r="L944" i="2"/>
  <c r="O943" i="2"/>
  <c r="P943" i="2"/>
  <c r="J944" i="2"/>
  <c r="M943" i="2"/>
  <c r="K944" i="2"/>
  <c r="N943" i="2"/>
  <c r="C937" i="2"/>
  <c r="AR937" i="2" s="1"/>
  <c r="B938" i="2"/>
  <c r="S499" i="2" l="1"/>
  <c r="AA499" i="2" s="1"/>
  <c r="Z498" i="2"/>
  <c r="AF499" i="2"/>
  <c r="AG499" i="2"/>
  <c r="U499" i="2"/>
  <c r="Q498" i="2"/>
  <c r="T499" i="2"/>
  <c r="AE498" i="2"/>
  <c r="AG938" i="2"/>
  <c r="AF938" i="2"/>
  <c r="AE938" i="2"/>
  <c r="AQ937" i="2"/>
  <c r="AP937" i="2"/>
  <c r="AO937" i="2"/>
  <c r="K945" i="2"/>
  <c r="N944" i="2"/>
  <c r="J945" i="2"/>
  <c r="M944" i="2"/>
  <c r="L945" i="2"/>
  <c r="P944" i="2"/>
  <c r="O944" i="2"/>
  <c r="C938" i="2"/>
  <c r="AR938" i="2" s="1"/>
  <c r="B939" i="2"/>
  <c r="AH499" i="2" l="1"/>
  <c r="V500" i="2"/>
  <c r="AD500" i="2" s="1"/>
  <c r="AB499" i="2"/>
  <c r="Y498" i="2"/>
  <c r="W498" i="2"/>
  <c r="AE499" i="2" s="1"/>
  <c r="AC499" i="2"/>
  <c r="U500" i="2"/>
  <c r="AC500" i="2" s="1"/>
  <c r="AG939" i="2"/>
  <c r="AF939" i="2"/>
  <c r="AE939" i="2"/>
  <c r="AP938" i="2"/>
  <c r="AQ938" i="2"/>
  <c r="AO938" i="2"/>
  <c r="L946" i="2"/>
  <c r="P945" i="2"/>
  <c r="O945" i="2"/>
  <c r="J946" i="2"/>
  <c r="M945" i="2"/>
  <c r="K946" i="2"/>
  <c r="N945" i="2"/>
  <c r="C939" i="2"/>
  <c r="AR939" i="2" s="1"/>
  <c r="B940" i="2"/>
  <c r="Q499" i="2" l="1"/>
  <c r="Y499" i="2" s="1"/>
  <c r="R499" i="2"/>
  <c r="S500" i="2" s="1"/>
  <c r="AA500" i="2" s="1"/>
  <c r="AF940" i="2"/>
  <c r="AG940" i="2"/>
  <c r="AE940" i="2"/>
  <c r="AO939" i="2"/>
  <c r="AQ939" i="2"/>
  <c r="AP939" i="2"/>
  <c r="J947" i="2"/>
  <c r="M946" i="2"/>
  <c r="K947" i="2"/>
  <c r="N946" i="2"/>
  <c r="L947" i="2"/>
  <c r="P946" i="2"/>
  <c r="O946" i="2"/>
  <c r="C940" i="2"/>
  <c r="AR940" i="2" s="1"/>
  <c r="B941" i="2"/>
  <c r="AG500" i="2" l="1"/>
  <c r="Z499" i="2"/>
  <c r="AF500" i="2"/>
  <c r="W499" i="2"/>
  <c r="AE500" i="2" s="1"/>
  <c r="T500" i="2"/>
  <c r="U501" i="2" s="1"/>
  <c r="AC501" i="2" s="1"/>
  <c r="Q500" i="2"/>
  <c r="Y500" i="2" s="1"/>
  <c r="R500" i="2"/>
  <c r="AG941" i="2"/>
  <c r="AF941" i="2"/>
  <c r="AE941" i="2"/>
  <c r="AP940" i="2"/>
  <c r="AO940" i="2"/>
  <c r="AQ940" i="2"/>
  <c r="L948" i="2"/>
  <c r="P947" i="2"/>
  <c r="O947" i="2"/>
  <c r="K948" i="2"/>
  <c r="N947" i="2"/>
  <c r="J948" i="2"/>
  <c r="M947" i="2"/>
  <c r="C941" i="2"/>
  <c r="AR941" i="2" s="1"/>
  <c r="B942" i="2"/>
  <c r="AH500" i="2" l="1"/>
  <c r="W500" i="2"/>
  <c r="AE501" i="2" s="1"/>
  <c r="V501" i="2"/>
  <c r="AD501" i="2" s="1"/>
  <c r="AB500" i="2"/>
  <c r="Q501" i="2"/>
  <c r="Y501" i="2" s="1"/>
  <c r="R501" i="2"/>
  <c r="AF502" i="2" s="1"/>
  <c r="T501" i="2"/>
  <c r="AG501" i="2"/>
  <c r="S501" i="2"/>
  <c r="AA501" i="2" s="1"/>
  <c r="AF501" i="2"/>
  <c r="Z500" i="2"/>
  <c r="AF942" i="2"/>
  <c r="AG942" i="2"/>
  <c r="AE942" i="2"/>
  <c r="AQ941" i="2"/>
  <c r="AO941" i="2"/>
  <c r="AP941" i="2"/>
  <c r="K949" i="2"/>
  <c r="N948" i="2"/>
  <c r="J949" i="2"/>
  <c r="M948" i="2"/>
  <c r="L949" i="2"/>
  <c r="P948" i="2"/>
  <c r="O948" i="2"/>
  <c r="C942" i="2"/>
  <c r="AR942" i="2" s="1"/>
  <c r="B943" i="2"/>
  <c r="AH501" i="2" l="1"/>
  <c r="Z501" i="2"/>
  <c r="AG502" i="2"/>
  <c r="AH502" i="2" s="1"/>
  <c r="AB501" i="2"/>
  <c r="U502" i="2"/>
  <c r="AC502" i="2" s="1"/>
  <c r="V502" i="2"/>
  <c r="AD502" i="2" s="1"/>
  <c r="T502" i="2"/>
  <c r="W501" i="2"/>
  <c r="Q502" i="2" s="1"/>
  <c r="S502" i="2"/>
  <c r="AA502" i="2" s="1"/>
  <c r="AE943" i="2"/>
  <c r="AF943" i="2"/>
  <c r="AG943" i="2"/>
  <c r="AQ942" i="2"/>
  <c r="AP942" i="2"/>
  <c r="AO942" i="2"/>
  <c r="J950" i="2"/>
  <c r="M949" i="2"/>
  <c r="L950" i="2"/>
  <c r="P949" i="2"/>
  <c r="O949" i="2"/>
  <c r="K950" i="2"/>
  <c r="N949" i="2"/>
  <c r="C943" i="2"/>
  <c r="AR943" i="2" s="1"/>
  <c r="B944" i="2"/>
  <c r="U503" i="2" l="1"/>
  <c r="AC503" i="2" s="1"/>
  <c r="R502" i="2"/>
  <c r="S503" i="2" s="1"/>
  <c r="AA503" i="2" s="1"/>
  <c r="AB502" i="2"/>
  <c r="AE502" i="2"/>
  <c r="V503" i="2"/>
  <c r="AD503" i="2" s="1"/>
  <c r="W502" i="2"/>
  <c r="R503" i="2" s="1"/>
  <c r="AF504" i="2" s="1"/>
  <c r="Y502" i="2"/>
  <c r="AG944" i="2"/>
  <c r="AF944" i="2"/>
  <c r="AE944" i="2"/>
  <c r="AQ943" i="2"/>
  <c r="AO943" i="2"/>
  <c r="AP943" i="2"/>
  <c r="L951" i="2"/>
  <c r="P950" i="2"/>
  <c r="O950" i="2"/>
  <c r="K951" i="2"/>
  <c r="N950" i="2"/>
  <c r="J951" i="2"/>
  <c r="M950" i="2"/>
  <c r="C944" i="2"/>
  <c r="AR944" i="2" s="1"/>
  <c r="B945" i="2"/>
  <c r="AF503" i="2" l="1"/>
  <c r="Z502" i="2"/>
  <c r="AG503" i="2"/>
  <c r="AH503" i="2" s="1"/>
  <c r="T503" i="2"/>
  <c r="AB503" i="2" s="1"/>
  <c r="AG504" i="2"/>
  <c r="AH504" i="2" s="1"/>
  <c r="S504" i="2"/>
  <c r="AA504" i="2" s="1"/>
  <c r="Z503" i="2"/>
  <c r="AE503" i="2"/>
  <c r="Q503" i="2"/>
  <c r="AG945" i="2"/>
  <c r="AE945" i="2"/>
  <c r="AF945" i="2"/>
  <c r="AP944" i="2"/>
  <c r="AQ944" i="2"/>
  <c r="AO944" i="2"/>
  <c r="K952" i="2"/>
  <c r="N951" i="2"/>
  <c r="J952" i="2"/>
  <c r="M951" i="2"/>
  <c r="L952" i="2"/>
  <c r="P951" i="2"/>
  <c r="O951" i="2"/>
  <c r="C945" i="2"/>
  <c r="AR945" i="2" s="1"/>
  <c r="B946" i="2"/>
  <c r="V504" i="2" l="1"/>
  <c r="AD504" i="2" s="1"/>
  <c r="T504" i="2"/>
  <c r="AB504" i="2" s="1"/>
  <c r="U504" i="2"/>
  <c r="AC504" i="2" s="1"/>
  <c r="Y503" i="2"/>
  <c r="W503" i="2"/>
  <c r="AE504" i="2" s="1"/>
  <c r="AG946" i="2"/>
  <c r="AF946" i="2"/>
  <c r="AE946" i="2"/>
  <c r="AQ945" i="2"/>
  <c r="AO945" i="2"/>
  <c r="AP945" i="2"/>
  <c r="J953" i="2"/>
  <c r="M952" i="2"/>
  <c r="L953" i="2"/>
  <c r="P952" i="2"/>
  <c r="O952" i="2"/>
  <c r="K953" i="2"/>
  <c r="N952" i="2"/>
  <c r="C946" i="2"/>
  <c r="AR946" i="2" s="1"/>
  <c r="B947" i="2"/>
  <c r="V505" i="2" l="1"/>
  <c r="AD505" i="2" s="1"/>
  <c r="U505" i="2"/>
  <c r="AC505" i="2" s="1"/>
  <c r="Q504" i="2"/>
  <c r="Y504" i="2" s="1"/>
  <c r="R504" i="2"/>
  <c r="Z504" i="2" s="1"/>
  <c r="AG947" i="2"/>
  <c r="AF947" i="2"/>
  <c r="AE947" i="2"/>
  <c r="AP946" i="2"/>
  <c r="AQ946" i="2"/>
  <c r="AO946" i="2"/>
  <c r="K954" i="2"/>
  <c r="N953" i="2"/>
  <c r="L954" i="2"/>
  <c r="P953" i="2"/>
  <c r="O953" i="2"/>
  <c r="J954" i="2"/>
  <c r="M953" i="2"/>
  <c r="C947" i="2"/>
  <c r="AR947" i="2" s="1"/>
  <c r="B948" i="2"/>
  <c r="W504" i="2" l="1"/>
  <c r="R505" i="2" s="1"/>
  <c r="AG506" i="2" s="1"/>
  <c r="T505" i="2"/>
  <c r="V506" i="2" s="1"/>
  <c r="AD506" i="2" s="1"/>
  <c r="S505" i="2"/>
  <c r="AA505" i="2" s="1"/>
  <c r="AG505" i="2"/>
  <c r="AF505" i="2"/>
  <c r="AF948" i="2"/>
  <c r="AG948" i="2"/>
  <c r="AE948" i="2"/>
  <c r="AO947" i="2"/>
  <c r="AP947" i="2"/>
  <c r="AQ947" i="2"/>
  <c r="J955" i="2"/>
  <c r="M954" i="2"/>
  <c r="L955" i="2"/>
  <c r="P954" i="2"/>
  <c r="O954" i="2"/>
  <c r="K955" i="2"/>
  <c r="N954" i="2"/>
  <c r="C948" i="2"/>
  <c r="AR948" i="2" s="1"/>
  <c r="B949" i="2"/>
  <c r="Q505" i="2" l="1"/>
  <c r="W505" i="2" s="1"/>
  <c r="AE506" i="2" s="1"/>
  <c r="AE505" i="2"/>
  <c r="AH505" i="2"/>
  <c r="Z505" i="2"/>
  <c r="S506" i="2"/>
  <c r="AA506" i="2" s="1"/>
  <c r="T506" i="2"/>
  <c r="AB506" i="2" s="1"/>
  <c r="AF506" i="2"/>
  <c r="AH506" i="2" s="1"/>
  <c r="U506" i="2"/>
  <c r="AC506" i="2" s="1"/>
  <c r="AB505" i="2"/>
  <c r="AG949" i="2"/>
  <c r="AF949" i="2"/>
  <c r="AE949" i="2"/>
  <c r="AP948" i="2"/>
  <c r="AQ948" i="2"/>
  <c r="AO948" i="2"/>
  <c r="K956" i="2"/>
  <c r="N955" i="2"/>
  <c r="L956" i="2"/>
  <c r="P955" i="2"/>
  <c r="O955" i="2"/>
  <c r="J956" i="2"/>
  <c r="M955" i="2"/>
  <c r="C949" i="2"/>
  <c r="AR949" i="2" s="1"/>
  <c r="B950" i="2"/>
  <c r="Q506" i="2" l="1"/>
  <c r="Y506" i="2" s="1"/>
  <c r="R506" i="2"/>
  <c r="AG507" i="2" s="1"/>
  <c r="Y505" i="2"/>
  <c r="V507" i="2"/>
  <c r="AD507" i="2" s="1"/>
  <c r="U507" i="2"/>
  <c r="AC507" i="2" s="1"/>
  <c r="AF950" i="2"/>
  <c r="AE950" i="2"/>
  <c r="AG950" i="2"/>
  <c r="AQ949" i="2"/>
  <c r="AO949" i="2"/>
  <c r="AP949" i="2"/>
  <c r="J957" i="2"/>
  <c r="M956" i="2"/>
  <c r="L957" i="2"/>
  <c r="P956" i="2"/>
  <c r="O956" i="2"/>
  <c r="K957" i="2"/>
  <c r="N956" i="2"/>
  <c r="C950" i="2"/>
  <c r="AR950" i="2" s="1"/>
  <c r="B951" i="2"/>
  <c r="S507" i="2" l="1"/>
  <c r="AA507" i="2" s="1"/>
  <c r="Z506" i="2"/>
  <c r="T507" i="2"/>
  <c r="V508" i="2" s="1"/>
  <c r="AD508" i="2" s="1"/>
  <c r="AF507" i="2"/>
  <c r="AH507" i="2" s="1"/>
  <c r="W506" i="2"/>
  <c r="AE507" i="2" s="1"/>
  <c r="AE951" i="2"/>
  <c r="AG951" i="2"/>
  <c r="AF951" i="2"/>
  <c r="AQ950" i="2"/>
  <c r="AP950" i="2"/>
  <c r="AO950" i="2"/>
  <c r="K958" i="2"/>
  <c r="N957" i="2"/>
  <c r="L958" i="2"/>
  <c r="P957" i="2"/>
  <c r="O957" i="2"/>
  <c r="J958" i="2"/>
  <c r="M957" i="2"/>
  <c r="C951" i="2"/>
  <c r="AR951" i="2" s="1"/>
  <c r="B952" i="2"/>
  <c r="AB507" i="2" l="1"/>
  <c r="U508" i="2"/>
  <c r="AC508" i="2" s="1"/>
  <c r="R507" i="2"/>
  <c r="T508" i="2" s="1"/>
  <c r="AB508" i="2" s="1"/>
  <c r="Q507" i="2"/>
  <c r="Y507" i="2" s="1"/>
  <c r="AG952" i="2"/>
  <c r="AF952" i="2"/>
  <c r="AE952" i="2"/>
  <c r="AQ951" i="2"/>
  <c r="AO951" i="2"/>
  <c r="AP951" i="2"/>
  <c r="J959" i="2"/>
  <c r="M958" i="2"/>
  <c r="L959" i="2"/>
  <c r="P958" i="2"/>
  <c r="O958" i="2"/>
  <c r="K959" i="2"/>
  <c r="N958" i="2"/>
  <c r="C952" i="2"/>
  <c r="AR952" i="2" s="1"/>
  <c r="B953" i="2"/>
  <c r="W507" i="2" l="1"/>
  <c r="R508" i="2" s="1"/>
  <c r="AG509" i="2" s="1"/>
  <c r="V509" i="2"/>
  <c r="AD509" i="2" s="1"/>
  <c r="AG508" i="2"/>
  <c r="Z507" i="2"/>
  <c r="S508" i="2"/>
  <c r="AA508" i="2" s="1"/>
  <c r="AF508" i="2"/>
  <c r="AG953" i="2"/>
  <c r="AE953" i="2"/>
  <c r="AF953" i="2"/>
  <c r="AP952" i="2"/>
  <c r="AQ952" i="2"/>
  <c r="AO952" i="2"/>
  <c r="K960" i="2"/>
  <c r="N959" i="2"/>
  <c r="L960" i="2"/>
  <c r="P959" i="2"/>
  <c r="O959" i="2"/>
  <c r="J960" i="2"/>
  <c r="M959" i="2"/>
  <c r="C953" i="2"/>
  <c r="AR953" i="2" s="1"/>
  <c r="B954" i="2"/>
  <c r="AE508" i="2" l="1"/>
  <c r="AH508" i="2"/>
  <c r="U509" i="2"/>
  <c r="AC509" i="2" s="1"/>
  <c r="AF509" i="2"/>
  <c r="AH509" i="2" s="1"/>
  <c r="T509" i="2"/>
  <c r="AB509" i="2" s="1"/>
  <c r="Z508" i="2"/>
  <c r="Q508" i="2"/>
  <c r="Y508" i="2" s="1"/>
  <c r="S509" i="2"/>
  <c r="AA509" i="2" s="1"/>
  <c r="AE954" i="2"/>
  <c r="AG954" i="2"/>
  <c r="AF954" i="2"/>
  <c r="AQ953" i="2"/>
  <c r="AO953" i="2"/>
  <c r="AP953" i="2"/>
  <c r="L961" i="2"/>
  <c r="P960" i="2"/>
  <c r="O960" i="2"/>
  <c r="J961" i="2"/>
  <c r="M960" i="2"/>
  <c r="K961" i="2"/>
  <c r="N960" i="2"/>
  <c r="C954" i="2"/>
  <c r="AR954" i="2" s="1"/>
  <c r="B955" i="2"/>
  <c r="U510" i="2" l="1"/>
  <c r="AC510" i="2" s="1"/>
  <c r="V510" i="2"/>
  <c r="AD510" i="2" s="1"/>
  <c r="W508" i="2"/>
  <c r="AE509" i="2" s="1"/>
  <c r="AG955" i="2"/>
  <c r="AF955" i="2"/>
  <c r="AE955" i="2"/>
  <c r="AP954" i="2"/>
  <c r="AQ954" i="2"/>
  <c r="AO954" i="2"/>
  <c r="J962" i="2"/>
  <c r="M961" i="2"/>
  <c r="K962" i="2"/>
  <c r="N961" i="2"/>
  <c r="L962" i="2"/>
  <c r="P961" i="2"/>
  <c r="O961" i="2"/>
  <c r="C955" i="2"/>
  <c r="AR955" i="2" s="1"/>
  <c r="B956" i="2"/>
  <c r="R509" i="2" l="1"/>
  <c r="AG510" i="2" s="1"/>
  <c r="Q509" i="2"/>
  <c r="Y509" i="2" s="1"/>
  <c r="AF956" i="2"/>
  <c r="AG956" i="2"/>
  <c r="AE956" i="2"/>
  <c r="AO955" i="2"/>
  <c r="AQ955" i="2"/>
  <c r="AP955" i="2"/>
  <c r="L963" i="2"/>
  <c r="P962" i="2"/>
  <c r="O962" i="2"/>
  <c r="K963" i="2"/>
  <c r="N962" i="2"/>
  <c r="J963" i="2"/>
  <c r="M962" i="2"/>
  <c r="C956" i="2"/>
  <c r="AR956" i="2" s="1"/>
  <c r="B957" i="2"/>
  <c r="AF510" i="2" l="1"/>
  <c r="AH510" i="2" s="1"/>
  <c r="W509" i="2"/>
  <c r="AE510" i="2" s="1"/>
  <c r="Z509" i="2"/>
  <c r="T510" i="2"/>
  <c r="AB510" i="2" s="1"/>
  <c r="S510" i="2"/>
  <c r="AA510" i="2" s="1"/>
  <c r="AF957" i="2"/>
  <c r="AE957" i="2"/>
  <c r="AG957" i="2"/>
  <c r="AP956" i="2"/>
  <c r="AQ956" i="2"/>
  <c r="AO956" i="2"/>
  <c r="K964" i="2"/>
  <c r="N963" i="2"/>
  <c r="J964" i="2"/>
  <c r="M963" i="2"/>
  <c r="L964" i="2"/>
  <c r="P963" i="2"/>
  <c r="O963" i="2"/>
  <c r="C957" i="2"/>
  <c r="AR957" i="2" s="1"/>
  <c r="B958" i="2"/>
  <c r="U511" i="2" l="1"/>
  <c r="AC511" i="2" s="1"/>
  <c r="V511" i="2"/>
  <c r="AD511" i="2" s="1"/>
  <c r="Q510" i="2"/>
  <c r="Y510" i="2" s="1"/>
  <c r="R510" i="2"/>
  <c r="AF511" i="2" s="1"/>
  <c r="AF958" i="2"/>
  <c r="AG958" i="2"/>
  <c r="AE958" i="2"/>
  <c r="AQ957" i="2"/>
  <c r="AO957" i="2"/>
  <c r="AP957" i="2"/>
  <c r="J965" i="2"/>
  <c r="M964" i="2"/>
  <c r="L965" i="2"/>
  <c r="P964" i="2"/>
  <c r="O964" i="2"/>
  <c r="K965" i="2"/>
  <c r="N964" i="2"/>
  <c r="C958" i="2"/>
  <c r="AR958" i="2" s="1"/>
  <c r="B959" i="2"/>
  <c r="T511" i="2" l="1"/>
  <c r="AB511" i="2" s="1"/>
  <c r="AG511" i="2"/>
  <c r="AH511" i="2" s="1"/>
  <c r="Z510" i="2"/>
  <c r="W510" i="2"/>
  <c r="Q511" i="2" s="1"/>
  <c r="Y511" i="2" s="1"/>
  <c r="S511" i="2"/>
  <c r="AA511" i="2" s="1"/>
  <c r="AE959" i="2"/>
  <c r="AG959" i="2"/>
  <c r="AF959" i="2"/>
  <c r="AO958" i="2"/>
  <c r="AQ958" i="2"/>
  <c r="AP958" i="2"/>
  <c r="L966" i="2"/>
  <c r="P965" i="2"/>
  <c r="O965" i="2"/>
  <c r="K966" i="2"/>
  <c r="N965" i="2"/>
  <c r="J966" i="2"/>
  <c r="M965" i="2"/>
  <c r="C959" i="2"/>
  <c r="AR959" i="2" s="1"/>
  <c r="B960" i="2"/>
  <c r="R511" i="2" l="1"/>
  <c r="AF512" i="2" s="1"/>
  <c r="AE511" i="2"/>
  <c r="V512" i="2"/>
  <c r="AD512" i="2" s="1"/>
  <c r="U512" i="2"/>
  <c r="AC512" i="2" s="1"/>
  <c r="AG960" i="2"/>
  <c r="AF960" i="2"/>
  <c r="AE960" i="2"/>
  <c r="AQ959" i="2"/>
  <c r="AO959" i="2"/>
  <c r="AP959" i="2"/>
  <c r="K967" i="2"/>
  <c r="N966" i="2"/>
  <c r="J967" i="2"/>
  <c r="M966" i="2"/>
  <c r="L967" i="2"/>
  <c r="P966" i="2"/>
  <c r="O966" i="2"/>
  <c r="C960" i="2"/>
  <c r="AR960" i="2" s="1"/>
  <c r="B961" i="2"/>
  <c r="S512" i="2" l="1"/>
  <c r="AA512" i="2" s="1"/>
  <c r="AG512" i="2"/>
  <c r="AH512" i="2" s="1"/>
  <c r="Z511" i="2"/>
  <c r="T512" i="2"/>
  <c r="AB512" i="2" s="1"/>
  <c r="W511" i="2"/>
  <c r="AE512" i="2" s="1"/>
  <c r="AG961" i="2"/>
  <c r="AE961" i="2"/>
  <c r="AF961" i="2"/>
  <c r="AP960" i="2"/>
  <c r="AO960" i="2"/>
  <c r="AQ960" i="2"/>
  <c r="J968" i="2"/>
  <c r="M967" i="2"/>
  <c r="L968" i="2"/>
  <c r="P967" i="2"/>
  <c r="O967" i="2"/>
  <c r="K968" i="2"/>
  <c r="N967" i="2"/>
  <c r="C961" i="2"/>
  <c r="AR961" i="2" s="1"/>
  <c r="B962" i="2"/>
  <c r="Q512" i="2" l="1"/>
  <c r="Y512" i="2" s="1"/>
  <c r="V513" i="2"/>
  <c r="AD513" i="2" s="1"/>
  <c r="U513" i="2"/>
  <c r="AC513" i="2" s="1"/>
  <c r="R512" i="2"/>
  <c r="AG513" i="2" s="1"/>
  <c r="AG962" i="2"/>
  <c r="AF962" i="2"/>
  <c r="AE962" i="2"/>
  <c r="AQ961" i="2"/>
  <c r="AP961" i="2"/>
  <c r="AO961" i="2"/>
  <c r="K969" i="2"/>
  <c r="N968" i="2"/>
  <c r="L969" i="2"/>
  <c r="P968" i="2"/>
  <c r="O968" i="2"/>
  <c r="J969" i="2"/>
  <c r="M968" i="2"/>
  <c r="C962" i="2"/>
  <c r="AR962" i="2" s="1"/>
  <c r="B963" i="2"/>
  <c r="W512" i="2" l="1"/>
  <c r="AE513" i="2" s="1"/>
  <c r="Z512" i="2"/>
  <c r="AF513" i="2"/>
  <c r="AH513" i="2" s="1"/>
  <c r="T513" i="2"/>
  <c r="V514" i="2" s="1"/>
  <c r="AD514" i="2" s="1"/>
  <c r="S513" i="2"/>
  <c r="AA513" i="2" s="1"/>
  <c r="AG963" i="2"/>
  <c r="AF963" i="2"/>
  <c r="AE963" i="2"/>
  <c r="AP962" i="2"/>
  <c r="AO962" i="2"/>
  <c r="AQ962" i="2"/>
  <c r="L970" i="2"/>
  <c r="P969" i="2"/>
  <c r="O969" i="2"/>
  <c r="J970" i="2"/>
  <c r="M969" i="2"/>
  <c r="K970" i="2"/>
  <c r="N969" i="2"/>
  <c r="C963" i="2"/>
  <c r="AR963" i="2" s="1"/>
  <c r="B964" i="2"/>
  <c r="R513" i="2" l="1"/>
  <c r="AG514" i="2" s="1"/>
  <c r="AB513" i="2"/>
  <c r="U514" i="2"/>
  <c r="AC514" i="2" s="1"/>
  <c r="Q513" i="2"/>
  <c r="Y513" i="2" s="1"/>
  <c r="AF964" i="2"/>
  <c r="AG964" i="2"/>
  <c r="AE964" i="2"/>
  <c r="AO963" i="2"/>
  <c r="AQ963" i="2"/>
  <c r="AP963" i="2"/>
  <c r="J971" i="2"/>
  <c r="M970" i="2"/>
  <c r="K971" i="2"/>
  <c r="N970" i="2"/>
  <c r="L971" i="2"/>
  <c r="P970" i="2"/>
  <c r="O970" i="2"/>
  <c r="C964" i="2"/>
  <c r="AR964" i="2" s="1"/>
  <c r="B965" i="2"/>
  <c r="AF514" i="2" l="1"/>
  <c r="AH514" i="2" s="1"/>
  <c r="S514" i="2"/>
  <c r="AA514" i="2" s="1"/>
  <c r="T514" i="2"/>
  <c r="V515" i="2" s="1"/>
  <c r="AD515" i="2" s="1"/>
  <c r="Z513" i="2"/>
  <c r="W513" i="2"/>
  <c r="AE514" i="2" s="1"/>
  <c r="AG965" i="2"/>
  <c r="AF965" i="2"/>
  <c r="AE965" i="2"/>
  <c r="AP964" i="2"/>
  <c r="AO964" i="2"/>
  <c r="AQ964" i="2"/>
  <c r="L972" i="2"/>
  <c r="P971" i="2"/>
  <c r="O971" i="2"/>
  <c r="K972" i="2"/>
  <c r="N971" i="2"/>
  <c r="J972" i="2"/>
  <c r="M971" i="2"/>
  <c r="C965" i="2"/>
  <c r="AR965" i="2" s="1"/>
  <c r="B966" i="2"/>
  <c r="U515" i="2" l="1"/>
  <c r="AC515" i="2" s="1"/>
  <c r="AB514" i="2"/>
  <c r="Q514" i="2"/>
  <c r="Y514" i="2" s="1"/>
  <c r="R514" i="2"/>
  <c r="AG515" i="2" s="1"/>
  <c r="AF966" i="2"/>
  <c r="AG966" i="2"/>
  <c r="AE966" i="2"/>
  <c r="AQ965" i="2"/>
  <c r="AO965" i="2"/>
  <c r="AP965" i="2"/>
  <c r="K973" i="2"/>
  <c r="N972" i="2"/>
  <c r="J973" i="2"/>
  <c r="M972" i="2"/>
  <c r="L973" i="2"/>
  <c r="P972" i="2"/>
  <c r="O972" i="2"/>
  <c r="C966" i="2"/>
  <c r="AR966" i="2" s="1"/>
  <c r="B967" i="2"/>
  <c r="AF515" i="2" l="1"/>
  <c r="AH515" i="2" s="1"/>
  <c r="W514" i="2"/>
  <c r="R515" i="2" s="1"/>
  <c r="Z515" i="2" s="1"/>
  <c r="S515" i="2"/>
  <c r="AA515" i="2" s="1"/>
  <c r="Z514" i="2"/>
  <c r="T515" i="2"/>
  <c r="AB515" i="2" s="1"/>
  <c r="AE967" i="2"/>
  <c r="AG967" i="2"/>
  <c r="AF967" i="2"/>
  <c r="AO966" i="2"/>
  <c r="AP966" i="2"/>
  <c r="AQ966" i="2"/>
  <c r="J974" i="2"/>
  <c r="M973" i="2"/>
  <c r="L974" i="2"/>
  <c r="P973" i="2"/>
  <c r="O973" i="2"/>
  <c r="K974" i="2"/>
  <c r="N973" i="2"/>
  <c r="C967" i="2"/>
  <c r="AR967" i="2" s="1"/>
  <c r="B968" i="2"/>
  <c r="U516" i="2" l="1"/>
  <c r="AC516" i="2" s="1"/>
  <c r="Q515" i="2"/>
  <c r="Y515" i="2" s="1"/>
  <c r="AE515" i="2"/>
  <c r="AG516" i="2"/>
  <c r="S516" i="2"/>
  <c r="AA516" i="2" s="1"/>
  <c r="AF516" i="2"/>
  <c r="V516" i="2"/>
  <c r="AD516" i="2" s="1"/>
  <c r="T516" i="2"/>
  <c r="AB516" i="2" s="1"/>
  <c r="AE968" i="2"/>
  <c r="AG968" i="2"/>
  <c r="AF968" i="2"/>
  <c r="AQ967" i="2"/>
  <c r="AO967" i="2"/>
  <c r="AP967" i="2"/>
  <c r="L975" i="2"/>
  <c r="P974" i="2"/>
  <c r="O974" i="2"/>
  <c r="K975" i="2"/>
  <c r="N974" i="2"/>
  <c r="J975" i="2"/>
  <c r="M974" i="2"/>
  <c r="C968" i="2"/>
  <c r="AR968" i="2" s="1"/>
  <c r="B969" i="2"/>
  <c r="AH516" i="2" l="1"/>
  <c r="W515" i="2"/>
  <c r="R516" i="2" s="1"/>
  <c r="S517" i="2" s="1"/>
  <c r="AA517" i="2" s="1"/>
  <c r="U517" i="2"/>
  <c r="AC517" i="2" s="1"/>
  <c r="V517" i="2"/>
  <c r="AD517" i="2" s="1"/>
  <c r="AE516" i="2"/>
  <c r="Q516" i="2"/>
  <c r="W516" i="2" s="1"/>
  <c r="R517" i="2" s="1"/>
  <c r="AG969" i="2"/>
  <c r="AE969" i="2"/>
  <c r="AF969" i="2"/>
  <c r="AP968" i="2"/>
  <c r="AQ968" i="2"/>
  <c r="AO968" i="2"/>
  <c r="J976" i="2"/>
  <c r="M975" i="2"/>
  <c r="K976" i="2"/>
  <c r="N975" i="2"/>
  <c r="L976" i="2"/>
  <c r="P975" i="2"/>
  <c r="O975" i="2"/>
  <c r="C969" i="2"/>
  <c r="AR969" i="2" s="1"/>
  <c r="B970" i="2"/>
  <c r="AG517" i="2" l="1"/>
  <c r="T517" i="2"/>
  <c r="AB517" i="2" s="1"/>
  <c r="AF517" i="2"/>
  <c r="Z516" i="2"/>
  <c r="Y516" i="2"/>
  <c r="Q517" i="2"/>
  <c r="Y517" i="2" s="1"/>
  <c r="S518" i="2"/>
  <c r="AA518" i="2" s="1"/>
  <c r="Z517" i="2"/>
  <c r="AG518" i="2"/>
  <c r="AF518" i="2"/>
  <c r="AE517" i="2"/>
  <c r="AG970" i="2"/>
  <c r="AF970" i="2"/>
  <c r="AE970" i="2"/>
  <c r="AQ969" i="2"/>
  <c r="AP969" i="2"/>
  <c r="AO969" i="2"/>
  <c r="L977" i="2"/>
  <c r="P976" i="2"/>
  <c r="O976" i="2"/>
  <c r="K977" i="2"/>
  <c r="N976" i="2"/>
  <c r="J977" i="2"/>
  <c r="M976" i="2"/>
  <c r="C970" i="2"/>
  <c r="AR970" i="2" s="1"/>
  <c r="B971" i="2"/>
  <c r="AH517" i="2" l="1"/>
  <c r="V518" i="2"/>
  <c r="AD518" i="2" s="1"/>
  <c r="U518" i="2"/>
  <c r="AC518" i="2" s="1"/>
  <c r="T518" i="2"/>
  <c r="AB518" i="2" s="1"/>
  <c r="W517" i="2"/>
  <c r="AE518" i="2" s="1"/>
  <c r="AH518" i="2"/>
  <c r="AG971" i="2"/>
  <c r="AF971" i="2"/>
  <c r="AE971" i="2"/>
  <c r="AP970" i="2"/>
  <c r="AO970" i="2"/>
  <c r="AQ970" i="2"/>
  <c r="J978" i="2"/>
  <c r="M977" i="2"/>
  <c r="K978" i="2"/>
  <c r="N977" i="2"/>
  <c r="L978" i="2"/>
  <c r="P977" i="2"/>
  <c r="O977" i="2"/>
  <c r="C971" i="2"/>
  <c r="AR971" i="2" s="1"/>
  <c r="B972" i="2"/>
  <c r="V519" i="2" l="1"/>
  <c r="AD519" i="2" s="1"/>
  <c r="U519" i="2"/>
  <c r="AC519" i="2" s="1"/>
  <c r="R518" i="2"/>
  <c r="AF519" i="2" s="1"/>
  <c r="Q518" i="2"/>
  <c r="AF972" i="2"/>
  <c r="AG972" i="2"/>
  <c r="AE972" i="2"/>
  <c r="AO971" i="2"/>
  <c r="AQ971" i="2"/>
  <c r="AP971" i="2"/>
  <c r="K979" i="2"/>
  <c r="N978" i="2"/>
  <c r="L979" i="2"/>
  <c r="P978" i="2"/>
  <c r="O978" i="2"/>
  <c r="J979" i="2"/>
  <c r="M978" i="2"/>
  <c r="C972" i="2"/>
  <c r="AR972" i="2" s="1"/>
  <c r="B973" i="2"/>
  <c r="Z518" i="2" l="1"/>
  <c r="S519" i="2"/>
  <c r="AA519" i="2" s="1"/>
  <c r="T519" i="2"/>
  <c r="AB519" i="2" s="1"/>
  <c r="AG519" i="2"/>
  <c r="AH519" i="2" s="1"/>
  <c r="W518" i="2"/>
  <c r="R519" i="2" s="1"/>
  <c r="AG520" i="2" s="1"/>
  <c r="Y518" i="2"/>
  <c r="AG973" i="2"/>
  <c r="AF973" i="2"/>
  <c r="AE973" i="2"/>
  <c r="AP972" i="2"/>
  <c r="AQ972" i="2"/>
  <c r="AO972" i="2"/>
  <c r="L980" i="2"/>
  <c r="P979" i="2"/>
  <c r="O979" i="2"/>
  <c r="J980" i="2"/>
  <c r="M979" i="2"/>
  <c r="K980" i="2"/>
  <c r="N979" i="2"/>
  <c r="C973" i="2"/>
  <c r="AR973" i="2" s="1"/>
  <c r="B974" i="2"/>
  <c r="AE519" i="2" l="1"/>
  <c r="U520" i="2"/>
  <c r="AC520" i="2" s="1"/>
  <c r="T520" i="2"/>
  <c r="AB520" i="2" s="1"/>
  <c r="Q519" i="2"/>
  <c r="W519" i="2" s="1"/>
  <c r="R520" i="2" s="1"/>
  <c r="Z519" i="2"/>
  <c r="AF520" i="2"/>
  <c r="AH520" i="2" s="1"/>
  <c r="V520" i="2"/>
  <c r="AD520" i="2" s="1"/>
  <c r="S520" i="2"/>
  <c r="AA520" i="2" s="1"/>
  <c r="AF974" i="2"/>
  <c r="AG974" i="2"/>
  <c r="AE974" i="2"/>
  <c r="AQ973" i="2"/>
  <c r="AO973" i="2"/>
  <c r="AP973" i="2"/>
  <c r="K981" i="2"/>
  <c r="N980" i="2"/>
  <c r="J981" i="2"/>
  <c r="M980" i="2"/>
  <c r="L981" i="2"/>
  <c r="P980" i="2"/>
  <c r="O980" i="2"/>
  <c r="C974" i="2"/>
  <c r="AR974" i="2" s="1"/>
  <c r="B975" i="2"/>
  <c r="V521" i="2" l="1"/>
  <c r="AD521" i="2" s="1"/>
  <c r="Y519" i="2"/>
  <c r="U521" i="2"/>
  <c r="AC521" i="2" s="1"/>
  <c r="AG521" i="2"/>
  <c r="AF521" i="2"/>
  <c r="AE520" i="2"/>
  <c r="AE975" i="2"/>
  <c r="AF975" i="2"/>
  <c r="AG975" i="2"/>
  <c r="AP974" i="2"/>
  <c r="AQ974" i="2"/>
  <c r="AO974" i="2"/>
  <c r="Z520" i="2"/>
  <c r="S521" i="2"/>
  <c r="Q520" i="2"/>
  <c r="T521" i="2"/>
  <c r="J982" i="2"/>
  <c r="M981" i="2"/>
  <c r="L982" i="2"/>
  <c r="P981" i="2"/>
  <c r="O981" i="2"/>
  <c r="K982" i="2"/>
  <c r="N981" i="2"/>
  <c r="C975" i="2"/>
  <c r="AR975" i="2" s="1"/>
  <c r="B976" i="2"/>
  <c r="AG976" i="2" l="1"/>
  <c r="AF976" i="2"/>
  <c r="AE976" i="2"/>
  <c r="AQ975" i="2"/>
  <c r="AO975" i="2"/>
  <c r="AP975" i="2"/>
  <c r="AA521" i="2"/>
  <c r="AB521" i="2"/>
  <c r="U522" i="2"/>
  <c r="V522" i="2"/>
  <c r="W520" i="2"/>
  <c r="R521" i="2" s="1"/>
  <c r="Y520" i="2"/>
  <c r="AH521" i="2"/>
  <c r="L983" i="2"/>
  <c r="P982" i="2"/>
  <c r="O982" i="2"/>
  <c r="K983" i="2"/>
  <c r="N982" i="2"/>
  <c r="J983" i="2"/>
  <c r="M982" i="2"/>
  <c r="C976" i="2"/>
  <c r="AR976" i="2" s="1"/>
  <c r="B977" i="2"/>
  <c r="AG522" i="2" l="1"/>
  <c r="AF522" i="2"/>
  <c r="AE521" i="2"/>
  <c r="AG977" i="2"/>
  <c r="AE977" i="2"/>
  <c r="AF977" i="2"/>
  <c r="AP976" i="2"/>
  <c r="AQ976" i="2"/>
  <c r="AO976" i="2"/>
  <c r="Z521" i="2"/>
  <c r="AC522" i="2"/>
  <c r="T522" i="2"/>
  <c r="AB522" i="2" s="1"/>
  <c r="AD522" i="2"/>
  <c r="Q521" i="2"/>
  <c r="S522" i="2"/>
  <c r="AA522" i="2" s="1"/>
  <c r="K984" i="2"/>
  <c r="N983" i="2"/>
  <c r="J984" i="2"/>
  <c r="M983" i="2"/>
  <c r="L984" i="2"/>
  <c r="P983" i="2"/>
  <c r="O983" i="2"/>
  <c r="C977" i="2"/>
  <c r="AR977" i="2" s="1"/>
  <c r="B978" i="2"/>
  <c r="AG978" i="2" l="1"/>
  <c r="AF978" i="2"/>
  <c r="AE978" i="2"/>
  <c r="AQ977" i="2"/>
  <c r="AO977" i="2"/>
  <c r="AP977" i="2"/>
  <c r="V523" i="2"/>
  <c r="AD523" i="2" s="1"/>
  <c r="U523" i="2"/>
  <c r="AC523" i="2" s="1"/>
  <c r="W521" i="2"/>
  <c r="AE522" i="2" s="1"/>
  <c r="Y521" i="2"/>
  <c r="AH522" i="2"/>
  <c r="J985" i="2"/>
  <c r="M984" i="2"/>
  <c r="L985" i="2"/>
  <c r="P984" i="2"/>
  <c r="O984" i="2"/>
  <c r="K985" i="2"/>
  <c r="N984" i="2"/>
  <c r="C978" i="2"/>
  <c r="AR978" i="2" s="1"/>
  <c r="B979" i="2"/>
  <c r="AG979" i="2" l="1"/>
  <c r="AF979" i="2"/>
  <c r="AE979" i="2"/>
  <c r="AP978" i="2"/>
  <c r="AQ978" i="2"/>
  <c r="AO978" i="2"/>
  <c r="Q522" i="2"/>
  <c r="R522" i="2"/>
  <c r="K986" i="2"/>
  <c r="N985" i="2"/>
  <c r="L986" i="2"/>
  <c r="P985" i="2"/>
  <c r="O985" i="2"/>
  <c r="J986" i="2"/>
  <c r="M985" i="2"/>
  <c r="C979" i="2"/>
  <c r="AR979" i="2" s="1"/>
  <c r="B980" i="2"/>
  <c r="AG523" i="2" l="1"/>
  <c r="AF523" i="2"/>
  <c r="Y522" i="2"/>
  <c r="AF980" i="2"/>
  <c r="AG980" i="2"/>
  <c r="AE980" i="2"/>
  <c r="AO979" i="2"/>
  <c r="AP979" i="2"/>
  <c r="AQ979" i="2"/>
  <c r="W522" i="2"/>
  <c r="R523" i="2" s="1"/>
  <c r="Z522" i="2"/>
  <c r="S523" i="2"/>
  <c r="T523" i="2"/>
  <c r="J987" i="2"/>
  <c r="M986" i="2"/>
  <c r="L987" i="2"/>
  <c r="P986" i="2"/>
  <c r="O986" i="2"/>
  <c r="K987" i="2"/>
  <c r="N986" i="2"/>
  <c r="C980" i="2"/>
  <c r="AR980" i="2" s="1"/>
  <c r="B981" i="2"/>
  <c r="AE523" i="2" l="1"/>
  <c r="AG524" i="2"/>
  <c r="AF524" i="2"/>
  <c r="AG981" i="2"/>
  <c r="AF981" i="2"/>
  <c r="AE981" i="2"/>
  <c r="AP980" i="2"/>
  <c r="AQ980" i="2"/>
  <c r="AO980" i="2"/>
  <c r="AH523" i="2"/>
  <c r="AB523" i="2"/>
  <c r="V524" i="2"/>
  <c r="T524" i="2"/>
  <c r="U524" i="2"/>
  <c r="AA523" i="2"/>
  <c r="S524" i="2"/>
  <c r="Z523" i="2"/>
  <c r="Q523" i="2"/>
  <c r="L988" i="2"/>
  <c r="P987" i="2"/>
  <c r="O987" i="2"/>
  <c r="K988" i="2"/>
  <c r="N987" i="2"/>
  <c r="J988" i="2"/>
  <c r="M987" i="2"/>
  <c r="C981" i="2"/>
  <c r="AR981" i="2" s="1"/>
  <c r="B982" i="2"/>
  <c r="AF982" i="2" l="1"/>
  <c r="AE982" i="2"/>
  <c r="AG982" i="2"/>
  <c r="AQ981" i="2"/>
  <c r="AO981" i="2"/>
  <c r="AP981" i="2"/>
  <c r="AH524" i="2"/>
  <c r="AA524" i="2"/>
  <c r="AC524" i="2"/>
  <c r="U525" i="2"/>
  <c r="AB524" i="2"/>
  <c r="AD524" i="2"/>
  <c r="V525" i="2"/>
  <c r="Y523" i="2"/>
  <c r="W523" i="2"/>
  <c r="Q524" i="2" s="1"/>
  <c r="J989" i="2"/>
  <c r="M988" i="2"/>
  <c r="K989" i="2"/>
  <c r="N988" i="2"/>
  <c r="L989" i="2"/>
  <c r="P988" i="2"/>
  <c r="O988" i="2"/>
  <c r="C982" i="2"/>
  <c r="AR982" i="2" s="1"/>
  <c r="B983" i="2"/>
  <c r="AE524" i="2" l="1"/>
  <c r="AE983" i="2"/>
  <c r="AG983" i="2"/>
  <c r="AF983" i="2"/>
  <c r="AQ982" i="2"/>
  <c r="AP982" i="2"/>
  <c r="AO982" i="2"/>
  <c r="R524" i="2"/>
  <c r="AD525" i="2"/>
  <c r="AC525" i="2"/>
  <c r="Y524" i="2"/>
  <c r="K990" i="2"/>
  <c r="N989" i="2"/>
  <c r="L990" i="2"/>
  <c r="P989" i="2"/>
  <c r="O989" i="2"/>
  <c r="J990" i="2"/>
  <c r="M989" i="2"/>
  <c r="C983" i="2"/>
  <c r="AR983" i="2" s="1"/>
  <c r="B984" i="2"/>
  <c r="S525" i="2" l="1"/>
  <c r="AA525" i="2" s="1"/>
  <c r="AG525" i="2"/>
  <c r="AF525" i="2"/>
  <c r="AG984" i="2"/>
  <c r="AF984" i="2"/>
  <c r="AE984" i="2"/>
  <c r="AQ983" i="2"/>
  <c r="AO983" i="2"/>
  <c r="AP983" i="2"/>
  <c r="Z524" i="2"/>
  <c r="W524" i="2"/>
  <c r="T525" i="2"/>
  <c r="J991" i="2"/>
  <c r="M990" i="2"/>
  <c r="L991" i="2"/>
  <c r="P990" i="2"/>
  <c r="O990" i="2"/>
  <c r="K991" i="2"/>
  <c r="N990" i="2"/>
  <c r="C984" i="2"/>
  <c r="AR984" i="2" s="1"/>
  <c r="B985" i="2"/>
  <c r="U526" i="2" l="1"/>
  <c r="AC526" i="2" s="1"/>
  <c r="Q525" i="2"/>
  <c r="AE525" i="2"/>
  <c r="AG985" i="2"/>
  <c r="AE985" i="2"/>
  <c r="AF985" i="2"/>
  <c r="AH525" i="2"/>
  <c r="R525" i="2"/>
  <c r="AP984" i="2"/>
  <c r="AQ984" i="2"/>
  <c r="AO984" i="2"/>
  <c r="AB525" i="2"/>
  <c r="V526" i="2"/>
  <c r="AD526" i="2" s="1"/>
  <c r="L992" i="2"/>
  <c r="P991" i="2"/>
  <c r="O991" i="2"/>
  <c r="K992" i="2"/>
  <c r="N991" i="2"/>
  <c r="J992" i="2"/>
  <c r="M991" i="2"/>
  <c r="C985" i="2"/>
  <c r="AR985" i="2" s="1"/>
  <c r="B986" i="2"/>
  <c r="AG526" i="2" l="1"/>
  <c r="AF526" i="2"/>
  <c r="Y525" i="2"/>
  <c r="AE986" i="2"/>
  <c r="AG986" i="2"/>
  <c r="AF986" i="2"/>
  <c r="T526" i="2"/>
  <c r="AB526" i="2" s="1"/>
  <c r="W525" i="2"/>
  <c r="R526" i="2" s="1"/>
  <c r="S526" i="2"/>
  <c r="AA526" i="2" s="1"/>
  <c r="Z525" i="2"/>
  <c r="AQ985" i="2"/>
  <c r="AP985" i="2"/>
  <c r="AO985" i="2"/>
  <c r="K993" i="2"/>
  <c r="N992" i="2"/>
  <c r="J993" i="2"/>
  <c r="M992" i="2"/>
  <c r="L993" i="2"/>
  <c r="P992" i="2"/>
  <c r="O992" i="2"/>
  <c r="C986" i="2"/>
  <c r="AR986" i="2" s="1"/>
  <c r="B987" i="2"/>
  <c r="S527" i="2" l="1"/>
  <c r="AA527" i="2" s="1"/>
  <c r="AH526" i="2"/>
  <c r="Z526" i="2"/>
  <c r="Q526" i="2"/>
  <c r="Y526" i="2" s="1"/>
  <c r="AE526" i="2"/>
  <c r="V527" i="2"/>
  <c r="AD527" i="2" s="1"/>
  <c r="T527" i="2"/>
  <c r="U527" i="2"/>
  <c r="AC527" i="2" s="1"/>
  <c r="AF527" i="2"/>
  <c r="AG527" i="2"/>
  <c r="AG987" i="2"/>
  <c r="AF987" i="2"/>
  <c r="AE987" i="2"/>
  <c r="AP986" i="2"/>
  <c r="AQ986" i="2"/>
  <c r="AO986" i="2"/>
  <c r="J994" i="2"/>
  <c r="M993" i="2"/>
  <c r="L994" i="2"/>
  <c r="P993" i="2"/>
  <c r="O993" i="2"/>
  <c r="K994" i="2"/>
  <c r="N993" i="2"/>
  <c r="C987" i="2"/>
  <c r="AR987" i="2" s="1"/>
  <c r="B988" i="2"/>
  <c r="V528" i="2" l="1"/>
  <c r="AD528" i="2" s="1"/>
  <c r="W526" i="2"/>
  <c r="R527" i="2" s="1"/>
  <c r="Z527" i="2" s="1"/>
  <c r="AH527" i="2"/>
  <c r="U528" i="2"/>
  <c r="AC528" i="2" s="1"/>
  <c r="AB527" i="2"/>
  <c r="AF988" i="2"/>
  <c r="AG988" i="2"/>
  <c r="AE988" i="2"/>
  <c r="AO987" i="2"/>
  <c r="AP987" i="2"/>
  <c r="AQ987" i="2"/>
  <c r="K995" i="2"/>
  <c r="N994" i="2"/>
  <c r="L995" i="2"/>
  <c r="P994" i="2"/>
  <c r="O994" i="2"/>
  <c r="J995" i="2"/>
  <c r="M994" i="2"/>
  <c r="C988" i="2"/>
  <c r="AR988" i="2" s="1"/>
  <c r="B989" i="2"/>
  <c r="AE527" i="2" l="1"/>
  <c r="Q527" i="2"/>
  <c r="Y527" i="2" s="1"/>
  <c r="AG528" i="2"/>
  <c r="AF528" i="2"/>
  <c r="T528" i="2"/>
  <c r="V529" i="2" s="1"/>
  <c r="AD529" i="2" s="1"/>
  <c r="S528" i="2"/>
  <c r="AA528" i="2" s="1"/>
  <c r="AF989" i="2"/>
  <c r="AE989" i="2"/>
  <c r="AG989" i="2"/>
  <c r="AP988" i="2"/>
  <c r="AQ988" i="2"/>
  <c r="AO988" i="2"/>
  <c r="J996" i="2"/>
  <c r="M995" i="2"/>
  <c r="L996" i="2"/>
  <c r="P995" i="2"/>
  <c r="O995" i="2"/>
  <c r="K996" i="2"/>
  <c r="N995" i="2"/>
  <c r="C989" i="2"/>
  <c r="AR989" i="2" s="1"/>
  <c r="B990" i="2"/>
  <c r="W527" i="2" l="1"/>
  <c r="Q528" i="2" s="1"/>
  <c r="Y528" i="2" s="1"/>
  <c r="AH528" i="2"/>
  <c r="U529" i="2"/>
  <c r="AC529" i="2" s="1"/>
  <c r="AB528" i="2"/>
  <c r="AF990" i="2"/>
  <c r="AG990" i="2"/>
  <c r="AE990" i="2"/>
  <c r="AQ989" i="2"/>
  <c r="AO989" i="2"/>
  <c r="AP989" i="2"/>
  <c r="L997" i="2"/>
  <c r="P996" i="2"/>
  <c r="O996" i="2"/>
  <c r="K997" i="2"/>
  <c r="N996" i="2"/>
  <c r="J997" i="2"/>
  <c r="M996" i="2"/>
  <c r="C990" i="2"/>
  <c r="AR990" i="2" s="1"/>
  <c r="B991" i="2"/>
  <c r="AE528" i="2" l="1"/>
  <c r="R528" i="2"/>
  <c r="T529" i="2" s="1"/>
  <c r="AB529" i="2" s="1"/>
  <c r="AE991" i="2"/>
  <c r="AG991" i="2"/>
  <c r="AF991" i="2"/>
  <c r="AO990" i="2"/>
  <c r="AQ990" i="2"/>
  <c r="AP990" i="2"/>
  <c r="K998" i="2"/>
  <c r="N997" i="2"/>
  <c r="J998" i="2"/>
  <c r="M997" i="2"/>
  <c r="L998" i="2"/>
  <c r="P997" i="2"/>
  <c r="O997" i="2"/>
  <c r="C991" i="2"/>
  <c r="AR991" i="2" s="1"/>
  <c r="B992" i="2"/>
  <c r="V530" i="2" l="1"/>
  <c r="AD530" i="2" s="1"/>
  <c r="AG529" i="2"/>
  <c r="AF529" i="2"/>
  <c r="S529" i="2"/>
  <c r="AA529" i="2" s="1"/>
  <c r="Z528" i="2"/>
  <c r="W528" i="2"/>
  <c r="R529" i="2" s="1"/>
  <c r="AF530" i="2" s="1"/>
  <c r="AG992" i="2"/>
  <c r="AF992" i="2"/>
  <c r="AE992" i="2"/>
  <c r="AQ991" i="2"/>
  <c r="AO991" i="2"/>
  <c r="AP991" i="2"/>
  <c r="J999" i="2"/>
  <c r="M998" i="2"/>
  <c r="L999" i="2"/>
  <c r="P998" i="2"/>
  <c r="O998" i="2"/>
  <c r="K999" i="2"/>
  <c r="N998" i="2"/>
  <c r="C992" i="2"/>
  <c r="AR992" i="2" s="1"/>
  <c r="B993" i="2"/>
  <c r="U530" i="2" l="1"/>
  <c r="AC530" i="2" s="1"/>
  <c r="AH529" i="2"/>
  <c r="Q529" i="2"/>
  <c r="Y529" i="2" s="1"/>
  <c r="T530" i="2"/>
  <c r="AB530" i="2" s="1"/>
  <c r="AE529" i="2"/>
  <c r="S530" i="2"/>
  <c r="AA530" i="2" s="1"/>
  <c r="Z529" i="2"/>
  <c r="AG530" i="2"/>
  <c r="AH530" i="2" s="1"/>
  <c r="AG993" i="2"/>
  <c r="AE993" i="2"/>
  <c r="AF993" i="2"/>
  <c r="AP992" i="2"/>
  <c r="AO992" i="2"/>
  <c r="AQ992" i="2"/>
  <c r="L1000" i="2"/>
  <c r="P999" i="2"/>
  <c r="O999" i="2"/>
  <c r="K1000" i="2"/>
  <c r="N999" i="2"/>
  <c r="J1000" i="2"/>
  <c r="M999" i="2"/>
  <c r="C993" i="2"/>
  <c r="AR993" i="2" s="1"/>
  <c r="B994" i="2"/>
  <c r="W529" i="2" l="1"/>
  <c r="AE530" i="2" s="1"/>
  <c r="V531" i="2"/>
  <c r="AD531" i="2" s="1"/>
  <c r="U531" i="2"/>
  <c r="AC531" i="2" s="1"/>
  <c r="AG994" i="2"/>
  <c r="AF994" i="2"/>
  <c r="AE994" i="2"/>
  <c r="AQ993" i="2"/>
  <c r="AP993" i="2"/>
  <c r="AO993" i="2"/>
  <c r="K1001" i="2"/>
  <c r="N1000" i="2"/>
  <c r="J1001" i="2"/>
  <c r="M1000" i="2"/>
  <c r="L1001" i="2"/>
  <c r="P1000" i="2"/>
  <c r="O1000" i="2"/>
  <c r="C994" i="2"/>
  <c r="AR994" i="2" s="1"/>
  <c r="B995" i="2"/>
  <c r="R530" i="2" l="1"/>
  <c r="AG531" i="2" s="1"/>
  <c r="Q530" i="2"/>
  <c r="Y530" i="2" s="1"/>
  <c r="AG995" i="2"/>
  <c r="AF995" i="2"/>
  <c r="AE995" i="2"/>
  <c r="AP994" i="2"/>
  <c r="AO994" i="2"/>
  <c r="AQ994" i="2"/>
  <c r="J1002" i="2"/>
  <c r="M1001" i="2"/>
  <c r="L1002" i="2"/>
  <c r="P1001" i="2"/>
  <c r="O1001" i="2"/>
  <c r="K1002" i="2"/>
  <c r="N1001" i="2"/>
  <c r="C995" i="2"/>
  <c r="AR995" i="2" s="1"/>
  <c r="B996" i="2"/>
  <c r="Z530" i="2" l="1"/>
  <c r="S531" i="2"/>
  <c r="AA531" i="2" s="1"/>
  <c r="AF531" i="2"/>
  <c r="AH531" i="2" s="1"/>
  <c r="T531" i="2"/>
  <c r="AB531" i="2" s="1"/>
  <c r="W530" i="2"/>
  <c r="R531" i="2" s="1"/>
  <c r="Z531" i="2" s="1"/>
  <c r="AF996" i="2"/>
  <c r="AG996" i="2"/>
  <c r="AE996" i="2"/>
  <c r="AO995" i="2"/>
  <c r="AQ995" i="2"/>
  <c r="AP995" i="2"/>
  <c r="L1003" i="2"/>
  <c r="P1002" i="2"/>
  <c r="O1002" i="2"/>
  <c r="K1003" i="2"/>
  <c r="N1002" i="2"/>
  <c r="J1003" i="2"/>
  <c r="M1002" i="2"/>
  <c r="C996" i="2"/>
  <c r="AR996" i="2" s="1"/>
  <c r="B997" i="2"/>
  <c r="U532" i="2" l="1"/>
  <c r="AC532" i="2" s="1"/>
  <c r="V532" i="2"/>
  <c r="AD532" i="2" s="1"/>
  <c r="Q531" i="2"/>
  <c r="Y531" i="2" s="1"/>
  <c r="AE531" i="2"/>
  <c r="AG532" i="2"/>
  <c r="AF532" i="2"/>
  <c r="T532" i="2"/>
  <c r="S532" i="2"/>
  <c r="AA532" i="2" s="1"/>
  <c r="AG997" i="2"/>
  <c r="AF997" i="2"/>
  <c r="AE997" i="2"/>
  <c r="AP996" i="2"/>
  <c r="AO996" i="2"/>
  <c r="AQ996" i="2"/>
  <c r="J1004" i="2"/>
  <c r="M1003" i="2"/>
  <c r="K1004" i="2"/>
  <c r="N1003" i="2"/>
  <c r="L1004" i="2"/>
  <c r="P1003" i="2"/>
  <c r="O1003" i="2"/>
  <c r="C997" i="2"/>
  <c r="AR997" i="2" s="1"/>
  <c r="B998" i="2"/>
  <c r="AH532" i="2" l="1"/>
  <c r="V533" i="2"/>
  <c r="AD533" i="2" s="1"/>
  <c r="AB532" i="2"/>
  <c r="W531" i="2"/>
  <c r="R532" i="2" s="1"/>
  <c r="AF533" i="2" s="1"/>
  <c r="U533" i="2"/>
  <c r="AC533" i="2" s="1"/>
  <c r="AF998" i="2"/>
  <c r="AG998" i="2"/>
  <c r="AE998" i="2"/>
  <c r="AQ997" i="2"/>
  <c r="AO997" i="2"/>
  <c r="AP997" i="2"/>
  <c r="K1005" i="2"/>
  <c r="N1004" i="2"/>
  <c r="L1005" i="2"/>
  <c r="P1004" i="2"/>
  <c r="O1004" i="2"/>
  <c r="J1005" i="2"/>
  <c r="M1004" i="2"/>
  <c r="C998" i="2"/>
  <c r="AR998" i="2" s="1"/>
  <c r="B999" i="2"/>
  <c r="Q532" i="2" l="1"/>
  <c r="Y532" i="2" s="1"/>
  <c r="AG533" i="2"/>
  <c r="AH533" i="2" s="1"/>
  <c r="Z532" i="2"/>
  <c r="T533" i="2"/>
  <c r="AB533" i="2" s="1"/>
  <c r="AE532" i="2"/>
  <c r="S533" i="2"/>
  <c r="AA533" i="2" s="1"/>
  <c r="AE999" i="2"/>
  <c r="AG999" i="2"/>
  <c r="AF999" i="2"/>
  <c r="AP998" i="2"/>
  <c r="AQ998" i="2"/>
  <c r="AO998" i="2"/>
  <c r="J1006" i="2"/>
  <c r="M1005" i="2"/>
  <c r="L1006" i="2"/>
  <c r="P1005" i="2"/>
  <c r="O1005" i="2"/>
  <c r="K1006" i="2"/>
  <c r="N1005" i="2"/>
  <c r="C999" i="2"/>
  <c r="AR999" i="2" s="1"/>
  <c r="B1000" i="2"/>
  <c r="V534" i="2" l="1"/>
  <c r="AD534" i="2" s="1"/>
  <c r="W532" i="2"/>
  <c r="AE533" i="2" s="1"/>
  <c r="U534" i="2"/>
  <c r="AC534" i="2" s="1"/>
  <c r="AE1000" i="2"/>
  <c r="AG1000" i="2"/>
  <c r="AF1000" i="2"/>
  <c r="AQ999" i="2"/>
  <c r="AP999" i="2"/>
  <c r="AO999" i="2"/>
  <c r="L1007" i="2"/>
  <c r="P1006" i="2"/>
  <c r="O1006" i="2"/>
  <c r="K1007" i="2"/>
  <c r="N1006" i="2"/>
  <c r="J1007" i="2"/>
  <c r="M1006" i="2"/>
  <c r="C1000" i="2"/>
  <c r="AR1000" i="2" s="1"/>
  <c r="B1001" i="2"/>
  <c r="R533" i="2" l="1"/>
  <c r="AG534" i="2" s="1"/>
  <c r="Q533" i="2"/>
  <c r="Y533" i="2" s="1"/>
  <c r="AG1001" i="2"/>
  <c r="AF1001" i="2"/>
  <c r="AE1001" i="2"/>
  <c r="AP1000" i="2"/>
  <c r="AQ1000" i="2"/>
  <c r="AO1000" i="2"/>
  <c r="K1008" i="2"/>
  <c r="N1007" i="2"/>
  <c r="J1008" i="2"/>
  <c r="M1007" i="2"/>
  <c r="L1008" i="2"/>
  <c r="P1007" i="2"/>
  <c r="O1007" i="2"/>
  <c r="C1001" i="2"/>
  <c r="AR1001" i="2" s="1"/>
  <c r="B1002" i="2"/>
  <c r="T534" i="2" l="1"/>
  <c r="AB534" i="2" s="1"/>
  <c r="Z533" i="2"/>
  <c r="W533" i="2"/>
  <c r="AE534" i="2" s="1"/>
  <c r="S534" i="2"/>
  <c r="AA534" i="2" s="1"/>
  <c r="AF534" i="2"/>
  <c r="AH534" i="2" s="1"/>
  <c r="AG1002" i="2"/>
  <c r="AF1002" i="2"/>
  <c r="AE1002" i="2"/>
  <c r="AO1001" i="2"/>
  <c r="AP1001" i="2"/>
  <c r="AQ1001" i="2"/>
  <c r="J1009" i="2"/>
  <c r="M1008" i="2"/>
  <c r="L1009" i="2"/>
  <c r="P1008" i="2"/>
  <c r="O1008" i="2"/>
  <c r="K1009" i="2"/>
  <c r="N1008" i="2"/>
  <c r="C1002" i="2"/>
  <c r="AR1002" i="2" s="1"/>
  <c r="B1003" i="2"/>
  <c r="V535" i="2" l="1"/>
  <c r="AD535" i="2" s="1"/>
  <c r="Q534" i="2"/>
  <c r="Y534" i="2" s="1"/>
  <c r="R534" i="2"/>
  <c r="S535" i="2" s="1"/>
  <c r="AA535" i="2" s="1"/>
  <c r="U535" i="2"/>
  <c r="AC535" i="2" s="1"/>
  <c r="AF1003" i="2"/>
  <c r="AG1003" i="2"/>
  <c r="AE1003" i="2"/>
  <c r="AP1002" i="2"/>
  <c r="AQ1002" i="2"/>
  <c r="AO1002" i="2"/>
  <c r="L1010" i="2"/>
  <c r="P1009" i="2"/>
  <c r="O1009" i="2"/>
  <c r="K1010" i="2"/>
  <c r="N1009" i="2"/>
  <c r="J1010" i="2"/>
  <c r="M1009" i="2"/>
  <c r="C1003" i="2"/>
  <c r="AR1003" i="2" s="1"/>
  <c r="B1004" i="2"/>
  <c r="T535" i="2" l="1"/>
  <c r="U536" i="2" s="1"/>
  <c r="AC536" i="2" s="1"/>
  <c r="AG535" i="2"/>
  <c r="Z534" i="2"/>
  <c r="AF535" i="2"/>
  <c r="W534" i="2"/>
  <c r="AG1004" i="2"/>
  <c r="AF1004" i="2"/>
  <c r="AE1004" i="2"/>
  <c r="AQ1003" i="2"/>
  <c r="AO1003" i="2"/>
  <c r="AP1003" i="2"/>
  <c r="K1011" i="2"/>
  <c r="N1010" i="2"/>
  <c r="J1011" i="2"/>
  <c r="M1010" i="2"/>
  <c r="L1011" i="2"/>
  <c r="P1010" i="2"/>
  <c r="O1010" i="2"/>
  <c r="C1004" i="2"/>
  <c r="AR1004" i="2" s="1"/>
  <c r="B1005" i="2"/>
  <c r="AH535" i="2" l="1"/>
  <c r="AB535" i="2"/>
  <c r="V536" i="2"/>
  <c r="AD536" i="2" s="1"/>
  <c r="R535" i="2"/>
  <c r="AE535" i="2"/>
  <c r="Q535" i="2"/>
  <c r="AG1005" i="2"/>
  <c r="AF1005" i="2"/>
  <c r="AE1005" i="2"/>
  <c r="AQ1004" i="2"/>
  <c r="AO1004" i="2"/>
  <c r="AP1004" i="2"/>
  <c r="J1012" i="2"/>
  <c r="M1011" i="2"/>
  <c r="L1012" i="2"/>
  <c r="P1011" i="2"/>
  <c r="O1011" i="2"/>
  <c r="K1012" i="2"/>
  <c r="N1011" i="2"/>
  <c r="C1005" i="2"/>
  <c r="AR1005" i="2" s="1"/>
  <c r="B1006" i="2"/>
  <c r="W535" i="2" l="1"/>
  <c r="AE536" i="2" s="1"/>
  <c r="Y535" i="2"/>
  <c r="AF536" i="2"/>
  <c r="Z535" i="2"/>
  <c r="AG536" i="2"/>
  <c r="T536" i="2"/>
  <c r="S536" i="2"/>
  <c r="AE1006" i="2"/>
  <c r="AG1006" i="2"/>
  <c r="AF1006" i="2"/>
  <c r="AO1005" i="2"/>
  <c r="AQ1005" i="2"/>
  <c r="AP1005" i="2"/>
  <c r="K1013" i="2"/>
  <c r="N1012" i="2"/>
  <c r="L1013" i="2"/>
  <c r="P1012" i="2"/>
  <c r="O1012" i="2"/>
  <c r="J1013" i="2"/>
  <c r="M1012" i="2"/>
  <c r="C1006" i="2"/>
  <c r="AR1006" i="2" s="1"/>
  <c r="B1007" i="2"/>
  <c r="AH536" i="2" l="1"/>
  <c r="R536" i="2"/>
  <c r="Q536" i="2"/>
  <c r="Y536" i="2" s="1"/>
  <c r="AB536" i="2"/>
  <c r="V537" i="2"/>
  <c r="AD537" i="2" s="1"/>
  <c r="U537" i="2"/>
  <c r="AA536" i="2"/>
  <c r="AF1007" i="2"/>
  <c r="AE1007" i="2"/>
  <c r="AG1007" i="2"/>
  <c r="AP1006" i="2"/>
  <c r="AQ1006" i="2"/>
  <c r="AO1006" i="2"/>
  <c r="J1014" i="2"/>
  <c r="M1013" i="2"/>
  <c r="L1014" i="2"/>
  <c r="P1013" i="2"/>
  <c r="O1013" i="2"/>
  <c r="K1014" i="2"/>
  <c r="N1013" i="2"/>
  <c r="C1007" i="2"/>
  <c r="AR1007" i="2" s="1"/>
  <c r="B1008" i="2"/>
  <c r="W536" i="2" l="1"/>
  <c r="Q537" i="2" s="1"/>
  <c r="T537" i="2"/>
  <c r="AF537" i="2"/>
  <c r="S537" i="2"/>
  <c r="AA537" i="2" s="1"/>
  <c r="AG537" i="2"/>
  <c r="Z536" i="2"/>
  <c r="AC537" i="2"/>
  <c r="AG1008" i="2"/>
  <c r="AF1008" i="2"/>
  <c r="AE1008" i="2"/>
  <c r="AQ1007" i="2"/>
  <c r="AP1007" i="2"/>
  <c r="AO1007" i="2"/>
  <c r="K1015" i="2"/>
  <c r="N1014" i="2"/>
  <c r="L1015" i="2"/>
  <c r="P1014" i="2"/>
  <c r="O1014" i="2"/>
  <c r="J1015" i="2"/>
  <c r="M1014" i="2"/>
  <c r="C1008" i="2"/>
  <c r="AR1008" i="2" s="1"/>
  <c r="B1009" i="2"/>
  <c r="R537" i="2" l="1"/>
  <c r="W537" i="2" s="1"/>
  <c r="R538" i="2" s="1"/>
  <c r="AH537" i="2"/>
  <c r="AE537" i="2"/>
  <c r="U538" i="2"/>
  <c r="AC538" i="2" s="1"/>
  <c r="V538" i="2"/>
  <c r="AD538" i="2" s="1"/>
  <c r="AB537" i="2"/>
  <c r="Y537" i="2"/>
  <c r="AG1009" i="2"/>
  <c r="AF1009" i="2"/>
  <c r="AE1009" i="2"/>
  <c r="AP1008" i="2"/>
  <c r="AQ1008" i="2"/>
  <c r="AO1008" i="2"/>
  <c r="L1016" i="2"/>
  <c r="P1015" i="2"/>
  <c r="O1015" i="2"/>
  <c r="J1016" i="2"/>
  <c r="M1015" i="2"/>
  <c r="K1016" i="2"/>
  <c r="N1015" i="2"/>
  <c r="C1009" i="2"/>
  <c r="AR1009" i="2" s="1"/>
  <c r="B1010" i="2"/>
  <c r="S538" i="2" l="1"/>
  <c r="AA538" i="2" s="1"/>
  <c r="T538" i="2"/>
  <c r="AB538" i="2" s="1"/>
  <c r="Z537" i="2"/>
  <c r="AF538" i="2"/>
  <c r="AG538" i="2"/>
  <c r="Z538" i="2"/>
  <c r="AG539" i="2"/>
  <c r="AF539" i="2"/>
  <c r="AE538" i="2"/>
  <c r="Q538" i="2"/>
  <c r="AE1010" i="2"/>
  <c r="AG1010" i="2"/>
  <c r="AF1010" i="2"/>
  <c r="AO1009" i="2"/>
  <c r="AQ1009" i="2"/>
  <c r="AP1009" i="2"/>
  <c r="K1017" i="2"/>
  <c r="N1016" i="2"/>
  <c r="J1017" i="2"/>
  <c r="M1016" i="2"/>
  <c r="L1017" i="2"/>
  <c r="P1016" i="2"/>
  <c r="O1016" i="2"/>
  <c r="C1010" i="2"/>
  <c r="AR1010" i="2" s="1"/>
  <c r="B1011" i="2"/>
  <c r="AH538" i="2" l="1"/>
  <c r="S539" i="2"/>
  <c r="AA539" i="2" s="1"/>
  <c r="V539" i="2"/>
  <c r="AD539" i="2" s="1"/>
  <c r="U539" i="2"/>
  <c r="AC539" i="2" s="1"/>
  <c r="T539" i="2"/>
  <c r="AB539" i="2" s="1"/>
  <c r="Y538" i="2"/>
  <c r="W538" i="2"/>
  <c r="AE539" i="2" s="1"/>
  <c r="AH539" i="2"/>
  <c r="AF1011" i="2"/>
  <c r="AE1011" i="2"/>
  <c r="AG1011" i="2"/>
  <c r="AP1010" i="2"/>
  <c r="AO1010" i="2"/>
  <c r="AQ1010" i="2"/>
  <c r="J1018" i="2"/>
  <c r="M1017" i="2"/>
  <c r="L1018" i="2"/>
  <c r="P1017" i="2"/>
  <c r="O1017" i="2"/>
  <c r="K1018" i="2"/>
  <c r="N1017" i="2"/>
  <c r="C1011" i="2"/>
  <c r="AR1011" i="2" s="1"/>
  <c r="B1012" i="2"/>
  <c r="V540" i="2" l="1"/>
  <c r="AD540" i="2" s="1"/>
  <c r="U540" i="2"/>
  <c r="AC540" i="2" s="1"/>
  <c r="Q539" i="2"/>
  <c r="Y539" i="2" s="1"/>
  <c r="R539" i="2"/>
  <c r="AF540" i="2" s="1"/>
  <c r="AG1012" i="2"/>
  <c r="AF1012" i="2"/>
  <c r="AE1012" i="2"/>
  <c r="AQ1011" i="2"/>
  <c r="AO1011" i="2"/>
  <c r="AP1011" i="2"/>
  <c r="L1019" i="2"/>
  <c r="P1018" i="2"/>
  <c r="O1018" i="2"/>
  <c r="K1019" i="2"/>
  <c r="N1018" i="2"/>
  <c r="J1019" i="2"/>
  <c r="M1018" i="2"/>
  <c r="C1012" i="2"/>
  <c r="AR1012" i="2" s="1"/>
  <c r="B1013" i="2"/>
  <c r="T540" i="2" l="1"/>
  <c r="V541" i="2" s="1"/>
  <c r="AD541" i="2" s="1"/>
  <c r="S540" i="2"/>
  <c r="AA540" i="2" s="1"/>
  <c r="AG540" i="2"/>
  <c r="AH540" i="2" s="1"/>
  <c r="Z539" i="2"/>
  <c r="W539" i="2"/>
  <c r="AE540" i="2" s="1"/>
  <c r="AG1013" i="2"/>
  <c r="AF1013" i="2"/>
  <c r="AE1013" i="2"/>
  <c r="AO1012" i="2"/>
  <c r="AP1012" i="2"/>
  <c r="AQ1012" i="2"/>
  <c r="K1020" i="2"/>
  <c r="N1019" i="2"/>
  <c r="J1020" i="2"/>
  <c r="M1019" i="2"/>
  <c r="L1020" i="2"/>
  <c r="P1019" i="2"/>
  <c r="O1019" i="2"/>
  <c r="C1013" i="2"/>
  <c r="AR1013" i="2" s="1"/>
  <c r="B1014" i="2"/>
  <c r="AB540" i="2" l="1"/>
  <c r="Q540" i="2"/>
  <c r="Y540" i="2" s="1"/>
  <c r="U541" i="2"/>
  <c r="AC541" i="2" s="1"/>
  <c r="R540" i="2"/>
  <c r="S541" i="2" s="1"/>
  <c r="AA541" i="2" s="1"/>
  <c r="AE1014" i="2"/>
  <c r="AG1014" i="2"/>
  <c r="AF1014" i="2"/>
  <c r="AO1013" i="2"/>
  <c r="AQ1013" i="2"/>
  <c r="AP1013" i="2"/>
  <c r="J1021" i="2"/>
  <c r="M1020" i="2"/>
  <c r="L1021" i="2"/>
  <c r="P1020" i="2"/>
  <c r="O1020" i="2"/>
  <c r="K1021" i="2"/>
  <c r="N1020" i="2"/>
  <c r="C1014" i="2"/>
  <c r="AR1014" i="2" s="1"/>
  <c r="B1015" i="2"/>
  <c r="AF541" i="2" l="1"/>
  <c r="AG541" i="2"/>
  <c r="W540" i="2"/>
  <c r="AE541" i="2" s="1"/>
  <c r="Z540" i="2"/>
  <c r="T541" i="2"/>
  <c r="AB541" i="2" s="1"/>
  <c r="AF1015" i="2"/>
  <c r="AE1015" i="2"/>
  <c r="AG1015" i="2"/>
  <c r="AP1014" i="2"/>
  <c r="AQ1014" i="2"/>
  <c r="AO1014" i="2"/>
  <c r="L1022" i="2"/>
  <c r="P1021" i="2"/>
  <c r="O1021" i="2"/>
  <c r="K1022" i="2"/>
  <c r="N1021" i="2"/>
  <c r="J1022" i="2"/>
  <c r="M1021" i="2"/>
  <c r="C1015" i="2"/>
  <c r="AR1015" i="2" s="1"/>
  <c r="B1016" i="2"/>
  <c r="AH541" i="2" l="1"/>
  <c r="R541" i="2"/>
  <c r="T542" i="2" s="1"/>
  <c r="AB542" i="2" s="1"/>
  <c r="Q541" i="2"/>
  <c r="Y541" i="2" s="1"/>
  <c r="V542" i="2"/>
  <c r="AD542" i="2" s="1"/>
  <c r="U542" i="2"/>
  <c r="AC542" i="2" s="1"/>
  <c r="AG1016" i="2"/>
  <c r="AF1016" i="2"/>
  <c r="AE1016" i="2"/>
  <c r="AQ1015" i="2"/>
  <c r="AP1015" i="2"/>
  <c r="AO1015" i="2"/>
  <c r="K1023" i="2"/>
  <c r="N1022" i="2"/>
  <c r="J1023" i="2"/>
  <c r="M1022" i="2"/>
  <c r="L1023" i="2"/>
  <c r="P1022" i="2"/>
  <c r="O1022" i="2"/>
  <c r="C1016" i="2"/>
  <c r="AR1016" i="2" s="1"/>
  <c r="B1017" i="2"/>
  <c r="W541" i="2" l="1"/>
  <c r="AE542" i="2" s="1"/>
  <c r="AF542" i="2"/>
  <c r="S542" i="2"/>
  <c r="AA542" i="2" s="1"/>
  <c r="AG542" i="2"/>
  <c r="Z541" i="2"/>
  <c r="V543" i="2"/>
  <c r="AD543" i="2" s="1"/>
  <c r="AG1017" i="2"/>
  <c r="AF1017" i="2"/>
  <c r="AE1017" i="2"/>
  <c r="AO1016" i="2"/>
  <c r="AQ1016" i="2"/>
  <c r="AP1016" i="2"/>
  <c r="J1024" i="2"/>
  <c r="M1023" i="2"/>
  <c r="L1024" i="2"/>
  <c r="P1023" i="2"/>
  <c r="O1023" i="2"/>
  <c r="K1024" i="2"/>
  <c r="N1023" i="2"/>
  <c r="C1017" i="2"/>
  <c r="AR1017" i="2" s="1"/>
  <c r="B1018" i="2"/>
  <c r="R542" i="2" l="1"/>
  <c r="S543" i="2" s="1"/>
  <c r="AA543" i="2" s="1"/>
  <c r="Q542" i="2"/>
  <c r="Y542" i="2" s="1"/>
  <c r="AH542" i="2"/>
  <c r="U543" i="2"/>
  <c r="AC543" i="2" s="1"/>
  <c r="AE1018" i="2"/>
  <c r="AG1018" i="2"/>
  <c r="AF1018" i="2"/>
  <c r="AO1017" i="2"/>
  <c r="AP1017" i="2"/>
  <c r="AQ1017" i="2"/>
  <c r="K1025" i="2"/>
  <c r="N1024" i="2"/>
  <c r="L1025" i="2"/>
  <c r="P1024" i="2"/>
  <c r="O1024" i="2"/>
  <c r="J1025" i="2"/>
  <c r="M1024" i="2"/>
  <c r="C1018" i="2"/>
  <c r="AR1018" i="2" s="1"/>
  <c r="B1019" i="2"/>
  <c r="T543" i="2" l="1"/>
  <c r="V544" i="2" s="1"/>
  <c r="Z542" i="2"/>
  <c r="AF543" i="2"/>
  <c r="AG543" i="2"/>
  <c r="W542" i="2"/>
  <c r="R543" i="2" s="1"/>
  <c r="AF1019" i="2"/>
  <c r="AE1019" i="2"/>
  <c r="AG1019" i="2"/>
  <c r="AP1018" i="2"/>
  <c r="AO1018" i="2"/>
  <c r="AQ1018" i="2"/>
  <c r="L1026" i="2"/>
  <c r="P1025" i="2"/>
  <c r="O1025" i="2"/>
  <c r="J1026" i="2"/>
  <c r="M1025" i="2"/>
  <c r="K1026" i="2"/>
  <c r="N1025" i="2"/>
  <c r="C1019" i="2"/>
  <c r="AR1019" i="2" s="1"/>
  <c r="B1020" i="2"/>
  <c r="AH543" i="2" l="1"/>
  <c r="U544" i="2"/>
  <c r="AC544" i="2" s="1"/>
  <c r="AB543" i="2"/>
  <c r="AE543" i="2"/>
  <c r="Q543" i="2"/>
  <c r="Y543" i="2" s="1"/>
  <c r="AD544" i="2"/>
  <c r="T544" i="2"/>
  <c r="AF544" i="2"/>
  <c r="AG544" i="2"/>
  <c r="Z543" i="2"/>
  <c r="S544" i="2"/>
  <c r="AA544" i="2" s="1"/>
  <c r="AG1020" i="2"/>
  <c r="AF1020" i="2"/>
  <c r="AE1020" i="2"/>
  <c r="AQ1019" i="2"/>
  <c r="AO1019" i="2"/>
  <c r="AP1019" i="2"/>
  <c r="J1027" i="2"/>
  <c r="M1026" i="2"/>
  <c r="K1027" i="2"/>
  <c r="N1026" i="2"/>
  <c r="L1027" i="2"/>
  <c r="P1026" i="2"/>
  <c r="O1026" i="2"/>
  <c r="C1020" i="2"/>
  <c r="AR1020" i="2" s="1"/>
  <c r="B1021" i="2"/>
  <c r="W543" i="2" l="1"/>
  <c r="AE544" i="2" s="1"/>
  <c r="AH544" i="2"/>
  <c r="AB544" i="2"/>
  <c r="U545" i="2"/>
  <c r="AC545" i="2" s="1"/>
  <c r="V545" i="2"/>
  <c r="AD545" i="2" s="1"/>
  <c r="AG1021" i="2"/>
  <c r="AF1021" i="2"/>
  <c r="AE1021" i="2"/>
  <c r="AQ1020" i="2"/>
  <c r="AP1020" i="2"/>
  <c r="AO1020" i="2"/>
  <c r="L1028" i="2"/>
  <c r="P1027" i="2"/>
  <c r="O1027" i="2"/>
  <c r="K1028" i="2"/>
  <c r="N1027" i="2"/>
  <c r="J1028" i="2"/>
  <c r="M1027" i="2"/>
  <c r="C1021" i="2"/>
  <c r="AR1021" i="2" s="1"/>
  <c r="B1022" i="2"/>
  <c r="Q544" i="2" l="1"/>
  <c r="Y544" i="2" s="1"/>
  <c r="R544" i="2"/>
  <c r="AE1022" i="2"/>
  <c r="AG1022" i="2"/>
  <c r="AF1022" i="2"/>
  <c r="AO1021" i="2"/>
  <c r="AQ1021" i="2"/>
  <c r="AP1021" i="2"/>
  <c r="K1029" i="2"/>
  <c r="N1028" i="2"/>
  <c r="J1029" i="2"/>
  <c r="M1028" i="2"/>
  <c r="L1029" i="2"/>
  <c r="P1028" i="2"/>
  <c r="O1028" i="2"/>
  <c r="C1022" i="2"/>
  <c r="AR1022" i="2" s="1"/>
  <c r="B1023" i="2"/>
  <c r="W544" i="2" l="1"/>
  <c r="AE545" i="2" s="1"/>
  <c r="S545" i="2"/>
  <c r="AA545" i="2" s="1"/>
  <c r="Z544" i="2"/>
  <c r="T545" i="2"/>
  <c r="AB545" i="2" s="1"/>
  <c r="AF545" i="2"/>
  <c r="AG545" i="2"/>
  <c r="AF1023" i="2"/>
  <c r="AE1023" i="2"/>
  <c r="AG1023" i="2"/>
  <c r="AP1022" i="2"/>
  <c r="AQ1022" i="2"/>
  <c r="AO1022" i="2"/>
  <c r="J1030" i="2"/>
  <c r="M1029" i="2"/>
  <c r="L1030" i="2"/>
  <c r="P1029" i="2"/>
  <c r="O1029" i="2"/>
  <c r="K1030" i="2"/>
  <c r="N1029" i="2"/>
  <c r="C1023" i="2"/>
  <c r="AR1023" i="2" s="1"/>
  <c r="B1024" i="2"/>
  <c r="R545" i="2" l="1"/>
  <c r="S546" i="2" s="1"/>
  <c r="AA546" i="2" s="1"/>
  <c r="Q545" i="2"/>
  <c r="Y545" i="2" s="1"/>
  <c r="AH545" i="2"/>
  <c r="V546" i="2"/>
  <c r="AD546" i="2" s="1"/>
  <c r="U546" i="2"/>
  <c r="AC546" i="2" s="1"/>
  <c r="AG1024" i="2"/>
  <c r="AF1024" i="2"/>
  <c r="AE1024" i="2"/>
  <c r="AQ1023" i="2"/>
  <c r="AP1023" i="2"/>
  <c r="AO1023" i="2"/>
  <c r="L1031" i="2"/>
  <c r="P1030" i="2"/>
  <c r="O1030" i="2"/>
  <c r="K1031" i="2"/>
  <c r="N1030" i="2"/>
  <c r="J1031" i="2"/>
  <c r="M1030" i="2"/>
  <c r="C1024" i="2"/>
  <c r="AR1024" i="2" s="1"/>
  <c r="B1025" i="2"/>
  <c r="W545" i="2" l="1"/>
  <c r="R546" i="2" s="1"/>
  <c r="Z546" i="2" s="1"/>
  <c r="Z545" i="2"/>
  <c r="AF546" i="2"/>
  <c r="AG546" i="2"/>
  <c r="T546" i="2"/>
  <c r="V547" i="2" s="1"/>
  <c r="AD547" i="2" s="1"/>
  <c r="AG1025" i="2"/>
  <c r="AF1025" i="2"/>
  <c r="AE1025" i="2"/>
  <c r="AP1024" i="2"/>
  <c r="AO1024" i="2"/>
  <c r="AQ1024" i="2"/>
  <c r="J1032" i="2"/>
  <c r="M1031" i="2"/>
  <c r="K1032" i="2"/>
  <c r="N1031" i="2"/>
  <c r="L1032" i="2"/>
  <c r="P1031" i="2"/>
  <c r="O1031" i="2"/>
  <c r="C1025" i="2"/>
  <c r="AR1025" i="2" s="1"/>
  <c r="B1026" i="2"/>
  <c r="AE546" i="2" l="1"/>
  <c r="Q546" i="2"/>
  <c r="W546" i="2" s="1"/>
  <c r="AE547" i="2" s="1"/>
  <c r="AH546" i="2"/>
  <c r="U547" i="2"/>
  <c r="AC547" i="2" s="1"/>
  <c r="AG547" i="2"/>
  <c r="AF547" i="2"/>
  <c r="S547" i="2"/>
  <c r="AA547" i="2" s="1"/>
  <c r="AB546" i="2"/>
  <c r="T547" i="2"/>
  <c r="AB547" i="2" s="1"/>
  <c r="AE1026" i="2"/>
  <c r="AG1026" i="2"/>
  <c r="AF1026" i="2"/>
  <c r="AO1025" i="2"/>
  <c r="AP1025" i="2"/>
  <c r="AQ1025" i="2"/>
  <c r="K1033" i="2"/>
  <c r="N1032" i="2"/>
  <c r="L1033" i="2"/>
  <c r="P1032" i="2"/>
  <c r="O1032" i="2"/>
  <c r="J1033" i="2"/>
  <c r="M1032" i="2"/>
  <c r="C1026" i="2"/>
  <c r="AR1026" i="2" s="1"/>
  <c r="B1027" i="2"/>
  <c r="Y546" i="2" l="1"/>
  <c r="AH547" i="2"/>
  <c r="U548" i="2"/>
  <c r="AC548" i="2" s="1"/>
  <c r="V548" i="2"/>
  <c r="AD548" i="2" s="1"/>
  <c r="Q547" i="2"/>
  <c r="R547" i="2"/>
  <c r="AF1027" i="2"/>
  <c r="AE1027" i="2"/>
  <c r="AG1027" i="2"/>
  <c r="AP1026" i="2"/>
  <c r="AO1026" i="2"/>
  <c r="AQ1026" i="2"/>
  <c r="L1034" i="2"/>
  <c r="P1033" i="2"/>
  <c r="O1033" i="2"/>
  <c r="J1034" i="2"/>
  <c r="M1033" i="2"/>
  <c r="K1034" i="2"/>
  <c r="N1033" i="2"/>
  <c r="C1027" i="2"/>
  <c r="AR1027" i="2" s="1"/>
  <c r="B1028" i="2"/>
  <c r="T548" i="2" l="1"/>
  <c r="AF548" i="2"/>
  <c r="S548" i="2"/>
  <c r="AA548" i="2" s="1"/>
  <c r="Z547" i="2"/>
  <c r="AG548" i="2"/>
  <c r="Y547" i="2"/>
  <c r="W547" i="2"/>
  <c r="AE548" i="2" s="1"/>
  <c r="AG1028" i="2"/>
  <c r="AF1028" i="2"/>
  <c r="AE1028" i="2"/>
  <c r="AQ1027" i="2"/>
  <c r="AO1027" i="2"/>
  <c r="AP1027" i="2"/>
  <c r="J1035" i="2"/>
  <c r="M1034" i="2"/>
  <c r="K1035" i="2"/>
  <c r="N1034" i="2"/>
  <c r="L1035" i="2"/>
  <c r="P1034" i="2"/>
  <c r="O1034" i="2"/>
  <c r="C1028" i="2"/>
  <c r="AR1028" i="2" s="1"/>
  <c r="B1029" i="2"/>
  <c r="AH548" i="2" l="1"/>
  <c r="AB548" i="2"/>
  <c r="V549" i="2"/>
  <c r="U549" i="2"/>
  <c r="AC549" i="2" s="1"/>
  <c r="Q548" i="2"/>
  <c r="R548" i="2"/>
  <c r="AG1029" i="2"/>
  <c r="AF1029" i="2"/>
  <c r="AE1029" i="2"/>
  <c r="AQ1028" i="2"/>
  <c r="AO1028" i="2"/>
  <c r="AP1028" i="2"/>
  <c r="K1036" i="2"/>
  <c r="N1035" i="2"/>
  <c r="L1036" i="2"/>
  <c r="P1035" i="2"/>
  <c r="O1035" i="2"/>
  <c r="J1036" i="2"/>
  <c r="M1035" i="2"/>
  <c r="C1029" i="2"/>
  <c r="AR1029" i="2" s="1"/>
  <c r="B1030" i="2"/>
  <c r="AF549" i="2" l="1"/>
  <c r="Z548" i="2"/>
  <c r="T549" i="2"/>
  <c r="AB549" i="2" s="1"/>
  <c r="AG549" i="2"/>
  <c r="Y548" i="2"/>
  <c r="W548" i="2"/>
  <c r="AE549" i="2" s="1"/>
  <c r="AD549" i="2"/>
  <c r="S549" i="2"/>
  <c r="AE1030" i="2"/>
  <c r="AG1030" i="2"/>
  <c r="AF1030" i="2"/>
  <c r="AO1029" i="2"/>
  <c r="AQ1029" i="2"/>
  <c r="AP1029" i="2"/>
  <c r="L1037" i="2"/>
  <c r="P1036" i="2"/>
  <c r="O1036" i="2"/>
  <c r="J1037" i="2"/>
  <c r="M1036" i="2"/>
  <c r="K1037" i="2"/>
  <c r="N1036" i="2"/>
  <c r="C1030" i="2"/>
  <c r="AR1030" i="2" s="1"/>
  <c r="B1031" i="2"/>
  <c r="Q549" i="2" l="1"/>
  <c r="R549" i="2"/>
  <c r="S550" i="2" s="1"/>
  <c r="AA550" i="2" s="1"/>
  <c r="AA549" i="2"/>
  <c r="AH549" i="2"/>
  <c r="U550" i="2"/>
  <c r="V550" i="2"/>
  <c r="AD550" i="2" s="1"/>
  <c r="AF1031" i="2"/>
  <c r="AE1031" i="2"/>
  <c r="AG1031" i="2"/>
  <c r="AP1030" i="2"/>
  <c r="AO1030" i="2"/>
  <c r="AQ1030" i="2"/>
  <c r="K1038" i="2"/>
  <c r="N1037" i="2"/>
  <c r="J1038" i="2"/>
  <c r="M1037" i="2"/>
  <c r="L1038" i="2"/>
  <c r="P1037" i="2"/>
  <c r="O1037" i="2"/>
  <c r="C1031" i="2"/>
  <c r="AR1031" i="2" s="1"/>
  <c r="B1032" i="2"/>
  <c r="AC550" i="2" l="1"/>
  <c r="T550" i="2"/>
  <c r="AG550" i="2"/>
  <c r="Z549" i="2"/>
  <c r="AF550" i="2"/>
  <c r="Y549" i="2"/>
  <c r="W549" i="2"/>
  <c r="AE550" i="2" s="1"/>
  <c r="AG1032" i="2"/>
  <c r="AF1032" i="2"/>
  <c r="AE1032" i="2"/>
  <c r="AQ1031" i="2"/>
  <c r="AP1031" i="2"/>
  <c r="AO1031" i="2"/>
  <c r="J1039" i="2"/>
  <c r="M1038" i="2"/>
  <c r="L1039" i="2"/>
  <c r="P1038" i="2"/>
  <c r="O1038" i="2"/>
  <c r="K1039" i="2"/>
  <c r="N1038" i="2"/>
  <c r="C1032" i="2"/>
  <c r="AR1032" i="2" s="1"/>
  <c r="B1033" i="2"/>
  <c r="R550" i="2" l="1"/>
  <c r="AF551" i="2" s="1"/>
  <c r="AH550" i="2"/>
  <c r="V551" i="2"/>
  <c r="AB550" i="2"/>
  <c r="Q550" i="2"/>
  <c r="U551" i="2"/>
  <c r="AG1033" i="2"/>
  <c r="AF1033" i="2"/>
  <c r="AE1033" i="2"/>
  <c r="AP1032" i="2"/>
  <c r="AQ1032" i="2"/>
  <c r="AO1032" i="2"/>
  <c r="L1040" i="2"/>
  <c r="P1039" i="2"/>
  <c r="O1039" i="2"/>
  <c r="K1040" i="2"/>
  <c r="N1039" i="2"/>
  <c r="J1040" i="2"/>
  <c r="M1039" i="2"/>
  <c r="C1033" i="2"/>
  <c r="AR1033" i="2" s="1"/>
  <c r="B1034" i="2"/>
  <c r="T551" i="2" l="1"/>
  <c r="AB551" i="2" s="1"/>
  <c r="S551" i="2"/>
  <c r="AA551" i="2" s="1"/>
  <c r="AG551" i="2"/>
  <c r="AH551" i="2" s="1"/>
  <c r="Z550" i="2"/>
  <c r="AD551" i="2"/>
  <c r="AC551" i="2"/>
  <c r="Y550" i="2"/>
  <c r="W550" i="2"/>
  <c r="AE551" i="2" s="1"/>
  <c r="AE1034" i="2"/>
  <c r="AG1034" i="2"/>
  <c r="AF1034" i="2"/>
  <c r="AO1033" i="2"/>
  <c r="AP1033" i="2"/>
  <c r="AQ1033" i="2"/>
  <c r="K1041" i="2"/>
  <c r="N1040" i="2"/>
  <c r="J1041" i="2"/>
  <c r="M1040" i="2"/>
  <c r="L1041" i="2"/>
  <c r="P1040" i="2"/>
  <c r="O1040" i="2"/>
  <c r="C1034" i="2"/>
  <c r="AR1034" i="2" s="1"/>
  <c r="B1035" i="2"/>
  <c r="U552" i="2" l="1"/>
  <c r="AC552" i="2" s="1"/>
  <c r="V552" i="2"/>
  <c r="AD552" i="2" s="1"/>
  <c r="Q551" i="2"/>
  <c r="R551" i="2"/>
  <c r="AF1035" i="2"/>
  <c r="AE1035" i="2"/>
  <c r="AG1035" i="2"/>
  <c r="AP1034" i="2"/>
  <c r="AQ1034" i="2"/>
  <c r="AO1034" i="2"/>
  <c r="J1042" i="2"/>
  <c r="M1041" i="2"/>
  <c r="L1042" i="2"/>
  <c r="P1041" i="2"/>
  <c r="O1041" i="2"/>
  <c r="K1042" i="2"/>
  <c r="N1041" i="2"/>
  <c r="C1035" i="2"/>
  <c r="AR1035" i="2" s="1"/>
  <c r="B1036" i="2"/>
  <c r="S552" i="2" l="1"/>
  <c r="AG552" i="2"/>
  <c r="AF552" i="2"/>
  <c r="Z551" i="2"/>
  <c r="T552" i="2"/>
  <c r="Y551" i="2"/>
  <c r="W551" i="2"/>
  <c r="AE552" i="2" s="1"/>
  <c r="AG1036" i="2"/>
  <c r="AF1036" i="2"/>
  <c r="AE1036" i="2"/>
  <c r="AQ1035" i="2"/>
  <c r="AO1035" i="2"/>
  <c r="AP1035" i="2"/>
  <c r="K1043" i="2"/>
  <c r="N1042" i="2"/>
  <c r="L1043" i="2"/>
  <c r="P1042" i="2"/>
  <c r="O1042" i="2"/>
  <c r="J1043" i="2"/>
  <c r="M1042" i="2"/>
  <c r="C1036" i="2"/>
  <c r="AR1036" i="2" s="1"/>
  <c r="B1037" i="2"/>
  <c r="Q552" i="2" l="1"/>
  <c r="Y552" i="2" s="1"/>
  <c r="R552" i="2"/>
  <c r="S553" i="2" s="1"/>
  <c r="AB552" i="2"/>
  <c r="V553" i="2"/>
  <c r="U553" i="2"/>
  <c r="AH552" i="2"/>
  <c r="AA552" i="2"/>
  <c r="AG1037" i="2"/>
  <c r="AF1037" i="2"/>
  <c r="AE1037" i="2"/>
  <c r="AQ1036" i="2"/>
  <c r="AO1036" i="2"/>
  <c r="AP1036" i="2"/>
  <c r="L1044" i="2"/>
  <c r="P1043" i="2"/>
  <c r="O1043" i="2"/>
  <c r="J1044" i="2"/>
  <c r="M1043" i="2"/>
  <c r="K1044" i="2"/>
  <c r="N1043" i="2"/>
  <c r="C1037" i="2"/>
  <c r="AR1037" i="2" s="1"/>
  <c r="B1038" i="2"/>
  <c r="W552" i="2" l="1"/>
  <c r="AE553" i="2" s="1"/>
  <c r="AA553" i="2"/>
  <c r="T553" i="2"/>
  <c r="U554" i="2" s="1"/>
  <c r="AC553" i="2"/>
  <c r="AD553" i="2"/>
  <c r="AG553" i="2"/>
  <c r="Z552" i="2"/>
  <c r="AF553" i="2"/>
  <c r="AE1038" i="2"/>
  <c r="AG1038" i="2"/>
  <c r="AF1038" i="2"/>
  <c r="AO1037" i="2"/>
  <c r="AQ1037" i="2"/>
  <c r="AP1037" i="2"/>
  <c r="J1045" i="2"/>
  <c r="M1044" i="2"/>
  <c r="K1045" i="2"/>
  <c r="N1044" i="2"/>
  <c r="L1045" i="2"/>
  <c r="P1044" i="2"/>
  <c r="O1044" i="2"/>
  <c r="C1038" i="2"/>
  <c r="AR1038" i="2" s="1"/>
  <c r="B1039" i="2"/>
  <c r="V554" i="2" l="1"/>
  <c r="AD554" i="2" s="1"/>
  <c r="R553" i="2"/>
  <c r="AF554" i="2" s="1"/>
  <c r="Q553" i="2"/>
  <c r="Y553" i="2" s="1"/>
  <c r="AC554" i="2"/>
  <c r="AB553" i="2"/>
  <c r="AH553" i="2"/>
  <c r="AF1039" i="2"/>
  <c r="AE1039" i="2"/>
  <c r="AG1039" i="2"/>
  <c r="AP1038" i="2"/>
  <c r="AQ1038" i="2"/>
  <c r="AO1038" i="2"/>
  <c r="L1046" i="2"/>
  <c r="P1045" i="2"/>
  <c r="O1045" i="2"/>
  <c r="K1046" i="2"/>
  <c r="N1045" i="2"/>
  <c r="J1046" i="2"/>
  <c r="M1045" i="2"/>
  <c r="C1039" i="2"/>
  <c r="AR1039" i="2" s="1"/>
  <c r="B1040" i="2"/>
  <c r="W553" i="2" l="1"/>
  <c r="Q554" i="2" s="1"/>
  <c r="Y554" i="2" s="1"/>
  <c r="AG554" i="2"/>
  <c r="AH554" i="2" s="1"/>
  <c r="Z553" i="2"/>
  <c r="T554" i="2"/>
  <c r="S554" i="2"/>
  <c r="AA554" i="2" s="1"/>
  <c r="AG1040" i="2"/>
  <c r="AF1040" i="2"/>
  <c r="AE1040" i="2"/>
  <c r="AQ1039" i="2"/>
  <c r="AP1039" i="2"/>
  <c r="AO1039" i="2"/>
  <c r="J1047" i="2"/>
  <c r="M1046" i="2"/>
  <c r="K1047" i="2"/>
  <c r="N1046" i="2"/>
  <c r="L1047" i="2"/>
  <c r="P1046" i="2"/>
  <c r="O1046" i="2"/>
  <c r="C1040" i="2"/>
  <c r="AR1040" i="2" s="1"/>
  <c r="B1041" i="2"/>
  <c r="R554" i="2" l="1"/>
  <c r="W554" i="2" s="1"/>
  <c r="AE554" i="2"/>
  <c r="U555" i="2"/>
  <c r="AC555" i="2" s="1"/>
  <c r="V555" i="2"/>
  <c r="AD555" i="2" s="1"/>
  <c r="AB554" i="2"/>
  <c r="AG1041" i="2"/>
  <c r="AF1041" i="2"/>
  <c r="AE1041" i="2"/>
  <c r="AP1040" i="2"/>
  <c r="AQ1040" i="2"/>
  <c r="AO1040" i="2"/>
  <c r="K1048" i="2"/>
  <c r="N1047" i="2"/>
  <c r="L1048" i="2"/>
  <c r="P1047" i="2"/>
  <c r="O1047" i="2"/>
  <c r="J1048" i="2"/>
  <c r="M1047" i="2"/>
  <c r="C1041" i="2"/>
  <c r="AR1041" i="2" s="1"/>
  <c r="B1042" i="2"/>
  <c r="S555" i="2" l="1"/>
  <c r="AA555" i="2" s="1"/>
  <c r="T555" i="2"/>
  <c r="AB555" i="2" s="1"/>
  <c r="AG555" i="2"/>
  <c r="AF555" i="2"/>
  <c r="Z554" i="2"/>
  <c r="AE555" i="2"/>
  <c r="Q555" i="2"/>
  <c r="R555" i="2"/>
  <c r="AE1042" i="2"/>
  <c r="AG1042" i="2"/>
  <c r="AF1042" i="2"/>
  <c r="AO1041" i="2"/>
  <c r="AP1041" i="2"/>
  <c r="AQ1041" i="2"/>
  <c r="J1049" i="2"/>
  <c r="M1048" i="2"/>
  <c r="L1049" i="2"/>
  <c r="P1048" i="2"/>
  <c r="O1048" i="2"/>
  <c r="K1049" i="2"/>
  <c r="N1048" i="2"/>
  <c r="C1042" i="2"/>
  <c r="AR1042" i="2" s="1"/>
  <c r="B1043" i="2"/>
  <c r="AH555" i="2" l="1"/>
  <c r="V556" i="2"/>
  <c r="AD556" i="2" s="1"/>
  <c r="U556" i="2"/>
  <c r="AC556" i="2" s="1"/>
  <c r="AF556" i="2"/>
  <c r="AG556" i="2"/>
  <c r="Z555" i="2"/>
  <c r="T556" i="2"/>
  <c r="S556" i="2"/>
  <c r="Y555" i="2"/>
  <c r="W555" i="2"/>
  <c r="R556" i="2" s="1"/>
  <c r="AF1043" i="2"/>
  <c r="AE1043" i="2"/>
  <c r="AG1043" i="2"/>
  <c r="AP1042" i="2"/>
  <c r="AO1042" i="2"/>
  <c r="AQ1042" i="2"/>
  <c r="L1050" i="2"/>
  <c r="P1049" i="2"/>
  <c r="O1049" i="2"/>
  <c r="K1050" i="2"/>
  <c r="N1049" i="2"/>
  <c r="J1050" i="2"/>
  <c r="M1049" i="2"/>
  <c r="C1043" i="2"/>
  <c r="AR1043" i="2" s="1"/>
  <c r="B1044" i="2"/>
  <c r="AA556" i="2" l="1"/>
  <c r="S557" i="2"/>
  <c r="U557" i="2"/>
  <c r="AB556" i="2"/>
  <c r="T557" i="2"/>
  <c r="V557" i="2"/>
  <c r="Q556" i="2"/>
  <c r="AE556" i="2"/>
  <c r="AH556" i="2"/>
  <c r="Z556" i="2"/>
  <c r="AG557" i="2"/>
  <c r="AF557" i="2"/>
  <c r="AG1044" i="2"/>
  <c r="AF1044" i="2"/>
  <c r="AE1044" i="2"/>
  <c r="AQ1043" i="2"/>
  <c r="AO1043" i="2"/>
  <c r="AP1043" i="2"/>
  <c r="K1051" i="2"/>
  <c r="N1050" i="2"/>
  <c r="J1051" i="2"/>
  <c r="M1050" i="2"/>
  <c r="L1051" i="2"/>
  <c r="P1050" i="2"/>
  <c r="O1050" i="2"/>
  <c r="C1044" i="2"/>
  <c r="AR1044" i="2" s="1"/>
  <c r="B1045" i="2"/>
  <c r="AH557" i="2" l="1"/>
  <c r="W556" i="2"/>
  <c r="Q557" i="2" s="1"/>
  <c r="Y556" i="2"/>
  <c r="V558" i="2"/>
  <c r="AD557" i="2"/>
  <c r="AB557" i="2"/>
  <c r="AC557" i="2"/>
  <c r="U558" i="2"/>
  <c r="AA557" i="2"/>
  <c r="AF1045" i="2"/>
  <c r="AE1045" i="2"/>
  <c r="AG1045" i="2"/>
  <c r="AO1044" i="2"/>
  <c r="AP1044" i="2"/>
  <c r="AQ1044" i="2"/>
  <c r="L1052" i="2"/>
  <c r="P1051" i="2"/>
  <c r="O1051" i="2"/>
  <c r="J1052" i="2"/>
  <c r="M1051" i="2"/>
  <c r="K1052" i="2"/>
  <c r="N1051" i="2"/>
  <c r="C1045" i="2"/>
  <c r="AR1045" i="2" s="1"/>
  <c r="B1046" i="2"/>
  <c r="R557" i="2" l="1"/>
  <c r="Z557" i="2" s="1"/>
  <c r="AE557" i="2"/>
  <c r="AD558" i="2"/>
  <c r="AC558" i="2"/>
  <c r="Y557" i="2"/>
  <c r="AG1046" i="2"/>
  <c r="AF1046" i="2"/>
  <c r="AE1046" i="2"/>
  <c r="AO1045" i="2"/>
  <c r="AQ1045" i="2"/>
  <c r="AP1045" i="2"/>
  <c r="J1053" i="2"/>
  <c r="M1052" i="2"/>
  <c r="K1053" i="2"/>
  <c r="N1052" i="2"/>
  <c r="L1053" i="2"/>
  <c r="P1052" i="2"/>
  <c r="O1052" i="2"/>
  <c r="C1046" i="2"/>
  <c r="AR1046" i="2" s="1"/>
  <c r="B1047" i="2"/>
  <c r="W557" i="2" l="1"/>
  <c r="AE558" i="2" s="1"/>
  <c r="S558" i="2"/>
  <c r="AA558" i="2" s="1"/>
  <c r="T558" i="2"/>
  <c r="V559" i="2" s="1"/>
  <c r="AD559" i="2" s="1"/>
  <c r="AF558" i="2"/>
  <c r="AG558" i="2"/>
  <c r="AG1047" i="2"/>
  <c r="AF1047" i="2"/>
  <c r="AE1047" i="2"/>
  <c r="AP1046" i="2"/>
  <c r="AQ1046" i="2"/>
  <c r="AO1046" i="2"/>
  <c r="K1054" i="2"/>
  <c r="N1053" i="2"/>
  <c r="L1054" i="2"/>
  <c r="P1053" i="2"/>
  <c r="O1053" i="2"/>
  <c r="J1054" i="2"/>
  <c r="M1053" i="2"/>
  <c r="C1047" i="2"/>
  <c r="AR1047" i="2" s="1"/>
  <c r="B1048" i="2"/>
  <c r="Q558" i="2" l="1"/>
  <c r="Y558" i="2" s="1"/>
  <c r="R558" i="2"/>
  <c r="S559" i="2" s="1"/>
  <c r="AA559" i="2" s="1"/>
  <c r="AB558" i="2"/>
  <c r="AH558" i="2"/>
  <c r="U559" i="2"/>
  <c r="AC559" i="2" s="1"/>
  <c r="AE1048" i="2"/>
  <c r="AG1048" i="2"/>
  <c r="AF1048" i="2"/>
  <c r="AQ1047" i="2"/>
  <c r="AP1047" i="2"/>
  <c r="AO1047" i="2"/>
  <c r="J1055" i="2"/>
  <c r="M1054" i="2"/>
  <c r="L1055" i="2"/>
  <c r="P1054" i="2"/>
  <c r="O1054" i="2"/>
  <c r="K1055" i="2"/>
  <c r="N1054" i="2"/>
  <c r="C1048" i="2"/>
  <c r="AR1048" i="2" s="1"/>
  <c r="B1049" i="2"/>
  <c r="AG559" i="2" l="1"/>
  <c r="Z558" i="2"/>
  <c r="W558" i="2"/>
  <c r="R559" i="2" s="1"/>
  <c r="T559" i="2"/>
  <c r="AB559" i="2" s="1"/>
  <c r="AF559" i="2"/>
  <c r="AG1049" i="2"/>
  <c r="AF1049" i="2"/>
  <c r="AE1049" i="2"/>
  <c r="AQ1048" i="2"/>
  <c r="AP1048" i="2"/>
  <c r="AO1048" i="2"/>
  <c r="K1056" i="2"/>
  <c r="N1055" i="2"/>
  <c r="L1056" i="2"/>
  <c r="P1055" i="2"/>
  <c r="O1055" i="2"/>
  <c r="J1056" i="2"/>
  <c r="M1055" i="2"/>
  <c r="C1049" i="2"/>
  <c r="AR1049" i="2" s="1"/>
  <c r="B1050" i="2"/>
  <c r="AH559" i="2" l="1"/>
  <c r="AE559" i="2"/>
  <c r="V560" i="2"/>
  <c r="AD560" i="2" s="1"/>
  <c r="Q559" i="2"/>
  <c r="Y559" i="2" s="1"/>
  <c r="U560" i="2"/>
  <c r="AC560" i="2" s="1"/>
  <c r="T560" i="2"/>
  <c r="AB560" i="2" s="1"/>
  <c r="AF560" i="2"/>
  <c r="AG560" i="2"/>
  <c r="S560" i="2"/>
  <c r="AA560" i="2" s="1"/>
  <c r="Z559" i="2"/>
  <c r="AG1050" i="2"/>
  <c r="AF1050" i="2"/>
  <c r="AE1050" i="2"/>
  <c r="AO1049" i="2"/>
  <c r="AP1049" i="2"/>
  <c r="AQ1049" i="2"/>
  <c r="J1057" i="2"/>
  <c r="M1056" i="2"/>
  <c r="L1057" i="2"/>
  <c r="P1056" i="2"/>
  <c r="O1056" i="2"/>
  <c r="K1057" i="2"/>
  <c r="N1056" i="2"/>
  <c r="C1050" i="2"/>
  <c r="AR1050" i="2" s="1"/>
  <c r="B1051" i="2"/>
  <c r="W559" i="2" l="1"/>
  <c r="AE560" i="2" s="1"/>
  <c r="V561" i="2"/>
  <c r="AD561" i="2" s="1"/>
  <c r="U561" i="2"/>
  <c r="AC561" i="2" s="1"/>
  <c r="AH560" i="2"/>
  <c r="AG1051" i="2"/>
  <c r="AF1051" i="2"/>
  <c r="AE1051" i="2"/>
  <c r="AP1050" i="2"/>
  <c r="AO1050" i="2"/>
  <c r="AQ1050" i="2"/>
  <c r="K1058" i="2"/>
  <c r="N1057" i="2"/>
  <c r="L1058" i="2"/>
  <c r="P1057" i="2"/>
  <c r="O1057" i="2"/>
  <c r="J1058" i="2"/>
  <c r="M1057" i="2"/>
  <c r="C1051" i="2"/>
  <c r="AR1051" i="2" s="1"/>
  <c r="B1052" i="2"/>
  <c r="Q560" i="2" l="1"/>
  <c r="Y560" i="2" s="1"/>
  <c r="R560" i="2"/>
  <c r="AG561" i="2" s="1"/>
  <c r="AE1052" i="2"/>
  <c r="AG1052" i="2"/>
  <c r="AF1052" i="2"/>
  <c r="AQ1051" i="2"/>
  <c r="AO1051" i="2"/>
  <c r="AP1051" i="2"/>
  <c r="L1059" i="2"/>
  <c r="P1058" i="2"/>
  <c r="O1058" i="2"/>
  <c r="J1059" i="2"/>
  <c r="M1058" i="2"/>
  <c r="K1059" i="2"/>
  <c r="N1058" i="2"/>
  <c r="C1052" i="2"/>
  <c r="AR1052" i="2" s="1"/>
  <c r="B1053" i="2"/>
  <c r="W560" i="2" l="1"/>
  <c r="AE561" i="2" s="1"/>
  <c r="Z560" i="2"/>
  <c r="S561" i="2"/>
  <c r="AA561" i="2" s="1"/>
  <c r="T561" i="2"/>
  <c r="AB561" i="2" s="1"/>
  <c r="AF561" i="2"/>
  <c r="AH561" i="2" s="1"/>
  <c r="AF1053" i="2"/>
  <c r="AE1053" i="2"/>
  <c r="AG1053" i="2"/>
  <c r="AQ1052" i="2"/>
  <c r="AO1052" i="2"/>
  <c r="AP1052" i="2"/>
  <c r="K1060" i="2"/>
  <c r="N1059" i="2"/>
  <c r="J1060" i="2"/>
  <c r="M1059" i="2"/>
  <c r="L1060" i="2"/>
  <c r="P1059" i="2"/>
  <c r="O1059" i="2"/>
  <c r="C1053" i="2"/>
  <c r="AR1053" i="2" s="1"/>
  <c r="B1054" i="2"/>
  <c r="R561" i="2" l="1"/>
  <c r="Z561" i="2" s="1"/>
  <c r="V562" i="2"/>
  <c r="AD562" i="2" s="1"/>
  <c r="U562" i="2"/>
  <c r="AC562" i="2" s="1"/>
  <c r="Q561" i="2"/>
  <c r="Y561" i="2" s="1"/>
  <c r="AE1054" i="2"/>
  <c r="AG1054" i="2"/>
  <c r="AF1054" i="2"/>
  <c r="AO1053" i="2"/>
  <c r="AQ1053" i="2"/>
  <c r="AP1053" i="2"/>
  <c r="J1061" i="2"/>
  <c r="M1060" i="2"/>
  <c r="L1061" i="2"/>
  <c r="P1060" i="2"/>
  <c r="O1060" i="2"/>
  <c r="K1061" i="2"/>
  <c r="N1060" i="2"/>
  <c r="C1054" i="2"/>
  <c r="AR1054" i="2" s="1"/>
  <c r="B1055" i="2"/>
  <c r="T562" i="2" l="1"/>
  <c r="V563" i="2" s="1"/>
  <c r="AD563" i="2" s="1"/>
  <c r="AF562" i="2"/>
  <c r="AG562" i="2"/>
  <c r="S562" i="2"/>
  <c r="AA562" i="2" s="1"/>
  <c r="W561" i="2"/>
  <c r="Q562" i="2" s="1"/>
  <c r="Y562" i="2" s="1"/>
  <c r="AG1055" i="2"/>
  <c r="AF1055" i="2"/>
  <c r="AE1055" i="2"/>
  <c r="AP1054" i="2"/>
  <c r="AQ1054" i="2"/>
  <c r="AO1054" i="2"/>
  <c r="K1062" i="2"/>
  <c r="N1061" i="2"/>
  <c r="L1062" i="2"/>
  <c r="P1061" i="2"/>
  <c r="O1061" i="2"/>
  <c r="J1062" i="2"/>
  <c r="M1061" i="2"/>
  <c r="C1055" i="2"/>
  <c r="AR1055" i="2" s="1"/>
  <c r="B1056" i="2"/>
  <c r="AH562" i="2" l="1"/>
  <c r="U563" i="2"/>
  <c r="AC563" i="2" s="1"/>
  <c r="AB562" i="2"/>
  <c r="R562" i="2"/>
  <c r="W562" i="2" s="1"/>
  <c r="AE563" i="2" s="1"/>
  <c r="AE562" i="2"/>
  <c r="AE1056" i="2"/>
  <c r="AG1056" i="2"/>
  <c r="AF1056" i="2"/>
  <c r="AQ1055" i="2"/>
  <c r="AP1055" i="2"/>
  <c r="AO1055" i="2"/>
  <c r="J1063" i="2"/>
  <c r="M1062" i="2"/>
  <c r="L1063" i="2"/>
  <c r="P1062" i="2"/>
  <c r="O1062" i="2"/>
  <c r="K1063" i="2"/>
  <c r="N1062" i="2"/>
  <c r="C1056" i="2"/>
  <c r="AR1056" i="2" s="1"/>
  <c r="B1057" i="2"/>
  <c r="R563" i="2" l="1"/>
  <c r="AF564" i="2" s="1"/>
  <c r="S563" i="2"/>
  <c r="AA563" i="2" s="1"/>
  <c r="Z562" i="2"/>
  <c r="AG563" i="2"/>
  <c r="T563" i="2"/>
  <c r="V564" i="2" s="1"/>
  <c r="AD564" i="2" s="1"/>
  <c r="Q563" i="2"/>
  <c r="Y563" i="2" s="1"/>
  <c r="AF563" i="2"/>
  <c r="AF1057" i="2"/>
  <c r="AE1057" i="2"/>
  <c r="AG1057" i="2"/>
  <c r="AP1056" i="2"/>
  <c r="AQ1056" i="2"/>
  <c r="AO1056" i="2"/>
  <c r="K1064" i="2"/>
  <c r="N1063" i="2"/>
  <c r="L1064" i="2"/>
  <c r="P1063" i="2"/>
  <c r="O1063" i="2"/>
  <c r="J1064" i="2"/>
  <c r="M1063" i="2"/>
  <c r="C1057" i="2"/>
  <c r="AR1057" i="2" s="1"/>
  <c r="B1058" i="2"/>
  <c r="AH563" i="2" l="1"/>
  <c r="AG564" i="2"/>
  <c r="AH564" i="2" s="1"/>
  <c r="Z563" i="2"/>
  <c r="S564" i="2"/>
  <c r="AA564" i="2" s="1"/>
  <c r="W563" i="2"/>
  <c r="R564" i="2" s="1"/>
  <c r="AF565" i="2" s="1"/>
  <c r="AB563" i="2"/>
  <c r="T564" i="2"/>
  <c r="AB564" i="2" s="1"/>
  <c r="U564" i="2"/>
  <c r="AC564" i="2" s="1"/>
  <c r="AG1058" i="2"/>
  <c r="AF1058" i="2"/>
  <c r="AE1058" i="2"/>
  <c r="AO1057" i="2"/>
  <c r="AP1057" i="2"/>
  <c r="AQ1057" i="2"/>
  <c r="J1065" i="2"/>
  <c r="M1064" i="2"/>
  <c r="L1065" i="2"/>
  <c r="P1064" i="2"/>
  <c r="O1064" i="2"/>
  <c r="K1065" i="2"/>
  <c r="N1064" i="2"/>
  <c r="C1058" i="2"/>
  <c r="AR1058" i="2" s="1"/>
  <c r="B1059" i="2"/>
  <c r="AE564" i="2" l="1"/>
  <c r="Q564" i="2"/>
  <c r="W564" i="2" s="1"/>
  <c r="Q565" i="2" s="1"/>
  <c r="Y565" i="2" s="1"/>
  <c r="AG565" i="2"/>
  <c r="AH565" i="2" s="1"/>
  <c r="Z564" i="2"/>
  <c r="V565" i="2"/>
  <c r="AD565" i="2" s="1"/>
  <c r="T565" i="2"/>
  <c r="AB565" i="2" s="1"/>
  <c r="S565" i="2"/>
  <c r="AA565" i="2" s="1"/>
  <c r="U565" i="2"/>
  <c r="AC565" i="2" s="1"/>
  <c r="AG1059" i="2"/>
  <c r="AF1059" i="2"/>
  <c r="AE1059" i="2"/>
  <c r="AP1058" i="2"/>
  <c r="AO1058" i="2"/>
  <c r="AQ1058" i="2"/>
  <c r="L1066" i="2"/>
  <c r="P1065" i="2"/>
  <c r="O1065" i="2"/>
  <c r="K1066" i="2"/>
  <c r="N1065" i="2"/>
  <c r="J1066" i="2"/>
  <c r="M1065" i="2"/>
  <c r="C1059" i="2"/>
  <c r="AR1059" i="2" s="1"/>
  <c r="B1060" i="2"/>
  <c r="AE565" i="2" l="1"/>
  <c r="Y564" i="2"/>
  <c r="R565" i="2"/>
  <c r="T566" i="2" s="1"/>
  <c r="AB566" i="2" s="1"/>
  <c r="V566" i="2"/>
  <c r="AD566" i="2" s="1"/>
  <c r="U566" i="2"/>
  <c r="AC566" i="2" s="1"/>
  <c r="AG1060" i="2"/>
  <c r="AF1060" i="2"/>
  <c r="AE1060" i="2"/>
  <c r="AQ1059" i="2"/>
  <c r="AP1059" i="2"/>
  <c r="AO1059" i="2"/>
  <c r="J1067" i="2"/>
  <c r="M1066" i="2"/>
  <c r="K1067" i="2"/>
  <c r="N1066" i="2"/>
  <c r="L1067" i="2"/>
  <c r="P1066" i="2"/>
  <c r="O1066" i="2"/>
  <c r="C1060" i="2"/>
  <c r="AR1060" i="2" s="1"/>
  <c r="B1061" i="2"/>
  <c r="W565" i="2" l="1"/>
  <c r="Q566" i="2" s="1"/>
  <c r="Y566" i="2" s="1"/>
  <c r="AG566" i="2"/>
  <c r="S566" i="2"/>
  <c r="AA566" i="2" s="1"/>
  <c r="AF566" i="2"/>
  <c r="V567" i="2"/>
  <c r="AD567" i="2" s="1"/>
  <c r="Z565" i="2"/>
  <c r="AF1061" i="2"/>
  <c r="AE1061" i="2"/>
  <c r="AG1061" i="2"/>
  <c r="AQ1060" i="2"/>
  <c r="AO1060" i="2"/>
  <c r="AP1060" i="2"/>
  <c r="L1068" i="2"/>
  <c r="P1067" i="2"/>
  <c r="O1067" i="2"/>
  <c r="K1068" i="2"/>
  <c r="N1067" i="2"/>
  <c r="J1068" i="2"/>
  <c r="M1067" i="2"/>
  <c r="C1061" i="2"/>
  <c r="AR1061" i="2" s="1"/>
  <c r="B1062" i="2"/>
  <c r="AE566" i="2" l="1"/>
  <c r="R566" i="2"/>
  <c r="AG567" i="2" s="1"/>
  <c r="AH566" i="2"/>
  <c r="U567" i="2"/>
  <c r="AC567" i="2" s="1"/>
  <c r="AG1062" i="2"/>
  <c r="AF1062" i="2"/>
  <c r="AE1062" i="2"/>
  <c r="AO1061" i="2"/>
  <c r="AQ1061" i="2"/>
  <c r="AP1061" i="2"/>
  <c r="K1069" i="2"/>
  <c r="N1068" i="2"/>
  <c r="J1069" i="2"/>
  <c r="M1068" i="2"/>
  <c r="L1069" i="2"/>
  <c r="P1068" i="2"/>
  <c r="O1068" i="2"/>
  <c r="C1062" i="2"/>
  <c r="AR1062" i="2" s="1"/>
  <c r="B1063" i="2"/>
  <c r="T567" i="2" l="1"/>
  <c r="AB567" i="2" s="1"/>
  <c r="Z566" i="2"/>
  <c r="AF567" i="2"/>
  <c r="AH567" i="2" s="1"/>
  <c r="S567" i="2"/>
  <c r="AA567" i="2" s="1"/>
  <c r="W566" i="2"/>
  <c r="Q567" i="2" s="1"/>
  <c r="Y567" i="2" s="1"/>
  <c r="AG1063" i="2"/>
  <c r="AF1063" i="2"/>
  <c r="AE1063" i="2"/>
  <c r="AP1062" i="2"/>
  <c r="AQ1062" i="2"/>
  <c r="AO1062" i="2"/>
  <c r="L1070" i="2"/>
  <c r="P1069" i="2"/>
  <c r="O1069" i="2"/>
  <c r="J1070" i="2"/>
  <c r="M1069" i="2"/>
  <c r="K1070" i="2"/>
  <c r="N1069" i="2"/>
  <c r="C1063" i="2"/>
  <c r="AR1063" i="2" s="1"/>
  <c r="B1064" i="2"/>
  <c r="AE567" i="2" l="1"/>
  <c r="R567" i="2"/>
  <c r="W567" i="2" s="1"/>
  <c r="AE568" i="2" s="1"/>
  <c r="V568" i="2"/>
  <c r="AD568" i="2" s="1"/>
  <c r="U568" i="2"/>
  <c r="AC568" i="2" s="1"/>
  <c r="AE1064" i="2"/>
  <c r="AG1064" i="2"/>
  <c r="AF1064" i="2"/>
  <c r="AQ1063" i="2"/>
  <c r="AP1063" i="2"/>
  <c r="AO1063" i="2"/>
  <c r="J1071" i="2"/>
  <c r="M1070" i="2"/>
  <c r="K1071" i="2"/>
  <c r="N1070" i="2"/>
  <c r="L1071" i="2"/>
  <c r="P1070" i="2"/>
  <c r="O1070" i="2"/>
  <c r="C1064" i="2"/>
  <c r="AR1064" i="2" s="1"/>
  <c r="B1065" i="2"/>
  <c r="T568" i="2" l="1"/>
  <c r="AB568" i="2" s="1"/>
  <c r="R568" i="2"/>
  <c r="AG569" i="2" s="1"/>
  <c r="Z567" i="2"/>
  <c r="AG568" i="2"/>
  <c r="AF568" i="2"/>
  <c r="Q568" i="2"/>
  <c r="Y568" i="2" s="1"/>
  <c r="S568" i="2"/>
  <c r="AA568" i="2" s="1"/>
  <c r="AG1065" i="2"/>
  <c r="AF1065" i="2"/>
  <c r="AE1065" i="2"/>
  <c r="AP1064" i="2"/>
  <c r="AO1064" i="2"/>
  <c r="AQ1064" i="2"/>
  <c r="L1072" i="2"/>
  <c r="P1071" i="2"/>
  <c r="O1071" i="2"/>
  <c r="K1072" i="2"/>
  <c r="N1071" i="2"/>
  <c r="J1072" i="2"/>
  <c r="M1071" i="2"/>
  <c r="C1065" i="2"/>
  <c r="AR1065" i="2" s="1"/>
  <c r="B1066" i="2"/>
  <c r="V569" i="2" l="1"/>
  <c r="AD569" i="2" s="1"/>
  <c r="AF569" i="2"/>
  <c r="AH569" i="2" s="1"/>
  <c r="Z568" i="2"/>
  <c r="T569" i="2"/>
  <c r="AB569" i="2" s="1"/>
  <c r="AH568" i="2"/>
  <c r="U569" i="2"/>
  <c r="AC569" i="2" s="1"/>
  <c r="S569" i="2"/>
  <c r="AA569" i="2" s="1"/>
  <c r="W568" i="2"/>
  <c r="R569" i="2" s="1"/>
  <c r="Z569" i="2" s="1"/>
  <c r="AG1066" i="2"/>
  <c r="AF1066" i="2"/>
  <c r="AE1066" i="2"/>
  <c r="AO1065" i="2"/>
  <c r="AP1065" i="2"/>
  <c r="AQ1065" i="2"/>
  <c r="K1073" i="2"/>
  <c r="N1072" i="2"/>
  <c r="J1073" i="2"/>
  <c r="M1072" i="2"/>
  <c r="L1073" i="2"/>
  <c r="P1072" i="2"/>
  <c r="O1072" i="2"/>
  <c r="C1066" i="2"/>
  <c r="AR1066" i="2" s="1"/>
  <c r="B1067" i="2"/>
  <c r="V570" i="2" l="1"/>
  <c r="AD570" i="2" s="1"/>
  <c r="U570" i="2"/>
  <c r="AC570" i="2" s="1"/>
  <c r="AE569" i="2"/>
  <c r="Q569" i="2"/>
  <c r="Y569" i="2" s="1"/>
  <c r="AG570" i="2"/>
  <c r="S570" i="2"/>
  <c r="AA570" i="2" s="1"/>
  <c r="T570" i="2"/>
  <c r="AB570" i="2" s="1"/>
  <c r="AF570" i="2"/>
  <c r="AG1067" i="2"/>
  <c r="AF1067" i="2"/>
  <c r="AE1067" i="2"/>
  <c r="AP1066" i="2"/>
  <c r="AQ1066" i="2"/>
  <c r="AO1066" i="2"/>
  <c r="J1074" i="2"/>
  <c r="M1073" i="2"/>
  <c r="L1074" i="2"/>
  <c r="P1073" i="2"/>
  <c r="O1073" i="2"/>
  <c r="K1074" i="2"/>
  <c r="N1073" i="2"/>
  <c r="C1067" i="2"/>
  <c r="AR1067" i="2" s="1"/>
  <c r="B1068" i="2"/>
  <c r="W569" i="2" l="1"/>
  <c r="AE570" i="2" s="1"/>
  <c r="AH570" i="2"/>
  <c r="V571" i="2"/>
  <c r="AD571" i="2" s="1"/>
  <c r="U571" i="2"/>
  <c r="AC571" i="2" s="1"/>
  <c r="AE1068" i="2"/>
  <c r="AG1068" i="2"/>
  <c r="AF1068" i="2"/>
  <c r="AQ1067" i="2"/>
  <c r="AO1067" i="2"/>
  <c r="AP1067" i="2"/>
  <c r="L1075" i="2"/>
  <c r="P1074" i="2"/>
  <c r="O1074" i="2"/>
  <c r="K1075" i="2"/>
  <c r="N1074" i="2"/>
  <c r="J1075" i="2"/>
  <c r="M1074" i="2"/>
  <c r="C1068" i="2"/>
  <c r="AR1068" i="2" s="1"/>
  <c r="B1069" i="2"/>
  <c r="Q570" i="2" l="1"/>
  <c r="Y570" i="2" s="1"/>
  <c r="R570" i="2"/>
  <c r="S571" i="2" s="1"/>
  <c r="AA571" i="2" s="1"/>
  <c r="AF1069" i="2"/>
  <c r="AE1069" i="2"/>
  <c r="AG1069" i="2"/>
  <c r="AQ1068" i="2"/>
  <c r="AO1068" i="2"/>
  <c r="AP1068" i="2"/>
  <c r="K1076" i="2"/>
  <c r="N1075" i="2"/>
  <c r="J1076" i="2"/>
  <c r="M1075" i="2"/>
  <c r="L1076" i="2"/>
  <c r="P1075" i="2"/>
  <c r="O1075" i="2"/>
  <c r="C1069" i="2"/>
  <c r="AR1069" i="2" s="1"/>
  <c r="B1070" i="2"/>
  <c r="AF571" i="2" l="1"/>
  <c r="AG571" i="2"/>
  <c r="T571" i="2"/>
  <c r="V572" i="2" s="1"/>
  <c r="AD572" i="2" s="1"/>
  <c r="Z570" i="2"/>
  <c r="W570" i="2"/>
  <c r="Q571" i="2" s="1"/>
  <c r="Y571" i="2" s="1"/>
  <c r="AG1070" i="2"/>
  <c r="AF1070" i="2"/>
  <c r="AE1070" i="2"/>
  <c r="AO1069" i="2"/>
  <c r="AP1069" i="2"/>
  <c r="AQ1069" i="2"/>
  <c r="J1077" i="2"/>
  <c r="M1076" i="2"/>
  <c r="L1077" i="2"/>
  <c r="P1076" i="2"/>
  <c r="O1076" i="2"/>
  <c r="K1077" i="2"/>
  <c r="N1076" i="2"/>
  <c r="C1070" i="2"/>
  <c r="AR1070" i="2" s="1"/>
  <c r="B1071" i="2"/>
  <c r="R571" i="2" l="1"/>
  <c r="T572" i="2" s="1"/>
  <c r="AB572" i="2" s="1"/>
  <c r="AH571" i="2"/>
  <c r="AE571" i="2"/>
  <c r="U572" i="2"/>
  <c r="AC572" i="2" s="1"/>
  <c r="AB571" i="2"/>
  <c r="AG1071" i="2"/>
  <c r="AF1071" i="2"/>
  <c r="AE1071" i="2"/>
  <c r="AP1070" i="2"/>
  <c r="AQ1070" i="2"/>
  <c r="AO1070" i="2"/>
  <c r="L1078" i="2"/>
  <c r="P1077" i="2"/>
  <c r="O1077" i="2"/>
  <c r="K1078" i="2"/>
  <c r="N1077" i="2"/>
  <c r="J1078" i="2"/>
  <c r="M1077" i="2"/>
  <c r="C1071" i="2"/>
  <c r="AR1071" i="2" s="1"/>
  <c r="B1072" i="2"/>
  <c r="S572" i="2" l="1"/>
  <c r="AA572" i="2" s="1"/>
  <c r="Z571" i="2"/>
  <c r="V573" i="2"/>
  <c r="AD573" i="2" s="1"/>
  <c r="AG572" i="2"/>
  <c r="W571" i="2"/>
  <c r="R572" i="2" s="1"/>
  <c r="AF572" i="2"/>
  <c r="AH572" i="2" s="1"/>
  <c r="AE572" i="2"/>
  <c r="AE1072" i="2"/>
  <c r="AG1072" i="2"/>
  <c r="AF1072" i="2"/>
  <c r="AQ1071" i="2"/>
  <c r="AP1071" i="2"/>
  <c r="AO1071" i="2"/>
  <c r="K1079" i="2"/>
  <c r="N1078" i="2"/>
  <c r="J1079" i="2"/>
  <c r="M1078" i="2"/>
  <c r="L1079" i="2"/>
  <c r="P1078" i="2"/>
  <c r="O1078" i="2"/>
  <c r="C1072" i="2"/>
  <c r="AR1072" i="2" s="1"/>
  <c r="B1073" i="2"/>
  <c r="Q572" i="2" l="1"/>
  <c r="Y572" i="2" s="1"/>
  <c r="U573" i="2"/>
  <c r="AC573" i="2" s="1"/>
  <c r="Z572" i="2"/>
  <c r="AF573" i="2"/>
  <c r="T573" i="2"/>
  <c r="AG573" i="2"/>
  <c r="S573" i="2"/>
  <c r="AA573" i="2" s="1"/>
  <c r="AG1073" i="2"/>
  <c r="AF1073" i="2"/>
  <c r="AE1073" i="2"/>
  <c r="AP1072" i="2"/>
  <c r="AQ1072" i="2"/>
  <c r="AO1072" i="2"/>
  <c r="J1080" i="2"/>
  <c r="M1079" i="2"/>
  <c r="L1080" i="2"/>
  <c r="P1079" i="2"/>
  <c r="O1079" i="2"/>
  <c r="K1080" i="2"/>
  <c r="N1079" i="2"/>
  <c r="C1073" i="2"/>
  <c r="AR1073" i="2" s="1"/>
  <c r="B1074" i="2"/>
  <c r="W572" i="2" l="1"/>
  <c r="Q573" i="2" s="1"/>
  <c r="AH573" i="2"/>
  <c r="V574" i="2"/>
  <c r="AD574" i="2" s="1"/>
  <c r="U574" i="2"/>
  <c r="AC574" i="2" s="1"/>
  <c r="AB573" i="2"/>
  <c r="AG1074" i="2"/>
  <c r="AF1074" i="2"/>
  <c r="AE1074" i="2"/>
  <c r="AO1073" i="2"/>
  <c r="AQ1073" i="2"/>
  <c r="AP1073" i="2"/>
  <c r="L1081" i="2"/>
  <c r="P1080" i="2"/>
  <c r="O1080" i="2"/>
  <c r="K1081" i="2"/>
  <c r="N1080" i="2"/>
  <c r="J1081" i="2"/>
  <c r="M1080" i="2"/>
  <c r="C1074" i="2"/>
  <c r="AR1074" i="2" s="1"/>
  <c r="B1075" i="2"/>
  <c r="AE573" i="2" l="1"/>
  <c r="R573" i="2"/>
  <c r="T574" i="2" s="1"/>
  <c r="AB574" i="2" s="1"/>
  <c r="Y573" i="2"/>
  <c r="AF1075" i="2"/>
  <c r="AE1075" i="2"/>
  <c r="AG1075" i="2"/>
  <c r="AP1074" i="2"/>
  <c r="AO1074" i="2"/>
  <c r="AQ1074" i="2"/>
  <c r="K1082" i="2"/>
  <c r="N1081" i="2"/>
  <c r="J1082" i="2"/>
  <c r="M1081" i="2"/>
  <c r="L1082" i="2"/>
  <c r="P1081" i="2"/>
  <c r="O1081" i="2"/>
  <c r="C1075" i="2"/>
  <c r="AR1075" i="2" s="1"/>
  <c r="B1076" i="2"/>
  <c r="W573" i="2" l="1"/>
  <c r="Q574" i="2" s="1"/>
  <c r="Y574" i="2" s="1"/>
  <c r="V575" i="2"/>
  <c r="AD575" i="2" s="1"/>
  <c r="AF574" i="2"/>
  <c r="Z573" i="2"/>
  <c r="AG574" i="2"/>
  <c r="S574" i="2"/>
  <c r="AA574" i="2" s="1"/>
  <c r="AG1076" i="2"/>
  <c r="AF1076" i="2"/>
  <c r="AE1076" i="2"/>
  <c r="AQ1075" i="2"/>
  <c r="AO1075" i="2"/>
  <c r="AP1075" i="2"/>
  <c r="J1083" i="2"/>
  <c r="M1082" i="2"/>
  <c r="L1083" i="2"/>
  <c r="O1082" i="2"/>
  <c r="P1082" i="2"/>
  <c r="K1083" i="2"/>
  <c r="N1082" i="2"/>
  <c r="C1076" i="2"/>
  <c r="AR1076" i="2" s="1"/>
  <c r="B1077" i="2"/>
  <c r="R574" i="2" l="1"/>
  <c r="Z574" i="2" s="1"/>
  <c r="U575" i="2"/>
  <c r="AC575" i="2" s="1"/>
  <c r="AH574" i="2"/>
  <c r="AE574" i="2"/>
  <c r="AF1077" i="2"/>
  <c r="AE1077" i="2"/>
  <c r="AG1077" i="2"/>
  <c r="AO1076" i="2"/>
  <c r="AQ1076" i="2"/>
  <c r="AP1076" i="2"/>
  <c r="K1084" i="2"/>
  <c r="N1083" i="2"/>
  <c r="L1084" i="2"/>
  <c r="P1083" i="2"/>
  <c r="O1083" i="2"/>
  <c r="J1084" i="2"/>
  <c r="M1083" i="2"/>
  <c r="C1077" i="2"/>
  <c r="AR1077" i="2" s="1"/>
  <c r="B1078" i="2"/>
  <c r="AF575" i="2" l="1"/>
  <c r="W574" i="2"/>
  <c r="AE575" i="2" s="1"/>
  <c r="AG575" i="2"/>
  <c r="T575" i="2"/>
  <c r="AB575" i="2" s="1"/>
  <c r="S575" i="2"/>
  <c r="AA575" i="2" s="1"/>
  <c r="AG1078" i="2"/>
  <c r="AF1078" i="2"/>
  <c r="AE1078" i="2"/>
  <c r="AO1077" i="2"/>
  <c r="AQ1077" i="2"/>
  <c r="AP1077" i="2"/>
  <c r="J1085" i="2"/>
  <c r="M1084" i="2"/>
  <c r="L1085" i="2"/>
  <c r="P1084" i="2"/>
  <c r="O1084" i="2"/>
  <c r="K1085" i="2"/>
  <c r="N1084" i="2"/>
  <c r="C1078" i="2"/>
  <c r="AR1078" i="2" s="1"/>
  <c r="B1079" i="2"/>
  <c r="R575" i="2" l="1"/>
  <c r="Z575" i="2" s="1"/>
  <c r="Q575" i="2"/>
  <c r="Y575" i="2" s="1"/>
  <c r="V576" i="2"/>
  <c r="AD576" i="2" s="1"/>
  <c r="AH575" i="2"/>
  <c r="U576" i="2"/>
  <c r="AC576" i="2" s="1"/>
  <c r="AG1079" i="2"/>
  <c r="AF1079" i="2"/>
  <c r="AE1079" i="2"/>
  <c r="AP1078" i="2"/>
  <c r="AQ1078" i="2"/>
  <c r="AO1078" i="2"/>
  <c r="L1086" i="2"/>
  <c r="P1085" i="2"/>
  <c r="O1085" i="2"/>
  <c r="K1086" i="2"/>
  <c r="N1085" i="2"/>
  <c r="J1086" i="2"/>
  <c r="M1085" i="2"/>
  <c r="C1079" i="2"/>
  <c r="AR1079" i="2" s="1"/>
  <c r="B1080" i="2"/>
  <c r="AF576" i="2" l="1"/>
  <c r="AG576" i="2"/>
  <c r="S576" i="2"/>
  <c r="AA576" i="2" s="1"/>
  <c r="T576" i="2"/>
  <c r="AB576" i="2" s="1"/>
  <c r="W575" i="2"/>
  <c r="R576" i="2" s="1"/>
  <c r="AE1080" i="2"/>
  <c r="AG1080" i="2"/>
  <c r="AF1080" i="2"/>
  <c r="AQ1079" i="2"/>
  <c r="AP1079" i="2"/>
  <c r="AO1079" i="2"/>
  <c r="J1087" i="2"/>
  <c r="M1086" i="2"/>
  <c r="K1087" i="2"/>
  <c r="N1086" i="2"/>
  <c r="L1087" i="2"/>
  <c r="P1086" i="2"/>
  <c r="O1086" i="2"/>
  <c r="C1080" i="2"/>
  <c r="AR1080" i="2" s="1"/>
  <c r="B1081" i="2"/>
  <c r="AH576" i="2" l="1"/>
  <c r="T577" i="2"/>
  <c r="AB577" i="2" s="1"/>
  <c r="U577" i="2"/>
  <c r="AC577" i="2" s="1"/>
  <c r="V577" i="2"/>
  <c r="AD577" i="2" s="1"/>
  <c r="AG577" i="2"/>
  <c r="Z576" i="2"/>
  <c r="AE576" i="2"/>
  <c r="AF577" i="2"/>
  <c r="S577" i="2"/>
  <c r="Q576" i="2"/>
  <c r="Y576" i="2" s="1"/>
  <c r="AG1081" i="2"/>
  <c r="AF1081" i="2"/>
  <c r="AE1081" i="2"/>
  <c r="AP1080" i="2"/>
  <c r="AQ1080" i="2"/>
  <c r="AO1080" i="2"/>
  <c r="L1088" i="2"/>
  <c r="P1087" i="2"/>
  <c r="O1087" i="2"/>
  <c r="K1088" i="2"/>
  <c r="N1087" i="2"/>
  <c r="J1088" i="2"/>
  <c r="M1087" i="2"/>
  <c r="C1081" i="2"/>
  <c r="AR1081" i="2" s="1"/>
  <c r="B1082" i="2"/>
  <c r="U578" i="2" l="1"/>
  <c r="AC578" i="2" s="1"/>
  <c r="V578" i="2"/>
  <c r="AD578" i="2" s="1"/>
  <c r="AH577" i="2"/>
  <c r="AA577" i="2"/>
  <c r="W576" i="2"/>
  <c r="AE577" i="2" s="1"/>
  <c r="AG1082" i="2"/>
  <c r="AF1082" i="2"/>
  <c r="AE1082" i="2"/>
  <c r="AO1081" i="2"/>
  <c r="AP1081" i="2"/>
  <c r="AQ1081" i="2"/>
  <c r="J1089" i="2"/>
  <c r="M1088" i="2"/>
  <c r="K1089" i="2"/>
  <c r="N1088" i="2"/>
  <c r="L1089" i="2"/>
  <c r="P1088" i="2"/>
  <c r="O1088" i="2"/>
  <c r="C1082" i="2"/>
  <c r="AR1082" i="2" s="1"/>
  <c r="B1083" i="2"/>
  <c r="R577" i="2" l="1"/>
  <c r="T578" i="2" s="1"/>
  <c r="AB578" i="2" s="1"/>
  <c r="Q577" i="2"/>
  <c r="Y577" i="2" s="1"/>
  <c r="AG1083" i="2"/>
  <c r="AF1083" i="2"/>
  <c r="AE1083" i="2"/>
  <c r="AP1082" i="2"/>
  <c r="AO1082" i="2"/>
  <c r="AQ1082" i="2"/>
  <c r="L1090" i="2"/>
  <c r="P1089" i="2"/>
  <c r="O1089" i="2"/>
  <c r="K1090" i="2"/>
  <c r="N1089" i="2"/>
  <c r="J1090" i="2"/>
  <c r="M1089" i="2"/>
  <c r="C1083" i="2"/>
  <c r="AR1083" i="2" s="1"/>
  <c r="B1084" i="2"/>
  <c r="AG578" i="2" l="1"/>
  <c r="W577" i="2"/>
  <c r="R578" i="2" s="1"/>
  <c r="AG579" i="2" s="1"/>
  <c r="Z577" i="2"/>
  <c r="AF578" i="2"/>
  <c r="V579" i="2"/>
  <c r="AD579" i="2" s="1"/>
  <c r="S578" i="2"/>
  <c r="U579" i="2" s="1"/>
  <c r="AC579" i="2" s="1"/>
  <c r="AG1084" i="2"/>
  <c r="AF1084" i="2"/>
  <c r="AE1084" i="2"/>
  <c r="AQ1083" i="2"/>
  <c r="AO1083" i="2"/>
  <c r="AP1083" i="2"/>
  <c r="J1091" i="2"/>
  <c r="M1090" i="2"/>
  <c r="K1091" i="2"/>
  <c r="N1090" i="2"/>
  <c r="L1091" i="2"/>
  <c r="O1090" i="2"/>
  <c r="P1090" i="2"/>
  <c r="C1084" i="2"/>
  <c r="AR1084" i="2" s="1"/>
  <c r="B1085" i="2"/>
  <c r="AE578" i="2" l="1"/>
  <c r="AH578" i="2"/>
  <c r="T579" i="2"/>
  <c r="AB579" i="2" s="1"/>
  <c r="Q578" i="2"/>
  <c r="W578" i="2" s="1"/>
  <c r="AA578" i="2"/>
  <c r="Z578" i="2"/>
  <c r="AF579" i="2"/>
  <c r="AH579" i="2" s="1"/>
  <c r="S579" i="2"/>
  <c r="AA579" i="2" s="1"/>
  <c r="AF1085" i="2"/>
  <c r="AE1085" i="2"/>
  <c r="AG1085" i="2"/>
  <c r="AQ1084" i="2"/>
  <c r="AO1084" i="2"/>
  <c r="AP1084" i="2"/>
  <c r="L1092" i="2"/>
  <c r="P1091" i="2"/>
  <c r="O1091" i="2"/>
  <c r="K1092" i="2"/>
  <c r="N1091" i="2"/>
  <c r="J1092" i="2"/>
  <c r="M1091" i="2"/>
  <c r="C1085" i="2"/>
  <c r="AR1085" i="2" s="1"/>
  <c r="B1086" i="2"/>
  <c r="V580" i="2" l="1"/>
  <c r="AD580" i="2" s="1"/>
  <c r="Y578" i="2"/>
  <c r="R579" i="2"/>
  <c r="S580" i="2" s="1"/>
  <c r="AA580" i="2" s="1"/>
  <c r="AE579" i="2"/>
  <c r="Q579" i="2"/>
  <c r="Y579" i="2" s="1"/>
  <c r="U580" i="2"/>
  <c r="AC580" i="2" s="1"/>
  <c r="AE1086" i="2"/>
  <c r="AG1086" i="2"/>
  <c r="AF1086" i="2"/>
  <c r="AO1085" i="2"/>
  <c r="AQ1085" i="2"/>
  <c r="AP1085" i="2"/>
  <c r="J1093" i="2"/>
  <c r="M1092" i="2"/>
  <c r="K1093" i="2"/>
  <c r="N1092" i="2"/>
  <c r="L1093" i="2"/>
  <c r="P1092" i="2"/>
  <c r="O1092" i="2"/>
  <c r="C1086" i="2"/>
  <c r="AR1086" i="2" s="1"/>
  <c r="B1087" i="2"/>
  <c r="W579" i="2" l="1"/>
  <c r="AE580" i="2" s="1"/>
  <c r="Z579" i="2"/>
  <c r="AG580" i="2"/>
  <c r="T580" i="2"/>
  <c r="U581" i="2" s="1"/>
  <c r="AC581" i="2" s="1"/>
  <c r="AF580" i="2"/>
  <c r="AG1087" i="2"/>
  <c r="AF1087" i="2"/>
  <c r="AE1087" i="2"/>
  <c r="AP1086" i="2"/>
  <c r="AQ1086" i="2"/>
  <c r="AO1086" i="2"/>
  <c r="L1094" i="2"/>
  <c r="P1093" i="2"/>
  <c r="O1093" i="2"/>
  <c r="K1094" i="2"/>
  <c r="N1093" i="2"/>
  <c r="J1094" i="2"/>
  <c r="M1093" i="2"/>
  <c r="C1087" i="2"/>
  <c r="AR1087" i="2" s="1"/>
  <c r="B1088" i="2"/>
  <c r="R580" i="2" l="1"/>
  <c r="T581" i="2" s="1"/>
  <c r="AB581" i="2" s="1"/>
  <c r="Q580" i="2"/>
  <c r="Y580" i="2" s="1"/>
  <c r="AH580" i="2"/>
  <c r="V581" i="2"/>
  <c r="AD581" i="2" s="1"/>
  <c r="AB580" i="2"/>
  <c r="AE1088" i="2"/>
  <c r="AG1088" i="2"/>
  <c r="AF1088" i="2"/>
  <c r="AQ1087" i="2"/>
  <c r="AO1087" i="2"/>
  <c r="AP1087" i="2"/>
  <c r="J1095" i="2"/>
  <c r="M1094" i="2"/>
  <c r="K1095" i="2"/>
  <c r="N1094" i="2"/>
  <c r="L1095" i="2"/>
  <c r="P1094" i="2"/>
  <c r="O1094" i="2"/>
  <c r="C1088" i="2"/>
  <c r="AR1088" i="2" s="1"/>
  <c r="B1089" i="2"/>
  <c r="AF581" i="2" l="1"/>
  <c r="S581" i="2"/>
  <c r="AA581" i="2" s="1"/>
  <c r="Z580" i="2"/>
  <c r="AG581" i="2"/>
  <c r="W580" i="2"/>
  <c r="Q581" i="2" s="1"/>
  <c r="Y581" i="2" s="1"/>
  <c r="V582" i="2"/>
  <c r="AD582" i="2" s="1"/>
  <c r="AF1089" i="2"/>
  <c r="AE1089" i="2"/>
  <c r="AG1089" i="2"/>
  <c r="AO1088" i="2"/>
  <c r="AP1088" i="2"/>
  <c r="AQ1088" i="2"/>
  <c r="L1096" i="2"/>
  <c r="P1095" i="2"/>
  <c r="O1095" i="2"/>
  <c r="K1096" i="2"/>
  <c r="N1095" i="2"/>
  <c r="J1096" i="2"/>
  <c r="M1095" i="2"/>
  <c r="C1089" i="2"/>
  <c r="AR1089" i="2" s="1"/>
  <c r="B1090" i="2"/>
  <c r="AE581" i="2" l="1"/>
  <c r="U582" i="2"/>
  <c r="AC582" i="2" s="1"/>
  <c r="AH581" i="2"/>
  <c r="R581" i="2"/>
  <c r="S582" i="2" s="1"/>
  <c r="AA582" i="2" s="1"/>
  <c r="AG1090" i="2"/>
  <c r="AF1090" i="2"/>
  <c r="AE1090" i="2"/>
  <c r="AO1089" i="2"/>
  <c r="AQ1089" i="2"/>
  <c r="AP1089" i="2"/>
  <c r="K1097" i="2"/>
  <c r="N1096" i="2"/>
  <c r="J1097" i="2"/>
  <c r="M1096" i="2"/>
  <c r="L1097" i="2"/>
  <c r="P1096" i="2"/>
  <c r="O1096" i="2"/>
  <c r="C1090" i="2"/>
  <c r="AR1090" i="2" s="1"/>
  <c r="B1091" i="2"/>
  <c r="AG582" i="2" l="1"/>
  <c r="Z581" i="2"/>
  <c r="AF582" i="2"/>
  <c r="T582" i="2"/>
  <c r="U583" i="2" s="1"/>
  <c r="AC583" i="2" s="1"/>
  <c r="W581" i="2"/>
  <c r="AE582" i="2" s="1"/>
  <c r="AG1091" i="2"/>
  <c r="AF1091" i="2"/>
  <c r="AE1091" i="2"/>
  <c r="AP1090" i="2"/>
  <c r="AO1090" i="2"/>
  <c r="AQ1090" i="2"/>
  <c r="L1098" i="2"/>
  <c r="P1097" i="2"/>
  <c r="O1097" i="2"/>
  <c r="J1098" i="2"/>
  <c r="M1097" i="2"/>
  <c r="K1098" i="2"/>
  <c r="N1097" i="2"/>
  <c r="C1091" i="2"/>
  <c r="AR1091" i="2" s="1"/>
  <c r="B1092" i="2"/>
  <c r="AH582" i="2" l="1"/>
  <c r="AB582" i="2"/>
  <c r="V583" i="2"/>
  <c r="AD583" i="2" s="1"/>
  <c r="Q582" i="2"/>
  <c r="Y582" i="2" s="1"/>
  <c r="R582" i="2"/>
  <c r="T583" i="2" s="1"/>
  <c r="AB583" i="2" s="1"/>
  <c r="AG1092" i="2"/>
  <c r="AF1092" i="2"/>
  <c r="AE1092" i="2"/>
  <c r="AQ1091" i="2"/>
  <c r="AP1091" i="2"/>
  <c r="AO1091" i="2"/>
  <c r="J1099" i="2"/>
  <c r="M1098" i="2"/>
  <c r="K1099" i="2"/>
  <c r="N1098" i="2"/>
  <c r="L1099" i="2"/>
  <c r="O1098" i="2"/>
  <c r="P1098" i="2"/>
  <c r="C1092" i="2"/>
  <c r="AR1092" i="2" s="1"/>
  <c r="B1093" i="2"/>
  <c r="AF583" i="2" l="1"/>
  <c r="AG583" i="2"/>
  <c r="Z582" i="2"/>
  <c r="S583" i="2"/>
  <c r="U584" i="2" s="1"/>
  <c r="AC584" i="2" s="1"/>
  <c r="V584" i="2"/>
  <c r="AD584" i="2" s="1"/>
  <c r="W582" i="2"/>
  <c r="R583" i="2" s="1"/>
  <c r="T584" i="2" s="1"/>
  <c r="AB584" i="2" s="1"/>
  <c r="AF1093" i="2"/>
  <c r="AE1093" i="2"/>
  <c r="AG1093" i="2"/>
  <c r="AQ1092" i="2"/>
  <c r="AO1092" i="2"/>
  <c r="AP1092" i="2"/>
  <c r="L1100" i="2"/>
  <c r="P1099" i="2"/>
  <c r="O1099" i="2"/>
  <c r="K1100" i="2"/>
  <c r="N1099" i="2"/>
  <c r="J1100" i="2"/>
  <c r="M1099" i="2"/>
  <c r="C1093" i="2"/>
  <c r="AR1093" i="2" s="1"/>
  <c r="B1094" i="2"/>
  <c r="AH583" i="2" l="1"/>
  <c r="AG584" i="2"/>
  <c r="AA583" i="2"/>
  <c r="Q583" i="2"/>
  <c r="W583" i="2" s="1"/>
  <c r="Q584" i="2" s="1"/>
  <c r="Y584" i="2" s="1"/>
  <c r="AE583" i="2"/>
  <c r="Z583" i="2"/>
  <c r="V585" i="2"/>
  <c r="AD585" i="2" s="1"/>
  <c r="AF584" i="2"/>
  <c r="S584" i="2"/>
  <c r="AA584" i="2" s="1"/>
  <c r="AG1094" i="2"/>
  <c r="AF1094" i="2"/>
  <c r="AE1094" i="2"/>
  <c r="AO1093" i="2"/>
  <c r="AQ1093" i="2"/>
  <c r="AP1093" i="2"/>
  <c r="K1101" i="2"/>
  <c r="N1100" i="2"/>
  <c r="J1101" i="2"/>
  <c r="M1100" i="2"/>
  <c r="L1101" i="2"/>
  <c r="P1100" i="2"/>
  <c r="O1100" i="2"/>
  <c r="C1094" i="2"/>
  <c r="AR1094" i="2" s="1"/>
  <c r="B1095" i="2"/>
  <c r="AH584" i="2" l="1"/>
  <c r="AE584" i="2"/>
  <c r="U585" i="2"/>
  <c r="AC585" i="2" s="1"/>
  <c r="R584" i="2"/>
  <c r="AG585" i="2" s="1"/>
  <c r="Y583" i="2"/>
  <c r="AG1095" i="2"/>
  <c r="AF1095" i="2"/>
  <c r="AE1095" i="2"/>
  <c r="AP1094" i="2"/>
  <c r="AQ1094" i="2"/>
  <c r="AO1094" i="2"/>
  <c r="J1102" i="2"/>
  <c r="M1101" i="2"/>
  <c r="L1102" i="2"/>
  <c r="P1101" i="2"/>
  <c r="O1101" i="2"/>
  <c r="K1102" i="2"/>
  <c r="N1101" i="2"/>
  <c r="C1095" i="2"/>
  <c r="AR1095" i="2" s="1"/>
  <c r="B1096" i="2"/>
  <c r="T585" i="2" l="1"/>
  <c r="AB585" i="2" s="1"/>
  <c r="Z584" i="2"/>
  <c r="S585" i="2"/>
  <c r="AA585" i="2" s="1"/>
  <c r="W584" i="2"/>
  <c r="R585" i="2" s="1"/>
  <c r="AG586" i="2" s="1"/>
  <c r="AF585" i="2"/>
  <c r="AH585" i="2" s="1"/>
  <c r="AE1096" i="2"/>
  <c r="AG1096" i="2"/>
  <c r="AF1096" i="2"/>
  <c r="AQ1095" i="2"/>
  <c r="AO1095" i="2"/>
  <c r="AP1095" i="2"/>
  <c r="K1103" i="2"/>
  <c r="N1102" i="2"/>
  <c r="L1103" i="2"/>
  <c r="P1102" i="2"/>
  <c r="O1102" i="2"/>
  <c r="J1103" i="2"/>
  <c r="M1102" i="2"/>
  <c r="C1096" i="2"/>
  <c r="AR1096" i="2" s="1"/>
  <c r="B1097" i="2"/>
  <c r="Q585" i="2" l="1"/>
  <c r="Y585" i="2" s="1"/>
  <c r="AE585" i="2"/>
  <c r="V586" i="2"/>
  <c r="AD586" i="2" s="1"/>
  <c r="AF586" i="2"/>
  <c r="AH586" i="2" s="1"/>
  <c r="U586" i="2"/>
  <c r="AC586" i="2" s="1"/>
  <c r="Z585" i="2"/>
  <c r="T586" i="2"/>
  <c r="AB586" i="2" s="1"/>
  <c r="S586" i="2"/>
  <c r="AA586" i="2" s="1"/>
  <c r="AG1097" i="2"/>
  <c r="AF1097" i="2"/>
  <c r="AE1097" i="2"/>
  <c r="AQ1096" i="2"/>
  <c r="AP1096" i="2"/>
  <c r="AO1096" i="2"/>
  <c r="L1104" i="2"/>
  <c r="P1103" i="2"/>
  <c r="O1103" i="2"/>
  <c r="J1104" i="2"/>
  <c r="M1103" i="2"/>
  <c r="K1104" i="2"/>
  <c r="N1103" i="2"/>
  <c r="C1097" i="2"/>
  <c r="AR1097" i="2" s="1"/>
  <c r="B1098" i="2"/>
  <c r="W585" i="2" l="1"/>
  <c r="AE586" i="2" s="1"/>
  <c r="U587" i="2"/>
  <c r="AC587" i="2" s="1"/>
  <c r="V587" i="2"/>
  <c r="AD587" i="2" s="1"/>
  <c r="AG1098" i="2"/>
  <c r="AF1098" i="2"/>
  <c r="AE1098" i="2"/>
  <c r="AO1097" i="2"/>
  <c r="AP1097" i="2"/>
  <c r="AQ1097" i="2"/>
  <c r="J1105" i="2"/>
  <c r="M1104" i="2"/>
  <c r="K1105" i="2"/>
  <c r="N1104" i="2"/>
  <c r="L1105" i="2"/>
  <c r="P1104" i="2"/>
  <c r="O1104" i="2"/>
  <c r="C1098" i="2"/>
  <c r="AR1098" i="2" s="1"/>
  <c r="B1099" i="2"/>
  <c r="R586" i="2" l="1"/>
  <c r="Z586" i="2" s="1"/>
  <c r="Q586" i="2"/>
  <c r="Y586" i="2" s="1"/>
  <c r="AG1099" i="2"/>
  <c r="AF1099" i="2"/>
  <c r="AE1099" i="2"/>
  <c r="AP1098" i="2"/>
  <c r="AQ1098" i="2"/>
  <c r="AO1098" i="2"/>
  <c r="L1106" i="2"/>
  <c r="P1105" i="2"/>
  <c r="O1105" i="2"/>
  <c r="K1106" i="2"/>
  <c r="N1105" i="2"/>
  <c r="J1106" i="2"/>
  <c r="M1105" i="2"/>
  <c r="C1099" i="2"/>
  <c r="AR1099" i="2" s="1"/>
  <c r="B1100" i="2"/>
  <c r="AF587" i="2" l="1"/>
  <c r="S587" i="2"/>
  <c r="AA587" i="2" s="1"/>
  <c r="T587" i="2"/>
  <c r="AB587" i="2" s="1"/>
  <c r="AG587" i="2"/>
  <c r="W586" i="2"/>
  <c r="R587" i="2" s="1"/>
  <c r="AF588" i="2" s="1"/>
  <c r="U588" i="2"/>
  <c r="AC588" i="2" s="1"/>
  <c r="AE1100" i="2"/>
  <c r="AG1100" i="2"/>
  <c r="AF1100" i="2"/>
  <c r="AQ1099" i="2"/>
  <c r="AO1099" i="2"/>
  <c r="AP1099" i="2"/>
  <c r="K1107" i="2"/>
  <c r="N1106" i="2"/>
  <c r="J1107" i="2"/>
  <c r="M1106" i="2"/>
  <c r="L1107" i="2"/>
  <c r="O1106" i="2"/>
  <c r="P1106" i="2"/>
  <c r="C1100" i="2"/>
  <c r="AR1100" i="2" s="1"/>
  <c r="B1101" i="2"/>
  <c r="V588" i="2" l="1"/>
  <c r="AD588" i="2" s="1"/>
  <c r="AH587" i="2"/>
  <c r="T588" i="2"/>
  <c r="AB588" i="2" s="1"/>
  <c r="S588" i="2"/>
  <c r="AA588" i="2" s="1"/>
  <c r="Z587" i="2"/>
  <c r="AG588" i="2"/>
  <c r="AH588" i="2" s="1"/>
  <c r="Q587" i="2"/>
  <c r="Y587" i="2" s="1"/>
  <c r="AE587" i="2"/>
  <c r="AF1101" i="2"/>
  <c r="AE1101" i="2"/>
  <c r="AG1101" i="2"/>
  <c r="AQ1100" i="2"/>
  <c r="AP1100" i="2"/>
  <c r="AO1100" i="2"/>
  <c r="J1108" i="2"/>
  <c r="M1107" i="2"/>
  <c r="L1108" i="2"/>
  <c r="P1107" i="2"/>
  <c r="O1107" i="2"/>
  <c r="K1108" i="2"/>
  <c r="N1107" i="2"/>
  <c r="C1101" i="2"/>
  <c r="AR1101" i="2" s="1"/>
  <c r="B1102" i="2"/>
  <c r="V589" i="2" l="1"/>
  <c r="AD589" i="2" s="1"/>
  <c r="U589" i="2"/>
  <c r="AC589" i="2" s="1"/>
  <c r="W587" i="2"/>
  <c r="Q588" i="2" s="1"/>
  <c r="AG1102" i="2"/>
  <c r="AF1102" i="2"/>
  <c r="AE1102" i="2"/>
  <c r="AO1101" i="2"/>
  <c r="AP1101" i="2"/>
  <c r="AQ1101" i="2"/>
  <c r="L1109" i="2"/>
  <c r="P1108" i="2"/>
  <c r="O1108" i="2"/>
  <c r="K1109" i="2"/>
  <c r="N1108" i="2"/>
  <c r="J1109" i="2"/>
  <c r="M1108" i="2"/>
  <c r="C1102" i="2"/>
  <c r="AR1102" i="2" s="1"/>
  <c r="B1103" i="2"/>
  <c r="Y588" i="2" l="1"/>
  <c r="R588" i="2"/>
  <c r="AE588" i="2"/>
  <c r="AG1103" i="2"/>
  <c r="AF1103" i="2"/>
  <c r="AE1103" i="2"/>
  <c r="AQ1102" i="2"/>
  <c r="AP1102" i="2"/>
  <c r="AO1102" i="2"/>
  <c r="J1110" i="2"/>
  <c r="M1109" i="2"/>
  <c r="K1110" i="2"/>
  <c r="N1109" i="2"/>
  <c r="L1110" i="2"/>
  <c r="P1109" i="2"/>
  <c r="O1109" i="2"/>
  <c r="C1103" i="2"/>
  <c r="AR1103" i="2" s="1"/>
  <c r="B1104" i="2"/>
  <c r="Z588" i="2" l="1"/>
  <c r="AG589" i="2"/>
  <c r="S589" i="2"/>
  <c r="AA589" i="2" s="1"/>
  <c r="T589" i="2"/>
  <c r="AF589" i="2"/>
  <c r="AH589" i="2" s="1"/>
  <c r="W588" i="2"/>
  <c r="AE1104" i="2"/>
  <c r="AG1104" i="2"/>
  <c r="AF1104" i="2"/>
  <c r="AQ1103" i="2"/>
  <c r="AO1103" i="2"/>
  <c r="AP1103" i="2"/>
  <c r="K1111" i="2"/>
  <c r="N1110" i="2"/>
  <c r="L1111" i="2"/>
  <c r="P1110" i="2"/>
  <c r="O1110" i="2"/>
  <c r="J1111" i="2"/>
  <c r="M1110" i="2"/>
  <c r="C1104" i="2"/>
  <c r="AR1104" i="2" s="1"/>
  <c r="B1105" i="2"/>
  <c r="AE589" i="2" l="1"/>
  <c r="R589" i="2"/>
  <c r="Q589" i="2"/>
  <c r="AB589" i="2"/>
  <c r="U590" i="2"/>
  <c r="AC590" i="2" s="1"/>
  <c r="V590" i="2"/>
  <c r="AD590" i="2" s="1"/>
  <c r="S590" i="2"/>
  <c r="AA590" i="2" s="1"/>
  <c r="AG1105" i="2"/>
  <c r="AF1105" i="2"/>
  <c r="AE1105" i="2"/>
  <c r="AQ1104" i="2"/>
  <c r="AP1104" i="2"/>
  <c r="AO1104" i="2"/>
  <c r="L1112" i="2"/>
  <c r="P1111" i="2"/>
  <c r="O1111" i="2"/>
  <c r="J1112" i="2"/>
  <c r="M1111" i="2"/>
  <c r="K1112" i="2"/>
  <c r="N1111" i="2"/>
  <c r="C1105" i="2"/>
  <c r="AR1105" i="2" s="1"/>
  <c r="B1106" i="2"/>
  <c r="Y589" i="2" l="1"/>
  <c r="W589" i="2"/>
  <c r="Q590" i="2" s="1"/>
  <c r="Y590" i="2" s="1"/>
  <c r="T590" i="2"/>
  <c r="AG590" i="2"/>
  <c r="Z589" i="2"/>
  <c r="AF590" i="2"/>
  <c r="AG1106" i="2"/>
  <c r="AF1106" i="2"/>
  <c r="AE1106" i="2"/>
  <c r="AP1105" i="2"/>
  <c r="AO1105" i="2"/>
  <c r="AQ1105" i="2"/>
  <c r="J1113" i="2"/>
  <c r="M1112" i="2"/>
  <c r="K1113" i="2"/>
  <c r="N1112" i="2"/>
  <c r="L1113" i="2"/>
  <c r="P1112" i="2"/>
  <c r="O1112" i="2"/>
  <c r="C1106" i="2"/>
  <c r="AR1106" i="2" s="1"/>
  <c r="B1107" i="2"/>
  <c r="AH590" i="2" l="1"/>
  <c r="AB590" i="2"/>
  <c r="V591" i="2"/>
  <c r="R590" i="2"/>
  <c r="W590" i="2" s="1"/>
  <c r="AE590" i="2"/>
  <c r="U591" i="2"/>
  <c r="AF1107" i="2"/>
  <c r="AE1107" i="2"/>
  <c r="AG1107" i="2"/>
  <c r="AP1106" i="2"/>
  <c r="AQ1106" i="2"/>
  <c r="AO1106" i="2"/>
  <c r="L1114" i="2"/>
  <c r="P1113" i="2"/>
  <c r="O1113" i="2"/>
  <c r="K1114" i="2"/>
  <c r="N1113" i="2"/>
  <c r="J1114" i="2"/>
  <c r="M1113" i="2"/>
  <c r="C1107" i="2"/>
  <c r="AR1107" i="2" s="1"/>
  <c r="B1108" i="2"/>
  <c r="AE591" i="2" l="1"/>
  <c r="Q591" i="2"/>
  <c r="Y591" i="2" s="1"/>
  <c r="AC591" i="2"/>
  <c r="Z590" i="2"/>
  <c r="AG591" i="2"/>
  <c r="AF591" i="2"/>
  <c r="S591" i="2"/>
  <c r="AA591" i="2" s="1"/>
  <c r="AD591" i="2"/>
  <c r="T591" i="2"/>
  <c r="AB591" i="2" s="1"/>
  <c r="R591" i="2"/>
  <c r="AF592" i="2" s="1"/>
  <c r="AG1108" i="2"/>
  <c r="AF1108" i="2"/>
  <c r="AE1108" i="2"/>
  <c r="AQ1107" i="2"/>
  <c r="AO1107" i="2"/>
  <c r="AP1107" i="2"/>
  <c r="K1115" i="2"/>
  <c r="N1114" i="2"/>
  <c r="J1115" i="2"/>
  <c r="M1114" i="2"/>
  <c r="L1115" i="2"/>
  <c r="O1114" i="2"/>
  <c r="P1114" i="2"/>
  <c r="C1108" i="2"/>
  <c r="AR1108" i="2" s="1"/>
  <c r="B1109" i="2"/>
  <c r="T592" i="2" l="1"/>
  <c r="AB592" i="2" s="1"/>
  <c r="AG592" i="2"/>
  <c r="AH592" i="2" s="1"/>
  <c r="S592" i="2"/>
  <c r="AA592" i="2" s="1"/>
  <c r="Z591" i="2"/>
  <c r="AH591" i="2"/>
  <c r="W591" i="2"/>
  <c r="Q592" i="2" s="1"/>
  <c r="Y592" i="2" s="1"/>
  <c r="U592" i="2"/>
  <c r="AC592" i="2" s="1"/>
  <c r="V592" i="2"/>
  <c r="AD592" i="2" s="1"/>
  <c r="AF1109" i="2"/>
  <c r="AE1109" i="2"/>
  <c r="AG1109" i="2"/>
  <c r="AO1108" i="2"/>
  <c r="AQ1108" i="2"/>
  <c r="AP1108" i="2"/>
  <c r="L1116" i="2"/>
  <c r="P1115" i="2"/>
  <c r="O1115" i="2"/>
  <c r="J1116" i="2"/>
  <c r="M1115" i="2"/>
  <c r="K1116" i="2"/>
  <c r="N1115" i="2"/>
  <c r="C1109" i="2"/>
  <c r="AR1109" i="2" s="1"/>
  <c r="B1110" i="2"/>
  <c r="V593" i="2" l="1"/>
  <c r="AD593" i="2" s="1"/>
  <c r="AE592" i="2"/>
  <c r="R592" i="2"/>
  <c r="T593" i="2" s="1"/>
  <c r="AB593" i="2" s="1"/>
  <c r="U593" i="2"/>
  <c r="AC593" i="2" s="1"/>
  <c r="AG1110" i="2"/>
  <c r="AF1110" i="2"/>
  <c r="AE1110" i="2"/>
  <c r="AO1109" i="2"/>
  <c r="AP1109" i="2"/>
  <c r="AQ1109" i="2"/>
  <c r="J1117" i="2"/>
  <c r="M1116" i="2"/>
  <c r="K1117" i="2"/>
  <c r="N1116" i="2"/>
  <c r="L1117" i="2"/>
  <c r="P1116" i="2"/>
  <c r="O1116" i="2"/>
  <c r="C1110" i="2"/>
  <c r="AR1110" i="2" s="1"/>
  <c r="B1111" i="2"/>
  <c r="S593" i="2" l="1"/>
  <c r="U594" i="2" s="1"/>
  <c r="AC594" i="2" s="1"/>
  <c r="AG593" i="2"/>
  <c r="V594" i="2"/>
  <c r="AD594" i="2" s="1"/>
  <c r="W592" i="2"/>
  <c r="R593" i="2" s="1"/>
  <c r="AF594" i="2" s="1"/>
  <c r="AF593" i="2"/>
  <c r="Z592" i="2"/>
  <c r="AG1111" i="2"/>
  <c r="AF1111" i="2"/>
  <c r="AE1111" i="2"/>
  <c r="AQ1110" i="2"/>
  <c r="AP1110" i="2"/>
  <c r="AO1110" i="2"/>
  <c r="L1118" i="2"/>
  <c r="P1117" i="2"/>
  <c r="O1117" i="2"/>
  <c r="K1118" i="2"/>
  <c r="N1117" i="2"/>
  <c r="J1118" i="2"/>
  <c r="M1117" i="2"/>
  <c r="C1111" i="2"/>
  <c r="AR1111" i="2" s="1"/>
  <c r="B1112" i="2"/>
  <c r="Q593" i="2" l="1"/>
  <c r="W593" i="2" s="1"/>
  <c r="AE594" i="2" s="1"/>
  <c r="AH593" i="2"/>
  <c r="AA593" i="2"/>
  <c r="AG594" i="2"/>
  <c r="AH594" i="2" s="1"/>
  <c r="AE593" i="2"/>
  <c r="Z593" i="2"/>
  <c r="T594" i="2"/>
  <c r="V595" i="2" s="1"/>
  <c r="AD595" i="2" s="1"/>
  <c r="S594" i="2"/>
  <c r="AA594" i="2" s="1"/>
  <c r="Y593" i="2"/>
  <c r="AE1112" i="2"/>
  <c r="AG1112" i="2"/>
  <c r="AF1112" i="2"/>
  <c r="AQ1111" i="2"/>
  <c r="AO1111" i="2"/>
  <c r="AP1111" i="2"/>
  <c r="K1119" i="2"/>
  <c r="N1118" i="2"/>
  <c r="J1119" i="2"/>
  <c r="M1118" i="2"/>
  <c r="L1119" i="2"/>
  <c r="P1118" i="2"/>
  <c r="O1118" i="2"/>
  <c r="C1112" i="2"/>
  <c r="AR1112" i="2" s="1"/>
  <c r="B1113" i="2"/>
  <c r="R594" i="2" l="1"/>
  <c r="Z594" i="2" s="1"/>
  <c r="Q594" i="2"/>
  <c r="Y594" i="2" s="1"/>
  <c r="AB594" i="2"/>
  <c r="U595" i="2"/>
  <c r="AC595" i="2" s="1"/>
  <c r="S595" i="2"/>
  <c r="AA595" i="2" s="1"/>
  <c r="T595" i="2"/>
  <c r="V596" i="2" s="1"/>
  <c r="AF595" i="2"/>
  <c r="AG595" i="2"/>
  <c r="AG1113" i="2"/>
  <c r="AF1113" i="2"/>
  <c r="AE1113" i="2"/>
  <c r="AQ1112" i="2"/>
  <c r="AP1112" i="2"/>
  <c r="AO1112" i="2"/>
  <c r="J1120" i="2"/>
  <c r="M1119" i="2"/>
  <c r="L1120" i="2"/>
  <c r="P1119" i="2"/>
  <c r="O1119" i="2"/>
  <c r="K1120" i="2"/>
  <c r="N1119" i="2"/>
  <c r="C1113" i="2"/>
  <c r="AR1113" i="2" s="1"/>
  <c r="B1114" i="2"/>
  <c r="W594" i="2" l="1"/>
  <c r="AE595" i="2" s="1"/>
  <c r="U596" i="2"/>
  <c r="AC596" i="2" s="1"/>
  <c r="AB595" i="2"/>
  <c r="AH595" i="2"/>
  <c r="R595" i="2"/>
  <c r="S596" i="2" s="1"/>
  <c r="AA596" i="2" s="1"/>
  <c r="Q595" i="2"/>
  <c r="AD596" i="2"/>
  <c r="AG1114" i="2"/>
  <c r="AF1114" i="2"/>
  <c r="AE1114" i="2"/>
  <c r="AP1113" i="2"/>
  <c r="AO1113" i="2"/>
  <c r="AQ1113" i="2"/>
  <c r="K1121" i="2"/>
  <c r="N1120" i="2"/>
  <c r="L1121" i="2"/>
  <c r="O1120" i="2"/>
  <c r="P1120" i="2"/>
  <c r="J1121" i="2"/>
  <c r="M1120" i="2"/>
  <c r="C1114" i="2"/>
  <c r="AR1114" i="2" s="1"/>
  <c r="B1115" i="2"/>
  <c r="AF596" i="2" l="1"/>
  <c r="W595" i="2"/>
  <c r="R596" i="2" s="1"/>
  <c r="AF597" i="2" s="1"/>
  <c r="AG596" i="2"/>
  <c r="Z595" i="2"/>
  <c r="Y595" i="2"/>
  <c r="T596" i="2"/>
  <c r="V597" i="2" s="1"/>
  <c r="AD597" i="2" s="1"/>
  <c r="AE596" i="2"/>
  <c r="AG1115" i="2"/>
  <c r="AF1115" i="2"/>
  <c r="AE1115" i="2"/>
  <c r="AP1114" i="2"/>
  <c r="AQ1114" i="2"/>
  <c r="AO1114" i="2"/>
  <c r="J1122" i="2"/>
  <c r="M1121" i="2"/>
  <c r="L1122" i="2"/>
  <c r="P1121" i="2"/>
  <c r="O1121" i="2"/>
  <c r="K1122" i="2"/>
  <c r="N1121" i="2"/>
  <c r="C1115" i="2"/>
  <c r="AR1115" i="2" s="1"/>
  <c r="B1116" i="2"/>
  <c r="Q596" i="2" l="1"/>
  <c r="Y596" i="2" s="1"/>
  <c r="AH596" i="2"/>
  <c r="Z596" i="2"/>
  <c r="AG597" i="2"/>
  <c r="AH597" i="2" s="1"/>
  <c r="S597" i="2"/>
  <c r="AA597" i="2" s="1"/>
  <c r="T597" i="2"/>
  <c r="V598" i="2" s="1"/>
  <c r="AD598" i="2" s="1"/>
  <c r="AB596" i="2"/>
  <c r="U597" i="2"/>
  <c r="AC597" i="2" s="1"/>
  <c r="AG1116" i="2"/>
  <c r="AF1116" i="2"/>
  <c r="AE1116" i="2"/>
  <c r="AQ1115" i="2"/>
  <c r="AO1115" i="2"/>
  <c r="AP1115" i="2"/>
  <c r="L1123" i="2"/>
  <c r="P1122" i="2"/>
  <c r="O1122" i="2"/>
  <c r="K1123" i="2"/>
  <c r="N1122" i="2"/>
  <c r="J1123" i="2"/>
  <c r="M1122" i="2"/>
  <c r="C1116" i="2"/>
  <c r="AR1116" i="2" s="1"/>
  <c r="B1117" i="2"/>
  <c r="W596" i="2" l="1"/>
  <c r="AE597" i="2" s="1"/>
  <c r="AB597" i="2"/>
  <c r="U598" i="2"/>
  <c r="AC598" i="2" s="1"/>
  <c r="AF1117" i="2"/>
  <c r="AE1117" i="2"/>
  <c r="AG1117" i="2"/>
  <c r="AO1116" i="2"/>
  <c r="AQ1116" i="2"/>
  <c r="AP1116" i="2"/>
  <c r="K1124" i="2"/>
  <c r="N1123" i="2"/>
  <c r="J1124" i="2"/>
  <c r="M1123" i="2"/>
  <c r="L1124" i="2"/>
  <c r="P1123" i="2"/>
  <c r="O1123" i="2"/>
  <c r="C1117" i="2"/>
  <c r="AR1117" i="2" s="1"/>
  <c r="B1118" i="2"/>
  <c r="R597" i="2" l="1"/>
  <c r="S598" i="2" s="1"/>
  <c r="AA598" i="2" s="1"/>
  <c r="Q597" i="2"/>
  <c r="Y597" i="2" s="1"/>
  <c r="AE1118" i="2"/>
  <c r="AG1118" i="2"/>
  <c r="AF1118" i="2"/>
  <c r="AO1117" i="2"/>
  <c r="AQ1117" i="2"/>
  <c r="AP1117" i="2"/>
  <c r="L1125" i="2"/>
  <c r="O1124" i="2"/>
  <c r="P1124" i="2"/>
  <c r="J1125" i="2"/>
  <c r="M1124" i="2"/>
  <c r="K1125" i="2"/>
  <c r="N1124" i="2"/>
  <c r="C1118" i="2"/>
  <c r="AR1118" i="2" s="1"/>
  <c r="B1119" i="2"/>
  <c r="AG598" i="2" l="1"/>
  <c r="Z597" i="2"/>
  <c r="AF598" i="2"/>
  <c r="T598" i="2"/>
  <c r="U599" i="2" s="1"/>
  <c r="AC599" i="2" s="1"/>
  <c r="W597" i="2"/>
  <c r="AE598" i="2" s="1"/>
  <c r="AG1119" i="2"/>
  <c r="AF1119" i="2"/>
  <c r="AE1119" i="2"/>
  <c r="AQ1118" i="2"/>
  <c r="AP1118" i="2"/>
  <c r="AO1118" i="2"/>
  <c r="K1126" i="2"/>
  <c r="N1125" i="2"/>
  <c r="J1126" i="2"/>
  <c r="M1125" i="2"/>
  <c r="L1126" i="2"/>
  <c r="P1125" i="2"/>
  <c r="O1125" i="2"/>
  <c r="C1119" i="2"/>
  <c r="AR1119" i="2" s="1"/>
  <c r="B1120" i="2"/>
  <c r="AB598" i="2" l="1"/>
  <c r="V599" i="2"/>
  <c r="AD599" i="2" s="1"/>
  <c r="R598" i="2"/>
  <c r="S599" i="2" s="1"/>
  <c r="AA599" i="2" s="1"/>
  <c r="AH598" i="2"/>
  <c r="Q598" i="2"/>
  <c r="Y598" i="2" s="1"/>
  <c r="AE1120" i="2"/>
  <c r="AG1120" i="2"/>
  <c r="AF1120" i="2"/>
  <c r="AQ1119" i="2"/>
  <c r="AP1119" i="2"/>
  <c r="AO1119" i="2"/>
  <c r="L1127" i="2"/>
  <c r="P1126" i="2"/>
  <c r="O1126" i="2"/>
  <c r="J1127" i="2"/>
  <c r="M1126" i="2"/>
  <c r="K1127" i="2"/>
  <c r="N1126" i="2"/>
  <c r="C1120" i="2"/>
  <c r="AR1120" i="2" s="1"/>
  <c r="B1121" i="2"/>
  <c r="AF599" i="2" l="1"/>
  <c r="Z598" i="2"/>
  <c r="T599" i="2"/>
  <c r="U600" i="2" s="1"/>
  <c r="AC600" i="2" s="1"/>
  <c r="AG599" i="2"/>
  <c r="W598" i="2"/>
  <c r="AE599" i="2" s="1"/>
  <c r="AF1121" i="2"/>
  <c r="AE1121" i="2"/>
  <c r="AG1121" i="2"/>
  <c r="AQ1120" i="2"/>
  <c r="AO1120" i="2"/>
  <c r="AP1120" i="2"/>
  <c r="J1128" i="2"/>
  <c r="M1127" i="2"/>
  <c r="K1128" i="2"/>
  <c r="N1127" i="2"/>
  <c r="L1128" i="2"/>
  <c r="P1127" i="2"/>
  <c r="O1127" i="2"/>
  <c r="C1121" i="2"/>
  <c r="AR1121" i="2" s="1"/>
  <c r="B1122" i="2"/>
  <c r="R599" i="2" l="1"/>
  <c r="S600" i="2" s="1"/>
  <c r="AA600" i="2" s="1"/>
  <c r="AB599" i="2"/>
  <c r="V600" i="2"/>
  <c r="AD600" i="2" s="1"/>
  <c r="AH599" i="2"/>
  <c r="Q599" i="2"/>
  <c r="Y599" i="2" s="1"/>
  <c r="AG1122" i="2"/>
  <c r="AF1122" i="2"/>
  <c r="AE1122" i="2"/>
  <c r="AP1121" i="2"/>
  <c r="AO1121" i="2"/>
  <c r="AQ1121" i="2"/>
  <c r="K1129" i="2"/>
  <c r="N1128" i="2"/>
  <c r="L1129" i="2"/>
  <c r="P1128" i="2"/>
  <c r="O1128" i="2"/>
  <c r="J1129" i="2"/>
  <c r="M1128" i="2"/>
  <c r="C1122" i="2"/>
  <c r="AR1122" i="2" s="1"/>
  <c r="B1123" i="2"/>
  <c r="AG600" i="2" l="1"/>
  <c r="T600" i="2"/>
  <c r="U601" i="2" s="1"/>
  <c r="AC601" i="2" s="1"/>
  <c r="Z599" i="2"/>
  <c r="AF600" i="2"/>
  <c r="W599" i="2"/>
  <c r="AE600" i="2" s="1"/>
  <c r="AG1123" i="2"/>
  <c r="AF1123" i="2"/>
  <c r="AE1123" i="2"/>
  <c r="AP1122" i="2"/>
  <c r="AO1122" i="2"/>
  <c r="AQ1122" i="2"/>
  <c r="L1130" i="2"/>
  <c r="P1129" i="2"/>
  <c r="O1129" i="2"/>
  <c r="J1130" i="2"/>
  <c r="M1129" i="2"/>
  <c r="K1130" i="2"/>
  <c r="N1129" i="2"/>
  <c r="C1123" i="2"/>
  <c r="AR1123" i="2" s="1"/>
  <c r="B1124" i="2"/>
  <c r="AB600" i="2" l="1"/>
  <c r="V601" i="2"/>
  <c r="AD601" i="2" s="1"/>
  <c r="AH600" i="2"/>
  <c r="Q600" i="2"/>
  <c r="Y600" i="2" s="1"/>
  <c r="R600" i="2"/>
  <c r="AG601" i="2" s="1"/>
  <c r="AG1124" i="2"/>
  <c r="AF1124" i="2"/>
  <c r="AE1124" i="2"/>
  <c r="AQ1123" i="2"/>
  <c r="AP1123" i="2"/>
  <c r="AO1123" i="2"/>
  <c r="J1131" i="2"/>
  <c r="M1130" i="2"/>
  <c r="K1131" i="2"/>
  <c r="N1130" i="2"/>
  <c r="L1131" i="2"/>
  <c r="P1130" i="2"/>
  <c r="O1130" i="2"/>
  <c r="C1124" i="2"/>
  <c r="AR1124" i="2" s="1"/>
  <c r="B1125" i="2"/>
  <c r="T601" i="2" l="1"/>
  <c r="AB601" i="2" s="1"/>
  <c r="AF601" i="2"/>
  <c r="AH601" i="2" s="1"/>
  <c r="S601" i="2"/>
  <c r="AA601" i="2" s="1"/>
  <c r="W600" i="2"/>
  <c r="R601" i="2" s="1"/>
  <c r="Z601" i="2" s="1"/>
  <c r="Z600" i="2"/>
  <c r="AF1125" i="2"/>
  <c r="AE1125" i="2"/>
  <c r="AG1125" i="2"/>
  <c r="AO1124" i="2"/>
  <c r="AP1124" i="2"/>
  <c r="AQ1124" i="2"/>
  <c r="L1132" i="2"/>
  <c r="P1131" i="2"/>
  <c r="O1131" i="2"/>
  <c r="K1132" i="2"/>
  <c r="N1131" i="2"/>
  <c r="J1132" i="2"/>
  <c r="M1131" i="2"/>
  <c r="C1125" i="2"/>
  <c r="AR1125" i="2" s="1"/>
  <c r="B1126" i="2"/>
  <c r="V602" i="2" l="1"/>
  <c r="AD602" i="2" s="1"/>
  <c r="U602" i="2"/>
  <c r="AC602" i="2" s="1"/>
  <c r="T602" i="2"/>
  <c r="AB602" i="2" s="1"/>
  <c r="AG602" i="2"/>
  <c r="S602" i="2"/>
  <c r="AA602" i="2" s="1"/>
  <c r="AF602" i="2"/>
  <c r="Q601" i="2"/>
  <c r="Y601" i="2" s="1"/>
  <c r="AE601" i="2"/>
  <c r="AG1126" i="2"/>
  <c r="AF1126" i="2"/>
  <c r="AE1126" i="2"/>
  <c r="AO1125" i="2"/>
  <c r="AQ1125" i="2"/>
  <c r="AP1125" i="2"/>
  <c r="K1133" i="2"/>
  <c r="N1132" i="2"/>
  <c r="J1133" i="2"/>
  <c r="M1132" i="2"/>
  <c r="L1133" i="2"/>
  <c r="O1132" i="2"/>
  <c r="P1132" i="2"/>
  <c r="C1126" i="2"/>
  <c r="AR1126" i="2" s="1"/>
  <c r="B1127" i="2"/>
  <c r="AH602" i="2" l="1"/>
  <c r="U603" i="2"/>
  <c r="AC603" i="2" s="1"/>
  <c r="V603" i="2"/>
  <c r="AD603" i="2" s="1"/>
  <c r="W601" i="2"/>
  <c r="AE602" i="2" s="1"/>
  <c r="AG1127" i="2"/>
  <c r="AF1127" i="2"/>
  <c r="AE1127" i="2"/>
  <c r="AQ1126" i="2"/>
  <c r="AP1126" i="2"/>
  <c r="AO1126" i="2"/>
  <c r="J1134" i="2"/>
  <c r="M1133" i="2"/>
  <c r="L1134" i="2"/>
  <c r="P1133" i="2"/>
  <c r="O1133" i="2"/>
  <c r="K1134" i="2"/>
  <c r="N1133" i="2"/>
  <c r="C1127" i="2"/>
  <c r="AR1127" i="2" s="1"/>
  <c r="B1128" i="2"/>
  <c r="R602" i="2" l="1"/>
  <c r="T603" i="2" s="1"/>
  <c r="AB603" i="2" s="1"/>
  <c r="Q602" i="2"/>
  <c r="Y602" i="2" s="1"/>
  <c r="AE1128" i="2"/>
  <c r="AG1128" i="2"/>
  <c r="AF1128" i="2"/>
  <c r="AQ1127" i="2"/>
  <c r="AP1127" i="2"/>
  <c r="AO1127" i="2"/>
  <c r="L1135" i="2"/>
  <c r="P1134" i="2"/>
  <c r="O1134" i="2"/>
  <c r="K1135" i="2"/>
  <c r="N1134" i="2"/>
  <c r="J1135" i="2"/>
  <c r="M1134" i="2"/>
  <c r="C1128" i="2"/>
  <c r="AR1128" i="2" s="1"/>
  <c r="B1129" i="2"/>
  <c r="AF603" i="2" l="1"/>
  <c r="Z602" i="2"/>
  <c r="S603" i="2"/>
  <c r="AA603" i="2" s="1"/>
  <c r="V604" i="2"/>
  <c r="AD604" i="2" s="1"/>
  <c r="AG603" i="2"/>
  <c r="W602" i="2"/>
  <c r="AE603" i="2" s="1"/>
  <c r="AG1129" i="2"/>
  <c r="AF1129" i="2"/>
  <c r="AE1129" i="2"/>
  <c r="AO1128" i="2"/>
  <c r="AP1128" i="2"/>
  <c r="AQ1128" i="2"/>
  <c r="K1136" i="2"/>
  <c r="N1135" i="2"/>
  <c r="J1136" i="2"/>
  <c r="M1135" i="2"/>
  <c r="L1136" i="2"/>
  <c r="P1135" i="2"/>
  <c r="O1135" i="2"/>
  <c r="C1129" i="2"/>
  <c r="AR1129" i="2" s="1"/>
  <c r="B1130" i="2"/>
  <c r="U604" i="2" l="1"/>
  <c r="AC604" i="2" s="1"/>
  <c r="AH603" i="2"/>
  <c r="Q603" i="2"/>
  <c r="Y603" i="2" s="1"/>
  <c r="R603" i="2"/>
  <c r="S604" i="2" s="1"/>
  <c r="AA604" i="2" s="1"/>
  <c r="AG1130" i="2"/>
  <c r="AF1130" i="2"/>
  <c r="AE1130" i="2"/>
  <c r="AP1129" i="2"/>
  <c r="AO1129" i="2"/>
  <c r="AQ1129" i="2"/>
  <c r="L1137" i="2"/>
  <c r="P1136" i="2"/>
  <c r="O1136" i="2"/>
  <c r="J1137" i="2"/>
  <c r="M1136" i="2"/>
  <c r="K1137" i="2"/>
  <c r="N1136" i="2"/>
  <c r="C1130" i="2"/>
  <c r="AR1130" i="2" s="1"/>
  <c r="B1131" i="2"/>
  <c r="AF604" i="2" l="1"/>
  <c r="T604" i="2"/>
  <c r="V605" i="2" s="1"/>
  <c r="AD605" i="2" s="1"/>
  <c r="W603" i="2"/>
  <c r="AE604" i="2" s="1"/>
  <c r="Z603" i="2"/>
  <c r="AG604" i="2"/>
  <c r="AG1131" i="2"/>
  <c r="AF1131" i="2"/>
  <c r="AE1131" i="2"/>
  <c r="AP1130" i="2"/>
  <c r="AQ1130" i="2"/>
  <c r="AO1130" i="2"/>
  <c r="K1138" i="2"/>
  <c r="N1137" i="2"/>
  <c r="J1138" i="2"/>
  <c r="M1137" i="2"/>
  <c r="L1138" i="2"/>
  <c r="P1137" i="2"/>
  <c r="O1137" i="2"/>
  <c r="C1131" i="2"/>
  <c r="AR1131" i="2" s="1"/>
  <c r="B1132" i="2"/>
  <c r="U605" i="2" l="1"/>
  <c r="AC605" i="2" s="1"/>
  <c r="AB604" i="2"/>
  <c r="AH604" i="2"/>
  <c r="Q604" i="2"/>
  <c r="Y604" i="2" s="1"/>
  <c r="R604" i="2"/>
  <c r="S605" i="2" s="1"/>
  <c r="AA605" i="2" s="1"/>
  <c r="AE1132" i="2"/>
  <c r="AG1132" i="2"/>
  <c r="AF1132" i="2"/>
  <c r="AQ1131" i="2"/>
  <c r="AP1131" i="2"/>
  <c r="AO1131" i="2"/>
  <c r="J1139" i="2"/>
  <c r="M1138" i="2"/>
  <c r="L1139" i="2"/>
  <c r="P1138" i="2"/>
  <c r="O1138" i="2"/>
  <c r="K1139" i="2"/>
  <c r="N1138" i="2"/>
  <c r="C1132" i="2"/>
  <c r="AR1132" i="2" s="1"/>
  <c r="B1133" i="2"/>
  <c r="AG605" i="2" l="1"/>
  <c r="T605" i="2"/>
  <c r="V606" i="2" s="1"/>
  <c r="AD606" i="2" s="1"/>
  <c r="W604" i="2"/>
  <c r="Q605" i="2" s="1"/>
  <c r="Y605" i="2" s="1"/>
  <c r="Z604" i="2"/>
  <c r="AF605" i="2"/>
  <c r="AF1133" i="2"/>
  <c r="AE1133" i="2"/>
  <c r="AG1133" i="2"/>
  <c r="AO1132" i="2"/>
  <c r="AP1132" i="2"/>
  <c r="AQ1132" i="2"/>
  <c r="L1140" i="2"/>
  <c r="P1139" i="2"/>
  <c r="O1139" i="2"/>
  <c r="K1140" i="2"/>
  <c r="N1139" i="2"/>
  <c r="J1140" i="2"/>
  <c r="M1139" i="2"/>
  <c r="C1133" i="2"/>
  <c r="AR1133" i="2" s="1"/>
  <c r="B1134" i="2"/>
  <c r="AH605" i="2" l="1"/>
  <c r="AB605" i="2"/>
  <c r="U606" i="2"/>
  <c r="AC606" i="2" s="1"/>
  <c r="AE605" i="2"/>
  <c r="R605" i="2"/>
  <c r="W605" i="2" s="1"/>
  <c r="Q606" i="2" s="1"/>
  <c r="Y606" i="2" s="1"/>
  <c r="AG1134" i="2"/>
  <c r="AF1134" i="2"/>
  <c r="AE1134" i="2"/>
  <c r="AO1133" i="2"/>
  <c r="AQ1133" i="2"/>
  <c r="AP1133" i="2"/>
  <c r="J1141" i="2"/>
  <c r="M1140" i="2"/>
  <c r="K1141" i="2"/>
  <c r="N1140" i="2"/>
  <c r="L1141" i="2"/>
  <c r="O1140" i="2"/>
  <c r="P1140" i="2"/>
  <c r="C1134" i="2"/>
  <c r="AR1134" i="2" s="1"/>
  <c r="B1135" i="2"/>
  <c r="AF606" i="2" l="1"/>
  <c r="AE606" i="2"/>
  <c r="Z605" i="2"/>
  <c r="AG606" i="2"/>
  <c r="S606" i="2"/>
  <c r="AA606" i="2" s="1"/>
  <c r="R606" i="2"/>
  <c r="T606" i="2"/>
  <c r="AB606" i="2" s="1"/>
  <c r="AG1135" i="2"/>
  <c r="AF1135" i="2"/>
  <c r="AE1135" i="2"/>
  <c r="AQ1134" i="2"/>
  <c r="AP1134" i="2"/>
  <c r="AO1134" i="2"/>
  <c r="K1142" i="2"/>
  <c r="N1141" i="2"/>
  <c r="L1142" i="2"/>
  <c r="P1141" i="2"/>
  <c r="O1141" i="2"/>
  <c r="J1142" i="2"/>
  <c r="M1141" i="2"/>
  <c r="C1135" i="2"/>
  <c r="AR1135" i="2" s="1"/>
  <c r="B1136" i="2"/>
  <c r="S607" i="2" l="1"/>
  <c r="AA607" i="2" s="1"/>
  <c r="AH606" i="2"/>
  <c r="U607" i="2"/>
  <c r="AC607" i="2" s="1"/>
  <c r="V607" i="2"/>
  <c r="AD607" i="2" s="1"/>
  <c r="AF607" i="2"/>
  <c r="W606" i="2"/>
  <c r="Q607" i="2" s="1"/>
  <c r="Y607" i="2" s="1"/>
  <c r="T607" i="2"/>
  <c r="AB607" i="2" s="1"/>
  <c r="AG607" i="2"/>
  <c r="Z606" i="2"/>
  <c r="AE1136" i="2"/>
  <c r="AG1136" i="2"/>
  <c r="AF1136" i="2"/>
  <c r="AQ1135" i="2"/>
  <c r="AO1135" i="2"/>
  <c r="AP1135" i="2"/>
  <c r="J1143" i="2"/>
  <c r="M1142" i="2"/>
  <c r="L1143" i="2"/>
  <c r="P1142" i="2"/>
  <c r="O1142" i="2"/>
  <c r="K1143" i="2"/>
  <c r="N1142" i="2"/>
  <c r="C1136" i="2"/>
  <c r="AR1136" i="2" s="1"/>
  <c r="B1137" i="2"/>
  <c r="AE607" i="2" l="1"/>
  <c r="R607" i="2"/>
  <c r="S608" i="2" s="1"/>
  <c r="AA608" i="2" s="1"/>
  <c r="U608" i="2"/>
  <c r="AC608" i="2" s="1"/>
  <c r="AH607" i="2"/>
  <c r="V608" i="2"/>
  <c r="AD608" i="2" s="1"/>
  <c r="AG1137" i="2"/>
  <c r="AF1137" i="2"/>
  <c r="AE1137" i="2"/>
  <c r="AP1136" i="2"/>
  <c r="AQ1136" i="2"/>
  <c r="AO1136" i="2"/>
  <c r="K1144" i="2"/>
  <c r="N1143" i="2"/>
  <c r="L1144" i="2"/>
  <c r="P1143" i="2"/>
  <c r="O1143" i="2"/>
  <c r="J1144" i="2"/>
  <c r="M1143" i="2"/>
  <c r="C1137" i="2"/>
  <c r="AR1137" i="2" s="1"/>
  <c r="B1138" i="2"/>
  <c r="Z607" i="2" l="1"/>
  <c r="AG608" i="2"/>
  <c r="T608" i="2"/>
  <c r="AB608" i="2" s="1"/>
  <c r="AF608" i="2"/>
  <c r="W607" i="2"/>
  <c r="AE608" i="2" s="1"/>
  <c r="AG1138" i="2"/>
  <c r="AF1138" i="2"/>
  <c r="AE1138" i="2"/>
  <c r="AP1137" i="2"/>
  <c r="AO1137" i="2"/>
  <c r="AQ1137" i="2"/>
  <c r="L1145" i="2"/>
  <c r="P1144" i="2"/>
  <c r="O1144" i="2"/>
  <c r="J1145" i="2"/>
  <c r="M1144" i="2"/>
  <c r="K1145" i="2"/>
  <c r="N1144" i="2"/>
  <c r="C1138" i="2"/>
  <c r="AR1138" i="2" s="1"/>
  <c r="B1139" i="2"/>
  <c r="Q608" i="2" l="1"/>
  <c r="Y608" i="2" s="1"/>
  <c r="R608" i="2"/>
  <c r="Z608" i="2" s="1"/>
  <c r="V609" i="2"/>
  <c r="AD609" i="2" s="1"/>
  <c r="U609" i="2"/>
  <c r="AC609" i="2" s="1"/>
  <c r="AH608" i="2"/>
  <c r="AF1139" i="2"/>
  <c r="AE1139" i="2"/>
  <c r="AG1139" i="2"/>
  <c r="AP1138" i="2"/>
  <c r="AQ1138" i="2"/>
  <c r="AO1138" i="2"/>
  <c r="K1146" i="2"/>
  <c r="N1145" i="2"/>
  <c r="J1146" i="2"/>
  <c r="M1145" i="2"/>
  <c r="L1146" i="2"/>
  <c r="P1145" i="2"/>
  <c r="O1145" i="2"/>
  <c r="C1139" i="2"/>
  <c r="AR1139" i="2" s="1"/>
  <c r="B1140" i="2"/>
  <c r="AF609" i="2" l="1"/>
  <c r="T609" i="2"/>
  <c r="AB609" i="2" s="1"/>
  <c r="S609" i="2"/>
  <c r="AA609" i="2" s="1"/>
  <c r="AG609" i="2"/>
  <c r="W608" i="2"/>
  <c r="R609" i="2" s="1"/>
  <c r="AG610" i="2" s="1"/>
  <c r="AG1140" i="2"/>
  <c r="AF1140" i="2"/>
  <c r="AE1140" i="2"/>
  <c r="AQ1139" i="2"/>
  <c r="AO1139" i="2"/>
  <c r="AP1139" i="2"/>
  <c r="J1147" i="2"/>
  <c r="M1146" i="2"/>
  <c r="L1147" i="2"/>
  <c r="P1146" i="2"/>
  <c r="O1146" i="2"/>
  <c r="K1147" i="2"/>
  <c r="N1146" i="2"/>
  <c r="C1140" i="2"/>
  <c r="AR1140" i="2" s="1"/>
  <c r="B1141" i="2"/>
  <c r="U610" i="2" l="1"/>
  <c r="AC610" i="2" s="1"/>
  <c r="V610" i="2"/>
  <c r="AD610" i="2" s="1"/>
  <c r="AH609" i="2"/>
  <c r="AF610" i="2"/>
  <c r="AH610" i="2" s="1"/>
  <c r="AE609" i="2"/>
  <c r="S610" i="2"/>
  <c r="AA610" i="2" s="1"/>
  <c r="T610" i="2"/>
  <c r="AB610" i="2" s="1"/>
  <c r="Q609" i="2"/>
  <c r="Y609" i="2" s="1"/>
  <c r="Z609" i="2"/>
  <c r="AF1141" i="2"/>
  <c r="AE1141" i="2"/>
  <c r="AG1141" i="2"/>
  <c r="AO1140" i="2"/>
  <c r="AQ1140" i="2"/>
  <c r="AP1140" i="2"/>
  <c r="L1148" i="2"/>
  <c r="P1147" i="2"/>
  <c r="O1147" i="2"/>
  <c r="K1148" i="2"/>
  <c r="N1147" i="2"/>
  <c r="J1148" i="2"/>
  <c r="M1147" i="2"/>
  <c r="C1141" i="2"/>
  <c r="AR1141" i="2" s="1"/>
  <c r="B1142" i="2"/>
  <c r="V611" i="2" l="1"/>
  <c r="AD611" i="2" s="1"/>
  <c r="U611" i="2"/>
  <c r="AC611" i="2" s="1"/>
  <c r="W609" i="2"/>
  <c r="Q610" i="2" s="1"/>
  <c r="Y610" i="2" s="1"/>
  <c r="AG1142" i="2"/>
  <c r="AF1142" i="2"/>
  <c r="AE1142" i="2"/>
  <c r="AO1141" i="2"/>
  <c r="AP1141" i="2"/>
  <c r="AQ1141" i="2"/>
  <c r="J1149" i="2"/>
  <c r="M1148" i="2"/>
  <c r="K1149" i="2"/>
  <c r="N1148" i="2"/>
  <c r="L1149" i="2"/>
  <c r="O1148" i="2"/>
  <c r="P1148" i="2"/>
  <c r="C1142" i="2"/>
  <c r="AR1142" i="2" s="1"/>
  <c r="B1143" i="2"/>
  <c r="AE610" i="2" l="1"/>
  <c r="R610" i="2"/>
  <c r="T611" i="2" s="1"/>
  <c r="V612" i="2" s="1"/>
  <c r="AD612" i="2" s="1"/>
  <c r="AG1143" i="2"/>
  <c r="AF1143" i="2"/>
  <c r="AE1143" i="2"/>
  <c r="AQ1142" i="2"/>
  <c r="AP1142" i="2"/>
  <c r="AO1142" i="2"/>
  <c r="L1150" i="2"/>
  <c r="P1149" i="2"/>
  <c r="O1149" i="2"/>
  <c r="K1150" i="2"/>
  <c r="N1149" i="2"/>
  <c r="J1150" i="2"/>
  <c r="M1149" i="2"/>
  <c r="C1143" i="2"/>
  <c r="AR1143" i="2" s="1"/>
  <c r="B1144" i="2"/>
  <c r="AG611" i="2" l="1"/>
  <c r="Z610" i="2"/>
  <c r="AB611" i="2"/>
  <c r="AF611" i="2"/>
  <c r="W610" i="2"/>
  <c r="R611" i="2" s="1"/>
  <c r="S611" i="2"/>
  <c r="AA611" i="2" s="1"/>
  <c r="AE1144" i="2"/>
  <c r="AG1144" i="2"/>
  <c r="AF1144" i="2"/>
  <c r="AQ1143" i="2"/>
  <c r="AP1143" i="2"/>
  <c r="AO1143" i="2"/>
  <c r="K1151" i="2"/>
  <c r="N1150" i="2"/>
  <c r="J1151" i="2"/>
  <c r="M1150" i="2"/>
  <c r="L1151" i="2"/>
  <c r="P1150" i="2"/>
  <c r="O1150" i="2"/>
  <c r="C1144" i="2"/>
  <c r="AR1144" i="2" s="1"/>
  <c r="B1145" i="2"/>
  <c r="AE611" i="2" l="1"/>
  <c r="AH611" i="2"/>
  <c r="Q611" i="2"/>
  <c r="Y611" i="2" s="1"/>
  <c r="S612" i="2"/>
  <c r="AA612" i="2" s="1"/>
  <c r="T612" i="2"/>
  <c r="AB612" i="2" s="1"/>
  <c r="Z611" i="2"/>
  <c r="AF612" i="2"/>
  <c r="U612" i="2"/>
  <c r="AC612" i="2" s="1"/>
  <c r="AG612" i="2"/>
  <c r="AG1145" i="2"/>
  <c r="AF1145" i="2"/>
  <c r="AE1145" i="2"/>
  <c r="AQ1144" i="2"/>
  <c r="AP1144" i="2"/>
  <c r="AO1144" i="2"/>
  <c r="J1152" i="2"/>
  <c r="M1151" i="2"/>
  <c r="L1152" i="2"/>
  <c r="P1151" i="2"/>
  <c r="O1151" i="2"/>
  <c r="K1152" i="2"/>
  <c r="N1151" i="2"/>
  <c r="C1145" i="2"/>
  <c r="AR1145" i="2" s="1"/>
  <c r="B1146" i="2"/>
  <c r="AH612" i="2" l="1"/>
  <c r="W611" i="2"/>
  <c r="R612" i="2" s="1"/>
  <c r="T613" i="2" s="1"/>
  <c r="AB613" i="2" s="1"/>
  <c r="V613" i="2"/>
  <c r="AD613" i="2" s="1"/>
  <c r="U613" i="2"/>
  <c r="AC613" i="2" s="1"/>
  <c r="AG1146" i="2"/>
  <c r="AF1146" i="2"/>
  <c r="AE1146" i="2"/>
  <c r="AP1145" i="2"/>
  <c r="AO1145" i="2"/>
  <c r="AQ1145" i="2"/>
  <c r="K1153" i="2"/>
  <c r="N1152" i="2"/>
  <c r="L1153" i="2"/>
  <c r="P1152" i="2"/>
  <c r="O1152" i="2"/>
  <c r="J1153" i="2"/>
  <c r="M1152" i="2"/>
  <c r="C1146" i="2"/>
  <c r="AR1146" i="2" s="1"/>
  <c r="B1147" i="2"/>
  <c r="AE612" i="2" l="1"/>
  <c r="Q612" i="2"/>
  <c r="W612" i="2" s="1"/>
  <c r="S613" i="2"/>
  <c r="AA613" i="2" s="1"/>
  <c r="AG613" i="2"/>
  <c r="AF613" i="2"/>
  <c r="Z612" i="2"/>
  <c r="V614" i="2"/>
  <c r="AD614" i="2" s="1"/>
  <c r="AG1147" i="2"/>
  <c r="AF1147" i="2"/>
  <c r="AE1147" i="2"/>
  <c r="AP1146" i="2"/>
  <c r="AQ1146" i="2"/>
  <c r="AO1146" i="2"/>
  <c r="L1154" i="2"/>
  <c r="P1153" i="2"/>
  <c r="O1153" i="2"/>
  <c r="J1154" i="2"/>
  <c r="M1153" i="2"/>
  <c r="K1154" i="2"/>
  <c r="N1153" i="2"/>
  <c r="C1147" i="2"/>
  <c r="AR1147" i="2" s="1"/>
  <c r="B1148" i="2"/>
  <c r="Y612" i="2" l="1"/>
  <c r="R613" i="2"/>
  <c r="AF614" i="2" s="1"/>
  <c r="AE613" i="2"/>
  <c r="Q613" i="2"/>
  <c r="Y613" i="2" s="1"/>
  <c r="U614" i="2"/>
  <c r="AC614" i="2" s="1"/>
  <c r="AH613" i="2"/>
  <c r="AG1148" i="2"/>
  <c r="AF1148" i="2"/>
  <c r="AE1148" i="2"/>
  <c r="AQ1147" i="2"/>
  <c r="AP1147" i="2"/>
  <c r="AO1147" i="2"/>
  <c r="K1155" i="2"/>
  <c r="N1154" i="2"/>
  <c r="J1155" i="2"/>
  <c r="M1154" i="2"/>
  <c r="L1155" i="2"/>
  <c r="P1154" i="2"/>
  <c r="O1154" i="2"/>
  <c r="C1148" i="2"/>
  <c r="AR1148" i="2" s="1"/>
  <c r="B1149" i="2"/>
  <c r="AG614" i="2" l="1"/>
  <c r="AH614" i="2" s="1"/>
  <c r="T614" i="2"/>
  <c r="AB614" i="2" s="1"/>
  <c r="Z613" i="2"/>
  <c r="S614" i="2"/>
  <c r="AA614" i="2" s="1"/>
  <c r="W613" i="2"/>
  <c r="R614" i="2" s="1"/>
  <c r="V615" i="2"/>
  <c r="AF1149" i="2"/>
  <c r="AE1149" i="2"/>
  <c r="AG1149" i="2"/>
  <c r="AO1148" i="2"/>
  <c r="AQ1148" i="2"/>
  <c r="AP1148" i="2"/>
  <c r="L1156" i="2"/>
  <c r="P1155" i="2"/>
  <c r="O1155" i="2"/>
  <c r="J1156" i="2"/>
  <c r="M1155" i="2"/>
  <c r="K1156" i="2"/>
  <c r="N1155" i="2"/>
  <c r="C1149" i="2"/>
  <c r="AR1149" i="2" s="1"/>
  <c r="B1150" i="2"/>
  <c r="U615" i="2" l="1"/>
  <c r="AE614" i="2"/>
  <c r="Q614" i="2"/>
  <c r="Y614" i="2" s="1"/>
  <c r="AG615" i="2"/>
  <c r="AF615" i="2"/>
  <c r="Z614" i="2"/>
  <c r="S615" i="2"/>
  <c r="AD615" i="2"/>
  <c r="T615" i="2"/>
  <c r="V616" i="2" s="1"/>
  <c r="AD616" i="2" s="1"/>
  <c r="AC615" i="2"/>
  <c r="AE1150" i="2"/>
  <c r="AG1150" i="2"/>
  <c r="AF1150" i="2"/>
  <c r="AO1149" i="2"/>
  <c r="AP1149" i="2"/>
  <c r="AQ1149" i="2"/>
  <c r="J1157" i="2"/>
  <c r="M1156" i="2"/>
  <c r="K1157" i="2"/>
  <c r="N1156" i="2"/>
  <c r="L1157" i="2"/>
  <c r="O1156" i="2"/>
  <c r="P1156" i="2"/>
  <c r="C1150" i="2"/>
  <c r="AR1150" i="2" s="1"/>
  <c r="B1151" i="2"/>
  <c r="W614" i="2" l="1"/>
  <c r="R615" i="2" s="1"/>
  <c r="AF616" i="2" s="1"/>
  <c r="AH615" i="2"/>
  <c r="AA615" i="2"/>
  <c r="AE615" i="2"/>
  <c r="U616" i="2"/>
  <c r="AB615" i="2"/>
  <c r="AG1151" i="2"/>
  <c r="AF1151" i="2"/>
  <c r="AE1151" i="2"/>
  <c r="AQ1150" i="2"/>
  <c r="AP1150" i="2"/>
  <c r="AO1150" i="2"/>
  <c r="L1158" i="2"/>
  <c r="P1157" i="2"/>
  <c r="O1157" i="2"/>
  <c r="K1158" i="2"/>
  <c r="N1157" i="2"/>
  <c r="J1158" i="2"/>
  <c r="M1157" i="2"/>
  <c r="C1151" i="2"/>
  <c r="AR1151" i="2" s="1"/>
  <c r="B1152" i="2"/>
  <c r="Z615" i="2" l="1"/>
  <c r="AG616" i="2"/>
  <c r="S616" i="2"/>
  <c r="AA616" i="2" s="1"/>
  <c r="T616" i="2"/>
  <c r="V617" i="2" s="1"/>
  <c r="AD617" i="2" s="1"/>
  <c r="Q615" i="2"/>
  <c r="Y615" i="2" s="1"/>
  <c r="AH616" i="2"/>
  <c r="AC616" i="2"/>
  <c r="U617" i="2"/>
  <c r="AC617" i="2" s="1"/>
  <c r="AE1152" i="2"/>
  <c r="AG1152" i="2"/>
  <c r="AF1152" i="2"/>
  <c r="AQ1151" i="2"/>
  <c r="AP1151" i="2"/>
  <c r="AO1151" i="2"/>
  <c r="J1159" i="2"/>
  <c r="M1158" i="2"/>
  <c r="K1159" i="2"/>
  <c r="N1158" i="2"/>
  <c r="L1159" i="2"/>
  <c r="P1158" i="2"/>
  <c r="O1158" i="2"/>
  <c r="C1152" i="2"/>
  <c r="AR1152" i="2" s="1"/>
  <c r="B1153" i="2"/>
  <c r="W615" i="2" l="1"/>
  <c r="Q616" i="2" s="1"/>
  <c r="Y616" i="2" s="1"/>
  <c r="AB616" i="2"/>
  <c r="AF1153" i="2"/>
  <c r="AE1153" i="2"/>
  <c r="AG1153" i="2"/>
  <c r="AO1152" i="2"/>
  <c r="AP1152" i="2"/>
  <c r="AQ1152" i="2"/>
  <c r="L1160" i="2"/>
  <c r="P1159" i="2"/>
  <c r="O1159" i="2"/>
  <c r="K1160" i="2"/>
  <c r="N1159" i="2"/>
  <c r="J1160" i="2"/>
  <c r="M1159" i="2"/>
  <c r="C1153" i="2"/>
  <c r="AR1153" i="2" s="1"/>
  <c r="B1154" i="2"/>
  <c r="R616" i="2" l="1"/>
  <c r="Z616" i="2" s="1"/>
  <c r="AE616" i="2"/>
  <c r="AG1154" i="2"/>
  <c r="AF1154" i="2"/>
  <c r="AE1154" i="2"/>
  <c r="AP1153" i="2"/>
  <c r="AO1153" i="2"/>
  <c r="AQ1153" i="2"/>
  <c r="K1161" i="2"/>
  <c r="N1160" i="2"/>
  <c r="J1161" i="2"/>
  <c r="M1160" i="2"/>
  <c r="L1161" i="2"/>
  <c r="P1160" i="2"/>
  <c r="O1160" i="2"/>
  <c r="C1154" i="2"/>
  <c r="AR1154" i="2" s="1"/>
  <c r="B1155" i="2"/>
  <c r="AG617" i="2" l="1"/>
  <c r="AF617" i="2"/>
  <c r="T617" i="2"/>
  <c r="V618" i="2" s="1"/>
  <c r="AD618" i="2" s="1"/>
  <c r="S617" i="2"/>
  <c r="AA617" i="2" s="1"/>
  <c r="W616" i="2"/>
  <c r="Q617" i="2" s="1"/>
  <c r="Y617" i="2" s="1"/>
  <c r="U618" i="2"/>
  <c r="AC618" i="2" s="1"/>
  <c r="AE617" i="2"/>
  <c r="AG1155" i="2"/>
  <c r="AF1155" i="2"/>
  <c r="AE1155" i="2"/>
  <c r="AP1154" i="2"/>
  <c r="AO1154" i="2"/>
  <c r="AQ1154" i="2"/>
  <c r="J1162" i="2"/>
  <c r="M1161" i="2"/>
  <c r="L1162" i="2"/>
  <c r="P1161" i="2"/>
  <c r="O1161" i="2"/>
  <c r="K1162" i="2"/>
  <c r="N1161" i="2"/>
  <c r="C1155" i="2"/>
  <c r="AR1155" i="2" s="1"/>
  <c r="B1156" i="2"/>
  <c r="AB617" i="2" l="1"/>
  <c r="AH617" i="2"/>
  <c r="R617" i="2"/>
  <c r="T618" i="2" s="1"/>
  <c r="AB618" i="2" s="1"/>
  <c r="AG1156" i="2"/>
  <c r="AF1156" i="2"/>
  <c r="AE1156" i="2"/>
  <c r="AQ1155" i="2"/>
  <c r="AP1155" i="2"/>
  <c r="AO1155" i="2"/>
  <c r="L1163" i="2"/>
  <c r="P1162" i="2"/>
  <c r="O1162" i="2"/>
  <c r="K1163" i="2"/>
  <c r="N1162" i="2"/>
  <c r="J1163" i="2"/>
  <c r="M1162" i="2"/>
  <c r="C1156" i="2"/>
  <c r="AR1156" i="2" s="1"/>
  <c r="B1157" i="2"/>
  <c r="S618" i="2" l="1"/>
  <c r="AA618" i="2" s="1"/>
  <c r="V619" i="2"/>
  <c r="AD619" i="2" s="1"/>
  <c r="AG618" i="2"/>
  <c r="W617" i="2"/>
  <c r="Q618" i="2" s="1"/>
  <c r="Y618" i="2" s="1"/>
  <c r="Z617" i="2"/>
  <c r="AF618" i="2"/>
  <c r="AH618" i="2" s="1"/>
  <c r="AE618" i="2"/>
  <c r="R618" i="2"/>
  <c r="T619" i="2" s="1"/>
  <c r="AB619" i="2" s="1"/>
  <c r="U619" i="2"/>
  <c r="AC619" i="2" s="1"/>
  <c r="AF1157" i="2"/>
  <c r="AE1157" i="2"/>
  <c r="AG1157" i="2"/>
  <c r="AO1156" i="2"/>
  <c r="AP1156" i="2"/>
  <c r="AQ1156" i="2"/>
  <c r="K1164" i="2"/>
  <c r="N1163" i="2"/>
  <c r="J1164" i="2"/>
  <c r="M1163" i="2"/>
  <c r="L1164" i="2"/>
  <c r="P1163" i="2"/>
  <c r="O1163" i="2"/>
  <c r="C1157" i="2"/>
  <c r="AR1157" i="2" s="1"/>
  <c r="B1158" i="2"/>
  <c r="Z618" i="2" l="1"/>
  <c r="W618" i="2"/>
  <c r="AE619" i="2" s="1"/>
  <c r="AG619" i="2"/>
  <c r="AF619" i="2"/>
  <c r="V620" i="2"/>
  <c r="AD620" i="2" s="1"/>
  <c r="S619" i="2"/>
  <c r="AA619" i="2" s="1"/>
  <c r="R619" i="2"/>
  <c r="T620" i="2" s="1"/>
  <c r="V621" i="2" s="1"/>
  <c r="AD621" i="2" s="1"/>
  <c r="AG1158" i="2"/>
  <c r="AF1158" i="2"/>
  <c r="AE1158" i="2"/>
  <c r="AO1157" i="2"/>
  <c r="AQ1157" i="2"/>
  <c r="AP1157" i="2"/>
  <c r="J1165" i="2"/>
  <c r="M1164" i="2"/>
  <c r="L1165" i="2"/>
  <c r="O1164" i="2"/>
  <c r="P1164" i="2"/>
  <c r="K1165" i="2"/>
  <c r="N1164" i="2"/>
  <c r="C1158" i="2"/>
  <c r="AR1158" i="2" s="1"/>
  <c r="B1159" i="2"/>
  <c r="AH619" i="2" l="1"/>
  <c r="U620" i="2"/>
  <c r="AC620" i="2" s="1"/>
  <c r="Q619" i="2"/>
  <c r="Y619" i="2" s="1"/>
  <c r="S620" i="2"/>
  <c r="AA620" i="2" s="1"/>
  <c r="AB620" i="2"/>
  <c r="AF620" i="2"/>
  <c r="AG620" i="2"/>
  <c r="Z619" i="2"/>
  <c r="AG1159" i="2"/>
  <c r="AF1159" i="2"/>
  <c r="AE1159" i="2"/>
  <c r="AQ1158" i="2"/>
  <c r="AP1158" i="2"/>
  <c r="AO1158" i="2"/>
  <c r="K1166" i="2"/>
  <c r="N1165" i="2"/>
  <c r="L1166" i="2"/>
  <c r="P1165" i="2"/>
  <c r="O1165" i="2"/>
  <c r="J1166" i="2"/>
  <c r="M1165" i="2"/>
  <c r="C1159" i="2"/>
  <c r="AR1159" i="2" s="1"/>
  <c r="B1160" i="2"/>
  <c r="W619" i="2" l="1"/>
  <c r="Q620" i="2" s="1"/>
  <c r="Y620" i="2" s="1"/>
  <c r="U621" i="2"/>
  <c r="AC621" i="2" s="1"/>
  <c r="AH620" i="2"/>
  <c r="AE1160" i="2"/>
  <c r="AG1160" i="2"/>
  <c r="AF1160" i="2"/>
  <c r="AQ1159" i="2"/>
  <c r="AP1159" i="2"/>
  <c r="AO1159" i="2"/>
  <c r="J1167" i="2"/>
  <c r="M1166" i="2"/>
  <c r="L1167" i="2"/>
  <c r="P1166" i="2"/>
  <c r="O1166" i="2"/>
  <c r="K1167" i="2"/>
  <c r="N1166" i="2"/>
  <c r="C1160" i="2"/>
  <c r="AR1160" i="2" s="1"/>
  <c r="B1161" i="2"/>
  <c r="AE620" i="2" l="1"/>
  <c r="R620" i="2"/>
  <c r="Z620" i="2" s="1"/>
  <c r="AG1161" i="2"/>
  <c r="AF1161" i="2"/>
  <c r="AE1161" i="2"/>
  <c r="AP1160" i="2"/>
  <c r="AO1160" i="2"/>
  <c r="AQ1160" i="2"/>
  <c r="L1168" i="2"/>
  <c r="P1167" i="2"/>
  <c r="O1167" i="2"/>
  <c r="K1168" i="2"/>
  <c r="N1167" i="2"/>
  <c r="J1168" i="2"/>
  <c r="M1167" i="2"/>
  <c r="C1161" i="2"/>
  <c r="AR1161" i="2" s="1"/>
  <c r="B1162" i="2"/>
  <c r="W620" i="2" l="1"/>
  <c r="R621" i="2" s="1"/>
  <c r="AF622" i="2" s="1"/>
  <c r="T621" i="2"/>
  <c r="V622" i="2" s="1"/>
  <c r="AD622" i="2" s="1"/>
  <c r="AF621" i="2"/>
  <c r="AG621" i="2"/>
  <c r="S621" i="2"/>
  <c r="AA621" i="2" s="1"/>
  <c r="AG1162" i="2"/>
  <c r="AF1162" i="2"/>
  <c r="AE1162" i="2"/>
  <c r="AP1161" i="2"/>
  <c r="AO1161" i="2"/>
  <c r="AQ1161" i="2"/>
  <c r="J1169" i="2"/>
  <c r="M1168" i="2"/>
  <c r="K1169" i="2"/>
  <c r="N1168" i="2"/>
  <c r="L1169" i="2"/>
  <c r="P1168" i="2"/>
  <c r="O1168" i="2"/>
  <c r="C1162" i="2"/>
  <c r="AR1162" i="2" s="1"/>
  <c r="B1163" i="2"/>
  <c r="Q621" i="2" l="1"/>
  <c r="Y621" i="2" s="1"/>
  <c r="AE621" i="2"/>
  <c r="AH621" i="2"/>
  <c r="AB621" i="2"/>
  <c r="T622" i="2"/>
  <c r="V623" i="2" s="1"/>
  <c r="AD623" i="2" s="1"/>
  <c r="AG622" i="2"/>
  <c r="AH622" i="2" s="1"/>
  <c r="Z621" i="2"/>
  <c r="U622" i="2"/>
  <c r="AC622" i="2" s="1"/>
  <c r="S622" i="2"/>
  <c r="AA622" i="2" s="1"/>
  <c r="AG1163" i="2"/>
  <c r="AF1163" i="2"/>
  <c r="AE1163" i="2"/>
  <c r="AP1162" i="2"/>
  <c r="AO1162" i="2"/>
  <c r="AQ1162" i="2"/>
  <c r="K1170" i="2"/>
  <c r="N1169" i="2"/>
  <c r="L1170" i="2"/>
  <c r="P1169" i="2"/>
  <c r="O1169" i="2"/>
  <c r="J1170" i="2"/>
  <c r="M1169" i="2"/>
  <c r="C1163" i="2"/>
  <c r="AR1163" i="2" s="1"/>
  <c r="B1164" i="2"/>
  <c r="W621" i="2" l="1"/>
  <c r="Q622" i="2" s="1"/>
  <c r="Y622" i="2" s="1"/>
  <c r="AB622" i="2"/>
  <c r="U623" i="2"/>
  <c r="AC623" i="2" s="1"/>
  <c r="AE1164" i="2"/>
  <c r="AG1164" i="2"/>
  <c r="AF1164" i="2"/>
  <c r="AQ1163" i="2"/>
  <c r="AP1163" i="2"/>
  <c r="AO1163" i="2"/>
  <c r="J1171" i="2"/>
  <c r="M1170" i="2"/>
  <c r="L1171" i="2"/>
  <c r="P1170" i="2"/>
  <c r="O1170" i="2"/>
  <c r="K1171" i="2"/>
  <c r="N1170" i="2"/>
  <c r="C1164" i="2"/>
  <c r="AR1164" i="2" s="1"/>
  <c r="B1165" i="2"/>
  <c r="R622" i="2" l="1"/>
  <c r="T623" i="2" s="1"/>
  <c r="AB623" i="2" s="1"/>
  <c r="AE622" i="2"/>
  <c r="AF1165" i="2"/>
  <c r="AE1165" i="2"/>
  <c r="AG1165" i="2"/>
  <c r="AO1164" i="2"/>
  <c r="AQ1164" i="2"/>
  <c r="AP1164" i="2"/>
  <c r="K1172" i="2"/>
  <c r="N1171" i="2"/>
  <c r="L1172" i="2"/>
  <c r="P1171" i="2"/>
  <c r="O1171" i="2"/>
  <c r="J1172" i="2"/>
  <c r="M1171" i="2"/>
  <c r="C1165" i="2"/>
  <c r="AR1165" i="2" s="1"/>
  <c r="B1166" i="2"/>
  <c r="W622" i="2" l="1"/>
  <c r="AE623" i="2" s="1"/>
  <c r="V624" i="2"/>
  <c r="AD624" i="2" s="1"/>
  <c r="S623" i="2"/>
  <c r="U624" i="2" s="1"/>
  <c r="AC624" i="2" s="1"/>
  <c r="Z622" i="2"/>
  <c r="AG623" i="2"/>
  <c r="AF623" i="2"/>
  <c r="R623" i="2"/>
  <c r="S624" i="2" s="1"/>
  <c r="AA624" i="2" s="1"/>
  <c r="AA623" i="2"/>
  <c r="AG1166" i="2"/>
  <c r="AF1166" i="2"/>
  <c r="AE1166" i="2"/>
  <c r="AO1165" i="2"/>
  <c r="AQ1165" i="2"/>
  <c r="AP1165" i="2"/>
  <c r="L1173" i="2"/>
  <c r="O1172" i="2"/>
  <c r="P1172" i="2"/>
  <c r="J1173" i="2"/>
  <c r="M1172" i="2"/>
  <c r="K1173" i="2"/>
  <c r="N1172" i="2"/>
  <c r="C1166" i="2"/>
  <c r="AR1166" i="2" s="1"/>
  <c r="B1167" i="2"/>
  <c r="AH623" i="2" l="1"/>
  <c r="Q623" i="2"/>
  <c r="Y623" i="2" s="1"/>
  <c r="T624" i="2"/>
  <c r="V625" i="2" s="1"/>
  <c r="AD625" i="2" s="1"/>
  <c r="AF624" i="2"/>
  <c r="AG624" i="2"/>
  <c r="Z623" i="2"/>
  <c r="AG1167" i="2"/>
  <c r="AF1167" i="2"/>
  <c r="AE1167" i="2"/>
  <c r="AQ1166" i="2"/>
  <c r="AP1166" i="2"/>
  <c r="AO1166" i="2"/>
  <c r="K1174" i="2"/>
  <c r="N1173" i="2"/>
  <c r="J1174" i="2"/>
  <c r="M1173" i="2"/>
  <c r="L1174" i="2"/>
  <c r="P1173" i="2"/>
  <c r="O1173" i="2"/>
  <c r="C1167" i="2"/>
  <c r="AR1167" i="2" s="1"/>
  <c r="B1168" i="2"/>
  <c r="W623" i="2" l="1"/>
  <c r="R624" i="2" s="1"/>
  <c r="S625" i="2" s="1"/>
  <c r="AA625" i="2" s="1"/>
  <c r="AH624" i="2"/>
  <c r="U625" i="2"/>
  <c r="AC625" i="2" s="1"/>
  <c r="AB624" i="2"/>
  <c r="AE1168" i="2"/>
  <c r="AG1168" i="2"/>
  <c r="AF1168" i="2"/>
  <c r="AQ1167" i="2"/>
  <c r="AO1167" i="2"/>
  <c r="AP1167" i="2"/>
  <c r="L1175" i="2"/>
  <c r="P1174" i="2"/>
  <c r="O1174" i="2"/>
  <c r="J1175" i="2"/>
  <c r="M1174" i="2"/>
  <c r="K1175" i="2"/>
  <c r="N1174" i="2"/>
  <c r="C1168" i="2"/>
  <c r="AR1168" i="2" s="1"/>
  <c r="B1169" i="2"/>
  <c r="AG625" i="2" l="1"/>
  <c r="T625" i="2"/>
  <c r="AB625" i="2" s="1"/>
  <c r="AE624" i="2"/>
  <c r="AF625" i="2"/>
  <c r="AH625" i="2" s="1"/>
  <c r="Q624" i="2"/>
  <c r="Y624" i="2" s="1"/>
  <c r="Z624" i="2"/>
  <c r="V626" i="2"/>
  <c r="AD626" i="2" s="1"/>
  <c r="AG1169" i="2"/>
  <c r="AF1169" i="2"/>
  <c r="AE1169" i="2"/>
  <c r="AQ1168" i="2"/>
  <c r="AP1168" i="2"/>
  <c r="AO1168" i="2"/>
  <c r="J1176" i="2"/>
  <c r="M1175" i="2"/>
  <c r="K1176" i="2"/>
  <c r="N1175" i="2"/>
  <c r="L1176" i="2"/>
  <c r="P1175" i="2"/>
  <c r="O1175" i="2"/>
  <c r="C1169" i="2"/>
  <c r="AR1169" i="2" s="1"/>
  <c r="B1170" i="2"/>
  <c r="U626" i="2" l="1"/>
  <c r="AC626" i="2" s="1"/>
  <c r="W624" i="2"/>
  <c r="R625" i="2" s="1"/>
  <c r="AF626" i="2" s="1"/>
  <c r="AG1170" i="2"/>
  <c r="AF1170" i="2"/>
  <c r="AE1170" i="2"/>
  <c r="AP1169" i="2"/>
  <c r="AO1169" i="2"/>
  <c r="AQ1169" i="2"/>
  <c r="L1177" i="2"/>
  <c r="P1176" i="2"/>
  <c r="O1176" i="2"/>
  <c r="K1177" i="2"/>
  <c r="N1176" i="2"/>
  <c r="J1177" i="2"/>
  <c r="M1176" i="2"/>
  <c r="C1170" i="2"/>
  <c r="AR1170" i="2" s="1"/>
  <c r="B1171" i="2"/>
  <c r="AE625" i="2" l="1"/>
  <c r="AG626" i="2"/>
  <c r="AH626" i="2" s="1"/>
  <c r="Z625" i="2"/>
  <c r="Q625" i="2"/>
  <c r="Y625" i="2" s="1"/>
  <c r="S626" i="2"/>
  <c r="AA626" i="2" s="1"/>
  <c r="T626" i="2"/>
  <c r="AF1171" i="2"/>
  <c r="AE1171" i="2"/>
  <c r="AG1171" i="2"/>
  <c r="AP1170" i="2"/>
  <c r="AQ1170" i="2"/>
  <c r="AO1170" i="2"/>
  <c r="K1178" i="2"/>
  <c r="N1177" i="2"/>
  <c r="J1178" i="2"/>
  <c r="M1177" i="2"/>
  <c r="L1178" i="2"/>
  <c r="P1177" i="2"/>
  <c r="O1177" i="2"/>
  <c r="C1171" i="2"/>
  <c r="AR1171" i="2" s="1"/>
  <c r="B1172" i="2"/>
  <c r="U627" i="2" l="1"/>
  <c r="AC627" i="2" s="1"/>
  <c r="W625" i="2"/>
  <c r="Q626" i="2" s="1"/>
  <c r="Y626" i="2" s="1"/>
  <c r="V627" i="2"/>
  <c r="AD627" i="2" s="1"/>
  <c r="AB626" i="2"/>
  <c r="AG1172" i="2"/>
  <c r="AF1172" i="2"/>
  <c r="AE1172" i="2"/>
  <c r="AQ1171" i="2"/>
  <c r="AO1171" i="2"/>
  <c r="AP1171" i="2"/>
  <c r="J1179" i="2"/>
  <c r="M1178" i="2"/>
  <c r="L1179" i="2"/>
  <c r="P1178" i="2"/>
  <c r="O1178" i="2"/>
  <c r="K1179" i="2"/>
  <c r="N1178" i="2"/>
  <c r="C1172" i="2"/>
  <c r="AR1172" i="2" s="1"/>
  <c r="B1173" i="2"/>
  <c r="AE626" i="2" l="1"/>
  <c r="R626" i="2"/>
  <c r="S627" i="2" s="1"/>
  <c r="AA627" i="2" s="1"/>
  <c r="AF1173" i="2"/>
  <c r="AE1173" i="2"/>
  <c r="AG1173" i="2"/>
  <c r="AO1172" i="2"/>
  <c r="AQ1172" i="2"/>
  <c r="AP1172" i="2"/>
  <c r="K1180" i="2"/>
  <c r="N1179" i="2"/>
  <c r="L1180" i="2"/>
  <c r="P1179" i="2"/>
  <c r="O1179" i="2"/>
  <c r="J1180" i="2"/>
  <c r="M1179" i="2"/>
  <c r="C1173" i="2"/>
  <c r="AR1173" i="2" s="1"/>
  <c r="B1174" i="2"/>
  <c r="AF627" i="2" l="1"/>
  <c r="Z626" i="2"/>
  <c r="W626" i="2"/>
  <c r="T627" i="2"/>
  <c r="V628" i="2" s="1"/>
  <c r="AD628" i="2" s="1"/>
  <c r="AG627" i="2"/>
  <c r="AH627" i="2" s="1"/>
  <c r="Q627" i="2"/>
  <c r="Y627" i="2" s="1"/>
  <c r="AG1174" i="2"/>
  <c r="AF1174" i="2"/>
  <c r="AE1174" i="2"/>
  <c r="AO1173" i="2"/>
  <c r="AP1173" i="2"/>
  <c r="AQ1173" i="2"/>
  <c r="L1181" i="2"/>
  <c r="O1180" i="2"/>
  <c r="P1180" i="2"/>
  <c r="J1181" i="2"/>
  <c r="M1180" i="2"/>
  <c r="K1181" i="2"/>
  <c r="N1180" i="2"/>
  <c r="C1174" i="2"/>
  <c r="AR1174" i="2" s="1"/>
  <c r="B1175" i="2"/>
  <c r="U628" i="2" l="1"/>
  <c r="AC628" i="2" s="1"/>
  <c r="AB627" i="2"/>
  <c r="R627" i="2"/>
  <c r="T628" i="2" s="1"/>
  <c r="AE627" i="2"/>
  <c r="AG1175" i="2"/>
  <c r="AF1175" i="2"/>
  <c r="AE1175" i="2"/>
  <c r="AQ1174" i="2"/>
  <c r="AP1174" i="2"/>
  <c r="AO1174" i="2"/>
  <c r="K1182" i="2"/>
  <c r="N1181" i="2"/>
  <c r="J1182" i="2"/>
  <c r="M1181" i="2"/>
  <c r="L1182" i="2"/>
  <c r="P1181" i="2"/>
  <c r="O1181" i="2"/>
  <c r="C1175" i="2"/>
  <c r="AR1175" i="2" s="1"/>
  <c r="B1176" i="2"/>
  <c r="AB628" i="2" l="1"/>
  <c r="V629" i="2"/>
  <c r="AD629" i="2" s="1"/>
  <c r="S628" i="2"/>
  <c r="AF628" i="2"/>
  <c r="AG628" i="2"/>
  <c r="AH628" i="2" s="1"/>
  <c r="Z627" i="2"/>
  <c r="W627" i="2"/>
  <c r="AE1176" i="2"/>
  <c r="AG1176" i="2"/>
  <c r="AF1176" i="2"/>
  <c r="AQ1175" i="2"/>
  <c r="AO1175" i="2"/>
  <c r="AP1175" i="2"/>
  <c r="L1183" i="2"/>
  <c r="P1182" i="2"/>
  <c r="O1182" i="2"/>
  <c r="J1183" i="2"/>
  <c r="M1182" i="2"/>
  <c r="K1183" i="2"/>
  <c r="N1182" i="2"/>
  <c r="C1176" i="2"/>
  <c r="AR1176" i="2" s="1"/>
  <c r="B1177" i="2"/>
  <c r="AA628" i="2" l="1"/>
  <c r="U629" i="2"/>
  <c r="R628" i="2"/>
  <c r="AE628" i="2"/>
  <c r="Q628" i="2"/>
  <c r="AG1177" i="2"/>
  <c r="AF1177" i="2"/>
  <c r="AE1177" i="2"/>
  <c r="AQ1176" i="2"/>
  <c r="AP1176" i="2"/>
  <c r="AO1176" i="2"/>
  <c r="J1184" i="2"/>
  <c r="M1183" i="2"/>
  <c r="K1184" i="2"/>
  <c r="N1183" i="2"/>
  <c r="L1184" i="2"/>
  <c r="P1183" i="2"/>
  <c r="O1183" i="2"/>
  <c r="C1177" i="2"/>
  <c r="AR1177" i="2" s="1"/>
  <c r="B1178" i="2"/>
  <c r="Y628" i="2" l="1"/>
  <c r="W628" i="2"/>
  <c r="AE629" i="2" s="1"/>
  <c r="AF629" i="2"/>
  <c r="Z628" i="2"/>
  <c r="AG629" i="2"/>
  <c r="T629" i="2"/>
  <c r="AC629" i="2"/>
  <c r="S629" i="2"/>
  <c r="AA629" i="2" s="1"/>
  <c r="AG1178" i="2"/>
  <c r="AF1178" i="2"/>
  <c r="AE1178" i="2"/>
  <c r="AP1177" i="2"/>
  <c r="AO1177" i="2"/>
  <c r="AQ1177" i="2"/>
  <c r="K1185" i="2"/>
  <c r="N1184" i="2"/>
  <c r="L1185" i="2"/>
  <c r="P1184" i="2"/>
  <c r="O1184" i="2"/>
  <c r="J1185" i="2"/>
  <c r="M1184" i="2"/>
  <c r="C1178" i="2"/>
  <c r="AR1178" i="2" s="1"/>
  <c r="B1179" i="2"/>
  <c r="AH629" i="2" l="1"/>
  <c r="AB629" i="2"/>
  <c r="V630" i="2"/>
  <c r="AD630" i="2" s="1"/>
  <c r="U630" i="2"/>
  <c r="AC630" i="2" s="1"/>
  <c r="R629" i="2"/>
  <c r="Q629" i="2"/>
  <c r="AG1179" i="2"/>
  <c r="AF1179" i="2"/>
  <c r="AE1179" i="2"/>
  <c r="AP1178" i="2"/>
  <c r="AQ1178" i="2"/>
  <c r="AO1178" i="2"/>
  <c r="J1186" i="2"/>
  <c r="M1185" i="2"/>
  <c r="L1186" i="2"/>
  <c r="P1185" i="2"/>
  <c r="O1185" i="2"/>
  <c r="K1186" i="2"/>
  <c r="N1185" i="2"/>
  <c r="C1179" i="2"/>
  <c r="AR1179" i="2" s="1"/>
  <c r="B1180" i="2"/>
  <c r="Y629" i="2" l="1"/>
  <c r="W629" i="2"/>
  <c r="R630" i="2" s="1"/>
  <c r="Z629" i="2"/>
  <c r="S630" i="2"/>
  <c r="AG630" i="2"/>
  <c r="AF630" i="2"/>
  <c r="T630" i="2"/>
  <c r="AG1180" i="2"/>
  <c r="AF1180" i="2"/>
  <c r="AE1180" i="2"/>
  <c r="AQ1179" i="2"/>
  <c r="AO1179" i="2"/>
  <c r="AP1179" i="2"/>
  <c r="K1187" i="2"/>
  <c r="N1186" i="2"/>
  <c r="L1187" i="2"/>
  <c r="P1186" i="2"/>
  <c r="O1186" i="2"/>
  <c r="J1187" i="2"/>
  <c r="M1186" i="2"/>
  <c r="C1180" i="2"/>
  <c r="AR1180" i="2" s="1"/>
  <c r="B1181" i="2"/>
  <c r="AE630" i="2" l="1"/>
  <c r="AH630" i="2"/>
  <c r="V631" i="2"/>
  <c r="AB630" i="2"/>
  <c r="T631" i="2"/>
  <c r="AB631" i="2" s="1"/>
  <c r="AA630" i="2"/>
  <c r="S631" i="2"/>
  <c r="AA631" i="2" s="1"/>
  <c r="U631" i="2"/>
  <c r="AG631" i="2"/>
  <c r="Z630" i="2"/>
  <c r="AF631" i="2"/>
  <c r="Q630" i="2"/>
  <c r="AF1181" i="2"/>
  <c r="AE1181" i="2"/>
  <c r="AG1181" i="2"/>
  <c r="AO1180" i="2"/>
  <c r="AQ1180" i="2"/>
  <c r="AP1180" i="2"/>
  <c r="L1188" i="2"/>
  <c r="P1187" i="2"/>
  <c r="O1187" i="2"/>
  <c r="J1188" i="2"/>
  <c r="M1187" i="2"/>
  <c r="K1188" i="2"/>
  <c r="N1187" i="2"/>
  <c r="C1181" i="2"/>
  <c r="AR1181" i="2" s="1"/>
  <c r="B1182" i="2"/>
  <c r="AH631" i="2" l="1"/>
  <c r="AC631" i="2"/>
  <c r="U632" i="2"/>
  <c r="AC632" i="2" s="1"/>
  <c r="Y630" i="2"/>
  <c r="W630" i="2"/>
  <c r="AE631" i="2" s="1"/>
  <c r="AD631" i="2"/>
  <c r="V632" i="2"/>
  <c r="AD632" i="2" s="1"/>
  <c r="AE1182" i="2"/>
  <c r="AG1182" i="2"/>
  <c r="AF1182" i="2"/>
  <c r="AO1181" i="2"/>
  <c r="AQ1181" i="2"/>
  <c r="AP1181" i="2"/>
  <c r="J1189" i="2"/>
  <c r="M1188" i="2"/>
  <c r="K1189" i="2"/>
  <c r="N1188" i="2"/>
  <c r="L1189" i="2"/>
  <c r="O1188" i="2"/>
  <c r="P1188" i="2"/>
  <c r="C1182" i="2"/>
  <c r="AR1182" i="2" s="1"/>
  <c r="B1183" i="2"/>
  <c r="Q631" i="2" l="1"/>
  <c r="R631" i="2"/>
  <c r="AG1183" i="2"/>
  <c r="AF1183" i="2"/>
  <c r="AE1183" i="2"/>
  <c r="AQ1182" i="2"/>
  <c r="AP1182" i="2"/>
  <c r="AO1182" i="2"/>
  <c r="K1190" i="2"/>
  <c r="N1189" i="2"/>
  <c r="L1190" i="2"/>
  <c r="P1189" i="2"/>
  <c r="O1189" i="2"/>
  <c r="J1190" i="2"/>
  <c r="M1189" i="2"/>
  <c r="C1183" i="2"/>
  <c r="AR1183" i="2" s="1"/>
  <c r="B1184" i="2"/>
  <c r="S632" i="2" l="1"/>
  <c r="AA632" i="2" s="1"/>
  <c r="AG632" i="2"/>
  <c r="T632" i="2"/>
  <c r="Z631" i="2"/>
  <c r="AF632" i="2"/>
  <c r="Y631" i="2"/>
  <c r="W631" i="2"/>
  <c r="R632" i="2" s="1"/>
  <c r="AE1184" i="2"/>
  <c r="AG1184" i="2"/>
  <c r="AF1184" i="2"/>
  <c r="AQ1183" i="2"/>
  <c r="AP1183" i="2"/>
  <c r="AO1183" i="2"/>
  <c r="L1191" i="2"/>
  <c r="P1190" i="2"/>
  <c r="O1190" i="2"/>
  <c r="J1191" i="2"/>
  <c r="M1190" i="2"/>
  <c r="K1191" i="2"/>
  <c r="N1190" i="2"/>
  <c r="C1184" i="2"/>
  <c r="AR1184" i="2" s="1"/>
  <c r="B1185" i="2"/>
  <c r="U633" i="2" l="1"/>
  <c r="AB632" i="2"/>
  <c r="V633" i="2"/>
  <c r="T633" i="2"/>
  <c r="AB633" i="2" s="1"/>
  <c r="AH632" i="2"/>
  <c r="Q632" i="2"/>
  <c r="S633" i="2"/>
  <c r="AA633" i="2" s="1"/>
  <c r="Z632" i="2"/>
  <c r="AF633" i="2"/>
  <c r="AG633" i="2"/>
  <c r="AE632" i="2"/>
  <c r="AF1185" i="2"/>
  <c r="AE1185" i="2"/>
  <c r="AG1185" i="2"/>
  <c r="AQ1184" i="2"/>
  <c r="AO1184" i="2"/>
  <c r="AP1184" i="2"/>
  <c r="K1192" i="2"/>
  <c r="N1191" i="2"/>
  <c r="J1192" i="2"/>
  <c r="M1191" i="2"/>
  <c r="L1192" i="2"/>
  <c r="P1191" i="2"/>
  <c r="O1191" i="2"/>
  <c r="C1185" i="2"/>
  <c r="AR1185" i="2" s="1"/>
  <c r="B1186" i="2"/>
  <c r="Y632" i="2" l="1"/>
  <c r="W632" i="2"/>
  <c r="Q633" i="2"/>
  <c r="Y633" i="2" s="1"/>
  <c r="AD633" i="2"/>
  <c r="V634" i="2"/>
  <c r="AD634" i="2" s="1"/>
  <c r="AH633" i="2"/>
  <c r="AC633" i="2"/>
  <c r="U634" i="2"/>
  <c r="AC634" i="2" s="1"/>
  <c r="AG1186" i="2"/>
  <c r="AF1186" i="2"/>
  <c r="AE1186" i="2"/>
  <c r="AP1185" i="2"/>
  <c r="AO1185" i="2"/>
  <c r="AQ1185" i="2"/>
  <c r="L1193" i="2"/>
  <c r="P1192" i="2"/>
  <c r="O1192" i="2"/>
  <c r="J1193" i="2"/>
  <c r="M1192" i="2"/>
  <c r="K1193" i="2"/>
  <c r="N1192" i="2"/>
  <c r="C1186" i="2"/>
  <c r="AR1186" i="2" s="1"/>
  <c r="B1187" i="2"/>
  <c r="AE633" i="2" l="1"/>
  <c r="R633" i="2"/>
  <c r="AG1187" i="2"/>
  <c r="AF1187" i="2"/>
  <c r="AE1187" i="2"/>
  <c r="AP1186" i="2"/>
  <c r="AO1186" i="2"/>
  <c r="AQ1186" i="2"/>
  <c r="K1194" i="2"/>
  <c r="N1193" i="2"/>
  <c r="J1194" i="2"/>
  <c r="M1193" i="2"/>
  <c r="L1194" i="2"/>
  <c r="P1193" i="2"/>
  <c r="O1193" i="2"/>
  <c r="C1187" i="2"/>
  <c r="AR1187" i="2" s="1"/>
  <c r="B1188" i="2"/>
  <c r="S634" i="2" l="1"/>
  <c r="AG634" i="2"/>
  <c r="Z633" i="2"/>
  <c r="AF634" i="2"/>
  <c r="T634" i="2"/>
  <c r="W633" i="2"/>
  <c r="R634" i="2" s="1"/>
  <c r="AG1188" i="2"/>
  <c r="AF1188" i="2"/>
  <c r="AE1188" i="2"/>
  <c r="AQ1187" i="2"/>
  <c r="AP1187" i="2"/>
  <c r="AO1187" i="2"/>
  <c r="J1195" i="2"/>
  <c r="M1194" i="2"/>
  <c r="L1195" i="2"/>
  <c r="P1194" i="2"/>
  <c r="O1194" i="2"/>
  <c r="K1195" i="2"/>
  <c r="N1194" i="2"/>
  <c r="C1188" i="2"/>
  <c r="AR1188" i="2" s="1"/>
  <c r="B1189" i="2"/>
  <c r="T635" i="2" l="1"/>
  <c r="AF635" i="2"/>
  <c r="AG635" i="2"/>
  <c r="Z634" i="2"/>
  <c r="Q634" i="2"/>
  <c r="AE634" i="2"/>
  <c r="U635" i="2"/>
  <c r="AC635" i="2" s="1"/>
  <c r="V635" i="2"/>
  <c r="AB634" i="2"/>
  <c r="AH634" i="2"/>
  <c r="AA634" i="2"/>
  <c r="S635" i="2"/>
  <c r="AF1189" i="2"/>
  <c r="AE1189" i="2"/>
  <c r="AG1189" i="2"/>
  <c r="AO1188" i="2"/>
  <c r="AP1188" i="2"/>
  <c r="AQ1188" i="2"/>
  <c r="L1196" i="2"/>
  <c r="P1195" i="2"/>
  <c r="O1195" i="2"/>
  <c r="K1196" i="2"/>
  <c r="N1195" i="2"/>
  <c r="J1196" i="2"/>
  <c r="M1195" i="2"/>
  <c r="C1189" i="2"/>
  <c r="AR1189" i="2" s="1"/>
  <c r="B1190" i="2"/>
  <c r="AH635" i="2" l="1"/>
  <c r="AD635" i="2"/>
  <c r="V636" i="2"/>
  <c r="U636" i="2"/>
  <c r="AA635" i="2"/>
  <c r="Y634" i="2"/>
  <c r="W634" i="2"/>
  <c r="R635" i="2" s="1"/>
  <c r="Q635" i="2"/>
  <c r="AB635" i="2"/>
  <c r="AG1190" i="2"/>
  <c r="AF1190" i="2"/>
  <c r="AE1190" i="2"/>
  <c r="AO1189" i="2"/>
  <c r="AQ1189" i="2"/>
  <c r="AP1189" i="2"/>
  <c r="J1197" i="2"/>
  <c r="M1196" i="2"/>
  <c r="K1197" i="2"/>
  <c r="N1196" i="2"/>
  <c r="L1197" i="2"/>
  <c r="O1196" i="2"/>
  <c r="P1196" i="2"/>
  <c r="C1190" i="2"/>
  <c r="AR1190" i="2" s="1"/>
  <c r="B1191" i="2"/>
  <c r="Y635" i="2" l="1"/>
  <c r="W635" i="2"/>
  <c r="Q636" i="2" s="1"/>
  <c r="Z635" i="2"/>
  <c r="AG636" i="2"/>
  <c r="AF636" i="2"/>
  <c r="R636" i="2"/>
  <c r="AG637" i="2" s="1"/>
  <c r="AE636" i="2"/>
  <c r="S636" i="2"/>
  <c r="AA636" i="2" s="1"/>
  <c r="T636" i="2"/>
  <c r="AB636" i="2" s="1"/>
  <c r="AC636" i="2"/>
  <c r="AD636" i="2"/>
  <c r="V637" i="2"/>
  <c r="AD637" i="2" s="1"/>
  <c r="AE635" i="2"/>
  <c r="Y636" i="2"/>
  <c r="AG1191" i="2"/>
  <c r="AF1191" i="2"/>
  <c r="AE1191" i="2"/>
  <c r="AQ1190" i="2"/>
  <c r="AP1190" i="2"/>
  <c r="AO1190" i="2"/>
  <c r="L1198" i="2"/>
  <c r="P1197" i="2"/>
  <c r="O1197" i="2"/>
  <c r="K1198" i="2"/>
  <c r="N1197" i="2"/>
  <c r="J1198" i="2"/>
  <c r="M1197" i="2"/>
  <c r="C1191" i="2"/>
  <c r="AR1191" i="2" s="1"/>
  <c r="B1192" i="2"/>
  <c r="W636" i="2" l="1"/>
  <c r="AE637" i="2" s="1"/>
  <c r="S637" i="2"/>
  <c r="AA637" i="2" s="1"/>
  <c r="T637" i="2"/>
  <c r="V638" i="2" s="1"/>
  <c r="AH636" i="2"/>
  <c r="AF637" i="2"/>
  <c r="AH637" i="2" s="1"/>
  <c r="U637" i="2"/>
  <c r="AC637" i="2" s="1"/>
  <c r="Z636" i="2"/>
  <c r="R637" i="2"/>
  <c r="T638" i="2" s="1"/>
  <c r="Q637" i="2"/>
  <c r="AE1192" i="2"/>
  <c r="AG1192" i="2"/>
  <c r="AF1192" i="2"/>
  <c r="AQ1191" i="2"/>
  <c r="AP1191" i="2"/>
  <c r="AO1191" i="2"/>
  <c r="J1199" i="2"/>
  <c r="M1198" i="2"/>
  <c r="K1199" i="2"/>
  <c r="N1198" i="2"/>
  <c r="L1199" i="2"/>
  <c r="P1198" i="2"/>
  <c r="O1198" i="2"/>
  <c r="C1192" i="2"/>
  <c r="AR1192" i="2" s="1"/>
  <c r="B1193" i="2"/>
  <c r="AB637" i="2" l="1"/>
  <c r="U638" i="2"/>
  <c r="Z637" i="2"/>
  <c r="AF638" i="2"/>
  <c r="AG638" i="2"/>
  <c r="S638" i="2"/>
  <c r="AA638" i="2" s="1"/>
  <c r="AC638" i="2"/>
  <c r="AD638" i="2"/>
  <c r="V639" i="2"/>
  <c r="AD639" i="2" s="1"/>
  <c r="W637" i="2"/>
  <c r="Y637" i="2"/>
  <c r="AB638" i="2"/>
  <c r="AG1193" i="2"/>
  <c r="AF1193" i="2"/>
  <c r="AE1193" i="2"/>
  <c r="AO1192" i="2"/>
  <c r="AP1192" i="2"/>
  <c r="AQ1192" i="2"/>
  <c r="K1200" i="2"/>
  <c r="N1199" i="2"/>
  <c r="L1200" i="2"/>
  <c r="P1199" i="2"/>
  <c r="O1199" i="2"/>
  <c r="J1200" i="2"/>
  <c r="M1199" i="2"/>
  <c r="C1193" i="2"/>
  <c r="AR1193" i="2" s="1"/>
  <c r="B1194" i="2"/>
  <c r="U639" i="2" l="1"/>
  <c r="AC639" i="2" s="1"/>
  <c r="AH638" i="2"/>
  <c r="Q638" i="2"/>
  <c r="R638" i="2"/>
  <c r="AE638" i="2"/>
  <c r="AG1194" i="2"/>
  <c r="AF1194" i="2"/>
  <c r="AE1194" i="2"/>
  <c r="AP1193" i="2"/>
  <c r="AO1193" i="2"/>
  <c r="AQ1193" i="2"/>
  <c r="J1201" i="2"/>
  <c r="M1200" i="2"/>
  <c r="L1201" i="2"/>
  <c r="P1200" i="2"/>
  <c r="O1200" i="2"/>
  <c r="K1201" i="2"/>
  <c r="N1200" i="2"/>
  <c r="C1194" i="2"/>
  <c r="AR1194" i="2" s="1"/>
  <c r="B1195" i="2"/>
  <c r="Z638" i="2" l="1"/>
  <c r="AG639" i="2"/>
  <c r="AF639" i="2"/>
  <c r="S639" i="2"/>
  <c r="T639" i="2"/>
  <c r="Y638" i="2"/>
  <c r="W638" i="2"/>
  <c r="AE639" i="2" s="1"/>
  <c r="AG1195" i="2"/>
  <c r="AF1195" i="2"/>
  <c r="AE1195" i="2"/>
  <c r="AP1194" i="2"/>
  <c r="AQ1194" i="2"/>
  <c r="AO1194" i="2"/>
  <c r="L1202" i="2"/>
  <c r="P1201" i="2"/>
  <c r="O1201" i="2"/>
  <c r="K1202" i="2"/>
  <c r="N1201" i="2"/>
  <c r="J1202" i="2"/>
  <c r="M1201" i="2"/>
  <c r="C1195" i="2"/>
  <c r="AR1195" i="2" s="1"/>
  <c r="B1196" i="2"/>
  <c r="AH639" i="2" l="1"/>
  <c r="V640" i="2"/>
  <c r="AB639" i="2"/>
  <c r="U640" i="2"/>
  <c r="AA639" i="2"/>
  <c r="R639" i="2"/>
  <c r="Q639" i="2"/>
  <c r="AE1196" i="2"/>
  <c r="AG1196" i="2"/>
  <c r="AF1196" i="2"/>
  <c r="AQ1195" i="2"/>
  <c r="AP1195" i="2"/>
  <c r="AO1195" i="2"/>
  <c r="J1203" i="2"/>
  <c r="M1202" i="2"/>
  <c r="K1203" i="2"/>
  <c r="N1202" i="2"/>
  <c r="L1203" i="2"/>
  <c r="P1202" i="2"/>
  <c r="O1202" i="2"/>
  <c r="C1196" i="2"/>
  <c r="AR1196" i="2" s="1"/>
  <c r="B1197" i="2"/>
  <c r="W639" i="2" l="1"/>
  <c r="Q640" i="2" s="1"/>
  <c r="Y639" i="2"/>
  <c r="Z639" i="2"/>
  <c r="AG640" i="2"/>
  <c r="AF640" i="2"/>
  <c r="S640" i="2"/>
  <c r="AC640" i="2"/>
  <c r="T640" i="2"/>
  <c r="V641" i="2" s="1"/>
  <c r="AD640" i="2"/>
  <c r="AF1197" i="2"/>
  <c r="AE1197" i="2"/>
  <c r="AG1197" i="2"/>
  <c r="AO1196" i="2"/>
  <c r="AP1196" i="2"/>
  <c r="AQ1196" i="2"/>
  <c r="K1204" i="2"/>
  <c r="N1203" i="2"/>
  <c r="L1204" i="2"/>
  <c r="P1203" i="2"/>
  <c r="O1203" i="2"/>
  <c r="J1204" i="2"/>
  <c r="M1203" i="2"/>
  <c r="C1197" i="2"/>
  <c r="AR1197" i="2" s="1"/>
  <c r="B1198" i="2"/>
  <c r="R640" i="2" l="1"/>
  <c r="Z640" i="2" s="1"/>
  <c r="AE640" i="2"/>
  <c r="AD641" i="2"/>
  <c r="AH640" i="2"/>
  <c r="AB640" i="2"/>
  <c r="U641" i="2"/>
  <c r="AA640" i="2"/>
  <c r="Y640" i="2"/>
  <c r="AG1198" i="2"/>
  <c r="AF1198" i="2"/>
  <c r="AE1198" i="2"/>
  <c r="AO1197" i="2"/>
  <c r="AQ1197" i="2"/>
  <c r="AP1197" i="2"/>
  <c r="L1205" i="2"/>
  <c r="O1204" i="2"/>
  <c r="P1204" i="2"/>
  <c r="J1205" i="2"/>
  <c r="M1204" i="2"/>
  <c r="K1205" i="2"/>
  <c r="N1204" i="2"/>
  <c r="C1198" i="2"/>
  <c r="AR1198" i="2" s="1"/>
  <c r="B1199" i="2"/>
  <c r="T641" i="2" l="1"/>
  <c r="AB641" i="2" s="1"/>
  <c r="W640" i="2"/>
  <c r="R641" i="2" s="1"/>
  <c r="AG642" i="2" s="1"/>
  <c r="AG641" i="2"/>
  <c r="AF641" i="2"/>
  <c r="S641" i="2"/>
  <c r="AC641" i="2"/>
  <c r="AG1199" i="2"/>
  <c r="AF1199" i="2"/>
  <c r="AE1199" i="2"/>
  <c r="AQ1198" i="2"/>
  <c r="AP1198" i="2"/>
  <c r="AO1198" i="2"/>
  <c r="J1206" i="2"/>
  <c r="M1205" i="2"/>
  <c r="K1206" i="2"/>
  <c r="N1205" i="2"/>
  <c r="L1206" i="2"/>
  <c r="P1205" i="2"/>
  <c r="O1205" i="2"/>
  <c r="C1199" i="2"/>
  <c r="AR1199" i="2" s="1"/>
  <c r="B1200" i="2"/>
  <c r="U642" i="2" l="1"/>
  <c r="AC642" i="2" s="1"/>
  <c r="AH641" i="2"/>
  <c r="AA641" i="2"/>
  <c r="V642" i="2"/>
  <c r="AD642" i="2" s="1"/>
  <c r="Z641" i="2"/>
  <c r="T642" i="2"/>
  <c r="AB642" i="2" s="1"/>
  <c r="S642" i="2"/>
  <c r="AE641" i="2"/>
  <c r="Q641" i="2"/>
  <c r="Y641" i="2" s="1"/>
  <c r="AF642" i="2"/>
  <c r="AH642" i="2" s="1"/>
  <c r="AE1200" i="2"/>
  <c r="AG1200" i="2"/>
  <c r="AF1200" i="2"/>
  <c r="AQ1199" i="2"/>
  <c r="AO1199" i="2"/>
  <c r="AP1199" i="2"/>
  <c r="L1207" i="2"/>
  <c r="P1206" i="2"/>
  <c r="O1206" i="2"/>
  <c r="K1207" i="2"/>
  <c r="N1206" i="2"/>
  <c r="J1207" i="2"/>
  <c r="M1206" i="2"/>
  <c r="C1200" i="2"/>
  <c r="AR1200" i="2" s="1"/>
  <c r="B1201" i="2"/>
  <c r="U643" i="2" l="1"/>
  <c r="AC643" i="2" s="1"/>
  <c r="V643" i="2"/>
  <c r="AD643" i="2" s="1"/>
  <c r="AA642" i="2"/>
  <c r="W641" i="2"/>
  <c r="Q642" i="2" s="1"/>
  <c r="Y642" i="2" s="1"/>
  <c r="AG1201" i="2"/>
  <c r="AF1201" i="2"/>
  <c r="AE1201" i="2"/>
  <c r="AP1200" i="2"/>
  <c r="AQ1200" i="2"/>
  <c r="AO1200" i="2"/>
  <c r="K1208" i="2"/>
  <c r="N1207" i="2"/>
  <c r="J1208" i="2"/>
  <c r="M1207" i="2"/>
  <c r="L1208" i="2"/>
  <c r="P1207" i="2"/>
  <c r="O1207" i="2"/>
  <c r="C1201" i="2"/>
  <c r="AR1201" i="2" s="1"/>
  <c r="B1202" i="2"/>
  <c r="R642" i="2" l="1"/>
  <c r="S643" i="2" s="1"/>
  <c r="AA643" i="2" s="1"/>
  <c r="AE642" i="2"/>
  <c r="AG1202" i="2"/>
  <c r="AF1202" i="2"/>
  <c r="AE1202" i="2"/>
  <c r="AP1201" i="2"/>
  <c r="AO1201" i="2"/>
  <c r="AQ1201" i="2"/>
  <c r="J1209" i="2"/>
  <c r="M1208" i="2"/>
  <c r="L1209" i="2"/>
  <c r="P1208" i="2"/>
  <c r="O1208" i="2"/>
  <c r="K1209" i="2"/>
  <c r="N1208" i="2"/>
  <c r="C1202" i="2"/>
  <c r="AR1202" i="2" s="1"/>
  <c r="B1203" i="2"/>
  <c r="AG643" i="2" l="1"/>
  <c r="Z642" i="2"/>
  <c r="AF643" i="2"/>
  <c r="T643" i="2"/>
  <c r="V644" i="2" s="1"/>
  <c r="AD644" i="2" s="1"/>
  <c r="W642" i="2"/>
  <c r="AF1203" i="2"/>
  <c r="AE1203" i="2"/>
  <c r="AG1203" i="2"/>
  <c r="AP1202" i="2"/>
  <c r="AQ1202" i="2"/>
  <c r="AO1202" i="2"/>
  <c r="L1210" i="2"/>
  <c r="P1209" i="2"/>
  <c r="O1209" i="2"/>
  <c r="K1210" i="2"/>
  <c r="N1209" i="2"/>
  <c r="J1210" i="2"/>
  <c r="M1209" i="2"/>
  <c r="C1203" i="2"/>
  <c r="AR1203" i="2" s="1"/>
  <c r="B1204" i="2"/>
  <c r="AH643" i="2" l="1"/>
  <c r="AB643" i="2"/>
  <c r="U644" i="2"/>
  <c r="AC644" i="2" s="1"/>
  <c r="AE643" i="2"/>
  <c r="R643" i="2"/>
  <c r="Q643" i="2"/>
  <c r="AG1204" i="2"/>
  <c r="AF1204" i="2"/>
  <c r="AE1204" i="2"/>
  <c r="AQ1203" i="2"/>
  <c r="AO1203" i="2"/>
  <c r="AP1203" i="2"/>
  <c r="K1211" i="2"/>
  <c r="N1210" i="2"/>
  <c r="J1211" i="2"/>
  <c r="M1210" i="2"/>
  <c r="L1211" i="2"/>
  <c r="P1210" i="2"/>
  <c r="O1210" i="2"/>
  <c r="C1204" i="2"/>
  <c r="AR1204" i="2" s="1"/>
  <c r="B1205" i="2"/>
  <c r="Y643" i="2" l="1"/>
  <c r="W643" i="2"/>
  <c r="R644" i="2" s="1"/>
  <c r="AG645" i="2" s="1"/>
  <c r="S644" i="2"/>
  <c r="AA644" i="2" s="1"/>
  <c r="T644" i="2"/>
  <c r="AF644" i="2"/>
  <c r="Z643" i="2"/>
  <c r="AG644" i="2"/>
  <c r="AF1205" i="2"/>
  <c r="AE1205" i="2"/>
  <c r="AG1205" i="2"/>
  <c r="AO1204" i="2"/>
  <c r="AQ1204" i="2"/>
  <c r="AP1204" i="2"/>
  <c r="J1212" i="2"/>
  <c r="M1211" i="2"/>
  <c r="L1212" i="2"/>
  <c r="P1211" i="2"/>
  <c r="O1211" i="2"/>
  <c r="K1212" i="2"/>
  <c r="N1211" i="2"/>
  <c r="C1205" i="2"/>
  <c r="AR1205" i="2" s="1"/>
  <c r="B1206" i="2"/>
  <c r="AE644" i="2" l="1"/>
  <c r="AH644" i="2"/>
  <c r="T645" i="2"/>
  <c r="AB645" i="2" s="1"/>
  <c r="S645" i="2"/>
  <c r="AA645" i="2" s="1"/>
  <c r="Z644" i="2"/>
  <c r="AF645" i="2"/>
  <c r="AH645" i="2" s="1"/>
  <c r="Q644" i="2"/>
  <c r="V645" i="2"/>
  <c r="AD645" i="2" s="1"/>
  <c r="AB644" i="2"/>
  <c r="U645" i="2"/>
  <c r="AC645" i="2" s="1"/>
  <c r="AG1206" i="2"/>
  <c r="AF1206" i="2"/>
  <c r="AE1206" i="2"/>
  <c r="AO1205" i="2"/>
  <c r="AP1205" i="2"/>
  <c r="AQ1205" i="2"/>
  <c r="K1213" i="2"/>
  <c r="N1212" i="2"/>
  <c r="L1213" i="2"/>
  <c r="O1212" i="2"/>
  <c r="P1212" i="2"/>
  <c r="J1213" i="2"/>
  <c r="M1212" i="2"/>
  <c r="C1206" i="2"/>
  <c r="AR1206" i="2" s="1"/>
  <c r="B1207" i="2"/>
  <c r="U646" i="2" l="1"/>
  <c r="AC646" i="2" s="1"/>
  <c r="V646" i="2"/>
  <c r="AD646" i="2" s="1"/>
  <c r="W644" i="2"/>
  <c r="Y644" i="2"/>
  <c r="AG1207" i="2"/>
  <c r="AF1207" i="2"/>
  <c r="AE1207" i="2"/>
  <c r="AQ1206" i="2"/>
  <c r="AP1206" i="2"/>
  <c r="AO1206" i="2"/>
  <c r="L1214" i="2"/>
  <c r="P1213" i="2"/>
  <c r="O1213" i="2"/>
  <c r="J1214" i="2"/>
  <c r="M1213" i="2"/>
  <c r="K1214" i="2"/>
  <c r="N1213" i="2"/>
  <c r="C1207" i="2"/>
  <c r="AR1207" i="2" s="1"/>
  <c r="B1208" i="2"/>
  <c r="AE645" i="2" l="1"/>
  <c r="R645" i="2"/>
  <c r="Q645" i="2"/>
  <c r="AE1208" i="2"/>
  <c r="AG1208" i="2"/>
  <c r="AF1208" i="2"/>
  <c r="AQ1207" i="2"/>
  <c r="AP1207" i="2"/>
  <c r="AO1207" i="2"/>
  <c r="J1215" i="2"/>
  <c r="M1214" i="2"/>
  <c r="K1215" i="2"/>
  <c r="N1214" i="2"/>
  <c r="L1215" i="2"/>
  <c r="P1214" i="2"/>
  <c r="O1214" i="2"/>
  <c r="C1208" i="2"/>
  <c r="AR1208" i="2" s="1"/>
  <c r="B1209" i="2"/>
  <c r="Y645" i="2" l="1"/>
  <c r="W645" i="2"/>
  <c r="T646" i="2"/>
  <c r="S646" i="2"/>
  <c r="AA646" i="2" s="1"/>
  <c r="AG646" i="2"/>
  <c r="AF646" i="2"/>
  <c r="Z645" i="2"/>
  <c r="AG1209" i="2"/>
  <c r="AF1209" i="2"/>
  <c r="AE1209" i="2"/>
  <c r="AQ1208" i="2"/>
  <c r="AO1208" i="2"/>
  <c r="AP1208" i="2"/>
  <c r="L1216" i="2"/>
  <c r="P1215" i="2"/>
  <c r="O1215" i="2"/>
  <c r="K1216" i="2"/>
  <c r="N1215" i="2"/>
  <c r="J1216" i="2"/>
  <c r="M1215" i="2"/>
  <c r="C1209" i="2"/>
  <c r="AR1209" i="2" s="1"/>
  <c r="B1210" i="2"/>
  <c r="AH646" i="2" l="1"/>
  <c r="U647" i="2"/>
  <c r="AC647" i="2" s="1"/>
  <c r="V647" i="2"/>
  <c r="AD647" i="2" s="1"/>
  <c r="AB646" i="2"/>
  <c r="AE646" i="2"/>
  <c r="R646" i="2"/>
  <c r="T647" i="2" s="1"/>
  <c r="Q646" i="2"/>
  <c r="AG1210" i="2"/>
  <c r="AF1210" i="2"/>
  <c r="AE1210" i="2"/>
  <c r="AP1209" i="2"/>
  <c r="AO1209" i="2"/>
  <c r="AQ1209" i="2"/>
  <c r="J1217" i="2"/>
  <c r="M1216" i="2"/>
  <c r="K1217" i="2"/>
  <c r="N1216" i="2"/>
  <c r="L1217" i="2"/>
  <c r="P1216" i="2"/>
  <c r="O1216" i="2"/>
  <c r="C1210" i="2"/>
  <c r="AR1210" i="2" s="1"/>
  <c r="B1211" i="2"/>
  <c r="AB647" i="2" l="1"/>
  <c r="V648" i="2"/>
  <c r="Y646" i="2"/>
  <c r="W646" i="2"/>
  <c r="S647" i="2"/>
  <c r="AG647" i="2"/>
  <c r="AF647" i="2"/>
  <c r="Z646" i="2"/>
  <c r="AG1211" i="2"/>
  <c r="AF1211" i="2"/>
  <c r="AE1211" i="2"/>
  <c r="AP1210" i="2"/>
  <c r="AQ1210" i="2"/>
  <c r="AO1210" i="2"/>
  <c r="L1218" i="2"/>
  <c r="P1217" i="2"/>
  <c r="O1217" i="2"/>
  <c r="K1218" i="2"/>
  <c r="N1217" i="2"/>
  <c r="J1218" i="2"/>
  <c r="M1217" i="2"/>
  <c r="C1211" i="2"/>
  <c r="AR1211" i="2" s="1"/>
  <c r="B1212" i="2"/>
  <c r="AH647" i="2" l="1"/>
  <c r="AA647" i="2"/>
  <c r="R647" i="2"/>
  <c r="AE647" i="2"/>
  <c r="U648" i="2"/>
  <c r="AD648" i="2"/>
  <c r="Q647" i="2"/>
  <c r="AG1212" i="2"/>
  <c r="AF1212" i="2"/>
  <c r="AE1212" i="2"/>
  <c r="AQ1211" i="2"/>
  <c r="AP1211" i="2"/>
  <c r="AO1211" i="2"/>
  <c r="K1219" i="2"/>
  <c r="N1218" i="2"/>
  <c r="J1219" i="2"/>
  <c r="M1218" i="2"/>
  <c r="L1219" i="2"/>
  <c r="P1218" i="2"/>
  <c r="O1218" i="2"/>
  <c r="C1212" i="2"/>
  <c r="AR1212" i="2" s="1"/>
  <c r="B1213" i="2"/>
  <c r="AC648" i="2" l="1"/>
  <c r="T648" i="2"/>
  <c r="AF648" i="2"/>
  <c r="AG648" i="2"/>
  <c r="Z647" i="2"/>
  <c r="S648" i="2"/>
  <c r="AA648" i="2" s="1"/>
  <c r="Y647" i="2"/>
  <c r="W647" i="2"/>
  <c r="R648" i="2" s="1"/>
  <c r="AF649" i="2" s="1"/>
  <c r="AF1213" i="2"/>
  <c r="AE1213" i="2"/>
  <c r="AG1213" i="2"/>
  <c r="AO1212" i="2"/>
  <c r="AP1212" i="2"/>
  <c r="AQ1212" i="2"/>
  <c r="L1220" i="2"/>
  <c r="P1219" i="2"/>
  <c r="O1219" i="2"/>
  <c r="J1220" i="2"/>
  <c r="M1219" i="2"/>
  <c r="K1220" i="2"/>
  <c r="N1219" i="2"/>
  <c r="C1213" i="2"/>
  <c r="AR1213" i="2" s="1"/>
  <c r="B1214" i="2"/>
  <c r="AH648" i="2" l="1"/>
  <c r="S649" i="2"/>
  <c r="AA649" i="2" s="1"/>
  <c r="Z648" i="2"/>
  <c r="AG649" i="2"/>
  <c r="AH649" i="2" s="1"/>
  <c r="AB648" i="2"/>
  <c r="V649" i="2"/>
  <c r="AD649" i="2" s="1"/>
  <c r="AE648" i="2"/>
  <c r="Q648" i="2"/>
  <c r="U649" i="2"/>
  <c r="AC649" i="2" s="1"/>
  <c r="T649" i="2"/>
  <c r="AB649" i="2" s="1"/>
  <c r="AE1214" i="2"/>
  <c r="AG1214" i="2"/>
  <c r="AF1214" i="2"/>
  <c r="AP1213" i="2"/>
  <c r="AQ1213" i="2"/>
  <c r="AO1213" i="2"/>
  <c r="K1221" i="2"/>
  <c r="N1220" i="2"/>
  <c r="J1221" i="2"/>
  <c r="M1220" i="2"/>
  <c r="L1221" i="2"/>
  <c r="O1220" i="2"/>
  <c r="P1220" i="2"/>
  <c r="C1214" i="2"/>
  <c r="AR1214" i="2" s="1"/>
  <c r="B1215" i="2"/>
  <c r="U650" i="2" l="1"/>
  <c r="AC650" i="2" s="1"/>
  <c r="V650" i="2"/>
  <c r="AD650" i="2" s="1"/>
  <c r="W648" i="2"/>
  <c r="R649" i="2" s="1"/>
  <c r="Y648" i="2"/>
  <c r="AG1215" i="2"/>
  <c r="AF1215" i="2"/>
  <c r="AE1215" i="2"/>
  <c r="AQ1214" i="2"/>
  <c r="AO1214" i="2"/>
  <c r="AP1214" i="2"/>
  <c r="L1222" i="2"/>
  <c r="P1221" i="2"/>
  <c r="O1221" i="2"/>
  <c r="J1222" i="2"/>
  <c r="M1221" i="2"/>
  <c r="K1222" i="2"/>
  <c r="N1221" i="2"/>
  <c r="C1215" i="2"/>
  <c r="AR1215" i="2" s="1"/>
  <c r="B1216" i="2"/>
  <c r="Z649" i="2" l="1"/>
  <c r="AG650" i="2"/>
  <c r="S650" i="2"/>
  <c r="AA650" i="2" s="1"/>
  <c r="AF650" i="2"/>
  <c r="T650" i="2"/>
  <c r="AE649" i="2"/>
  <c r="Q649" i="2"/>
  <c r="AE1216" i="2"/>
  <c r="AG1216" i="2"/>
  <c r="AF1216" i="2"/>
  <c r="AP1215" i="2"/>
  <c r="AO1215" i="2"/>
  <c r="AQ1215" i="2"/>
  <c r="K1223" i="2"/>
  <c r="N1222" i="2"/>
  <c r="J1223" i="2"/>
  <c r="M1222" i="2"/>
  <c r="L1223" i="2"/>
  <c r="P1222" i="2"/>
  <c r="O1222" i="2"/>
  <c r="C1216" i="2"/>
  <c r="AR1216" i="2" s="1"/>
  <c r="B1217" i="2"/>
  <c r="U651" i="2" l="1"/>
  <c r="AC651" i="2" s="1"/>
  <c r="AB650" i="2"/>
  <c r="AH650" i="2"/>
  <c r="W649" i="2"/>
  <c r="AE650" i="2" s="1"/>
  <c r="Y649" i="2"/>
  <c r="V651" i="2"/>
  <c r="AD651" i="2" s="1"/>
  <c r="AF1217" i="2"/>
  <c r="AE1217" i="2"/>
  <c r="AG1217" i="2"/>
  <c r="AO1216" i="2"/>
  <c r="AQ1216" i="2"/>
  <c r="AP1216" i="2"/>
  <c r="J1224" i="2"/>
  <c r="M1223" i="2"/>
  <c r="L1224" i="2"/>
  <c r="P1223" i="2"/>
  <c r="O1223" i="2"/>
  <c r="K1224" i="2"/>
  <c r="N1223" i="2"/>
  <c r="C1217" i="2"/>
  <c r="AR1217" i="2" s="1"/>
  <c r="B1218" i="2"/>
  <c r="R650" i="2" l="1"/>
  <c r="S651" i="2" s="1"/>
  <c r="AA651" i="2" s="1"/>
  <c r="Q650" i="2"/>
  <c r="Y650" i="2" s="1"/>
  <c r="AG1218" i="2"/>
  <c r="AF1218" i="2"/>
  <c r="AE1218" i="2"/>
  <c r="AP1217" i="2"/>
  <c r="AO1217" i="2"/>
  <c r="AQ1217" i="2"/>
  <c r="L1225" i="2"/>
  <c r="P1224" i="2"/>
  <c r="O1224" i="2"/>
  <c r="K1225" i="2"/>
  <c r="N1224" i="2"/>
  <c r="J1225" i="2"/>
  <c r="M1224" i="2"/>
  <c r="C1218" i="2"/>
  <c r="AR1218" i="2" s="1"/>
  <c r="B1219" i="2"/>
  <c r="T651" i="2" l="1"/>
  <c r="V652" i="2" s="1"/>
  <c r="AD652" i="2" s="1"/>
  <c r="AG651" i="2"/>
  <c r="W650" i="2"/>
  <c r="Q651" i="2" s="1"/>
  <c r="Y651" i="2" s="1"/>
  <c r="AF651" i="2"/>
  <c r="Z650" i="2"/>
  <c r="AG1219" i="2"/>
  <c r="AF1219" i="2"/>
  <c r="AE1219" i="2"/>
  <c r="AQ1218" i="2"/>
  <c r="AP1218" i="2"/>
  <c r="AO1218" i="2"/>
  <c r="K1226" i="2"/>
  <c r="N1225" i="2"/>
  <c r="J1226" i="2"/>
  <c r="M1225" i="2"/>
  <c r="L1226" i="2"/>
  <c r="P1225" i="2"/>
  <c r="O1225" i="2"/>
  <c r="C1219" i="2"/>
  <c r="AR1219" i="2" s="1"/>
  <c r="B1220" i="2"/>
  <c r="R651" i="2" l="1"/>
  <c r="AG652" i="2" s="1"/>
  <c r="AB651" i="2"/>
  <c r="AH651" i="2"/>
  <c r="AE651" i="2"/>
  <c r="U652" i="2"/>
  <c r="AC652" i="2" s="1"/>
  <c r="AG1220" i="2"/>
  <c r="AF1220" i="2"/>
  <c r="AE1220" i="2"/>
  <c r="AO1219" i="2"/>
  <c r="AP1219" i="2"/>
  <c r="AQ1219" i="2"/>
  <c r="L1227" i="2"/>
  <c r="P1226" i="2"/>
  <c r="O1226" i="2"/>
  <c r="J1227" i="2"/>
  <c r="M1226" i="2"/>
  <c r="K1227" i="2"/>
  <c r="N1226" i="2"/>
  <c r="C1220" i="2"/>
  <c r="AR1220" i="2" s="1"/>
  <c r="B1221" i="2"/>
  <c r="AF652" i="2" l="1"/>
  <c r="AH652" i="2" s="1"/>
  <c r="Z651" i="2"/>
  <c r="T652" i="2"/>
  <c r="AB652" i="2" s="1"/>
  <c r="W651" i="2"/>
  <c r="AE652" i="2" s="1"/>
  <c r="S652" i="2"/>
  <c r="AA652" i="2" s="1"/>
  <c r="AF1221" i="2"/>
  <c r="AE1221" i="2"/>
  <c r="AG1221" i="2"/>
  <c r="AO1220" i="2"/>
  <c r="AP1220" i="2"/>
  <c r="AQ1220" i="2"/>
  <c r="K1228" i="2"/>
  <c r="N1227" i="2"/>
  <c r="J1228" i="2"/>
  <c r="M1227" i="2"/>
  <c r="L1228" i="2"/>
  <c r="P1227" i="2"/>
  <c r="O1227" i="2"/>
  <c r="C1221" i="2"/>
  <c r="AR1221" i="2" s="1"/>
  <c r="B1222" i="2"/>
  <c r="R652" i="2" l="1"/>
  <c r="Z652" i="2" s="1"/>
  <c r="Q652" i="2"/>
  <c r="Y652" i="2" s="1"/>
  <c r="V653" i="2"/>
  <c r="AD653" i="2" s="1"/>
  <c r="U653" i="2"/>
  <c r="AC653" i="2" s="1"/>
  <c r="AG1222" i="2"/>
  <c r="AF1222" i="2"/>
  <c r="AE1222" i="2"/>
  <c r="AP1221" i="2"/>
  <c r="AQ1221" i="2"/>
  <c r="AO1221" i="2"/>
  <c r="J1229" i="2"/>
  <c r="M1228" i="2"/>
  <c r="L1229" i="2"/>
  <c r="O1228" i="2"/>
  <c r="P1228" i="2"/>
  <c r="K1229" i="2"/>
  <c r="N1228" i="2"/>
  <c r="C1222" i="2"/>
  <c r="AR1222" i="2" s="1"/>
  <c r="B1223" i="2"/>
  <c r="AF653" i="2" l="1"/>
  <c r="T653" i="2"/>
  <c r="AB653" i="2" s="1"/>
  <c r="W652" i="2"/>
  <c r="AE653" i="2" s="1"/>
  <c r="AG653" i="2"/>
  <c r="S653" i="2"/>
  <c r="AA653" i="2" s="1"/>
  <c r="AG1223" i="2"/>
  <c r="AF1223" i="2"/>
  <c r="AE1223" i="2"/>
  <c r="AQ1222" i="2"/>
  <c r="AP1222" i="2"/>
  <c r="AO1222" i="2"/>
  <c r="K1230" i="2"/>
  <c r="N1229" i="2"/>
  <c r="L1230" i="2"/>
  <c r="P1229" i="2"/>
  <c r="O1229" i="2"/>
  <c r="J1230" i="2"/>
  <c r="M1229" i="2"/>
  <c r="C1223" i="2"/>
  <c r="AR1223" i="2" s="1"/>
  <c r="B1224" i="2"/>
  <c r="AH653" i="2" l="1"/>
  <c r="R653" i="2"/>
  <c r="Z653" i="2" s="1"/>
  <c r="V654" i="2"/>
  <c r="AD654" i="2" s="1"/>
  <c r="Q653" i="2"/>
  <c r="U654" i="2"/>
  <c r="AC654" i="2" s="1"/>
  <c r="AE1224" i="2"/>
  <c r="AG1224" i="2"/>
  <c r="AF1224" i="2"/>
  <c r="AQ1223" i="2"/>
  <c r="AO1223" i="2"/>
  <c r="AP1223" i="2"/>
  <c r="L1231" i="2"/>
  <c r="P1230" i="2"/>
  <c r="O1230" i="2"/>
  <c r="J1231" i="2"/>
  <c r="M1230" i="2"/>
  <c r="K1231" i="2"/>
  <c r="N1230" i="2"/>
  <c r="C1224" i="2"/>
  <c r="AR1224" i="2" s="1"/>
  <c r="B1225" i="2"/>
  <c r="W653" i="2" l="1"/>
  <c r="Q654" i="2" s="1"/>
  <c r="Y654" i="2" s="1"/>
  <c r="AG654" i="2"/>
  <c r="AF654" i="2"/>
  <c r="S654" i="2"/>
  <c r="AA654" i="2" s="1"/>
  <c r="T654" i="2"/>
  <c r="AB654" i="2" s="1"/>
  <c r="Y653" i="2"/>
  <c r="AG1225" i="2"/>
  <c r="AF1225" i="2"/>
  <c r="AE1225" i="2"/>
  <c r="AO1224" i="2"/>
  <c r="AQ1224" i="2"/>
  <c r="AP1224" i="2"/>
  <c r="J1232" i="2"/>
  <c r="M1231" i="2"/>
  <c r="K1232" i="2"/>
  <c r="N1231" i="2"/>
  <c r="L1232" i="2"/>
  <c r="P1231" i="2"/>
  <c r="O1231" i="2"/>
  <c r="C1225" i="2"/>
  <c r="AR1225" i="2" s="1"/>
  <c r="B1226" i="2"/>
  <c r="R654" i="2" l="1"/>
  <c r="T655" i="2" s="1"/>
  <c r="AE654" i="2"/>
  <c r="AH654" i="2"/>
  <c r="U655" i="2"/>
  <c r="AC655" i="2" s="1"/>
  <c r="V655" i="2"/>
  <c r="AD655" i="2" s="1"/>
  <c r="AG1226" i="2"/>
  <c r="AF1226" i="2"/>
  <c r="AE1226" i="2"/>
  <c r="AP1225" i="2"/>
  <c r="AQ1225" i="2"/>
  <c r="AO1225" i="2"/>
  <c r="L1233" i="2"/>
  <c r="P1232" i="2"/>
  <c r="O1232" i="2"/>
  <c r="K1233" i="2"/>
  <c r="N1232" i="2"/>
  <c r="J1233" i="2"/>
  <c r="M1232" i="2"/>
  <c r="C1226" i="2"/>
  <c r="AR1226" i="2" s="1"/>
  <c r="B1227" i="2"/>
  <c r="AF655" i="2" l="1"/>
  <c r="AG655" i="2"/>
  <c r="Z654" i="2"/>
  <c r="S655" i="2"/>
  <c r="AA655" i="2" s="1"/>
  <c r="W654" i="2"/>
  <c r="Q655" i="2" s="1"/>
  <c r="Y655" i="2" s="1"/>
  <c r="V656" i="2"/>
  <c r="AD656" i="2" s="1"/>
  <c r="R655" i="2"/>
  <c r="T656" i="2" s="1"/>
  <c r="AH655" i="2"/>
  <c r="AB655" i="2"/>
  <c r="AG1227" i="2"/>
  <c r="AF1227" i="2"/>
  <c r="AE1227" i="2"/>
  <c r="AQ1226" i="2"/>
  <c r="AO1226" i="2"/>
  <c r="AP1226" i="2"/>
  <c r="J1234" i="2"/>
  <c r="M1233" i="2"/>
  <c r="K1234" i="2"/>
  <c r="N1233" i="2"/>
  <c r="L1234" i="2"/>
  <c r="P1233" i="2"/>
  <c r="O1233" i="2"/>
  <c r="C1227" i="2"/>
  <c r="AR1227" i="2" s="1"/>
  <c r="B1228" i="2"/>
  <c r="AE655" i="2" l="1"/>
  <c r="U656" i="2"/>
  <c r="AC656" i="2" s="1"/>
  <c r="AF656" i="2"/>
  <c r="Z655" i="2"/>
  <c r="AG656" i="2"/>
  <c r="W655" i="2"/>
  <c r="R656" i="2" s="1"/>
  <c r="S656" i="2"/>
  <c r="AA656" i="2" s="1"/>
  <c r="Q656" i="2"/>
  <c r="V657" i="2"/>
  <c r="AB656" i="2"/>
  <c r="AE1228" i="2"/>
  <c r="AG1228" i="2"/>
  <c r="AF1228" i="2"/>
  <c r="AP1227" i="2"/>
  <c r="AQ1227" i="2"/>
  <c r="AO1227" i="2"/>
  <c r="L1235" i="2"/>
  <c r="P1234" i="2"/>
  <c r="O1234" i="2"/>
  <c r="K1235" i="2"/>
  <c r="N1234" i="2"/>
  <c r="J1235" i="2"/>
  <c r="M1234" i="2"/>
  <c r="C1228" i="2"/>
  <c r="AR1228" i="2" s="1"/>
  <c r="B1229" i="2"/>
  <c r="AE656" i="2" l="1"/>
  <c r="AH656" i="2"/>
  <c r="U657" i="2"/>
  <c r="AC657" i="2" s="1"/>
  <c r="T657" i="2"/>
  <c r="AB657" i="2" s="1"/>
  <c r="AG657" i="2"/>
  <c r="Z656" i="2"/>
  <c r="S657" i="2"/>
  <c r="AA657" i="2" s="1"/>
  <c r="AF657" i="2"/>
  <c r="AD657" i="2"/>
  <c r="W656" i="2"/>
  <c r="Y656" i="2"/>
  <c r="AF1229" i="2"/>
  <c r="AE1229" i="2"/>
  <c r="AG1229" i="2"/>
  <c r="AO1228" i="2"/>
  <c r="AP1228" i="2"/>
  <c r="AQ1228" i="2"/>
  <c r="J1236" i="2"/>
  <c r="M1235" i="2"/>
  <c r="K1236" i="2"/>
  <c r="N1235" i="2"/>
  <c r="L1236" i="2"/>
  <c r="P1235" i="2"/>
  <c r="O1235" i="2"/>
  <c r="C1229" i="2"/>
  <c r="AR1229" i="2" s="1"/>
  <c r="B1230" i="2"/>
  <c r="V658" i="2" l="1"/>
  <c r="AD658" i="2" s="1"/>
  <c r="AH657" i="2"/>
  <c r="Q657" i="2"/>
  <c r="AE657" i="2"/>
  <c r="U658" i="2"/>
  <c r="AC658" i="2" s="1"/>
  <c r="R657" i="2"/>
  <c r="AG1230" i="2"/>
  <c r="AF1230" i="2"/>
  <c r="AE1230" i="2"/>
  <c r="AP1229" i="2"/>
  <c r="AQ1229" i="2"/>
  <c r="AO1229" i="2"/>
  <c r="K1237" i="2"/>
  <c r="N1236" i="2"/>
  <c r="L1237" i="2"/>
  <c r="O1236" i="2"/>
  <c r="P1236" i="2"/>
  <c r="J1237" i="2"/>
  <c r="M1236" i="2"/>
  <c r="C1230" i="2"/>
  <c r="AR1230" i="2" s="1"/>
  <c r="B1231" i="2"/>
  <c r="S658" i="2" l="1"/>
  <c r="T658" i="2"/>
  <c r="AF658" i="2"/>
  <c r="Z657" i="2"/>
  <c r="AG658" i="2"/>
  <c r="Y657" i="2"/>
  <c r="W657" i="2"/>
  <c r="AG1231" i="2"/>
  <c r="AF1231" i="2"/>
  <c r="AE1231" i="2"/>
  <c r="AQ1230" i="2"/>
  <c r="AP1230" i="2"/>
  <c r="AO1230" i="2"/>
  <c r="L1238" i="2"/>
  <c r="P1237" i="2"/>
  <c r="O1237" i="2"/>
  <c r="J1238" i="2"/>
  <c r="M1237" i="2"/>
  <c r="K1238" i="2"/>
  <c r="N1237" i="2"/>
  <c r="C1231" i="2"/>
  <c r="AR1231" i="2" s="1"/>
  <c r="B1232" i="2"/>
  <c r="AH658" i="2" l="1"/>
  <c r="R658" i="2"/>
  <c r="T659" i="2" s="1"/>
  <c r="AB659" i="2" s="1"/>
  <c r="Q658" i="2"/>
  <c r="AE658" i="2"/>
  <c r="U659" i="2"/>
  <c r="AB658" i="2"/>
  <c r="V659" i="2"/>
  <c r="AA658" i="2"/>
  <c r="AE1232" i="2"/>
  <c r="AG1232" i="2"/>
  <c r="AF1232" i="2"/>
  <c r="AO1231" i="2"/>
  <c r="AP1231" i="2"/>
  <c r="AQ1231" i="2"/>
  <c r="K1239" i="2"/>
  <c r="N1238" i="2"/>
  <c r="J1239" i="2"/>
  <c r="M1238" i="2"/>
  <c r="L1239" i="2"/>
  <c r="P1238" i="2"/>
  <c r="O1238" i="2"/>
  <c r="C1232" i="2"/>
  <c r="AR1232" i="2" s="1"/>
  <c r="B1233" i="2"/>
  <c r="S659" i="2" l="1"/>
  <c r="AA659" i="2" s="1"/>
  <c r="AD659" i="2"/>
  <c r="V660" i="2"/>
  <c r="AD660" i="2" s="1"/>
  <c r="AC659" i="2"/>
  <c r="Y658" i="2"/>
  <c r="W658" i="2"/>
  <c r="Z658" i="2"/>
  <c r="AF659" i="2"/>
  <c r="AG659" i="2"/>
  <c r="AG1233" i="2"/>
  <c r="AF1233" i="2"/>
  <c r="AE1233" i="2"/>
  <c r="AO1232" i="2"/>
  <c r="AQ1232" i="2"/>
  <c r="AP1232" i="2"/>
  <c r="L1240" i="2"/>
  <c r="P1239" i="2"/>
  <c r="O1239" i="2"/>
  <c r="J1240" i="2"/>
  <c r="M1239" i="2"/>
  <c r="K1240" i="2"/>
  <c r="N1239" i="2"/>
  <c r="C1233" i="2"/>
  <c r="AR1233" i="2" s="1"/>
  <c r="B1234" i="2"/>
  <c r="U660" i="2" l="1"/>
  <c r="AC660" i="2" s="1"/>
  <c r="AE659" i="2"/>
  <c r="R659" i="2"/>
  <c r="Q659" i="2"/>
  <c r="AH659" i="2"/>
  <c r="AG1234" i="2"/>
  <c r="AF1234" i="2"/>
  <c r="AE1234" i="2"/>
  <c r="AP1233" i="2"/>
  <c r="AO1233" i="2"/>
  <c r="AQ1233" i="2"/>
  <c r="K1241" i="2"/>
  <c r="N1240" i="2"/>
  <c r="J1241" i="2"/>
  <c r="M1240" i="2"/>
  <c r="L1241" i="2"/>
  <c r="P1240" i="2"/>
  <c r="O1240" i="2"/>
  <c r="C1234" i="2"/>
  <c r="AR1234" i="2" s="1"/>
  <c r="B1235" i="2"/>
  <c r="Y659" i="2" l="1"/>
  <c r="W659" i="2"/>
  <c r="Q660" i="2" s="1"/>
  <c r="T660" i="2"/>
  <c r="S660" i="2"/>
  <c r="AF660" i="2"/>
  <c r="AG660" i="2"/>
  <c r="Z659" i="2"/>
  <c r="AF1235" i="2"/>
  <c r="AE1235" i="2"/>
  <c r="AG1235" i="2"/>
  <c r="AQ1234" i="2"/>
  <c r="AP1234" i="2"/>
  <c r="AO1234" i="2"/>
  <c r="L1242" i="2"/>
  <c r="P1241" i="2"/>
  <c r="O1241" i="2"/>
  <c r="J1242" i="2"/>
  <c r="M1241" i="2"/>
  <c r="K1242" i="2"/>
  <c r="N1241" i="2"/>
  <c r="C1235" i="2"/>
  <c r="AR1235" i="2" s="1"/>
  <c r="B1236" i="2"/>
  <c r="AH660" i="2" l="1"/>
  <c r="AA660" i="2"/>
  <c r="V661" i="2"/>
  <c r="AB660" i="2"/>
  <c r="U661" i="2"/>
  <c r="Y660" i="2"/>
  <c r="R660" i="2"/>
  <c r="S661" i="2" s="1"/>
  <c r="AE660" i="2"/>
  <c r="AG1236" i="2"/>
  <c r="AF1236" i="2"/>
  <c r="AE1236" i="2"/>
  <c r="AQ1235" i="2"/>
  <c r="AP1235" i="2"/>
  <c r="AO1235" i="2"/>
  <c r="J1243" i="2"/>
  <c r="M1242" i="2"/>
  <c r="K1243" i="2"/>
  <c r="N1242" i="2"/>
  <c r="L1243" i="2"/>
  <c r="O1242" i="2"/>
  <c r="P1242" i="2"/>
  <c r="C1236" i="2"/>
  <c r="AR1236" i="2" s="1"/>
  <c r="B1237" i="2"/>
  <c r="W660" i="2" l="1"/>
  <c r="AE661" i="2" s="1"/>
  <c r="T661" i="2"/>
  <c r="AB661" i="2" s="1"/>
  <c r="AA661" i="2"/>
  <c r="AC661" i="2"/>
  <c r="AD661" i="2"/>
  <c r="AF661" i="2"/>
  <c r="AG661" i="2"/>
  <c r="Z660" i="2"/>
  <c r="AF1237" i="2"/>
  <c r="AE1237" i="2"/>
  <c r="AG1237" i="2"/>
  <c r="AO1236" i="2"/>
  <c r="AQ1236" i="2"/>
  <c r="AP1236" i="2"/>
  <c r="K1244" i="2"/>
  <c r="N1243" i="2"/>
  <c r="L1244" i="2"/>
  <c r="P1243" i="2"/>
  <c r="O1243" i="2"/>
  <c r="J1244" i="2"/>
  <c r="M1243" i="2"/>
  <c r="C1237" i="2"/>
  <c r="AR1237" i="2" s="1"/>
  <c r="B1238" i="2"/>
  <c r="U662" i="2" l="1"/>
  <c r="AC662" i="2" s="1"/>
  <c r="Q661" i="2"/>
  <c r="Y661" i="2" s="1"/>
  <c r="R661" i="2"/>
  <c r="S662" i="2" s="1"/>
  <c r="AH661" i="2"/>
  <c r="V662" i="2"/>
  <c r="AD662" i="2" s="1"/>
  <c r="AG1238" i="2"/>
  <c r="AF1238" i="2"/>
  <c r="AE1238" i="2"/>
  <c r="AP1237" i="2"/>
  <c r="AO1237" i="2"/>
  <c r="AQ1237" i="2"/>
  <c r="L1245" i="2"/>
  <c r="P1244" i="2"/>
  <c r="O1244" i="2"/>
  <c r="J1245" i="2"/>
  <c r="M1244" i="2"/>
  <c r="K1245" i="2"/>
  <c r="N1244" i="2"/>
  <c r="C1238" i="2"/>
  <c r="AR1238" i="2" s="1"/>
  <c r="B1239" i="2"/>
  <c r="AF662" i="2" l="1"/>
  <c r="Z661" i="2"/>
  <c r="AG662" i="2"/>
  <c r="T662" i="2"/>
  <c r="U663" i="2" s="1"/>
  <c r="W661" i="2"/>
  <c r="R662" i="2" s="1"/>
  <c r="AA662" i="2"/>
  <c r="AG1239" i="2"/>
  <c r="AF1239" i="2"/>
  <c r="AE1239" i="2"/>
  <c r="AQ1238" i="2"/>
  <c r="AO1238" i="2"/>
  <c r="AP1238" i="2"/>
  <c r="J1246" i="2"/>
  <c r="M1245" i="2"/>
  <c r="K1246" i="2"/>
  <c r="N1245" i="2"/>
  <c r="L1246" i="2"/>
  <c r="P1245" i="2"/>
  <c r="O1245" i="2"/>
  <c r="C1239" i="2"/>
  <c r="AR1239" i="2" s="1"/>
  <c r="B1240" i="2"/>
  <c r="V663" i="2" l="1"/>
  <c r="AD663" i="2" s="1"/>
  <c r="AB662" i="2"/>
  <c r="AH662" i="2"/>
  <c r="AE662" i="2"/>
  <c r="Q662" i="2"/>
  <c r="Y662" i="2" s="1"/>
  <c r="Z662" i="2"/>
  <c r="AF663" i="2"/>
  <c r="AG663" i="2"/>
  <c r="T663" i="2"/>
  <c r="AB663" i="2" s="1"/>
  <c r="AC663" i="2"/>
  <c r="S663" i="2"/>
  <c r="AA663" i="2" s="1"/>
  <c r="AE1240" i="2"/>
  <c r="AG1240" i="2"/>
  <c r="AF1240" i="2"/>
  <c r="AQ1239" i="2"/>
  <c r="AP1239" i="2"/>
  <c r="AO1239" i="2"/>
  <c r="K1247" i="2"/>
  <c r="N1246" i="2"/>
  <c r="L1247" i="2"/>
  <c r="P1246" i="2"/>
  <c r="O1246" i="2"/>
  <c r="J1247" i="2"/>
  <c r="M1246" i="2"/>
  <c r="C1240" i="2"/>
  <c r="AR1240" i="2" s="1"/>
  <c r="B1241" i="2"/>
  <c r="AH663" i="2" l="1"/>
  <c r="V664" i="2"/>
  <c r="AD664" i="2" s="1"/>
  <c r="W662" i="2"/>
  <c r="Q663" i="2" s="1"/>
  <c r="Y663" i="2" s="1"/>
  <c r="U664" i="2"/>
  <c r="AC664" i="2" s="1"/>
  <c r="AG1241" i="2"/>
  <c r="AF1241" i="2"/>
  <c r="AE1241" i="2"/>
  <c r="AO1240" i="2"/>
  <c r="AP1240" i="2"/>
  <c r="AQ1240" i="2"/>
  <c r="L1248" i="2"/>
  <c r="P1247" i="2"/>
  <c r="O1247" i="2"/>
  <c r="J1248" i="2"/>
  <c r="M1247" i="2"/>
  <c r="K1248" i="2"/>
  <c r="N1247" i="2"/>
  <c r="C1241" i="2"/>
  <c r="AR1241" i="2" s="1"/>
  <c r="B1242" i="2"/>
  <c r="AE663" i="2" l="1"/>
  <c r="R663" i="2"/>
  <c r="W663" i="2" s="1"/>
  <c r="AG1242" i="2"/>
  <c r="AF1242" i="2"/>
  <c r="AE1242" i="2"/>
  <c r="AP1241" i="2"/>
  <c r="AQ1241" i="2"/>
  <c r="AO1241" i="2"/>
  <c r="J1249" i="2"/>
  <c r="M1248" i="2"/>
  <c r="K1249" i="2"/>
  <c r="N1248" i="2"/>
  <c r="L1249" i="2"/>
  <c r="P1248" i="2"/>
  <c r="O1248" i="2"/>
  <c r="C1242" i="2"/>
  <c r="AR1242" i="2" s="1"/>
  <c r="B1243" i="2"/>
  <c r="R664" i="2" l="1"/>
  <c r="Z664" i="2" s="1"/>
  <c r="Q664" i="2"/>
  <c r="Y664" i="2" s="1"/>
  <c r="AE664" i="2"/>
  <c r="T664" i="2"/>
  <c r="Z663" i="2"/>
  <c r="AG664" i="2"/>
  <c r="S664" i="2"/>
  <c r="AF664" i="2"/>
  <c r="AG1243" i="2"/>
  <c r="AF1243" i="2"/>
  <c r="AE1243" i="2"/>
  <c r="AQ1242" i="2"/>
  <c r="AO1242" i="2"/>
  <c r="AP1242" i="2"/>
  <c r="L1250" i="2"/>
  <c r="P1249" i="2"/>
  <c r="O1249" i="2"/>
  <c r="K1250" i="2"/>
  <c r="N1249" i="2"/>
  <c r="J1250" i="2"/>
  <c r="M1249" i="2"/>
  <c r="C1243" i="2"/>
  <c r="AR1243" i="2" s="1"/>
  <c r="B1244" i="2"/>
  <c r="AH664" i="2" l="1"/>
  <c r="AA664" i="2"/>
  <c r="S665" i="2"/>
  <c r="AA665" i="2" s="1"/>
  <c r="AB664" i="2"/>
  <c r="V665" i="2"/>
  <c r="U665" i="2"/>
  <c r="T665" i="2"/>
  <c r="AB665" i="2" s="1"/>
  <c r="W664" i="2"/>
  <c r="R665" i="2" s="1"/>
  <c r="AF665" i="2"/>
  <c r="AG665" i="2"/>
  <c r="AG1244" i="2"/>
  <c r="AF1244" i="2"/>
  <c r="AE1244" i="2"/>
  <c r="AQ1243" i="2"/>
  <c r="AP1243" i="2"/>
  <c r="AO1243" i="2"/>
  <c r="J1251" i="2"/>
  <c r="M1250" i="2"/>
  <c r="K1251" i="2"/>
  <c r="N1250" i="2"/>
  <c r="L1251" i="2"/>
  <c r="P1250" i="2"/>
  <c r="O1250" i="2"/>
  <c r="C1244" i="2"/>
  <c r="AR1244" i="2" s="1"/>
  <c r="B1245" i="2"/>
  <c r="AH665" i="2" l="1"/>
  <c r="T666" i="2"/>
  <c r="AF666" i="2"/>
  <c r="S666" i="2"/>
  <c r="AA666" i="2" s="1"/>
  <c r="AE665" i="2"/>
  <c r="Q665" i="2"/>
  <c r="AG666" i="2"/>
  <c r="AC665" i="2"/>
  <c r="U666" i="2"/>
  <c r="AC666" i="2" s="1"/>
  <c r="AD665" i="2"/>
  <c r="V666" i="2"/>
  <c r="Z665" i="2"/>
  <c r="AF1245" i="2"/>
  <c r="AE1245" i="2"/>
  <c r="AG1245" i="2"/>
  <c r="AO1244" i="2"/>
  <c r="AQ1244" i="2"/>
  <c r="AP1244" i="2"/>
  <c r="K1252" i="2"/>
  <c r="N1251" i="2"/>
  <c r="L1252" i="2"/>
  <c r="P1251" i="2"/>
  <c r="O1251" i="2"/>
  <c r="J1252" i="2"/>
  <c r="M1251" i="2"/>
  <c r="C1245" i="2"/>
  <c r="AR1245" i="2" s="1"/>
  <c r="B1246" i="2"/>
  <c r="AH666" i="2" l="1"/>
  <c r="Y665" i="2"/>
  <c r="W665" i="2"/>
  <c r="R666" i="2" s="1"/>
  <c r="U667" i="2"/>
  <c r="AC667" i="2" s="1"/>
  <c r="AD666" i="2"/>
  <c r="V667" i="2"/>
  <c r="AB666" i="2"/>
  <c r="AE1246" i="2"/>
  <c r="AG1246" i="2"/>
  <c r="AF1246" i="2"/>
  <c r="AP1245" i="2"/>
  <c r="AO1245" i="2"/>
  <c r="AQ1245" i="2"/>
  <c r="L1253" i="2"/>
  <c r="P1252" i="2"/>
  <c r="O1252" i="2"/>
  <c r="J1253" i="2"/>
  <c r="M1252" i="2"/>
  <c r="K1253" i="2"/>
  <c r="N1252" i="2"/>
  <c r="C1246" i="2"/>
  <c r="AR1246" i="2" s="1"/>
  <c r="B1247" i="2"/>
  <c r="AE666" i="2" l="1"/>
  <c r="Q666" i="2"/>
  <c r="W666" i="2" s="1"/>
  <c r="AE667" i="2" s="1"/>
  <c r="AD667" i="2"/>
  <c r="Z666" i="2"/>
  <c r="AF667" i="2"/>
  <c r="AG667" i="2"/>
  <c r="S667" i="2"/>
  <c r="T667" i="2"/>
  <c r="AG1247" i="2"/>
  <c r="AF1247" i="2"/>
  <c r="AE1247" i="2"/>
  <c r="AQ1246" i="2"/>
  <c r="AP1246" i="2"/>
  <c r="AO1246" i="2"/>
  <c r="J1254" i="2"/>
  <c r="M1253" i="2"/>
  <c r="K1254" i="2"/>
  <c r="N1253" i="2"/>
  <c r="L1254" i="2"/>
  <c r="P1253" i="2"/>
  <c r="O1253" i="2"/>
  <c r="C1247" i="2"/>
  <c r="AR1247" i="2" s="1"/>
  <c r="B1248" i="2"/>
  <c r="AH667" i="2" l="1"/>
  <c r="Y666" i="2"/>
  <c r="AA667" i="2"/>
  <c r="AB667" i="2"/>
  <c r="R667" i="2"/>
  <c r="Q667" i="2"/>
  <c r="V668" i="2"/>
  <c r="U668" i="2"/>
  <c r="AE1248" i="2"/>
  <c r="AG1248" i="2"/>
  <c r="AF1248" i="2"/>
  <c r="AP1247" i="2"/>
  <c r="AO1247" i="2"/>
  <c r="AQ1247" i="2"/>
  <c r="L1255" i="2"/>
  <c r="P1254" i="2"/>
  <c r="O1254" i="2"/>
  <c r="K1255" i="2"/>
  <c r="N1254" i="2"/>
  <c r="J1255" i="2"/>
  <c r="M1254" i="2"/>
  <c r="C1248" i="2"/>
  <c r="AR1248" i="2" s="1"/>
  <c r="B1249" i="2"/>
  <c r="AC668" i="2" l="1"/>
  <c r="AD668" i="2"/>
  <c r="Y667" i="2"/>
  <c r="W667" i="2"/>
  <c r="AE668" i="2" s="1"/>
  <c r="AG668" i="2"/>
  <c r="Z667" i="2"/>
  <c r="AF668" i="2"/>
  <c r="T668" i="2"/>
  <c r="AB668" i="2" s="1"/>
  <c r="S668" i="2"/>
  <c r="AA668" i="2" s="1"/>
  <c r="AF1249" i="2"/>
  <c r="AE1249" i="2"/>
  <c r="AG1249" i="2"/>
  <c r="AO1248" i="2"/>
  <c r="AQ1248" i="2"/>
  <c r="AP1248" i="2"/>
  <c r="J1256" i="2"/>
  <c r="M1255" i="2"/>
  <c r="K1256" i="2"/>
  <c r="N1255" i="2"/>
  <c r="L1256" i="2"/>
  <c r="P1255" i="2"/>
  <c r="O1255" i="2"/>
  <c r="C1249" i="2"/>
  <c r="AR1249" i="2" s="1"/>
  <c r="B1250" i="2"/>
  <c r="Q668" i="2" l="1"/>
  <c r="V669" i="2"/>
  <c r="AD669" i="2" s="1"/>
  <c r="R668" i="2"/>
  <c r="S669" i="2" s="1"/>
  <c r="U669" i="2"/>
  <c r="AC669" i="2" s="1"/>
  <c r="AH668" i="2"/>
  <c r="AG1250" i="2"/>
  <c r="AF1250" i="2"/>
  <c r="AE1250" i="2"/>
  <c r="AP1249" i="2"/>
  <c r="AQ1249" i="2"/>
  <c r="AO1249" i="2"/>
  <c r="L1257" i="2"/>
  <c r="P1256" i="2"/>
  <c r="O1256" i="2"/>
  <c r="K1257" i="2"/>
  <c r="N1256" i="2"/>
  <c r="J1257" i="2"/>
  <c r="M1256" i="2"/>
  <c r="C1250" i="2"/>
  <c r="AR1250" i="2" s="1"/>
  <c r="B1251" i="2"/>
  <c r="T669" i="2" l="1"/>
  <c r="V670" i="2" s="1"/>
  <c r="AD670" i="2" s="1"/>
  <c r="AA669" i="2"/>
  <c r="AF669" i="2"/>
  <c r="Z668" i="2"/>
  <c r="AG669" i="2"/>
  <c r="Y668" i="2"/>
  <c r="W668" i="2"/>
  <c r="R669" i="2" s="1"/>
  <c r="AF670" i="2" s="1"/>
  <c r="AG1251" i="2"/>
  <c r="AF1251" i="2"/>
  <c r="AE1251" i="2"/>
  <c r="AQ1250" i="2"/>
  <c r="AP1250" i="2"/>
  <c r="AO1250" i="2"/>
  <c r="K1258" i="2"/>
  <c r="N1257" i="2"/>
  <c r="J1258" i="2"/>
  <c r="M1257" i="2"/>
  <c r="L1258" i="2"/>
  <c r="P1257" i="2"/>
  <c r="O1257" i="2"/>
  <c r="C1251" i="2"/>
  <c r="AR1251" i="2" s="1"/>
  <c r="B1252" i="2"/>
  <c r="AH669" i="2" l="1"/>
  <c r="AB669" i="2"/>
  <c r="U670" i="2"/>
  <c r="AC670" i="2" s="1"/>
  <c r="AG670" i="2"/>
  <c r="AH670" i="2" s="1"/>
  <c r="Z669" i="2"/>
  <c r="S670" i="2"/>
  <c r="AA670" i="2" s="1"/>
  <c r="T670" i="2"/>
  <c r="AB670" i="2" s="1"/>
  <c r="Q669" i="2"/>
  <c r="AE669" i="2"/>
  <c r="AG1252" i="2"/>
  <c r="AF1252" i="2"/>
  <c r="AE1252" i="2"/>
  <c r="AO1251" i="2"/>
  <c r="AP1251" i="2"/>
  <c r="AQ1251" i="2"/>
  <c r="L1259" i="2"/>
  <c r="P1258" i="2"/>
  <c r="O1258" i="2"/>
  <c r="J1259" i="2"/>
  <c r="M1258" i="2"/>
  <c r="K1259" i="2"/>
  <c r="N1258" i="2"/>
  <c r="C1252" i="2"/>
  <c r="AR1252" i="2" s="1"/>
  <c r="B1253" i="2"/>
  <c r="Y669" i="2" l="1"/>
  <c r="W669" i="2"/>
  <c r="Q670" i="2" s="1"/>
  <c r="U671" i="2"/>
  <c r="AC671" i="2" s="1"/>
  <c r="V671" i="2"/>
  <c r="AD671" i="2" s="1"/>
  <c r="AF1253" i="2"/>
  <c r="AE1253" i="2"/>
  <c r="AG1253" i="2"/>
  <c r="AO1252" i="2"/>
  <c r="AP1252" i="2"/>
  <c r="AQ1252" i="2"/>
  <c r="K1260" i="2"/>
  <c r="N1259" i="2"/>
  <c r="J1260" i="2"/>
  <c r="M1259" i="2"/>
  <c r="L1260" i="2"/>
  <c r="P1259" i="2"/>
  <c r="O1259" i="2"/>
  <c r="C1253" i="2"/>
  <c r="AR1253" i="2" s="1"/>
  <c r="B1254" i="2"/>
  <c r="R670" i="2" l="1"/>
  <c r="AG671" i="2" s="1"/>
  <c r="Y670" i="2"/>
  <c r="AE670" i="2"/>
  <c r="AG1254" i="2"/>
  <c r="AF1254" i="2"/>
  <c r="AE1254" i="2"/>
  <c r="AP1253" i="2"/>
  <c r="AO1253" i="2"/>
  <c r="AQ1253" i="2"/>
  <c r="J1261" i="2"/>
  <c r="M1260" i="2"/>
  <c r="L1261" i="2"/>
  <c r="P1260" i="2"/>
  <c r="O1260" i="2"/>
  <c r="K1261" i="2"/>
  <c r="N1260" i="2"/>
  <c r="C1254" i="2"/>
  <c r="AR1254" i="2" s="1"/>
  <c r="B1255" i="2"/>
  <c r="W670" i="2" l="1"/>
  <c r="AE671" i="2" s="1"/>
  <c r="T671" i="2"/>
  <c r="AB671" i="2" s="1"/>
  <c r="S671" i="2"/>
  <c r="AA671" i="2" s="1"/>
  <c r="Z670" i="2"/>
  <c r="AF671" i="2"/>
  <c r="AH671" i="2" s="1"/>
  <c r="AG1255" i="2"/>
  <c r="AF1255" i="2"/>
  <c r="AE1255" i="2"/>
  <c r="AQ1254" i="2"/>
  <c r="AP1254" i="2"/>
  <c r="AO1254" i="2"/>
  <c r="K1262" i="2"/>
  <c r="N1261" i="2"/>
  <c r="L1262" i="2"/>
  <c r="P1261" i="2"/>
  <c r="O1261" i="2"/>
  <c r="J1262" i="2"/>
  <c r="M1261" i="2"/>
  <c r="C1255" i="2"/>
  <c r="AR1255" i="2" s="1"/>
  <c r="B1256" i="2"/>
  <c r="Q671" i="2" l="1"/>
  <c r="Y671" i="2" s="1"/>
  <c r="U672" i="2"/>
  <c r="AC672" i="2" s="1"/>
  <c r="R671" i="2"/>
  <c r="T672" i="2" s="1"/>
  <c r="AB672" i="2" s="1"/>
  <c r="V672" i="2"/>
  <c r="AD672" i="2" s="1"/>
  <c r="AG1256" i="2"/>
  <c r="AE1256" i="2"/>
  <c r="AF1256" i="2"/>
  <c r="AQ1255" i="2"/>
  <c r="AP1255" i="2"/>
  <c r="AO1255" i="2"/>
  <c r="L1263" i="2"/>
  <c r="P1262" i="2"/>
  <c r="O1262" i="2"/>
  <c r="J1263" i="2"/>
  <c r="M1262" i="2"/>
  <c r="K1263" i="2"/>
  <c r="N1262" i="2"/>
  <c r="C1256" i="2"/>
  <c r="AR1256" i="2" s="1"/>
  <c r="B1257" i="2"/>
  <c r="AF672" i="2" l="1"/>
  <c r="W671" i="2"/>
  <c r="R672" i="2" s="1"/>
  <c r="AG673" i="2" s="1"/>
  <c r="V673" i="2"/>
  <c r="AD673" i="2" s="1"/>
  <c r="Z671" i="2"/>
  <c r="S672" i="2"/>
  <c r="AG672" i="2"/>
  <c r="AF1257" i="2"/>
  <c r="AE1257" i="2"/>
  <c r="AG1257" i="2"/>
  <c r="AO1256" i="2"/>
  <c r="AQ1256" i="2"/>
  <c r="AP1256" i="2"/>
  <c r="J1264" i="2"/>
  <c r="M1263" i="2"/>
  <c r="K1264" i="2"/>
  <c r="N1263" i="2"/>
  <c r="L1264" i="2"/>
  <c r="P1263" i="2"/>
  <c r="O1263" i="2"/>
  <c r="C1257" i="2"/>
  <c r="AR1257" i="2" s="1"/>
  <c r="B1258" i="2"/>
  <c r="AH672" i="2" l="1"/>
  <c r="AF673" i="2"/>
  <c r="AH673" i="2" s="1"/>
  <c r="Z672" i="2"/>
  <c r="AE672" i="2"/>
  <c r="Q672" i="2"/>
  <c r="Y672" i="2" s="1"/>
  <c r="S673" i="2"/>
  <c r="AA673" i="2" s="1"/>
  <c r="T673" i="2"/>
  <c r="AB673" i="2" s="1"/>
  <c r="AA672" i="2"/>
  <c r="U673" i="2"/>
  <c r="AC673" i="2" s="1"/>
  <c r="AE1258" i="2"/>
  <c r="AG1258" i="2"/>
  <c r="AF1258" i="2"/>
  <c r="AP1257" i="2"/>
  <c r="AQ1257" i="2"/>
  <c r="AO1257" i="2"/>
  <c r="L1265" i="2"/>
  <c r="P1264" i="2"/>
  <c r="O1264" i="2"/>
  <c r="K1265" i="2"/>
  <c r="N1264" i="2"/>
  <c r="J1265" i="2"/>
  <c r="M1264" i="2"/>
  <c r="C1258" i="2"/>
  <c r="AR1258" i="2" s="1"/>
  <c r="B1259" i="2"/>
  <c r="W672" i="2" l="1"/>
  <c r="AE673" i="2" s="1"/>
  <c r="V674" i="2"/>
  <c r="AD674" i="2" s="1"/>
  <c r="U674" i="2"/>
  <c r="AC674" i="2" s="1"/>
  <c r="AG1259" i="2"/>
  <c r="AF1259" i="2"/>
  <c r="AE1259" i="2"/>
  <c r="AQ1258" i="2"/>
  <c r="AO1258" i="2"/>
  <c r="AP1258" i="2"/>
  <c r="J1266" i="2"/>
  <c r="M1265" i="2"/>
  <c r="K1266" i="2"/>
  <c r="N1265" i="2"/>
  <c r="L1266" i="2"/>
  <c r="P1265" i="2"/>
  <c r="O1265" i="2"/>
  <c r="C1259" i="2"/>
  <c r="AR1259" i="2" s="1"/>
  <c r="B1260" i="2"/>
  <c r="R673" i="2" l="1"/>
  <c r="T674" i="2" s="1"/>
  <c r="AB674" i="2" s="1"/>
  <c r="Q673" i="2"/>
  <c r="Y673" i="2" s="1"/>
  <c r="AG1260" i="2"/>
  <c r="AE1260" i="2"/>
  <c r="AF1260" i="2"/>
  <c r="AP1259" i="2"/>
  <c r="AO1259" i="2"/>
  <c r="AQ1259" i="2"/>
  <c r="L1267" i="2"/>
  <c r="P1266" i="2"/>
  <c r="O1266" i="2"/>
  <c r="K1267" i="2"/>
  <c r="N1266" i="2"/>
  <c r="J1267" i="2"/>
  <c r="M1266" i="2"/>
  <c r="C1260" i="2"/>
  <c r="AR1260" i="2" s="1"/>
  <c r="B1261" i="2"/>
  <c r="AG674" i="2" l="1"/>
  <c r="S674" i="2"/>
  <c r="AA674" i="2" s="1"/>
  <c r="AF674" i="2"/>
  <c r="Z673" i="2"/>
  <c r="W673" i="2"/>
  <c r="V675" i="2"/>
  <c r="AD675" i="2" s="1"/>
  <c r="AF1261" i="2"/>
  <c r="AE1261" i="2"/>
  <c r="AG1261" i="2"/>
  <c r="AO1260" i="2"/>
  <c r="AQ1260" i="2"/>
  <c r="AP1260" i="2"/>
  <c r="K1268" i="2"/>
  <c r="N1267" i="2"/>
  <c r="J1268" i="2"/>
  <c r="M1267" i="2"/>
  <c r="L1268" i="2"/>
  <c r="P1267" i="2"/>
  <c r="O1267" i="2"/>
  <c r="C1261" i="2"/>
  <c r="AR1261" i="2" s="1"/>
  <c r="B1262" i="2"/>
  <c r="U675" i="2" l="1"/>
  <c r="AC675" i="2" s="1"/>
  <c r="AH674" i="2"/>
  <c r="R674" i="2"/>
  <c r="Q674" i="2"/>
  <c r="AE674" i="2"/>
  <c r="AG1262" i="2"/>
  <c r="AF1262" i="2"/>
  <c r="AE1262" i="2"/>
  <c r="AP1261" i="2"/>
  <c r="AQ1261" i="2"/>
  <c r="AO1261" i="2"/>
  <c r="L1269" i="2"/>
  <c r="P1268" i="2"/>
  <c r="O1268" i="2"/>
  <c r="J1269" i="2"/>
  <c r="M1268" i="2"/>
  <c r="K1269" i="2"/>
  <c r="N1268" i="2"/>
  <c r="C1262" i="2"/>
  <c r="AR1262" i="2" s="1"/>
  <c r="B1263" i="2"/>
  <c r="W674" i="2" l="1"/>
  <c r="Y674" i="2"/>
  <c r="AG675" i="2"/>
  <c r="Z674" i="2"/>
  <c r="AF675" i="2"/>
  <c r="S675" i="2"/>
  <c r="T675" i="2"/>
  <c r="AF1263" i="2"/>
  <c r="AG1263" i="2"/>
  <c r="AE1263" i="2"/>
  <c r="AQ1262" i="2"/>
  <c r="AP1262" i="2"/>
  <c r="AO1262" i="2"/>
  <c r="K1270" i="2"/>
  <c r="N1269" i="2"/>
  <c r="J1270" i="2"/>
  <c r="M1269" i="2"/>
  <c r="L1270" i="2"/>
  <c r="P1269" i="2"/>
  <c r="O1269" i="2"/>
  <c r="C1263" i="2"/>
  <c r="AR1263" i="2" s="1"/>
  <c r="B1264" i="2"/>
  <c r="AA675" i="2" l="1"/>
  <c r="AH675" i="2"/>
  <c r="AB675" i="2"/>
  <c r="V676" i="2"/>
  <c r="U676" i="2"/>
  <c r="R675" i="2"/>
  <c r="Q675" i="2"/>
  <c r="AE675" i="2"/>
  <c r="AG1264" i="2"/>
  <c r="AE1264" i="2"/>
  <c r="AF1264" i="2"/>
  <c r="AO1263" i="2"/>
  <c r="AQ1263" i="2"/>
  <c r="AP1263" i="2"/>
  <c r="L1271" i="2"/>
  <c r="P1270" i="2"/>
  <c r="O1270" i="2"/>
  <c r="J1271" i="2"/>
  <c r="M1270" i="2"/>
  <c r="K1271" i="2"/>
  <c r="N1270" i="2"/>
  <c r="C1264" i="2"/>
  <c r="AR1264" i="2" s="1"/>
  <c r="B1265" i="2"/>
  <c r="AF676" i="2" l="1"/>
  <c r="Z675" i="2"/>
  <c r="AG676" i="2"/>
  <c r="T676" i="2"/>
  <c r="V677" i="2" s="1"/>
  <c r="AC676" i="2"/>
  <c r="AD676" i="2"/>
  <c r="S676" i="2"/>
  <c r="W675" i="2"/>
  <c r="R676" i="2" s="1"/>
  <c r="Y675" i="2"/>
  <c r="AF1265" i="2"/>
  <c r="AE1265" i="2"/>
  <c r="AG1265" i="2"/>
  <c r="AO1264" i="2"/>
  <c r="AQ1264" i="2"/>
  <c r="AP1264" i="2"/>
  <c r="J1272" i="2"/>
  <c r="M1271" i="2"/>
  <c r="K1272" i="2"/>
  <c r="N1271" i="2"/>
  <c r="L1272" i="2"/>
  <c r="P1271" i="2"/>
  <c r="O1271" i="2"/>
  <c r="C1265" i="2"/>
  <c r="AR1265" i="2" s="1"/>
  <c r="B1266" i="2"/>
  <c r="U677" i="2" l="1"/>
  <c r="AC677" i="2" s="1"/>
  <c r="AE676" i="2"/>
  <c r="Q676" i="2"/>
  <c r="W676" i="2" s="1"/>
  <c r="AH676" i="2"/>
  <c r="AD677" i="2"/>
  <c r="T677" i="2"/>
  <c r="AB677" i="2" s="1"/>
  <c r="AB676" i="2"/>
  <c r="AG677" i="2"/>
  <c r="Z676" i="2"/>
  <c r="AF677" i="2"/>
  <c r="AA676" i="2"/>
  <c r="S677" i="2"/>
  <c r="AA677" i="2" s="1"/>
  <c r="AE1266" i="2"/>
  <c r="AG1266" i="2"/>
  <c r="AF1266" i="2"/>
  <c r="AP1265" i="2"/>
  <c r="AO1265" i="2"/>
  <c r="AQ1265" i="2"/>
  <c r="L1273" i="2"/>
  <c r="P1272" i="2"/>
  <c r="O1272" i="2"/>
  <c r="K1273" i="2"/>
  <c r="N1272" i="2"/>
  <c r="J1273" i="2"/>
  <c r="M1272" i="2"/>
  <c r="C1266" i="2"/>
  <c r="AR1266" i="2" s="1"/>
  <c r="B1267" i="2"/>
  <c r="Y676" i="2" l="1"/>
  <c r="AH677" i="2"/>
  <c r="Q677" i="2"/>
  <c r="AE677" i="2"/>
  <c r="R677" i="2"/>
  <c r="U678" i="2"/>
  <c r="AC678" i="2" s="1"/>
  <c r="V678" i="2"/>
  <c r="AD678" i="2" s="1"/>
  <c r="AG1267" i="2"/>
  <c r="AF1267" i="2"/>
  <c r="AE1267" i="2"/>
  <c r="AQ1266" i="2"/>
  <c r="AP1266" i="2"/>
  <c r="AO1266" i="2"/>
  <c r="J1274" i="2"/>
  <c r="M1273" i="2"/>
  <c r="K1274" i="2"/>
  <c r="N1273" i="2"/>
  <c r="L1274" i="2"/>
  <c r="P1273" i="2"/>
  <c r="O1273" i="2"/>
  <c r="C1267" i="2"/>
  <c r="AR1267" i="2" s="1"/>
  <c r="B1268" i="2"/>
  <c r="S678" i="2" l="1"/>
  <c r="AA678" i="2" s="1"/>
  <c r="AG678" i="2"/>
  <c r="Z677" i="2"/>
  <c r="AF678" i="2"/>
  <c r="Y677" i="2"/>
  <c r="W677" i="2"/>
  <c r="R678" i="2" s="1"/>
  <c r="T678" i="2"/>
  <c r="AB678" i="2" s="1"/>
  <c r="AG1268" i="2"/>
  <c r="AE1268" i="2"/>
  <c r="AF1268" i="2"/>
  <c r="AQ1267" i="2"/>
  <c r="AP1267" i="2"/>
  <c r="AO1267" i="2"/>
  <c r="L1275" i="2"/>
  <c r="P1274" i="2"/>
  <c r="O1274" i="2"/>
  <c r="K1275" i="2"/>
  <c r="N1274" i="2"/>
  <c r="J1275" i="2"/>
  <c r="M1274" i="2"/>
  <c r="C1268" i="2"/>
  <c r="AR1268" i="2" s="1"/>
  <c r="B1269" i="2"/>
  <c r="U679" i="2" l="1"/>
  <c r="AC679" i="2" s="1"/>
  <c r="AH678" i="2"/>
  <c r="AF679" i="2"/>
  <c r="S679" i="2"/>
  <c r="AA679" i="2" s="1"/>
  <c r="AG679" i="2"/>
  <c r="Z678" i="2"/>
  <c r="T679" i="2"/>
  <c r="Q678" i="2"/>
  <c r="AE678" i="2"/>
  <c r="V679" i="2"/>
  <c r="AD679" i="2" s="1"/>
  <c r="AF1269" i="2"/>
  <c r="AE1269" i="2"/>
  <c r="AG1269" i="2"/>
  <c r="AO1268" i="2"/>
  <c r="AQ1268" i="2"/>
  <c r="AP1268" i="2"/>
  <c r="K1276" i="2"/>
  <c r="N1275" i="2"/>
  <c r="J1276" i="2"/>
  <c r="M1275" i="2"/>
  <c r="L1276" i="2"/>
  <c r="P1275" i="2"/>
  <c r="O1275" i="2"/>
  <c r="C1269" i="2"/>
  <c r="AR1269" i="2" s="1"/>
  <c r="B1270" i="2"/>
  <c r="V680" i="2" l="1"/>
  <c r="AD680" i="2" s="1"/>
  <c r="AH679" i="2"/>
  <c r="U680" i="2"/>
  <c r="AC680" i="2" s="1"/>
  <c r="Y678" i="2"/>
  <c r="AB679" i="2"/>
  <c r="W678" i="2"/>
  <c r="AE679" i="2" s="1"/>
  <c r="AG1270" i="2"/>
  <c r="AF1270" i="2"/>
  <c r="AE1270" i="2"/>
  <c r="AP1269" i="2"/>
  <c r="AQ1269" i="2"/>
  <c r="AO1269" i="2"/>
  <c r="L1277" i="2"/>
  <c r="P1276" i="2"/>
  <c r="O1276" i="2"/>
  <c r="J1277" i="2"/>
  <c r="M1276" i="2"/>
  <c r="K1277" i="2"/>
  <c r="N1276" i="2"/>
  <c r="C1270" i="2"/>
  <c r="AR1270" i="2" s="1"/>
  <c r="B1271" i="2"/>
  <c r="R679" i="2" l="1"/>
  <c r="AG680" i="2" s="1"/>
  <c r="Q679" i="2"/>
  <c r="AF1271" i="2"/>
  <c r="AG1271" i="2"/>
  <c r="AE1271" i="2"/>
  <c r="AQ1270" i="2"/>
  <c r="AO1270" i="2"/>
  <c r="AP1270" i="2"/>
  <c r="K1278" i="2"/>
  <c r="N1277" i="2"/>
  <c r="J1278" i="2"/>
  <c r="M1277" i="2"/>
  <c r="L1278" i="2"/>
  <c r="P1277" i="2"/>
  <c r="O1277" i="2"/>
  <c r="C1271" i="2"/>
  <c r="AR1271" i="2" s="1"/>
  <c r="B1272" i="2"/>
  <c r="Z679" i="2" l="1"/>
  <c r="T680" i="2"/>
  <c r="AB680" i="2" s="1"/>
  <c r="S680" i="2"/>
  <c r="AA680" i="2" s="1"/>
  <c r="AF680" i="2"/>
  <c r="AH680" i="2" s="1"/>
  <c r="Y679" i="2"/>
  <c r="W679" i="2"/>
  <c r="AE680" i="2" s="1"/>
  <c r="AG1272" i="2"/>
  <c r="AE1272" i="2"/>
  <c r="AF1272" i="2"/>
  <c r="AQ1271" i="2"/>
  <c r="AO1271" i="2"/>
  <c r="AP1271" i="2"/>
  <c r="J1279" i="2"/>
  <c r="M1278" i="2"/>
  <c r="L1279" i="2"/>
  <c r="P1278" i="2"/>
  <c r="O1278" i="2"/>
  <c r="K1279" i="2"/>
  <c r="N1278" i="2"/>
  <c r="C1272" i="2"/>
  <c r="AR1272" i="2" s="1"/>
  <c r="B1273" i="2"/>
  <c r="V681" i="2" l="1"/>
  <c r="AD681" i="2" s="1"/>
  <c r="U681" i="2"/>
  <c r="AC681" i="2" s="1"/>
  <c r="R680" i="2"/>
  <c r="T681" i="2" s="1"/>
  <c r="Q680" i="2"/>
  <c r="AF1273" i="2"/>
  <c r="AE1273" i="2"/>
  <c r="AG1273" i="2"/>
  <c r="AO1272" i="2"/>
  <c r="AP1272" i="2"/>
  <c r="AQ1272" i="2"/>
  <c r="K1280" i="2"/>
  <c r="N1279" i="2"/>
  <c r="L1280" i="2"/>
  <c r="P1279" i="2"/>
  <c r="O1279" i="2"/>
  <c r="J1280" i="2"/>
  <c r="M1279" i="2"/>
  <c r="C1273" i="2"/>
  <c r="AR1273" i="2" s="1"/>
  <c r="B1274" i="2"/>
  <c r="V682" i="2" l="1"/>
  <c r="AD682" i="2" s="1"/>
  <c r="S681" i="2"/>
  <c r="U682" i="2" s="1"/>
  <c r="AC682" i="2" s="1"/>
  <c r="AF681" i="2"/>
  <c r="AG681" i="2"/>
  <c r="Z680" i="2"/>
  <c r="Y680" i="2"/>
  <c r="W680" i="2"/>
  <c r="R681" i="2" s="1"/>
  <c r="AB681" i="2"/>
  <c r="AE1274" i="2"/>
  <c r="AG1274" i="2"/>
  <c r="AF1274" i="2"/>
  <c r="AP1273" i="2"/>
  <c r="AQ1273" i="2"/>
  <c r="AO1273" i="2"/>
  <c r="L1281" i="2"/>
  <c r="P1280" i="2"/>
  <c r="O1280" i="2"/>
  <c r="J1281" i="2"/>
  <c r="M1280" i="2"/>
  <c r="K1281" i="2"/>
  <c r="N1280" i="2"/>
  <c r="C1274" i="2"/>
  <c r="AR1274" i="2" s="1"/>
  <c r="B1275" i="2"/>
  <c r="S682" i="2" l="1"/>
  <c r="AA682" i="2" s="1"/>
  <c r="AH681" i="2"/>
  <c r="AA681" i="2"/>
  <c r="Q681" i="2"/>
  <c r="Y681" i="2" s="1"/>
  <c r="AE681" i="2"/>
  <c r="Z681" i="2"/>
  <c r="AF682" i="2"/>
  <c r="AG682" i="2"/>
  <c r="T682" i="2"/>
  <c r="AG1275" i="2"/>
  <c r="AF1275" i="2"/>
  <c r="AE1275" i="2"/>
  <c r="AQ1274" i="2"/>
  <c r="AO1274" i="2"/>
  <c r="AP1274" i="2"/>
  <c r="J1282" i="2"/>
  <c r="M1281" i="2"/>
  <c r="K1282" i="2"/>
  <c r="N1281" i="2"/>
  <c r="L1282" i="2"/>
  <c r="P1281" i="2"/>
  <c r="O1281" i="2"/>
  <c r="C1275" i="2"/>
  <c r="AR1275" i="2" s="1"/>
  <c r="B1276" i="2"/>
  <c r="W681" i="2" l="1"/>
  <c r="R682" i="2" s="1"/>
  <c r="Z682" i="2" s="1"/>
  <c r="V683" i="2"/>
  <c r="AB682" i="2"/>
  <c r="U683" i="2"/>
  <c r="AH682" i="2"/>
  <c r="AG1276" i="2"/>
  <c r="AE1276" i="2"/>
  <c r="AF1276" i="2"/>
  <c r="AQ1275" i="2"/>
  <c r="AP1275" i="2"/>
  <c r="AO1275" i="2"/>
  <c r="K1283" i="2"/>
  <c r="N1282" i="2"/>
  <c r="L1283" i="2"/>
  <c r="P1282" i="2"/>
  <c r="O1282" i="2"/>
  <c r="J1283" i="2"/>
  <c r="M1282" i="2"/>
  <c r="C1276" i="2"/>
  <c r="AR1276" i="2" s="1"/>
  <c r="B1277" i="2"/>
  <c r="AE682" i="2" l="1"/>
  <c r="T683" i="2"/>
  <c r="AB683" i="2" s="1"/>
  <c r="AG683" i="2"/>
  <c r="AF683" i="2"/>
  <c r="S683" i="2"/>
  <c r="AA683" i="2" s="1"/>
  <c r="Q682" i="2"/>
  <c r="Y682" i="2" s="1"/>
  <c r="AC683" i="2"/>
  <c r="AD683" i="2"/>
  <c r="AF1277" i="2"/>
  <c r="AE1277" i="2"/>
  <c r="AG1277" i="2"/>
  <c r="AO1276" i="2"/>
  <c r="AP1276" i="2"/>
  <c r="AQ1276" i="2"/>
  <c r="L1284" i="2"/>
  <c r="P1283" i="2"/>
  <c r="O1283" i="2"/>
  <c r="J1284" i="2"/>
  <c r="M1283" i="2"/>
  <c r="K1284" i="2"/>
  <c r="N1283" i="2"/>
  <c r="C1277" i="2"/>
  <c r="AR1277" i="2" s="1"/>
  <c r="B1278" i="2"/>
  <c r="U684" i="2" l="1"/>
  <c r="AC684" i="2" s="1"/>
  <c r="W682" i="2"/>
  <c r="AE683" i="2" s="1"/>
  <c r="V684" i="2"/>
  <c r="AD684" i="2" s="1"/>
  <c r="AH683" i="2"/>
  <c r="AG1278" i="2"/>
  <c r="AF1278" i="2"/>
  <c r="AE1278" i="2"/>
  <c r="AP1277" i="2"/>
  <c r="AO1277" i="2"/>
  <c r="AQ1277" i="2"/>
  <c r="J1285" i="2"/>
  <c r="M1284" i="2"/>
  <c r="K1285" i="2"/>
  <c r="N1284" i="2"/>
  <c r="L1285" i="2"/>
  <c r="P1284" i="2"/>
  <c r="O1284" i="2"/>
  <c r="C1278" i="2"/>
  <c r="AR1278" i="2" s="1"/>
  <c r="B1279" i="2"/>
  <c r="Q683" i="2" l="1"/>
  <c r="Y683" i="2" s="1"/>
  <c r="R683" i="2"/>
  <c r="AG684" i="2" s="1"/>
  <c r="AF1279" i="2"/>
  <c r="AG1279" i="2"/>
  <c r="AE1279" i="2"/>
  <c r="AQ1278" i="2"/>
  <c r="AP1278" i="2"/>
  <c r="AO1278" i="2"/>
  <c r="L1286" i="2"/>
  <c r="P1285" i="2"/>
  <c r="O1285" i="2"/>
  <c r="K1286" i="2"/>
  <c r="N1285" i="2"/>
  <c r="J1286" i="2"/>
  <c r="M1285" i="2"/>
  <c r="C1279" i="2"/>
  <c r="AR1279" i="2" s="1"/>
  <c r="B1280" i="2"/>
  <c r="W683" i="2" l="1"/>
  <c r="Q684" i="2" s="1"/>
  <c r="S684" i="2"/>
  <c r="AA684" i="2" s="1"/>
  <c r="Z683" i="2"/>
  <c r="AF684" i="2"/>
  <c r="AH684" i="2" s="1"/>
  <c r="T684" i="2"/>
  <c r="V685" i="2" s="1"/>
  <c r="AD685" i="2" s="1"/>
  <c r="AG1280" i="2"/>
  <c r="AE1280" i="2"/>
  <c r="AF1280" i="2"/>
  <c r="AP1279" i="2"/>
  <c r="AO1279" i="2"/>
  <c r="AQ1279" i="2"/>
  <c r="K1287" i="2"/>
  <c r="N1286" i="2"/>
  <c r="J1287" i="2"/>
  <c r="M1286" i="2"/>
  <c r="L1287" i="2"/>
  <c r="P1286" i="2"/>
  <c r="O1286" i="2"/>
  <c r="C1280" i="2"/>
  <c r="AR1280" i="2" s="1"/>
  <c r="B1281" i="2"/>
  <c r="R684" i="2" l="1"/>
  <c r="T685" i="2" s="1"/>
  <c r="AE684" i="2"/>
  <c r="AB684" i="2"/>
  <c r="U685" i="2"/>
  <c r="AC685" i="2" s="1"/>
  <c r="Y684" i="2"/>
  <c r="AF1281" i="2"/>
  <c r="AE1281" i="2"/>
  <c r="AG1281" i="2"/>
  <c r="AO1280" i="2"/>
  <c r="AQ1280" i="2"/>
  <c r="AP1280" i="2"/>
  <c r="L1288" i="2"/>
  <c r="P1287" i="2"/>
  <c r="O1287" i="2"/>
  <c r="J1288" i="2"/>
  <c r="M1287" i="2"/>
  <c r="K1288" i="2"/>
  <c r="N1287" i="2"/>
  <c r="C1281" i="2"/>
  <c r="AR1281" i="2" s="1"/>
  <c r="B1282" i="2"/>
  <c r="S685" i="2" l="1"/>
  <c r="AA685" i="2" s="1"/>
  <c r="AG685" i="2"/>
  <c r="AF685" i="2"/>
  <c r="Z684" i="2"/>
  <c r="W684" i="2"/>
  <c r="AE685" i="2" s="1"/>
  <c r="V686" i="2"/>
  <c r="AB685" i="2"/>
  <c r="AE1282" i="2"/>
  <c r="AG1282" i="2"/>
  <c r="AF1282" i="2"/>
  <c r="AP1281" i="2"/>
  <c r="AQ1281" i="2"/>
  <c r="AO1281" i="2"/>
  <c r="J1289" i="2"/>
  <c r="M1288" i="2"/>
  <c r="K1289" i="2"/>
  <c r="N1288" i="2"/>
  <c r="L1289" i="2"/>
  <c r="P1288" i="2"/>
  <c r="O1288" i="2"/>
  <c r="C1282" i="2"/>
  <c r="AR1282" i="2" s="1"/>
  <c r="B1283" i="2"/>
  <c r="AH685" i="2" l="1"/>
  <c r="U686" i="2"/>
  <c r="AC686" i="2" s="1"/>
  <c r="Q685" i="2"/>
  <c r="Y685" i="2" s="1"/>
  <c r="R685" i="2"/>
  <c r="AF686" i="2" s="1"/>
  <c r="AD686" i="2"/>
  <c r="AG1283" i="2"/>
  <c r="AF1283" i="2"/>
  <c r="AE1283" i="2"/>
  <c r="AQ1282" i="2"/>
  <c r="AP1282" i="2"/>
  <c r="AO1282" i="2"/>
  <c r="L1290" i="2"/>
  <c r="P1289" i="2"/>
  <c r="O1289" i="2"/>
  <c r="K1290" i="2"/>
  <c r="N1289" i="2"/>
  <c r="J1290" i="2"/>
  <c r="M1289" i="2"/>
  <c r="C1283" i="2"/>
  <c r="AR1283" i="2" s="1"/>
  <c r="B1284" i="2"/>
  <c r="T686" i="2" l="1"/>
  <c r="V687" i="2" s="1"/>
  <c r="AD687" i="2" s="1"/>
  <c r="S686" i="2"/>
  <c r="AA686" i="2" s="1"/>
  <c r="Z685" i="2"/>
  <c r="AG686" i="2"/>
  <c r="AH686" i="2" s="1"/>
  <c r="W685" i="2"/>
  <c r="AE686" i="2" s="1"/>
  <c r="AG1284" i="2"/>
  <c r="AE1284" i="2"/>
  <c r="AF1284" i="2"/>
  <c r="AO1283" i="2"/>
  <c r="AQ1283" i="2"/>
  <c r="AP1283" i="2"/>
  <c r="K1291" i="2"/>
  <c r="N1290" i="2"/>
  <c r="J1291" i="2"/>
  <c r="M1290" i="2"/>
  <c r="L1291" i="2"/>
  <c r="P1290" i="2"/>
  <c r="O1290" i="2"/>
  <c r="C1284" i="2"/>
  <c r="AR1284" i="2" s="1"/>
  <c r="B1285" i="2"/>
  <c r="U687" i="2" l="1"/>
  <c r="AC687" i="2" s="1"/>
  <c r="AB686" i="2"/>
  <c r="Q686" i="2"/>
  <c r="R686" i="2"/>
  <c r="AF1285" i="2"/>
  <c r="AE1285" i="2"/>
  <c r="AG1285" i="2"/>
  <c r="AO1284" i="2"/>
  <c r="AP1284" i="2"/>
  <c r="AQ1284" i="2"/>
  <c r="L1292" i="2"/>
  <c r="P1291" i="2"/>
  <c r="O1291" i="2"/>
  <c r="J1292" i="2"/>
  <c r="M1291" i="2"/>
  <c r="K1292" i="2"/>
  <c r="N1291" i="2"/>
  <c r="C1285" i="2"/>
  <c r="AR1285" i="2" s="1"/>
  <c r="B1286" i="2"/>
  <c r="S687" i="2" l="1"/>
  <c r="Z686" i="2"/>
  <c r="AG687" i="2"/>
  <c r="T687" i="2"/>
  <c r="AF687" i="2"/>
  <c r="Y686" i="2"/>
  <c r="W686" i="2"/>
  <c r="Q687" i="2" s="1"/>
  <c r="AG1286" i="2"/>
  <c r="AF1286" i="2"/>
  <c r="AE1286" i="2"/>
  <c r="AP1285" i="2"/>
  <c r="AO1285" i="2"/>
  <c r="AQ1285" i="2"/>
  <c r="J1293" i="2"/>
  <c r="M1292" i="2"/>
  <c r="K1293" i="2"/>
  <c r="N1292" i="2"/>
  <c r="L1293" i="2"/>
  <c r="P1292" i="2"/>
  <c r="O1292" i="2"/>
  <c r="C1286" i="2"/>
  <c r="AR1286" i="2" s="1"/>
  <c r="B1287" i="2"/>
  <c r="R687" i="2" l="1"/>
  <c r="Z687" i="2" s="1"/>
  <c r="V688" i="2"/>
  <c r="AB687" i="2"/>
  <c r="U688" i="2"/>
  <c r="AH687" i="2"/>
  <c r="AA687" i="2"/>
  <c r="Y687" i="2"/>
  <c r="AE687" i="2"/>
  <c r="AF1287" i="2"/>
  <c r="AG1287" i="2"/>
  <c r="AE1287" i="2"/>
  <c r="AQ1286" i="2"/>
  <c r="AP1286" i="2"/>
  <c r="AO1286" i="2"/>
  <c r="L1294" i="2"/>
  <c r="P1293" i="2"/>
  <c r="O1293" i="2"/>
  <c r="K1294" i="2"/>
  <c r="N1293" i="2"/>
  <c r="J1294" i="2"/>
  <c r="M1293" i="2"/>
  <c r="C1287" i="2"/>
  <c r="AR1287" i="2" s="1"/>
  <c r="B1288" i="2"/>
  <c r="S688" i="2" l="1"/>
  <c r="AA688" i="2" s="1"/>
  <c r="T688" i="2"/>
  <c r="AB688" i="2" s="1"/>
  <c r="W687" i="2"/>
  <c r="Q688" i="2" s="1"/>
  <c r="Y688" i="2" s="1"/>
  <c r="AG688" i="2"/>
  <c r="AF688" i="2"/>
  <c r="AC688" i="2"/>
  <c r="AD688" i="2"/>
  <c r="AG1288" i="2"/>
  <c r="AE1288" i="2"/>
  <c r="AF1288" i="2"/>
  <c r="AQ1287" i="2"/>
  <c r="AP1287" i="2"/>
  <c r="AO1287" i="2"/>
  <c r="K1295" i="2"/>
  <c r="N1294" i="2"/>
  <c r="J1295" i="2"/>
  <c r="M1294" i="2"/>
  <c r="L1295" i="2"/>
  <c r="P1294" i="2"/>
  <c r="O1294" i="2"/>
  <c r="C1288" i="2"/>
  <c r="AR1288" i="2" s="1"/>
  <c r="B1289" i="2"/>
  <c r="AH688" i="2" l="1"/>
  <c r="R688" i="2"/>
  <c r="W688" i="2" s="1"/>
  <c r="R689" i="2" s="1"/>
  <c r="Z689" i="2" s="1"/>
  <c r="AE688" i="2"/>
  <c r="V689" i="2"/>
  <c r="AD689" i="2" s="1"/>
  <c r="U689" i="2"/>
  <c r="AC689" i="2" s="1"/>
  <c r="AF1289" i="2"/>
  <c r="AE1289" i="2"/>
  <c r="AG1289" i="2"/>
  <c r="AO1288" i="2"/>
  <c r="AP1288" i="2"/>
  <c r="AQ1288" i="2"/>
  <c r="J1296" i="2"/>
  <c r="M1295" i="2"/>
  <c r="L1296" i="2"/>
  <c r="P1295" i="2"/>
  <c r="O1295" i="2"/>
  <c r="K1296" i="2"/>
  <c r="N1295" i="2"/>
  <c r="C1289" i="2"/>
  <c r="AR1289" i="2" s="1"/>
  <c r="B1290" i="2"/>
  <c r="AF689" i="2" l="1"/>
  <c r="AG689" i="2"/>
  <c r="Z688" i="2"/>
  <c r="T689" i="2"/>
  <c r="AB689" i="2" s="1"/>
  <c r="S689" i="2"/>
  <c r="S690" i="2" s="1"/>
  <c r="AA690" i="2" s="1"/>
  <c r="AG690" i="2"/>
  <c r="AF690" i="2"/>
  <c r="AE689" i="2"/>
  <c r="Q689" i="2"/>
  <c r="AE1290" i="2"/>
  <c r="AG1290" i="2"/>
  <c r="AF1290" i="2"/>
  <c r="AP1289" i="2"/>
  <c r="AQ1289" i="2"/>
  <c r="AO1289" i="2"/>
  <c r="L1297" i="2"/>
  <c r="P1296" i="2"/>
  <c r="O1296" i="2"/>
  <c r="K1297" i="2"/>
  <c r="N1296" i="2"/>
  <c r="J1297" i="2"/>
  <c r="M1296" i="2"/>
  <c r="C1290" i="2"/>
  <c r="AR1290" i="2" s="1"/>
  <c r="B1291" i="2"/>
  <c r="V690" i="2" l="1"/>
  <c r="AD690" i="2" s="1"/>
  <c r="U690" i="2"/>
  <c r="AC690" i="2" s="1"/>
  <c r="T690" i="2"/>
  <c r="AB690" i="2" s="1"/>
  <c r="AH689" i="2"/>
  <c r="AA689" i="2"/>
  <c r="AH690" i="2"/>
  <c r="Y689" i="2"/>
  <c r="W689" i="2"/>
  <c r="AG1291" i="2"/>
  <c r="AF1291" i="2"/>
  <c r="AE1291" i="2"/>
  <c r="AQ1290" i="2"/>
  <c r="AO1290" i="2"/>
  <c r="AP1290" i="2"/>
  <c r="J1298" i="2"/>
  <c r="M1297" i="2"/>
  <c r="K1298" i="2"/>
  <c r="N1297" i="2"/>
  <c r="L1298" i="2"/>
  <c r="P1297" i="2"/>
  <c r="O1297" i="2"/>
  <c r="C1291" i="2"/>
  <c r="AR1291" i="2" s="1"/>
  <c r="B1292" i="2"/>
  <c r="V691" i="2" l="1"/>
  <c r="AD691" i="2" s="1"/>
  <c r="U691" i="2"/>
  <c r="AC691" i="2" s="1"/>
  <c r="R690" i="2"/>
  <c r="Q690" i="2"/>
  <c r="AE690" i="2"/>
  <c r="AG1292" i="2"/>
  <c r="AE1292" i="2"/>
  <c r="AF1292" i="2"/>
  <c r="AQ1291" i="2"/>
  <c r="AP1291" i="2"/>
  <c r="AO1291" i="2"/>
  <c r="L1299" i="2"/>
  <c r="P1298" i="2"/>
  <c r="O1298" i="2"/>
  <c r="K1299" i="2"/>
  <c r="N1298" i="2"/>
  <c r="J1299" i="2"/>
  <c r="M1298" i="2"/>
  <c r="C1292" i="2"/>
  <c r="AR1292" i="2" s="1"/>
  <c r="B1293" i="2"/>
  <c r="W690" i="2" l="1"/>
  <c r="AE691" i="2" s="1"/>
  <c r="Y690" i="2"/>
  <c r="AG691" i="2"/>
  <c r="AF691" i="2"/>
  <c r="Z690" i="2"/>
  <c r="T691" i="2"/>
  <c r="S691" i="2"/>
  <c r="AF1293" i="2"/>
  <c r="AE1293" i="2"/>
  <c r="AG1293" i="2"/>
  <c r="AQ1292" i="2"/>
  <c r="AO1292" i="2"/>
  <c r="AP1292" i="2"/>
  <c r="J1300" i="2"/>
  <c r="M1299" i="2"/>
  <c r="K1300" i="2"/>
  <c r="N1299" i="2"/>
  <c r="L1300" i="2"/>
  <c r="P1299" i="2"/>
  <c r="O1299" i="2"/>
  <c r="C1293" i="2"/>
  <c r="AR1293" i="2" s="1"/>
  <c r="B1294" i="2"/>
  <c r="R691" i="2" l="1"/>
  <c r="S692" i="2" s="1"/>
  <c r="AA692" i="2" s="1"/>
  <c r="Q691" i="2"/>
  <c r="AB691" i="2"/>
  <c r="U692" i="2"/>
  <c r="V692" i="2"/>
  <c r="AH691" i="2"/>
  <c r="AA691" i="2"/>
  <c r="AG1294" i="2"/>
  <c r="AF1294" i="2"/>
  <c r="AE1294" i="2"/>
  <c r="AP1293" i="2"/>
  <c r="AQ1293" i="2"/>
  <c r="AO1293" i="2"/>
  <c r="L1301" i="2"/>
  <c r="P1300" i="2"/>
  <c r="O1300" i="2"/>
  <c r="K1301" i="2"/>
  <c r="N1300" i="2"/>
  <c r="J1301" i="2"/>
  <c r="M1300" i="2"/>
  <c r="C1294" i="2"/>
  <c r="AR1294" i="2" s="1"/>
  <c r="B1295" i="2"/>
  <c r="AG692" i="2" l="1"/>
  <c r="Z691" i="2"/>
  <c r="T692" i="2"/>
  <c r="AB692" i="2" s="1"/>
  <c r="AF692" i="2"/>
  <c r="W691" i="2"/>
  <c r="AE692" i="2" s="1"/>
  <c r="Y691" i="2"/>
  <c r="AD692" i="2"/>
  <c r="AC692" i="2"/>
  <c r="AF1295" i="2"/>
  <c r="AG1295" i="2"/>
  <c r="AE1295" i="2"/>
  <c r="AQ1294" i="2"/>
  <c r="AP1294" i="2"/>
  <c r="AO1294" i="2"/>
  <c r="K1302" i="2"/>
  <c r="N1301" i="2"/>
  <c r="J1302" i="2"/>
  <c r="M1301" i="2"/>
  <c r="L1302" i="2"/>
  <c r="P1301" i="2"/>
  <c r="O1301" i="2"/>
  <c r="C1295" i="2"/>
  <c r="AR1295" i="2" s="1"/>
  <c r="B1296" i="2"/>
  <c r="V693" i="2" l="1"/>
  <c r="AD693" i="2" s="1"/>
  <c r="U693" i="2"/>
  <c r="AC693" i="2" s="1"/>
  <c r="AH692" i="2"/>
  <c r="Q692" i="2"/>
  <c r="R692" i="2"/>
  <c r="T693" i="2" s="1"/>
  <c r="AB693" i="2" s="1"/>
  <c r="AG1296" i="2"/>
  <c r="AE1296" i="2"/>
  <c r="AF1296" i="2"/>
  <c r="AP1295" i="2"/>
  <c r="AO1295" i="2"/>
  <c r="AQ1295" i="2"/>
  <c r="L1303" i="2"/>
  <c r="P1302" i="2"/>
  <c r="O1302" i="2"/>
  <c r="J1303" i="2"/>
  <c r="M1302" i="2"/>
  <c r="K1303" i="2"/>
  <c r="N1302" i="2"/>
  <c r="C1296" i="2"/>
  <c r="AR1296" i="2" s="1"/>
  <c r="B1297" i="2"/>
  <c r="AF693" i="2" l="1"/>
  <c r="AG693" i="2"/>
  <c r="W692" i="2"/>
  <c r="R693" i="2" s="1"/>
  <c r="Z692" i="2"/>
  <c r="S693" i="2"/>
  <c r="AA693" i="2" s="1"/>
  <c r="Y692" i="2"/>
  <c r="V694" i="2"/>
  <c r="AD694" i="2" s="1"/>
  <c r="AF1297" i="2"/>
  <c r="AE1297" i="2"/>
  <c r="AG1297" i="2"/>
  <c r="AO1296" i="2"/>
  <c r="AP1296" i="2"/>
  <c r="AQ1296" i="2"/>
  <c r="J1304" i="2"/>
  <c r="M1303" i="2"/>
  <c r="K1304" i="2"/>
  <c r="N1303" i="2"/>
  <c r="L1304" i="2"/>
  <c r="P1303" i="2"/>
  <c r="O1303" i="2"/>
  <c r="C1297" i="2"/>
  <c r="AR1297" i="2" s="1"/>
  <c r="B1298" i="2"/>
  <c r="Q693" i="2" l="1"/>
  <c r="Y693" i="2" s="1"/>
  <c r="AE693" i="2"/>
  <c r="AH693" i="2"/>
  <c r="U694" i="2"/>
  <c r="AC694" i="2" s="1"/>
  <c r="AG694" i="2"/>
  <c r="Z693" i="2"/>
  <c r="S694" i="2"/>
  <c r="AF694" i="2"/>
  <c r="T694" i="2"/>
  <c r="AE1298" i="2"/>
  <c r="AG1298" i="2"/>
  <c r="AF1298" i="2"/>
  <c r="AP1297" i="2"/>
  <c r="AQ1297" i="2"/>
  <c r="AO1297" i="2"/>
  <c r="L1305" i="2"/>
  <c r="P1304" i="2"/>
  <c r="O1304" i="2"/>
  <c r="K1305" i="2"/>
  <c r="N1304" i="2"/>
  <c r="J1305" i="2"/>
  <c r="M1304" i="2"/>
  <c r="C1298" i="2"/>
  <c r="AR1298" i="2" s="1"/>
  <c r="B1299" i="2"/>
  <c r="W693" i="2" l="1"/>
  <c r="R694" i="2" s="1"/>
  <c r="AG695" i="2" s="1"/>
  <c r="AB694" i="2"/>
  <c r="V695" i="2"/>
  <c r="U695" i="2"/>
  <c r="AA694" i="2"/>
  <c r="AH694" i="2"/>
  <c r="AG1299" i="2"/>
  <c r="AF1299" i="2"/>
  <c r="AE1299" i="2"/>
  <c r="AQ1298" i="2"/>
  <c r="AO1298" i="2"/>
  <c r="AP1298" i="2"/>
  <c r="J1306" i="2"/>
  <c r="M1305" i="2"/>
  <c r="K1306" i="2"/>
  <c r="N1305" i="2"/>
  <c r="L1306" i="2"/>
  <c r="P1305" i="2"/>
  <c r="O1305" i="2"/>
  <c r="C1299" i="2"/>
  <c r="AR1299" i="2" s="1"/>
  <c r="B1300" i="2"/>
  <c r="S695" i="2" l="1"/>
  <c r="AA695" i="2" s="1"/>
  <c r="T695" i="2"/>
  <c r="AB695" i="2" s="1"/>
  <c r="Z694" i="2"/>
  <c r="AF695" i="2"/>
  <c r="AH695" i="2" s="1"/>
  <c r="Q694" i="2"/>
  <c r="Y694" i="2" s="1"/>
  <c r="AE694" i="2"/>
  <c r="AC695" i="2"/>
  <c r="AD695" i="2"/>
  <c r="AG1300" i="2"/>
  <c r="AE1300" i="2"/>
  <c r="AF1300" i="2"/>
  <c r="AO1299" i="2"/>
  <c r="AP1299" i="2"/>
  <c r="AQ1299" i="2"/>
  <c r="L1307" i="2"/>
  <c r="P1306" i="2"/>
  <c r="O1306" i="2"/>
  <c r="K1307" i="2"/>
  <c r="N1306" i="2"/>
  <c r="J1307" i="2"/>
  <c r="M1306" i="2"/>
  <c r="C1300" i="2"/>
  <c r="AR1300" i="2" s="1"/>
  <c r="B1301" i="2"/>
  <c r="V696" i="2" l="1"/>
  <c r="AD696" i="2" s="1"/>
  <c r="W694" i="2"/>
  <c r="AE695" i="2" s="1"/>
  <c r="U696" i="2"/>
  <c r="AC696" i="2" s="1"/>
  <c r="AF1301" i="2"/>
  <c r="AE1301" i="2"/>
  <c r="AG1301" i="2"/>
  <c r="AQ1300" i="2"/>
  <c r="AO1300" i="2"/>
  <c r="AP1300" i="2"/>
  <c r="J1308" i="2"/>
  <c r="M1307" i="2"/>
  <c r="K1308" i="2"/>
  <c r="N1307" i="2"/>
  <c r="L1308" i="2"/>
  <c r="P1307" i="2"/>
  <c r="O1307" i="2"/>
  <c r="C1301" i="2"/>
  <c r="AR1301" i="2" s="1"/>
  <c r="B1302" i="2"/>
  <c r="Q695" i="2" l="1"/>
  <c r="Y695" i="2" s="1"/>
  <c r="R695" i="2"/>
  <c r="AG696" i="2" s="1"/>
  <c r="AG1302" i="2"/>
  <c r="AF1302" i="2"/>
  <c r="AE1302" i="2"/>
  <c r="AP1301" i="2"/>
  <c r="AO1301" i="2"/>
  <c r="AQ1301" i="2"/>
  <c r="K1309" i="2"/>
  <c r="N1308" i="2"/>
  <c r="L1309" i="2"/>
  <c r="P1308" i="2"/>
  <c r="O1308" i="2"/>
  <c r="J1309" i="2"/>
  <c r="M1308" i="2"/>
  <c r="C1302" i="2"/>
  <c r="AR1302" i="2" s="1"/>
  <c r="B1303" i="2"/>
  <c r="T696" i="2" l="1"/>
  <c r="AB696" i="2" s="1"/>
  <c r="AF696" i="2"/>
  <c r="AH696" i="2" s="1"/>
  <c r="S696" i="2"/>
  <c r="W695" i="2"/>
  <c r="R696" i="2" s="1"/>
  <c r="Z695" i="2"/>
  <c r="Q696" i="2"/>
  <c r="AF1303" i="2"/>
  <c r="AG1303" i="2"/>
  <c r="AE1303" i="2"/>
  <c r="AQ1302" i="2"/>
  <c r="AP1302" i="2"/>
  <c r="AO1302" i="2"/>
  <c r="J1310" i="2"/>
  <c r="M1309" i="2"/>
  <c r="L1310" i="2"/>
  <c r="P1309" i="2"/>
  <c r="O1309" i="2"/>
  <c r="K1310" i="2"/>
  <c r="N1309" i="2"/>
  <c r="C1303" i="2"/>
  <c r="AR1303" i="2" s="1"/>
  <c r="B1304" i="2"/>
  <c r="V697" i="2" l="1"/>
  <c r="AD697" i="2" s="1"/>
  <c r="T697" i="2"/>
  <c r="AB697" i="2" s="1"/>
  <c r="U697" i="2"/>
  <c r="AC697" i="2" s="1"/>
  <c r="AA696" i="2"/>
  <c r="AE696" i="2"/>
  <c r="S697" i="2"/>
  <c r="AA697" i="2" s="1"/>
  <c r="V698" i="2"/>
  <c r="AD698" i="2" s="1"/>
  <c r="Y696" i="2"/>
  <c r="W696" i="2"/>
  <c r="AG697" i="2"/>
  <c r="Z696" i="2"/>
  <c r="AF697" i="2"/>
  <c r="AG1304" i="2"/>
  <c r="AE1304" i="2"/>
  <c r="AF1304" i="2"/>
  <c r="AP1303" i="2"/>
  <c r="AO1303" i="2"/>
  <c r="AQ1303" i="2"/>
  <c r="K1311" i="2"/>
  <c r="N1310" i="2"/>
  <c r="L1311" i="2"/>
  <c r="P1310" i="2"/>
  <c r="O1310" i="2"/>
  <c r="J1311" i="2"/>
  <c r="M1310" i="2"/>
  <c r="C1304" i="2"/>
  <c r="AR1304" i="2" s="1"/>
  <c r="B1305" i="2"/>
  <c r="AH697" i="2" l="1"/>
  <c r="U698" i="2"/>
  <c r="AC698" i="2" s="1"/>
  <c r="Q697" i="2"/>
  <c r="AE697" i="2"/>
  <c r="R697" i="2"/>
  <c r="AF1305" i="2"/>
  <c r="AE1305" i="2"/>
  <c r="AG1305" i="2"/>
  <c r="AO1304" i="2"/>
  <c r="AQ1304" i="2"/>
  <c r="AP1304" i="2"/>
  <c r="J1312" i="2"/>
  <c r="M1311" i="2"/>
  <c r="L1312" i="2"/>
  <c r="P1311" i="2"/>
  <c r="O1311" i="2"/>
  <c r="K1312" i="2"/>
  <c r="N1311" i="2"/>
  <c r="C1305" i="2"/>
  <c r="AR1305" i="2" s="1"/>
  <c r="B1306" i="2"/>
  <c r="Y697" i="2" l="1"/>
  <c r="W697" i="2"/>
  <c r="Q698" i="2" s="1"/>
  <c r="AG698" i="2"/>
  <c r="T698" i="2"/>
  <c r="AF698" i="2"/>
  <c r="Z697" i="2"/>
  <c r="S698" i="2"/>
  <c r="AE1306" i="2"/>
  <c r="AG1306" i="2"/>
  <c r="AF1306" i="2"/>
  <c r="AP1305" i="2"/>
  <c r="AO1305" i="2"/>
  <c r="AQ1305" i="2"/>
  <c r="K1313" i="2"/>
  <c r="N1312" i="2"/>
  <c r="L1313" i="2"/>
  <c r="P1312" i="2"/>
  <c r="O1312" i="2"/>
  <c r="J1313" i="2"/>
  <c r="M1312" i="2"/>
  <c r="C1306" i="2"/>
  <c r="AR1306" i="2" s="1"/>
  <c r="B1307" i="2"/>
  <c r="R698" i="2" l="1"/>
  <c r="W698" i="2" s="1"/>
  <c r="AE699" i="2" s="1"/>
  <c r="AA698" i="2"/>
  <c r="AB698" i="2"/>
  <c r="V699" i="2"/>
  <c r="U699" i="2"/>
  <c r="AH698" i="2"/>
  <c r="Y698" i="2"/>
  <c r="AE698" i="2"/>
  <c r="AG1307" i="2"/>
  <c r="AF1307" i="2"/>
  <c r="AE1307" i="2"/>
  <c r="AQ1306" i="2"/>
  <c r="AO1306" i="2"/>
  <c r="AP1306" i="2"/>
  <c r="L1314" i="2"/>
  <c r="P1313" i="2"/>
  <c r="O1313" i="2"/>
  <c r="J1314" i="2"/>
  <c r="M1313" i="2"/>
  <c r="K1314" i="2"/>
  <c r="N1313" i="2"/>
  <c r="C1307" i="2"/>
  <c r="AR1307" i="2" s="1"/>
  <c r="B1308" i="2"/>
  <c r="T699" i="2" l="1"/>
  <c r="AB699" i="2" s="1"/>
  <c r="Z698" i="2"/>
  <c r="AG699" i="2"/>
  <c r="AF699" i="2"/>
  <c r="S699" i="2"/>
  <c r="AA699" i="2" s="1"/>
  <c r="AC699" i="2"/>
  <c r="AD699" i="2"/>
  <c r="R699" i="2"/>
  <c r="Q699" i="2"/>
  <c r="AG1308" i="2"/>
  <c r="AE1308" i="2"/>
  <c r="AF1308" i="2"/>
  <c r="AP1307" i="2"/>
  <c r="AO1307" i="2"/>
  <c r="AQ1307" i="2"/>
  <c r="K1315" i="2"/>
  <c r="N1314" i="2"/>
  <c r="J1315" i="2"/>
  <c r="M1314" i="2"/>
  <c r="L1315" i="2"/>
  <c r="P1314" i="2"/>
  <c r="O1314" i="2"/>
  <c r="C1308" i="2"/>
  <c r="AR1308" i="2" s="1"/>
  <c r="B1309" i="2"/>
  <c r="V700" i="2" l="1"/>
  <c r="AD700" i="2" s="1"/>
  <c r="AH699" i="2"/>
  <c r="U700" i="2"/>
  <c r="AC700" i="2" s="1"/>
  <c r="S700" i="2"/>
  <c r="AA700" i="2" s="1"/>
  <c r="W699" i="2"/>
  <c r="R700" i="2" s="1"/>
  <c r="Y699" i="2"/>
  <c r="T700" i="2"/>
  <c r="U701" i="2" s="1"/>
  <c r="AC701" i="2" s="1"/>
  <c r="Z699" i="2"/>
  <c r="AF700" i="2"/>
  <c r="AG700" i="2"/>
  <c r="AF1309" i="2"/>
  <c r="AE1309" i="2"/>
  <c r="AG1309" i="2"/>
  <c r="AQ1308" i="2"/>
  <c r="AO1308" i="2"/>
  <c r="AP1308" i="2"/>
  <c r="L1316" i="2"/>
  <c r="P1315" i="2"/>
  <c r="O1315" i="2"/>
  <c r="J1316" i="2"/>
  <c r="M1315" i="2"/>
  <c r="K1316" i="2"/>
  <c r="N1315" i="2"/>
  <c r="C1309" i="2"/>
  <c r="AR1309" i="2" s="1"/>
  <c r="B1310" i="2"/>
  <c r="AE700" i="2" l="1"/>
  <c r="Q700" i="2"/>
  <c r="W700" i="2" s="1"/>
  <c r="AH700" i="2"/>
  <c r="AB700" i="2"/>
  <c r="T701" i="2"/>
  <c r="AF701" i="2"/>
  <c r="AG701" i="2"/>
  <c r="Z700" i="2"/>
  <c r="S701" i="2"/>
  <c r="V701" i="2"/>
  <c r="AG1310" i="2"/>
  <c r="AF1310" i="2"/>
  <c r="AE1310" i="2"/>
  <c r="AP1309" i="2"/>
  <c r="AO1309" i="2"/>
  <c r="AQ1309" i="2"/>
  <c r="K1317" i="2"/>
  <c r="N1316" i="2"/>
  <c r="J1317" i="2"/>
  <c r="M1316" i="2"/>
  <c r="L1317" i="2"/>
  <c r="P1316" i="2"/>
  <c r="O1316" i="2"/>
  <c r="C1310" i="2"/>
  <c r="AR1310" i="2" s="1"/>
  <c r="B1311" i="2"/>
  <c r="Y700" i="2" l="1"/>
  <c r="AH701" i="2"/>
  <c r="U702" i="2"/>
  <c r="AC702" i="2" s="1"/>
  <c r="R701" i="2"/>
  <c r="S702" i="2" s="1"/>
  <c r="AA702" i="2" s="1"/>
  <c r="Q701" i="2"/>
  <c r="AE701" i="2"/>
  <c r="AD701" i="2"/>
  <c r="V702" i="2"/>
  <c r="AB701" i="2"/>
  <c r="AA701" i="2"/>
  <c r="AF1311" i="2"/>
  <c r="AG1311" i="2"/>
  <c r="AE1311" i="2"/>
  <c r="AQ1310" i="2"/>
  <c r="AP1310" i="2"/>
  <c r="AO1310" i="2"/>
  <c r="L1318" i="2"/>
  <c r="P1317" i="2"/>
  <c r="O1317" i="2"/>
  <c r="J1318" i="2"/>
  <c r="M1317" i="2"/>
  <c r="K1318" i="2"/>
  <c r="N1317" i="2"/>
  <c r="C1311" i="2"/>
  <c r="AR1311" i="2" s="1"/>
  <c r="B1312" i="2"/>
  <c r="T702" i="2" l="1"/>
  <c r="AB702" i="2" s="1"/>
  <c r="AD702" i="2"/>
  <c r="W701" i="2"/>
  <c r="Y701" i="2"/>
  <c r="AG702" i="2"/>
  <c r="Z701" i="2"/>
  <c r="AF702" i="2"/>
  <c r="AG1312" i="2"/>
  <c r="AE1312" i="2"/>
  <c r="AF1312" i="2"/>
  <c r="AP1311" i="2"/>
  <c r="AQ1311" i="2"/>
  <c r="AO1311" i="2"/>
  <c r="K1319" i="2"/>
  <c r="N1318" i="2"/>
  <c r="J1319" i="2"/>
  <c r="M1318" i="2"/>
  <c r="L1319" i="2"/>
  <c r="P1318" i="2"/>
  <c r="O1318" i="2"/>
  <c r="C1312" i="2"/>
  <c r="AR1312" i="2" s="1"/>
  <c r="B1313" i="2"/>
  <c r="U703" i="2" l="1"/>
  <c r="AC703" i="2" s="1"/>
  <c r="V703" i="2"/>
  <c r="AD703" i="2" s="1"/>
  <c r="AH702" i="2"/>
  <c r="AE702" i="2"/>
  <c r="R702" i="2"/>
  <c r="Q702" i="2"/>
  <c r="AF1313" i="2"/>
  <c r="AE1313" i="2"/>
  <c r="AG1313" i="2"/>
  <c r="AO1312" i="2"/>
  <c r="AP1312" i="2"/>
  <c r="AQ1312" i="2"/>
  <c r="J1320" i="2"/>
  <c r="M1319" i="2"/>
  <c r="L1320" i="2"/>
  <c r="P1319" i="2"/>
  <c r="O1319" i="2"/>
  <c r="K1320" i="2"/>
  <c r="N1319" i="2"/>
  <c r="C1313" i="2"/>
  <c r="AR1313" i="2" s="1"/>
  <c r="B1314" i="2"/>
  <c r="Y702" i="2" l="1"/>
  <c r="W702" i="2"/>
  <c r="AE703" i="2" s="1"/>
  <c r="S703" i="2"/>
  <c r="AG703" i="2"/>
  <c r="AF703" i="2"/>
  <c r="T703" i="2"/>
  <c r="Z702" i="2"/>
  <c r="AE1314" i="2"/>
  <c r="AG1314" i="2"/>
  <c r="AF1314" i="2"/>
  <c r="AP1313" i="2"/>
  <c r="AO1313" i="2"/>
  <c r="AQ1313" i="2"/>
  <c r="K1321" i="2"/>
  <c r="N1320" i="2"/>
  <c r="L1321" i="2"/>
  <c r="P1320" i="2"/>
  <c r="O1320" i="2"/>
  <c r="J1321" i="2"/>
  <c r="M1320" i="2"/>
  <c r="C1314" i="2"/>
  <c r="AR1314" i="2" s="1"/>
  <c r="B1315" i="2"/>
  <c r="Q703" i="2" l="1"/>
  <c r="Y703" i="2" s="1"/>
  <c r="AH703" i="2"/>
  <c r="R703" i="2"/>
  <c r="S704" i="2" s="1"/>
  <c r="AA704" i="2" s="1"/>
  <c r="U704" i="2"/>
  <c r="V704" i="2"/>
  <c r="AB703" i="2"/>
  <c r="AA703" i="2"/>
  <c r="AF1315" i="2"/>
  <c r="AE1315" i="2"/>
  <c r="AG1315" i="2"/>
  <c r="AQ1314" i="2"/>
  <c r="AO1314" i="2"/>
  <c r="AP1314" i="2"/>
  <c r="J1322" i="2"/>
  <c r="M1321" i="2"/>
  <c r="L1322" i="2"/>
  <c r="P1321" i="2"/>
  <c r="O1321" i="2"/>
  <c r="K1322" i="2"/>
  <c r="N1321" i="2"/>
  <c r="C1315" i="2"/>
  <c r="AR1315" i="2" s="1"/>
  <c r="B1316" i="2"/>
  <c r="T704" i="2" l="1"/>
  <c r="AB704" i="2" s="1"/>
  <c r="AG704" i="2"/>
  <c r="AF704" i="2"/>
  <c r="Z703" i="2"/>
  <c r="W703" i="2"/>
  <c r="Q704" i="2" s="1"/>
  <c r="Y704" i="2" s="1"/>
  <c r="AD704" i="2"/>
  <c r="AC704" i="2"/>
  <c r="AG1316" i="2"/>
  <c r="AF1316" i="2"/>
  <c r="AE1316" i="2"/>
  <c r="AQ1315" i="2"/>
  <c r="AP1315" i="2"/>
  <c r="AO1315" i="2"/>
  <c r="K1323" i="2"/>
  <c r="N1322" i="2"/>
  <c r="L1323" i="2"/>
  <c r="P1322" i="2"/>
  <c r="O1322" i="2"/>
  <c r="J1323" i="2"/>
  <c r="M1322" i="2"/>
  <c r="C1316" i="2"/>
  <c r="AR1316" i="2" s="1"/>
  <c r="B1317" i="2"/>
  <c r="AH704" i="2" l="1"/>
  <c r="V705" i="2"/>
  <c r="AD705" i="2" s="1"/>
  <c r="AE704" i="2"/>
  <c r="U705" i="2"/>
  <c r="AC705" i="2" s="1"/>
  <c r="R704" i="2"/>
  <c r="T705" i="2" s="1"/>
  <c r="AB705" i="2" s="1"/>
  <c r="AG1317" i="2"/>
  <c r="AF1317" i="2"/>
  <c r="AE1317" i="2"/>
  <c r="AQ1316" i="2"/>
  <c r="AO1316" i="2"/>
  <c r="AP1316" i="2"/>
  <c r="J1324" i="2"/>
  <c r="M1323" i="2"/>
  <c r="L1324" i="2"/>
  <c r="P1323" i="2"/>
  <c r="O1323" i="2"/>
  <c r="K1324" i="2"/>
  <c r="N1323" i="2"/>
  <c r="C1317" i="2"/>
  <c r="AR1317" i="2" s="1"/>
  <c r="B1318" i="2"/>
  <c r="AF705" i="2" l="1"/>
  <c r="S705" i="2"/>
  <c r="U706" i="2" s="1"/>
  <c r="Z704" i="2"/>
  <c r="AG705" i="2"/>
  <c r="W704" i="2"/>
  <c r="R705" i="2" s="1"/>
  <c r="V706" i="2"/>
  <c r="AE1318" i="2"/>
  <c r="AG1318" i="2"/>
  <c r="AF1318" i="2"/>
  <c r="AP1317" i="2"/>
  <c r="AQ1317" i="2"/>
  <c r="AO1317" i="2"/>
  <c r="K1325" i="2"/>
  <c r="N1324" i="2"/>
  <c r="L1325" i="2"/>
  <c r="P1324" i="2"/>
  <c r="O1324" i="2"/>
  <c r="J1325" i="2"/>
  <c r="M1324" i="2"/>
  <c r="C1318" i="2"/>
  <c r="AR1318" i="2" s="1"/>
  <c r="B1319" i="2"/>
  <c r="S706" i="2" l="1"/>
  <c r="AA706" i="2" s="1"/>
  <c r="AA705" i="2"/>
  <c r="AH705" i="2"/>
  <c r="AE705" i="2"/>
  <c r="Q705" i="2"/>
  <c r="Y705" i="2" s="1"/>
  <c r="Z705" i="2"/>
  <c r="T706" i="2"/>
  <c r="AB706" i="2" s="1"/>
  <c r="AG706" i="2"/>
  <c r="AF706" i="2"/>
  <c r="AD706" i="2"/>
  <c r="AC706" i="2"/>
  <c r="AG1319" i="2"/>
  <c r="AF1319" i="2"/>
  <c r="AE1319" i="2"/>
  <c r="AQ1318" i="2"/>
  <c r="AP1318" i="2"/>
  <c r="AO1318" i="2"/>
  <c r="L1326" i="2"/>
  <c r="P1325" i="2"/>
  <c r="O1325" i="2"/>
  <c r="J1326" i="2"/>
  <c r="M1325" i="2"/>
  <c r="K1326" i="2"/>
  <c r="N1325" i="2"/>
  <c r="C1319" i="2"/>
  <c r="AR1319" i="2" s="1"/>
  <c r="B1320" i="2"/>
  <c r="V707" i="2" l="1"/>
  <c r="AD707" i="2" s="1"/>
  <c r="W705" i="2"/>
  <c r="Q706" i="2" s="1"/>
  <c r="Y706" i="2" s="1"/>
  <c r="U707" i="2"/>
  <c r="AC707" i="2" s="1"/>
  <c r="AH706" i="2"/>
  <c r="AG1320" i="2"/>
  <c r="AF1320" i="2"/>
  <c r="AE1320" i="2"/>
  <c r="AP1319" i="2"/>
  <c r="AQ1319" i="2"/>
  <c r="AO1319" i="2"/>
  <c r="J1327" i="2"/>
  <c r="M1326" i="2"/>
  <c r="K1327" i="2"/>
  <c r="N1326" i="2"/>
  <c r="L1327" i="2"/>
  <c r="P1326" i="2"/>
  <c r="O1326" i="2"/>
  <c r="C1320" i="2"/>
  <c r="AR1320" i="2" s="1"/>
  <c r="B1321" i="2"/>
  <c r="AE706" i="2" l="1"/>
  <c r="R706" i="2"/>
  <c r="AF1321" i="2"/>
  <c r="AG1321" i="2"/>
  <c r="AE1321" i="2"/>
  <c r="AO1320" i="2"/>
  <c r="AP1320" i="2"/>
  <c r="AQ1320" i="2"/>
  <c r="L1328" i="2"/>
  <c r="P1327" i="2"/>
  <c r="O1327" i="2"/>
  <c r="K1328" i="2"/>
  <c r="N1327" i="2"/>
  <c r="J1328" i="2"/>
  <c r="M1327" i="2"/>
  <c r="C1321" i="2"/>
  <c r="AR1321" i="2" s="1"/>
  <c r="B1322" i="2"/>
  <c r="Z706" i="2" l="1"/>
  <c r="AF707" i="2"/>
  <c r="T707" i="2"/>
  <c r="S707" i="2"/>
  <c r="AG707" i="2"/>
  <c r="AH707" i="2" s="1"/>
  <c r="W706" i="2"/>
  <c r="AG1322" i="2"/>
  <c r="AE1322" i="2"/>
  <c r="AF1322" i="2"/>
  <c r="AP1321" i="2"/>
  <c r="AQ1321" i="2"/>
  <c r="AO1321" i="2"/>
  <c r="K1329" i="2"/>
  <c r="N1328" i="2"/>
  <c r="J1329" i="2"/>
  <c r="M1328" i="2"/>
  <c r="L1329" i="2"/>
  <c r="P1328" i="2"/>
  <c r="O1328" i="2"/>
  <c r="C1322" i="2"/>
  <c r="AR1322" i="2" s="1"/>
  <c r="B1323" i="2"/>
  <c r="R707" i="2" l="1"/>
  <c r="S708" i="2" s="1"/>
  <c r="AA708" i="2" s="1"/>
  <c r="AE707" i="2"/>
  <c r="Q707" i="2"/>
  <c r="AA707" i="2"/>
  <c r="U708" i="2"/>
  <c r="AB707" i="2"/>
  <c r="V708" i="2"/>
  <c r="AF1323" i="2"/>
  <c r="AE1323" i="2"/>
  <c r="AG1323" i="2"/>
  <c r="AQ1322" i="2"/>
  <c r="AO1322" i="2"/>
  <c r="AP1322" i="2"/>
  <c r="L1330" i="2"/>
  <c r="P1329" i="2"/>
  <c r="O1329" i="2"/>
  <c r="J1330" i="2"/>
  <c r="M1329" i="2"/>
  <c r="K1330" i="2"/>
  <c r="N1329" i="2"/>
  <c r="C1323" i="2"/>
  <c r="AR1323" i="2" s="1"/>
  <c r="B1324" i="2"/>
  <c r="T708" i="2" l="1"/>
  <c r="AB708" i="2" s="1"/>
  <c r="AC708" i="2"/>
  <c r="Y707" i="2"/>
  <c r="W707" i="2"/>
  <c r="R708" i="2" s="1"/>
  <c r="S709" i="2" s="1"/>
  <c r="AD708" i="2"/>
  <c r="Z707" i="2"/>
  <c r="AF708" i="2"/>
  <c r="AG708" i="2"/>
  <c r="AG1324" i="2"/>
  <c r="AE1324" i="2"/>
  <c r="AF1324" i="2"/>
  <c r="AQ1323" i="2"/>
  <c r="AP1323" i="2"/>
  <c r="AO1323" i="2"/>
  <c r="J1331" i="2"/>
  <c r="M1330" i="2"/>
  <c r="K1331" i="2"/>
  <c r="N1330" i="2"/>
  <c r="L1331" i="2"/>
  <c r="P1330" i="2"/>
  <c r="O1330" i="2"/>
  <c r="C1324" i="2"/>
  <c r="AR1324" i="2" s="1"/>
  <c r="B1325" i="2"/>
  <c r="V709" i="2" l="1"/>
  <c r="AD709" i="2" s="1"/>
  <c r="U709" i="2"/>
  <c r="AC709" i="2" s="1"/>
  <c r="AF709" i="2"/>
  <c r="T709" i="2"/>
  <c r="Q708" i="2"/>
  <c r="AE708" i="2"/>
  <c r="AG709" i="2"/>
  <c r="AH709" i="2" s="1"/>
  <c r="AH708" i="2"/>
  <c r="Z708" i="2"/>
  <c r="AA709" i="2"/>
  <c r="AG1325" i="2"/>
  <c r="AF1325" i="2"/>
  <c r="AE1325" i="2"/>
  <c r="AQ1324" i="2"/>
  <c r="AO1324" i="2"/>
  <c r="AP1324" i="2"/>
  <c r="K1332" i="2"/>
  <c r="N1331" i="2"/>
  <c r="L1332" i="2"/>
  <c r="P1331" i="2"/>
  <c r="O1331" i="2"/>
  <c r="J1332" i="2"/>
  <c r="M1331" i="2"/>
  <c r="C1325" i="2"/>
  <c r="AR1325" i="2" s="1"/>
  <c r="B1326" i="2"/>
  <c r="U710" i="2" l="1"/>
  <c r="AC710" i="2" s="1"/>
  <c r="AB709" i="2"/>
  <c r="V710" i="2"/>
  <c r="AD710" i="2" s="1"/>
  <c r="Y708" i="2"/>
  <c r="W708" i="2"/>
  <c r="R709" i="2" s="1"/>
  <c r="AE1326" i="2"/>
  <c r="AG1326" i="2"/>
  <c r="AF1326" i="2"/>
  <c r="AP1325" i="2"/>
  <c r="AQ1325" i="2"/>
  <c r="AO1325" i="2"/>
  <c r="J1333" i="2"/>
  <c r="M1332" i="2"/>
  <c r="L1333" i="2"/>
  <c r="P1332" i="2"/>
  <c r="O1332" i="2"/>
  <c r="K1333" i="2"/>
  <c r="N1332" i="2"/>
  <c r="C1326" i="2"/>
  <c r="AR1326" i="2" s="1"/>
  <c r="B1327" i="2"/>
  <c r="AG710" i="2" l="1"/>
  <c r="T710" i="2"/>
  <c r="AF710" i="2"/>
  <c r="Z709" i="2"/>
  <c r="S710" i="2"/>
  <c r="Q709" i="2"/>
  <c r="AE709" i="2"/>
  <c r="AF1327" i="2"/>
  <c r="AE1327" i="2"/>
  <c r="AG1327" i="2"/>
  <c r="AQ1326" i="2"/>
  <c r="AO1326" i="2"/>
  <c r="AP1326" i="2"/>
  <c r="L1334" i="2"/>
  <c r="P1333" i="2"/>
  <c r="O1333" i="2"/>
  <c r="K1334" i="2"/>
  <c r="N1333" i="2"/>
  <c r="J1334" i="2"/>
  <c r="M1333" i="2"/>
  <c r="C1327" i="2"/>
  <c r="AR1327" i="2" s="1"/>
  <c r="B1328" i="2"/>
  <c r="Y709" i="2" l="1"/>
  <c r="W709" i="2"/>
  <c r="AE710" i="2" s="1"/>
  <c r="AA710" i="2"/>
  <c r="V711" i="2"/>
  <c r="U711" i="2"/>
  <c r="AB710" i="2"/>
  <c r="AH710" i="2"/>
  <c r="AG1328" i="2"/>
  <c r="AF1328" i="2"/>
  <c r="AE1328" i="2"/>
  <c r="AP1327" i="2"/>
  <c r="AQ1327" i="2"/>
  <c r="AO1327" i="2"/>
  <c r="K1335" i="2"/>
  <c r="N1334" i="2"/>
  <c r="J1335" i="2"/>
  <c r="M1334" i="2"/>
  <c r="L1335" i="2"/>
  <c r="P1334" i="2"/>
  <c r="O1334" i="2"/>
  <c r="C1328" i="2"/>
  <c r="AR1328" i="2" s="1"/>
  <c r="B1329" i="2"/>
  <c r="R710" i="2" l="1"/>
  <c r="Z710" i="2" s="1"/>
  <c r="AD711" i="2"/>
  <c r="Q710" i="2"/>
  <c r="AC711" i="2"/>
  <c r="AF1329" i="2"/>
  <c r="AE1329" i="2"/>
  <c r="AG1329" i="2"/>
  <c r="AO1328" i="2"/>
  <c r="AQ1328" i="2"/>
  <c r="AP1328" i="2"/>
  <c r="L1336" i="2"/>
  <c r="P1335" i="2"/>
  <c r="O1335" i="2"/>
  <c r="J1336" i="2"/>
  <c r="M1335" i="2"/>
  <c r="K1336" i="2"/>
  <c r="N1335" i="2"/>
  <c r="C1329" i="2"/>
  <c r="AR1329" i="2" s="1"/>
  <c r="B1330" i="2"/>
  <c r="T711" i="2" l="1"/>
  <c r="AB711" i="2" s="1"/>
  <c r="S711" i="2"/>
  <c r="AA711" i="2" s="1"/>
  <c r="AF711" i="2"/>
  <c r="AG711" i="2"/>
  <c r="Y710" i="2"/>
  <c r="W710" i="2"/>
  <c r="Q711" i="2" s="1"/>
  <c r="AG1330" i="2"/>
  <c r="AF1330" i="2"/>
  <c r="AE1330" i="2"/>
  <c r="AP1329" i="2"/>
  <c r="AO1329" i="2"/>
  <c r="AQ1329" i="2"/>
  <c r="K1337" i="2"/>
  <c r="N1336" i="2"/>
  <c r="J1337" i="2"/>
  <c r="M1336" i="2"/>
  <c r="L1337" i="2"/>
  <c r="P1336" i="2"/>
  <c r="O1336" i="2"/>
  <c r="C1330" i="2"/>
  <c r="AR1330" i="2" s="1"/>
  <c r="B1331" i="2"/>
  <c r="V712" i="2" l="1"/>
  <c r="AD712" i="2" s="1"/>
  <c r="U712" i="2"/>
  <c r="AC712" i="2" s="1"/>
  <c r="AH711" i="2"/>
  <c r="Y711" i="2"/>
  <c r="AE711" i="2"/>
  <c r="R711" i="2"/>
  <c r="W711" i="2" s="1"/>
  <c r="AF1331" i="2"/>
  <c r="AE1331" i="2"/>
  <c r="AG1331" i="2"/>
  <c r="AQ1330" i="2"/>
  <c r="AO1330" i="2"/>
  <c r="AP1330" i="2"/>
  <c r="L1338" i="2"/>
  <c r="P1337" i="2"/>
  <c r="O1337" i="2"/>
  <c r="J1338" i="2"/>
  <c r="M1337" i="2"/>
  <c r="K1338" i="2"/>
  <c r="N1337" i="2"/>
  <c r="C1331" i="2"/>
  <c r="AR1331" i="2" s="1"/>
  <c r="B1332" i="2"/>
  <c r="AE712" i="2" l="1"/>
  <c r="Q712" i="2"/>
  <c r="Y712" i="2" s="1"/>
  <c r="AF712" i="2"/>
  <c r="AG712" i="2"/>
  <c r="Z711" i="2"/>
  <c r="R712" i="2"/>
  <c r="T712" i="2"/>
  <c r="S712" i="2"/>
  <c r="AE1332" i="2"/>
  <c r="AG1332" i="2"/>
  <c r="AF1332" i="2"/>
  <c r="AQ1331" i="2"/>
  <c r="AP1331" i="2"/>
  <c r="AO1331" i="2"/>
  <c r="K1339" i="2"/>
  <c r="N1338" i="2"/>
  <c r="J1339" i="2"/>
  <c r="M1338" i="2"/>
  <c r="L1339" i="2"/>
  <c r="P1338" i="2"/>
  <c r="O1338" i="2"/>
  <c r="C1332" i="2"/>
  <c r="AR1332" i="2" s="1"/>
  <c r="B1333" i="2"/>
  <c r="AH712" i="2" l="1"/>
  <c r="AG713" i="2"/>
  <c r="Z712" i="2"/>
  <c r="AF713" i="2"/>
  <c r="AA712" i="2"/>
  <c r="S713" i="2"/>
  <c r="W712" i="2"/>
  <c r="AB712" i="2"/>
  <c r="T713" i="2"/>
  <c r="V713" i="2"/>
  <c r="U713" i="2"/>
  <c r="AG1333" i="2"/>
  <c r="AF1333" i="2"/>
  <c r="AE1333" i="2"/>
  <c r="AQ1332" i="2"/>
  <c r="AO1332" i="2"/>
  <c r="AP1332" i="2"/>
  <c r="L1340" i="2"/>
  <c r="P1339" i="2"/>
  <c r="O1339" i="2"/>
  <c r="J1340" i="2"/>
  <c r="M1339" i="2"/>
  <c r="K1340" i="2"/>
  <c r="N1339" i="2"/>
  <c r="C1333" i="2"/>
  <c r="AR1333" i="2" s="1"/>
  <c r="B1334" i="2"/>
  <c r="AH713" i="2" l="1"/>
  <c r="R713" i="2"/>
  <c r="S714" i="2" s="1"/>
  <c r="Q713" i="2"/>
  <c r="AA713" i="2"/>
  <c r="AC713" i="2"/>
  <c r="U714" i="2"/>
  <c r="AD713" i="2"/>
  <c r="V714" i="2"/>
  <c r="AB713" i="2"/>
  <c r="AE713" i="2"/>
  <c r="AE1334" i="2"/>
  <c r="AG1334" i="2"/>
  <c r="AF1334" i="2"/>
  <c r="AP1333" i="2"/>
  <c r="AO1333" i="2"/>
  <c r="AQ1333" i="2"/>
  <c r="J1341" i="2"/>
  <c r="M1340" i="2"/>
  <c r="K1341" i="2"/>
  <c r="N1340" i="2"/>
  <c r="L1341" i="2"/>
  <c r="P1340" i="2"/>
  <c r="O1340" i="2"/>
  <c r="C1334" i="2"/>
  <c r="AR1334" i="2" s="1"/>
  <c r="B1335" i="2"/>
  <c r="T714" i="2" l="1"/>
  <c r="V715" i="2" s="1"/>
  <c r="AD714" i="2"/>
  <c r="AC714" i="2"/>
  <c r="AA714" i="2"/>
  <c r="Y713" i="2"/>
  <c r="W713" i="2"/>
  <c r="Q714" i="2" s="1"/>
  <c r="AG714" i="2"/>
  <c r="AF714" i="2"/>
  <c r="Z713" i="2"/>
  <c r="AF1335" i="2"/>
  <c r="AG1335" i="2"/>
  <c r="AE1335" i="2"/>
  <c r="AQ1334" i="2"/>
  <c r="AP1334" i="2"/>
  <c r="AO1334" i="2"/>
  <c r="K1342" i="2"/>
  <c r="N1341" i="2"/>
  <c r="L1342" i="2"/>
  <c r="P1341" i="2"/>
  <c r="O1341" i="2"/>
  <c r="J1342" i="2"/>
  <c r="M1341" i="2"/>
  <c r="C1335" i="2"/>
  <c r="AR1335" i="2" s="1"/>
  <c r="B1336" i="2"/>
  <c r="AB714" i="2" l="1"/>
  <c r="U715" i="2"/>
  <c r="AC715" i="2" s="1"/>
  <c r="R714" i="2"/>
  <c r="Z714" i="2" s="1"/>
  <c r="AE714" i="2"/>
  <c r="AH714" i="2"/>
  <c r="Y714" i="2"/>
  <c r="AD715" i="2"/>
  <c r="AG1336" i="2"/>
  <c r="AF1336" i="2"/>
  <c r="AE1336" i="2"/>
  <c r="AP1335" i="2"/>
  <c r="AO1335" i="2"/>
  <c r="AQ1335" i="2"/>
  <c r="L1343" i="2"/>
  <c r="P1342" i="2"/>
  <c r="O1342" i="2"/>
  <c r="J1343" i="2"/>
  <c r="M1342" i="2"/>
  <c r="K1343" i="2"/>
  <c r="N1342" i="2"/>
  <c r="C1336" i="2"/>
  <c r="AR1336" i="2" s="1"/>
  <c r="B1337" i="2"/>
  <c r="S715" i="2" l="1"/>
  <c r="AA715" i="2" s="1"/>
  <c r="T715" i="2"/>
  <c r="V716" i="2" s="1"/>
  <c r="AD716" i="2" s="1"/>
  <c r="AF715" i="2"/>
  <c r="AG715" i="2"/>
  <c r="W714" i="2"/>
  <c r="AE715" i="2" s="1"/>
  <c r="AG1337" i="2"/>
  <c r="AF1337" i="2"/>
  <c r="AE1337" i="2"/>
  <c r="AO1336" i="2"/>
  <c r="AQ1336" i="2"/>
  <c r="AP1336" i="2"/>
  <c r="K1344" i="2"/>
  <c r="N1343" i="2"/>
  <c r="J1344" i="2"/>
  <c r="M1343" i="2"/>
  <c r="L1344" i="2"/>
  <c r="P1343" i="2"/>
  <c r="O1343" i="2"/>
  <c r="C1337" i="2"/>
  <c r="AR1337" i="2" s="1"/>
  <c r="B1338" i="2"/>
  <c r="AB715" i="2" l="1"/>
  <c r="AH715" i="2"/>
  <c r="R715" i="2"/>
  <c r="S716" i="2" s="1"/>
  <c r="AA716" i="2" s="1"/>
  <c r="Q715" i="2"/>
  <c r="U716" i="2"/>
  <c r="AC716" i="2" s="1"/>
  <c r="AG1338" i="2"/>
  <c r="AF1338" i="2"/>
  <c r="AE1338" i="2"/>
  <c r="AP1337" i="2"/>
  <c r="AO1337" i="2"/>
  <c r="AQ1337" i="2"/>
  <c r="J1345" i="2"/>
  <c r="M1344" i="2"/>
  <c r="L1345" i="2"/>
  <c r="P1344" i="2"/>
  <c r="O1344" i="2"/>
  <c r="K1345" i="2"/>
  <c r="N1344" i="2"/>
  <c r="C1338" i="2"/>
  <c r="AR1338" i="2" s="1"/>
  <c r="B1339" i="2"/>
  <c r="Y715" i="2" l="1"/>
  <c r="W715" i="2"/>
  <c r="AE716" i="2" s="1"/>
  <c r="AG716" i="2"/>
  <c r="Z715" i="2"/>
  <c r="T716" i="2"/>
  <c r="R716" i="2"/>
  <c r="AF716" i="2"/>
  <c r="AF1339" i="2"/>
  <c r="AE1339" i="2"/>
  <c r="AG1339" i="2"/>
  <c r="AQ1338" i="2"/>
  <c r="AO1338" i="2"/>
  <c r="AP1338" i="2"/>
  <c r="K1346" i="2"/>
  <c r="N1345" i="2"/>
  <c r="L1346" i="2"/>
  <c r="P1345" i="2"/>
  <c r="O1345" i="2"/>
  <c r="J1346" i="2"/>
  <c r="M1345" i="2"/>
  <c r="C1339" i="2"/>
  <c r="AR1339" i="2" s="1"/>
  <c r="B1340" i="2"/>
  <c r="Q716" i="2" l="1"/>
  <c r="Y716" i="2" s="1"/>
  <c r="AG717" i="2"/>
  <c r="AF717" i="2"/>
  <c r="Z716" i="2"/>
  <c r="S717" i="2"/>
  <c r="V717" i="2"/>
  <c r="AB716" i="2"/>
  <c r="T717" i="2"/>
  <c r="U717" i="2"/>
  <c r="AH716" i="2"/>
  <c r="AG1340" i="2"/>
  <c r="AE1340" i="2"/>
  <c r="AF1340" i="2"/>
  <c r="AO1339" i="2"/>
  <c r="AP1339" i="2"/>
  <c r="AQ1339" i="2"/>
  <c r="L1347" i="2"/>
  <c r="P1346" i="2"/>
  <c r="O1346" i="2"/>
  <c r="J1347" i="2"/>
  <c r="M1346" i="2"/>
  <c r="K1347" i="2"/>
  <c r="N1346" i="2"/>
  <c r="C1340" i="2"/>
  <c r="AR1340" i="2" s="1"/>
  <c r="B1341" i="2"/>
  <c r="W716" i="2" l="1"/>
  <c r="R717" i="2" s="1"/>
  <c r="AH717" i="2"/>
  <c r="AB717" i="2"/>
  <c r="AD717" i="2"/>
  <c r="V718" i="2"/>
  <c r="AA717" i="2"/>
  <c r="AC717" i="2"/>
  <c r="U718" i="2"/>
  <c r="AG1341" i="2"/>
  <c r="AF1341" i="2"/>
  <c r="AE1341" i="2"/>
  <c r="AQ1340" i="2"/>
  <c r="AO1340" i="2"/>
  <c r="AP1340" i="2"/>
  <c r="J1348" i="2"/>
  <c r="M1347" i="2"/>
  <c r="K1348" i="2"/>
  <c r="N1347" i="2"/>
  <c r="L1348" i="2"/>
  <c r="P1347" i="2"/>
  <c r="O1347" i="2"/>
  <c r="C1341" i="2"/>
  <c r="AR1341" i="2" s="1"/>
  <c r="B1342" i="2"/>
  <c r="Q717" i="2" l="1"/>
  <c r="Y717" i="2" s="1"/>
  <c r="T718" i="2"/>
  <c r="AB718" i="2" s="1"/>
  <c r="S718" i="2"/>
  <c r="AA718" i="2" s="1"/>
  <c r="AE717" i="2"/>
  <c r="AD718" i="2"/>
  <c r="AC718" i="2"/>
  <c r="AF718" i="2"/>
  <c r="Z717" i="2"/>
  <c r="AG718" i="2"/>
  <c r="AE1342" i="2"/>
  <c r="AG1342" i="2"/>
  <c r="AF1342" i="2"/>
  <c r="AP1341" i="2"/>
  <c r="AQ1341" i="2"/>
  <c r="AO1341" i="2"/>
  <c r="L1349" i="2"/>
  <c r="P1348" i="2"/>
  <c r="O1348" i="2"/>
  <c r="K1349" i="2"/>
  <c r="N1348" i="2"/>
  <c r="J1349" i="2"/>
  <c r="M1348" i="2"/>
  <c r="C1342" i="2"/>
  <c r="AR1342" i="2" s="1"/>
  <c r="B1343" i="2"/>
  <c r="W717" i="2" l="1"/>
  <c r="Q718" i="2" s="1"/>
  <c r="Y718" i="2" s="1"/>
  <c r="V719" i="2"/>
  <c r="AD719" i="2" s="1"/>
  <c r="U719" i="2"/>
  <c r="AC719" i="2" s="1"/>
  <c r="AH718" i="2"/>
  <c r="AF1343" i="2"/>
  <c r="AE1343" i="2"/>
  <c r="AG1343" i="2"/>
  <c r="AQ1342" i="2"/>
  <c r="AO1342" i="2"/>
  <c r="AP1342" i="2"/>
  <c r="J1350" i="2"/>
  <c r="M1349" i="2"/>
  <c r="K1350" i="2"/>
  <c r="N1349" i="2"/>
  <c r="L1350" i="2"/>
  <c r="P1349" i="2"/>
  <c r="O1349" i="2"/>
  <c r="C1343" i="2"/>
  <c r="AR1343" i="2" s="1"/>
  <c r="B1344" i="2"/>
  <c r="R718" i="2" l="1"/>
  <c r="S719" i="2" s="1"/>
  <c r="AA719" i="2" s="1"/>
  <c r="AE718" i="2"/>
  <c r="AG1344" i="2"/>
  <c r="AF1344" i="2"/>
  <c r="AE1344" i="2"/>
  <c r="AP1343" i="2"/>
  <c r="AO1343" i="2"/>
  <c r="AQ1343" i="2"/>
  <c r="K1351" i="2"/>
  <c r="N1350" i="2"/>
  <c r="L1351" i="2"/>
  <c r="P1350" i="2"/>
  <c r="O1350" i="2"/>
  <c r="J1351" i="2"/>
  <c r="M1350" i="2"/>
  <c r="C1344" i="2"/>
  <c r="AR1344" i="2" s="1"/>
  <c r="B1345" i="2"/>
  <c r="Z718" i="2" l="1"/>
  <c r="W718" i="2"/>
  <c r="AE719" i="2" s="1"/>
  <c r="T719" i="2"/>
  <c r="AB719" i="2" s="1"/>
  <c r="AG719" i="2"/>
  <c r="AF719" i="2"/>
  <c r="AG1345" i="2"/>
  <c r="AF1345" i="2"/>
  <c r="AE1345" i="2"/>
  <c r="AO1344" i="2"/>
  <c r="AQ1344" i="2"/>
  <c r="AP1344" i="2"/>
  <c r="J1352" i="2"/>
  <c r="M1351" i="2"/>
  <c r="L1352" i="2"/>
  <c r="P1351" i="2"/>
  <c r="O1351" i="2"/>
  <c r="K1352" i="2"/>
  <c r="N1351" i="2"/>
  <c r="C1345" i="2"/>
  <c r="AR1345" i="2" s="1"/>
  <c r="B1346" i="2"/>
  <c r="Q719" i="2" l="1"/>
  <c r="Y719" i="2" s="1"/>
  <c r="V720" i="2"/>
  <c r="AD720" i="2" s="1"/>
  <c r="AH719" i="2"/>
  <c r="U720" i="2"/>
  <c r="AC720" i="2" s="1"/>
  <c r="R719" i="2"/>
  <c r="T720" i="2" s="1"/>
  <c r="AE1346" i="2"/>
  <c r="AG1346" i="2"/>
  <c r="AF1346" i="2"/>
  <c r="AP1345" i="2"/>
  <c r="AQ1345" i="2"/>
  <c r="AO1345" i="2"/>
  <c r="K1353" i="2"/>
  <c r="N1352" i="2"/>
  <c r="L1353" i="2"/>
  <c r="P1352" i="2"/>
  <c r="O1352" i="2"/>
  <c r="J1353" i="2"/>
  <c r="M1352" i="2"/>
  <c r="C1346" i="2"/>
  <c r="AR1346" i="2" s="1"/>
  <c r="B1347" i="2"/>
  <c r="W719" i="2" l="1"/>
  <c r="R720" i="2" s="1"/>
  <c r="AF721" i="2" s="1"/>
  <c r="S720" i="2"/>
  <c r="AA720" i="2" s="1"/>
  <c r="AG720" i="2"/>
  <c r="Z719" i="2"/>
  <c r="AF720" i="2"/>
  <c r="AB720" i="2"/>
  <c r="V721" i="2"/>
  <c r="AD721" i="2" s="1"/>
  <c r="AF1347" i="2"/>
  <c r="AE1347" i="2"/>
  <c r="AG1347" i="2"/>
  <c r="AQ1346" i="2"/>
  <c r="AO1346" i="2"/>
  <c r="AP1346" i="2"/>
  <c r="L1354" i="2"/>
  <c r="P1353" i="2"/>
  <c r="O1353" i="2"/>
  <c r="J1354" i="2"/>
  <c r="M1353" i="2"/>
  <c r="K1354" i="2"/>
  <c r="N1353" i="2"/>
  <c r="C1347" i="2"/>
  <c r="AR1347" i="2" s="1"/>
  <c r="B1348" i="2"/>
  <c r="AE720" i="2" l="1"/>
  <c r="U721" i="2"/>
  <c r="AC721" i="2" s="1"/>
  <c r="AH720" i="2"/>
  <c r="S721" i="2"/>
  <c r="AA721" i="2" s="1"/>
  <c r="Z720" i="2"/>
  <c r="AG721" i="2"/>
  <c r="AH721" i="2" s="1"/>
  <c r="T721" i="2"/>
  <c r="AB721" i="2" s="1"/>
  <c r="Q720" i="2"/>
  <c r="Y720" i="2" s="1"/>
  <c r="AG1348" i="2"/>
  <c r="AF1348" i="2"/>
  <c r="AE1348" i="2"/>
  <c r="AP1347" i="2"/>
  <c r="AQ1347" i="2"/>
  <c r="AO1347" i="2"/>
  <c r="K1355" i="2"/>
  <c r="N1354" i="2"/>
  <c r="J1355" i="2"/>
  <c r="M1354" i="2"/>
  <c r="L1355" i="2"/>
  <c r="P1354" i="2"/>
  <c r="O1354" i="2"/>
  <c r="C1348" i="2"/>
  <c r="AR1348" i="2" s="1"/>
  <c r="B1349" i="2"/>
  <c r="V722" i="2" l="1"/>
  <c r="AD722" i="2" s="1"/>
  <c r="U722" i="2"/>
  <c r="AC722" i="2" s="1"/>
  <c r="W720" i="2"/>
  <c r="Q721" i="2" s="1"/>
  <c r="Y721" i="2" s="1"/>
  <c r="AG1349" i="2"/>
  <c r="AF1349" i="2"/>
  <c r="AE1349" i="2"/>
  <c r="AQ1348" i="2"/>
  <c r="AO1348" i="2"/>
  <c r="AP1348" i="2"/>
  <c r="J1356" i="2"/>
  <c r="M1355" i="2"/>
  <c r="L1356" i="2"/>
  <c r="P1355" i="2"/>
  <c r="O1355" i="2"/>
  <c r="K1356" i="2"/>
  <c r="N1355" i="2"/>
  <c r="C1349" i="2"/>
  <c r="AR1349" i="2" s="1"/>
  <c r="B1350" i="2"/>
  <c r="R721" i="2" l="1"/>
  <c r="W721" i="2" s="1"/>
  <c r="AE721" i="2"/>
  <c r="AE1350" i="2"/>
  <c r="AG1350" i="2"/>
  <c r="AF1350" i="2"/>
  <c r="AP1349" i="2"/>
  <c r="AQ1349" i="2"/>
  <c r="AO1349" i="2"/>
  <c r="K1357" i="2"/>
  <c r="N1356" i="2"/>
  <c r="L1357" i="2"/>
  <c r="P1356" i="2"/>
  <c r="O1356" i="2"/>
  <c r="J1357" i="2"/>
  <c r="M1356" i="2"/>
  <c r="C1350" i="2"/>
  <c r="AR1350" i="2" s="1"/>
  <c r="B1351" i="2"/>
  <c r="T722" i="2" l="1"/>
  <c r="AB722" i="2" s="1"/>
  <c r="AF722" i="2"/>
  <c r="AG722" i="2"/>
  <c r="Z721" i="2"/>
  <c r="S722" i="2"/>
  <c r="AA722" i="2" s="1"/>
  <c r="Q722" i="2"/>
  <c r="Y722" i="2" s="1"/>
  <c r="R722" i="2"/>
  <c r="S723" i="2" s="1"/>
  <c r="AA723" i="2" s="1"/>
  <c r="AE722" i="2"/>
  <c r="AG1351" i="2"/>
  <c r="AF1351" i="2"/>
  <c r="AE1351" i="2"/>
  <c r="AQ1350" i="2"/>
  <c r="AO1350" i="2"/>
  <c r="AP1350" i="2"/>
  <c r="J1358" i="2"/>
  <c r="M1357" i="2"/>
  <c r="L1358" i="2"/>
  <c r="P1357" i="2"/>
  <c r="O1357" i="2"/>
  <c r="K1358" i="2"/>
  <c r="N1357" i="2"/>
  <c r="C1351" i="2"/>
  <c r="AR1351" i="2" s="1"/>
  <c r="B1352" i="2"/>
  <c r="AH722" i="2" l="1"/>
  <c r="V723" i="2"/>
  <c r="AD723" i="2" s="1"/>
  <c r="AG723" i="2"/>
  <c r="T723" i="2"/>
  <c r="AB723" i="2" s="1"/>
  <c r="U723" i="2"/>
  <c r="AC723" i="2" s="1"/>
  <c r="AF723" i="2"/>
  <c r="W722" i="2"/>
  <c r="R723" i="2" s="1"/>
  <c r="AG724" i="2" s="1"/>
  <c r="Z722" i="2"/>
  <c r="AG1352" i="2"/>
  <c r="AF1352" i="2"/>
  <c r="AE1352" i="2"/>
  <c r="AP1351" i="2"/>
  <c r="AQ1351" i="2"/>
  <c r="AO1351" i="2"/>
  <c r="L1359" i="2"/>
  <c r="P1358" i="2"/>
  <c r="O1358" i="2"/>
  <c r="K1359" i="2"/>
  <c r="N1358" i="2"/>
  <c r="J1359" i="2"/>
  <c r="M1358" i="2"/>
  <c r="C1352" i="2"/>
  <c r="AR1352" i="2" s="1"/>
  <c r="B1353" i="2"/>
  <c r="AH723" i="2" l="1"/>
  <c r="V724" i="2"/>
  <c r="AD724" i="2" s="1"/>
  <c r="T724" i="2"/>
  <c r="AB724" i="2" s="1"/>
  <c r="AE723" i="2"/>
  <c r="U724" i="2"/>
  <c r="AC724" i="2" s="1"/>
  <c r="Z723" i="2"/>
  <c r="AF724" i="2"/>
  <c r="AH724" i="2" s="1"/>
  <c r="Q723" i="2"/>
  <c r="Y723" i="2" s="1"/>
  <c r="S724" i="2"/>
  <c r="AA724" i="2" s="1"/>
  <c r="AF1353" i="2"/>
  <c r="AE1353" i="2"/>
  <c r="AG1353" i="2"/>
  <c r="AO1352" i="2"/>
  <c r="AQ1352" i="2"/>
  <c r="AP1352" i="2"/>
  <c r="J1360" i="2"/>
  <c r="M1359" i="2"/>
  <c r="K1360" i="2"/>
  <c r="N1359" i="2"/>
  <c r="L1360" i="2"/>
  <c r="P1359" i="2"/>
  <c r="O1359" i="2"/>
  <c r="C1353" i="2"/>
  <c r="AR1353" i="2" s="1"/>
  <c r="B1354" i="2"/>
  <c r="V725" i="2" l="1"/>
  <c r="AD725" i="2" s="1"/>
  <c r="W723" i="2"/>
  <c r="R724" i="2" s="1"/>
  <c r="S725" i="2" s="1"/>
  <c r="AA725" i="2" s="1"/>
  <c r="U725" i="2"/>
  <c r="AC725" i="2" s="1"/>
  <c r="AG1354" i="2"/>
  <c r="AE1354" i="2"/>
  <c r="AF1354" i="2"/>
  <c r="AP1353" i="2"/>
  <c r="AQ1353" i="2"/>
  <c r="AO1353" i="2"/>
  <c r="K1361" i="2"/>
  <c r="N1360" i="2"/>
  <c r="L1361" i="2"/>
  <c r="P1360" i="2"/>
  <c r="O1360" i="2"/>
  <c r="J1361" i="2"/>
  <c r="M1360" i="2"/>
  <c r="C1354" i="2"/>
  <c r="AR1354" i="2" s="1"/>
  <c r="B1355" i="2"/>
  <c r="AE724" i="2" l="1"/>
  <c r="Q724" i="2"/>
  <c r="Y724" i="2" s="1"/>
  <c r="AG725" i="2"/>
  <c r="Z724" i="2"/>
  <c r="AF725" i="2"/>
  <c r="T725" i="2"/>
  <c r="U726" i="2" s="1"/>
  <c r="AC726" i="2" s="1"/>
  <c r="AF1355" i="2"/>
  <c r="AE1355" i="2"/>
  <c r="AG1355" i="2"/>
  <c r="AQ1354" i="2"/>
  <c r="AO1354" i="2"/>
  <c r="AP1354" i="2"/>
  <c r="J1362" i="2"/>
  <c r="M1361" i="2"/>
  <c r="L1362" i="2"/>
  <c r="P1361" i="2"/>
  <c r="O1361" i="2"/>
  <c r="K1362" i="2"/>
  <c r="N1361" i="2"/>
  <c r="C1355" i="2"/>
  <c r="AR1355" i="2" s="1"/>
  <c r="B1356" i="2"/>
  <c r="AH725" i="2" l="1"/>
  <c r="W724" i="2"/>
  <c r="R725" i="2" s="1"/>
  <c r="AG726" i="2" s="1"/>
  <c r="AB725" i="2"/>
  <c r="V726" i="2"/>
  <c r="AD726" i="2" s="1"/>
  <c r="AG1356" i="2"/>
  <c r="AF1356" i="2"/>
  <c r="AE1356" i="2"/>
  <c r="AQ1355" i="2"/>
  <c r="AP1355" i="2"/>
  <c r="AO1355" i="2"/>
  <c r="L1363" i="2"/>
  <c r="P1362" i="2"/>
  <c r="O1362" i="2"/>
  <c r="K1363" i="2"/>
  <c r="N1362" i="2"/>
  <c r="J1363" i="2"/>
  <c r="M1362" i="2"/>
  <c r="C1356" i="2"/>
  <c r="AR1356" i="2" s="1"/>
  <c r="B1357" i="2"/>
  <c r="T726" i="2" l="1"/>
  <c r="AB726" i="2" s="1"/>
  <c r="AE725" i="2"/>
  <c r="S726" i="2"/>
  <c r="AA726" i="2" s="1"/>
  <c r="Z725" i="2"/>
  <c r="AF726" i="2"/>
  <c r="AH726" i="2" s="1"/>
  <c r="Q725" i="2"/>
  <c r="AG1357" i="2"/>
  <c r="AF1357" i="2"/>
  <c r="AE1357" i="2"/>
  <c r="AQ1356" i="2"/>
  <c r="AO1356" i="2"/>
  <c r="AP1356" i="2"/>
  <c r="K1364" i="2"/>
  <c r="N1363" i="2"/>
  <c r="J1364" i="2"/>
  <c r="M1363" i="2"/>
  <c r="L1364" i="2"/>
  <c r="P1363" i="2"/>
  <c r="O1363" i="2"/>
  <c r="C1357" i="2"/>
  <c r="AR1357" i="2" s="1"/>
  <c r="B1358" i="2"/>
  <c r="V727" i="2" l="1"/>
  <c r="AD727" i="2" s="1"/>
  <c r="U727" i="2"/>
  <c r="AC727" i="2" s="1"/>
  <c r="Y725" i="2"/>
  <c r="W725" i="2"/>
  <c r="AE726" i="2" s="1"/>
  <c r="AE1358" i="2"/>
  <c r="AG1358" i="2"/>
  <c r="AF1358" i="2"/>
  <c r="AP1357" i="2"/>
  <c r="AQ1357" i="2"/>
  <c r="AO1357" i="2"/>
  <c r="J1365" i="2"/>
  <c r="M1364" i="2"/>
  <c r="L1365" i="2"/>
  <c r="P1364" i="2"/>
  <c r="O1364" i="2"/>
  <c r="K1365" i="2"/>
  <c r="N1364" i="2"/>
  <c r="C1358" i="2"/>
  <c r="AR1358" i="2" s="1"/>
  <c r="B1359" i="2"/>
  <c r="Q726" i="2" l="1"/>
  <c r="R726" i="2"/>
  <c r="AG1359" i="2"/>
  <c r="AF1359" i="2"/>
  <c r="AE1359" i="2"/>
  <c r="AQ1358" i="2"/>
  <c r="AP1358" i="2"/>
  <c r="AO1358" i="2"/>
  <c r="L1366" i="2"/>
  <c r="P1365" i="2"/>
  <c r="O1365" i="2"/>
  <c r="K1366" i="2"/>
  <c r="N1365" i="2"/>
  <c r="J1366" i="2"/>
  <c r="M1365" i="2"/>
  <c r="C1359" i="2"/>
  <c r="AR1359" i="2" s="1"/>
  <c r="B1360" i="2"/>
  <c r="AF727" i="2" l="1"/>
  <c r="AG727" i="2"/>
  <c r="Z726" i="2"/>
  <c r="S727" i="2"/>
  <c r="T727" i="2"/>
  <c r="Y726" i="2"/>
  <c r="W726" i="2"/>
  <c r="AG1360" i="2"/>
  <c r="AF1360" i="2"/>
  <c r="AE1360" i="2"/>
  <c r="AP1359" i="2"/>
  <c r="AQ1359" i="2"/>
  <c r="AO1359" i="2"/>
  <c r="K1367" i="2"/>
  <c r="N1366" i="2"/>
  <c r="J1367" i="2"/>
  <c r="M1366" i="2"/>
  <c r="L1367" i="2"/>
  <c r="P1366" i="2"/>
  <c r="O1366" i="2"/>
  <c r="C1360" i="2"/>
  <c r="AR1360" i="2" s="1"/>
  <c r="B1361" i="2"/>
  <c r="R727" i="2" l="1"/>
  <c r="T728" i="2" s="1"/>
  <c r="Q727" i="2"/>
  <c r="AE727" i="2"/>
  <c r="U728" i="2"/>
  <c r="V728" i="2"/>
  <c r="AB727" i="2"/>
  <c r="AA727" i="2"/>
  <c r="AH727" i="2"/>
  <c r="AF1361" i="2"/>
  <c r="AE1361" i="2"/>
  <c r="AG1361" i="2"/>
  <c r="AO1360" i="2"/>
  <c r="AP1360" i="2"/>
  <c r="AQ1360" i="2"/>
  <c r="L1368" i="2"/>
  <c r="O1367" i="2"/>
  <c r="P1367" i="2"/>
  <c r="J1368" i="2"/>
  <c r="M1367" i="2"/>
  <c r="K1368" i="2"/>
  <c r="N1367" i="2"/>
  <c r="C1361" i="2"/>
  <c r="AR1361" i="2" s="1"/>
  <c r="B1362" i="2"/>
  <c r="AB728" i="2" l="1"/>
  <c r="S728" i="2"/>
  <c r="U729" i="2" s="1"/>
  <c r="AC729" i="2" s="1"/>
  <c r="AD728" i="2"/>
  <c r="V729" i="2"/>
  <c r="AD729" i="2" s="1"/>
  <c r="AC728" i="2"/>
  <c r="W727" i="2"/>
  <c r="Q728" i="2" s="1"/>
  <c r="Y727" i="2"/>
  <c r="AG728" i="2"/>
  <c r="AF728" i="2"/>
  <c r="Z727" i="2"/>
  <c r="AG1362" i="2"/>
  <c r="AF1362" i="2"/>
  <c r="AE1362" i="2"/>
  <c r="AP1361" i="2"/>
  <c r="AQ1361" i="2"/>
  <c r="AO1361" i="2"/>
  <c r="J1369" i="2"/>
  <c r="M1368" i="2"/>
  <c r="K1369" i="2"/>
  <c r="N1368" i="2"/>
  <c r="L1369" i="2"/>
  <c r="P1368" i="2"/>
  <c r="O1368" i="2"/>
  <c r="C1362" i="2"/>
  <c r="AR1362" i="2" s="1"/>
  <c r="B1363" i="2"/>
  <c r="AE728" i="2" l="1"/>
  <c r="Y728" i="2"/>
  <c r="R728" i="2"/>
  <c r="S729" i="2" s="1"/>
  <c r="AH728" i="2"/>
  <c r="AA728" i="2"/>
  <c r="AF1363" i="2"/>
  <c r="AE1363" i="2"/>
  <c r="AG1363" i="2"/>
  <c r="AQ1362" i="2"/>
  <c r="AO1362" i="2"/>
  <c r="AP1362" i="2"/>
  <c r="L1370" i="2"/>
  <c r="O1369" i="2"/>
  <c r="P1369" i="2"/>
  <c r="K1370" i="2"/>
  <c r="N1369" i="2"/>
  <c r="J1370" i="2"/>
  <c r="M1369" i="2"/>
  <c r="C1363" i="2"/>
  <c r="AR1363" i="2" s="1"/>
  <c r="B1364" i="2"/>
  <c r="AA729" i="2" l="1"/>
  <c r="W728" i="2"/>
  <c r="AF729" i="2"/>
  <c r="AG729" i="2"/>
  <c r="Z728" i="2"/>
  <c r="T729" i="2"/>
  <c r="AE1364" i="2"/>
  <c r="AG1364" i="2"/>
  <c r="AF1364" i="2"/>
  <c r="AO1363" i="2"/>
  <c r="AP1363" i="2"/>
  <c r="AQ1363" i="2"/>
  <c r="K1371" i="2"/>
  <c r="N1370" i="2"/>
  <c r="J1371" i="2"/>
  <c r="M1370" i="2"/>
  <c r="L1371" i="2"/>
  <c r="P1370" i="2"/>
  <c r="O1370" i="2"/>
  <c r="C1364" i="2"/>
  <c r="AR1364" i="2" s="1"/>
  <c r="B1365" i="2"/>
  <c r="AH729" i="2" l="1"/>
  <c r="R729" i="2"/>
  <c r="T730" i="2" s="1"/>
  <c r="Q729" i="2"/>
  <c r="AE729" i="2"/>
  <c r="AB729" i="2"/>
  <c r="V730" i="2"/>
  <c r="U730" i="2"/>
  <c r="AG1365" i="2"/>
  <c r="AF1365" i="2"/>
  <c r="AE1365" i="2"/>
  <c r="AQ1364" i="2"/>
  <c r="AO1364" i="2"/>
  <c r="AP1364" i="2"/>
  <c r="L1372" i="2"/>
  <c r="O1371" i="2"/>
  <c r="P1371" i="2"/>
  <c r="J1372" i="2"/>
  <c r="M1371" i="2"/>
  <c r="K1372" i="2"/>
  <c r="N1371" i="2"/>
  <c r="C1365" i="2"/>
  <c r="AR1365" i="2" s="1"/>
  <c r="B1366" i="2"/>
  <c r="AB730" i="2" l="1"/>
  <c r="AC730" i="2"/>
  <c r="AD730" i="2"/>
  <c r="V731" i="2"/>
  <c r="W729" i="2"/>
  <c r="Q730" i="2" s="1"/>
  <c r="Y729" i="2"/>
  <c r="AF730" i="2"/>
  <c r="Z729" i="2"/>
  <c r="AG730" i="2"/>
  <c r="S730" i="2"/>
  <c r="AE1366" i="2"/>
  <c r="AG1366" i="2"/>
  <c r="AF1366" i="2"/>
  <c r="AP1365" i="2"/>
  <c r="AQ1365" i="2"/>
  <c r="AO1365" i="2"/>
  <c r="J1373" i="2"/>
  <c r="M1372" i="2"/>
  <c r="K1373" i="2"/>
  <c r="N1372" i="2"/>
  <c r="L1373" i="2"/>
  <c r="P1372" i="2"/>
  <c r="O1372" i="2"/>
  <c r="C1366" i="2"/>
  <c r="AR1366" i="2" s="1"/>
  <c r="B1367" i="2"/>
  <c r="AH730" i="2" l="1"/>
  <c r="Y730" i="2"/>
  <c r="AA730" i="2"/>
  <c r="AD731" i="2"/>
  <c r="R730" i="2"/>
  <c r="W730" i="2" s="1"/>
  <c r="U731" i="2"/>
  <c r="AE730" i="2"/>
  <c r="AF1367" i="2"/>
  <c r="AE1367" i="2"/>
  <c r="AG1367" i="2"/>
  <c r="AQ1366" i="2"/>
  <c r="AP1366" i="2"/>
  <c r="AO1366" i="2"/>
  <c r="L1374" i="2"/>
  <c r="O1373" i="2"/>
  <c r="P1373" i="2"/>
  <c r="K1374" i="2"/>
  <c r="N1373" i="2"/>
  <c r="J1374" i="2"/>
  <c r="M1373" i="2"/>
  <c r="C1367" i="2"/>
  <c r="AR1367" i="2" s="1"/>
  <c r="B1368" i="2"/>
  <c r="S731" i="2" l="1"/>
  <c r="AA731" i="2" s="1"/>
  <c r="AE731" i="2"/>
  <c r="Q731" i="2"/>
  <c r="AC731" i="2"/>
  <c r="AG731" i="2"/>
  <c r="Z730" i="2"/>
  <c r="AF731" i="2"/>
  <c r="R731" i="2"/>
  <c r="S732" i="2" s="1"/>
  <c r="T731" i="2"/>
  <c r="AG1368" i="2"/>
  <c r="AF1368" i="2"/>
  <c r="AE1368" i="2"/>
  <c r="AP1367" i="2"/>
  <c r="AO1367" i="2"/>
  <c r="AQ1367" i="2"/>
  <c r="K1375" i="2"/>
  <c r="N1374" i="2"/>
  <c r="J1375" i="2"/>
  <c r="M1374" i="2"/>
  <c r="L1375" i="2"/>
  <c r="P1374" i="2"/>
  <c r="O1374" i="2"/>
  <c r="C1368" i="2"/>
  <c r="AR1368" i="2" s="1"/>
  <c r="B1369" i="2"/>
  <c r="AH731" i="2" l="1"/>
  <c r="U732" i="2"/>
  <c r="AC732" i="2" s="1"/>
  <c r="AA732" i="2"/>
  <c r="AB731" i="2"/>
  <c r="V732" i="2"/>
  <c r="T732" i="2"/>
  <c r="AB732" i="2" s="1"/>
  <c r="Z731" i="2"/>
  <c r="AG732" i="2"/>
  <c r="AF732" i="2"/>
  <c r="Y731" i="2"/>
  <c r="W731" i="2"/>
  <c r="Q732" i="2" s="1"/>
  <c r="AG1369" i="2"/>
  <c r="AF1369" i="2"/>
  <c r="AE1369" i="2"/>
  <c r="AO1368" i="2"/>
  <c r="AQ1368" i="2"/>
  <c r="AP1368" i="2"/>
  <c r="J1376" i="2"/>
  <c r="M1375" i="2"/>
  <c r="L1376" i="2"/>
  <c r="O1375" i="2"/>
  <c r="P1375" i="2"/>
  <c r="K1376" i="2"/>
  <c r="N1375" i="2"/>
  <c r="C1369" i="2"/>
  <c r="AR1369" i="2" s="1"/>
  <c r="B1370" i="2"/>
  <c r="AH732" i="2" l="1"/>
  <c r="R732" i="2"/>
  <c r="W732" i="2" s="1"/>
  <c r="Y732" i="2"/>
  <c r="V733" i="2"/>
  <c r="AD732" i="2"/>
  <c r="AE732" i="2"/>
  <c r="U733" i="2"/>
  <c r="AG1370" i="2"/>
  <c r="AF1370" i="2"/>
  <c r="AE1370" i="2"/>
  <c r="AP1369" i="2"/>
  <c r="AO1369" i="2"/>
  <c r="AQ1369" i="2"/>
  <c r="K1377" i="2"/>
  <c r="N1376" i="2"/>
  <c r="L1377" i="2"/>
  <c r="P1376" i="2"/>
  <c r="O1376" i="2"/>
  <c r="J1377" i="2"/>
  <c r="M1376" i="2"/>
  <c r="C1370" i="2"/>
  <c r="AR1370" i="2" s="1"/>
  <c r="B1371" i="2"/>
  <c r="R733" i="2" l="1"/>
  <c r="Q733" i="2"/>
  <c r="AE733" i="2"/>
  <c r="AD733" i="2"/>
  <c r="AC733" i="2"/>
  <c r="T733" i="2"/>
  <c r="AF733" i="2"/>
  <c r="AG733" i="2"/>
  <c r="Z732" i="2"/>
  <c r="S733" i="2"/>
  <c r="AG1371" i="2"/>
  <c r="AF1371" i="2"/>
  <c r="AE1371" i="2"/>
  <c r="AQ1370" i="2"/>
  <c r="AO1370" i="2"/>
  <c r="AP1370" i="2"/>
  <c r="L1378" i="2"/>
  <c r="O1377" i="2"/>
  <c r="P1377" i="2"/>
  <c r="J1378" i="2"/>
  <c r="M1377" i="2"/>
  <c r="K1378" i="2"/>
  <c r="N1377" i="2"/>
  <c r="C1371" i="2"/>
  <c r="AR1371" i="2" s="1"/>
  <c r="B1372" i="2"/>
  <c r="AB733" i="2" l="1"/>
  <c r="T734" i="2"/>
  <c r="U734" i="2"/>
  <c r="V734" i="2"/>
  <c r="AA733" i="2"/>
  <c r="S734" i="2"/>
  <c r="AA734" i="2" s="1"/>
  <c r="AH733" i="2"/>
  <c r="Y733" i="2"/>
  <c r="W733" i="2"/>
  <c r="R734" i="2" s="1"/>
  <c r="AG734" i="2"/>
  <c r="Z733" i="2"/>
  <c r="AF734" i="2"/>
  <c r="AG1372" i="2"/>
  <c r="AF1372" i="2"/>
  <c r="AE1372" i="2"/>
  <c r="AP1371" i="2"/>
  <c r="AO1371" i="2"/>
  <c r="AQ1371" i="2"/>
  <c r="K1379" i="2"/>
  <c r="N1378" i="2"/>
  <c r="J1379" i="2"/>
  <c r="M1378" i="2"/>
  <c r="L1379" i="2"/>
  <c r="P1378" i="2"/>
  <c r="O1378" i="2"/>
  <c r="C1372" i="2"/>
  <c r="AR1372" i="2" s="1"/>
  <c r="B1373" i="2"/>
  <c r="AH734" i="2" l="1"/>
  <c r="AD734" i="2"/>
  <c r="V735" i="2"/>
  <c r="AD735" i="2" s="1"/>
  <c r="AE734" i="2"/>
  <c r="AC734" i="2"/>
  <c r="U735" i="2"/>
  <c r="Q734" i="2"/>
  <c r="AB734" i="2"/>
  <c r="T735" i="2"/>
  <c r="S735" i="2"/>
  <c r="AA735" i="2" s="1"/>
  <c r="AG735" i="2"/>
  <c r="Z734" i="2"/>
  <c r="AF735" i="2"/>
  <c r="AG1373" i="2"/>
  <c r="AF1373" i="2"/>
  <c r="AE1373" i="2"/>
  <c r="AQ1372" i="2"/>
  <c r="AO1372" i="2"/>
  <c r="AP1372" i="2"/>
  <c r="J1380" i="2"/>
  <c r="M1379" i="2"/>
  <c r="L1380" i="2"/>
  <c r="O1379" i="2"/>
  <c r="P1379" i="2"/>
  <c r="K1380" i="2"/>
  <c r="N1379" i="2"/>
  <c r="C1373" i="2"/>
  <c r="AR1373" i="2" s="1"/>
  <c r="B1374" i="2"/>
  <c r="Y734" i="2" l="1"/>
  <c r="W734" i="2"/>
  <c r="R735" i="2" s="1"/>
  <c r="AC735" i="2"/>
  <c r="U736" i="2"/>
  <c r="AH735" i="2"/>
  <c r="V736" i="2"/>
  <c r="AB735" i="2"/>
  <c r="AF1374" i="2"/>
  <c r="AG1374" i="2"/>
  <c r="AE1374" i="2"/>
  <c r="AP1373" i="2"/>
  <c r="AO1373" i="2"/>
  <c r="AQ1373" i="2"/>
  <c r="K1381" i="2"/>
  <c r="N1380" i="2"/>
  <c r="L1381" i="2"/>
  <c r="P1380" i="2"/>
  <c r="O1380" i="2"/>
  <c r="J1381" i="2"/>
  <c r="M1380" i="2"/>
  <c r="C1374" i="2"/>
  <c r="AR1374" i="2" s="1"/>
  <c r="B1375" i="2"/>
  <c r="AE735" i="2" l="1"/>
  <c r="Q735" i="2"/>
  <c r="W735" i="2" s="1"/>
  <c r="R736" i="2" s="1"/>
  <c r="AC736" i="2"/>
  <c r="AD736" i="2"/>
  <c r="S736" i="2"/>
  <c r="AF736" i="2"/>
  <c r="AG736" i="2"/>
  <c r="Z735" i="2"/>
  <c r="T736" i="2"/>
  <c r="AF1375" i="2"/>
  <c r="AE1375" i="2"/>
  <c r="AG1375" i="2"/>
  <c r="AQ1374" i="2"/>
  <c r="AP1374" i="2"/>
  <c r="AO1374" i="2"/>
  <c r="J1382" i="2"/>
  <c r="M1381" i="2"/>
  <c r="L1382" i="2"/>
  <c r="O1381" i="2"/>
  <c r="P1381" i="2"/>
  <c r="K1382" i="2"/>
  <c r="N1381" i="2"/>
  <c r="C1375" i="2"/>
  <c r="AR1375" i="2" s="1"/>
  <c r="B1376" i="2"/>
  <c r="Y735" i="2" l="1"/>
  <c r="AE736" i="2"/>
  <c r="Q736" i="2"/>
  <c r="W736" i="2" s="1"/>
  <c r="AH736" i="2"/>
  <c r="AB736" i="2"/>
  <c r="T737" i="2"/>
  <c r="Z736" i="2"/>
  <c r="AG737" i="2"/>
  <c r="AF737" i="2"/>
  <c r="V737" i="2"/>
  <c r="U737" i="2"/>
  <c r="AC737" i="2" s="1"/>
  <c r="AA736" i="2"/>
  <c r="S737" i="2"/>
  <c r="AE1376" i="2"/>
  <c r="AG1376" i="2"/>
  <c r="AF1376" i="2"/>
  <c r="AP1375" i="2"/>
  <c r="AQ1375" i="2"/>
  <c r="AO1375" i="2"/>
  <c r="L1383" i="2"/>
  <c r="P1382" i="2"/>
  <c r="O1382" i="2"/>
  <c r="K1383" i="2"/>
  <c r="N1382" i="2"/>
  <c r="J1383" i="2"/>
  <c r="M1382" i="2"/>
  <c r="C1376" i="2"/>
  <c r="AR1376" i="2" s="1"/>
  <c r="B1377" i="2"/>
  <c r="AE737" i="2" l="1"/>
  <c r="Q737" i="2"/>
  <c r="Y737" i="2" s="1"/>
  <c r="R737" i="2"/>
  <c r="T738" i="2" s="1"/>
  <c r="AB738" i="2" s="1"/>
  <c r="Y736" i="2"/>
  <c r="AH737" i="2"/>
  <c r="AD737" i="2"/>
  <c r="V738" i="2"/>
  <c r="U738" i="2"/>
  <c r="AB737" i="2"/>
  <c r="AA737" i="2"/>
  <c r="AE1377" i="2"/>
  <c r="AG1377" i="2"/>
  <c r="AF1377" i="2"/>
  <c r="AO1376" i="2"/>
  <c r="AP1376" i="2"/>
  <c r="AQ1376" i="2"/>
  <c r="K1384" i="2"/>
  <c r="N1383" i="2"/>
  <c r="J1384" i="2"/>
  <c r="M1383" i="2"/>
  <c r="L1384" i="2"/>
  <c r="O1383" i="2"/>
  <c r="P1383" i="2"/>
  <c r="C1377" i="2"/>
  <c r="AR1377" i="2" s="1"/>
  <c r="B1378" i="2"/>
  <c r="AF738" i="2" l="1"/>
  <c r="W737" i="2"/>
  <c r="Q738" i="2" s="1"/>
  <c r="Y738" i="2" s="1"/>
  <c r="S738" i="2"/>
  <c r="AA738" i="2" s="1"/>
  <c r="AG738" i="2"/>
  <c r="Z737" i="2"/>
  <c r="AD738" i="2"/>
  <c r="V739" i="2"/>
  <c r="AD739" i="2" s="1"/>
  <c r="AC738" i="2"/>
  <c r="AE1378" i="2"/>
  <c r="AG1378" i="2"/>
  <c r="AF1378" i="2"/>
  <c r="AP1377" i="2"/>
  <c r="AO1377" i="2"/>
  <c r="AQ1377" i="2"/>
  <c r="L1385" i="2"/>
  <c r="P1384" i="2"/>
  <c r="O1384" i="2"/>
  <c r="J1385" i="2"/>
  <c r="M1384" i="2"/>
  <c r="K1385" i="2"/>
  <c r="N1384" i="2"/>
  <c r="C1378" i="2"/>
  <c r="AR1378" i="2" s="1"/>
  <c r="B1379" i="2"/>
  <c r="AH738" i="2" l="1"/>
  <c r="R738" i="2"/>
  <c r="AF739" i="2" s="1"/>
  <c r="AE738" i="2"/>
  <c r="U739" i="2"/>
  <c r="AC739" i="2" s="1"/>
  <c r="AG1379" i="2"/>
  <c r="AF1379" i="2"/>
  <c r="AE1379" i="2"/>
  <c r="AQ1378" i="2"/>
  <c r="AO1378" i="2"/>
  <c r="AP1378" i="2"/>
  <c r="J1386" i="2"/>
  <c r="M1385" i="2"/>
  <c r="K1386" i="2"/>
  <c r="N1385" i="2"/>
  <c r="L1386" i="2"/>
  <c r="O1385" i="2"/>
  <c r="P1385" i="2"/>
  <c r="C1379" i="2"/>
  <c r="AR1379" i="2" s="1"/>
  <c r="B1380" i="2"/>
  <c r="T739" i="2" l="1"/>
  <c r="AB739" i="2" s="1"/>
  <c r="S739" i="2"/>
  <c r="AA739" i="2" s="1"/>
  <c r="AG739" i="2"/>
  <c r="AH739" i="2" s="1"/>
  <c r="Z738" i="2"/>
  <c r="W738" i="2"/>
  <c r="R739" i="2" s="1"/>
  <c r="AG1380" i="2"/>
  <c r="AF1380" i="2"/>
  <c r="AE1380" i="2"/>
  <c r="AQ1379" i="2"/>
  <c r="AP1379" i="2"/>
  <c r="AO1379" i="2"/>
  <c r="L1387" i="2"/>
  <c r="P1386" i="2"/>
  <c r="O1386" i="2"/>
  <c r="K1387" i="2"/>
  <c r="N1386" i="2"/>
  <c r="J1387" i="2"/>
  <c r="M1386" i="2"/>
  <c r="C1380" i="2"/>
  <c r="AR1380" i="2" s="1"/>
  <c r="B1381" i="2"/>
  <c r="S740" i="2" l="1"/>
  <c r="AA740" i="2" s="1"/>
  <c r="V740" i="2"/>
  <c r="AD740" i="2" s="1"/>
  <c r="U740" i="2"/>
  <c r="AC740" i="2" s="1"/>
  <c r="AF740" i="2"/>
  <c r="Q739" i="2"/>
  <c r="AE739" i="2"/>
  <c r="T740" i="2"/>
  <c r="V741" i="2" s="1"/>
  <c r="AD741" i="2" s="1"/>
  <c r="Z739" i="2"/>
  <c r="AG740" i="2"/>
  <c r="AG1381" i="2"/>
  <c r="AF1381" i="2"/>
  <c r="AE1381" i="2"/>
  <c r="AQ1380" i="2"/>
  <c r="AO1380" i="2"/>
  <c r="AP1380" i="2"/>
  <c r="J1388" i="2"/>
  <c r="M1387" i="2"/>
  <c r="K1388" i="2"/>
  <c r="N1387" i="2"/>
  <c r="L1388" i="2"/>
  <c r="O1387" i="2"/>
  <c r="P1387" i="2"/>
  <c r="C1381" i="2"/>
  <c r="AR1381" i="2" s="1"/>
  <c r="B1382" i="2"/>
  <c r="U741" i="2" l="1"/>
  <c r="AC741" i="2" s="1"/>
  <c r="Y739" i="2"/>
  <c r="W739" i="2"/>
  <c r="AE740" i="2" s="1"/>
  <c r="AB740" i="2"/>
  <c r="AH740" i="2"/>
  <c r="AF1382" i="2"/>
  <c r="AE1382" i="2"/>
  <c r="AG1382" i="2"/>
  <c r="AP1381" i="2"/>
  <c r="AQ1381" i="2"/>
  <c r="AO1381" i="2"/>
  <c r="K1389" i="2"/>
  <c r="N1388" i="2"/>
  <c r="L1389" i="2"/>
  <c r="P1388" i="2"/>
  <c r="O1388" i="2"/>
  <c r="J1389" i="2"/>
  <c r="M1388" i="2"/>
  <c r="C1382" i="2"/>
  <c r="AR1382" i="2" s="1"/>
  <c r="B1383" i="2"/>
  <c r="Q740" i="2" l="1"/>
  <c r="R740" i="2"/>
  <c r="AF1383" i="2"/>
  <c r="AG1383" i="2"/>
  <c r="AE1383" i="2"/>
  <c r="AQ1382" i="2"/>
  <c r="AP1382" i="2"/>
  <c r="AO1382" i="2"/>
  <c r="J1390" i="2"/>
  <c r="M1389" i="2"/>
  <c r="L1390" i="2"/>
  <c r="O1389" i="2"/>
  <c r="P1389" i="2"/>
  <c r="K1390" i="2"/>
  <c r="N1389" i="2"/>
  <c r="C1383" i="2"/>
  <c r="AR1383" i="2" s="1"/>
  <c r="B1384" i="2"/>
  <c r="Y740" i="2" l="1"/>
  <c r="W740" i="2"/>
  <c r="R741" i="2" s="1"/>
  <c r="AF741" i="2"/>
  <c r="Z740" i="2"/>
  <c r="AG741" i="2"/>
  <c r="S741" i="2"/>
  <c r="T741" i="2"/>
  <c r="AG1384" i="2"/>
  <c r="AF1384" i="2"/>
  <c r="AE1384" i="2"/>
  <c r="AP1383" i="2"/>
  <c r="AQ1383" i="2"/>
  <c r="AO1383" i="2"/>
  <c r="L1391" i="2"/>
  <c r="P1390" i="2"/>
  <c r="O1390" i="2"/>
  <c r="K1391" i="2"/>
  <c r="N1390" i="2"/>
  <c r="J1391" i="2"/>
  <c r="M1390" i="2"/>
  <c r="C1384" i="2"/>
  <c r="AR1384" i="2" s="1"/>
  <c r="B1385" i="2"/>
  <c r="Q741" i="2" l="1"/>
  <c r="Y741" i="2" s="1"/>
  <c r="AE741" i="2"/>
  <c r="AA741" i="2"/>
  <c r="S742" i="2"/>
  <c r="AA742" i="2" s="1"/>
  <c r="AH741" i="2"/>
  <c r="Z741" i="2"/>
  <c r="AG742" i="2"/>
  <c r="AF742" i="2"/>
  <c r="AB741" i="2"/>
  <c r="T742" i="2"/>
  <c r="V742" i="2"/>
  <c r="U742" i="2"/>
  <c r="AE1385" i="2"/>
  <c r="AG1385" i="2"/>
  <c r="AF1385" i="2"/>
  <c r="AO1384" i="2"/>
  <c r="AP1384" i="2"/>
  <c r="AQ1384" i="2"/>
  <c r="J1392" i="2"/>
  <c r="M1391" i="2"/>
  <c r="K1392" i="2"/>
  <c r="N1391" i="2"/>
  <c r="L1392" i="2"/>
  <c r="O1391" i="2"/>
  <c r="P1391" i="2"/>
  <c r="C1385" i="2"/>
  <c r="AR1385" i="2" s="1"/>
  <c r="B1386" i="2"/>
  <c r="W741" i="2" l="1"/>
  <c r="R742" i="2" s="1"/>
  <c r="AF743" i="2" s="1"/>
  <c r="AH742" i="2"/>
  <c r="AC742" i="2"/>
  <c r="U743" i="2"/>
  <c r="AB742" i="2"/>
  <c r="AD742" i="2"/>
  <c r="V743" i="2"/>
  <c r="AE1386" i="2"/>
  <c r="AG1386" i="2"/>
  <c r="AF1386" i="2"/>
  <c r="AP1385" i="2"/>
  <c r="AQ1385" i="2"/>
  <c r="AO1385" i="2"/>
  <c r="K1393" i="2"/>
  <c r="N1392" i="2"/>
  <c r="L1393" i="2"/>
  <c r="P1392" i="2"/>
  <c r="O1392" i="2"/>
  <c r="J1393" i="2"/>
  <c r="M1392" i="2"/>
  <c r="C1386" i="2"/>
  <c r="AR1386" i="2" s="1"/>
  <c r="B1387" i="2"/>
  <c r="AG743" i="2" l="1"/>
  <c r="AH743" i="2" s="1"/>
  <c r="S743" i="2"/>
  <c r="AA743" i="2" s="1"/>
  <c r="Q742" i="2"/>
  <c r="Y742" i="2" s="1"/>
  <c r="T743" i="2"/>
  <c r="AB743" i="2" s="1"/>
  <c r="AE742" i="2"/>
  <c r="Z742" i="2"/>
  <c r="AD743" i="2"/>
  <c r="AC743" i="2"/>
  <c r="AG1387" i="2"/>
  <c r="AF1387" i="2"/>
  <c r="AE1387" i="2"/>
  <c r="AQ1386" i="2"/>
  <c r="AO1386" i="2"/>
  <c r="AP1386" i="2"/>
  <c r="L1394" i="2"/>
  <c r="O1393" i="2"/>
  <c r="P1393" i="2"/>
  <c r="J1394" i="2"/>
  <c r="M1393" i="2"/>
  <c r="K1394" i="2"/>
  <c r="N1393" i="2"/>
  <c r="C1387" i="2"/>
  <c r="AR1387" i="2" s="1"/>
  <c r="B1388" i="2"/>
  <c r="V744" i="2" l="1"/>
  <c r="AD744" i="2" s="1"/>
  <c r="U744" i="2"/>
  <c r="AC744" i="2" s="1"/>
  <c r="W742" i="2"/>
  <c r="AE743" i="2" s="1"/>
  <c r="AG1388" i="2"/>
  <c r="AF1388" i="2"/>
  <c r="AE1388" i="2"/>
  <c r="AQ1387" i="2"/>
  <c r="AP1387" i="2"/>
  <c r="AO1387" i="2"/>
  <c r="K1395" i="2"/>
  <c r="N1394" i="2"/>
  <c r="J1395" i="2"/>
  <c r="M1394" i="2"/>
  <c r="L1395" i="2"/>
  <c r="P1394" i="2"/>
  <c r="O1394" i="2"/>
  <c r="C1388" i="2"/>
  <c r="AR1388" i="2" s="1"/>
  <c r="B1389" i="2"/>
  <c r="Q743" i="2" l="1"/>
  <c r="Y743" i="2" s="1"/>
  <c r="R743" i="2"/>
  <c r="AF744" i="2" s="1"/>
  <c r="AF1389" i="2"/>
  <c r="AE1389" i="2"/>
  <c r="AG1389" i="2"/>
  <c r="AQ1388" i="2"/>
  <c r="AO1388" i="2"/>
  <c r="AP1388" i="2"/>
  <c r="L1396" i="2"/>
  <c r="O1395" i="2"/>
  <c r="P1395" i="2"/>
  <c r="J1396" i="2"/>
  <c r="M1395" i="2"/>
  <c r="K1396" i="2"/>
  <c r="N1395" i="2"/>
  <c r="C1389" i="2"/>
  <c r="AR1389" i="2" s="1"/>
  <c r="B1390" i="2"/>
  <c r="S744" i="2" l="1"/>
  <c r="AA744" i="2" s="1"/>
  <c r="AG744" i="2"/>
  <c r="AH744" i="2" s="1"/>
  <c r="Z743" i="2"/>
  <c r="T744" i="2"/>
  <c r="V745" i="2" s="1"/>
  <c r="AD745" i="2" s="1"/>
  <c r="W743" i="2"/>
  <c r="R744" i="2" s="1"/>
  <c r="T745" i="2" s="1"/>
  <c r="AB745" i="2" s="1"/>
  <c r="AF1390" i="2"/>
  <c r="AE1390" i="2"/>
  <c r="AG1390" i="2"/>
  <c r="AP1389" i="2"/>
  <c r="AQ1389" i="2"/>
  <c r="AO1389" i="2"/>
  <c r="K1397" i="2"/>
  <c r="N1396" i="2"/>
  <c r="J1397" i="2"/>
  <c r="M1396" i="2"/>
  <c r="L1397" i="2"/>
  <c r="P1396" i="2"/>
  <c r="O1396" i="2"/>
  <c r="C1390" i="2"/>
  <c r="AR1390" i="2" s="1"/>
  <c r="B1391" i="2"/>
  <c r="U745" i="2" l="1"/>
  <c r="AC745" i="2" s="1"/>
  <c r="AB744" i="2"/>
  <c r="Q744" i="2"/>
  <c r="W744" i="2" s="1"/>
  <c r="Q745" i="2" s="1"/>
  <c r="Y745" i="2" s="1"/>
  <c r="S745" i="2"/>
  <c r="AA745" i="2" s="1"/>
  <c r="AE744" i="2"/>
  <c r="Z744" i="2"/>
  <c r="AF745" i="2"/>
  <c r="AG745" i="2"/>
  <c r="V746" i="2"/>
  <c r="AD746" i="2" s="1"/>
  <c r="AF1391" i="2"/>
  <c r="AE1391" i="2"/>
  <c r="AG1391" i="2"/>
  <c r="AQ1390" i="2"/>
  <c r="AO1390" i="2"/>
  <c r="AP1390" i="2"/>
  <c r="L1398" i="2"/>
  <c r="O1397" i="2"/>
  <c r="P1397" i="2"/>
  <c r="J1398" i="2"/>
  <c r="M1397" i="2"/>
  <c r="K1398" i="2"/>
  <c r="N1397" i="2"/>
  <c r="C1391" i="2"/>
  <c r="AR1391" i="2" s="1"/>
  <c r="B1392" i="2"/>
  <c r="Y744" i="2" l="1"/>
  <c r="AH745" i="2"/>
  <c r="U746" i="2"/>
  <c r="AC746" i="2" s="1"/>
  <c r="R745" i="2"/>
  <c r="W745" i="2" s="1"/>
  <c r="AE745" i="2"/>
  <c r="AG1392" i="2"/>
  <c r="AF1392" i="2"/>
  <c r="AE1392" i="2"/>
  <c r="AP1391" i="2"/>
  <c r="AQ1391" i="2"/>
  <c r="AO1391" i="2"/>
  <c r="J1399" i="2"/>
  <c r="M1398" i="2"/>
  <c r="K1399" i="2"/>
  <c r="N1398" i="2"/>
  <c r="L1399" i="2"/>
  <c r="P1398" i="2"/>
  <c r="O1398" i="2"/>
  <c r="C1392" i="2"/>
  <c r="AR1392" i="2" s="1"/>
  <c r="B1393" i="2"/>
  <c r="Q746" i="2" l="1"/>
  <c r="Y746" i="2" s="1"/>
  <c r="AE746" i="2"/>
  <c r="R746" i="2"/>
  <c r="AG747" i="2" s="1"/>
  <c r="T746" i="2"/>
  <c r="AG746" i="2"/>
  <c r="AF746" i="2"/>
  <c r="S746" i="2"/>
  <c r="Z745" i="2"/>
  <c r="AE1393" i="2"/>
  <c r="AG1393" i="2"/>
  <c r="AF1393" i="2"/>
  <c r="AO1392" i="2"/>
  <c r="AQ1392" i="2"/>
  <c r="AP1392" i="2"/>
  <c r="L1400" i="2"/>
  <c r="O1399" i="2"/>
  <c r="P1399" i="2"/>
  <c r="K1400" i="2"/>
  <c r="N1399" i="2"/>
  <c r="J1400" i="2"/>
  <c r="M1399" i="2"/>
  <c r="C1393" i="2"/>
  <c r="AR1393" i="2" s="1"/>
  <c r="B1394" i="2"/>
  <c r="AH746" i="2" l="1"/>
  <c r="T747" i="2"/>
  <c r="AB747" i="2" s="1"/>
  <c r="AF747" i="2"/>
  <c r="AH747" i="2" s="1"/>
  <c r="AA746" i="2"/>
  <c r="S747" i="2"/>
  <c r="AA747" i="2" s="1"/>
  <c r="Z746" i="2"/>
  <c r="W746" i="2"/>
  <c r="AE747" i="2" s="1"/>
  <c r="AB746" i="2"/>
  <c r="V747" i="2"/>
  <c r="U747" i="2"/>
  <c r="AE1394" i="2"/>
  <c r="AG1394" i="2"/>
  <c r="AF1394" i="2"/>
  <c r="AP1393" i="2"/>
  <c r="AQ1393" i="2"/>
  <c r="AO1393" i="2"/>
  <c r="J1401" i="2"/>
  <c r="M1400" i="2"/>
  <c r="K1401" i="2"/>
  <c r="N1400" i="2"/>
  <c r="L1401" i="2"/>
  <c r="P1400" i="2"/>
  <c r="O1400" i="2"/>
  <c r="C1394" i="2"/>
  <c r="AR1394" i="2" s="1"/>
  <c r="B1395" i="2"/>
  <c r="Q747" i="2" l="1"/>
  <c r="Y747" i="2" s="1"/>
  <c r="R747" i="2"/>
  <c r="Z747" i="2" s="1"/>
  <c r="AC747" i="2"/>
  <c r="U748" i="2"/>
  <c r="AC748" i="2" s="1"/>
  <c r="AD747" i="2"/>
  <c r="V748" i="2"/>
  <c r="AD748" i="2" s="1"/>
  <c r="AG1395" i="2"/>
  <c r="AF1395" i="2"/>
  <c r="AE1395" i="2"/>
  <c r="AQ1394" i="2"/>
  <c r="AO1394" i="2"/>
  <c r="AP1394" i="2"/>
  <c r="L1402" i="2"/>
  <c r="O1401" i="2"/>
  <c r="P1401" i="2"/>
  <c r="K1402" i="2"/>
  <c r="N1401" i="2"/>
  <c r="J1402" i="2"/>
  <c r="M1401" i="2"/>
  <c r="C1395" i="2"/>
  <c r="AR1395" i="2" s="1"/>
  <c r="B1396" i="2"/>
  <c r="S748" i="2" l="1"/>
  <c r="AA748" i="2" s="1"/>
  <c r="AG748" i="2"/>
  <c r="T748" i="2"/>
  <c r="AF748" i="2"/>
  <c r="W747" i="2"/>
  <c r="AE748" i="2" s="1"/>
  <c r="AG1396" i="2"/>
  <c r="AF1396" i="2"/>
  <c r="AE1396" i="2"/>
  <c r="AQ1395" i="2"/>
  <c r="AP1395" i="2"/>
  <c r="AO1395" i="2"/>
  <c r="K1403" i="2"/>
  <c r="N1402" i="2"/>
  <c r="J1403" i="2"/>
  <c r="M1402" i="2"/>
  <c r="L1403" i="2"/>
  <c r="P1402" i="2"/>
  <c r="O1402" i="2"/>
  <c r="C1396" i="2"/>
  <c r="AR1396" i="2" s="1"/>
  <c r="B1397" i="2"/>
  <c r="U749" i="2" l="1"/>
  <c r="AC749" i="2" s="1"/>
  <c r="AH748" i="2"/>
  <c r="V749" i="2"/>
  <c r="AD749" i="2" s="1"/>
  <c r="AB748" i="2"/>
  <c r="Q748" i="2"/>
  <c r="Y748" i="2" s="1"/>
  <c r="R748" i="2"/>
  <c r="AF749" i="2" s="1"/>
  <c r="AG1397" i="2"/>
  <c r="AF1397" i="2"/>
  <c r="AE1397" i="2"/>
  <c r="AQ1396" i="2"/>
  <c r="AO1396" i="2"/>
  <c r="AP1396" i="2"/>
  <c r="J1404" i="2"/>
  <c r="M1403" i="2"/>
  <c r="L1404" i="2"/>
  <c r="O1403" i="2"/>
  <c r="P1403" i="2"/>
  <c r="K1404" i="2"/>
  <c r="N1403" i="2"/>
  <c r="C1397" i="2"/>
  <c r="AR1397" i="2" s="1"/>
  <c r="B1398" i="2"/>
  <c r="T749" i="2" l="1"/>
  <c r="AB749" i="2" s="1"/>
  <c r="AG749" i="2"/>
  <c r="AH749" i="2" s="1"/>
  <c r="W748" i="2"/>
  <c r="AE749" i="2" s="1"/>
  <c r="S749" i="2"/>
  <c r="AA749" i="2" s="1"/>
  <c r="Z748" i="2"/>
  <c r="AF1398" i="2"/>
  <c r="AG1398" i="2"/>
  <c r="AE1398" i="2"/>
  <c r="AP1397" i="2"/>
  <c r="AO1397" i="2"/>
  <c r="AQ1397" i="2"/>
  <c r="K1405" i="2"/>
  <c r="N1404" i="2"/>
  <c r="L1405" i="2"/>
  <c r="P1404" i="2"/>
  <c r="O1404" i="2"/>
  <c r="J1405" i="2"/>
  <c r="M1404" i="2"/>
  <c r="C1398" i="2"/>
  <c r="AR1398" i="2" s="1"/>
  <c r="B1399" i="2"/>
  <c r="R749" i="2" l="1"/>
  <c r="AF750" i="2" s="1"/>
  <c r="V750" i="2"/>
  <c r="AD750" i="2" s="1"/>
  <c r="U750" i="2"/>
  <c r="AC750" i="2" s="1"/>
  <c r="Q749" i="2"/>
  <c r="Y749" i="2" s="1"/>
  <c r="AF1399" i="2"/>
  <c r="AG1399" i="2"/>
  <c r="AE1399" i="2"/>
  <c r="AQ1398" i="2"/>
  <c r="AP1398" i="2"/>
  <c r="AO1398" i="2"/>
  <c r="J1406" i="2"/>
  <c r="M1405" i="2"/>
  <c r="L1406" i="2"/>
  <c r="O1405" i="2"/>
  <c r="P1405" i="2"/>
  <c r="K1406" i="2"/>
  <c r="N1405" i="2"/>
  <c r="C1399" i="2"/>
  <c r="AR1399" i="2" s="1"/>
  <c r="B1400" i="2"/>
  <c r="AG750" i="2" l="1"/>
  <c r="AH750" i="2" s="1"/>
  <c r="S750" i="2"/>
  <c r="AA750" i="2" s="1"/>
  <c r="Z749" i="2"/>
  <c r="T750" i="2"/>
  <c r="V751" i="2" s="1"/>
  <c r="AD751" i="2" s="1"/>
  <c r="W749" i="2"/>
  <c r="Q750" i="2" s="1"/>
  <c r="Y750" i="2" s="1"/>
  <c r="AE1400" i="2"/>
  <c r="AG1400" i="2"/>
  <c r="AF1400" i="2"/>
  <c r="AP1399" i="2"/>
  <c r="AQ1399" i="2"/>
  <c r="AO1399" i="2"/>
  <c r="K1407" i="2"/>
  <c r="N1406" i="2"/>
  <c r="L1407" i="2"/>
  <c r="P1406" i="2"/>
  <c r="O1406" i="2"/>
  <c r="J1407" i="2"/>
  <c r="M1406" i="2"/>
  <c r="C1400" i="2"/>
  <c r="AR1400" i="2" s="1"/>
  <c r="B1401" i="2"/>
  <c r="U751" i="2" l="1"/>
  <c r="AC751" i="2" s="1"/>
  <c r="AB750" i="2"/>
  <c r="AE750" i="2"/>
  <c r="R750" i="2"/>
  <c r="W750" i="2" s="1"/>
  <c r="AE1401" i="2"/>
  <c r="AG1401" i="2"/>
  <c r="AF1401" i="2"/>
  <c r="AO1400" i="2"/>
  <c r="AQ1400" i="2"/>
  <c r="AP1400" i="2"/>
  <c r="J1408" i="2"/>
  <c r="M1407" i="2"/>
  <c r="L1408" i="2"/>
  <c r="O1407" i="2"/>
  <c r="P1407" i="2"/>
  <c r="K1408" i="2"/>
  <c r="N1407" i="2"/>
  <c r="C1401" i="2"/>
  <c r="AR1401" i="2" s="1"/>
  <c r="B1402" i="2"/>
  <c r="T751" i="2" l="1"/>
  <c r="AB751" i="2" s="1"/>
  <c r="AG751" i="2"/>
  <c r="S751" i="2"/>
  <c r="AA751" i="2" s="1"/>
  <c r="Z750" i="2"/>
  <c r="AF751" i="2"/>
  <c r="Q751" i="2"/>
  <c r="R751" i="2"/>
  <c r="AE751" i="2"/>
  <c r="AE1402" i="2"/>
  <c r="AG1402" i="2"/>
  <c r="AF1402" i="2"/>
  <c r="AP1401" i="2"/>
  <c r="AO1401" i="2"/>
  <c r="AQ1401" i="2"/>
  <c r="K1409" i="2"/>
  <c r="N1408" i="2"/>
  <c r="L1409" i="2"/>
  <c r="P1408" i="2"/>
  <c r="O1408" i="2"/>
  <c r="J1409" i="2"/>
  <c r="M1408" i="2"/>
  <c r="C1402" i="2"/>
  <c r="AR1402" i="2" s="1"/>
  <c r="B1403" i="2"/>
  <c r="AH751" i="2" l="1"/>
  <c r="V752" i="2"/>
  <c r="AD752" i="2" s="1"/>
  <c r="U752" i="2"/>
  <c r="AC752" i="2" s="1"/>
  <c r="S752" i="2"/>
  <c r="AG752" i="2"/>
  <c r="Z751" i="2"/>
  <c r="AF752" i="2"/>
  <c r="W751" i="2"/>
  <c r="R752" i="2" s="1"/>
  <c r="Y751" i="2"/>
  <c r="T752" i="2"/>
  <c r="AG1403" i="2"/>
  <c r="AF1403" i="2"/>
  <c r="AE1403" i="2"/>
  <c r="AQ1402" i="2"/>
  <c r="AO1402" i="2"/>
  <c r="AP1402" i="2"/>
  <c r="L1410" i="2"/>
  <c r="O1409" i="2"/>
  <c r="P1409" i="2"/>
  <c r="J1410" i="2"/>
  <c r="M1409" i="2"/>
  <c r="K1410" i="2"/>
  <c r="N1409" i="2"/>
  <c r="C1403" i="2"/>
  <c r="AR1403" i="2" s="1"/>
  <c r="B1404" i="2"/>
  <c r="AE752" i="2" l="1"/>
  <c r="V753" i="2"/>
  <c r="T753" i="2"/>
  <c r="AB753" i="2" s="1"/>
  <c r="U753" i="2"/>
  <c r="AB752" i="2"/>
  <c r="AG753" i="2"/>
  <c r="AF753" i="2"/>
  <c r="Z752" i="2"/>
  <c r="AH752" i="2"/>
  <c r="Q752" i="2"/>
  <c r="AA752" i="2"/>
  <c r="S753" i="2"/>
  <c r="AG1404" i="2"/>
  <c r="AF1404" i="2"/>
  <c r="AE1404" i="2"/>
  <c r="AO1403" i="2"/>
  <c r="AP1403" i="2"/>
  <c r="AQ1403" i="2"/>
  <c r="J1411" i="2"/>
  <c r="M1410" i="2"/>
  <c r="K1411" i="2"/>
  <c r="N1410" i="2"/>
  <c r="L1411" i="2"/>
  <c r="P1410" i="2"/>
  <c r="O1410" i="2"/>
  <c r="C1404" i="2"/>
  <c r="AR1404" i="2" s="1"/>
  <c r="B1405" i="2"/>
  <c r="AH753" i="2" l="1"/>
  <c r="AA753" i="2"/>
  <c r="AC753" i="2"/>
  <c r="U754" i="2"/>
  <c r="AC754" i="2" s="1"/>
  <c r="W752" i="2"/>
  <c r="R753" i="2" s="1"/>
  <c r="Y752" i="2"/>
  <c r="AD753" i="2"/>
  <c r="V754" i="2"/>
  <c r="AD754" i="2" s="1"/>
  <c r="AF1405" i="2"/>
  <c r="AE1405" i="2"/>
  <c r="AG1405" i="2"/>
  <c r="AQ1404" i="2"/>
  <c r="AO1404" i="2"/>
  <c r="AP1404" i="2"/>
  <c r="K1412" i="2"/>
  <c r="N1411" i="2"/>
  <c r="L1412" i="2"/>
  <c r="O1411" i="2"/>
  <c r="P1411" i="2"/>
  <c r="J1412" i="2"/>
  <c r="M1411" i="2"/>
  <c r="C1405" i="2"/>
  <c r="AR1405" i="2" s="1"/>
  <c r="B1406" i="2"/>
  <c r="AE753" i="2" l="1"/>
  <c r="Z753" i="2"/>
  <c r="T754" i="2"/>
  <c r="V755" i="2" s="1"/>
  <c r="AD755" i="2" s="1"/>
  <c r="AF754" i="2"/>
  <c r="AG754" i="2"/>
  <c r="S754" i="2"/>
  <c r="Q753" i="2"/>
  <c r="AF1406" i="2"/>
  <c r="AG1406" i="2"/>
  <c r="AE1406" i="2"/>
  <c r="AP1405" i="2"/>
  <c r="AQ1405" i="2"/>
  <c r="AO1405" i="2"/>
  <c r="J1413" i="2"/>
  <c r="M1412" i="2"/>
  <c r="L1413" i="2"/>
  <c r="P1412" i="2"/>
  <c r="O1412" i="2"/>
  <c r="K1413" i="2"/>
  <c r="N1412" i="2"/>
  <c r="C1406" i="2"/>
  <c r="AR1406" i="2" s="1"/>
  <c r="B1407" i="2"/>
  <c r="AH754" i="2" l="1"/>
  <c r="Y753" i="2"/>
  <c r="W753" i="2"/>
  <c r="Q754" i="2" s="1"/>
  <c r="U755" i="2"/>
  <c r="AB754" i="2"/>
  <c r="AA754" i="2"/>
  <c r="AF1407" i="2"/>
  <c r="AE1407" i="2"/>
  <c r="AG1407" i="2"/>
  <c r="AQ1406" i="2"/>
  <c r="AP1406" i="2"/>
  <c r="AO1406" i="2"/>
  <c r="K1414" i="2"/>
  <c r="N1413" i="2"/>
  <c r="L1414" i="2"/>
  <c r="O1413" i="2"/>
  <c r="P1413" i="2"/>
  <c r="J1414" i="2"/>
  <c r="M1413" i="2"/>
  <c r="C1407" i="2"/>
  <c r="AR1407" i="2" s="1"/>
  <c r="B1408" i="2"/>
  <c r="R754" i="2" l="1"/>
  <c r="T755" i="2" s="1"/>
  <c r="AB755" i="2" s="1"/>
  <c r="AE754" i="2"/>
  <c r="AC755" i="2"/>
  <c r="Y754" i="2"/>
  <c r="AG1408" i="2"/>
  <c r="AF1408" i="2"/>
  <c r="AE1408" i="2"/>
  <c r="AP1407" i="2"/>
  <c r="AO1407" i="2"/>
  <c r="AQ1407" i="2"/>
  <c r="J1415" i="2"/>
  <c r="M1414" i="2"/>
  <c r="L1415" i="2"/>
  <c r="P1414" i="2"/>
  <c r="O1414" i="2"/>
  <c r="K1415" i="2"/>
  <c r="N1414" i="2"/>
  <c r="C1408" i="2"/>
  <c r="AR1408" i="2" s="1"/>
  <c r="B1409" i="2"/>
  <c r="W754" i="2" l="1"/>
  <c r="AE755" i="2" s="1"/>
  <c r="AG755" i="2"/>
  <c r="AF755" i="2"/>
  <c r="Z754" i="2"/>
  <c r="S755" i="2"/>
  <c r="U756" i="2" s="1"/>
  <c r="V756" i="2"/>
  <c r="AD756" i="2" s="1"/>
  <c r="AE1409" i="2"/>
  <c r="AG1409" i="2"/>
  <c r="AF1409" i="2"/>
  <c r="AO1408" i="2"/>
  <c r="AQ1408" i="2"/>
  <c r="AP1408" i="2"/>
  <c r="L1416" i="2"/>
  <c r="O1415" i="2"/>
  <c r="P1415" i="2"/>
  <c r="K1416" i="2"/>
  <c r="N1415" i="2"/>
  <c r="J1416" i="2"/>
  <c r="M1415" i="2"/>
  <c r="C1409" i="2"/>
  <c r="AR1409" i="2" s="1"/>
  <c r="B1410" i="2"/>
  <c r="AH755" i="2" l="1"/>
  <c r="AA755" i="2"/>
  <c r="R755" i="2"/>
  <c r="Z755" i="2" s="1"/>
  <c r="Q755" i="2"/>
  <c r="Y755" i="2" s="1"/>
  <c r="AC756" i="2"/>
  <c r="AE1410" i="2"/>
  <c r="AG1410" i="2"/>
  <c r="AF1410" i="2"/>
  <c r="AP1409" i="2"/>
  <c r="AQ1409" i="2"/>
  <c r="AO1409" i="2"/>
  <c r="K1417" i="2"/>
  <c r="N1416" i="2"/>
  <c r="J1417" i="2"/>
  <c r="M1416" i="2"/>
  <c r="L1417" i="2"/>
  <c r="P1416" i="2"/>
  <c r="O1416" i="2"/>
  <c r="C1410" i="2"/>
  <c r="AR1410" i="2" s="1"/>
  <c r="B1411" i="2"/>
  <c r="S756" i="2" l="1"/>
  <c r="AA756" i="2" s="1"/>
  <c r="T756" i="2"/>
  <c r="V757" i="2" s="1"/>
  <c r="AF756" i="2"/>
  <c r="W755" i="2"/>
  <c r="R756" i="2" s="1"/>
  <c r="Z756" i="2" s="1"/>
  <c r="AG756" i="2"/>
  <c r="AG1411" i="2"/>
  <c r="AF1411" i="2"/>
  <c r="AE1411" i="2"/>
  <c r="AQ1410" i="2"/>
  <c r="AO1410" i="2"/>
  <c r="AP1410" i="2"/>
  <c r="J1418" i="2"/>
  <c r="M1417" i="2"/>
  <c r="L1418" i="2"/>
  <c r="O1417" i="2"/>
  <c r="P1417" i="2"/>
  <c r="K1418" i="2"/>
  <c r="N1417" i="2"/>
  <c r="C1411" i="2"/>
  <c r="AR1411" i="2" s="1"/>
  <c r="B1412" i="2"/>
  <c r="AB756" i="2" l="1"/>
  <c r="U757" i="2"/>
  <c r="AC757" i="2" s="1"/>
  <c r="AH756" i="2"/>
  <c r="AE756" i="2"/>
  <c r="AG757" i="2"/>
  <c r="AF757" i="2"/>
  <c r="Q756" i="2"/>
  <c r="W756" i="2" s="1"/>
  <c r="AE757" i="2" s="1"/>
  <c r="S757" i="2"/>
  <c r="AA757" i="2" s="1"/>
  <c r="T757" i="2"/>
  <c r="AD757" i="2"/>
  <c r="AG1412" i="2"/>
  <c r="AF1412" i="2"/>
  <c r="AE1412" i="2"/>
  <c r="AP1411" i="2"/>
  <c r="AO1411" i="2"/>
  <c r="AQ1411" i="2"/>
  <c r="L1419" i="2"/>
  <c r="P1418" i="2"/>
  <c r="O1418" i="2"/>
  <c r="K1419" i="2"/>
  <c r="N1418" i="2"/>
  <c r="J1419" i="2"/>
  <c r="M1418" i="2"/>
  <c r="C1412" i="2"/>
  <c r="AR1412" i="2" s="1"/>
  <c r="B1413" i="2"/>
  <c r="U758" i="2" l="1"/>
  <c r="AH757" i="2"/>
  <c r="V758" i="2"/>
  <c r="AD758" i="2" s="1"/>
  <c r="AB757" i="2"/>
  <c r="R757" i="2"/>
  <c r="S758" i="2" s="1"/>
  <c r="AA758" i="2" s="1"/>
  <c r="Y756" i="2"/>
  <c r="Q757" i="2"/>
  <c r="Y757" i="2" s="1"/>
  <c r="AC758" i="2"/>
  <c r="AG1413" i="2"/>
  <c r="AF1413" i="2"/>
  <c r="AE1413" i="2"/>
  <c r="AQ1412" i="2"/>
  <c r="AO1412" i="2"/>
  <c r="AP1412" i="2"/>
  <c r="K1420" i="2"/>
  <c r="N1419" i="2"/>
  <c r="J1420" i="2"/>
  <c r="M1419" i="2"/>
  <c r="L1420" i="2"/>
  <c r="O1419" i="2"/>
  <c r="P1419" i="2"/>
  <c r="C1413" i="2"/>
  <c r="AR1413" i="2" s="1"/>
  <c r="B1414" i="2"/>
  <c r="AG758" i="2" l="1"/>
  <c r="AF758" i="2"/>
  <c r="T758" i="2"/>
  <c r="AB758" i="2" s="1"/>
  <c r="Z757" i="2"/>
  <c r="W757" i="2"/>
  <c r="Q758" i="2" s="1"/>
  <c r="Y758" i="2" s="1"/>
  <c r="AE758" i="2"/>
  <c r="AF1414" i="2"/>
  <c r="AE1414" i="2"/>
  <c r="AG1414" i="2"/>
  <c r="AP1413" i="2"/>
  <c r="AQ1413" i="2"/>
  <c r="AO1413" i="2"/>
  <c r="J1421" i="2"/>
  <c r="M1420" i="2"/>
  <c r="L1421" i="2"/>
  <c r="P1420" i="2"/>
  <c r="O1420" i="2"/>
  <c r="K1421" i="2"/>
  <c r="N1420" i="2"/>
  <c r="C1414" i="2"/>
  <c r="AR1414" i="2" s="1"/>
  <c r="B1415" i="2"/>
  <c r="V759" i="2" l="1"/>
  <c r="AD759" i="2" s="1"/>
  <c r="AH758" i="2"/>
  <c r="R758" i="2"/>
  <c r="AG759" i="2" s="1"/>
  <c r="U759" i="2"/>
  <c r="AC759" i="2" s="1"/>
  <c r="AF1415" i="2"/>
  <c r="AE1415" i="2"/>
  <c r="AG1415" i="2"/>
  <c r="AQ1414" i="2"/>
  <c r="AO1414" i="2"/>
  <c r="AP1414" i="2"/>
  <c r="K1422" i="2"/>
  <c r="N1421" i="2"/>
  <c r="L1422" i="2"/>
  <c r="O1421" i="2"/>
  <c r="P1421" i="2"/>
  <c r="J1422" i="2"/>
  <c r="M1421" i="2"/>
  <c r="C1415" i="2"/>
  <c r="AR1415" i="2" s="1"/>
  <c r="B1416" i="2"/>
  <c r="Z758" i="2" l="1"/>
  <c r="T759" i="2"/>
  <c r="AB759" i="2" s="1"/>
  <c r="AF759" i="2"/>
  <c r="AH759" i="2" s="1"/>
  <c r="S759" i="2"/>
  <c r="AA759" i="2" s="1"/>
  <c r="W758" i="2"/>
  <c r="R759" i="2" s="1"/>
  <c r="T760" i="2" s="1"/>
  <c r="V760" i="2"/>
  <c r="AD760" i="2" s="1"/>
  <c r="U760" i="2"/>
  <c r="AC760" i="2" s="1"/>
  <c r="AG1416" i="2"/>
  <c r="AF1416" i="2"/>
  <c r="AE1416" i="2"/>
  <c r="AP1415" i="2"/>
  <c r="AQ1415" i="2"/>
  <c r="AO1415" i="2"/>
  <c r="L1423" i="2"/>
  <c r="P1422" i="2"/>
  <c r="O1422" i="2"/>
  <c r="J1423" i="2"/>
  <c r="M1422" i="2"/>
  <c r="K1423" i="2"/>
  <c r="N1422" i="2"/>
  <c r="C1416" i="2"/>
  <c r="AR1416" i="2" s="1"/>
  <c r="B1417" i="2"/>
  <c r="Q759" i="2" l="1"/>
  <c r="Y759" i="2" s="1"/>
  <c r="AE759" i="2"/>
  <c r="S760" i="2"/>
  <c r="AA760" i="2" s="1"/>
  <c r="AG760" i="2"/>
  <c r="AF760" i="2"/>
  <c r="Z759" i="2"/>
  <c r="V761" i="2"/>
  <c r="AD761" i="2" s="1"/>
  <c r="AB760" i="2"/>
  <c r="AE1417" i="2"/>
  <c r="AG1417" i="2"/>
  <c r="AF1417" i="2"/>
  <c r="AO1416" i="2"/>
  <c r="AQ1416" i="2"/>
  <c r="AP1416" i="2"/>
  <c r="K1424" i="2"/>
  <c r="N1423" i="2"/>
  <c r="J1424" i="2"/>
  <c r="M1423" i="2"/>
  <c r="L1424" i="2"/>
  <c r="O1423" i="2"/>
  <c r="P1423" i="2"/>
  <c r="C1417" i="2"/>
  <c r="AR1417" i="2" s="1"/>
  <c r="B1418" i="2"/>
  <c r="W759" i="2" l="1"/>
  <c r="Q760" i="2" s="1"/>
  <c r="Y760" i="2" s="1"/>
  <c r="AH760" i="2"/>
  <c r="U761" i="2"/>
  <c r="AC761" i="2" s="1"/>
  <c r="AE1418" i="2"/>
  <c r="AG1418" i="2"/>
  <c r="AF1418" i="2"/>
  <c r="AP1417" i="2"/>
  <c r="AQ1417" i="2"/>
  <c r="AO1417" i="2"/>
  <c r="L1425" i="2"/>
  <c r="P1424" i="2"/>
  <c r="O1424" i="2"/>
  <c r="J1425" i="2"/>
  <c r="M1424" i="2"/>
  <c r="K1425" i="2"/>
  <c r="N1424" i="2"/>
  <c r="C1418" i="2"/>
  <c r="AR1418" i="2" s="1"/>
  <c r="B1419" i="2"/>
  <c r="R760" i="2" l="1"/>
  <c r="AG761" i="2" s="1"/>
  <c r="AE760" i="2"/>
  <c r="AG1419" i="2"/>
  <c r="AF1419" i="2"/>
  <c r="AE1419" i="2"/>
  <c r="AQ1418" i="2"/>
  <c r="AO1418" i="2"/>
  <c r="AP1418" i="2"/>
  <c r="J1426" i="2"/>
  <c r="M1425" i="2"/>
  <c r="K1426" i="2"/>
  <c r="N1425" i="2"/>
  <c r="L1426" i="2"/>
  <c r="O1425" i="2"/>
  <c r="P1425" i="2"/>
  <c r="C1419" i="2"/>
  <c r="AR1419" i="2" s="1"/>
  <c r="B1420" i="2"/>
  <c r="AF761" i="2" l="1"/>
  <c r="AH761" i="2" s="1"/>
  <c r="Z760" i="2"/>
  <c r="T761" i="2"/>
  <c r="V762" i="2" s="1"/>
  <c r="AD762" i="2" s="1"/>
  <c r="S761" i="2"/>
  <c r="AA761" i="2" s="1"/>
  <c r="W760" i="2"/>
  <c r="R761" i="2" s="1"/>
  <c r="U762" i="2"/>
  <c r="AC762" i="2" s="1"/>
  <c r="AB761" i="2"/>
  <c r="AG1420" i="2"/>
  <c r="AF1420" i="2"/>
  <c r="AE1420" i="2"/>
  <c r="AQ1419" i="2"/>
  <c r="AP1419" i="2"/>
  <c r="AO1419" i="2"/>
  <c r="K1427" i="2"/>
  <c r="N1426" i="2"/>
  <c r="L1427" i="2"/>
  <c r="P1426" i="2"/>
  <c r="O1426" i="2"/>
  <c r="J1427" i="2"/>
  <c r="M1426" i="2"/>
  <c r="C1420" i="2"/>
  <c r="AR1420" i="2" s="1"/>
  <c r="B1421" i="2"/>
  <c r="T762" i="2" l="1"/>
  <c r="V763" i="2" s="1"/>
  <c r="AD763" i="2" s="1"/>
  <c r="AF762" i="2"/>
  <c r="Z761" i="2"/>
  <c r="S762" i="2"/>
  <c r="AA762" i="2" s="1"/>
  <c r="AG762" i="2"/>
  <c r="Q761" i="2"/>
  <c r="AE761" i="2"/>
  <c r="U763" i="2"/>
  <c r="AC763" i="2" s="1"/>
  <c r="AB762" i="2"/>
  <c r="AF1421" i="2"/>
  <c r="AE1421" i="2"/>
  <c r="AG1421" i="2"/>
  <c r="AQ1420" i="2"/>
  <c r="AO1420" i="2"/>
  <c r="AP1420" i="2"/>
  <c r="J1428" i="2"/>
  <c r="M1427" i="2"/>
  <c r="L1428" i="2"/>
  <c r="O1427" i="2"/>
  <c r="P1427" i="2"/>
  <c r="K1428" i="2"/>
  <c r="N1427" i="2"/>
  <c r="C1421" i="2"/>
  <c r="AR1421" i="2" s="1"/>
  <c r="B1422" i="2"/>
  <c r="AH762" i="2" l="1"/>
  <c r="W761" i="2"/>
  <c r="Q762" i="2" s="1"/>
  <c r="Y762" i="2" s="1"/>
  <c r="Y761" i="2"/>
  <c r="AF1422" i="2"/>
  <c r="AG1422" i="2"/>
  <c r="AE1422" i="2"/>
  <c r="AP1421" i="2"/>
  <c r="AQ1421" i="2"/>
  <c r="AO1421" i="2"/>
  <c r="K1429" i="2"/>
  <c r="N1428" i="2"/>
  <c r="L1429" i="2"/>
  <c r="P1428" i="2"/>
  <c r="O1428" i="2"/>
  <c r="J1429" i="2"/>
  <c r="M1428" i="2"/>
  <c r="C1422" i="2"/>
  <c r="AR1422" i="2" s="1"/>
  <c r="B1423" i="2"/>
  <c r="R762" i="2" l="1"/>
  <c r="W762" i="2" s="1"/>
  <c r="AE762" i="2"/>
  <c r="AF1423" i="2"/>
  <c r="AE1423" i="2"/>
  <c r="AG1423" i="2"/>
  <c r="AQ1422" i="2"/>
  <c r="AP1422" i="2"/>
  <c r="AO1422" i="2"/>
  <c r="J1430" i="2"/>
  <c r="M1429" i="2"/>
  <c r="L1430" i="2"/>
  <c r="O1429" i="2"/>
  <c r="P1429" i="2"/>
  <c r="K1430" i="2"/>
  <c r="N1429" i="2"/>
  <c r="C1423" i="2"/>
  <c r="AR1423" i="2" s="1"/>
  <c r="B1424" i="2"/>
  <c r="AE763" i="2" l="1"/>
  <c r="Q763" i="2"/>
  <c r="Y763" i="2" s="1"/>
  <c r="R763" i="2"/>
  <c r="T763" i="2"/>
  <c r="AF763" i="2"/>
  <c r="AG763" i="2"/>
  <c r="Z762" i="2"/>
  <c r="S763" i="2"/>
  <c r="AA763" i="2" s="1"/>
  <c r="AG1424" i="2"/>
  <c r="AF1424" i="2"/>
  <c r="AE1424" i="2"/>
  <c r="AP1423" i="2"/>
  <c r="AQ1423" i="2"/>
  <c r="AO1423" i="2"/>
  <c r="L1431" i="2"/>
  <c r="P1430" i="2"/>
  <c r="O1430" i="2"/>
  <c r="K1431" i="2"/>
  <c r="N1430" i="2"/>
  <c r="J1431" i="2"/>
  <c r="M1430" i="2"/>
  <c r="C1424" i="2"/>
  <c r="AR1424" i="2" s="1"/>
  <c r="B1425" i="2"/>
  <c r="T764" i="2" l="1"/>
  <c r="AB764" i="2" s="1"/>
  <c r="AG764" i="2"/>
  <c r="Z763" i="2"/>
  <c r="AF764" i="2"/>
  <c r="AH764" i="2" s="1"/>
  <c r="S764" i="2"/>
  <c r="AA764" i="2" s="1"/>
  <c r="W763" i="2"/>
  <c r="AE764" i="2" s="1"/>
  <c r="AH763" i="2"/>
  <c r="V764" i="2"/>
  <c r="AB763" i="2"/>
  <c r="U764" i="2"/>
  <c r="AC764" i="2" s="1"/>
  <c r="AE1425" i="2"/>
  <c r="AG1425" i="2"/>
  <c r="AF1425" i="2"/>
  <c r="AO1424" i="2"/>
  <c r="AP1424" i="2"/>
  <c r="AQ1424" i="2"/>
  <c r="K1432" i="2"/>
  <c r="N1431" i="2"/>
  <c r="J1432" i="2"/>
  <c r="M1431" i="2"/>
  <c r="L1432" i="2"/>
  <c r="O1431" i="2"/>
  <c r="P1431" i="2"/>
  <c r="C1425" i="2"/>
  <c r="AR1425" i="2" s="1"/>
  <c r="B1426" i="2"/>
  <c r="R764" i="2" l="1"/>
  <c r="S765" i="2" s="1"/>
  <c r="AA765" i="2" s="1"/>
  <c r="U765" i="2"/>
  <c r="AC765" i="2" s="1"/>
  <c r="AD764" i="2"/>
  <c r="V765" i="2"/>
  <c r="AD765" i="2" s="1"/>
  <c r="Q764" i="2"/>
  <c r="W764" i="2" s="1"/>
  <c r="R765" i="2" s="1"/>
  <c r="S766" i="2" s="1"/>
  <c r="AG765" i="2"/>
  <c r="T765" i="2"/>
  <c r="U766" i="2" s="1"/>
  <c r="AC766" i="2" s="1"/>
  <c r="AF765" i="2"/>
  <c r="Z764" i="2"/>
  <c r="AE1426" i="2"/>
  <c r="AG1426" i="2"/>
  <c r="AF1426" i="2"/>
  <c r="AP1425" i="2"/>
  <c r="AQ1425" i="2"/>
  <c r="AO1425" i="2"/>
  <c r="J1433" i="2"/>
  <c r="M1432" i="2"/>
  <c r="L1433" i="2"/>
  <c r="P1432" i="2"/>
  <c r="O1432" i="2"/>
  <c r="K1433" i="2"/>
  <c r="N1432" i="2"/>
  <c r="C1426" i="2"/>
  <c r="AR1426" i="2" s="1"/>
  <c r="B1427" i="2"/>
  <c r="Y764" i="2" l="1"/>
  <c r="AH765" i="2"/>
  <c r="Q765" i="2"/>
  <c r="W765" i="2" s="1"/>
  <c r="Q766" i="2" s="1"/>
  <c r="V766" i="2"/>
  <c r="AD766" i="2" s="1"/>
  <c r="AB765" i="2"/>
  <c r="AE765" i="2"/>
  <c r="AA766" i="2"/>
  <c r="T766" i="2"/>
  <c r="U767" i="2" s="1"/>
  <c r="AG766" i="2"/>
  <c r="AF766" i="2"/>
  <c r="Z765" i="2"/>
  <c r="AG1427" i="2"/>
  <c r="AF1427" i="2"/>
  <c r="AE1427" i="2"/>
  <c r="AQ1426" i="2"/>
  <c r="AO1426" i="2"/>
  <c r="AP1426" i="2"/>
  <c r="K1434" i="2"/>
  <c r="N1433" i="2"/>
  <c r="L1434" i="2"/>
  <c r="O1433" i="2"/>
  <c r="P1433" i="2"/>
  <c r="J1434" i="2"/>
  <c r="M1433" i="2"/>
  <c r="C1427" i="2"/>
  <c r="AR1427" i="2" s="1"/>
  <c r="B1428" i="2"/>
  <c r="Y765" i="2" l="1"/>
  <c r="AE766" i="2"/>
  <c r="R766" i="2"/>
  <c r="S767" i="2" s="1"/>
  <c r="AA767" i="2" s="1"/>
  <c r="AC767" i="2"/>
  <c r="Y766" i="2"/>
  <c r="AH766" i="2"/>
  <c r="AB766" i="2"/>
  <c r="V767" i="2"/>
  <c r="AG1428" i="2"/>
  <c r="AF1428" i="2"/>
  <c r="AE1428" i="2"/>
  <c r="AO1427" i="2"/>
  <c r="AQ1427" i="2"/>
  <c r="AP1427" i="2"/>
  <c r="J1435" i="2"/>
  <c r="M1434" i="2"/>
  <c r="L1435" i="2"/>
  <c r="P1434" i="2"/>
  <c r="O1434" i="2"/>
  <c r="K1435" i="2"/>
  <c r="N1434" i="2"/>
  <c r="C1428" i="2"/>
  <c r="AR1428" i="2" s="1"/>
  <c r="B1429" i="2"/>
  <c r="AF767" i="2" l="1"/>
  <c r="AG767" i="2"/>
  <c r="Z766" i="2"/>
  <c r="W766" i="2"/>
  <c r="R767" i="2" s="1"/>
  <c r="S768" i="2" s="1"/>
  <c r="AA768" i="2" s="1"/>
  <c r="T767" i="2"/>
  <c r="AB767" i="2" s="1"/>
  <c r="AD767" i="2"/>
  <c r="AF1429" i="2"/>
  <c r="AE1429" i="2"/>
  <c r="AG1429" i="2"/>
  <c r="AQ1428" i="2"/>
  <c r="AO1428" i="2"/>
  <c r="AP1428" i="2"/>
  <c r="K1436" i="2"/>
  <c r="N1435" i="2"/>
  <c r="L1436" i="2"/>
  <c r="O1435" i="2"/>
  <c r="P1435" i="2"/>
  <c r="J1436" i="2"/>
  <c r="M1435" i="2"/>
  <c r="C1429" i="2"/>
  <c r="AR1429" i="2" s="1"/>
  <c r="B1430" i="2"/>
  <c r="AE767" i="2" l="1"/>
  <c r="AH767" i="2"/>
  <c r="V768" i="2"/>
  <c r="AD768" i="2" s="1"/>
  <c r="AF768" i="2"/>
  <c r="Q767" i="2"/>
  <c r="Y767" i="2" s="1"/>
  <c r="AG768" i="2"/>
  <c r="Z767" i="2"/>
  <c r="U768" i="2"/>
  <c r="AC768" i="2" s="1"/>
  <c r="T768" i="2"/>
  <c r="AB768" i="2" s="1"/>
  <c r="AF1430" i="2"/>
  <c r="AG1430" i="2"/>
  <c r="AE1430" i="2"/>
  <c r="AP1429" i="2"/>
  <c r="AQ1429" i="2"/>
  <c r="AO1429" i="2"/>
  <c r="L1437" i="2"/>
  <c r="P1436" i="2"/>
  <c r="O1436" i="2"/>
  <c r="J1437" i="2"/>
  <c r="M1436" i="2"/>
  <c r="K1437" i="2"/>
  <c r="N1436" i="2"/>
  <c r="C1430" i="2"/>
  <c r="AR1430" i="2" s="1"/>
  <c r="B1431" i="2"/>
  <c r="AH768" i="2" l="1"/>
  <c r="W767" i="2"/>
  <c r="R768" i="2" s="1"/>
  <c r="Z768" i="2" s="1"/>
  <c r="U769" i="2"/>
  <c r="AC769" i="2" s="1"/>
  <c r="V769" i="2"/>
  <c r="AD769" i="2" s="1"/>
  <c r="AF1431" i="2"/>
  <c r="AG1431" i="2"/>
  <c r="AE1431" i="2"/>
  <c r="AQ1430" i="2"/>
  <c r="AP1430" i="2"/>
  <c r="AO1430" i="2"/>
  <c r="J1438" i="2"/>
  <c r="M1437" i="2"/>
  <c r="K1438" i="2"/>
  <c r="N1437" i="2"/>
  <c r="L1438" i="2"/>
  <c r="O1437" i="2"/>
  <c r="P1437" i="2"/>
  <c r="C1431" i="2"/>
  <c r="AR1431" i="2" s="1"/>
  <c r="B1432" i="2"/>
  <c r="Q768" i="2" l="1"/>
  <c r="W768" i="2" s="1"/>
  <c r="Q769" i="2" s="1"/>
  <c r="Y769" i="2" s="1"/>
  <c r="S769" i="2"/>
  <c r="AA769" i="2" s="1"/>
  <c r="AG769" i="2"/>
  <c r="AF769" i="2"/>
  <c r="T769" i="2"/>
  <c r="AB769" i="2" s="1"/>
  <c r="AE768" i="2"/>
  <c r="AE1432" i="2"/>
  <c r="AG1432" i="2"/>
  <c r="AF1432" i="2"/>
  <c r="AP1431" i="2"/>
  <c r="AQ1431" i="2"/>
  <c r="AO1431" i="2"/>
  <c r="L1439" i="2"/>
  <c r="P1438" i="2"/>
  <c r="O1438" i="2"/>
  <c r="K1439" i="2"/>
  <c r="N1438" i="2"/>
  <c r="J1439" i="2"/>
  <c r="M1438" i="2"/>
  <c r="C1432" i="2"/>
  <c r="AR1432" i="2" s="1"/>
  <c r="B1433" i="2"/>
  <c r="AH769" i="2" l="1"/>
  <c r="Y768" i="2"/>
  <c r="V770" i="2"/>
  <c r="AD770" i="2" s="1"/>
  <c r="U770" i="2"/>
  <c r="AC770" i="2" s="1"/>
  <c r="R769" i="2"/>
  <c r="AG770" i="2" s="1"/>
  <c r="AE769" i="2"/>
  <c r="AE1433" i="2"/>
  <c r="AG1433" i="2"/>
  <c r="AF1433" i="2"/>
  <c r="AO1432" i="2"/>
  <c r="AQ1432" i="2"/>
  <c r="AP1432" i="2"/>
  <c r="J1440" i="2"/>
  <c r="M1439" i="2"/>
  <c r="K1440" i="2"/>
  <c r="N1439" i="2"/>
  <c r="L1440" i="2"/>
  <c r="O1439" i="2"/>
  <c r="P1439" i="2"/>
  <c r="C1433" i="2"/>
  <c r="AR1433" i="2" s="1"/>
  <c r="B1434" i="2"/>
  <c r="T770" i="2" l="1"/>
  <c r="AB770" i="2" s="1"/>
  <c r="S770" i="2"/>
  <c r="AA770" i="2" s="1"/>
  <c r="Z769" i="2"/>
  <c r="W769" i="2"/>
  <c r="R770" i="2" s="1"/>
  <c r="AG771" i="2" s="1"/>
  <c r="AF770" i="2"/>
  <c r="AH770" i="2" s="1"/>
  <c r="AE1434" i="2"/>
  <c r="AG1434" i="2"/>
  <c r="AF1434" i="2"/>
  <c r="AP1433" i="2"/>
  <c r="AQ1433" i="2"/>
  <c r="AO1433" i="2"/>
  <c r="K1441" i="2"/>
  <c r="N1440" i="2"/>
  <c r="L1441" i="2"/>
  <c r="P1440" i="2"/>
  <c r="O1440" i="2"/>
  <c r="J1441" i="2"/>
  <c r="M1440" i="2"/>
  <c r="C1434" i="2"/>
  <c r="AR1434" i="2" s="1"/>
  <c r="B1435" i="2"/>
  <c r="U771" i="2" l="1"/>
  <c r="AC771" i="2" s="1"/>
  <c r="V771" i="2"/>
  <c r="AD771" i="2" s="1"/>
  <c r="AE770" i="2"/>
  <c r="Q770" i="2"/>
  <c r="Y770" i="2" s="1"/>
  <c r="T771" i="2"/>
  <c r="AB771" i="2" s="1"/>
  <c r="AF771" i="2"/>
  <c r="AH771" i="2" s="1"/>
  <c r="Z770" i="2"/>
  <c r="S771" i="2"/>
  <c r="AG1435" i="2"/>
  <c r="AF1435" i="2"/>
  <c r="AE1435" i="2"/>
  <c r="AQ1434" i="2"/>
  <c r="AO1434" i="2"/>
  <c r="AP1434" i="2"/>
  <c r="L1442" i="2"/>
  <c r="O1441" i="2"/>
  <c r="P1441" i="2"/>
  <c r="J1442" i="2"/>
  <c r="M1441" i="2"/>
  <c r="K1442" i="2"/>
  <c r="N1441" i="2"/>
  <c r="C1435" i="2"/>
  <c r="AR1435" i="2" s="1"/>
  <c r="B1436" i="2"/>
  <c r="W770" i="2" l="1"/>
  <c r="AE771" i="2" s="1"/>
  <c r="U772" i="2"/>
  <c r="AC772" i="2" s="1"/>
  <c r="AA771" i="2"/>
  <c r="V772" i="2"/>
  <c r="AD772" i="2" s="1"/>
  <c r="AG1436" i="2"/>
  <c r="AF1436" i="2"/>
  <c r="AE1436" i="2"/>
  <c r="AQ1435" i="2"/>
  <c r="AP1435" i="2"/>
  <c r="AO1435" i="2"/>
  <c r="K1443" i="2"/>
  <c r="N1442" i="2"/>
  <c r="J1443" i="2"/>
  <c r="M1442" i="2"/>
  <c r="L1443" i="2"/>
  <c r="P1442" i="2"/>
  <c r="O1442" i="2"/>
  <c r="C1436" i="2"/>
  <c r="AR1436" i="2" s="1"/>
  <c r="B1437" i="2"/>
  <c r="Q771" i="2" l="1"/>
  <c r="Y771" i="2" s="1"/>
  <c r="R771" i="2"/>
  <c r="S772" i="2" s="1"/>
  <c r="AA772" i="2" s="1"/>
  <c r="AF1437" i="2"/>
  <c r="AE1437" i="2"/>
  <c r="AG1437" i="2"/>
  <c r="AP1436" i="2"/>
  <c r="AO1436" i="2"/>
  <c r="AQ1436" i="2"/>
  <c r="J1444" i="2"/>
  <c r="M1443" i="2"/>
  <c r="L1444" i="2"/>
  <c r="O1443" i="2"/>
  <c r="P1443" i="2"/>
  <c r="K1444" i="2"/>
  <c r="N1443" i="2"/>
  <c r="C1437" i="2"/>
  <c r="AR1437" i="2" s="1"/>
  <c r="B1438" i="2"/>
  <c r="AF772" i="2" l="1"/>
  <c r="W771" i="2"/>
  <c r="AE772" i="2" s="1"/>
  <c r="Z771" i="2"/>
  <c r="T772" i="2"/>
  <c r="AG772" i="2"/>
  <c r="AF1438" i="2"/>
  <c r="AG1438" i="2"/>
  <c r="AE1438" i="2"/>
  <c r="AQ1437" i="2"/>
  <c r="AO1437" i="2"/>
  <c r="AP1437" i="2"/>
  <c r="K1445" i="2"/>
  <c r="N1444" i="2"/>
  <c r="L1445" i="2"/>
  <c r="P1444" i="2"/>
  <c r="O1444" i="2"/>
  <c r="J1445" i="2"/>
  <c r="M1444" i="2"/>
  <c r="C1438" i="2"/>
  <c r="AR1438" i="2" s="1"/>
  <c r="B1439" i="2"/>
  <c r="AH772" i="2" l="1"/>
  <c r="Q772" i="2"/>
  <c r="Y772" i="2" s="1"/>
  <c r="AB772" i="2"/>
  <c r="V773" i="2"/>
  <c r="U773" i="2"/>
  <c r="R772" i="2"/>
  <c r="AF1439" i="2"/>
  <c r="AE1439" i="2"/>
  <c r="AG1439" i="2"/>
  <c r="AP1438" i="2"/>
  <c r="AQ1438" i="2"/>
  <c r="AO1438" i="2"/>
  <c r="L1446" i="2"/>
  <c r="O1445" i="2"/>
  <c r="P1445" i="2"/>
  <c r="J1446" i="2"/>
  <c r="M1445" i="2"/>
  <c r="K1446" i="2"/>
  <c r="N1445" i="2"/>
  <c r="C1439" i="2"/>
  <c r="AR1439" i="2" s="1"/>
  <c r="B1440" i="2"/>
  <c r="W772" i="2" l="1"/>
  <c r="T773" i="2"/>
  <c r="AB773" i="2" s="1"/>
  <c r="S773" i="2"/>
  <c r="AF773" i="2"/>
  <c r="Z772" i="2"/>
  <c r="AG773" i="2"/>
  <c r="AC773" i="2"/>
  <c r="AD773" i="2"/>
  <c r="AG1440" i="2"/>
  <c r="AF1440" i="2"/>
  <c r="AE1440" i="2"/>
  <c r="AQ1439" i="2"/>
  <c r="AP1439" i="2"/>
  <c r="AO1439" i="2"/>
  <c r="J1447" i="2"/>
  <c r="M1446" i="2"/>
  <c r="K1447" i="2"/>
  <c r="N1446" i="2"/>
  <c r="L1447" i="2"/>
  <c r="P1446" i="2"/>
  <c r="O1446" i="2"/>
  <c r="C1440" i="2"/>
  <c r="AR1440" i="2" s="1"/>
  <c r="B1441" i="2"/>
  <c r="U774" i="2" l="1"/>
  <c r="AC774" i="2" s="1"/>
  <c r="V774" i="2"/>
  <c r="AD774" i="2" s="1"/>
  <c r="Q773" i="2"/>
  <c r="AE773" i="2"/>
  <c r="R773" i="2"/>
  <c r="S774" i="2" s="1"/>
  <c r="AH773" i="2"/>
  <c r="AA773" i="2"/>
  <c r="AE1441" i="2"/>
  <c r="AG1441" i="2"/>
  <c r="AF1441" i="2"/>
  <c r="AP1440" i="2"/>
  <c r="AQ1440" i="2"/>
  <c r="AO1440" i="2"/>
  <c r="L1448" i="2"/>
  <c r="O1447" i="2"/>
  <c r="P1447" i="2"/>
  <c r="K1448" i="2"/>
  <c r="N1447" i="2"/>
  <c r="J1448" i="2"/>
  <c r="M1447" i="2"/>
  <c r="C1441" i="2"/>
  <c r="AR1441" i="2" s="1"/>
  <c r="B1442" i="2"/>
  <c r="AF774" i="2" l="1"/>
  <c r="AG774" i="2"/>
  <c r="T774" i="2"/>
  <c r="U775" i="2" s="1"/>
  <c r="Z773" i="2"/>
  <c r="Y773" i="2"/>
  <c r="W773" i="2"/>
  <c r="AA774" i="2"/>
  <c r="AE1442" i="2"/>
  <c r="AG1442" i="2"/>
  <c r="AF1442" i="2"/>
  <c r="AO1441" i="2"/>
  <c r="AP1441" i="2"/>
  <c r="AQ1441" i="2"/>
  <c r="K1449" i="2"/>
  <c r="N1448" i="2"/>
  <c r="J1449" i="2"/>
  <c r="M1448" i="2"/>
  <c r="L1449" i="2"/>
  <c r="P1448" i="2"/>
  <c r="O1448" i="2"/>
  <c r="C1442" i="2"/>
  <c r="AR1442" i="2" s="1"/>
  <c r="B1443" i="2"/>
  <c r="Q774" i="2" l="1"/>
  <c r="R774" i="2"/>
  <c r="AE774" i="2"/>
  <c r="AB774" i="2"/>
  <c r="V775" i="2"/>
  <c r="AD775" i="2" s="1"/>
  <c r="AH774" i="2"/>
  <c r="AC775" i="2"/>
  <c r="AG1443" i="2"/>
  <c r="AF1443" i="2"/>
  <c r="AE1443" i="2"/>
  <c r="AP1442" i="2"/>
  <c r="AQ1442" i="2"/>
  <c r="AO1442" i="2"/>
  <c r="L1450" i="2"/>
  <c r="O1449" i="2"/>
  <c r="P1449" i="2"/>
  <c r="J1450" i="2"/>
  <c r="M1449" i="2"/>
  <c r="K1450" i="2"/>
  <c r="N1449" i="2"/>
  <c r="C1443" i="2"/>
  <c r="AR1443" i="2" s="1"/>
  <c r="B1444" i="2"/>
  <c r="Z774" i="2" l="1"/>
  <c r="S775" i="2"/>
  <c r="AF775" i="2"/>
  <c r="AG775" i="2"/>
  <c r="Y774" i="2"/>
  <c r="W774" i="2"/>
  <c r="Q775" i="2" s="1"/>
  <c r="T775" i="2"/>
  <c r="AG1444" i="2"/>
  <c r="AF1444" i="2"/>
  <c r="AE1444" i="2"/>
  <c r="AQ1443" i="2"/>
  <c r="AO1443" i="2"/>
  <c r="AP1443" i="2"/>
  <c r="J1451" i="2"/>
  <c r="M1450" i="2"/>
  <c r="K1451" i="2"/>
  <c r="N1450" i="2"/>
  <c r="L1451" i="2"/>
  <c r="P1450" i="2"/>
  <c r="O1450" i="2"/>
  <c r="C1444" i="2"/>
  <c r="AR1444" i="2" s="1"/>
  <c r="B1445" i="2"/>
  <c r="AH775" i="2" l="1"/>
  <c r="AE775" i="2"/>
  <c r="R775" i="2"/>
  <c r="AG776" i="2" s="1"/>
  <c r="AA775" i="2"/>
  <c r="AB775" i="2"/>
  <c r="U776" i="2"/>
  <c r="AC776" i="2" s="1"/>
  <c r="Y775" i="2"/>
  <c r="V776" i="2"/>
  <c r="AG1445" i="2"/>
  <c r="AF1445" i="2"/>
  <c r="AE1445" i="2"/>
  <c r="AQ1444" i="2"/>
  <c r="AO1444" i="2"/>
  <c r="AP1444" i="2"/>
  <c r="K1452" i="2"/>
  <c r="N1451" i="2"/>
  <c r="L1452" i="2"/>
  <c r="O1451" i="2"/>
  <c r="P1451" i="2"/>
  <c r="J1452" i="2"/>
  <c r="M1451" i="2"/>
  <c r="C1445" i="2"/>
  <c r="AR1445" i="2" s="1"/>
  <c r="B1446" i="2"/>
  <c r="T776" i="2" l="1"/>
  <c r="V777" i="2" s="1"/>
  <c r="S776" i="2"/>
  <c r="AA776" i="2" s="1"/>
  <c r="W775" i="2"/>
  <c r="R776" i="2" s="1"/>
  <c r="AF777" i="2" s="1"/>
  <c r="AF776" i="2"/>
  <c r="AH776" i="2" s="1"/>
  <c r="Z775" i="2"/>
  <c r="AD776" i="2"/>
  <c r="AF1446" i="2"/>
  <c r="AE1446" i="2"/>
  <c r="AG1446" i="2"/>
  <c r="AO1445" i="2"/>
  <c r="AQ1445" i="2"/>
  <c r="AP1445" i="2"/>
  <c r="J1453" i="2"/>
  <c r="M1452" i="2"/>
  <c r="L1453" i="2"/>
  <c r="P1452" i="2"/>
  <c r="O1452" i="2"/>
  <c r="K1453" i="2"/>
  <c r="N1452" i="2"/>
  <c r="C1446" i="2"/>
  <c r="AR1446" i="2" s="1"/>
  <c r="B1447" i="2"/>
  <c r="AB776" i="2" l="1"/>
  <c r="U777" i="2"/>
  <c r="AC777" i="2" s="1"/>
  <c r="S777" i="2"/>
  <c r="AA777" i="2" s="1"/>
  <c r="AG777" i="2"/>
  <c r="AH777" i="2" s="1"/>
  <c r="T777" i="2"/>
  <c r="AB777" i="2" s="1"/>
  <c r="Q776" i="2"/>
  <c r="Y776" i="2" s="1"/>
  <c r="AE776" i="2"/>
  <c r="Z776" i="2"/>
  <c r="AD777" i="2"/>
  <c r="AF1447" i="2"/>
  <c r="AE1447" i="2"/>
  <c r="AG1447" i="2"/>
  <c r="AP1446" i="2"/>
  <c r="AQ1446" i="2"/>
  <c r="AO1446" i="2"/>
  <c r="L1454" i="2"/>
  <c r="O1453" i="2"/>
  <c r="P1453" i="2"/>
  <c r="K1454" i="2"/>
  <c r="N1453" i="2"/>
  <c r="J1454" i="2"/>
  <c r="M1453" i="2"/>
  <c r="C1447" i="2"/>
  <c r="AR1447" i="2" s="1"/>
  <c r="B1448" i="2"/>
  <c r="W776" i="2" l="1"/>
  <c r="Q777" i="2" s="1"/>
  <c r="Y777" i="2" s="1"/>
  <c r="U778" i="2"/>
  <c r="AC778" i="2" s="1"/>
  <c r="V778" i="2"/>
  <c r="AD778" i="2" s="1"/>
  <c r="AG1448" i="2"/>
  <c r="AE1448" i="2"/>
  <c r="AF1448" i="2"/>
  <c r="AQ1447" i="2"/>
  <c r="AP1447" i="2"/>
  <c r="AO1447" i="2"/>
  <c r="J1455" i="2"/>
  <c r="M1454" i="2"/>
  <c r="K1455" i="2"/>
  <c r="N1454" i="2"/>
  <c r="L1455" i="2"/>
  <c r="P1454" i="2"/>
  <c r="O1454" i="2"/>
  <c r="C1448" i="2"/>
  <c r="AR1448" i="2" s="1"/>
  <c r="B1449" i="2"/>
  <c r="AE777" i="2" l="1"/>
  <c r="R777" i="2"/>
  <c r="Z777" i="2" s="1"/>
  <c r="AE1449" i="2"/>
  <c r="AG1449" i="2"/>
  <c r="AF1449" i="2"/>
  <c r="AP1448" i="2"/>
  <c r="AQ1448" i="2"/>
  <c r="AO1448" i="2"/>
  <c r="L1456" i="2"/>
  <c r="O1455" i="2"/>
  <c r="P1455" i="2"/>
  <c r="K1456" i="2"/>
  <c r="N1455" i="2"/>
  <c r="J1456" i="2"/>
  <c r="M1455" i="2"/>
  <c r="C1449" i="2"/>
  <c r="AR1449" i="2" s="1"/>
  <c r="B1450" i="2"/>
  <c r="AF778" i="2" l="1"/>
  <c r="W777" i="2"/>
  <c r="AG778" i="2"/>
  <c r="T778" i="2"/>
  <c r="AB778" i="2" s="1"/>
  <c r="S778" i="2"/>
  <c r="AA778" i="2" s="1"/>
  <c r="AE778" i="2"/>
  <c r="AE1450" i="2"/>
  <c r="AG1450" i="2"/>
  <c r="AF1450" i="2"/>
  <c r="AO1449" i="2"/>
  <c r="AQ1449" i="2"/>
  <c r="AP1449" i="2"/>
  <c r="J1457" i="2"/>
  <c r="M1456" i="2"/>
  <c r="K1457" i="2"/>
  <c r="N1456" i="2"/>
  <c r="L1457" i="2"/>
  <c r="P1456" i="2"/>
  <c r="O1456" i="2"/>
  <c r="C1450" i="2"/>
  <c r="AR1450" i="2" s="1"/>
  <c r="B1451" i="2"/>
  <c r="AH778" i="2" l="1"/>
  <c r="V779" i="2"/>
  <c r="AD779" i="2" s="1"/>
  <c r="R778" i="2"/>
  <c r="T779" i="2" s="1"/>
  <c r="Q778" i="2"/>
  <c r="Y778" i="2" s="1"/>
  <c r="U779" i="2"/>
  <c r="AC779" i="2" s="1"/>
  <c r="AG1451" i="2"/>
  <c r="AF1451" i="2"/>
  <c r="AE1451" i="2"/>
  <c r="AP1450" i="2"/>
  <c r="AO1450" i="2"/>
  <c r="AQ1450" i="2"/>
  <c r="L1458" i="2"/>
  <c r="O1457" i="2"/>
  <c r="P1457" i="2"/>
  <c r="K1458" i="2"/>
  <c r="N1457" i="2"/>
  <c r="J1458" i="2"/>
  <c r="M1457" i="2"/>
  <c r="C1451" i="2"/>
  <c r="AR1451" i="2" s="1"/>
  <c r="B1452" i="2"/>
  <c r="V780" i="2" l="1"/>
  <c r="AD780" i="2" s="1"/>
  <c r="S779" i="2"/>
  <c r="AA779" i="2" s="1"/>
  <c r="AB779" i="2"/>
  <c r="W778" i="2"/>
  <c r="AE779" i="2" s="1"/>
  <c r="AG779" i="2"/>
  <c r="AF779" i="2"/>
  <c r="Z778" i="2"/>
  <c r="AG1452" i="2"/>
  <c r="AF1452" i="2"/>
  <c r="AE1452" i="2"/>
  <c r="AQ1451" i="2"/>
  <c r="AO1451" i="2"/>
  <c r="AP1451" i="2"/>
  <c r="K1459" i="2"/>
  <c r="N1458" i="2"/>
  <c r="J1459" i="2"/>
  <c r="M1458" i="2"/>
  <c r="L1459" i="2"/>
  <c r="P1458" i="2"/>
  <c r="O1458" i="2"/>
  <c r="C1452" i="2"/>
  <c r="AR1452" i="2" s="1"/>
  <c r="B1453" i="2"/>
  <c r="AH779" i="2" l="1"/>
  <c r="U780" i="2"/>
  <c r="AC780" i="2" s="1"/>
  <c r="R779" i="2"/>
  <c r="Q779" i="2"/>
  <c r="AF1453" i="2"/>
  <c r="AE1453" i="2"/>
  <c r="AG1453" i="2"/>
  <c r="AO1452" i="2"/>
  <c r="AQ1452" i="2"/>
  <c r="AP1452" i="2"/>
  <c r="L1460" i="2"/>
  <c r="O1459" i="2"/>
  <c r="P1459" i="2"/>
  <c r="J1460" i="2"/>
  <c r="M1459" i="2"/>
  <c r="K1460" i="2"/>
  <c r="N1459" i="2"/>
  <c r="C1453" i="2"/>
  <c r="AR1453" i="2" s="1"/>
  <c r="B1454" i="2"/>
  <c r="Y779" i="2" l="1"/>
  <c r="W779" i="2"/>
  <c r="R780" i="2" s="1"/>
  <c r="T780" i="2"/>
  <c r="AF780" i="2"/>
  <c r="AG780" i="2"/>
  <c r="Z779" i="2"/>
  <c r="S780" i="2"/>
  <c r="AA780" i="2" s="1"/>
  <c r="AF1454" i="2"/>
  <c r="AG1454" i="2"/>
  <c r="AE1454" i="2"/>
  <c r="AO1453" i="2"/>
  <c r="AQ1453" i="2"/>
  <c r="AP1453" i="2"/>
  <c r="K1461" i="2"/>
  <c r="N1460" i="2"/>
  <c r="J1461" i="2"/>
  <c r="M1460" i="2"/>
  <c r="L1461" i="2"/>
  <c r="P1460" i="2"/>
  <c r="O1460" i="2"/>
  <c r="C1454" i="2"/>
  <c r="AR1454" i="2" s="1"/>
  <c r="B1455" i="2"/>
  <c r="AH780" i="2" l="1"/>
  <c r="V781" i="2"/>
  <c r="AB780" i="2"/>
  <c r="U781" i="2"/>
  <c r="T781" i="2"/>
  <c r="AB781" i="2" s="1"/>
  <c r="S781" i="2"/>
  <c r="AA781" i="2" s="1"/>
  <c r="AG781" i="2"/>
  <c r="Z780" i="2"/>
  <c r="AF781" i="2"/>
  <c r="AE780" i="2"/>
  <c r="Q780" i="2"/>
  <c r="AF1455" i="2"/>
  <c r="AG1455" i="2"/>
  <c r="AE1455" i="2"/>
  <c r="AP1454" i="2"/>
  <c r="AQ1454" i="2"/>
  <c r="AO1454" i="2"/>
  <c r="L1462" i="2"/>
  <c r="O1461" i="2"/>
  <c r="P1461" i="2"/>
  <c r="J1462" i="2"/>
  <c r="M1461" i="2"/>
  <c r="K1462" i="2"/>
  <c r="N1461" i="2"/>
  <c r="C1455" i="2"/>
  <c r="AR1455" i="2" s="1"/>
  <c r="B1456" i="2"/>
  <c r="AH781" i="2" l="1"/>
  <c r="AC781" i="2"/>
  <c r="U782" i="2"/>
  <c r="AC782" i="2" s="1"/>
  <c r="Y780" i="2"/>
  <c r="W780" i="2"/>
  <c r="AE781" i="2" s="1"/>
  <c r="AD781" i="2"/>
  <c r="V782" i="2"/>
  <c r="AD782" i="2" s="1"/>
  <c r="AG1456" i="2"/>
  <c r="AF1456" i="2"/>
  <c r="AE1456" i="2"/>
  <c r="AQ1455" i="2"/>
  <c r="AP1455" i="2"/>
  <c r="AO1455" i="2"/>
  <c r="K1463" i="2"/>
  <c r="N1462" i="2"/>
  <c r="J1463" i="2"/>
  <c r="M1462" i="2"/>
  <c r="L1463" i="2"/>
  <c r="P1462" i="2"/>
  <c r="O1462" i="2"/>
  <c r="C1456" i="2"/>
  <c r="AR1456" i="2" s="1"/>
  <c r="B1457" i="2"/>
  <c r="R781" i="2" l="1"/>
  <c r="AF782" i="2" s="1"/>
  <c r="Q781" i="2"/>
  <c r="AE1457" i="2"/>
  <c r="AG1457" i="2"/>
  <c r="AF1457" i="2"/>
  <c r="AO1456" i="2"/>
  <c r="AQ1456" i="2"/>
  <c r="AP1456" i="2"/>
  <c r="L1464" i="2"/>
  <c r="O1463" i="2"/>
  <c r="P1463" i="2"/>
  <c r="J1464" i="2"/>
  <c r="M1463" i="2"/>
  <c r="K1464" i="2"/>
  <c r="N1463" i="2"/>
  <c r="C1457" i="2"/>
  <c r="AR1457" i="2" s="1"/>
  <c r="B1458" i="2"/>
  <c r="Z781" i="2" l="1"/>
  <c r="S782" i="2"/>
  <c r="AA782" i="2" s="1"/>
  <c r="T782" i="2"/>
  <c r="AB782" i="2" s="1"/>
  <c r="AG782" i="2"/>
  <c r="AH782" i="2" s="1"/>
  <c r="Y781" i="2"/>
  <c r="W781" i="2"/>
  <c r="AE782" i="2" s="1"/>
  <c r="AE1458" i="2"/>
  <c r="AG1458" i="2"/>
  <c r="AF1458" i="2"/>
  <c r="AO1457" i="2"/>
  <c r="AP1457" i="2"/>
  <c r="AQ1457" i="2"/>
  <c r="J1465" i="2"/>
  <c r="M1464" i="2"/>
  <c r="K1465" i="2"/>
  <c r="N1464" i="2"/>
  <c r="L1465" i="2"/>
  <c r="P1464" i="2"/>
  <c r="O1464" i="2"/>
  <c r="C1458" i="2"/>
  <c r="AR1458" i="2" s="1"/>
  <c r="B1459" i="2"/>
  <c r="V783" i="2" l="1"/>
  <c r="AD783" i="2" s="1"/>
  <c r="U783" i="2"/>
  <c r="AC783" i="2" s="1"/>
  <c r="Q782" i="2"/>
  <c r="R782" i="2"/>
  <c r="AG1459" i="2"/>
  <c r="AF1459" i="2"/>
  <c r="AE1459" i="2"/>
  <c r="AP1458" i="2"/>
  <c r="AO1458" i="2"/>
  <c r="AQ1458" i="2"/>
  <c r="K1466" i="2"/>
  <c r="N1465" i="2"/>
  <c r="L1466" i="2"/>
  <c r="O1465" i="2"/>
  <c r="P1465" i="2"/>
  <c r="J1466" i="2"/>
  <c r="M1465" i="2"/>
  <c r="C1459" i="2"/>
  <c r="AR1459" i="2" s="1"/>
  <c r="B1460" i="2"/>
  <c r="AF783" i="2" l="1"/>
  <c r="Z782" i="2"/>
  <c r="AG783" i="2"/>
  <c r="S783" i="2"/>
  <c r="T783" i="2"/>
  <c r="Y782" i="2"/>
  <c r="W782" i="2"/>
  <c r="AE783" i="2" s="1"/>
  <c r="AG1460" i="2"/>
  <c r="AF1460" i="2"/>
  <c r="AE1460" i="2"/>
  <c r="AQ1459" i="2"/>
  <c r="AO1459" i="2"/>
  <c r="AP1459" i="2"/>
  <c r="L1467" i="2"/>
  <c r="P1466" i="2"/>
  <c r="O1466" i="2"/>
  <c r="J1467" i="2"/>
  <c r="M1466" i="2"/>
  <c r="K1467" i="2"/>
  <c r="N1466" i="2"/>
  <c r="C1460" i="2"/>
  <c r="AR1460" i="2" s="1"/>
  <c r="B1461" i="2"/>
  <c r="AH783" i="2" l="1"/>
  <c r="V784" i="2"/>
  <c r="AB783" i="2"/>
  <c r="U784" i="2"/>
  <c r="AA783" i="2"/>
  <c r="R783" i="2"/>
  <c r="Q783" i="2"/>
  <c r="AF1461" i="2"/>
  <c r="AE1461" i="2"/>
  <c r="AG1461" i="2"/>
  <c r="AQ1460" i="2"/>
  <c r="AO1460" i="2"/>
  <c r="AP1460" i="2"/>
  <c r="V807" i="2"/>
  <c r="AD807" i="2" s="1"/>
  <c r="U807" i="2"/>
  <c r="AC807" i="2" s="1"/>
  <c r="J1468" i="2"/>
  <c r="M1467" i="2"/>
  <c r="K1468" i="2"/>
  <c r="N1467" i="2"/>
  <c r="L1468" i="2"/>
  <c r="O1467" i="2"/>
  <c r="P1467" i="2"/>
  <c r="C1461" i="2"/>
  <c r="AR1461" i="2" s="1"/>
  <c r="B1462" i="2"/>
  <c r="T784" i="2" l="1"/>
  <c r="V785" i="2" s="1"/>
  <c r="Z783" i="2"/>
  <c r="AF784" i="2"/>
  <c r="AG784" i="2"/>
  <c r="S784" i="2"/>
  <c r="Y783" i="2"/>
  <c r="W783" i="2"/>
  <c r="Q784" i="2" s="1"/>
  <c r="AC784" i="2"/>
  <c r="AD784" i="2"/>
  <c r="AF1462" i="2"/>
  <c r="AE1462" i="2"/>
  <c r="AG1462" i="2"/>
  <c r="AO1461" i="2"/>
  <c r="AQ1461" i="2"/>
  <c r="AP1461" i="2"/>
  <c r="S807" i="2"/>
  <c r="AA807" i="2" s="1"/>
  <c r="T807" i="2"/>
  <c r="AB807" i="2" s="1"/>
  <c r="AH807" i="2"/>
  <c r="R807" i="2"/>
  <c r="K1469" i="2"/>
  <c r="N1468" i="2"/>
  <c r="L1469" i="2"/>
  <c r="P1468" i="2"/>
  <c r="O1468" i="2"/>
  <c r="J1469" i="2"/>
  <c r="M1468" i="2"/>
  <c r="C1462" i="2"/>
  <c r="AR1462" i="2" s="1"/>
  <c r="B1463" i="2"/>
  <c r="AH784" i="2" l="1"/>
  <c r="Y784" i="2"/>
  <c r="AA784" i="2"/>
  <c r="AD785" i="2"/>
  <c r="R784" i="2"/>
  <c r="T785" i="2" s="1"/>
  <c r="V786" i="2" s="1"/>
  <c r="U785" i="2"/>
  <c r="AE784" i="2"/>
  <c r="AB784" i="2"/>
  <c r="AF1463" i="2"/>
  <c r="AG1463" i="2"/>
  <c r="AE1463" i="2"/>
  <c r="AP1462" i="2"/>
  <c r="AQ1462" i="2"/>
  <c r="AO1462" i="2"/>
  <c r="U808" i="2"/>
  <c r="AC808" i="2" s="1"/>
  <c r="Q807" i="2"/>
  <c r="R808" i="2" s="1"/>
  <c r="V808" i="2"/>
  <c r="AD808" i="2" s="1"/>
  <c r="W807" i="2"/>
  <c r="Z807" i="2"/>
  <c r="T808" i="2"/>
  <c r="U809" i="2" s="1"/>
  <c r="AC809" i="2" s="1"/>
  <c r="S808" i="2"/>
  <c r="L1470" i="2"/>
  <c r="O1469" i="2"/>
  <c r="P1469" i="2"/>
  <c r="J1470" i="2"/>
  <c r="M1469" i="2"/>
  <c r="K1470" i="2"/>
  <c r="N1469" i="2"/>
  <c r="C1463" i="2"/>
  <c r="AR1463" i="2" s="1"/>
  <c r="B1464" i="2"/>
  <c r="S785" i="2" l="1"/>
  <c r="AA785" i="2" s="1"/>
  <c r="AD786" i="2"/>
  <c r="AB785" i="2"/>
  <c r="AC785" i="2"/>
  <c r="Z784" i="2"/>
  <c r="AF785" i="2"/>
  <c r="AG785" i="2"/>
  <c r="W784" i="2"/>
  <c r="AE1464" i="2"/>
  <c r="AG1464" i="2"/>
  <c r="AF1464" i="2"/>
  <c r="AQ1463" i="2"/>
  <c r="AP1463" i="2"/>
  <c r="AO1463" i="2"/>
  <c r="Y807" i="2"/>
  <c r="AH808" i="2"/>
  <c r="S809" i="2"/>
  <c r="AA808" i="2"/>
  <c r="Z808" i="2"/>
  <c r="AB808" i="2"/>
  <c r="T809" i="2"/>
  <c r="V809" i="2"/>
  <c r="Q808" i="2"/>
  <c r="K1471" i="2"/>
  <c r="N1470" i="2"/>
  <c r="J1471" i="2"/>
  <c r="M1470" i="2"/>
  <c r="L1471" i="2"/>
  <c r="O1470" i="2"/>
  <c r="P1470" i="2"/>
  <c r="C1464" i="2"/>
  <c r="AR1464" i="2" s="1"/>
  <c r="B1465" i="2"/>
  <c r="U786" i="2" l="1"/>
  <c r="AC786" i="2" s="1"/>
  <c r="AH785" i="2"/>
  <c r="R785" i="2"/>
  <c r="Q785" i="2"/>
  <c r="AE785" i="2"/>
  <c r="AE1465" i="2"/>
  <c r="AG1465" i="2"/>
  <c r="AF1465" i="2"/>
  <c r="AP1464" i="2"/>
  <c r="AO1464" i="2"/>
  <c r="AQ1464" i="2"/>
  <c r="AH809" i="2"/>
  <c r="U810" i="2"/>
  <c r="AB809" i="2"/>
  <c r="W808" i="2"/>
  <c r="R809" i="2" s="1"/>
  <c r="Y808" i="2"/>
  <c r="Q809" i="2"/>
  <c r="AA809" i="2"/>
  <c r="V810" i="2"/>
  <c r="AD809" i="2"/>
  <c r="L1472" i="2"/>
  <c r="O1471" i="2"/>
  <c r="P1471" i="2"/>
  <c r="J1472" i="2"/>
  <c r="M1471" i="2"/>
  <c r="K1472" i="2"/>
  <c r="N1471" i="2"/>
  <c r="C1465" i="2"/>
  <c r="AR1465" i="2" s="1"/>
  <c r="B1466" i="2"/>
  <c r="Y785" i="2" l="1"/>
  <c r="W785" i="2"/>
  <c r="R786" i="2" s="1"/>
  <c r="AG786" i="2"/>
  <c r="AF786" i="2"/>
  <c r="Z785" i="2"/>
  <c r="S786" i="2"/>
  <c r="AA786" i="2" s="1"/>
  <c r="T786" i="2"/>
  <c r="AE1466" i="2"/>
  <c r="AG1466" i="2"/>
  <c r="AF1466" i="2"/>
  <c r="AO1465" i="2"/>
  <c r="AP1465" i="2"/>
  <c r="AQ1465" i="2"/>
  <c r="W809" i="2"/>
  <c r="Y809" i="2"/>
  <c r="AD810" i="2"/>
  <c r="AC810" i="2"/>
  <c r="Z809" i="2"/>
  <c r="R810" i="2"/>
  <c r="S810" i="2"/>
  <c r="T810" i="2"/>
  <c r="V811" i="2" s="1"/>
  <c r="AD811" i="2" s="1"/>
  <c r="K1473" i="2"/>
  <c r="N1472" i="2"/>
  <c r="J1473" i="2"/>
  <c r="M1472" i="2"/>
  <c r="L1473" i="2"/>
  <c r="O1472" i="2"/>
  <c r="P1472" i="2"/>
  <c r="C1466" i="2"/>
  <c r="AR1466" i="2" s="1"/>
  <c r="B1467" i="2"/>
  <c r="AE786" i="2" l="1"/>
  <c r="Q786" i="2"/>
  <c r="W786" i="2" s="1"/>
  <c r="AH786" i="2"/>
  <c r="S787" i="2"/>
  <c r="AG787" i="2"/>
  <c r="AF787" i="2"/>
  <c r="Z786" i="2"/>
  <c r="AB786" i="2"/>
  <c r="T787" i="2"/>
  <c r="V787" i="2"/>
  <c r="U787" i="2"/>
  <c r="AG1467" i="2"/>
  <c r="AF1467" i="2"/>
  <c r="AE1467" i="2"/>
  <c r="AP1466" i="2"/>
  <c r="AO1466" i="2"/>
  <c r="AQ1466" i="2"/>
  <c r="Q810" i="2"/>
  <c r="W810" i="2" s="1"/>
  <c r="U811" i="2"/>
  <c r="AA810" i="2"/>
  <c r="S811" i="2"/>
  <c r="AB810" i="2"/>
  <c r="T811" i="2"/>
  <c r="Z810" i="2"/>
  <c r="AH810" i="2"/>
  <c r="L1474" i="2"/>
  <c r="O1473" i="2"/>
  <c r="P1473" i="2"/>
  <c r="J1474" i="2"/>
  <c r="M1473" i="2"/>
  <c r="K1474" i="2"/>
  <c r="N1473" i="2"/>
  <c r="C1467" i="2"/>
  <c r="AR1467" i="2" s="1"/>
  <c r="B1468" i="2"/>
  <c r="Y786" i="2" l="1"/>
  <c r="R787" i="2"/>
  <c r="AF788" i="2" s="1"/>
  <c r="AE787" i="2"/>
  <c r="Q787" i="2"/>
  <c r="Y787" i="2" s="1"/>
  <c r="AH787" i="2"/>
  <c r="AA787" i="2"/>
  <c r="U788" i="2"/>
  <c r="AC787" i="2"/>
  <c r="AD787" i="2"/>
  <c r="V788" i="2"/>
  <c r="AB787" i="2"/>
  <c r="AG1468" i="2"/>
  <c r="AF1468" i="2"/>
  <c r="AE1468" i="2"/>
  <c r="AQ1467" i="2"/>
  <c r="AO1467" i="2"/>
  <c r="AP1467" i="2"/>
  <c r="Y810" i="2"/>
  <c r="AH811" i="2"/>
  <c r="AA811" i="2"/>
  <c r="V812" i="2"/>
  <c r="AB811" i="2"/>
  <c r="Q811" i="2"/>
  <c r="R811" i="2"/>
  <c r="S812" i="2" s="1"/>
  <c r="AC811" i="2"/>
  <c r="U812" i="2"/>
  <c r="J1475" i="2"/>
  <c r="M1474" i="2"/>
  <c r="K1475" i="2"/>
  <c r="N1474" i="2"/>
  <c r="L1475" i="2"/>
  <c r="O1474" i="2"/>
  <c r="P1474" i="2"/>
  <c r="C1468" i="2"/>
  <c r="AR1468" i="2" s="1"/>
  <c r="B1469" i="2"/>
  <c r="T788" i="2" l="1"/>
  <c r="AB788" i="2" s="1"/>
  <c r="S788" i="2"/>
  <c r="AA788" i="2" s="1"/>
  <c r="AG788" i="2"/>
  <c r="AH788" i="2" s="1"/>
  <c r="Z787" i="2"/>
  <c r="W787" i="2"/>
  <c r="Q788" i="2" s="1"/>
  <c r="AD788" i="2"/>
  <c r="AC788" i="2"/>
  <c r="AG1469" i="2"/>
  <c r="AF1469" i="2"/>
  <c r="AE1469" i="2"/>
  <c r="AQ1468" i="2"/>
  <c r="AO1468" i="2"/>
  <c r="AP1468" i="2"/>
  <c r="AA812" i="2"/>
  <c r="W811" i="2"/>
  <c r="Y811" i="2"/>
  <c r="Q812" i="2"/>
  <c r="T812" i="2"/>
  <c r="AB812" i="2" s="1"/>
  <c r="AD812" i="2"/>
  <c r="Z811" i="2"/>
  <c r="AC812" i="2"/>
  <c r="L1476" i="2"/>
  <c r="O1475" i="2"/>
  <c r="P1475" i="2"/>
  <c r="K1476" i="2"/>
  <c r="N1475" i="2"/>
  <c r="J1476" i="2"/>
  <c r="M1475" i="2"/>
  <c r="C1469" i="2"/>
  <c r="AR1469" i="2" s="1"/>
  <c r="B1470" i="2"/>
  <c r="V789" i="2" l="1"/>
  <c r="AD789" i="2" s="1"/>
  <c r="U789" i="2"/>
  <c r="AC789" i="2" s="1"/>
  <c r="AE788" i="2"/>
  <c r="R788" i="2"/>
  <c r="T789" i="2" s="1"/>
  <c r="AB789" i="2" s="1"/>
  <c r="Y788" i="2"/>
  <c r="AF1470" i="2"/>
  <c r="AG1470" i="2"/>
  <c r="AE1470" i="2"/>
  <c r="AO1469" i="2"/>
  <c r="AQ1469" i="2"/>
  <c r="AP1469" i="2"/>
  <c r="R812" i="2"/>
  <c r="Z812" i="2" s="1"/>
  <c r="U813" i="2"/>
  <c r="V813" i="2"/>
  <c r="AD813" i="2" s="1"/>
  <c r="AH812" i="2"/>
  <c r="AC813" i="2"/>
  <c r="Y812" i="2"/>
  <c r="W812" i="2"/>
  <c r="R813" i="2" s="1"/>
  <c r="T813" i="2"/>
  <c r="J1477" i="2"/>
  <c r="M1476" i="2"/>
  <c r="K1477" i="2"/>
  <c r="N1476" i="2"/>
  <c r="L1477" i="2"/>
  <c r="O1476" i="2"/>
  <c r="P1476" i="2"/>
  <c r="C1470" i="2"/>
  <c r="AR1470" i="2" s="1"/>
  <c r="B1471" i="2"/>
  <c r="AF789" i="2" l="1"/>
  <c r="AG789" i="2"/>
  <c r="S789" i="2"/>
  <c r="U790" i="2" s="1"/>
  <c r="Z788" i="2"/>
  <c r="W788" i="2"/>
  <c r="Q789" i="2" s="1"/>
  <c r="Y789" i="2" s="1"/>
  <c r="V790" i="2"/>
  <c r="AD790" i="2" s="1"/>
  <c r="AH789" i="2"/>
  <c r="AF1471" i="2"/>
  <c r="AE1471" i="2"/>
  <c r="AG1471" i="2"/>
  <c r="AP1470" i="2"/>
  <c r="AO1470" i="2"/>
  <c r="AQ1470" i="2"/>
  <c r="S813" i="2"/>
  <c r="Z813" i="2"/>
  <c r="AH814" i="2"/>
  <c r="AB813" i="2"/>
  <c r="T814" i="2"/>
  <c r="AA813" i="2"/>
  <c r="S814" i="2"/>
  <c r="V814" i="2"/>
  <c r="Q813" i="2"/>
  <c r="AH813" i="2"/>
  <c r="U814" i="2"/>
  <c r="L1478" i="2"/>
  <c r="O1477" i="2"/>
  <c r="P1477" i="2"/>
  <c r="K1478" i="2"/>
  <c r="N1477" i="2"/>
  <c r="J1478" i="2"/>
  <c r="M1477" i="2"/>
  <c r="C1471" i="2"/>
  <c r="AR1471" i="2" s="1"/>
  <c r="B1472" i="2"/>
  <c r="AA789" i="2" l="1"/>
  <c r="R789" i="2"/>
  <c r="AE789" i="2"/>
  <c r="AC790" i="2"/>
  <c r="AG1472" i="2"/>
  <c r="AF1472" i="2"/>
  <c r="AE1472" i="2"/>
  <c r="AQ1471" i="2"/>
  <c r="AP1471" i="2"/>
  <c r="AO1471" i="2"/>
  <c r="AA814" i="2"/>
  <c r="AB814" i="2"/>
  <c r="AC814" i="2"/>
  <c r="U815" i="2"/>
  <c r="AD814" i="2"/>
  <c r="V815" i="2"/>
  <c r="Y813" i="2"/>
  <c r="W813" i="2"/>
  <c r="R814" i="2" s="1"/>
  <c r="T815" i="2" s="1"/>
  <c r="K1479" i="2"/>
  <c r="N1478" i="2"/>
  <c r="J1479" i="2"/>
  <c r="M1478" i="2"/>
  <c r="L1479" i="2"/>
  <c r="O1478" i="2"/>
  <c r="P1478" i="2"/>
  <c r="C1472" i="2"/>
  <c r="AR1472" i="2" s="1"/>
  <c r="B1473" i="2"/>
  <c r="S790" i="2" l="1"/>
  <c r="AA790" i="2" s="1"/>
  <c r="AG790" i="2"/>
  <c r="AF790" i="2"/>
  <c r="Z789" i="2"/>
  <c r="T790" i="2"/>
  <c r="W789" i="2"/>
  <c r="AE1473" i="2"/>
  <c r="AG1473" i="2"/>
  <c r="AF1473" i="2"/>
  <c r="AP1472" i="2"/>
  <c r="AQ1472" i="2"/>
  <c r="AO1472" i="2"/>
  <c r="Q814" i="2"/>
  <c r="W814" i="2" s="1"/>
  <c r="AB815" i="2"/>
  <c r="AC815" i="2"/>
  <c r="AD815" i="2"/>
  <c r="V816" i="2"/>
  <c r="Z814" i="2"/>
  <c r="S815" i="2"/>
  <c r="J1480" i="2"/>
  <c r="M1479" i="2"/>
  <c r="L1480" i="2"/>
  <c r="O1479" i="2"/>
  <c r="P1479" i="2"/>
  <c r="K1480" i="2"/>
  <c r="N1479" i="2"/>
  <c r="C1473" i="2"/>
  <c r="AR1473" i="2" s="1"/>
  <c r="B1474" i="2"/>
  <c r="AE790" i="2" l="1"/>
  <c r="Q790" i="2"/>
  <c r="R790" i="2"/>
  <c r="AB790" i="2"/>
  <c r="U791" i="2"/>
  <c r="AC791" i="2" s="1"/>
  <c r="V791" i="2"/>
  <c r="AD791" i="2" s="1"/>
  <c r="AH790" i="2"/>
  <c r="AE1474" i="2"/>
  <c r="AG1474" i="2"/>
  <c r="AF1474" i="2"/>
  <c r="AO1473" i="2"/>
  <c r="AP1473" i="2"/>
  <c r="AQ1473" i="2"/>
  <c r="Y814" i="2"/>
  <c r="R815" i="2"/>
  <c r="T816" i="2" s="1"/>
  <c r="AB816" i="2" s="1"/>
  <c r="Q815" i="2"/>
  <c r="W815" i="2" s="1"/>
  <c r="Q816" i="2" s="1"/>
  <c r="AA815" i="2"/>
  <c r="AD816" i="2"/>
  <c r="U816" i="2"/>
  <c r="AH815" i="2"/>
  <c r="K1481" i="2"/>
  <c r="N1480" i="2"/>
  <c r="L1481" i="2"/>
  <c r="O1480" i="2"/>
  <c r="P1480" i="2"/>
  <c r="J1481" i="2"/>
  <c r="M1480" i="2"/>
  <c r="C1474" i="2"/>
  <c r="AR1474" i="2" s="1"/>
  <c r="B1475" i="2"/>
  <c r="Z790" i="2" l="1"/>
  <c r="AF791" i="2"/>
  <c r="T791" i="2"/>
  <c r="S791" i="2"/>
  <c r="AA791" i="2" s="1"/>
  <c r="AG791" i="2"/>
  <c r="Y790" i="2"/>
  <c r="W790" i="2"/>
  <c r="AE791" i="2" s="1"/>
  <c r="AG1475" i="2"/>
  <c r="AF1475" i="2"/>
  <c r="AE1475" i="2"/>
  <c r="AP1474" i="2"/>
  <c r="AQ1474" i="2"/>
  <c r="AO1474" i="2"/>
  <c r="Z815" i="2"/>
  <c r="Y815" i="2"/>
  <c r="V817" i="2"/>
  <c r="S816" i="2"/>
  <c r="AA816" i="2" s="1"/>
  <c r="Y816" i="2"/>
  <c r="AD817" i="2"/>
  <c r="AC816" i="2"/>
  <c r="R816" i="2"/>
  <c r="L1482" i="2"/>
  <c r="O1481" i="2"/>
  <c r="P1481" i="2"/>
  <c r="J1482" i="2"/>
  <c r="M1481" i="2"/>
  <c r="K1482" i="2"/>
  <c r="N1481" i="2"/>
  <c r="C1475" i="2"/>
  <c r="AR1475" i="2" s="1"/>
  <c r="B1476" i="2"/>
  <c r="AH791" i="2" l="1"/>
  <c r="Q791" i="2"/>
  <c r="Y791" i="2" s="1"/>
  <c r="U792" i="2"/>
  <c r="AC792" i="2" s="1"/>
  <c r="AB791" i="2"/>
  <c r="V792" i="2"/>
  <c r="AD792" i="2" s="1"/>
  <c r="R791" i="2"/>
  <c r="AG1476" i="2"/>
  <c r="AF1476" i="2"/>
  <c r="AE1476" i="2"/>
  <c r="AQ1475" i="2"/>
  <c r="AO1475" i="2"/>
  <c r="AP1475" i="2"/>
  <c r="U817" i="2"/>
  <c r="AH816" i="2"/>
  <c r="S817" i="2"/>
  <c r="AA817" i="2" s="1"/>
  <c r="Z816" i="2"/>
  <c r="T817" i="2"/>
  <c r="U818" i="2" s="1"/>
  <c r="W816" i="2"/>
  <c r="AC817" i="2"/>
  <c r="J1483" i="2"/>
  <c r="M1482" i="2"/>
  <c r="K1483" i="2"/>
  <c r="N1482" i="2"/>
  <c r="L1483" i="2"/>
  <c r="O1482" i="2"/>
  <c r="P1482" i="2"/>
  <c r="C1476" i="2"/>
  <c r="AR1476" i="2" s="1"/>
  <c r="B1477" i="2"/>
  <c r="W791" i="2" l="1"/>
  <c r="Z791" i="2"/>
  <c r="AG792" i="2"/>
  <c r="AF792" i="2"/>
  <c r="T792" i="2"/>
  <c r="V793" i="2" s="1"/>
  <c r="S792" i="2"/>
  <c r="AG1477" i="2"/>
  <c r="AF1477" i="2"/>
  <c r="AE1477" i="2"/>
  <c r="AQ1476" i="2"/>
  <c r="AO1476" i="2"/>
  <c r="AP1476" i="2"/>
  <c r="Q817" i="2"/>
  <c r="R817" i="2"/>
  <c r="T818" i="2" s="1"/>
  <c r="AB817" i="2"/>
  <c r="V818" i="2"/>
  <c r="AH817" i="2"/>
  <c r="AC818" i="2"/>
  <c r="L1484" i="2"/>
  <c r="O1483" i="2"/>
  <c r="P1483" i="2"/>
  <c r="K1484" i="2"/>
  <c r="N1483" i="2"/>
  <c r="J1484" i="2"/>
  <c r="M1483" i="2"/>
  <c r="C1477" i="2"/>
  <c r="AR1477" i="2" s="1"/>
  <c r="B1478" i="2"/>
  <c r="AH792" i="2" l="1"/>
  <c r="AA792" i="2"/>
  <c r="U793" i="2"/>
  <c r="AB792" i="2"/>
  <c r="AD793" i="2"/>
  <c r="R792" i="2"/>
  <c r="Q792" i="2"/>
  <c r="AE792" i="2"/>
  <c r="AF1478" i="2"/>
  <c r="AE1478" i="2"/>
  <c r="AG1478" i="2"/>
  <c r="AO1477" i="2"/>
  <c r="AP1477" i="2"/>
  <c r="AQ1477" i="2"/>
  <c r="AB818" i="2"/>
  <c r="AD818" i="2"/>
  <c r="V819" i="2"/>
  <c r="S818" i="2"/>
  <c r="Z817" i="2"/>
  <c r="Y817" i="2"/>
  <c r="W817" i="2"/>
  <c r="R818" i="2" s="1"/>
  <c r="K1485" i="2"/>
  <c r="N1484" i="2"/>
  <c r="J1485" i="2"/>
  <c r="M1484" i="2"/>
  <c r="L1485" i="2"/>
  <c r="O1484" i="2"/>
  <c r="P1484" i="2"/>
  <c r="C1478" i="2"/>
  <c r="AR1478" i="2" s="1"/>
  <c r="B1479" i="2"/>
  <c r="Z792" i="2" l="1"/>
  <c r="AF793" i="2"/>
  <c r="AG793" i="2"/>
  <c r="T793" i="2"/>
  <c r="AC793" i="2"/>
  <c r="S793" i="2"/>
  <c r="Y792" i="2"/>
  <c r="W792" i="2"/>
  <c r="R793" i="2" s="1"/>
  <c r="AF1479" i="2"/>
  <c r="AG1479" i="2"/>
  <c r="AE1479" i="2"/>
  <c r="AP1478" i="2"/>
  <c r="AQ1478" i="2"/>
  <c r="AO1478" i="2"/>
  <c r="Q818" i="2"/>
  <c r="Y818" i="2" s="1"/>
  <c r="AH818" i="2"/>
  <c r="Z818" i="2"/>
  <c r="AH819" i="2"/>
  <c r="T819" i="2"/>
  <c r="AA818" i="2"/>
  <c r="S819" i="2"/>
  <c r="AD819" i="2"/>
  <c r="U819" i="2"/>
  <c r="L1486" i="2"/>
  <c r="O1485" i="2"/>
  <c r="P1485" i="2"/>
  <c r="J1486" i="2"/>
  <c r="M1485" i="2"/>
  <c r="K1486" i="2"/>
  <c r="N1485" i="2"/>
  <c r="C1479" i="2"/>
  <c r="AR1479" i="2" s="1"/>
  <c r="B1480" i="2"/>
  <c r="AH793" i="2" l="1"/>
  <c r="AE793" i="2"/>
  <c r="Q793" i="2"/>
  <c r="Y793" i="2" s="1"/>
  <c r="AA793" i="2"/>
  <c r="S794" i="2"/>
  <c r="AA794" i="2" s="1"/>
  <c r="U794" i="2"/>
  <c r="AB793" i="2"/>
  <c r="V794" i="2"/>
  <c r="T794" i="2"/>
  <c r="AG794" i="2"/>
  <c r="Z793" i="2"/>
  <c r="AF794" i="2"/>
  <c r="AE1480" i="2"/>
  <c r="AG1480" i="2"/>
  <c r="AF1480" i="2"/>
  <c r="AQ1479" i="2"/>
  <c r="AP1479" i="2"/>
  <c r="AO1479" i="2"/>
  <c r="W818" i="2"/>
  <c r="AB819" i="2"/>
  <c r="AA819" i="2"/>
  <c r="AC819" i="2"/>
  <c r="U820" i="2"/>
  <c r="V820" i="2"/>
  <c r="J1487" i="2"/>
  <c r="M1486" i="2"/>
  <c r="K1487" i="2"/>
  <c r="N1486" i="2"/>
  <c r="L1487" i="2"/>
  <c r="O1486" i="2"/>
  <c r="P1486" i="2"/>
  <c r="C1480" i="2"/>
  <c r="AR1480" i="2" s="1"/>
  <c r="B1481" i="2"/>
  <c r="W793" i="2" l="1"/>
  <c r="Q794" i="2" s="1"/>
  <c r="Y794" i="2" s="1"/>
  <c r="AB794" i="2"/>
  <c r="AD794" i="2"/>
  <c r="V795" i="2"/>
  <c r="AC794" i="2"/>
  <c r="U795" i="2"/>
  <c r="AH794" i="2"/>
  <c r="AE1481" i="2"/>
  <c r="AG1481" i="2"/>
  <c r="AF1481" i="2"/>
  <c r="AP1480" i="2"/>
  <c r="AQ1480" i="2"/>
  <c r="AO1480" i="2"/>
  <c r="R819" i="2"/>
  <c r="Q819" i="2"/>
  <c r="AD820" i="2"/>
  <c r="AC820" i="2"/>
  <c r="L1488" i="2"/>
  <c r="O1487" i="2"/>
  <c r="P1487" i="2"/>
  <c r="K1488" i="2"/>
  <c r="N1487" i="2"/>
  <c r="J1488" i="2"/>
  <c r="M1487" i="2"/>
  <c r="C1481" i="2"/>
  <c r="AR1481" i="2" s="1"/>
  <c r="B1482" i="2"/>
  <c r="AE794" i="2" l="1"/>
  <c r="R794" i="2"/>
  <c r="S795" i="2" s="1"/>
  <c r="AA795" i="2" s="1"/>
  <c r="AG795" i="2"/>
  <c r="Z794" i="2"/>
  <c r="AF795" i="2"/>
  <c r="AD795" i="2"/>
  <c r="AC795" i="2"/>
  <c r="AE1482" i="2"/>
  <c r="AG1482" i="2"/>
  <c r="AF1482" i="2"/>
  <c r="AO1481" i="2"/>
  <c r="AP1481" i="2"/>
  <c r="AQ1481" i="2"/>
  <c r="W819" i="2"/>
  <c r="Y819" i="2"/>
  <c r="S820" i="2"/>
  <c r="Z819" i="2"/>
  <c r="AH820" i="2"/>
  <c r="T820" i="2"/>
  <c r="K1489" i="2"/>
  <c r="N1488" i="2"/>
  <c r="J1489" i="2"/>
  <c r="M1488" i="2"/>
  <c r="L1489" i="2"/>
  <c r="O1488" i="2"/>
  <c r="P1488" i="2"/>
  <c r="C1482" i="2"/>
  <c r="AR1482" i="2" s="1"/>
  <c r="B1483" i="2"/>
  <c r="T795" i="2" l="1"/>
  <c r="AB795" i="2" s="1"/>
  <c r="W794" i="2"/>
  <c r="R795" i="2" s="1"/>
  <c r="AF796" i="2" s="1"/>
  <c r="AH795" i="2"/>
  <c r="AE795" i="2"/>
  <c r="Q795" i="2"/>
  <c r="Y795" i="2" s="1"/>
  <c r="U796" i="2"/>
  <c r="AC796" i="2" s="1"/>
  <c r="V796" i="2"/>
  <c r="AD796" i="2" s="1"/>
  <c r="AG1483" i="2"/>
  <c r="AF1483" i="2"/>
  <c r="AE1483" i="2"/>
  <c r="AP1482" i="2"/>
  <c r="AO1482" i="2"/>
  <c r="AQ1482" i="2"/>
  <c r="AA820" i="2"/>
  <c r="AB820" i="2"/>
  <c r="V821" i="2"/>
  <c r="U821" i="2"/>
  <c r="Q820" i="2"/>
  <c r="R820" i="2"/>
  <c r="S821" i="2" s="1"/>
  <c r="L1490" i="2"/>
  <c r="O1489" i="2"/>
  <c r="P1489" i="2"/>
  <c r="J1490" i="2"/>
  <c r="M1489" i="2"/>
  <c r="K1490" i="2"/>
  <c r="N1489" i="2"/>
  <c r="C1483" i="2"/>
  <c r="AR1483" i="2" s="1"/>
  <c r="B1484" i="2"/>
  <c r="Z795" i="2" l="1"/>
  <c r="AG796" i="2"/>
  <c r="AH796" i="2" s="1"/>
  <c r="T796" i="2"/>
  <c r="AB796" i="2" s="1"/>
  <c r="S796" i="2"/>
  <c r="AA796" i="2" s="1"/>
  <c r="V797" i="2"/>
  <c r="AD797" i="2" s="1"/>
  <c r="W795" i="2"/>
  <c r="Q796" i="2" s="1"/>
  <c r="Y796" i="2" s="1"/>
  <c r="AG1484" i="2"/>
  <c r="AF1484" i="2"/>
  <c r="AE1484" i="2"/>
  <c r="AQ1483" i="2"/>
  <c r="AO1483" i="2"/>
  <c r="AP1483" i="2"/>
  <c r="AA821" i="2"/>
  <c r="Y820" i="2"/>
  <c r="AC821" i="2"/>
  <c r="AD821" i="2"/>
  <c r="T821" i="2"/>
  <c r="U822" i="2" s="1"/>
  <c r="AC822" i="2" s="1"/>
  <c r="W820" i="2"/>
  <c r="Q821" i="2" s="1"/>
  <c r="Z820" i="2"/>
  <c r="J1491" i="2"/>
  <c r="M1490" i="2"/>
  <c r="K1491" i="2"/>
  <c r="N1490" i="2"/>
  <c r="L1491" i="2"/>
  <c r="O1490" i="2"/>
  <c r="P1490" i="2"/>
  <c r="C1484" i="2"/>
  <c r="AR1484" i="2" s="1"/>
  <c r="B1485" i="2"/>
  <c r="R796" i="2" l="1"/>
  <c r="AG797" i="2" s="1"/>
  <c r="U797" i="2"/>
  <c r="AC797" i="2" s="1"/>
  <c r="AE796" i="2"/>
  <c r="AG1485" i="2"/>
  <c r="AF1485" i="2"/>
  <c r="AE1485" i="2"/>
  <c r="AO1484" i="2"/>
  <c r="AP1484" i="2"/>
  <c r="AQ1484" i="2"/>
  <c r="R821" i="2"/>
  <c r="W821" i="2" s="1"/>
  <c r="AH821" i="2"/>
  <c r="V822" i="2"/>
  <c r="AD822" i="2" s="1"/>
  <c r="Y821" i="2"/>
  <c r="AB821" i="2"/>
  <c r="K1492" i="2"/>
  <c r="N1491" i="2"/>
  <c r="L1492" i="2"/>
  <c r="O1491" i="2"/>
  <c r="P1491" i="2"/>
  <c r="J1492" i="2"/>
  <c r="M1491" i="2"/>
  <c r="C1485" i="2"/>
  <c r="AR1485" i="2" s="1"/>
  <c r="B1486" i="2"/>
  <c r="T797" i="2" l="1"/>
  <c r="AB797" i="2" s="1"/>
  <c r="S797" i="2"/>
  <c r="AA797" i="2" s="1"/>
  <c r="Z796" i="2"/>
  <c r="AF797" i="2"/>
  <c r="AH797" i="2" s="1"/>
  <c r="W796" i="2"/>
  <c r="U798" i="2"/>
  <c r="AC798" i="2" s="1"/>
  <c r="V798" i="2"/>
  <c r="AD798" i="2" s="1"/>
  <c r="AF1486" i="2"/>
  <c r="AG1486" i="2"/>
  <c r="AE1486" i="2"/>
  <c r="AO1485" i="2"/>
  <c r="AQ1485" i="2"/>
  <c r="AP1485" i="2"/>
  <c r="Z821" i="2"/>
  <c r="T822" i="2"/>
  <c r="S822" i="2"/>
  <c r="U823" i="2"/>
  <c r="AH822" i="2"/>
  <c r="AC823" i="2"/>
  <c r="AA822" i="2"/>
  <c r="Q822" i="2"/>
  <c r="AB822" i="2"/>
  <c r="V823" i="2"/>
  <c r="R822" i="2"/>
  <c r="S823" i="2" s="1"/>
  <c r="J1493" i="2"/>
  <c r="M1492" i="2"/>
  <c r="L1493" i="2"/>
  <c r="O1492" i="2"/>
  <c r="P1492" i="2"/>
  <c r="K1493" i="2"/>
  <c r="N1492" i="2"/>
  <c r="C1486" i="2"/>
  <c r="AR1486" i="2" s="1"/>
  <c r="B1487" i="2"/>
  <c r="AE797" i="2" l="1"/>
  <c r="Q797" i="2"/>
  <c r="R797" i="2"/>
  <c r="AE1487" i="2"/>
  <c r="AG1487" i="2"/>
  <c r="AF1487" i="2"/>
  <c r="AP1486" i="2"/>
  <c r="AQ1486" i="2"/>
  <c r="AO1486" i="2"/>
  <c r="T823" i="2"/>
  <c r="AB823" i="2" s="1"/>
  <c r="Y822" i="2"/>
  <c r="W822" i="2"/>
  <c r="R823" i="2" s="1"/>
  <c r="T824" i="2" s="1"/>
  <c r="AB824" i="2" s="1"/>
  <c r="AA823" i="2"/>
  <c r="Z822" i="2"/>
  <c r="U824" i="2"/>
  <c r="AD823" i="2"/>
  <c r="V824" i="2"/>
  <c r="L1494" i="2"/>
  <c r="O1493" i="2"/>
  <c r="P1493" i="2"/>
  <c r="K1494" i="2"/>
  <c r="N1493" i="2"/>
  <c r="J1494" i="2"/>
  <c r="M1493" i="2"/>
  <c r="C1487" i="2"/>
  <c r="AR1487" i="2" s="1"/>
  <c r="B1488" i="2"/>
  <c r="S798" i="2" l="1"/>
  <c r="AG798" i="2"/>
  <c r="T798" i="2"/>
  <c r="Z797" i="2"/>
  <c r="AF798" i="2"/>
  <c r="Y797" i="2"/>
  <c r="W797" i="2"/>
  <c r="AF1488" i="2"/>
  <c r="AE1488" i="2"/>
  <c r="AG1488" i="2"/>
  <c r="AQ1487" i="2"/>
  <c r="AP1487" i="2"/>
  <c r="AO1487" i="2"/>
  <c r="AH823" i="2"/>
  <c r="S824" i="2"/>
  <c r="AA824" i="2" s="1"/>
  <c r="AD824" i="2"/>
  <c r="V825" i="2"/>
  <c r="AD825" i="2" s="1"/>
  <c r="AC824" i="2"/>
  <c r="U825" i="2"/>
  <c r="AC825" i="2" s="1"/>
  <c r="Q823" i="2"/>
  <c r="Z823" i="2"/>
  <c r="AH824" i="2"/>
  <c r="J1495" i="2"/>
  <c r="M1494" i="2"/>
  <c r="K1495" i="2"/>
  <c r="N1494" i="2"/>
  <c r="L1495" i="2"/>
  <c r="O1494" i="2"/>
  <c r="P1494" i="2"/>
  <c r="C1488" i="2"/>
  <c r="AR1488" i="2" s="1"/>
  <c r="B1489" i="2"/>
  <c r="R798" i="2" l="1"/>
  <c r="AE798" i="2"/>
  <c r="AB798" i="2"/>
  <c r="U799" i="2"/>
  <c r="T799" i="2"/>
  <c r="V799" i="2"/>
  <c r="AH798" i="2"/>
  <c r="AA798" i="2"/>
  <c r="S799" i="2"/>
  <c r="Q798" i="2"/>
  <c r="AE1489" i="2"/>
  <c r="AG1489" i="2"/>
  <c r="AF1489" i="2"/>
  <c r="AP1488" i="2"/>
  <c r="AQ1488" i="2"/>
  <c r="AO1488" i="2"/>
  <c r="Y823" i="2"/>
  <c r="W823" i="2"/>
  <c r="Q824" i="2"/>
  <c r="R824" i="2"/>
  <c r="K1496" i="2"/>
  <c r="N1495" i="2"/>
  <c r="L1496" i="2"/>
  <c r="O1495" i="2"/>
  <c r="P1495" i="2"/>
  <c r="J1496" i="2"/>
  <c r="M1495" i="2"/>
  <c r="C1489" i="2"/>
  <c r="AR1489" i="2" s="1"/>
  <c r="B1490" i="2"/>
  <c r="AD799" i="2" l="1"/>
  <c r="V800" i="2"/>
  <c r="AB799" i="2"/>
  <c r="AC799" i="2"/>
  <c r="U800" i="2"/>
  <c r="Y798" i="2"/>
  <c r="W798" i="2"/>
  <c r="R799" i="2" s="1"/>
  <c r="AA799" i="2"/>
  <c r="AG799" i="2"/>
  <c r="AF799" i="2"/>
  <c r="Z798" i="2"/>
  <c r="AF1490" i="2"/>
  <c r="AE1490" i="2"/>
  <c r="AG1490" i="2"/>
  <c r="AO1489" i="2"/>
  <c r="AP1489" i="2"/>
  <c r="AQ1489" i="2"/>
  <c r="Z824" i="2"/>
  <c r="T825" i="2"/>
  <c r="S825" i="2"/>
  <c r="AH825" i="2"/>
  <c r="Y824" i="2"/>
  <c r="W824" i="2"/>
  <c r="R825" i="2" s="1"/>
  <c r="L1497" i="2"/>
  <c r="O1496" i="2"/>
  <c r="P1496" i="2"/>
  <c r="J1497" i="2"/>
  <c r="M1496" i="2"/>
  <c r="K1497" i="2"/>
  <c r="N1496" i="2"/>
  <c r="C1490" i="2"/>
  <c r="AR1490" i="2" s="1"/>
  <c r="B1491" i="2"/>
  <c r="AG800" i="2" l="1"/>
  <c r="Z799" i="2"/>
  <c r="AF800" i="2"/>
  <c r="AC800" i="2"/>
  <c r="AH799" i="2"/>
  <c r="S800" i="2"/>
  <c r="AA800" i="2" s="1"/>
  <c r="T800" i="2"/>
  <c r="AB800" i="2" s="1"/>
  <c r="Q799" i="2"/>
  <c r="AD800" i="2"/>
  <c r="AE799" i="2"/>
  <c r="AG1491" i="2"/>
  <c r="AE1491" i="2"/>
  <c r="AF1491" i="2"/>
  <c r="AP1490" i="2"/>
  <c r="AO1490" i="2"/>
  <c r="AQ1490" i="2"/>
  <c r="AA825" i="2"/>
  <c r="S826" i="2"/>
  <c r="T826" i="2"/>
  <c r="U826" i="2"/>
  <c r="AB825" i="2"/>
  <c r="V826" i="2"/>
  <c r="AH826" i="2"/>
  <c r="Z825" i="2"/>
  <c r="Q825" i="2"/>
  <c r="J1498" i="2"/>
  <c r="M1497" i="2"/>
  <c r="K1498" i="2"/>
  <c r="N1497" i="2"/>
  <c r="L1498" i="2"/>
  <c r="O1497" i="2"/>
  <c r="P1497" i="2"/>
  <c r="C1491" i="2"/>
  <c r="AR1491" i="2" s="1"/>
  <c r="B1492" i="2"/>
  <c r="V801" i="2" l="1"/>
  <c r="AD801" i="2" s="1"/>
  <c r="U801" i="2"/>
  <c r="AC801" i="2" s="1"/>
  <c r="W799" i="2"/>
  <c r="Y799" i="2"/>
  <c r="Q800" i="2"/>
  <c r="AH800" i="2"/>
  <c r="AE1492" i="2"/>
  <c r="AG1492" i="2"/>
  <c r="AF1492" i="2"/>
  <c r="AQ1491" i="2"/>
  <c r="AO1491" i="2"/>
  <c r="AP1491" i="2"/>
  <c r="V827" i="2"/>
  <c r="AD826" i="2"/>
  <c r="U827" i="2"/>
  <c r="AC826" i="2"/>
  <c r="AB826" i="2"/>
  <c r="Y825" i="2"/>
  <c r="W825" i="2"/>
  <c r="R826" i="2" s="1"/>
  <c r="AA826" i="2"/>
  <c r="L1499" i="2"/>
  <c r="O1498" i="2"/>
  <c r="P1498" i="2"/>
  <c r="K1499" i="2"/>
  <c r="N1498" i="2"/>
  <c r="J1499" i="2"/>
  <c r="M1498" i="2"/>
  <c r="C1492" i="2"/>
  <c r="AR1492" i="2" s="1"/>
  <c r="B1493" i="2"/>
  <c r="Y800" i="2" l="1"/>
  <c r="AE800" i="2"/>
  <c r="R800" i="2"/>
  <c r="AG1493" i="2"/>
  <c r="AF1493" i="2"/>
  <c r="AE1493" i="2"/>
  <c r="AQ1492" i="2"/>
  <c r="AP1492" i="2"/>
  <c r="AO1492" i="2"/>
  <c r="Z826" i="2"/>
  <c r="T827" i="2"/>
  <c r="AB827" i="2" s="1"/>
  <c r="S827" i="2"/>
  <c r="AC827" i="2"/>
  <c r="U828" i="2"/>
  <c r="Q826" i="2"/>
  <c r="AD827" i="2"/>
  <c r="J1500" i="2"/>
  <c r="M1499" i="2"/>
  <c r="K1500" i="2"/>
  <c r="N1499" i="2"/>
  <c r="L1500" i="2"/>
  <c r="O1499" i="2"/>
  <c r="P1499" i="2"/>
  <c r="C1493" i="2"/>
  <c r="AR1493" i="2" s="1"/>
  <c r="B1494" i="2"/>
  <c r="Z800" i="2" l="1"/>
  <c r="AF801" i="2"/>
  <c r="AG801" i="2"/>
  <c r="AH801" i="2" s="1"/>
  <c r="S801" i="2"/>
  <c r="AA801" i="2" s="1"/>
  <c r="T801" i="2"/>
  <c r="W800" i="2"/>
  <c r="AF1494" i="2"/>
  <c r="AE1494" i="2"/>
  <c r="AG1494" i="2"/>
  <c r="AO1493" i="2"/>
  <c r="AQ1493" i="2"/>
  <c r="AP1493" i="2"/>
  <c r="W826" i="2"/>
  <c r="R827" i="2" s="1"/>
  <c r="S828" i="2" s="1"/>
  <c r="Y826" i="2"/>
  <c r="AC828" i="2"/>
  <c r="AA827" i="2"/>
  <c r="V828" i="2"/>
  <c r="AH827" i="2"/>
  <c r="K1501" i="2"/>
  <c r="N1500" i="2"/>
  <c r="L1501" i="2"/>
  <c r="O1500" i="2"/>
  <c r="P1500" i="2"/>
  <c r="J1501" i="2"/>
  <c r="M1500" i="2"/>
  <c r="C1494" i="2"/>
  <c r="AR1494" i="2" s="1"/>
  <c r="B1495" i="2"/>
  <c r="AE801" i="2" l="1"/>
  <c r="Q801" i="2"/>
  <c r="R801" i="2"/>
  <c r="T802" i="2" s="1"/>
  <c r="AB801" i="2"/>
  <c r="V802" i="2"/>
  <c r="U802" i="2"/>
  <c r="AC802" i="2" s="1"/>
  <c r="AF1495" i="2"/>
  <c r="AE1495" i="2"/>
  <c r="AG1495" i="2"/>
  <c r="AP1494" i="2"/>
  <c r="AQ1494" i="2"/>
  <c r="AO1494" i="2"/>
  <c r="AA828" i="2"/>
  <c r="AD828" i="2"/>
  <c r="Q827" i="2"/>
  <c r="T828" i="2"/>
  <c r="Z827" i="2"/>
  <c r="J1502" i="2"/>
  <c r="M1501" i="2"/>
  <c r="L1502" i="2"/>
  <c r="O1501" i="2"/>
  <c r="P1501" i="2"/>
  <c r="K1502" i="2"/>
  <c r="N1501" i="2"/>
  <c r="C1495" i="2"/>
  <c r="AR1495" i="2" s="1"/>
  <c r="B1496" i="2"/>
  <c r="AB802" i="2" l="1"/>
  <c r="AD802" i="2"/>
  <c r="V803" i="2"/>
  <c r="S802" i="2"/>
  <c r="AG802" i="2"/>
  <c r="Z801" i="2"/>
  <c r="AF802" i="2"/>
  <c r="Y801" i="2"/>
  <c r="W801" i="2"/>
  <c r="Q802" i="2" s="1"/>
  <c r="AF1496" i="2"/>
  <c r="AG1496" i="2"/>
  <c r="AE1496" i="2"/>
  <c r="AQ1495" i="2"/>
  <c r="AP1495" i="2"/>
  <c r="AO1495" i="2"/>
  <c r="AB828" i="2"/>
  <c r="U829" i="2"/>
  <c r="W827" i="2"/>
  <c r="R828" i="2" s="1"/>
  <c r="Y827" i="2"/>
  <c r="Q828" i="2"/>
  <c r="V829" i="2"/>
  <c r="AH828" i="2"/>
  <c r="L1503" i="2"/>
  <c r="O1502" i="2"/>
  <c r="P1502" i="2"/>
  <c r="K1503" i="2"/>
  <c r="N1502" i="2"/>
  <c r="J1503" i="2"/>
  <c r="M1502" i="2"/>
  <c r="C1496" i="2"/>
  <c r="AR1496" i="2" s="1"/>
  <c r="B1497" i="2"/>
  <c r="AH802" i="2" l="1"/>
  <c r="AA802" i="2"/>
  <c r="AE802" i="2"/>
  <c r="AD803" i="2"/>
  <c r="Y802" i="2"/>
  <c r="R802" i="2"/>
  <c r="S803" i="2" s="1"/>
  <c r="U803" i="2"/>
  <c r="AE1497" i="2"/>
  <c r="AG1497" i="2"/>
  <c r="AF1497" i="2"/>
  <c r="AP1496" i="2"/>
  <c r="AQ1496" i="2"/>
  <c r="AO1496" i="2"/>
  <c r="AD829" i="2"/>
  <c r="Y828" i="2"/>
  <c r="W828" i="2"/>
  <c r="R829" i="2" s="1"/>
  <c r="Z828" i="2"/>
  <c r="S829" i="2"/>
  <c r="T829" i="2"/>
  <c r="AB829" i="2" s="1"/>
  <c r="AC829" i="2"/>
  <c r="K1504" i="2"/>
  <c r="N1503" i="2"/>
  <c r="J1504" i="2"/>
  <c r="M1503" i="2"/>
  <c r="L1504" i="2"/>
  <c r="O1503" i="2"/>
  <c r="P1503" i="2"/>
  <c r="C1497" i="2"/>
  <c r="AR1497" i="2" s="1"/>
  <c r="B1498" i="2"/>
  <c r="W802" i="2" l="1"/>
  <c r="Q803" i="2" s="1"/>
  <c r="Y803" i="2" s="1"/>
  <c r="AA803" i="2"/>
  <c r="AE803" i="2"/>
  <c r="AC803" i="2"/>
  <c r="T803" i="2"/>
  <c r="Z802" i="2"/>
  <c r="AF803" i="2"/>
  <c r="R803" i="2"/>
  <c r="AG803" i="2"/>
  <c r="AG1498" i="2"/>
  <c r="AF1498" i="2"/>
  <c r="AE1498" i="2"/>
  <c r="AO1497" i="2"/>
  <c r="AP1497" i="2"/>
  <c r="AQ1497" i="2"/>
  <c r="U830" i="2"/>
  <c r="AH829" i="2"/>
  <c r="T830" i="2"/>
  <c r="AB830" i="2" s="1"/>
  <c r="AH830" i="2"/>
  <c r="Z829" i="2"/>
  <c r="Q829" i="2"/>
  <c r="AC830" i="2"/>
  <c r="AA829" i="2"/>
  <c r="S830" i="2"/>
  <c r="V830" i="2"/>
  <c r="L1505" i="2"/>
  <c r="O1504" i="2"/>
  <c r="P1504" i="2"/>
  <c r="J1505" i="2"/>
  <c r="M1504" i="2"/>
  <c r="K1505" i="2"/>
  <c r="N1504" i="2"/>
  <c r="C1498" i="2"/>
  <c r="AR1498" i="2" s="1"/>
  <c r="B1499" i="2"/>
  <c r="AH803" i="2" l="1"/>
  <c r="W803" i="2"/>
  <c r="R804" i="2"/>
  <c r="AE804" i="2"/>
  <c r="Q804" i="2"/>
  <c r="Z803" i="2"/>
  <c r="AF804" i="2"/>
  <c r="AG804" i="2"/>
  <c r="AH804" i="2" s="1"/>
  <c r="S804" i="2"/>
  <c r="AB803" i="2"/>
  <c r="T804" i="2"/>
  <c r="V804" i="2"/>
  <c r="U804" i="2"/>
  <c r="AG1499" i="2"/>
  <c r="AE1499" i="2"/>
  <c r="AF1499" i="2"/>
  <c r="AP1498" i="2"/>
  <c r="AO1498" i="2"/>
  <c r="AQ1498" i="2"/>
  <c r="U831" i="2"/>
  <c r="AC831" i="2" s="1"/>
  <c r="Y829" i="2"/>
  <c r="W829" i="2"/>
  <c r="Q830" i="2"/>
  <c r="R830" i="2"/>
  <c r="V831" i="2"/>
  <c r="AD830" i="2"/>
  <c r="AA830" i="2"/>
  <c r="J1506" i="2"/>
  <c r="M1505" i="2"/>
  <c r="K1506" i="2"/>
  <c r="N1505" i="2"/>
  <c r="L1506" i="2"/>
  <c r="O1505" i="2"/>
  <c r="P1505" i="2"/>
  <c r="C1499" i="2"/>
  <c r="AR1499" i="2" s="1"/>
  <c r="B1500" i="2"/>
  <c r="AA804" i="2" l="1"/>
  <c r="S805" i="2"/>
  <c r="AA805" i="2" s="1"/>
  <c r="AC804" i="2"/>
  <c r="U805" i="2"/>
  <c r="Y804" i="2"/>
  <c r="W804" i="2"/>
  <c r="AD804" i="2"/>
  <c r="V805" i="2"/>
  <c r="AB804" i="2"/>
  <c r="T805" i="2"/>
  <c r="AF805" i="2"/>
  <c r="AG805" i="2"/>
  <c r="AH805" i="2" s="1"/>
  <c r="Z804" i="2"/>
  <c r="AE1500" i="2"/>
  <c r="AG1500" i="2"/>
  <c r="AF1500" i="2"/>
  <c r="AQ1499" i="2"/>
  <c r="AP1499" i="2"/>
  <c r="AO1499" i="2"/>
  <c r="AD831" i="2"/>
  <c r="T831" i="2"/>
  <c r="Z830" i="2"/>
  <c r="Y830" i="2"/>
  <c r="W830" i="2"/>
  <c r="S831" i="2"/>
  <c r="L1507" i="2"/>
  <c r="O1506" i="2"/>
  <c r="P1506" i="2"/>
  <c r="K1507" i="2"/>
  <c r="N1506" i="2"/>
  <c r="J1507" i="2"/>
  <c r="M1506" i="2"/>
  <c r="C1500" i="2"/>
  <c r="AR1500" i="2" s="1"/>
  <c r="B1501" i="2"/>
  <c r="R805" i="2" l="1"/>
  <c r="Q805" i="2"/>
  <c r="AC805" i="2"/>
  <c r="U806" i="2"/>
  <c r="AC806" i="2" s="1"/>
  <c r="AB805" i="2"/>
  <c r="T806" i="2"/>
  <c r="AB806" i="2" s="1"/>
  <c r="AD805" i="2"/>
  <c r="V806" i="2"/>
  <c r="AD806" i="2" s="1"/>
  <c r="AE805" i="2"/>
  <c r="AG1501" i="2"/>
  <c r="AE1501" i="2"/>
  <c r="AF1501" i="2"/>
  <c r="AQ1500" i="2"/>
  <c r="AO1500" i="2"/>
  <c r="AP1500" i="2"/>
  <c r="AH831" i="2"/>
  <c r="R831" i="2"/>
  <c r="Q831" i="2"/>
  <c r="U832" i="2"/>
  <c r="AA831" i="2"/>
  <c r="AB831" i="2"/>
  <c r="T832" i="2"/>
  <c r="V832" i="2"/>
  <c r="Y831" i="2"/>
  <c r="K1508" i="2"/>
  <c r="N1507" i="2"/>
  <c r="J1508" i="2"/>
  <c r="M1507" i="2"/>
  <c r="L1508" i="2"/>
  <c r="O1507" i="2"/>
  <c r="P1507" i="2"/>
  <c r="C1501" i="2"/>
  <c r="AR1501" i="2" s="1"/>
  <c r="B1502" i="2"/>
  <c r="W805" i="2" l="1"/>
  <c r="R806" i="2" s="1"/>
  <c r="Z806" i="2" s="1"/>
  <c r="Q806" i="2"/>
  <c r="AE806" i="2"/>
  <c r="Y805" i="2"/>
  <c r="S806" i="2"/>
  <c r="AA806" i="2" s="1"/>
  <c r="AG806" i="2"/>
  <c r="Z805" i="2"/>
  <c r="AF806" i="2"/>
  <c r="AF1502" i="2"/>
  <c r="AG1502" i="2"/>
  <c r="AE1502" i="2"/>
  <c r="AO1501" i="2"/>
  <c r="AQ1501" i="2"/>
  <c r="AP1501" i="2"/>
  <c r="S832" i="2"/>
  <c r="AA832" i="2" s="1"/>
  <c r="Z831" i="2"/>
  <c r="W831" i="2"/>
  <c r="R832" i="2"/>
  <c r="S833" i="2" s="1"/>
  <c r="AC832" i="2"/>
  <c r="U833" i="2"/>
  <c r="AD832" i="2"/>
  <c r="V833" i="2"/>
  <c r="AB832" i="2"/>
  <c r="AH832" i="2"/>
  <c r="L1509" i="2"/>
  <c r="O1508" i="2"/>
  <c r="P1508" i="2"/>
  <c r="J1509" i="2"/>
  <c r="M1508" i="2"/>
  <c r="K1509" i="2"/>
  <c r="N1508" i="2"/>
  <c r="C1502" i="2"/>
  <c r="AR1502" i="2" s="1"/>
  <c r="B1503" i="2"/>
  <c r="AH806" i="2" l="1"/>
  <c r="Y806" i="2"/>
  <c r="W806" i="2"/>
  <c r="AG1503" i="2"/>
  <c r="AF1503" i="2"/>
  <c r="AE1503" i="2"/>
  <c r="AP1502" i="2"/>
  <c r="AQ1502" i="2"/>
  <c r="AO1502" i="2"/>
  <c r="Q832" i="2"/>
  <c r="T833" i="2"/>
  <c r="AB833" i="2" s="1"/>
  <c r="AA833" i="2"/>
  <c r="Z832" i="2"/>
  <c r="AC833" i="2"/>
  <c r="AD833" i="2"/>
  <c r="K1510" i="2"/>
  <c r="N1509" i="2"/>
  <c r="J1510" i="2"/>
  <c r="M1509" i="2"/>
  <c r="L1510" i="2"/>
  <c r="O1509" i="2"/>
  <c r="P1509" i="2"/>
  <c r="C1503" i="2"/>
  <c r="AR1503" i="2" s="1"/>
  <c r="B1504" i="2"/>
  <c r="AF1504" i="2" l="1"/>
  <c r="AG1504" i="2"/>
  <c r="AE1504" i="2"/>
  <c r="AQ1503" i="2"/>
  <c r="AO1503" i="2"/>
  <c r="AP1503" i="2"/>
  <c r="Y832" i="2"/>
  <c r="W832" i="2"/>
  <c r="V834" i="2"/>
  <c r="AD834" i="2" s="1"/>
  <c r="U834" i="2"/>
  <c r="AC834" i="2" s="1"/>
  <c r="AH833" i="2"/>
  <c r="L1511" i="2"/>
  <c r="O1510" i="2"/>
  <c r="P1510" i="2"/>
  <c r="J1511" i="2"/>
  <c r="M1510" i="2"/>
  <c r="K1511" i="2"/>
  <c r="N1510" i="2"/>
  <c r="C1504" i="2"/>
  <c r="AR1504" i="2" s="1"/>
  <c r="B1505" i="2"/>
  <c r="AE1505" i="2" l="1"/>
  <c r="AG1505" i="2"/>
  <c r="AF1505" i="2"/>
  <c r="AQ1504" i="2"/>
  <c r="AP1504" i="2"/>
  <c r="AO1504" i="2"/>
  <c r="R833" i="2"/>
  <c r="Q833" i="2"/>
  <c r="J1512" i="2"/>
  <c r="M1511" i="2"/>
  <c r="K1512" i="2"/>
  <c r="N1511" i="2"/>
  <c r="L1512" i="2"/>
  <c r="O1511" i="2"/>
  <c r="P1511" i="2"/>
  <c r="C1505" i="2"/>
  <c r="AR1505" i="2" s="1"/>
  <c r="B1506" i="2"/>
  <c r="AE1506" i="2" l="1"/>
  <c r="AG1506" i="2"/>
  <c r="AF1506" i="2"/>
  <c r="AO1505" i="2"/>
  <c r="AP1505" i="2"/>
  <c r="AQ1505" i="2"/>
  <c r="Y833" i="2"/>
  <c r="W833" i="2"/>
  <c r="Z833" i="2"/>
  <c r="S834" i="2"/>
  <c r="R834" i="2"/>
  <c r="T834" i="2"/>
  <c r="K1513" i="2"/>
  <c r="N1512" i="2"/>
  <c r="L1513" i="2"/>
  <c r="O1512" i="2"/>
  <c r="P1512" i="2"/>
  <c r="J1513" i="2"/>
  <c r="M1512" i="2"/>
  <c r="C1506" i="2"/>
  <c r="AR1506" i="2" s="1"/>
  <c r="B1507" i="2"/>
  <c r="AG1507" i="2" l="1"/>
  <c r="AE1507" i="2"/>
  <c r="AF1507" i="2"/>
  <c r="AP1506" i="2"/>
  <c r="AQ1506" i="2"/>
  <c r="AO1506" i="2"/>
  <c r="V835" i="2"/>
  <c r="AB834" i="2"/>
  <c r="U835" i="2"/>
  <c r="T835" i="2"/>
  <c r="AB835" i="2" s="1"/>
  <c r="Z834" i="2"/>
  <c r="AA834" i="2"/>
  <c r="S835" i="2"/>
  <c r="AA835" i="2" s="1"/>
  <c r="AH834" i="2"/>
  <c r="Q834" i="2"/>
  <c r="J1514" i="2"/>
  <c r="M1513" i="2"/>
  <c r="L1514" i="2"/>
  <c r="O1513" i="2"/>
  <c r="P1513" i="2"/>
  <c r="K1514" i="2"/>
  <c r="N1513" i="2"/>
  <c r="C1507" i="2"/>
  <c r="AR1507" i="2" s="1"/>
  <c r="B1508" i="2"/>
  <c r="AF1508" i="2" l="1"/>
  <c r="AG1508" i="2"/>
  <c r="AE1508" i="2"/>
  <c r="AQ1507" i="2"/>
  <c r="AO1507" i="2"/>
  <c r="AP1507" i="2"/>
  <c r="AH835" i="2"/>
  <c r="Y834" i="2"/>
  <c r="W834" i="2"/>
  <c r="Q835" i="2"/>
  <c r="AC835" i="2"/>
  <c r="U836" i="2"/>
  <c r="AC836" i="2" s="1"/>
  <c r="R835" i="2"/>
  <c r="T836" i="2" s="1"/>
  <c r="AD835" i="2"/>
  <c r="V836" i="2"/>
  <c r="AD836" i="2" s="1"/>
  <c r="K1515" i="2"/>
  <c r="N1514" i="2"/>
  <c r="L1515" i="2"/>
  <c r="O1514" i="2"/>
  <c r="P1514" i="2"/>
  <c r="J1515" i="2"/>
  <c r="M1514" i="2"/>
  <c r="C1508" i="2"/>
  <c r="AR1508" i="2" s="1"/>
  <c r="B1509" i="2"/>
  <c r="AG1509" i="2" l="1"/>
  <c r="AF1509" i="2"/>
  <c r="AE1509" i="2"/>
  <c r="AQ1508" i="2"/>
  <c r="AP1508" i="2"/>
  <c r="AO1508" i="2"/>
  <c r="V837" i="2"/>
  <c r="AD837" i="2" s="1"/>
  <c r="AB836" i="2"/>
  <c r="R836" i="2"/>
  <c r="T837" i="2" s="1"/>
  <c r="AH836" i="2"/>
  <c r="S836" i="2"/>
  <c r="AA836" i="2" s="1"/>
  <c r="Z835" i="2"/>
  <c r="Y835" i="2"/>
  <c r="W835" i="2"/>
  <c r="S837" i="2"/>
  <c r="L1516" i="2"/>
  <c r="O1515" i="2"/>
  <c r="P1515" i="2"/>
  <c r="J1516" i="2"/>
  <c r="M1515" i="2"/>
  <c r="K1516" i="2"/>
  <c r="N1515" i="2"/>
  <c r="C1509" i="2"/>
  <c r="AR1509" i="2" s="1"/>
  <c r="B1510" i="2"/>
  <c r="AF1510" i="2" l="1"/>
  <c r="AG1510" i="2"/>
  <c r="AE1510" i="2"/>
  <c r="AO1509" i="2"/>
  <c r="AQ1509" i="2"/>
  <c r="AP1509" i="2"/>
  <c r="Z836" i="2"/>
  <c r="U837" i="2"/>
  <c r="AC837" i="2" s="1"/>
  <c r="Q836" i="2"/>
  <c r="AA837" i="2"/>
  <c r="AH837" i="2"/>
  <c r="AB837" i="2"/>
  <c r="U838" i="2"/>
  <c r="V838" i="2"/>
  <c r="J1517" i="2"/>
  <c r="M1516" i="2"/>
  <c r="K1517" i="2"/>
  <c r="N1516" i="2"/>
  <c r="L1517" i="2"/>
  <c r="O1516" i="2"/>
  <c r="P1516" i="2"/>
  <c r="C1510" i="2"/>
  <c r="AR1510" i="2" s="1"/>
  <c r="B1511" i="2"/>
  <c r="AG1511" i="2" l="1"/>
  <c r="AF1511" i="2"/>
  <c r="AE1511" i="2"/>
  <c r="AP1510" i="2"/>
  <c r="AO1510" i="2"/>
  <c r="AQ1510" i="2"/>
  <c r="W836" i="2"/>
  <c r="Q837" i="2" s="1"/>
  <c r="Y837" i="2" s="1"/>
  <c r="Y836" i="2"/>
  <c r="R837" i="2"/>
  <c r="T838" i="2" s="1"/>
  <c r="U839" i="2" s="1"/>
  <c r="S838" i="2"/>
  <c r="AC838" i="2"/>
  <c r="AD838" i="2"/>
  <c r="K1518" i="2"/>
  <c r="N1517" i="2"/>
  <c r="L1518" i="2"/>
  <c r="O1517" i="2"/>
  <c r="P1517" i="2"/>
  <c r="J1518" i="2"/>
  <c r="M1517" i="2"/>
  <c r="C1511" i="2"/>
  <c r="AR1511" i="2" s="1"/>
  <c r="B1512" i="2"/>
  <c r="AF1512" i="2" l="1"/>
  <c r="AG1512" i="2"/>
  <c r="AE1512" i="2"/>
  <c r="AQ1511" i="2"/>
  <c r="AP1511" i="2"/>
  <c r="AO1511" i="2"/>
  <c r="Z837" i="2"/>
  <c r="AH838" i="2"/>
  <c r="W837" i="2"/>
  <c r="Q838" i="2" s="1"/>
  <c r="AC839" i="2"/>
  <c r="AB838" i="2"/>
  <c r="AA838" i="2"/>
  <c r="V839" i="2"/>
  <c r="J1519" i="2"/>
  <c r="M1518" i="2"/>
  <c r="L1519" i="2"/>
  <c r="O1518" i="2"/>
  <c r="P1518" i="2"/>
  <c r="K1519" i="2"/>
  <c r="N1518" i="2"/>
  <c r="C1512" i="2"/>
  <c r="AR1512" i="2" s="1"/>
  <c r="B1513" i="2"/>
  <c r="AE1513" i="2" l="1"/>
  <c r="AF1513" i="2"/>
  <c r="AG1513" i="2"/>
  <c r="AP1512" i="2"/>
  <c r="AO1512" i="2"/>
  <c r="AQ1512" i="2"/>
  <c r="R838" i="2"/>
  <c r="T839" i="2" s="1"/>
  <c r="AB839" i="2" s="1"/>
  <c r="S839" i="2"/>
  <c r="Y838" i="2"/>
  <c r="W838" i="2"/>
  <c r="R839" i="2" s="1"/>
  <c r="Q839" i="2"/>
  <c r="AA839" i="2"/>
  <c r="Z838" i="2"/>
  <c r="AD839" i="2"/>
  <c r="V840" i="2"/>
  <c r="L1520" i="2"/>
  <c r="O1519" i="2"/>
  <c r="P1519" i="2"/>
  <c r="K1520" i="2"/>
  <c r="N1519" i="2"/>
  <c r="J1520" i="2"/>
  <c r="M1519" i="2"/>
  <c r="C1513" i="2"/>
  <c r="AR1513" i="2" s="1"/>
  <c r="B1514" i="2"/>
  <c r="AE1514" i="2" l="1"/>
  <c r="AG1514" i="2"/>
  <c r="AF1514" i="2"/>
  <c r="AO1513" i="2"/>
  <c r="AQ1513" i="2"/>
  <c r="AP1513" i="2"/>
  <c r="U840" i="2"/>
  <c r="AC840" i="2" s="1"/>
  <c r="AH839" i="2"/>
  <c r="AD840" i="2"/>
  <c r="W839" i="2"/>
  <c r="R840" i="2" s="1"/>
  <c r="Y839" i="2"/>
  <c r="Q840" i="2"/>
  <c r="Z839" i="2"/>
  <c r="AH840" i="2"/>
  <c r="T840" i="2"/>
  <c r="V841" i="2" s="1"/>
  <c r="S840" i="2"/>
  <c r="K1521" i="2"/>
  <c r="N1520" i="2"/>
  <c r="J1521" i="2"/>
  <c r="M1520" i="2"/>
  <c r="L1521" i="2"/>
  <c r="O1520" i="2"/>
  <c r="P1520" i="2"/>
  <c r="C1514" i="2"/>
  <c r="AR1514" i="2" s="1"/>
  <c r="B1515" i="2"/>
  <c r="AG1515" i="2" l="1"/>
  <c r="AE1515" i="2"/>
  <c r="AF1515" i="2"/>
  <c r="AP1514" i="2"/>
  <c r="AO1514" i="2"/>
  <c r="AQ1514" i="2"/>
  <c r="AD841" i="2"/>
  <c r="W840" i="2"/>
  <c r="R841" i="2" s="1"/>
  <c r="Y840" i="2"/>
  <c r="Q841" i="2"/>
  <c r="Z840" i="2"/>
  <c r="AA840" i="2"/>
  <c r="S841" i="2"/>
  <c r="AB840" i="2"/>
  <c r="T841" i="2"/>
  <c r="U841" i="2"/>
  <c r="J1522" i="2"/>
  <c r="M1521" i="2"/>
  <c r="L1522" i="2"/>
  <c r="O1521" i="2"/>
  <c r="P1521" i="2"/>
  <c r="K1522" i="2"/>
  <c r="N1521" i="2"/>
  <c r="C1515" i="2"/>
  <c r="AR1515" i="2" s="1"/>
  <c r="B1516" i="2"/>
  <c r="AG1516" i="2" l="1"/>
  <c r="AF1516" i="2"/>
  <c r="AE1516" i="2"/>
  <c r="AQ1515" i="2"/>
  <c r="AP1515" i="2"/>
  <c r="AO1515" i="2"/>
  <c r="AC841" i="2"/>
  <c r="U842" i="2"/>
  <c r="AC842" i="2" s="1"/>
  <c r="Y841" i="2"/>
  <c r="W841" i="2"/>
  <c r="AB841" i="2"/>
  <c r="T842" i="2"/>
  <c r="AA841" i="2"/>
  <c r="S842" i="2"/>
  <c r="Z841" i="2"/>
  <c r="V842" i="2"/>
  <c r="AH841" i="2"/>
  <c r="L1523" i="2"/>
  <c r="O1522" i="2"/>
  <c r="P1522" i="2"/>
  <c r="K1523" i="2"/>
  <c r="N1522" i="2"/>
  <c r="J1523" i="2"/>
  <c r="M1522" i="2"/>
  <c r="C1516" i="2"/>
  <c r="AR1516" i="2" s="1"/>
  <c r="B1517" i="2"/>
  <c r="AG1517" i="2" l="1"/>
  <c r="AF1517" i="2"/>
  <c r="AE1517" i="2"/>
  <c r="AO1516" i="2"/>
  <c r="AQ1516" i="2"/>
  <c r="AP1516" i="2"/>
  <c r="AA842" i="2"/>
  <c r="U843" i="2"/>
  <c r="AB842" i="2"/>
  <c r="AD842" i="2"/>
  <c r="V843" i="2"/>
  <c r="R842" i="2"/>
  <c r="Q842" i="2"/>
  <c r="AH842" i="2"/>
  <c r="K1524" i="2"/>
  <c r="N1523" i="2"/>
  <c r="J1524" i="2"/>
  <c r="M1523" i="2"/>
  <c r="L1524" i="2"/>
  <c r="O1523" i="2"/>
  <c r="P1523" i="2"/>
  <c r="C1517" i="2"/>
  <c r="AR1517" i="2" s="1"/>
  <c r="B1518" i="2"/>
  <c r="AF1518" i="2" l="1"/>
  <c r="AG1518" i="2"/>
  <c r="AE1518" i="2"/>
  <c r="AO1517" i="2"/>
  <c r="AP1517" i="2"/>
  <c r="AQ1517" i="2"/>
  <c r="Z842" i="2"/>
  <c r="AH843" i="2"/>
  <c r="AD843" i="2"/>
  <c r="T843" i="2"/>
  <c r="AB843" i="2" s="1"/>
  <c r="R843" i="2"/>
  <c r="AC843" i="2"/>
  <c r="S843" i="2"/>
  <c r="AA843" i="2" s="1"/>
  <c r="Y842" i="2"/>
  <c r="W842" i="2"/>
  <c r="L1525" i="2"/>
  <c r="O1524" i="2"/>
  <c r="P1524" i="2"/>
  <c r="J1525" i="2"/>
  <c r="M1524" i="2"/>
  <c r="K1525" i="2"/>
  <c r="N1524" i="2"/>
  <c r="C1518" i="2"/>
  <c r="AR1518" i="2" s="1"/>
  <c r="B1519" i="2"/>
  <c r="AE1519" i="2" l="1"/>
  <c r="AG1519" i="2"/>
  <c r="AF1519" i="2"/>
  <c r="AP1518" i="2"/>
  <c r="AQ1518" i="2"/>
  <c r="AO1518" i="2"/>
  <c r="T844" i="2"/>
  <c r="AH844" i="2"/>
  <c r="V844" i="2"/>
  <c r="AD844" i="2" s="1"/>
  <c r="Q843" i="2"/>
  <c r="S844" i="2"/>
  <c r="AA844" i="2" s="1"/>
  <c r="Z843" i="2"/>
  <c r="U844" i="2"/>
  <c r="AC844" i="2" s="1"/>
  <c r="AB844" i="2"/>
  <c r="J1526" i="2"/>
  <c r="M1525" i="2"/>
  <c r="K1526" i="2"/>
  <c r="N1525" i="2"/>
  <c r="L1526" i="2"/>
  <c r="O1525" i="2"/>
  <c r="P1525" i="2"/>
  <c r="C1519" i="2"/>
  <c r="AR1519" i="2" s="1"/>
  <c r="B1520" i="2"/>
  <c r="AF1520" i="2" l="1"/>
  <c r="AE1520" i="2"/>
  <c r="AG1520" i="2"/>
  <c r="AQ1519" i="2"/>
  <c r="AP1519" i="2"/>
  <c r="AO1519" i="2"/>
  <c r="V845" i="2"/>
  <c r="AD845" i="2" s="1"/>
  <c r="Y843" i="2"/>
  <c r="W843" i="2"/>
  <c r="R844" i="2" s="1"/>
  <c r="Z844" i="2" s="1"/>
  <c r="U845" i="2"/>
  <c r="AC845" i="2" s="1"/>
  <c r="Q844" i="2"/>
  <c r="W844" i="2" s="1"/>
  <c r="Q845" i="2" s="1"/>
  <c r="S845" i="2"/>
  <c r="K1527" i="2"/>
  <c r="N1526" i="2"/>
  <c r="L1527" i="2"/>
  <c r="O1526" i="2"/>
  <c r="P1526" i="2"/>
  <c r="J1527" i="2"/>
  <c r="M1526" i="2"/>
  <c r="C1520" i="2"/>
  <c r="AR1520" i="2" s="1"/>
  <c r="B1521" i="2"/>
  <c r="AE1521" i="2" l="1"/>
  <c r="AG1521" i="2"/>
  <c r="AF1521" i="2"/>
  <c r="AQ1520" i="2"/>
  <c r="AO1520" i="2"/>
  <c r="AP1520" i="2"/>
  <c r="Y844" i="2"/>
  <c r="T845" i="2"/>
  <c r="AB845" i="2" s="1"/>
  <c r="V846" i="2"/>
  <c r="AD846" i="2" s="1"/>
  <c r="Y845" i="2"/>
  <c r="R845" i="2"/>
  <c r="AH845" i="2"/>
  <c r="AA845" i="2"/>
  <c r="L1528" i="2"/>
  <c r="O1527" i="2"/>
  <c r="P1527" i="2"/>
  <c r="J1528" i="2"/>
  <c r="M1527" i="2"/>
  <c r="K1528" i="2"/>
  <c r="N1527" i="2"/>
  <c r="C1521" i="2"/>
  <c r="AR1521" i="2" s="1"/>
  <c r="B1522" i="2"/>
  <c r="AF1522" i="2" l="1"/>
  <c r="AG1522" i="2"/>
  <c r="AE1522" i="2"/>
  <c r="AO1521" i="2"/>
  <c r="AP1521" i="2"/>
  <c r="AQ1521" i="2"/>
  <c r="U846" i="2"/>
  <c r="AC846" i="2" s="1"/>
  <c r="T846" i="2"/>
  <c r="Z845" i="2"/>
  <c r="W845" i="2"/>
  <c r="S846" i="2"/>
  <c r="K1529" i="2"/>
  <c r="N1528" i="2"/>
  <c r="J1529" i="2"/>
  <c r="M1528" i="2"/>
  <c r="L1529" i="2"/>
  <c r="O1528" i="2"/>
  <c r="P1528" i="2"/>
  <c r="C1522" i="2"/>
  <c r="AR1522" i="2" s="1"/>
  <c r="B1523" i="2"/>
  <c r="AG1523" i="2" l="1"/>
  <c r="AE1523" i="2"/>
  <c r="AF1523" i="2"/>
  <c r="AP1522" i="2"/>
  <c r="AQ1522" i="2"/>
  <c r="AO1522" i="2"/>
  <c r="AA846" i="2"/>
  <c r="R846" i="2"/>
  <c r="Q846" i="2"/>
  <c r="AH846" i="2"/>
  <c r="AB846" i="2"/>
  <c r="T847" i="2"/>
  <c r="V847" i="2"/>
  <c r="U847" i="2"/>
  <c r="L1530" i="2"/>
  <c r="O1529" i="2"/>
  <c r="P1529" i="2"/>
  <c r="J1530" i="2"/>
  <c r="M1529" i="2"/>
  <c r="K1530" i="2"/>
  <c r="N1529" i="2"/>
  <c r="C1523" i="2"/>
  <c r="AR1523" i="2" s="1"/>
  <c r="B1524" i="2"/>
  <c r="AE1524" i="2" l="1"/>
  <c r="AG1524" i="2"/>
  <c r="AF1524" i="2"/>
  <c r="AQ1523" i="2"/>
  <c r="AO1523" i="2"/>
  <c r="AP1523" i="2"/>
  <c r="AB847" i="2"/>
  <c r="Y846" i="2"/>
  <c r="W846" i="2"/>
  <c r="R847" i="2" s="1"/>
  <c r="Z846" i="2"/>
  <c r="AC847" i="2"/>
  <c r="S847" i="2"/>
  <c r="AA847" i="2" s="1"/>
  <c r="AD847" i="2"/>
  <c r="V848" i="2"/>
  <c r="J1531" i="2"/>
  <c r="M1530" i="2"/>
  <c r="K1531" i="2"/>
  <c r="N1530" i="2"/>
  <c r="L1531" i="2"/>
  <c r="O1530" i="2"/>
  <c r="P1530" i="2"/>
  <c r="C1524" i="2"/>
  <c r="AR1524" i="2" s="1"/>
  <c r="B1525" i="2"/>
  <c r="AG1525" i="2" l="1"/>
  <c r="AF1525" i="2"/>
  <c r="AE1525" i="2"/>
  <c r="AP1524" i="2"/>
  <c r="AQ1524" i="2"/>
  <c r="AO1524" i="2"/>
  <c r="AH847" i="2"/>
  <c r="S848" i="2"/>
  <c r="Z847" i="2"/>
  <c r="T848" i="2"/>
  <c r="AB848" i="2" s="1"/>
  <c r="Q847" i="2"/>
  <c r="U848" i="2"/>
  <c r="AD848" i="2"/>
  <c r="L1532" i="2"/>
  <c r="O1531" i="2"/>
  <c r="P1531" i="2"/>
  <c r="K1532" i="2"/>
  <c r="N1531" i="2"/>
  <c r="J1532" i="2"/>
  <c r="M1531" i="2"/>
  <c r="C1525" i="2"/>
  <c r="AR1525" i="2" s="1"/>
  <c r="B1526" i="2"/>
  <c r="AF1526" i="2" l="1"/>
  <c r="AE1526" i="2"/>
  <c r="AG1526" i="2"/>
  <c r="AO1525" i="2"/>
  <c r="AQ1525" i="2"/>
  <c r="AP1525" i="2"/>
  <c r="AH848" i="2"/>
  <c r="U849" i="2"/>
  <c r="AC848" i="2"/>
  <c r="W847" i="2"/>
  <c r="Q848" i="2" s="1"/>
  <c r="Y847" i="2"/>
  <c r="R848" i="2"/>
  <c r="V849" i="2"/>
  <c r="AA848" i="2"/>
  <c r="J1533" i="2"/>
  <c r="M1532" i="2"/>
  <c r="K1533" i="2"/>
  <c r="N1532" i="2"/>
  <c r="L1533" i="2"/>
  <c r="O1532" i="2"/>
  <c r="P1532" i="2"/>
  <c r="C1526" i="2"/>
  <c r="AR1526" i="2" s="1"/>
  <c r="B1527" i="2"/>
  <c r="AF1527" i="2" l="1"/>
  <c r="AG1527" i="2"/>
  <c r="AE1527" i="2"/>
  <c r="AP1526" i="2"/>
  <c r="AQ1526" i="2"/>
  <c r="AO1526" i="2"/>
  <c r="AD849" i="2"/>
  <c r="T849" i="2"/>
  <c r="AH849" i="2"/>
  <c r="Z848" i="2"/>
  <c r="Y848" i="2"/>
  <c r="W848" i="2"/>
  <c r="Q849" i="2" s="1"/>
  <c r="S849" i="2"/>
  <c r="AC849" i="2"/>
  <c r="K1534" i="2"/>
  <c r="N1533" i="2"/>
  <c r="L1534" i="2"/>
  <c r="O1533" i="2"/>
  <c r="P1533" i="2"/>
  <c r="J1534" i="2"/>
  <c r="M1533" i="2"/>
  <c r="C1527" i="2"/>
  <c r="AR1527" i="2" s="1"/>
  <c r="B1528" i="2"/>
  <c r="AF1528" i="2" l="1"/>
  <c r="AE1528" i="2"/>
  <c r="AG1528" i="2"/>
  <c r="AQ1527" i="2"/>
  <c r="AO1527" i="2"/>
  <c r="AP1527" i="2"/>
  <c r="U850" i="2"/>
  <c r="AC850" i="2" s="1"/>
  <c r="R849" i="2"/>
  <c r="S850" i="2" s="1"/>
  <c r="AA849" i="2"/>
  <c r="AB849" i="2"/>
  <c r="T850" i="2"/>
  <c r="Y849" i="2"/>
  <c r="V850" i="2"/>
  <c r="AD850" i="2" s="1"/>
  <c r="J1535" i="2"/>
  <c r="M1534" i="2"/>
  <c r="L1535" i="2"/>
  <c r="O1534" i="2"/>
  <c r="P1534" i="2"/>
  <c r="K1535" i="2"/>
  <c r="N1534" i="2"/>
  <c r="C1528" i="2"/>
  <c r="AR1528" i="2" s="1"/>
  <c r="B1529" i="2"/>
  <c r="AE1529" i="2" l="1"/>
  <c r="AG1529" i="2"/>
  <c r="AF1529" i="2"/>
  <c r="AO1528" i="2"/>
  <c r="AP1528" i="2"/>
  <c r="AQ1528" i="2"/>
  <c r="Z849" i="2"/>
  <c r="W849" i="2"/>
  <c r="AA850" i="2"/>
  <c r="Q850" i="2"/>
  <c r="AH850" i="2"/>
  <c r="V851" i="2"/>
  <c r="AD851" i="2" s="1"/>
  <c r="AB850" i="2"/>
  <c r="U851" i="2"/>
  <c r="K1536" i="2"/>
  <c r="N1535" i="2"/>
  <c r="L1536" i="2"/>
  <c r="O1535" i="2"/>
  <c r="P1535" i="2"/>
  <c r="J1536" i="2"/>
  <c r="M1535" i="2"/>
  <c r="C1529" i="2"/>
  <c r="AR1529" i="2" s="1"/>
  <c r="B1530" i="2"/>
  <c r="AG1530" i="2" l="1"/>
  <c r="AF1530" i="2"/>
  <c r="AE1530" i="2"/>
  <c r="AO1529" i="2"/>
  <c r="AQ1529" i="2"/>
  <c r="AP1529" i="2"/>
  <c r="R850" i="2"/>
  <c r="T851" i="2" s="1"/>
  <c r="V852" i="2" s="1"/>
  <c r="AD852" i="2" s="1"/>
  <c r="Y850" i="2"/>
  <c r="AC851" i="2"/>
  <c r="L1537" i="2"/>
  <c r="O1536" i="2"/>
  <c r="P1536" i="2"/>
  <c r="J1537" i="2"/>
  <c r="M1536" i="2"/>
  <c r="K1537" i="2"/>
  <c r="N1536" i="2"/>
  <c r="C1530" i="2"/>
  <c r="AR1530" i="2" s="1"/>
  <c r="B1531" i="2"/>
  <c r="AG1531" i="2" l="1"/>
  <c r="AE1531" i="2"/>
  <c r="AF1531" i="2"/>
  <c r="AP1530" i="2"/>
  <c r="AO1530" i="2"/>
  <c r="AQ1530" i="2"/>
  <c r="W850" i="2"/>
  <c r="R851" i="2" s="1"/>
  <c r="T852" i="2" s="1"/>
  <c r="AB852" i="2" s="1"/>
  <c r="S851" i="2"/>
  <c r="U852" i="2" s="1"/>
  <c r="AC852" i="2" s="1"/>
  <c r="Z850" i="2"/>
  <c r="AB851" i="2"/>
  <c r="AA851" i="2"/>
  <c r="Q851" i="2"/>
  <c r="Y851" i="2" s="1"/>
  <c r="V853" i="2"/>
  <c r="Z851" i="2"/>
  <c r="S852" i="2"/>
  <c r="K1538" i="2"/>
  <c r="N1537" i="2"/>
  <c r="J1538" i="2"/>
  <c r="M1537" i="2"/>
  <c r="L1538" i="2"/>
  <c r="O1537" i="2"/>
  <c r="P1537" i="2"/>
  <c r="C1531" i="2"/>
  <c r="AR1531" i="2" s="1"/>
  <c r="B1532" i="2"/>
  <c r="AG1532" i="2" l="1"/>
  <c r="AF1532" i="2"/>
  <c r="AE1532" i="2"/>
  <c r="AQ1531" i="2"/>
  <c r="AP1531" i="2"/>
  <c r="AO1531" i="2"/>
  <c r="AH851" i="2"/>
  <c r="W851" i="2"/>
  <c r="R852" i="2" s="1"/>
  <c r="U853" i="2"/>
  <c r="AA852" i="2"/>
  <c r="AH852" i="2"/>
  <c r="AD853" i="2"/>
  <c r="J1539" i="2"/>
  <c r="M1538" i="2"/>
  <c r="L1539" i="2"/>
  <c r="O1538" i="2"/>
  <c r="P1538" i="2"/>
  <c r="K1539" i="2"/>
  <c r="N1538" i="2"/>
  <c r="C1532" i="2"/>
  <c r="AR1532" i="2" s="1"/>
  <c r="B1533" i="2"/>
  <c r="AG1533" i="2" l="1"/>
  <c r="AE1533" i="2"/>
  <c r="AF1533" i="2"/>
  <c r="AQ1532" i="2"/>
  <c r="AO1532" i="2"/>
  <c r="AP1532" i="2"/>
  <c r="T853" i="2"/>
  <c r="V854" i="2" s="1"/>
  <c r="AD854" i="2" s="1"/>
  <c r="Z852" i="2"/>
  <c r="S853" i="2"/>
  <c r="AA853" i="2" s="1"/>
  <c r="Q852" i="2"/>
  <c r="AB853" i="2"/>
  <c r="AC853" i="2"/>
  <c r="AH853" i="2"/>
  <c r="K1540" i="2"/>
  <c r="N1539" i="2"/>
  <c r="L1540" i="2"/>
  <c r="O1539" i="2"/>
  <c r="P1539" i="2"/>
  <c r="J1540" i="2"/>
  <c r="M1539" i="2"/>
  <c r="C1533" i="2"/>
  <c r="AR1533" i="2" s="1"/>
  <c r="B1534" i="2"/>
  <c r="AF1534" i="2" l="1"/>
  <c r="AG1534" i="2"/>
  <c r="AE1534" i="2"/>
  <c r="AO1533" i="2"/>
  <c r="AQ1533" i="2"/>
  <c r="AP1533" i="2"/>
  <c r="U854" i="2"/>
  <c r="AC854" i="2" s="1"/>
  <c r="W852" i="2"/>
  <c r="Y852" i="2"/>
  <c r="J1541" i="2"/>
  <c r="M1540" i="2"/>
  <c r="L1541" i="2"/>
  <c r="O1540" i="2"/>
  <c r="P1540" i="2"/>
  <c r="K1541" i="2"/>
  <c r="N1540" i="2"/>
  <c r="C1534" i="2"/>
  <c r="AR1534" i="2" s="1"/>
  <c r="B1535" i="2"/>
  <c r="AF1535" i="2" l="1"/>
  <c r="AE1535" i="2"/>
  <c r="AG1535" i="2"/>
  <c r="AP1534" i="2"/>
  <c r="AO1534" i="2"/>
  <c r="AQ1534" i="2"/>
  <c r="Q853" i="2"/>
  <c r="R853" i="2"/>
  <c r="L1542" i="2"/>
  <c r="O1541" i="2"/>
  <c r="P1541" i="2"/>
  <c r="K1542" i="2"/>
  <c r="N1541" i="2"/>
  <c r="J1542" i="2"/>
  <c r="M1541" i="2"/>
  <c r="C1535" i="2"/>
  <c r="AR1535" i="2" s="1"/>
  <c r="B1536" i="2"/>
  <c r="AF1536" i="2" l="1"/>
  <c r="AG1536" i="2"/>
  <c r="AE1536" i="2"/>
  <c r="AQ1535" i="2"/>
  <c r="AO1535" i="2"/>
  <c r="AP1535" i="2"/>
  <c r="T854" i="2"/>
  <c r="AH854" i="2"/>
  <c r="Z853" i="2"/>
  <c r="S854" i="2"/>
  <c r="Y853" i="2"/>
  <c r="W853" i="2"/>
  <c r="R854" i="2" s="1"/>
  <c r="K1543" i="2"/>
  <c r="N1542" i="2"/>
  <c r="J1543" i="2"/>
  <c r="M1542" i="2"/>
  <c r="L1543" i="2"/>
  <c r="O1542" i="2"/>
  <c r="P1542" i="2"/>
  <c r="C1536" i="2"/>
  <c r="AR1536" i="2" s="1"/>
  <c r="B1537" i="2"/>
  <c r="AE1537" i="2" l="1"/>
  <c r="AG1537" i="2"/>
  <c r="AF1537" i="2"/>
  <c r="AQ1536" i="2"/>
  <c r="AP1536" i="2"/>
  <c r="AO1536" i="2"/>
  <c r="U855" i="2"/>
  <c r="AA854" i="2"/>
  <c r="S855" i="2"/>
  <c r="AA855" i="2" s="1"/>
  <c r="AB854" i="2"/>
  <c r="V855" i="2"/>
  <c r="T855" i="2"/>
  <c r="AB855" i="2" s="1"/>
  <c r="AH855" i="2"/>
  <c r="Z854" i="2"/>
  <c r="Q854" i="2"/>
  <c r="L1544" i="2"/>
  <c r="O1543" i="2"/>
  <c r="P1543" i="2"/>
  <c r="J1544" i="2"/>
  <c r="M1543" i="2"/>
  <c r="K1544" i="2"/>
  <c r="N1543" i="2"/>
  <c r="C1537" i="2"/>
  <c r="AR1537" i="2" s="1"/>
  <c r="B1538" i="2"/>
  <c r="AE1538" i="2" l="1"/>
  <c r="AG1538" i="2"/>
  <c r="AF1538" i="2"/>
  <c r="AO1537" i="2"/>
  <c r="AP1537" i="2"/>
  <c r="AQ1537" i="2"/>
  <c r="AD855" i="2"/>
  <c r="V856" i="2"/>
  <c r="AD856" i="2" s="1"/>
  <c r="W854" i="2"/>
  <c r="R855" i="2" s="1"/>
  <c r="Y854" i="2"/>
  <c r="Q855" i="2"/>
  <c r="AC855" i="2"/>
  <c r="U856" i="2"/>
  <c r="K1545" i="2"/>
  <c r="N1544" i="2"/>
  <c r="J1545" i="2"/>
  <c r="M1544" i="2"/>
  <c r="L1545" i="2"/>
  <c r="O1544" i="2"/>
  <c r="P1544" i="2"/>
  <c r="C1538" i="2"/>
  <c r="AR1538" i="2" s="1"/>
  <c r="B1539" i="2"/>
  <c r="AG1539" i="2" l="1"/>
  <c r="AE1539" i="2"/>
  <c r="AF1539" i="2"/>
  <c r="AP1538" i="2"/>
  <c r="AQ1538" i="2"/>
  <c r="AO1538" i="2"/>
  <c r="AC856" i="2"/>
  <c r="W855" i="2"/>
  <c r="Y855" i="2"/>
  <c r="T856" i="2"/>
  <c r="S856" i="2"/>
  <c r="AH856" i="2"/>
  <c r="Z855" i="2"/>
  <c r="R856" i="2"/>
  <c r="L1546" i="2"/>
  <c r="O1545" i="2"/>
  <c r="P1545" i="2"/>
  <c r="J1546" i="2"/>
  <c r="M1545" i="2"/>
  <c r="K1546" i="2"/>
  <c r="N1545" i="2"/>
  <c r="C1539" i="2"/>
  <c r="AR1539" i="2" s="1"/>
  <c r="B1540" i="2"/>
  <c r="AF1540" i="2" l="1"/>
  <c r="AG1540" i="2"/>
  <c r="AE1540" i="2"/>
  <c r="AQ1539" i="2"/>
  <c r="AO1539" i="2"/>
  <c r="AP1539" i="2"/>
  <c r="AA856" i="2"/>
  <c r="S857" i="2"/>
  <c r="AB856" i="2"/>
  <c r="T857" i="2"/>
  <c r="V857" i="2"/>
  <c r="Q856" i="2"/>
  <c r="Z856" i="2"/>
  <c r="U857" i="2"/>
  <c r="K1547" i="2"/>
  <c r="N1546" i="2"/>
  <c r="J1547" i="2"/>
  <c r="M1546" i="2"/>
  <c r="L1547" i="2"/>
  <c r="O1546" i="2"/>
  <c r="P1546" i="2"/>
  <c r="C1540" i="2"/>
  <c r="AR1540" i="2" s="1"/>
  <c r="B1541" i="2"/>
  <c r="AG1541" i="2" l="1"/>
  <c r="AF1541" i="2"/>
  <c r="AE1541" i="2"/>
  <c r="AQ1540" i="2"/>
  <c r="AP1540" i="2"/>
  <c r="AO1540" i="2"/>
  <c r="W856" i="2"/>
  <c r="R857" i="2" s="1"/>
  <c r="S858" i="2" s="1"/>
  <c r="Y856" i="2"/>
  <c r="AD857" i="2"/>
  <c r="V858" i="2"/>
  <c r="AB857" i="2"/>
  <c r="AC857" i="2"/>
  <c r="U858" i="2"/>
  <c r="AH857" i="2"/>
  <c r="AA857" i="2"/>
  <c r="J1548" i="2"/>
  <c r="M1547" i="2"/>
  <c r="L1548" i="2"/>
  <c r="O1547" i="2"/>
  <c r="P1547" i="2"/>
  <c r="K1548" i="2"/>
  <c r="N1547" i="2"/>
  <c r="C1541" i="2"/>
  <c r="AR1541" i="2" s="1"/>
  <c r="B1542" i="2"/>
  <c r="AF1542" i="2" l="1"/>
  <c r="AG1542" i="2"/>
  <c r="AE1542" i="2"/>
  <c r="AO1541" i="2"/>
  <c r="AQ1541" i="2"/>
  <c r="AP1541" i="2"/>
  <c r="AA858" i="2"/>
  <c r="T858" i="2"/>
  <c r="AB858" i="2" s="1"/>
  <c r="AD858" i="2"/>
  <c r="V859" i="2"/>
  <c r="Q857" i="2"/>
  <c r="AC858" i="2"/>
  <c r="U859" i="2"/>
  <c r="AC859" i="2" s="1"/>
  <c r="Z857" i="2"/>
  <c r="L1549" i="2"/>
  <c r="O1548" i="2"/>
  <c r="P1548" i="2"/>
  <c r="K1549" i="2"/>
  <c r="N1548" i="2"/>
  <c r="J1549" i="2"/>
  <c r="M1548" i="2"/>
  <c r="C1542" i="2"/>
  <c r="AR1542" i="2" s="1"/>
  <c r="B1543" i="2"/>
  <c r="AG1543" i="2" l="1"/>
  <c r="AF1543" i="2"/>
  <c r="AE1543" i="2"/>
  <c r="AP1542" i="2"/>
  <c r="AO1542" i="2"/>
  <c r="AQ1542" i="2"/>
  <c r="W857" i="2"/>
  <c r="Y857" i="2"/>
  <c r="AD859" i="2"/>
  <c r="AH858" i="2"/>
  <c r="K1550" i="2"/>
  <c r="N1549" i="2"/>
  <c r="J1550" i="2"/>
  <c r="M1549" i="2"/>
  <c r="L1550" i="2"/>
  <c r="O1549" i="2"/>
  <c r="P1549" i="2"/>
  <c r="C1543" i="2"/>
  <c r="AR1543" i="2" s="1"/>
  <c r="B1544" i="2"/>
  <c r="AF1544" i="2" l="1"/>
  <c r="AG1544" i="2"/>
  <c r="AE1544" i="2"/>
  <c r="AQ1543" i="2"/>
  <c r="AP1543" i="2"/>
  <c r="AO1543" i="2"/>
  <c r="Q858" i="2"/>
  <c r="R858" i="2"/>
  <c r="L1551" i="2"/>
  <c r="O1550" i="2"/>
  <c r="P1550" i="2"/>
  <c r="J1551" i="2"/>
  <c r="M1550" i="2"/>
  <c r="K1551" i="2"/>
  <c r="N1550" i="2"/>
  <c r="C1544" i="2"/>
  <c r="AR1544" i="2" s="1"/>
  <c r="B1545" i="2"/>
  <c r="AE1545" i="2" l="1"/>
  <c r="AF1545" i="2"/>
  <c r="AG1545" i="2"/>
  <c r="AP1544" i="2"/>
  <c r="AO1544" i="2"/>
  <c r="AQ1544" i="2"/>
  <c r="T859" i="2"/>
  <c r="Z858" i="2"/>
  <c r="AH859" i="2"/>
  <c r="S859" i="2"/>
  <c r="Y858" i="2"/>
  <c r="W858" i="2"/>
  <c r="J1552" i="2"/>
  <c r="M1551" i="2"/>
  <c r="K1552" i="2"/>
  <c r="N1551" i="2"/>
  <c r="L1552" i="2"/>
  <c r="O1551" i="2"/>
  <c r="P1551" i="2"/>
  <c r="C1545" i="2"/>
  <c r="AR1545" i="2" s="1"/>
  <c r="B1546" i="2"/>
  <c r="AG1546" i="2" l="1"/>
  <c r="AF1546" i="2"/>
  <c r="AE1546" i="2"/>
  <c r="AO1545" i="2"/>
  <c r="AQ1545" i="2"/>
  <c r="AP1545" i="2"/>
  <c r="U860" i="2"/>
  <c r="AA859" i="2"/>
  <c r="R859" i="2"/>
  <c r="T860" i="2" s="1"/>
  <c r="Q859" i="2"/>
  <c r="AB859" i="2"/>
  <c r="V860" i="2"/>
  <c r="L1553" i="2"/>
  <c r="O1552" i="2"/>
  <c r="P1552" i="2"/>
  <c r="K1553" i="2"/>
  <c r="N1552" i="2"/>
  <c r="J1553" i="2"/>
  <c r="M1552" i="2"/>
  <c r="C1546" i="2"/>
  <c r="AR1546" i="2" s="1"/>
  <c r="B1547" i="2"/>
  <c r="AG1547" i="2" l="1"/>
  <c r="AE1547" i="2"/>
  <c r="AF1547" i="2"/>
  <c r="AP1546" i="2"/>
  <c r="AO1546" i="2"/>
  <c r="AQ1546" i="2"/>
  <c r="AD860" i="2"/>
  <c r="V861" i="2"/>
  <c r="AB860" i="2"/>
  <c r="Y859" i="2"/>
  <c r="W859" i="2"/>
  <c r="AH860" i="2"/>
  <c r="Z859" i="2"/>
  <c r="S860" i="2"/>
  <c r="AA860" i="2" s="1"/>
  <c r="AC860" i="2"/>
  <c r="K1554" i="2"/>
  <c r="N1553" i="2"/>
  <c r="J1554" i="2"/>
  <c r="M1553" i="2"/>
  <c r="L1554" i="2"/>
  <c r="O1553" i="2"/>
  <c r="P1553" i="2"/>
  <c r="C1547" i="2"/>
  <c r="AR1547" i="2" s="1"/>
  <c r="B1548" i="2"/>
  <c r="AG1548" i="2" l="1"/>
  <c r="AF1548" i="2"/>
  <c r="AE1548" i="2"/>
  <c r="AQ1547" i="2"/>
  <c r="AP1547" i="2"/>
  <c r="AO1547" i="2"/>
  <c r="U861" i="2"/>
  <c r="AC861" i="2" s="1"/>
  <c r="Q860" i="2"/>
  <c r="AD861" i="2"/>
  <c r="R860" i="2"/>
  <c r="J1555" i="2"/>
  <c r="M1554" i="2"/>
  <c r="L1555" i="2"/>
  <c r="O1554" i="2"/>
  <c r="P1554" i="2"/>
  <c r="K1555" i="2"/>
  <c r="N1554" i="2"/>
  <c r="C1548" i="2"/>
  <c r="AR1548" i="2" s="1"/>
  <c r="B1549" i="2"/>
  <c r="AG1549" i="2" l="1"/>
  <c r="AF1549" i="2"/>
  <c r="AE1549" i="2"/>
  <c r="AP1548" i="2"/>
  <c r="AO1548" i="2"/>
  <c r="AQ1548" i="2"/>
  <c r="S861" i="2"/>
  <c r="AH861" i="2"/>
  <c r="Z860" i="2"/>
  <c r="T861" i="2"/>
  <c r="Y860" i="2"/>
  <c r="W860" i="2"/>
  <c r="L1556" i="2"/>
  <c r="O1555" i="2"/>
  <c r="P1555" i="2"/>
  <c r="K1556" i="2"/>
  <c r="N1555" i="2"/>
  <c r="J1556" i="2"/>
  <c r="M1555" i="2"/>
  <c r="C1549" i="2"/>
  <c r="AR1549" i="2" s="1"/>
  <c r="B1550" i="2"/>
  <c r="AF1550" i="2" l="1"/>
  <c r="AG1550" i="2"/>
  <c r="AE1550" i="2"/>
  <c r="AO1549" i="2"/>
  <c r="AQ1549" i="2"/>
  <c r="AP1549" i="2"/>
  <c r="R861" i="2"/>
  <c r="Z861" i="2" s="1"/>
  <c r="Q861" i="2"/>
  <c r="Y861" i="2" s="1"/>
  <c r="AB861" i="2"/>
  <c r="U862" i="2"/>
  <c r="V862" i="2"/>
  <c r="W861" i="2"/>
  <c r="Q862" i="2" s="1"/>
  <c r="AA861" i="2"/>
  <c r="S862" i="2"/>
  <c r="K1557" i="2"/>
  <c r="N1556" i="2"/>
  <c r="J1557" i="2"/>
  <c r="M1556" i="2"/>
  <c r="L1557" i="2"/>
  <c r="O1556" i="2"/>
  <c r="P1556" i="2"/>
  <c r="C1550" i="2"/>
  <c r="AR1550" i="2" s="1"/>
  <c r="B1551" i="2"/>
  <c r="AE1551" i="2" l="1"/>
  <c r="AG1551" i="2"/>
  <c r="AF1551" i="2"/>
  <c r="AP1550" i="2"/>
  <c r="AO1550" i="2"/>
  <c r="AQ1550" i="2"/>
  <c r="T862" i="2"/>
  <c r="U863" i="2" s="1"/>
  <c r="R862" i="2"/>
  <c r="S863" i="2" s="1"/>
  <c r="AA862" i="2"/>
  <c r="AH862" i="2"/>
  <c r="AD862" i="2"/>
  <c r="Y862" i="2"/>
  <c r="AC862" i="2"/>
  <c r="L1558" i="2"/>
  <c r="O1557" i="2"/>
  <c r="P1557" i="2"/>
  <c r="J1558" i="2"/>
  <c r="M1557" i="2"/>
  <c r="K1558" i="2"/>
  <c r="N1557" i="2"/>
  <c r="C1551" i="2"/>
  <c r="AR1551" i="2" s="1"/>
  <c r="B1552" i="2"/>
  <c r="AF1552" i="2" l="1"/>
  <c r="AE1552" i="2"/>
  <c r="AG1552" i="2"/>
  <c r="AQ1551" i="2"/>
  <c r="AO1551" i="2"/>
  <c r="AP1551" i="2"/>
  <c r="T863" i="2"/>
  <c r="AB862" i="2"/>
  <c r="W862" i="2"/>
  <c r="V863" i="2"/>
  <c r="AD863" i="2" s="1"/>
  <c r="Z862" i="2"/>
  <c r="AH863" i="2"/>
  <c r="AC863" i="2"/>
  <c r="U864" i="2"/>
  <c r="AA863" i="2"/>
  <c r="AB863" i="2"/>
  <c r="J1559" i="2"/>
  <c r="M1558" i="2"/>
  <c r="K1559" i="2"/>
  <c r="N1558" i="2"/>
  <c r="L1559" i="2"/>
  <c r="O1558" i="2"/>
  <c r="P1558" i="2"/>
  <c r="C1552" i="2"/>
  <c r="AR1552" i="2" s="1"/>
  <c r="B1553" i="2"/>
  <c r="AE1553" i="2" l="1"/>
  <c r="AG1553" i="2"/>
  <c r="AF1553" i="2"/>
  <c r="AQ1552" i="2"/>
  <c r="AP1552" i="2"/>
  <c r="AO1552" i="2"/>
  <c r="V864" i="2"/>
  <c r="AD864" i="2" s="1"/>
  <c r="R863" i="2"/>
  <c r="Q863" i="2"/>
  <c r="AC864" i="2"/>
  <c r="K1560" i="2"/>
  <c r="N1559" i="2"/>
  <c r="L1560" i="2"/>
  <c r="O1559" i="2"/>
  <c r="P1559" i="2"/>
  <c r="J1560" i="2"/>
  <c r="M1559" i="2"/>
  <c r="C1553" i="2"/>
  <c r="AR1553" i="2" s="1"/>
  <c r="B1554" i="2"/>
  <c r="AF1554" i="2" l="1"/>
  <c r="AE1554" i="2"/>
  <c r="AG1554" i="2"/>
  <c r="AO1553" i="2"/>
  <c r="AQ1553" i="2"/>
  <c r="AP1553" i="2"/>
  <c r="Y863" i="2"/>
  <c r="W863" i="2"/>
  <c r="S864" i="2"/>
  <c r="T864" i="2"/>
  <c r="Z863" i="2"/>
  <c r="L1561" i="2"/>
  <c r="O1560" i="2"/>
  <c r="P1560" i="2"/>
  <c r="J1561" i="2"/>
  <c r="M1560" i="2"/>
  <c r="K1561" i="2"/>
  <c r="N1560" i="2"/>
  <c r="C1554" i="2"/>
  <c r="AR1554" i="2" s="1"/>
  <c r="B1555" i="2"/>
  <c r="AG1555" i="2" l="1"/>
  <c r="AE1555" i="2"/>
  <c r="AF1555" i="2"/>
  <c r="AP1554" i="2"/>
  <c r="AQ1554" i="2"/>
  <c r="AO1554" i="2"/>
  <c r="AH864" i="2"/>
  <c r="V865" i="2"/>
  <c r="U865" i="2"/>
  <c r="AB864" i="2"/>
  <c r="AA864" i="2"/>
  <c r="R864" i="2"/>
  <c r="Q864" i="2"/>
  <c r="J1562" i="2"/>
  <c r="M1561" i="2"/>
  <c r="K1562" i="2"/>
  <c r="N1561" i="2"/>
  <c r="L1562" i="2"/>
  <c r="O1561" i="2"/>
  <c r="P1561" i="2"/>
  <c r="C1555" i="2"/>
  <c r="AR1555" i="2" s="1"/>
  <c r="B1556" i="2"/>
  <c r="AE1556" i="2" l="1"/>
  <c r="AG1556" i="2"/>
  <c r="AF1556" i="2"/>
  <c r="AQ1555" i="2"/>
  <c r="AO1555" i="2"/>
  <c r="AP1555" i="2"/>
  <c r="Z864" i="2"/>
  <c r="AH865" i="2"/>
  <c r="T865" i="2"/>
  <c r="AB865" i="2" s="1"/>
  <c r="S865" i="2"/>
  <c r="AA865" i="2" s="1"/>
  <c r="R865" i="2"/>
  <c r="AC865" i="2"/>
  <c r="Y864" i="2"/>
  <c r="W864" i="2"/>
  <c r="AD865" i="2"/>
  <c r="K1563" i="2"/>
  <c r="N1562" i="2"/>
  <c r="L1563" i="2"/>
  <c r="O1562" i="2"/>
  <c r="P1562" i="2"/>
  <c r="J1563" i="2"/>
  <c r="M1562" i="2"/>
  <c r="C1556" i="2"/>
  <c r="AR1556" i="2" s="1"/>
  <c r="B1557" i="2"/>
  <c r="AG1557" i="2" l="1"/>
  <c r="AF1557" i="2"/>
  <c r="AE1557" i="2"/>
  <c r="AP1556" i="2"/>
  <c r="AQ1556" i="2"/>
  <c r="AO1556" i="2"/>
  <c r="U866" i="2"/>
  <c r="AC866" i="2" s="1"/>
  <c r="AH866" i="2"/>
  <c r="Z865" i="2"/>
  <c r="V866" i="2"/>
  <c r="AD866" i="2" s="1"/>
  <c r="S866" i="2"/>
  <c r="AA866" i="2" s="1"/>
  <c r="T866" i="2"/>
  <c r="U867" i="2" s="1"/>
  <c r="Q865" i="2"/>
  <c r="L1564" i="2"/>
  <c r="O1563" i="2"/>
  <c r="P1563" i="2"/>
  <c r="J1564" i="2"/>
  <c r="M1563" i="2"/>
  <c r="K1564" i="2"/>
  <c r="N1563" i="2"/>
  <c r="C1557" i="2"/>
  <c r="AR1557" i="2" s="1"/>
  <c r="B1558" i="2"/>
  <c r="AF1558" i="2" l="1"/>
  <c r="AE1558" i="2"/>
  <c r="AG1558" i="2"/>
  <c r="AO1557" i="2"/>
  <c r="AP1557" i="2"/>
  <c r="AQ1557" i="2"/>
  <c r="V867" i="2"/>
  <c r="AD867" i="2" s="1"/>
  <c r="Y865" i="2"/>
  <c r="W865" i="2"/>
  <c r="R866" i="2" s="1"/>
  <c r="Q866" i="2"/>
  <c r="W866" i="2" s="1"/>
  <c r="Q867" i="2" s="1"/>
  <c r="AB866" i="2"/>
  <c r="AC867" i="2"/>
  <c r="K1565" i="2"/>
  <c r="N1564" i="2"/>
  <c r="J1565" i="2"/>
  <c r="M1564" i="2"/>
  <c r="L1565" i="2"/>
  <c r="O1564" i="2"/>
  <c r="P1564" i="2"/>
  <c r="C1558" i="2"/>
  <c r="AR1558" i="2" s="1"/>
  <c r="B1559" i="2"/>
  <c r="AF1559" i="2" l="1"/>
  <c r="AG1559" i="2"/>
  <c r="AE1559" i="2"/>
  <c r="AP1558" i="2"/>
  <c r="AO1558" i="2"/>
  <c r="AQ1558" i="2"/>
  <c r="Y866" i="2"/>
  <c r="R867" i="2"/>
  <c r="S867" i="2"/>
  <c r="AA867" i="2" s="1"/>
  <c r="T867" i="2"/>
  <c r="Z866" i="2"/>
  <c r="Y867" i="2"/>
  <c r="L1566" i="2"/>
  <c r="O1565" i="2"/>
  <c r="P1565" i="2"/>
  <c r="J1566" i="2"/>
  <c r="M1565" i="2"/>
  <c r="K1566" i="2"/>
  <c r="N1565" i="2"/>
  <c r="C1559" i="2"/>
  <c r="AR1559" i="2" s="1"/>
  <c r="B1560" i="2"/>
  <c r="AF1560" i="2" l="1"/>
  <c r="AG1560" i="2"/>
  <c r="AE1560" i="2"/>
  <c r="AQ1559" i="2"/>
  <c r="AO1559" i="2"/>
  <c r="AP1559" i="2"/>
  <c r="Z867" i="2"/>
  <c r="S868" i="2"/>
  <c r="AA868" i="2" s="1"/>
  <c r="W867" i="2"/>
  <c r="U868" i="2"/>
  <c r="AC868" i="2" s="1"/>
  <c r="V868" i="2"/>
  <c r="AB867" i="2"/>
  <c r="AH867" i="2"/>
  <c r="T868" i="2"/>
  <c r="AB868" i="2" s="1"/>
  <c r="AH868" i="2"/>
  <c r="K1567" i="2"/>
  <c r="N1566" i="2"/>
  <c r="J1567" i="2"/>
  <c r="M1566" i="2"/>
  <c r="L1567" i="2"/>
  <c r="O1566" i="2"/>
  <c r="P1566" i="2"/>
  <c r="C1560" i="2"/>
  <c r="AR1560" i="2" s="1"/>
  <c r="B1561" i="2"/>
  <c r="AE1561" i="2" l="1"/>
  <c r="AG1561" i="2"/>
  <c r="AF1561" i="2"/>
  <c r="AO1560" i="2"/>
  <c r="AQ1560" i="2"/>
  <c r="AP1560" i="2"/>
  <c r="Q868" i="2"/>
  <c r="Y868" i="2" s="1"/>
  <c r="R868" i="2"/>
  <c r="T869" i="2" s="1"/>
  <c r="AB869" i="2" s="1"/>
  <c r="U869" i="2"/>
  <c r="AC869" i="2" s="1"/>
  <c r="V869" i="2"/>
  <c r="AD868" i="2"/>
  <c r="Z868" i="2"/>
  <c r="S869" i="2"/>
  <c r="AA869" i="2" s="1"/>
  <c r="L1568" i="2"/>
  <c r="O1567" i="2"/>
  <c r="P1567" i="2"/>
  <c r="J1568" i="2"/>
  <c r="M1567" i="2"/>
  <c r="K1568" i="2"/>
  <c r="N1567" i="2"/>
  <c r="C1561" i="2"/>
  <c r="AR1561" i="2" s="1"/>
  <c r="B1562" i="2"/>
  <c r="AG1562" i="2" l="1"/>
  <c r="AF1562" i="2"/>
  <c r="AE1562" i="2"/>
  <c r="AO1561" i="2"/>
  <c r="AQ1561" i="2"/>
  <c r="AP1561" i="2"/>
  <c r="W868" i="2"/>
  <c r="R869" i="2" s="1"/>
  <c r="Z869" i="2" s="1"/>
  <c r="AH869" i="2"/>
  <c r="Q869" i="2"/>
  <c r="AD869" i="2"/>
  <c r="V870" i="2"/>
  <c r="AD870" i="2" s="1"/>
  <c r="U870" i="2"/>
  <c r="K1569" i="2"/>
  <c r="N1568" i="2"/>
  <c r="J1569" i="2"/>
  <c r="M1568" i="2"/>
  <c r="L1569" i="2"/>
  <c r="O1568" i="2"/>
  <c r="P1568" i="2"/>
  <c r="C1562" i="2"/>
  <c r="AR1562" i="2" s="1"/>
  <c r="B1563" i="2"/>
  <c r="AG1563" i="2" l="1"/>
  <c r="AE1563" i="2"/>
  <c r="AF1563" i="2"/>
  <c r="AP1562" i="2"/>
  <c r="AO1562" i="2"/>
  <c r="AQ1562" i="2"/>
  <c r="S870" i="2"/>
  <c r="AA870" i="2" s="1"/>
  <c r="AH870" i="2"/>
  <c r="T870" i="2"/>
  <c r="AB870" i="2" s="1"/>
  <c r="Y869" i="2"/>
  <c r="W869" i="2"/>
  <c r="AC870" i="2"/>
  <c r="L1570" i="2"/>
  <c r="O1569" i="2"/>
  <c r="P1569" i="2"/>
  <c r="J1570" i="2"/>
  <c r="M1569" i="2"/>
  <c r="K1570" i="2"/>
  <c r="N1569" i="2"/>
  <c r="C1563" i="2"/>
  <c r="AR1563" i="2" s="1"/>
  <c r="B1564" i="2"/>
  <c r="AG1564" i="2" l="1"/>
  <c r="AF1564" i="2"/>
  <c r="AE1564" i="2"/>
  <c r="AQ1563" i="2"/>
  <c r="AP1563" i="2"/>
  <c r="AO1563" i="2"/>
  <c r="V871" i="2"/>
  <c r="AD871" i="2" s="1"/>
  <c r="U871" i="2"/>
  <c r="AC871" i="2" s="1"/>
  <c r="Q870" i="2"/>
  <c r="R870" i="2"/>
  <c r="K1571" i="2"/>
  <c r="N1570" i="2"/>
  <c r="J1571" i="2"/>
  <c r="M1570" i="2"/>
  <c r="L1571" i="2"/>
  <c r="O1570" i="2"/>
  <c r="P1570" i="2"/>
  <c r="C1564" i="2"/>
  <c r="AR1564" i="2" s="1"/>
  <c r="B1565" i="2"/>
  <c r="AG1565" i="2" l="1"/>
  <c r="AE1565" i="2"/>
  <c r="AF1565" i="2"/>
  <c r="AO1564" i="2"/>
  <c r="AP1564" i="2"/>
  <c r="AQ1564" i="2"/>
  <c r="W870" i="2"/>
  <c r="R871" i="2"/>
  <c r="Z870" i="2"/>
  <c r="S871" i="2"/>
  <c r="AA871" i="2" s="1"/>
  <c r="T871" i="2"/>
  <c r="Y870" i="2"/>
  <c r="Q871" i="2"/>
  <c r="J1572" i="2"/>
  <c r="M1571" i="2"/>
  <c r="L1572" i="2"/>
  <c r="O1571" i="2"/>
  <c r="P1571" i="2"/>
  <c r="K1572" i="2"/>
  <c r="N1571" i="2"/>
  <c r="C1565" i="2"/>
  <c r="AR1565" i="2" s="1"/>
  <c r="B1566" i="2"/>
  <c r="AG1566" i="2" l="1"/>
  <c r="AF1566" i="2"/>
  <c r="AE1566" i="2"/>
  <c r="AO1565" i="2"/>
  <c r="AP1565" i="2"/>
  <c r="AQ1565" i="2"/>
  <c r="U872" i="2"/>
  <c r="T872" i="2"/>
  <c r="AB871" i="2"/>
  <c r="V872" i="2"/>
  <c r="S872" i="2"/>
  <c r="Z871" i="2"/>
  <c r="AH871" i="2"/>
  <c r="Y871" i="2"/>
  <c r="W871" i="2"/>
  <c r="R872" i="2" s="1"/>
  <c r="K1573" i="2"/>
  <c r="N1572" i="2"/>
  <c r="L1573" i="2"/>
  <c r="O1572" i="2"/>
  <c r="P1572" i="2"/>
  <c r="J1573" i="2"/>
  <c r="M1572" i="2"/>
  <c r="C1566" i="2"/>
  <c r="AR1566" i="2" s="1"/>
  <c r="B1567" i="2"/>
  <c r="AE1567" i="2" l="1"/>
  <c r="AG1567" i="2"/>
  <c r="AF1567" i="2"/>
  <c r="AP1566" i="2"/>
  <c r="AQ1566" i="2"/>
  <c r="AO1566" i="2"/>
  <c r="AH872" i="2"/>
  <c r="Z872" i="2"/>
  <c r="AH873" i="2"/>
  <c r="AA872" i="2"/>
  <c r="S873" i="2"/>
  <c r="Q872" i="2"/>
  <c r="AD872" i="2"/>
  <c r="V873" i="2"/>
  <c r="AB872" i="2"/>
  <c r="T873" i="2"/>
  <c r="AC872" i="2"/>
  <c r="U873" i="2"/>
  <c r="J1574" i="2"/>
  <c r="M1573" i="2"/>
  <c r="L1574" i="2"/>
  <c r="O1573" i="2"/>
  <c r="P1573" i="2"/>
  <c r="K1574" i="2"/>
  <c r="N1573" i="2"/>
  <c r="C1567" i="2"/>
  <c r="AR1567" i="2" s="1"/>
  <c r="B1568" i="2"/>
  <c r="AE1568" i="2" l="1"/>
  <c r="AF1568" i="2"/>
  <c r="AG1568" i="2"/>
  <c r="AQ1567" i="2"/>
  <c r="AO1567" i="2"/>
  <c r="AP1567" i="2"/>
  <c r="W872" i="2"/>
  <c r="R873" i="2" s="1"/>
  <c r="T874" i="2" s="1"/>
  <c r="Y872" i="2"/>
  <c r="Q873" i="2"/>
  <c r="AA873" i="2"/>
  <c r="AC873" i="2"/>
  <c r="U874" i="2"/>
  <c r="AB873" i="2"/>
  <c r="AD873" i="2"/>
  <c r="V874" i="2"/>
  <c r="L1575" i="2"/>
  <c r="O1574" i="2"/>
  <c r="P1574" i="2"/>
  <c r="K1575" i="2"/>
  <c r="N1574" i="2"/>
  <c r="J1575" i="2"/>
  <c r="M1574" i="2"/>
  <c r="C1568" i="2"/>
  <c r="AR1568" i="2" s="1"/>
  <c r="B1569" i="2"/>
  <c r="AF1569" i="2" l="1"/>
  <c r="AE1569" i="2"/>
  <c r="AG1569" i="2"/>
  <c r="AQ1568" i="2"/>
  <c r="AP1568" i="2"/>
  <c r="AO1568" i="2"/>
  <c r="AB874" i="2"/>
  <c r="S874" i="2"/>
  <c r="U875" i="2" s="1"/>
  <c r="AC875" i="2" s="1"/>
  <c r="AD874" i="2"/>
  <c r="V875" i="2"/>
  <c r="AD875" i="2" s="1"/>
  <c r="W873" i="2"/>
  <c r="Q874" i="2" s="1"/>
  <c r="Y873" i="2"/>
  <c r="AC874" i="2"/>
  <c r="AH874" i="2"/>
  <c r="Z873" i="2"/>
  <c r="K1576" i="2"/>
  <c r="N1575" i="2"/>
  <c r="J1576" i="2"/>
  <c r="M1575" i="2"/>
  <c r="L1576" i="2"/>
  <c r="O1575" i="2"/>
  <c r="P1575" i="2"/>
  <c r="C1569" i="2"/>
  <c r="AR1569" i="2" s="1"/>
  <c r="B1570" i="2"/>
  <c r="AG1570" i="2" l="1"/>
  <c r="AE1570" i="2"/>
  <c r="AF1570" i="2"/>
  <c r="AO1569" i="2"/>
  <c r="AP1569" i="2"/>
  <c r="AQ1569" i="2"/>
  <c r="R874" i="2"/>
  <c r="W874" i="2" s="1"/>
  <c r="R875" i="2" s="1"/>
  <c r="Y874" i="2"/>
  <c r="Z874" i="2"/>
  <c r="AA874" i="2"/>
  <c r="S875" i="2"/>
  <c r="T875" i="2"/>
  <c r="L1577" i="2"/>
  <c r="O1576" i="2"/>
  <c r="P1576" i="2"/>
  <c r="J1577" i="2"/>
  <c r="M1576" i="2"/>
  <c r="K1577" i="2"/>
  <c r="N1576" i="2"/>
  <c r="C1570" i="2"/>
  <c r="AR1570" i="2" s="1"/>
  <c r="B1571" i="2"/>
  <c r="AG1571" i="2" l="1"/>
  <c r="AE1571" i="2"/>
  <c r="AF1571" i="2"/>
  <c r="AP1570" i="2"/>
  <c r="AQ1570" i="2"/>
  <c r="AO1570" i="2"/>
  <c r="AH875" i="2"/>
  <c r="V876" i="2"/>
  <c r="AB875" i="2"/>
  <c r="T876" i="2"/>
  <c r="AB876" i="2" s="1"/>
  <c r="AA875" i="2"/>
  <c r="S876" i="2"/>
  <c r="AA876" i="2" s="1"/>
  <c r="Z875" i="2"/>
  <c r="U876" i="2"/>
  <c r="Q875" i="2"/>
  <c r="J1578" i="2"/>
  <c r="M1577" i="2"/>
  <c r="K1578" i="2"/>
  <c r="N1577" i="2"/>
  <c r="L1578" i="2"/>
  <c r="O1577" i="2"/>
  <c r="P1577" i="2"/>
  <c r="C1571" i="2"/>
  <c r="AR1571" i="2" s="1"/>
  <c r="B1572" i="2"/>
  <c r="AE1572" i="2" l="1"/>
  <c r="AF1572" i="2"/>
  <c r="AG1572" i="2"/>
  <c r="AQ1571" i="2"/>
  <c r="AP1571" i="2"/>
  <c r="AO1571" i="2"/>
  <c r="AH876" i="2"/>
  <c r="W875" i="2"/>
  <c r="Q876" i="2" s="1"/>
  <c r="Y876" i="2" s="1"/>
  <c r="Y875" i="2"/>
  <c r="U877" i="2"/>
  <c r="AC877" i="2" s="1"/>
  <c r="AC876" i="2"/>
  <c r="AD876" i="2"/>
  <c r="V877" i="2"/>
  <c r="AD877" i="2" s="1"/>
  <c r="K1579" i="2"/>
  <c r="N1578" i="2"/>
  <c r="L1579" i="2"/>
  <c r="P1578" i="2"/>
  <c r="O1578" i="2"/>
  <c r="J1579" i="2"/>
  <c r="M1578" i="2"/>
  <c r="C1572" i="2"/>
  <c r="AR1572" i="2" s="1"/>
  <c r="B1573" i="2"/>
  <c r="AF1573" i="2" l="1"/>
  <c r="AG1573" i="2"/>
  <c r="AE1573" i="2"/>
  <c r="AP1572" i="2"/>
  <c r="AQ1572" i="2"/>
  <c r="AO1572" i="2"/>
  <c r="R876" i="2"/>
  <c r="J1580" i="2"/>
  <c r="M1579" i="2"/>
  <c r="L1580" i="2"/>
  <c r="O1579" i="2"/>
  <c r="P1579" i="2"/>
  <c r="K1580" i="2"/>
  <c r="N1579" i="2"/>
  <c r="C1573" i="2"/>
  <c r="AR1573" i="2" s="1"/>
  <c r="B1574" i="2"/>
  <c r="AG1574" i="2" l="1"/>
  <c r="AF1574" i="2"/>
  <c r="AE1574" i="2"/>
  <c r="AO1573" i="2"/>
  <c r="AP1573" i="2"/>
  <c r="AQ1573" i="2"/>
  <c r="AH877" i="2"/>
  <c r="Z876" i="2"/>
  <c r="S877" i="2"/>
  <c r="AA877" i="2" s="1"/>
  <c r="T877" i="2"/>
  <c r="W876" i="2"/>
  <c r="K1581" i="2"/>
  <c r="N1580" i="2"/>
  <c r="L1581" i="2"/>
  <c r="P1580" i="2"/>
  <c r="O1580" i="2"/>
  <c r="J1581" i="2"/>
  <c r="M1580" i="2"/>
  <c r="C1574" i="2"/>
  <c r="AR1574" i="2" s="1"/>
  <c r="B1575" i="2"/>
  <c r="AF1575" i="2" l="1"/>
  <c r="AG1575" i="2"/>
  <c r="AE1575" i="2"/>
  <c r="AP1574" i="2"/>
  <c r="AO1574" i="2"/>
  <c r="AQ1574" i="2"/>
  <c r="Q877" i="2"/>
  <c r="R877" i="2"/>
  <c r="S878" i="2" s="1"/>
  <c r="AB877" i="2"/>
  <c r="V878" i="2"/>
  <c r="U878" i="2"/>
  <c r="L1582" i="2"/>
  <c r="O1581" i="2"/>
  <c r="P1581" i="2"/>
  <c r="J1582" i="2"/>
  <c r="M1581" i="2"/>
  <c r="K1582" i="2"/>
  <c r="N1581" i="2"/>
  <c r="C1575" i="2"/>
  <c r="AR1575" i="2" s="1"/>
  <c r="B1576" i="2"/>
  <c r="AE1576" i="2" l="1"/>
  <c r="AF1576" i="2"/>
  <c r="AG1576" i="2"/>
  <c r="AQ1575" i="2"/>
  <c r="AP1575" i="2"/>
  <c r="AO1575" i="2"/>
  <c r="AA878" i="2"/>
  <c r="AC878" i="2"/>
  <c r="AD878" i="2"/>
  <c r="T878" i="2"/>
  <c r="AB878" i="2" s="1"/>
  <c r="AH878" i="2"/>
  <c r="Z877" i="2"/>
  <c r="W877" i="2"/>
  <c r="Y877" i="2"/>
  <c r="K1583" i="2"/>
  <c r="N1582" i="2"/>
  <c r="J1583" i="2"/>
  <c r="M1582" i="2"/>
  <c r="L1583" i="2"/>
  <c r="P1582" i="2"/>
  <c r="O1582" i="2"/>
  <c r="C1576" i="2"/>
  <c r="AR1576" i="2" s="1"/>
  <c r="B1577" i="2"/>
  <c r="AF1577" i="2" l="1"/>
  <c r="AE1577" i="2"/>
  <c r="AG1577" i="2"/>
  <c r="AO1576" i="2"/>
  <c r="AP1576" i="2"/>
  <c r="AQ1576" i="2"/>
  <c r="V879" i="2"/>
  <c r="U879" i="2"/>
  <c r="Q878" i="2"/>
  <c r="R878" i="2"/>
  <c r="L1584" i="2"/>
  <c r="O1583" i="2"/>
  <c r="P1583" i="2"/>
  <c r="J1584" i="2"/>
  <c r="M1583" i="2"/>
  <c r="K1584" i="2"/>
  <c r="N1583" i="2"/>
  <c r="C1577" i="2"/>
  <c r="AR1577" i="2" s="1"/>
  <c r="B1578" i="2"/>
  <c r="AG1578" i="2" l="1"/>
  <c r="AF1578" i="2"/>
  <c r="AE1578" i="2"/>
  <c r="AO1577" i="2"/>
  <c r="AQ1577" i="2"/>
  <c r="AP1577" i="2"/>
  <c r="Z878" i="2"/>
  <c r="S879" i="2"/>
  <c r="AA879" i="2" s="1"/>
  <c r="Y878" i="2"/>
  <c r="W878" i="2"/>
  <c r="R879" i="2" s="1"/>
  <c r="AC879" i="2"/>
  <c r="AD879" i="2"/>
  <c r="T879" i="2"/>
  <c r="AB879" i="2" s="1"/>
  <c r="K1585" i="2"/>
  <c r="N1584" i="2"/>
  <c r="J1585" i="2"/>
  <c r="M1584" i="2"/>
  <c r="L1585" i="2"/>
  <c r="P1584" i="2"/>
  <c r="O1584" i="2"/>
  <c r="C1578" i="2"/>
  <c r="AR1578" i="2" s="1"/>
  <c r="B1579" i="2"/>
  <c r="AG1579" i="2" l="1"/>
  <c r="AE1579" i="2"/>
  <c r="AF1579" i="2"/>
  <c r="AP1578" i="2"/>
  <c r="AO1578" i="2"/>
  <c r="AQ1578" i="2"/>
  <c r="Z879" i="2"/>
  <c r="AH879" i="2"/>
  <c r="V880" i="2"/>
  <c r="AD880" i="2" s="1"/>
  <c r="S880" i="2"/>
  <c r="AA880" i="2" s="1"/>
  <c r="T880" i="2"/>
  <c r="AB880" i="2" s="1"/>
  <c r="U880" i="2"/>
  <c r="AC880" i="2" s="1"/>
  <c r="Q879" i="2"/>
  <c r="L1586" i="2"/>
  <c r="O1585" i="2"/>
  <c r="P1585" i="2"/>
  <c r="J1586" i="2"/>
  <c r="M1585" i="2"/>
  <c r="K1586" i="2"/>
  <c r="N1585" i="2"/>
  <c r="C1579" i="2"/>
  <c r="AR1579" i="2" s="1"/>
  <c r="B1580" i="2"/>
  <c r="AE1580" i="2" l="1"/>
  <c r="AG1580" i="2"/>
  <c r="AF1580" i="2"/>
  <c r="AQ1579" i="2"/>
  <c r="AP1579" i="2"/>
  <c r="AO1579" i="2"/>
  <c r="AH880" i="2"/>
  <c r="U881" i="2"/>
  <c r="V881" i="2"/>
  <c r="W879" i="2"/>
  <c r="Y879" i="2"/>
  <c r="AC881" i="2"/>
  <c r="AD881" i="2"/>
  <c r="J1587" i="2"/>
  <c r="M1586" i="2"/>
  <c r="K1587" i="2"/>
  <c r="N1586" i="2"/>
  <c r="L1587" i="2"/>
  <c r="P1586" i="2"/>
  <c r="O1586" i="2"/>
  <c r="C1580" i="2"/>
  <c r="AR1580" i="2" s="1"/>
  <c r="B1581" i="2"/>
  <c r="AF1581" i="2" l="1"/>
  <c r="AG1581" i="2"/>
  <c r="AE1581" i="2"/>
  <c r="AQ1580" i="2"/>
  <c r="AP1580" i="2"/>
  <c r="AO1580" i="2"/>
  <c r="R880" i="2"/>
  <c r="Q880" i="2"/>
  <c r="L1588" i="2"/>
  <c r="O1587" i="2"/>
  <c r="P1587" i="2"/>
  <c r="K1588" i="2"/>
  <c r="N1587" i="2"/>
  <c r="J1588" i="2"/>
  <c r="M1587" i="2"/>
  <c r="C1581" i="2"/>
  <c r="AR1581" i="2" s="1"/>
  <c r="B1582" i="2"/>
  <c r="AG1582" i="2" l="1"/>
  <c r="AF1582" i="2"/>
  <c r="AE1582" i="2"/>
  <c r="AO1581" i="2"/>
  <c r="AP1581" i="2"/>
  <c r="AQ1581" i="2"/>
  <c r="W880" i="2"/>
  <c r="Y880" i="2"/>
  <c r="Z880" i="2"/>
  <c r="S881" i="2"/>
  <c r="T881" i="2"/>
  <c r="K1589" i="2"/>
  <c r="N1588" i="2"/>
  <c r="J1589" i="2"/>
  <c r="M1588" i="2"/>
  <c r="L1589" i="2"/>
  <c r="P1588" i="2"/>
  <c r="O1588" i="2"/>
  <c r="C1582" i="2"/>
  <c r="AR1582" i="2" s="1"/>
  <c r="B1583" i="2"/>
  <c r="AE1583" i="2" l="1"/>
  <c r="AG1583" i="2"/>
  <c r="AF1583" i="2"/>
  <c r="AP1582" i="2"/>
  <c r="AQ1582" i="2"/>
  <c r="AO1582" i="2"/>
  <c r="AH881" i="2"/>
  <c r="U882" i="2"/>
  <c r="AB881" i="2"/>
  <c r="V882" i="2"/>
  <c r="AA881" i="2"/>
  <c r="Q881" i="2"/>
  <c r="R881" i="2"/>
  <c r="S882" i="2" s="1"/>
  <c r="L1590" i="2"/>
  <c r="O1589" i="2"/>
  <c r="P1589" i="2"/>
  <c r="J1590" i="2"/>
  <c r="M1589" i="2"/>
  <c r="K1590" i="2"/>
  <c r="N1589" i="2"/>
  <c r="C1583" i="2"/>
  <c r="AR1583" i="2" s="1"/>
  <c r="B1584" i="2"/>
  <c r="AE1584" i="2" l="1"/>
  <c r="AF1584" i="2"/>
  <c r="AG1584" i="2"/>
  <c r="AQ1583" i="2"/>
  <c r="AO1583" i="2"/>
  <c r="AP1583" i="2"/>
  <c r="AA882" i="2"/>
  <c r="W881" i="2"/>
  <c r="R882" i="2" s="1"/>
  <c r="Y881" i="2"/>
  <c r="Q882" i="2"/>
  <c r="AC882" i="2"/>
  <c r="U883" i="2"/>
  <c r="AC883" i="2" s="1"/>
  <c r="Z881" i="2"/>
  <c r="T882" i="2"/>
  <c r="V883" i="2" s="1"/>
  <c r="AD882" i="2"/>
  <c r="J1591" i="2"/>
  <c r="M1590" i="2"/>
  <c r="K1591" i="2"/>
  <c r="N1590" i="2"/>
  <c r="L1591" i="2"/>
  <c r="P1590" i="2"/>
  <c r="O1590" i="2"/>
  <c r="C1584" i="2"/>
  <c r="AR1584" i="2" s="1"/>
  <c r="B1585" i="2"/>
  <c r="AF1585" i="2" l="1"/>
  <c r="AE1585" i="2"/>
  <c r="AG1585" i="2"/>
  <c r="AQ1584" i="2"/>
  <c r="AP1584" i="2"/>
  <c r="AO1584" i="2"/>
  <c r="AD883" i="2"/>
  <c r="Y882" i="2"/>
  <c r="W882" i="2"/>
  <c r="AH883" i="2"/>
  <c r="Z882" i="2"/>
  <c r="AB882" i="2"/>
  <c r="T883" i="2"/>
  <c r="S883" i="2"/>
  <c r="AA883" i="2" s="1"/>
  <c r="AH882" i="2"/>
  <c r="L1592" i="2"/>
  <c r="O1591" i="2"/>
  <c r="P1591" i="2"/>
  <c r="K1592" i="2"/>
  <c r="N1591" i="2"/>
  <c r="J1592" i="2"/>
  <c r="M1591" i="2"/>
  <c r="C1585" i="2"/>
  <c r="AR1585" i="2" s="1"/>
  <c r="B1586" i="2"/>
  <c r="AG1586" i="2" l="1"/>
  <c r="AE1586" i="2"/>
  <c r="AF1586" i="2"/>
  <c r="AO1585" i="2"/>
  <c r="AQ1585" i="2"/>
  <c r="AP1585" i="2"/>
  <c r="R883" i="2"/>
  <c r="Z883" i="2" s="1"/>
  <c r="T884" i="2"/>
  <c r="AB884" i="2" s="1"/>
  <c r="U884" i="2"/>
  <c r="AC884" i="2" s="1"/>
  <c r="AB883" i="2"/>
  <c r="V884" i="2"/>
  <c r="AD884" i="2" s="1"/>
  <c r="S884" i="2"/>
  <c r="AA884" i="2" s="1"/>
  <c r="Q883" i="2"/>
  <c r="K1593" i="2"/>
  <c r="N1592" i="2"/>
  <c r="J1593" i="2"/>
  <c r="M1592" i="2"/>
  <c r="L1593" i="2"/>
  <c r="P1592" i="2"/>
  <c r="O1592" i="2"/>
  <c r="C1586" i="2"/>
  <c r="AR1586" i="2" s="1"/>
  <c r="B1587" i="2"/>
  <c r="AG1587" i="2" l="1"/>
  <c r="AE1587" i="2"/>
  <c r="AF1587" i="2"/>
  <c r="AP1586" i="2"/>
  <c r="AQ1586" i="2"/>
  <c r="AO1586" i="2"/>
  <c r="V885" i="2"/>
  <c r="AD885" i="2" s="1"/>
  <c r="AH884" i="2"/>
  <c r="Y883" i="2"/>
  <c r="W883" i="2"/>
  <c r="Q884" i="2" s="1"/>
  <c r="Y884" i="2" s="1"/>
  <c r="U885" i="2"/>
  <c r="AC885" i="2" s="1"/>
  <c r="R884" i="2"/>
  <c r="Z884" i="2" s="1"/>
  <c r="L1594" i="2"/>
  <c r="O1593" i="2"/>
  <c r="P1593" i="2"/>
  <c r="J1594" i="2"/>
  <c r="M1593" i="2"/>
  <c r="K1594" i="2"/>
  <c r="N1593" i="2"/>
  <c r="C1587" i="2"/>
  <c r="AR1587" i="2" s="1"/>
  <c r="B1588" i="2"/>
  <c r="AE1588" i="2" l="1"/>
  <c r="AF1588" i="2"/>
  <c r="AG1588" i="2"/>
  <c r="AQ1587" i="2"/>
  <c r="AO1587" i="2"/>
  <c r="AP1587" i="2"/>
  <c r="AH885" i="2"/>
  <c r="S885" i="2"/>
  <c r="T885" i="2"/>
  <c r="W884" i="2"/>
  <c r="Q885" i="2"/>
  <c r="AA885" i="2"/>
  <c r="K1595" i="2"/>
  <c r="N1594" i="2"/>
  <c r="J1595" i="2"/>
  <c r="M1594" i="2"/>
  <c r="L1595" i="2"/>
  <c r="P1594" i="2"/>
  <c r="O1594" i="2"/>
  <c r="C1588" i="2"/>
  <c r="AR1588" i="2" s="1"/>
  <c r="B1589" i="2"/>
  <c r="AF1589" i="2" l="1"/>
  <c r="AG1589" i="2"/>
  <c r="AE1589" i="2"/>
  <c r="AP1588" i="2"/>
  <c r="AO1588" i="2"/>
  <c r="AQ1588" i="2"/>
  <c r="R885" i="2"/>
  <c r="S886" i="2" s="1"/>
  <c r="AA886" i="2" s="1"/>
  <c r="AB885" i="2"/>
  <c r="U886" i="2"/>
  <c r="V886" i="2"/>
  <c r="AC886" i="2"/>
  <c r="AD886" i="2"/>
  <c r="W885" i="2"/>
  <c r="Y885" i="2"/>
  <c r="Z885" i="2"/>
  <c r="L1596" i="2"/>
  <c r="O1595" i="2"/>
  <c r="P1595" i="2"/>
  <c r="J1596" i="2"/>
  <c r="M1595" i="2"/>
  <c r="K1596" i="2"/>
  <c r="N1595" i="2"/>
  <c r="C1589" i="2"/>
  <c r="AR1589" i="2" s="1"/>
  <c r="B1590" i="2"/>
  <c r="AG1590" i="2" l="1"/>
  <c r="AF1590" i="2"/>
  <c r="AE1590" i="2"/>
  <c r="AO1589" i="2"/>
  <c r="AQ1589" i="2"/>
  <c r="AP1589" i="2"/>
  <c r="T886" i="2"/>
  <c r="AH886" i="2"/>
  <c r="Q886" i="2"/>
  <c r="R886" i="2"/>
  <c r="J1597" i="2"/>
  <c r="M1596" i="2"/>
  <c r="K1597" i="2"/>
  <c r="N1596" i="2"/>
  <c r="L1597" i="2"/>
  <c r="P1596" i="2"/>
  <c r="O1596" i="2"/>
  <c r="C1590" i="2"/>
  <c r="AR1590" i="2" s="1"/>
  <c r="B1591" i="2"/>
  <c r="AF1591" i="2" l="1"/>
  <c r="AG1591" i="2"/>
  <c r="AE1591" i="2"/>
  <c r="AP1590" i="2"/>
  <c r="AO1590" i="2"/>
  <c r="AQ1590" i="2"/>
  <c r="AB886" i="2"/>
  <c r="V887" i="2"/>
  <c r="AD887" i="2" s="1"/>
  <c r="U887" i="2"/>
  <c r="AC887" i="2" s="1"/>
  <c r="Z886" i="2"/>
  <c r="T887" i="2"/>
  <c r="AH887" i="2"/>
  <c r="S887" i="2"/>
  <c r="AA887" i="2" s="1"/>
  <c r="Y886" i="2"/>
  <c r="W886" i="2"/>
  <c r="L1598" i="2"/>
  <c r="O1597" i="2"/>
  <c r="P1597" i="2"/>
  <c r="K1598" i="2"/>
  <c r="N1597" i="2"/>
  <c r="J1598" i="2"/>
  <c r="M1597" i="2"/>
  <c r="C1591" i="2"/>
  <c r="AR1591" i="2" s="1"/>
  <c r="B1592" i="2"/>
  <c r="AE1592" i="2" l="1"/>
  <c r="AF1592" i="2"/>
  <c r="AG1592" i="2"/>
  <c r="AQ1591" i="2"/>
  <c r="AP1591" i="2"/>
  <c r="AO1591" i="2"/>
  <c r="Q887" i="2"/>
  <c r="R887" i="2"/>
  <c r="AB887" i="2"/>
  <c r="V888" i="2"/>
  <c r="AD888" i="2" s="1"/>
  <c r="U888" i="2"/>
  <c r="AC888" i="2" s="1"/>
  <c r="K1599" i="2"/>
  <c r="N1598" i="2"/>
  <c r="J1599" i="2"/>
  <c r="M1598" i="2"/>
  <c r="L1599" i="2"/>
  <c r="P1598" i="2"/>
  <c r="O1598" i="2"/>
  <c r="C1592" i="2"/>
  <c r="AR1592" i="2" s="1"/>
  <c r="B1593" i="2"/>
  <c r="AF1593" i="2" l="1"/>
  <c r="AE1593" i="2"/>
  <c r="AG1593" i="2"/>
  <c r="AO1592" i="2"/>
  <c r="AQ1592" i="2"/>
  <c r="AP1592" i="2"/>
  <c r="Z887" i="2"/>
  <c r="T888" i="2"/>
  <c r="AB888" i="2" s="1"/>
  <c r="S888" i="2"/>
  <c r="AA888" i="2" s="1"/>
  <c r="Y887" i="2"/>
  <c r="W887" i="2"/>
  <c r="L1600" i="2"/>
  <c r="O1599" i="2"/>
  <c r="P1599" i="2"/>
  <c r="J1600" i="2"/>
  <c r="M1599" i="2"/>
  <c r="K1600" i="2"/>
  <c r="N1599" i="2"/>
  <c r="C1593" i="2"/>
  <c r="AR1593" i="2" s="1"/>
  <c r="B1594" i="2"/>
  <c r="AG1594" i="2" l="1"/>
  <c r="AF1594" i="2"/>
  <c r="AE1594" i="2"/>
  <c r="AO1593" i="2"/>
  <c r="AQ1593" i="2"/>
  <c r="AP1593" i="2"/>
  <c r="AH888" i="2"/>
  <c r="V889" i="2"/>
  <c r="U889" i="2"/>
  <c r="Q888" i="2"/>
  <c r="R888" i="2"/>
  <c r="K1601" i="2"/>
  <c r="N1600" i="2"/>
  <c r="J1601" i="2"/>
  <c r="M1600" i="2"/>
  <c r="L1601" i="2"/>
  <c r="P1600" i="2"/>
  <c r="O1600" i="2"/>
  <c r="C1594" i="2"/>
  <c r="AR1594" i="2" s="1"/>
  <c r="B1595" i="2"/>
  <c r="AG1595" i="2" l="1"/>
  <c r="AE1595" i="2"/>
  <c r="AF1595" i="2"/>
  <c r="AP1594" i="2"/>
  <c r="AO1594" i="2"/>
  <c r="AQ1594" i="2"/>
  <c r="T889" i="2"/>
  <c r="Z888" i="2"/>
  <c r="Y888" i="2"/>
  <c r="W888" i="2"/>
  <c r="AC889" i="2"/>
  <c r="AD889" i="2"/>
  <c r="S889" i="2"/>
  <c r="J1602" i="2"/>
  <c r="M1601" i="2"/>
  <c r="L1602" i="2"/>
  <c r="O1601" i="2"/>
  <c r="P1601" i="2"/>
  <c r="K1602" i="2"/>
  <c r="N1601" i="2"/>
  <c r="C1595" i="2"/>
  <c r="AR1595" i="2" s="1"/>
  <c r="B1596" i="2"/>
  <c r="AE1596" i="2" l="1"/>
  <c r="AG1596" i="2"/>
  <c r="AF1596" i="2"/>
  <c r="AQ1595" i="2"/>
  <c r="AP1595" i="2"/>
  <c r="AO1595" i="2"/>
  <c r="U890" i="2"/>
  <c r="AC890" i="2" s="1"/>
  <c r="V890" i="2"/>
  <c r="AD890" i="2" s="1"/>
  <c r="R889" i="2"/>
  <c r="T890" i="2" s="1"/>
  <c r="AB890" i="2" s="1"/>
  <c r="Q889" i="2"/>
  <c r="AA889" i="2"/>
  <c r="S890" i="2"/>
  <c r="AH889" i="2"/>
  <c r="AB889" i="2"/>
  <c r="K1603" i="2"/>
  <c r="N1602" i="2"/>
  <c r="L1603" i="2"/>
  <c r="P1602" i="2"/>
  <c r="O1602" i="2"/>
  <c r="J1603" i="2"/>
  <c r="M1602" i="2"/>
  <c r="C1596" i="2"/>
  <c r="AR1596" i="2" s="1"/>
  <c r="B1597" i="2"/>
  <c r="AF1597" i="2" l="1"/>
  <c r="AG1597" i="2"/>
  <c r="AE1597" i="2"/>
  <c r="AQ1596" i="2"/>
  <c r="AP1596" i="2"/>
  <c r="AO1596" i="2"/>
  <c r="U891" i="2"/>
  <c r="AC891" i="2" s="1"/>
  <c r="AA890" i="2"/>
  <c r="W889" i="2"/>
  <c r="Q890" i="2" s="1"/>
  <c r="Y889" i="2"/>
  <c r="V891" i="2"/>
  <c r="AD891" i="2" s="1"/>
  <c r="Z889" i="2"/>
  <c r="R890" i="2"/>
  <c r="T891" i="2" s="1"/>
  <c r="L1604" i="2"/>
  <c r="O1603" i="2"/>
  <c r="P1603" i="2"/>
  <c r="J1604" i="2"/>
  <c r="M1603" i="2"/>
  <c r="K1604" i="2"/>
  <c r="N1603" i="2"/>
  <c r="C1597" i="2"/>
  <c r="AR1597" i="2" s="1"/>
  <c r="B1598" i="2"/>
  <c r="AG1598" i="2" l="1"/>
  <c r="AF1598" i="2"/>
  <c r="AE1598" i="2"/>
  <c r="AO1597" i="2"/>
  <c r="AP1597" i="2"/>
  <c r="AQ1597" i="2"/>
  <c r="AH890" i="2"/>
  <c r="AB891" i="2"/>
  <c r="W890" i="2"/>
  <c r="Y890" i="2"/>
  <c r="Z890" i="2"/>
  <c r="S891" i="2"/>
  <c r="V892" i="2"/>
  <c r="AD892" i="2" s="1"/>
  <c r="J1605" i="2"/>
  <c r="M1604" i="2"/>
  <c r="K1605" i="2"/>
  <c r="N1604" i="2"/>
  <c r="L1605" i="2"/>
  <c r="P1604" i="2"/>
  <c r="O1604" i="2"/>
  <c r="C1598" i="2"/>
  <c r="AR1598" i="2" s="1"/>
  <c r="B1599" i="2"/>
  <c r="AE1599" i="2" l="1"/>
  <c r="AG1599" i="2"/>
  <c r="AF1599" i="2"/>
  <c r="AP1598" i="2"/>
  <c r="AO1598" i="2"/>
  <c r="AQ1598" i="2"/>
  <c r="AH891" i="2"/>
  <c r="Q891" i="2"/>
  <c r="AA891" i="2"/>
  <c r="R891" i="2"/>
  <c r="U892" i="2"/>
  <c r="L1606" i="2"/>
  <c r="O1605" i="2"/>
  <c r="P1605" i="2"/>
  <c r="K1606" i="2"/>
  <c r="N1605" i="2"/>
  <c r="J1606" i="2"/>
  <c r="M1605" i="2"/>
  <c r="C1599" i="2"/>
  <c r="AR1599" i="2" s="1"/>
  <c r="B1600" i="2"/>
  <c r="AE1600" i="2" l="1"/>
  <c r="AF1600" i="2"/>
  <c r="AG1600" i="2"/>
  <c r="AQ1599" i="2"/>
  <c r="AO1599" i="2"/>
  <c r="AP1599" i="2"/>
  <c r="AC892" i="2"/>
  <c r="W891" i="2"/>
  <c r="Z891" i="2"/>
  <c r="R892" i="2"/>
  <c r="AH892" i="2"/>
  <c r="T892" i="2"/>
  <c r="S892" i="2"/>
  <c r="Y891" i="2"/>
  <c r="Q892" i="2"/>
  <c r="J1607" i="2"/>
  <c r="M1606" i="2"/>
  <c r="K1607" i="2"/>
  <c r="N1606" i="2"/>
  <c r="L1607" i="2"/>
  <c r="P1606" i="2"/>
  <c r="O1606" i="2"/>
  <c r="C1600" i="2"/>
  <c r="AR1600" i="2" s="1"/>
  <c r="B1601" i="2"/>
  <c r="AF1601" i="2" l="1"/>
  <c r="AE1601" i="2"/>
  <c r="AG1601" i="2"/>
  <c r="AQ1600" i="2"/>
  <c r="AP1600" i="2"/>
  <c r="AO1600" i="2"/>
  <c r="T893" i="2"/>
  <c r="AB893" i="2" s="1"/>
  <c r="AB892" i="2"/>
  <c r="V893" i="2"/>
  <c r="Z892" i="2"/>
  <c r="W892" i="2"/>
  <c r="Y892" i="2"/>
  <c r="U893" i="2"/>
  <c r="AA892" i="2"/>
  <c r="S893" i="2"/>
  <c r="L1608" i="2"/>
  <c r="O1607" i="2"/>
  <c r="P1607" i="2"/>
  <c r="K1608" i="2"/>
  <c r="N1607" i="2"/>
  <c r="J1608" i="2"/>
  <c r="M1607" i="2"/>
  <c r="C1601" i="2"/>
  <c r="AR1601" i="2" s="1"/>
  <c r="B1602" i="2"/>
  <c r="AG1602" i="2" l="1"/>
  <c r="AE1602" i="2"/>
  <c r="AF1602" i="2"/>
  <c r="AO1601" i="2"/>
  <c r="AQ1601" i="2"/>
  <c r="AP1601" i="2"/>
  <c r="Q893" i="2"/>
  <c r="Y893" i="2" s="1"/>
  <c r="R893" i="2"/>
  <c r="AA893" i="2"/>
  <c r="AH893" i="2"/>
  <c r="AC893" i="2"/>
  <c r="U894" i="2"/>
  <c r="AD893" i="2"/>
  <c r="V894" i="2"/>
  <c r="J1609" i="2"/>
  <c r="M1608" i="2"/>
  <c r="K1609" i="2"/>
  <c r="N1608" i="2"/>
  <c r="L1609" i="2"/>
  <c r="P1608" i="2"/>
  <c r="O1608" i="2"/>
  <c r="C1602" i="2"/>
  <c r="AR1602" i="2" s="1"/>
  <c r="B1603" i="2"/>
  <c r="AG1603" i="2" l="1"/>
  <c r="AE1603" i="2"/>
  <c r="AF1603" i="2"/>
  <c r="AP1602" i="2"/>
  <c r="AQ1602" i="2"/>
  <c r="AO1602" i="2"/>
  <c r="Z893" i="2"/>
  <c r="AH894" i="2"/>
  <c r="T894" i="2"/>
  <c r="AB894" i="2" s="1"/>
  <c r="W893" i="2"/>
  <c r="R894" i="2" s="1"/>
  <c r="S894" i="2"/>
  <c r="AA894" i="2" s="1"/>
  <c r="AD894" i="2"/>
  <c r="V895" i="2"/>
  <c r="AC894" i="2"/>
  <c r="K1610" i="2"/>
  <c r="N1609" i="2"/>
  <c r="L1610" i="2"/>
  <c r="O1609" i="2"/>
  <c r="P1609" i="2"/>
  <c r="J1610" i="2"/>
  <c r="M1609" i="2"/>
  <c r="C1603" i="2"/>
  <c r="AR1603" i="2" s="1"/>
  <c r="B1604" i="2"/>
  <c r="AE1604" i="2" l="1"/>
  <c r="AF1604" i="2"/>
  <c r="AG1604" i="2"/>
  <c r="AQ1603" i="2"/>
  <c r="AO1603" i="2"/>
  <c r="AP1603" i="2"/>
  <c r="S895" i="2"/>
  <c r="AA895" i="2" s="1"/>
  <c r="Z894" i="2"/>
  <c r="T895" i="2"/>
  <c r="AB895" i="2" s="1"/>
  <c r="U895" i="2"/>
  <c r="U896" i="2" s="1"/>
  <c r="AC896" i="2" s="1"/>
  <c r="Q894" i="2"/>
  <c r="AD895" i="2"/>
  <c r="L1611" i="2"/>
  <c r="P1610" i="2"/>
  <c r="O1610" i="2"/>
  <c r="J1611" i="2"/>
  <c r="M1610" i="2"/>
  <c r="K1611" i="2"/>
  <c r="N1610" i="2"/>
  <c r="C1604" i="2"/>
  <c r="AR1604" i="2" s="1"/>
  <c r="B1605" i="2"/>
  <c r="AF1605" i="2" l="1"/>
  <c r="AG1605" i="2"/>
  <c r="AE1605" i="2"/>
  <c r="AP1604" i="2"/>
  <c r="AO1604" i="2"/>
  <c r="AQ1604" i="2"/>
  <c r="AC895" i="2"/>
  <c r="V896" i="2"/>
  <c r="AD896" i="2" s="1"/>
  <c r="AH895" i="2"/>
  <c r="W894" i="2"/>
  <c r="Q895" i="2"/>
  <c r="Y894" i="2"/>
  <c r="R895" i="2"/>
  <c r="J1612" i="2"/>
  <c r="M1611" i="2"/>
  <c r="K1612" i="2"/>
  <c r="N1611" i="2"/>
  <c r="L1612" i="2"/>
  <c r="O1611" i="2"/>
  <c r="P1611" i="2"/>
  <c r="C1605" i="2"/>
  <c r="AR1605" i="2" s="1"/>
  <c r="B1606" i="2"/>
  <c r="AG1606" i="2" l="1"/>
  <c r="AF1606" i="2"/>
  <c r="AE1606" i="2"/>
  <c r="AO1605" i="2"/>
  <c r="AP1605" i="2"/>
  <c r="AQ1605" i="2"/>
  <c r="Y895" i="2"/>
  <c r="W895" i="2"/>
  <c r="S896" i="2"/>
  <c r="AA896" i="2" s="1"/>
  <c r="AH896" i="2"/>
  <c r="T896" i="2"/>
  <c r="Z895" i="2"/>
  <c r="R896" i="2"/>
  <c r="Z896" i="2" s="1"/>
  <c r="L1613" i="2"/>
  <c r="P1612" i="2"/>
  <c r="O1612" i="2"/>
  <c r="K1613" i="2"/>
  <c r="N1612" i="2"/>
  <c r="J1613" i="2"/>
  <c r="M1612" i="2"/>
  <c r="C1606" i="2"/>
  <c r="AR1606" i="2" s="1"/>
  <c r="B1607" i="2"/>
  <c r="AF1607" i="2" l="1"/>
  <c r="AG1607" i="2"/>
  <c r="AE1607" i="2"/>
  <c r="AP1606" i="2"/>
  <c r="AO1606" i="2"/>
  <c r="AQ1606" i="2"/>
  <c r="AH897" i="2"/>
  <c r="S897" i="2"/>
  <c r="AA897" i="2" s="1"/>
  <c r="AB896" i="2"/>
  <c r="V897" i="2"/>
  <c r="T897" i="2"/>
  <c r="AB897" i="2" s="1"/>
  <c r="U897" i="2"/>
  <c r="AC897" i="2" s="1"/>
  <c r="Q896" i="2"/>
  <c r="J1614" i="2"/>
  <c r="M1613" i="2"/>
  <c r="K1614" i="2"/>
  <c r="N1613" i="2"/>
  <c r="L1614" i="2"/>
  <c r="O1613" i="2"/>
  <c r="P1613" i="2"/>
  <c r="C1607" i="2"/>
  <c r="AR1607" i="2" s="1"/>
  <c r="B1608" i="2"/>
  <c r="AE1608" i="2" l="1"/>
  <c r="AF1608" i="2"/>
  <c r="AG1608" i="2"/>
  <c r="AQ1607" i="2"/>
  <c r="AP1607" i="2"/>
  <c r="AO1607" i="2"/>
  <c r="AD897" i="2"/>
  <c r="V898" i="2"/>
  <c r="AD898" i="2" s="1"/>
  <c r="U898" i="2"/>
  <c r="AC898" i="2" s="1"/>
  <c r="W896" i="2"/>
  <c r="Q897" i="2" s="1"/>
  <c r="Y897" i="2" s="1"/>
  <c r="Y896" i="2"/>
  <c r="L1615" i="2"/>
  <c r="P1614" i="2"/>
  <c r="O1614" i="2"/>
  <c r="K1615" i="2"/>
  <c r="N1614" i="2"/>
  <c r="J1615" i="2"/>
  <c r="M1614" i="2"/>
  <c r="C1608" i="2"/>
  <c r="AR1608" i="2" s="1"/>
  <c r="B1609" i="2"/>
  <c r="AF1609" i="2" l="1"/>
  <c r="AE1609" i="2"/>
  <c r="AG1609" i="2"/>
  <c r="AO1608" i="2"/>
  <c r="AQ1608" i="2"/>
  <c r="AP1608" i="2"/>
  <c r="R897" i="2"/>
  <c r="K1616" i="2"/>
  <c r="N1615" i="2"/>
  <c r="J1616" i="2"/>
  <c r="M1615" i="2"/>
  <c r="L1616" i="2"/>
  <c r="O1615" i="2"/>
  <c r="P1615" i="2"/>
  <c r="C1609" i="2"/>
  <c r="AR1609" i="2" s="1"/>
  <c r="B1610" i="2"/>
  <c r="AG1610" i="2" l="1"/>
  <c r="AF1610" i="2"/>
  <c r="AE1610" i="2"/>
  <c r="AO1609" i="2"/>
  <c r="AQ1609" i="2"/>
  <c r="AP1609" i="2"/>
  <c r="AH898" i="2"/>
  <c r="T898" i="2"/>
  <c r="S898" i="2"/>
  <c r="W897" i="2"/>
  <c r="Z897" i="2"/>
  <c r="J1617" i="2"/>
  <c r="M1616" i="2"/>
  <c r="L1617" i="2"/>
  <c r="P1616" i="2"/>
  <c r="O1616" i="2"/>
  <c r="K1617" i="2"/>
  <c r="N1616" i="2"/>
  <c r="C1610" i="2"/>
  <c r="AR1610" i="2" s="1"/>
  <c r="B1611" i="2"/>
  <c r="AG1611" i="2" l="1"/>
  <c r="AE1611" i="2"/>
  <c r="AF1611" i="2"/>
  <c r="AP1610" i="2"/>
  <c r="AQ1610" i="2"/>
  <c r="AO1610" i="2"/>
  <c r="Q898" i="2"/>
  <c r="AA898" i="2"/>
  <c r="V899" i="2"/>
  <c r="U899" i="2"/>
  <c r="AC899" i="2" s="1"/>
  <c r="AB898" i="2"/>
  <c r="R898" i="2"/>
  <c r="S899" i="2" s="1"/>
  <c r="L1618" i="2"/>
  <c r="O1617" i="2"/>
  <c r="P1617" i="2"/>
  <c r="K1618" i="2"/>
  <c r="N1617" i="2"/>
  <c r="J1618" i="2"/>
  <c r="M1617" i="2"/>
  <c r="C1611" i="2"/>
  <c r="AR1611" i="2" s="1"/>
  <c r="B1612" i="2"/>
  <c r="AE1612" i="2" l="1"/>
  <c r="AG1612" i="2"/>
  <c r="AF1612" i="2"/>
  <c r="AQ1611" i="2"/>
  <c r="AP1611" i="2"/>
  <c r="AO1611" i="2"/>
  <c r="AA899" i="2"/>
  <c r="AD899" i="2"/>
  <c r="T899" i="2"/>
  <c r="Y898" i="2"/>
  <c r="W898" i="2"/>
  <c r="R899" i="2" s="1"/>
  <c r="Z898" i="2"/>
  <c r="AH899" i="2"/>
  <c r="J1619" i="2"/>
  <c r="M1618" i="2"/>
  <c r="K1619" i="2"/>
  <c r="N1618" i="2"/>
  <c r="L1619" i="2"/>
  <c r="P1618" i="2"/>
  <c r="O1618" i="2"/>
  <c r="C1612" i="2"/>
  <c r="AR1612" i="2" s="1"/>
  <c r="B1613" i="2"/>
  <c r="AF1613" i="2" l="1"/>
  <c r="AG1613" i="2"/>
  <c r="AE1613" i="2"/>
  <c r="AQ1612" i="2"/>
  <c r="AO1612" i="2"/>
  <c r="AP1612" i="2"/>
  <c r="Q899" i="2"/>
  <c r="W899" i="2" s="1"/>
  <c r="U900" i="2"/>
  <c r="AC900" i="2" s="1"/>
  <c r="AB899" i="2"/>
  <c r="T900" i="2"/>
  <c r="V900" i="2"/>
  <c r="Z899" i="2"/>
  <c r="S900" i="2"/>
  <c r="K1620" i="2"/>
  <c r="N1619" i="2"/>
  <c r="L1620" i="2"/>
  <c r="O1619" i="2"/>
  <c r="P1619" i="2"/>
  <c r="J1620" i="2"/>
  <c r="M1619" i="2"/>
  <c r="C1613" i="2"/>
  <c r="AR1613" i="2" s="1"/>
  <c r="B1614" i="2"/>
  <c r="AG1614" i="2" l="1"/>
  <c r="AF1614" i="2"/>
  <c r="AE1614" i="2"/>
  <c r="AO1613" i="2"/>
  <c r="AP1613" i="2"/>
  <c r="AQ1613" i="2"/>
  <c r="Y899" i="2"/>
  <c r="R900" i="2"/>
  <c r="T901" i="2" s="1"/>
  <c r="AB901" i="2" s="1"/>
  <c r="Q900" i="2"/>
  <c r="AH900" i="2"/>
  <c r="AD900" i="2"/>
  <c r="V901" i="2"/>
  <c r="U901" i="2"/>
  <c r="AB900" i="2"/>
  <c r="S901" i="2"/>
  <c r="AA900" i="2"/>
  <c r="AH901" i="2"/>
  <c r="Z900" i="2"/>
  <c r="J1621" i="2"/>
  <c r="M1620" i="2"/>
  <c r="L1621" i="2"/>
  <c r="P1620" i="2"/>
  <c r="O1620" i="2"/>
  <c r="K1621" i="2"/>
  <c r="N1620" i="2"/>
  <c r="C1614" i="2"/>
  <c r="AR1614" i="2" s="1"/>
  <c r="B1615" i="2"/>
  <c r="AE1615" i="2" l="1"/>
  <c r="AG1615" i="2"/>
  <c r="AF1615" i="2"/>
  <c r="AP1614" i="2"/>
  <c r="AQ1614" i="2"/>
  <c r="AO1614" i="2"/>
  <c r="W900" i="2"/>
  <c r="Q901" i="2" s="1"/>
  <c r="Y901" i="2" s="1"/>
  <c r="Y900" i="2"/>
  <c r="AA901" i="2"/>
  <c r="AC901" i="2"/>
  <c r="U902" i="2"/>
  <c r="V902" i="2"/>
  <c r="AD901" i="2"/>
  <c r="K1622" i="2"/>
  <c r="N1621" i="2"/>
  <c r="L1622" i="2"/>
  <c r="O1621" i="2"/>
  <c r="P1621" i="2"/>
  <c r="J1622" i="2"/>
  <c r="M1621" i="2"/>
  <c r="C1615" i="2"/>
  <c r="AR1615" i="2" s="1"/>
  <c r="B1616" i="2"/>
  <c r="AE1616" i="2" l="1"/>
  <c r="AF1616" i="2"/>
  <c r="AG1616" i="2"/>
  <c r="AQ1615" i="2"/>
  <c r="AO1615" i="2"/>
  <c r="AP1615" i="2"/>
  <c r="R901" i="2"/>
  <c r="AD902" i="2"/>
  <c r="AC902" i="2"/>
  <c r="J1623" i="2"/>
  <c r="M1622" i="2"/>
  <c r="L1623" i="2"/>
  <c r="P1622" i="2"/>
  <c r="O1622" i="2"/>
  <c r="K1623" i="2"/>
  <c r="N1622" i="2"/>
  <c r="C1616" i="2"/>
  <c r="AR1616" i="2" s="1"/>
  <c r="B1617" i="2"/>
  <c r="AF1617" i="2" l="1"/>
  <c r="AE1617" i="2"/>
  <c r="AG1617" i="2"/>
  <c r="AQ1616" i="2"/>
  <c r="AP1616" i="2"/>
  <c r="AO1616" i="2"/>
  <c r="Z901" i="2"/>
  <c r="T902" i="2"/>
  <c r="S902" i="2"/>
  <c r="W901" i="2"/>
  <c r="AH902" i="2"/>
  <c r="L1624" i="2"/>
  <c r="O1623" i="2"/>
  <c r="P1623" i="2"/>
  <c r="K1624" i="2"/>
  <c r="N1623" i="2"/>
  <c r="J1624" i="2"/>
  <c r="M1623" i="2"/>
  <c r="C1617" i="2"/>
  <c r="AR1617" i="2" s="1"/>
  <c r="B1618" i="2"/>
  <c r="AG1618" i="2" l="1"/>
  <c r="AE1618" i="2"/>
  <c r="AF1618" i="2"/>
  <c r="AO1617" i="2"/>
  <c r="AP1617" i="2"/>
  <c r="AQ1617" i="2"/>
  <c r="R902" i="2"/>
  <c r="Q902" i="2"/>
  <c r="AA902" i="2"/>
  <c r="S903" i="2"/>
  <c r="AA903" i="2" s="1"/>
  <c r="V903" i="2"/>
  <c r="U903" i="2"/>
  <c r="AB902" i="2"/>
  <c r="T903" i="2"/>
  <c r="AB903" i="2" s="1"/>
  <c r="K1625" i="2"/>
  <c r="N1624" i="2"/>
  <c r="J1625" i="2"/>
  <c r="M1624" i="2"/>
  <c r="L1625" i="2"/>
  <c r="P1624" i="2"/>
  <c r="O1624" i="2"/>
  <c r="C1618" i="2"/>
  <c r="AR1618" i="2" s="1"/>
  <c r="B1619" i="2"/>
  <c r="AG1619" i="2" l="1"/>
  <c r="AE1619" i="2"/>
  <c r="AF1619" i="2"/>
  <c r="AP1618" i="2"/>
  <c r="AQ1618" i="2"/>
  <c r="AO1618" i="2"/>
  <c r="AC903" i="2"/>
  <c r="U904" i="2"/>
  <c r="V904" i="2"/>
  <c r="AD903" i="2"/>
  <c r="W902" i="2"/>
  <c r="Q903" i="2" s="1"/>
  <c r="Y902" i="2"/>
  <c r="Z902" i="2"/>
  <c r="L1626" i="2"/>
  <c r="O1625" i="2"/>
  <c r="P1625" i="2"/>
  <c r="J1626" i="2"/>
  <c r="M1625" i="2"/>
  <c r="K1626" i="2"/>
  <c r="N1625" i="2"/>
  <c r="C1619" i="2"/>
  <c r="AR1619" i="2" s="1"/>
  <c r="B1620" i="2"/>
  <c r="AE1620" i="2" l="1"/>
  <c r="AF1620" i="2"/>
  <c r="AG1620" i="2"/>
  <c r="AQ1619" i="2"/>
  <c r="AP1619" i="2"/>
  <c r="AO1619" i="2"/>
  <c r="Y903" i="2"/>
  <c r="R903" i="2"/>
  <c r="AD904" i="2"/>
  <c r="AH903" i="2"/>
  <c r="AC904" i="2"/>
  <c r="J1627" i="2"/>
  <c r="M1626" i="2"/>
  <c r="K1627" i="2"/>
  <c r="N1626" i="2"/>
  <c r="L1627" i="2"/>
  <c r="P1626" i="2"/>
  <c r="O1626" i="2"/>
  <c r="C1620" i="2"/>
  <c r="AR1620" i="2" s="1"/>
  <c r="B1621" i="2"/>
  <c r="AF1621" i="2" l="1"/>
  <c r="AG1621" i="2"/>
  <c r="AE1621" i="2"/>
  <c r="AP1620" i="2"/>
  <c r="AO1620" i="2"/>
  <c r="AQ1620" i="2"/>
  <c r="AH904" i="2"/>
  <c r="Z903" i="2"/>
  <c r="S904" i="2"/>
  <c r="T904" i="2"/>
  <c r="W903" i="2"/>
  <c r="K1628" i="2"/>
  <c r="N1627" i="2"/>
  <c r="L1628" i="2"/>
  <c r="O1627" i="2"/>
  <c r="P1627" i="2"/>
  <c r="J1628" i="2"/>
  <c r="M1627" i="2"/>
  <c r="C1621" i="2"/>
  <c r="AR1621" i="2" s="1"/>
  <c r="B1622" i="2"/>
  <c r="AG1622" i="2" l="1"/>
  <c r="AF1622" i="2"/>
  <c r="AE1622" i="2"/>
  <c r="AO1621" i="2"/>
  <c r="AQ1621" i="2"/>
  <c r="AP1621" i="2"/>
  <c r="R904" i="2"/>
  <c r="Q904" i="2"/>
  <c r="T905" i="2"/>
  <c r="AB904" i="2"/>
  <c r="U905" i="2"/>
  <c r="V905" i="2"/>
  <c r="AA904" i="2"/>
  <c r="S905" i="2"/>
  <c r="AA905" i="2" s="1"/>
  <c r="L1629" i="2"/>
  <c r="P1628" i="2"/>
  <c r="O1628" i="2"/>
  <c r="J1629" i="2"/>
  <c r="M1628" i="2"/>
  <c r="K1629" i="2"/>
  <c r="N1628" i="2"/>
  <c r="C1622" i="2"/>
  <c r="AR1622" i="2" s="1"/>
  <c r="B1623" i="2"/>
  <c r="AF1623" i="2" l="1"/>
  <c r="AE1623" i="2"/>
  <c r="AG1623" i="2"/>
  <c r="AP1622" i="2"/>
  <c r="AO1622" i="2"/>
  <c r="AQ1622" i="2"/>
  <c r="AD905" i="2"/>
  <c r="V906" i="2"/>
  <c r="AC905" i="2"/>
  <c r="U906" i="2"/>
  <c r="AB905" i="2"/>
  <c r="Y904" i="2"/>
  <c r="W904" i="2"/>
  <c r="Q905" i="2" s="1"/>
  <c r="Z904" i="2"/>
  <c r="K1630" i="2"/>
  <c r="N1629" i="2"/>
  <c r="J1630" i="2"/>
  <c r="M1629" i="2"/>
  <c r="L1630" i="2"/>
  <c r="O1629" i="2"/>
  <c r="P1629" i="2"/>
  <c r="C1623" i="2"/>
  <c r="AR1623" i="2" s="1"/>
  <c r="B1624" i="2"/>
  <c r="AF1624" i="2" l="1"/>
  <c r="AE1624" i="2"/>
  <c r="AG1624" i="2"/>
  <c r="AQ1623" i="2"/>
  <c r="AO1623" i="2"/>
  <c r="AP1623" i="2"/>
  <c r="R905" i="2"/>
  <c r="T906" i="2" s="1"/>
  <c r="AB906" i="2" s="1"/>
  <c r="AC906" i="2"/>
  <c r="S906" i="2"/>
  <c r="Z905" i="2"/>
  <c r="AH905" i="2"/>
  <c r="AD906" i="2"/>
  <c r="W905" i="2"/>
  <c r="Q906" i="2" s="1"/>
  <c r="Y905" i="2"/>
  <c r="J1631" i="2"/>
  <c r="M1630" i="2"/>
  <c r="L1631" i="2"/>
  <c r="P1630" i="2"/>
  <c r="O1630" i="2"/>
  <c r="K1631" i="2"/>
  <c r="N1630" i="2"/>
  <c r="C1624" i="2"/>
  <c r="AR1624" i="2" s="1"/>
  <c r="B1625" i="2"/>
  <c r="AG1625" i="2" l="1"/>
  <c r="AE1625" i="2"/>
  <c r="AF1625" i="2"/>
  <c r="AO1624" i="2"/>
  <c r="AQ1624" i="2"/>
  <c r="AP1624" i="2"/>
  <c r="V907" i="2"/>
  <c r="Y906" i="2"/>
  <c r="R906" i="2"/>
  <c r="AA906" i="2"/>
  <c r="S907" i="2"/>
  <c r="AD907" i="2"/>
  <c r="U907" i="2"/>
  <c r="AH906" i="2"/>
  <c r="L1632" i="2"/>
  <c r="O1631" i="2"/>
  <c r="P1631" i="2"/>
  <c r="K1632" i="2"/>
  <c r="N1631" i="2"/>
  <c r="J1632" i="2"/>
  <c r="M1631" i="2"/>
  <c r="C1625" i="2"/>
  <c r="AR1625" i="2" s="1"/>
  <c r="B1626" i="2"/>
  <c r="AG1626" i="2" l="1"/>
  <c r="AF1626" i="2"/>
  <c r="AE1626" i="2"/>
  <c r="AO1625" i="2"/>
  <c r="AQ1625" i="2"/>
  <c r="AP1625" i="2"/>
  <c r="AA907" i="2"/>
  <c r="Z906" i="2"/>
  <c r="T907" i="2"/>
  <c r="U908" i="2" s="1"/>
  <c r="AC907" i="2"/>
  <c r="W906" i="2"/>
  <c r="J1633" i="2"/>
  <c r="M1632" i="2"/>
  <c r="K1633" i="2"/>
  <c r="N1632" i="2"/>
  <c r="L1633" i="2"/>
  <c r="P1632" i="2"/>
  <c r="O1632" i="2"/>
  <c r="C1626" i="2"/>
  <c r="AR1626" i="2" s="1"/>
  <c r="B1627" i="2"/>
  <c r="AE1627" i="2" l="1"/>
  <c r="AF1627" i="2"/>
  <c r="AG1627" i="2"/>
  <c r="AP1626" i="2"/>
  <c r="AO1626" i="2"/>
  <c r="AQ1626" i="2"/>
  <c r="AH907" i="2"/>
  <c r="AC908" i="2"/>
  <c r="AB907" i="2"/>
  <c r="V908" i="2"/>
  <c r="R907" i="2"/>
  <c r="Q907" i="2"/>
  <c r="K1634" i="2"/>
  <c r="N1633" i="2"/>
  <c r="L1634" i="2"/>
  <c r="O1633" i="2"/>
  <c r="P1633" i="2"/>
  <c r="J1634" i="2"/>
  <c r="M1633" i="2"/>
  <c r="C1627" i="2"/>
  <c r="AR1627" i="2" s="1"/>
  <c r="B1628" i="2"/>
  <c r="AF1628" i="2" l="1"/>
  <c r="AG1628" i="2"/>
  <c r="AE1628" i="2"/>
  <c r="AQ1627" i="2"/>
  <c r="AP1627" i="2"/>
  <c r="AO1627" i="2"/>
  <c r="W907" i="2"/>
  <c r="Q908" i="2" s="1"/>
  <c r="Y907" i="2"/>
  <c r="T908" i="2"/>
  <c r="V909" i="2" s="1"/>
  <c r="Z907" i="2"/>
  <c r="R908" i="2"/>
  <c r="S908" i="2"/>
  <c r="AD908" i="2"/>
  <c r="J1635" i="2"/>
  <c r="M1634" i="2"/>
  <c r="L1635" i="2"/>
  <c r="P1634" i="2"/>
  <c r="O1634" i="2"/>
  <c r="K1635" i="2"/>
  <c r="N1634" i="2"/>
  <c r="C1628" i="2"/>
  <c r="AR1628" i="2" s="1"/>
  <c r="B1629" i="2"/>
  <c r="AG1629" i="2" l="1"/>
  <c r="AF1629" i="2"/>
  <c r="AE1629" i="2"/>
  <c r="AQ1628" i="2"/>
  <c r="AO1628" i="2"/>
  <c r="AP1628" i="2"/>
  <c r="T909" i="2"/>
  <c r="Z908" i="2"/>
  <c r="AH908" i="2"/>
  <c r="AB908" i="2"/>
  <c r="U909" i="2"/>
  <c r="AD909" i="2"/>
  <c r="V910" i="2"/>
  <c r="AA908" i="2"/>
  <c r="S909" i="2"/>
  <c r="Y908" i="2"/>
  <c r="W908" i="2"/>
  <c r="R909" i="2" s="1"/>
  <c r="Q909" i="2"/>
  <c r="L1636" i="2"/>
  <c r="O1635" i="2"/>
  <c r="P1635" i="2"/>
  <c r="K1636" i="2"/>
  <c r="N1635" i="2"/>
  <c r="J1636" i="2"/>
  <c r="M1635" i="2"/>
  <c r="C1629" i="2"/>
  <c r="AR1629" i="2" s="1"/>
  <c r="B1630" i="2"/>
  <c r="AG1630" i="2" l="1"/>
  <c r="AF1630" i="2"/>
  <c r="AE1630" i="2"/>
  <c r="AO1629" i="2"/>
  <c r="AP1629" i="2"/>
  <c r="AQ1629" i="2"/>
  <c r="AH910" i="2"/>
  <c r="Z909" i="2"/>
  <c r="U910" i="2"/>
  <c r="AC909" i="2"/>
  <c r="Y909" i="2"/>
  <c r="W909" i="2"/>
  <c r="R910" i="2" s="1"/>
  <c r="AA909" i="2"/>
  <c r="S910" i="2"/>
  <c r="AH909" i="2"/>
  <c r="AD910" i="2"/>
  <c r="AB909" i="2"/>
  <c r="T910" i="2"/>
  <c r="V911" i="2" s="1"/>
  <c r="K1637" i="2"/>
  <c r="N1636" i="2"/>
  <c r="J1637" i="2"/>
  <c r="M1636" i="2"/>
  <c r="L1637" i="2"/>
  <c r="P1636" i="2"/>
  <c r="O1636" i="2"/>
  <c r="C1630" i="2"/>
  <c r="AR1630" i="2" s="1"/>
  <c r="B1631" i="2"/>
  <c r="AE1631" i="2" l="1"/>
  <c r="AG1631" i="2"/>
  <c r="AF1631" i="2"/>
  <c r="AP1630" i="2"/>
  <c r="AQ1630" i="2"/>
  <c r="AO1630" i="2"/>
  <c r="Q910" i="2"/>
  <c r="W910" i="2"/>
  <c r="R911" i="2" s="1"/>
  <c r="AH911" i="2"/>
  <c r="Z910" i="2"/>
  <c r="Y910" i="2"/>
  <c r="AC910" i="2"/>
  <c r="U911" i="2"/>
  <c r="AA910" i="2"/>
  <c r="S911" i="2"/>
  <c r="AD911" i="2"/>
  <c r="T911" i="2"/>
  <c r="AB910" i="2"/>
  <c r="L1638" i="2"/>
  <c r="O1637" i="2"/>
  <c r="P1637" i="2"/>
  <c r="J1638" i="2"/>
  <c r="M1637" i="2"/>
  <c r="K1638" i="2"/>
  <c r="N1637" i="2"/>
  <c r="C1631" i="2"/>
  <c r="AR1631" i="2" s="1"/>
  <c r="B1632" i="2"/>
  <c r="AF1632" i="2" l="1"/>
  <c r="AE1632" i="2"/>
  <c r="AG1632" i="2"/>
  <c r="AQ1631" i="2"/>
  <c r="AO1631" i="2"/>
  <c r="AP1631" i="2"/>
  <c r="Q911" i="2"/>
  <c r="Y911" i="2" s="1"/>
  <c r="W911" i="2"/>
  <c r="R912" i="2" s="1"/>
  <c r="AB911" i="2"/>
  <c r="T912" i="2"/>
  <c r="V912" i="2"/>
  <c r="S912" i="2"/>
  <c r="AA911" i="2"/>
  <c r="AC911" i="2"/>
  <c r="U912" i="2"/>
  <c r="Z911" i="2"/>
  <c r="AH912" i="2"/>
  <c r="K1639" i="2"/>
  <c r="N1638" i="2"/>
  <c r="J1639" i="2"/>
  <c r="M1638" i="2"/>
  <c r="L1639" i="2"/>
  <c r="P1638" i="2"/>
  <c r="O1638" i="2"/>
  <c r="C1632" i="2"/>
  <c r="AR1632" i="2" s="1"/>
  <c r="B1633" i="2"/>
  <c r="AG1633" i="2" l="1"/>
  <c r="AE1633" i="2"/>
  <c r="AF1633" i="2"/>
  <c r="AQ1632" i="2"/>
  <c r="AP1632" i="2"/>
  <c r="AO1632" i="2"/>
  <c r="Q912" i="2"/>
  <c r="S913" i="2"/>
  <c r="AA912" i="2"/>
  <c r="AD912" i="2"/>
  <c r="V913" i="2"/>
  <c r="T913" i="2"/>
  <c r="AB912" i="2"/>
  <c r="Y912" i="2"/>
  <c r="W912" i="2"/>
  <c r="Q913" i="2" s="1"/>
  <c r="U913" i="2"/>
  <c r="AC912" i="2"/>
  <c r="Z912" i="2"/>
  <c r="R913" i="2"/>
  <c r="L1640" i="2"/>
  <c r="O1639" i="2"/>
  <c r="P1639" i="2"/>
  <c r="J1640" i="2"/>
  <c r="M1639" i="2"/>
  <c r="K1640" i="2"/>
  <c r="N1639" i="2"/>
  <c r="C1633" i="2"/>
  <c r="AR1633" i="2" s="1"/>
  <c r="B1634" i="2"/>
  <c r="AG1634" i="2" l="1"/>
  <c r="AF1634" i="2"/>
  <c r="AE1634" i="2"/>
  <c r="AO1633" i="2"/>
  <c r="AQ1633" i="2"/>
  <c r="AP1633" i="2"/>
  <c r="Y913" i="2"/>
  <c r="W913" i="2"/>
  <c r="R914" i="2" s="1"/>
  <c r="Q914" i="2"/>
  <c r="AH913" i="2"/>
  <c r="Z913" i="2"/>
  <c r="AH914" i="2"/>
  <c r="AB913" i="2"/>
  <c r="T914" i="2"/>
  <c r="V914" i="2"/>
  <c r="AD913" i="2"/>
  <c r="U914" i="2"/>
  <c r="AC913" i="2"/>
  <c r="AA913" i="2"/>
  <c r="S914" i="2"/>
  <c r="AA914" i="2" s="1"/>
  <c r="K1641" i="2"/>
  <c r="N1640" i="2"/>
  <c r="J1641" i="2"/>
  <c r="M1640" i="2"/>
  <c r="L1641" i="2"/>
  <c r="P1640" i="2"/>
  <c r="O1640" i="2"/>
  <c r="C1634" i="2"/>
  <c r="AR1634" i="2" s="1"/>
  <c r="B1635" i="2"/>
  <c r="AE1635" i="2" l="1"/>
  <c r="AF1635" i="2"/>
  <c r="AG1635" i="2"/>
  <c r="AP1634" i="2"/>
  <c r="AQ1634" i="2"/>
  <c r="AO1634" i="2"/>
  <c r="AC914" i="2"/>
  <c r="U915" i="2"/>
  <c r="Y914" i="2"/>
  <c r="W914" i="2"/>
  <c r="Q915" i="2" s="1"/>
  <c r="V915" i="2"/>
  <c r="AD915" i="2" s="1"/>
  <c r="AD914" i="2"/>
  <c r="AB914" i="2"/>
  <c r="T915" i="2"/>
  <c r="S915" i="2"/>
  <c r="Z914" i="2"/>
  <c r="R915" i="2"/>
  <c r="L1642" i="2"/>
  <c r="O1641" i="2"/>
  <c r="P1641" i="2"/>
  <c r="J1642" i="2"/>
  <c r="M1641" i="2"/>
  <c r="K1642" i="2"/>
  <c r="N1641" i="2"/>
  <c r="C1635" i="2"/>
  <c r="AR1635" i="2" s="1"/>
  <c r="B1636" i="2"/>
  <c r="AF1636" i="2" l="1"/>
  <c r="AG1636" i="2"/>
  <c r="AE1636" i="2"/>
  <c r="AQ1635" i="2"/>
  <c r="AP1635" i="2"/>
  <c r="AO1635" i="2"/>
  <c r="AH915" i="2"/>
  <c r="AH916" i="2"/>
  <c r="Z915" i="2"/>
  <c r="Y915" i="2"/>
  <c r="W915" i="2"/>
  <c r="AA915" i="2"/>
  <c r="S916" i="2"/>
  <c r="AA916" i="2" s="1"/>
  <c r="AC915" i="2"/>
  <c r="U916" i="2"/>
  <c r="V916" i="2"/>
  <c r="AB915" i="2"/>
  <c r="T916" i="2"/>
  <c r="AB916" i="2" s="1"/>
  <c r="K1643" i="2"/>
  <c r="N1642" i="2"/>
  <c r="J1643" i="2"/>
  <c r="M1642" i="2"/>
  <c r="L1643" i="2"/>
  <c r="P1642" i="2"/>
  <c r="O1642" i="2"/>
  <c r="C1636" i="2"/>
  <c r="AR1636" i="2" s="1"/>
  <c r="B1637" i="2"/>
  <c r="AG1637" i="2" l="1"/>
  <c r="AF1637" i="2"/>
  <c r="AE1637" i="2"/>
  <c r="AP1636" i="2"/>
  <c r="AO1636" i="2"/>
  <c r="AQ1636" i="2"/>
  <c r="Q916" i="2"/>
  <c r="R916" i="2"/>
  <c r="AD916" i="2"/>
  <c r="V917" i="2"/>
  <c r="AD917" i="2" s="1"/>
  <c r="AC916" i="2"/>
  <c r="U917" i="2"/>
  <c r="L1644" i="2"/>
  <c r="O1643" i="2"/>
  <c r="P1643" i="2"/>
  <c r="J1644" i="2"/>
  <c r="M1643" i="2"/>
  <c r="K1644" i="2"/>
  <c r="N1643" i="2"/>
  <c r="C1637" i="2"/>
  <c r="AR1637" i="2" s="1"/>
  <c r="B1638" i="2"/>
  <c r="AG1638" i="2" l="1"/>
  <c r="AE1638" i="2"/>
  <c r="AF1638" i="2"/>
  <c r="AO1637" i="2"/>
  <c r="AP1637" i="2"/>
  <c r="AQ1637" i="2"/>
  <c r="AC917" i="2"/>
  <c r="T917" i="2"/>
  <c r="Z916" i="2"/>
  <c r="AH917" i="2"/>
  <c r="W916" i="2"/>
  <c r="Y916" i="2"/>
  <c r="S917" i="2"/>
  <c r="AA917" i="2" s="1"/>
  <c r="J1645" i="2"/>
  <c r="M1644" i="2"/>
  <c r="K1645" i="2"/>
  <c r="N1644" i="2"/>
  <c r="L1645" i="2"/>
  <c r="P1644" i="2"/>
  <c r="O1644" i="2"/>
  <c r="C1638" i="2"/>
  <c r="AR1638" i="2" s="1"/>
  <c r="B1639" i="2"/>
  <c r="AE1639" i="2" l="1"/>
  <c r="AF1639" i="2"/>
  <c r="AG1639" i="2"/>
  <c r="AP1638" i="2"/>
  <c r="AO1638" i="2"/>
  <c r="AQ1638" i="2"/>
  <c r="R917" i="2"/>
  <c r="S918" i="2"/>
  <c r="AA918" i="2" s="1"/>
  <c r="Z917" i="2"/>
  <c r="AH918" i="2"/>
  <c r="Q917" i="2"/>
  <c r="V918" i="2"/>
  <c r="AD918" i="2" s="1"/>
  <c r="AB917" i="2"/>
  <c r="U918" i="2"/>
  <c r="AC918" i="2" s="1"/>
  <c r="L1646" i="2"/>
  <c r="O1645" i="2"/>
  <c r="P1645" i="2"/>
  <c r="K1646" i="2"/>
  <c r="N1645" i="2"/>
  <c r="J1646" i="2"/>
  <c r="M1645" i="2"/>
  <c r="C1639" i="2"/>
  <c r="AR1639" i="2" s="1"/>
  <c r="B1640" i="2"/>
  <c r="AF1640" i="2" l="1"/>
  <c r="AE1640" i="2"/>
  <c r="AG1640" i="2"/>
  <c r="AQ1639" i="2"/>
  <c r="AP1639" i="2"/>
  <c r="AO1639" i="2"/>
  <c r="T918" i="2"/>
  <c r="AB918" i="2" s="1"/>
  <c r="W917" i="2"/>
  <c r="Y917" i="2"/>
  <c r="U919" i="2"/>
  <c r="AC919" i="2" s="1"/>
  <c r="V919" i="2"/>
  <c r="AD919" i="2" s="1"/>
  <c r="Q918" i="2"/>
  <c r="Y918" i="2" s="1"/>
  <c r="K1647" i="2"/>
  <c r="N1646" i="2"/>
  <c r="J1647" i="2"/>
  <c r="M1646" i="2"/>
  <c r="L1647" i="2"/>
  <c r="P1646" i="2"/>
  <c r="O1646" i="2"/>
  <c r="C1640" i="2"/>
  <c r="AR1640" i="2" s="1"/>
  <c r="B1641" i="2"/>
  <c r="AG1641" i="2" l="1"/>
  <c r="AF1641" i="2"/>
  <c r="AE1641" i="2"/>
  <c r="AO1640" i="2"/>
  <c r="AP1640" i="2"/>
  <c r="AQ1640" i="2"/>
  <c r="R918" i="2"/>
  <c r="L1648" i="2"/>
  <c r="O1647" i="2"/>
  <c r="P1647" i="2"/>
  <c r="J1648" i="2"/>
  <c r="M1647" i="2"/>
  <c r="K1648" i="2"/>
  <c r="N1647" i="2"/>
  <c r="C1641" i="2"/>
  <c r="AR1641" i="2" s="1"/>
  <c r="B1642" i="2"/>
  <c r="AG1642" i="2" l="1"/>
  <c r="AE1642" i="2"/>
  <c r="AF1642" i="2"/>
  <c r="AO1641" i="2"/>
  <c r="AQ1641" i="2"/>
  <c r="AP1641" i="2"/>
  <c r="T919" i="2"/>
  <c r="S919" i="2"/>
  <c r="Z918" i="2"/>
  <c r="AH919" i="2"/>
  <c r="W918" i="2"/>
  <c r="K1649" i="2"/>
  <c r="N1648" i="2"/>
  <c r="J1649" i="2"/>
  <c r="M1648" i="2"/>
  <c r="L1649" i="2"/>
  <c r="P1648" i="2"/>
  <c r="O1648" i="2"/>
  <c r="C1642" i="2"/>
  <c r="AR1642" i="2" s="1"/>
  <c r="B1643" i="2"/>
  <c r="AH1643" i="2" l="1"/>
  <c r="AE1643" i="2"/>
  <c r="AG1643" i="2"/>
  <c r="AF1643" i="2"/>
  <c r="AP1642" i="2"/>
  <c r="AQ1642" i="2"/>
  <c r="AO1642" i="2"/>
  <c r="Q919" i="2"/>
  <c r="U920" i="2"/>
  <c r="AA919" i="2"/>
  <c r="V920" i="2"/>
  <c r="AB919" i="2"/>
  <c r="R919" i="2"/>
  <c r="J1650" i="2"/>
  <c r="M1649" i="2"/>
  <c r="L1650" i="2"/>
  <c r="O1649" i="2"/>
  <c r="P1649" i="2"/>
  <c r="K1650" i="2"/>
  <c r="N1649" i="2"/>
  <c r="R1643" i="2"/>
  <c r="T1643" i="2"/>
  <c r="S1643" i="2"/>
  <c r="C1643" i="2"/>
  <c r="AR1643" i="2" s="1"/>
  <c r="B1644" i="2"/>
  <c r="AH1644" i="2" l="1"/>
  <c r="AF1644" i="2"/>
  <c r="AE1644" i="2"/>
  <c r="AG1644" i="2"/>
  <c r="AQ1643" i="2"/>
  <c r="AP1643" i="2"/>
  <c r="AO1643" i="2"/>
  <c r="AD920" i="2"/>
  <c r="S920" i="2"/>
  <c r="Z919" i="2"/>
  <c r="AH920" i="2"/>
  <c r="T920" i="2"/>
  <c r="AC920" i="2"/>
  <c r="Y919" i="2"/>
  <c r="W919" i="2"/>
  <c r="L1651" i="2"/>
  <c r="P1650" i="2"/>
  <c r="O1650" i="2"/>
  <c r="K1651" i="2"/>
  <c r="N1650" i="2"/>
  <c r="J1651" i="2"/>
  <c r="M1650" i="2"/>
  <c r="T1644" i="2"/>
  <c r="S1644" i="2"/>
  <c r="R1644" i="2"/>
  <c r="C1644" i="2"/>
  <c r="AR1644" i="2" s="1"/>
  <c r="B1645" i="2"/>
  <c r="AH1645" i="2" l="1"/>
  <c r="AG1645" i="2"/>
  <c r="AF1645" i="2"/>
  <c r="AE1645" i="2"/>
  <c r="AQ1644" i="2"/>
  <c r="AO1644" i="2"/>
  <c r="AP1644" i="2"/>
  <c r="AB920" i="2"/>
  <c r="R920" i="2"/>
  <c r="Q920" i="2"/>
  <c r="AA920" i="2"/>
  <c r="S921" i="2"/>
  <c r="V921" i="2"/>
  <c r="U921" i="2"/>
  <c r="K1652" i="2"/>
  <c r="N1651" i="2"/>
  <c r="J1652" i="2"/>
  <c r="M1651" i="2"/>
  <c r="L1652" i="2"/>
  <c r="O1651" i="2"/>
  <c r="P1651" i="2"/>
  <c r="T1645" i="2"/>
  <c r="S1645" i="2"/>
  <c r="R1645" i="2"/>
  <c r="C1645" i="2"/>
  <c r="AR1645" i="2" s="1"/>
  <c r="B1646" i="2"/>
  <c r="AH1646" i="2" l="1"/>
  <c r="AE1646" i="2"/>
  <c r="AF1646" i="2"/>
  <c r="AG1646" i="2"/>
  <c r="AO1645" i="2"/>
  <c r="AP1645" i="2"/>
  <c r="AQ1645" i="2"/>
  <c r="AD921" i="2"/>
  <c r="AA921" i="2"/>
  <c r="W920" i="2"/>
  <c r="R921" i="2" s="1"/>
  <c r="Y920" i="2"/>
  <c r="Q921" i="2"/>
  <c r="AH921" i="2"/>
  <c r="Z920" i="2"/>
  <c r="T921" i="2"/>
  <c r="AC921" i="2"/>
  <c r="U922" i="2"/>
  <c r="J1653" i="2"/>
  <c r="M1652" i="2"/>
  <c r="L1653" i="2"/>
  <c r="P1652" i="2"/>
  <c r="O1652" i="2"/>
  <c r="K1653" i="2"/>
  <c r="N1652" i="2"/>
  <c r="T1646" i="2"/>
  <c r="S1646" i="2"/>
  <c r="R1646" i="2"/>
  <c r="C1646" i="2"/>
  <c r="AR1646" i="2" s="1"/>
  <c r="B1647" i="2"/>
  <c r="AH1647" i="2" l="1"/>
  <c r="AE1647" i="2"/>
  <c r="AG1647" i="2"/>
  <c r="AF1647" i="2"/>
  <c r="AP1646" i="2"/>
  <c r="AQ1646" i="2"/>
  <c r="AO1646" i="2"/>
  <c r="Z921" i="2"/>
  <c r="S922" i="2"/>
  <c r="Y921" i="2"/>
  <c r="W921" i="2"/>
  <c r="Q922" i="2" s="1"/>
  <c r="AB921" i="2"/>
  <c r="T922" i="2"/>
  <c r="U923" i="2" s="1"/>
  <c r="AC923" i="2" s="1"/>
  <c r="V922" i="2"/>
  <c r="AC922" i="2"/>
  <c r="L1654" i="2"/>
  <c r="O1653" i="2"/>
  <c r="P1653" i="2"/>
  <c r="K1654" i="2"/>
  <c r="N1653" i="2"/>
  <c r="J1654" i="2"/>
  <c r="M1653" i="2"/>
  <c r="T1647" i="2"/>
  <c r="S1647" i="2"/>
  <c r="R1647" i="2"/>
  <c r="C1647" i="2"/>
  <c r="AR1647" i="2" s="1"/>
  <c r="B1648" i="2"/>
  <c r="AH1648" i="2" l="1"/>
  <c r="AF1648" i="2"/>
  <c r="AE1648" i="2"/>
  <c r="AG1648" i="2"/>
  <c r="AQ1647" i="2"/>
  <c r="AO1647" i="2"/>
  <c r="AP1647" i="2"/>
  <c r="Y922" i="2"/>
  <c r="AA922" i="2"/>
  <c r="AD922" i="2"/>
  <c r="V923" i="2"/>
  <c r="R922" i="2"/>
  <c r="T923" i="2" s="1"/>
  <c r="AB922" i="2"/>
  <c r="AH922" i="2"/>
  <c r="J1655" i="2"/>
  <c r="M1654" i="2"/>
  <c r="K1655" i="2"/>
  <c r="N1654" i="2"/>
  <c r="L1655" i="2"/>
  <c r="P1654" i="2"/>
  <c r="O1654" i="2"/>
  <c r="S1648" i="2"/>
  <c r="R1648" i="2"/>
  <c r="T1648" i="2"/>
  <c r="C1648" i="2"/>
  <c r="AR1648" i="2" s="1"/>
  <c r="B1649" i="2"/>
  <c r="AH1649" i="2" l="1"/>
  <c r="AG1649" i="2"/>
  <c r="AE1649" i="2"/>
  <c r="AF1649" i="2"/>
  <c r="AQ1648" i="2"/>
  <c r="AP1648" i="2"/>
  <c r="AO1648" i="2"/>
  <c r="S923" i="2"/>
  <c r="U924" i="2" s="1"/>
  <c r="AC924" i="2" s="1"/>
  <c r="AA923" i="2"/>
  <c r="AB923" i="2"/>
  <c r="W922" i="2"/>
  <c r="Z922" i="2"/>
  <c r="AD923" i="2"/>
  <c r="V924" i="2"/>
  <c r="L1656" i="2"/>
  <c r="O1655" i="2"/>
  <c r="P1655" i="2"/>
  <c r="K1656" i="2"/>
  <c r="N1655" i="2"/>
  <c r="J1656" i="2"/>
  <c r="M1655" i="2"/>
  <c r="T1649" i="2"/>
  <c r="S1649" i="2"/>
  <c r="R1649" i="2"/>
  <c r="C1649" i="2"/>
  <c r="AR1649" i="2" s="1"/>
  <c r="B1650" i="2"/>
  <c r="AH1650" i="2" l="1"/>
  <c r="AG1650" i="2"/>
  <c r="AE1650" i="2"/>
  <c r="AF1650" i="2"/>
  <c r="AO1649" i="2"/>
  <c r="AQ1649" i="2"/>
  <c r="AP1649" i="2"/>
  <c r="Q923" i="2"/>
  <c r="AD924" i="2"/>
  <c r="R923" i="2"/>
  <c r="AH923" i="2"/>
  <c r="K1657" i="2"/>
  <c r="N1656" i="2"/>
  <c r="J1657" i="2"/>
  <c r="M1656" i="2"/>
  <c r="L1657" i="2"/>
  <c r="P1656" i="2"/>
  <c r="O1656" i="2"/>
  <c r="T1650" i="2"/>
  <c r="S1650" i="2"/>
  <c r="R1650" i="2"/>
  <c r="C1650" i="2"/>
  <c r="AR1650" i="2" s="1"/>
  <c r="B1651" i="2"/>
  <c r="AH1651" i="2" l="1"/>
  <c r="AE1651" i="2"/>
  <c r="AG1651" i="2"/>
  <c r="AF1651" i="2"/>
  <c r="AP1650" i="2"/>
  <c r="AQ1650" i="2"/>
  <c r="AO1650" i="2"/>
  <c r="AH924" i="2"/>
  <c r="Z923" i="2"/>
  <c r="S924" i="2"/>
  <c r="AA924" i="2" s="1"/>
  <c r="T924" i="2"/>
  <c r="W923" i="2"/>
  <c r="Y923" i="2"/>
  <c r="L1658" i="2"/>
  <c r="O1657" i="2"/>
  <c r="P1657" i="2"/>
  <c r="J1658" i="2"/>
  <c r="M1657" i="2"/>
  <c r="K1658" i="2"/>
  <c r="N1657" i="2"/>
  <c r="R1651" i="2"/>
  <c r="T1651" i="2"/>
  <c r="S1651" i="2"/>
  <c r="C1651" i="2"/>
  <c r="AR1651" i="2" s="1"/>
  <c r="B1652" i="2"/>
  <c r="AH1652" i="2" l="1"/>
  <c r="AF1652" i="2"/>
  <c r="AE1652" i="2"/>
  <c r="AG1652" i="2"/>
  <c r="AQ1651" i="2"/>
  <c r="AO1651" i="2"/>
  <c r="AP1651" i="2"/>
  <c r="AB924" i="2"/>
  <c r="U925" i="2"/>
  <c r="V925" i="2"/>
  <c r="R924" i="2"/>
  <c r="Q924" i="2"/>
  <c r="J1659" i="2"/>
  <c r="M1658" i="2"/>
  <c r="K1659" i="2"/>
  <c r="N1658" i="2"/>
  <c r="L1659" i="2"/>
  <c r="P1658" i="2"/>
  <c r="O1658" i="2"/>
  <c r="T1652" i="2"/>
  <c r="S1652" i="2"/>
  <c r="R1652" i="2"/>
  <c r="C1652" i="2"/>
  <c r="AR1652" i="2" s="1"/>
  <c r="B1653" i="2"/>
  <c r="AH1653" i="2" l="1"/>
  <c r="AG1653" i="2"/>
  <c r="AF1653" i="2"/>
  <c r="AE1653" i="2"/>
  <c r="AP1652" i="2"/>
  <c r="AQ1652" i="2"/>
  <c r="AO1652" i="2"/>
  <c r="W924" i="2"/>
  <c r="Q925" i="2" s="1"/>
  <c r="Y924" i="2"/>
  <c r="S925" i="2"/>
  <c r="R925" i="2"/>
  <c r="Z924" i="2"/>
  <c r="AD925" i="2"/>
  <c r="AC925" i="2"/>
  <c r="T925" i="2"/>
  <c r="K1660" i="2"/>
  <c r="N1659" i="2"/>
  <c r="L1660" i="2"/>
  <c r="P1659" i="2"/>
  <c r="O1659" i="2"/>
  <c r="J1660" i="2"/>
  <c r="M1659" i="2"/>
  <c r="T1653" i="2"/>
  <c r="S1653" i="2"/>
  <c r="R1653" i="2"/>
  <c r="C1653" i="2"/>
  <c r="AR1653" i="2" s="1"/>
  <c r="B1654" i="2"/>
  <c r="AH1654" i="2" l="1"/>
  <c r="AF1654" i="2"/>
  <c r="AG1654" i="2"/>
  <c r="AE1654" i="2"/>
  <c r="AO1653" i="2"/>
  <c r="AQ1653" i="2"/>
  <c r="AP1653" i="2"/>
  <c r="Z925" i="2"/>
  <c r="AB925" i="2"/>
  <c r="T926" i="2"/>
  <c r="AH925" i="2"/>
  <c r="AA925" i="2"/>
  <c r="S926" i="2"/>
  <c r="U926" i="2"/>
  <c r="V926" i="2"/>
  <c r="Y925" i="2"/>
  <c r="W925" i="2"/>
  <c r="R926" i="2" s="1"/>
  <c r="Q926" i="2"/>
  <c r="L1661" i="2"/>
  <c r="P1660" i="2"/>
  <c r="O1660" i="2"/>
  <c r="J1661" i="2"/>
  <c r="M1660" i="2"/>
  <c r="K1661" i="2"/>
  <c r="N1660" i="2"/>
  <c r="T1654" i="2"/>
  <c r="S1654" i="2"/>
  <c r="R1654" i="2"/>
  <c r="C1654" i="2"/>
  <c r="AR1654" i="2" s="1"/>
  <c r="B1655" i="2"/>
  <c r="AH1655" i="2" l="1"/>
  <c r="AE1655" i="2"/>
  <c r="AG1655" i="2"/>
  <c r="AF1655" i="2"/>
  <c r="AP1654" i="2"/>
  <c r="AO1654" i="2"/>
  <c r="AQ1654" i="2"/>
  <c r="AA926" i="2"/>
  <c r="S927" i="2"/>
  <c r="Y926" i="2"/>
  <c r="W926" i="2"/>
  <c r="Q927" i="2" s="1"/>
  <c r="AB926" i="2"/>
  <c r="T927" i="2"/>
  <c r="AH927" i="2"/>
  <c r="Z926" i="2"/>
  <c r="AD926" i="2"/>
  <c r="V927" i="2"/>
  <c r="AH926" i="2"/>
  <c r="AC926" i="2"/>
  <c r="U927" i="2"/>
  <c r="J1662" i="2"/>
  <c r="M1661" i="2"/>
  <c r="K1662" i="2"/>
  <c r="N1661" i="2"/>
  <c r="L1662" i="2"/>
  <c r="P1661" i="2"/>
  <c r="O1661" i="2"/>
  <c r="T1655" i="2"/>
  <c r="S1655" i="2"/>
  <c r="R1655" i="2"/>
  <c r="C1655" i="2"/>
  <c r="AR1655" i="2" s="1"/>
  <c r="B1656" i="2"/>
  <c r="AH1656" i="2" l="1"/>
  <c r="AF1656" i="2"/>
  <c r="AE1656" i="2"/>
  <c r="AG1656" i="2"/>
  <c r="AQ1655" i="2"/>
  <c r="AO1655" i="2"/>
  <c r="AP1655" i="2"/>
  <c r="R927" i="2"/>
  <c r="W927" i="2" s="1"/>
  <c r="AC927" i="2"/>
  <c r="U928" i="2"/>
  <c r="AB927" i="2"/>
  <c r="T928" i="2"/>
  <c r="AD927" i="2"/>
  <c r="V928" i="2"/>
  <c r="Y927" i="2"/>
  <c r="AH928" i="2"/>
  <c r="Z927" i="2"/>
  <c r="AA927" i="2"/>
  <c r="S928" i="2"/>
  <c r="K1663" i="2"/>
  <c r="N1662" i="2"/>
  <c r="L1663" i="2"/>
  <c r="P1662" i="2"/>
  <c r="O1662" i="2"/>
  <c r="J1663" i="2"/>
  <c r="M1662" i="2"/>
  <c r="S1656" i="2"/>
  <c r="R1656" i="2"/>
  <c r="T1656" i="2"/>
  <c r="C1656" i="2"/>
  <c r="AR1656" i="2" s="1"/>
  <c r="B1657" i="2"/>
  <c r="AH1657" i="2" l="1"/>
  <c r="AG1657" i="2"/>
  <c r="AF1657" i="2"/>
  <c r="AE1657" i="2"/>
  <c r="AO1656" i="2"/>
  <c r="AP1656" i="2"/>
  <c r="AQ1656" i="2"/>
  <c r="Q928" i="2"/>
  <c r="Y928" i="2" s="1"/>
  <c r="AA928" i="2"/>
  <c r="AD928" i="2"/>
  <c r="V929" i="2"/>
  <c r="T929" i="2"/>
  <c r="AB928" i="2"/>
  <c r="R928" i="2"/>
  <c r="S929" i="2" s="1"/>
  <c r="AC928" i="2"/>
  <c r="U929" i="2"/>
  <c r="J1664" i="2"/>
  <c r="M1663" i="2"/>
  <c r="L1664" i="2"/>
  <c r="P1663" i="2"/>
  <c r="O1663" i="2"/>
  <c r="K1664" i="2"/>
  <c r="N1663" i="2"/>
  <c r="T1657" i="2"/>
  <c r="S1657" i="2"/>
  <c r="R1657" i="2"/>
  <c r="C1657" i="2"/>
  <c r="AR1657" i="2" s="1"/>
  <c r="B1658" i="2"/>
  <c r="AH1658" i="2" l="1"/>
  <c r="AG1658" i="2"/>
  <c r="AF1658" i="2"/>
  <c r="AE1658" i="2"/>
  <c r="AO1657" i="2"/>
  <c r="AQ1657" i="2"/>
  <c r="AP1657" i="2"/>
  <c r="AA929" i="2"/>
  <c r="AB929" i="2"/>
  <c r="AD929" i="2"/>
  <c r="V930" i="2"/>
  <c r="U930" i="2"/>
  <c r="AC929" i="2"/>
  <c r="Z928" i="2"/>
  <c r="W928" i="2"/>
  <c r="L1665" i="2"/>
  <c r="P1664" i="2"/>
  <c r="O1664" i="2"/>
  <c r="K1665" i="2"/>
  <c r="N1664" i="2"/>
  <c r="J1665" i="2"/>
  <c r="M1664" i="2"/>
  <c r="T1658" i="2"/>
  <c r="S1658" i="2"/>
  <c r="R1658" i="2"/>
  <c r="C1658" i="2"/>
  <c r="AR1658" i="2" s="1"/>
  <c r="B1659" i="2"/>
  <c r="AH1659" i="2" l="1"/>
  <c r="AE1659" i="2"/>
  <c r="AF1659" i="2"/>
  <c r="AG1659" i="2"/>
  <c r="AP1658" i="2"/>
  <c r="AQ1658" i="2"/>
  <c r="AO1658" i="2"/>
  <c r="AH929" i="2"/>
  <c r="AC930" i="2"/>
  <c r="AD930" i="2"/>
  <c r="Q929" i="2"/>
  <c r="R929" i="2"/>
  <c r="K1666" i="2"/>
  <c r="N1665" i="2"/>
  <c r="J1666" i="2"/>
  <c r="M1665" i="2"/>
  <c r="L1666" i="2"/>
  <c r="P1665" i="2"/>
  <c r="O1665" i="2"/>
  <c r="R1659" i="2"/>
  <c r="T1659" i="2"/>
  <c r="S1659" i="2"/>
  <c r="C1659" i="2"/>
  <c r="AR1659" i="2" s="1"/>
  <c r="B1660" i="2"/>
  <c r="AH1660" i="2" l="1"/>
  <c r="AF1660" i="2"/>
  <c r="AG1660" i="2"/>
  <c r="AE1660" i="2"/>
  <c r="AQ1659" i="2"/>
  <c r="AP1659" i="2"/>
  <c r="AO1659" i="2"/>
  <c r="W929" i="2"/>
  <c r="Z929" i="2"/>
  <c r="R930" i="2"/>
  <c r="S930" i="2"/>
  <c r="T930" i="2"/>
  <c r="Y929" i="2"/>
  <c r="Q930" i="2"/>
  <c r="L1667" i="2"/>
  <c r="P1666" i="2"/>
  <c r="O1666" i="2"/>
  <c r="J1667" i="2"/>
  <c r="M1666" i="2"/>
  <c r="K1667" i="2"/>
  <c r="N1666" i="2"/>
  <c r="T1660" i="2"/>
  <c r="S1660" i="2"/>
  <c r="R1660" i="2"/>
  <c r="C1660" i="2"/>
  <c r="AR1660" i="2" s="1"/>
  <c r="B1661" i="2"/>
  <c r="AH1661" i="2" l="1"/>
  <c r="AG1661" i="2"/>
  <c r="AF1661" i="2"/>
  <c r="AE1661" i="2"/>
  <c r="AQ1660" i="2"/>
  <c r="AO1660" i="2"/>
  <c r="AP1660" i="2"/>
  <c r="AB930" i="2"/>
  <c r="T931" i="2"/>
  <c r="U931" i="2"/>
  <c r="V931" i="2"/>
  <c r="AA930" i="2"/>
  <c r="S931" i="2"/>
  <c r="AH931" i="2"/>
  <c r="Z930" i="2"/>
  <c r="AH930" i="2"/>
  <c r="W930" i="2"/>
  <c r="R931" i="2" s="1"/>
  <c r="Y930" i="2"/>
  <c r="Q931" i="2"/>
  <c r="K1668" i="2"/>
  <c r="N1667" i="2"/>
  <c r="J1668" i="2"/>
  <c r="M1667" i="2"/>
  <c r="L1668" i="2"/>
  <c r="P1667" i="2"/>
  <c r="O1667" i="2"/>
  <c r="T1661" i="2"/>
  <c r="S1661" i="2"/>
  <c r="R1661" i="2"/>
  <c r="C1661" i="2"/>
  <c r="AR1661" i="2" s="1"/>
  <c r="B1662" i="2"/>
  <c r="AH1662" i="2" l="1"/>
  <c r="AG1662" i="2"/>
  <c r="AF1662" i="2"/>
  <c r="AE1662" i="2"/>
  <c r="AO1661" i="2"/>
  <c r="AP1661" i="2"/>
  <c r="AQ1661" i="2"/>
  <c r="AA931" i="2"/>
  <c r="S932" i="2"/>
  <c r="W931" i="2"/>
  <c r="Q932" i="2"/>
  <c r="Y931" i="2"/>
  <c r="V932" i="2"/>
  <c r="AD931" i="2"/>
  <c r="AH932" i="2"/>
  <c r="Z931" i="2"/>
  <c r="R932" i="2"/>
  <c r="AC931" i="2"/>
  <c r="U932" i="2"/>
  <c r="AB931" i="2"/>
  <c r="T932" i="2"/>
  <c r="L1669" i="2"/>
  <c r="P1668" i="2"/>
  <c r="O1668" i="2"/>
  <c r="J1669" i="2"/>
  <c r="M1668" i="2"/>
  <c r="K1669" i="2"/>
  <c r="N1668" i="2"/>
  <c r="T1662" i="2"/>
  <c r="S1662" i="2"/>
  <c r="R1662" i="2"/>
  <c r="C1662" i="2"/>
  <c r="AR1662" i="2" s="1"/>
  <c r="B1663" i="2"/>
  <c r="AH1663" i="2" l="1"/>
  <c r="AE1663" i="2"/>
  <c r="AF1663" i="2"/>
  <c r="AG1663" i="2"/>
  <c r="AP1662" i="2"/>
  <c r="AO1662" i="2"/>
  <c r="AQ1662" i="2"/>
  <c r="AB932" i="2"/>
  <c r="T933" i="2"/>
  <c r="AD932" i="2"/>
  <c r="V933" i="2"/>
  <c r="AC932" i="2"/>
  <c r="U933" i="2"/>
  <c r="Y932" i="2"/>
  <c r="W932" i="2"/>
  <c r="R933" i="2" s="1"/>
  <c r="S934" i="2" s="1"/>
  <c r="AA934" i="2" s="1"/>
  <c r="Z932" i="2"/>
  <c r="AA932" i="2"/>
  <c r="S933" i="2"/>
  <c r="AA933" i="2" s="1"/>
  <c r="K1670" i="2"/>
  <c r="N1669" i="2"/>
  <c r="J1670" i="2"/>
  <c r="M1669" i="2"/>
  <c r="L1670" i="2"/>
  <c r="P1669" i="2"/>
  <c r="O1669" i="2"/>
  <c r="T1663" i="2"/>
  <c r="S1663" i="2"/>
  <c r="R1663" i="2"/>
  <c r="C1663" i="2"/>
  <c r="AR1663" i="2" s="1"/>
  <c r="B1664" i="2"/>
  <c r="AH1664" i="2" l="1"/>
  <c r="AF1664" i="2"/>
  <c r="AE1664" i="2"/>
  <c r="AG1664" i="2"/>
  <c r="AQ1663" i="2"/>
  <c r="AO1663" i="2"/>
  <c r="AP1663" i="2"/>
  <c r="AC933" i="2"/>
  <c r="U934" i="2"/>
  <c r="Q933" i="2"/>
  <c r="AD933" i="2"/>
  <c r="V934" i="2"/>
  <c r="AH934" i="2"/>
  <c r="AB933" i="2"/>
  <c r="T934" i="2"/>
  <c r="AB934" i="2" s="1"/>
  <c r="Z933" i="2"/>
  <c r="AH933" i="2"/>
  <c r="J1671" i="2"/>
  <c r="M1670" i="2"/>
  <c r="L1671" i="2"/>
  <c r="P1670" i="2"/>
  <c r="O1670" i="2"/>
  <c r="K1671" i="2"/>
  <c r="N1670" i="2"/>
  <c r="S1664" i="2"/>
  <c r="R1664" i="2"/>
  <c r="T1664" i="2"/>
  <c r="C1664" i="2"/>
  <c r="AR1664" i="2" s="1"/>
  <c r="B1665" i="2"/>
  <c r="AH1665" i="2" l="1"/>
  <c r="AG1665" i="2"/>
  <c r="AE1665" i="2"/>
  <c r="AF1665" i="2"/>
  <c r="AQ1664" i="2"/>
  <c r="AP1664" i="2"/>
  <c r="AO1664" i="2"/>
  <c r="V935" i="2"/>
  <c r="AD935" i="2" s="1"/>
  <c r="AD934" i="2"/>
  <c r="W933" i="2"/>
  <c r="Q934" i="2" s="1"/>
  <c r="Y933" i="2"/>
  <c r="R934" i="2"/>
  <c r="U935" i="2"/>
  <c r="AC935" i="2" s="1"/>
  <c r="AC934" i="2"/>
  <c r="K1672" i="2"/>
  <c r="N1671" i="2"/>
  <c r="L1672" i="2"/>
  <c r="P1671" i="2"/>
  <c r="O1671" i="2"/>
  <c r="J1672" i="2"/>
  <c r="M1671" i="2"/>
  <c r="T1665" i="2"/>
  <c r="S1665" i="2"/>
  <c r="R1665" i="2"/>
  <c r="C1665" i="2"/>
  <c r="AR1665" i="2" s="1"/>
  <c r="B1666" i="2"/>
  <c r="AH1666" i="2" l="1"/>
  <c r="AG1666" i="2"/>
  <c r="AE1666" i="2"/>
  <c r="AF1666" i="2"/>
  <c r="AO1665" i="2"/>
  <c r="AQ1665" i="2"/>
  <c r="AP1665" i="2"/>
  <c r="S935" i="2"/>
  <c r="Z934" i="2"/>
  <c r="T935" i="2"/>
  <c r="AH935" i="2"/>
  <c r="Y934" i="2"/>
  <c r="W934" i="2"/>
  <c r="R935" i="2" s="1"/>
  <c r="L1673" i="2"/>
  <c r="P1672" i="2"/>
  <c r="O1672" i="2"/>
  <c r="J1673" i="2"/>
  <c r="M1672" i="2"/>
  <c r="K1673" i="2"/>
  <c r="N1672" i="2"/>
  <c r="T1666" i="2"/>
  <c r="S1666" i="2"/>
  <c r="R1666" i="2"/>
  <c r="C1666" i="2"/>
  <c r="AR1666" i="2" s="1"/>
  <c r="B1667" i="2"/>
  <c r="AH1667" i="2" l="1"/>
  <c r="AE1667" i="2"/>
  <c r="AF1667" i="2"/>
  <c r="AG1667" i="2"/>
  <c r="AP1666" i="2"/>
  <c r="AQ1666" i="2"/>
  <c r="AO1666" i="2"/>
  <c r="V936" i="2"/>
  <c r="AB935" i="2"/>
  <c r="T936" i="2"/>
  <c r="AB936" i="2" s="1"/>
  <c r="U936" i="2"/>
  <c r="S936" i="2"/>
  <c r="AA936" i="2" s="1"/>
  <c r="AA935" i="2"/>
  <c r="Z935" i="2"/>
  <c r="Q935" i="2"/>
  <c r="K1674" i="2"/>
  <c r="N1673" i="2"/>
  <c r="J1674" i="2"/>
  <c r="M1673" i="2"/>
  <c r="L1674" i="2"/>
  <c r="P1673" i="2"/>
  <c r="O1673" i="2"/>
  <c r="R1667" i="2"/>
  <c r="T1667" i="2"/>
  <c r="S1667" i="2"/>
  <c r="C1667" i="2"/>
  <c r="AR1667" i="2" s="1"/>
  <c r="B1668" i="2"/>
  <c r="AH1668" i="2" l="1"/>
  <c r="AF1668" i="2"/>
  <c r="AG1668" i="2"/>
  <c r="AE1668" i="2"/>
  <c r="AQ1667" i="2"/>
  <c r="AP1667" i="2"/>
  <c r="AO1667" i="2"/>
  <c r="AH936" i="2"/>
  <c r="AC936" i="2"/>
  <c r="U937" i="2"/>
  <c r="AC937" i="2" s="1"/>
  <c r="W935" i="2"/>
  <c r="Y935" i="2"/>
  <c r="AD936" i="2"/>
  <c r="V937" i="2"/>
  <c r="L1675" i="2"/>
  <c r="P1674" i="2"/>
  <c r="O1674" i="2"/>
  <c r="J1675" i="2"/>
  <c r="M1674" i="2"/>
  <c r="K1675" i="2"/>
  <c r="N1674" i="2"/>
  <c r="T1668" i="2"/>
  <c r="S1668" i="2"/>
  <c r="R1668" i="2"/>
  <c r="C1668" i="2"/>
  <c r="AR1668" i="2" s="1"/>
  <c r="B1669" i="2"/>
  <c r="AH1669" i="2" l="1"/>
  <c r="AG1669" i="2"/>
  <c r="AF1669" i="2"/>
  <c r="AE1669" i="2"/>
  <c r="AP1668" i="2"/>
  <c r="AO1668" i="2"/>
  <c r="AQ1668" i="2"/>
  <c r="AD937" i="2"/>
  <c r="R936" i="2"/>
  <c r="Q936" i="2"/>
  <c r="J1676" i="2"/>
  <c r="M1675" i="2"/>
  <c r="K1676" i="2"/>
  <c r="N1675" i="2"/>
  <c r="L1676" i="2"/>
  <c r="P1675" i="2"/>
  <c r="O1675" i="2"/>
  <c r="T1669" i="2"/>
  <c r="S1669" i="2"/>
  <c r="R1669" i="2"/>
  <c r="C1669" i="2"/>
  <c r="AR1669" i="2" s="1"/>
  <c r="B1670" i="2"/>
  <c r="AH1670" i="2" l="1"/>
  <c r="AE1670" i="2"/>
  <c r="AG1670" i="2"/>
  <c r="AF1670" i="2"/>
  <c r="AO1669" i="2"/>
  <c r="AQ1669" i="2"/>
  <c r="AP1669" i="2"/>
  <c r="Y936" i="2"/>
  <c r="W936" i="2"/>
  <c r="T937" i="2"/>
  <c r="Z936" i="2"/>
  <c r="S937" i="2"/>
  <c r="K1677" i="2"/>
  <c r="N1676" i="2"/>
  <c r="L1677" i="2"/>
  <c r="P1676" i="2"/>
  <c r="O1676" i="2"/>
  <c r="J1677" i="2"/>
  <c r="M1676" i="2"/>
  <c r="T1670" i="2"/>
  <c r="S1670" i="2"/>
  <c r="R1670" i="2"/>
  <c r="C1670" i="2"/>
  <c r="AR1670" i="2" s="1"/>
  <c r="B1671" i="2"/>
  <c r="AH1671" i="2" l="1"/>
  <c r="AE1671" i="2"/>
  <c r="AF1671" i="2"/>
  <c r="AG1671" i="2"/>
  <c r="AP1670" i="2"/>
  <c r="AO1670" i="2"/>
  <c r="AQ1670" i="2"/>
  <c r="U938" i="2"/>
  <c r="AC938" i="2" s="1"/>
  <c r="AA937" i="2"/>
  <c r="AH937" i="2"/>
  <c r="AB937" i="2"/>
  <c r="V938" i="2"/>
  <c r="AD938" i="2" s="1"/>
  <c r="Q937" i="2"/>
  <c r="R937" i="2"/>
  <c r="J1678" i="2"/>
  <c r="M1677" i="2"/>
  <c r="L1678" i="2"/>
  <c r="P1677" i="2"/>
  <c r="O1677" i="2"/>
  <c r="K1678" i="2"/>
  <c r="N1677" i="2"/>
  <c r="T1671" i="2"/>
  <c r="S1671" i="2"/>
  <c r="R1671" i="2"/>
  <c r="C1671" i="2"/>
  <c r="AR1671" i="2" s="1"/>
  <c r="B1672" i="2"/>
  <c r="AH1672" i="2" l="1"/>
  <c r="AF1672" i="2"/>
  <c r="AE1672" i="2"/>
  <c r="AG1672" i="2"/>
  <c r="AQ1671" i="2"/>
  <c r="AP1671" i="2"/>
  <c r="AO1671" i="2"/>
  <c r="Z937" i="2"/>
  <c r="T938" i="2"/>
  <c r="Y937" i="2"/>
  <c r="W937" i="2"/>
  <c r="Q938" i="2" s="1"/>
  <c r="S938" i="2"/>
  <c r="AA938" i="2" s="1"/>
  <c r="K1679" i="2"/>
  <c r="N1678" i="2"/>
  <c r="L1679" i="2"/>
  <c r="P1678" i="2"/>
  <c r="O1678" i="2"/>
  <c r="J1679" i="2"/>
  <c r="M1678" i="2"/>
  <c r="S1672" i="2"/>
  <c r="R1672" i="2"/>
  <c r="T1672" i="2"/>
  <c r="C1672" i="2"/>
  <c r="AR1672" i="2" s="1"/>
  <c r="B1673" i="2"/>
  <c r="AH1673" i="2" l="1"/>
  <c r="AG1673" i="2"/>
  <c r="AF1673" i="2"/>
  <c r="AE1673" i="2"/>
  <c r="AO1672" i="2"/>
  <c r="AQ1672" i="2"/>
  <c r="AP1672" i="2"/>
  <c r="Y938" i="2"/>
  <c r="V939" i="2"/>
  <c r="AD939" i="2" s="1"/>
  <c r="U939" i="2"/>
  <c r="AC939" i="2" s="1"/>
  <c r="AB938" i="2"/>
  <c r="R938" i="2"/>
  <c r="AH938" i="2"/>
  <c r="J1680" i="2"/>
  <c r="M1679" i="2"/>
  <c r="L1680" i="2"/>
  <c r="P1679" i="2"/>
  <c r="O1679" i="2"/>
  <c r="K1680" i="2"/>
  <c r="N1679" i="2"/>
  <c r="T1673" i="2"/>
  <c r="S1673" i="2"/>
  <c r="R1673" i="2"/>
  <c r="C1673" i="2"/>
  <c r="AR1673" i="2" s="1"/>
  <c r="B1674" i="2"/>
  <c r="AH1674" i="2" l="1"/>
  <c r="AG1674" i="2"/>
  <c r="AF1674" i="2"/>
  <c r="AE1674" i="2"/>
  <c r="AO1673" i="2"/>
  <c r="AQ1673" i="2"/>
  <c r="AP1673" i="2"/>
  <c r="S939" i="2"/>
  <c r="AA939" i="2" s="1"/>
  <c r="AH939" i="2"/>
  <c r="Z938" i="2"/>
  <c r="T939" i="2"/>
  <c r="U940" i="2" s="1"/>
  <c r="W938" i="2"/>
  <c r="L1681" i="2"/>
  <c r="P1680" i="2"/>
  <c r="O1680" i="2"/>
  <c r="K1681" i="2"/>
  <c r="N1680" i="2"/>
  <c r="J1681" i="2"/>
  <c r="M1680" i="2"/>
  <c r="T1674" i="2"/>
  <c r="S1674" i="2"/>
  <c r="R1674" i="2"/>
  <c r="C1674" i="2"/>
  <c r="AR1674" i="2" s="1"/>
  <c r="B1675" i="2"/>
  <c r="AH1675" i="2" l="1"/>
  <c r="AE1675" i="2"/>
  <c r="AG1675" i="2"/>
  <c r="AF1675" i="2"/>
  <c r="AP1674" i="2"/>
  <c r="AO1674" i="2"/>
  <c r="AQ1674" i="2"/>
  <c r="AC940" i="2"/>
  <c r="R939" i="2"/>
  <c r="Q939" i="2"/>
  <c r="V940" i="2"/>
  <c r="AB939" i="2"/>
  <c r="T940" i="2"/>
  <c r="K1682" i="2"/>
  <c r="N1681" i="2"/>
  <c r="J1682" i="2"/>
  <c r="M1681" i="2"/>
  <c r="L1682" i="2"/>
  <c r="P1681" i="2"/>
  <c r="O1681" i="2"/>
  <c r="R1675" i="2"/>
  <c r="T1675" i="2"/>
  <c r="S1675" i="2"/>
  <c r="C1675" i="2"/>
  <c r="AR1675" i="2" s="1"/>
  <c r="B1676" i="2"/>
  <c r="AH1676" i="2" l="1"/>
  <c r="AF1676" i="2"/>
  <c r="AE1676" i="2"/>
  <c r="AG1676" i="2"/>
  <c r="AQ1675" i="2"/>
  <c r="AP1675" i="2"/>
  <c r="AO1675" i="2"/>
  <c r="AB940" i="2"/>
  <c r="AD940" i="2"/>
  <c r="V941" i="2"/>
  <c r="W939" i="2"/>
  <c r="R940" i="2" s="1"/>
  <c r="Y939" i="2"/>
  <c r="Q940" i="2"/>
  <c r="S940" i="2"/>
  <c r="U941" i="2" s="1"/>
  <c r="Z939" i="2"/>
  <c r="AH940" i="2"/>
  <c r="L1683" i="2"/>
  <c r="P1682" i="2"/>
  <c r="O1682" i="2"/>
  <c r="J1683" i="2"/>
  <c r="M1682" i="2"/>
  <c r="K1683" i="2"/>
  <c r="N1682" i="2"/>
  <c r="T1676" i="2"/>
  <c r="S1676" i="2"/>
  <c r="R1676" i="2"/>
  <c r="C1676" i="2"/>
  <c r="AR1676" i="2" s="1"/>
  <c r="B1677" i="2"/>
  <c r="AH1677" i="2" l="1"/>
  <c r="AG1677" i="2"/>
  <c r="AF1677" i="2"/>
  <c r="AE1677" i="2"/>
  <c r="AQ1676" i="2"/>
  <c r="AP1676" i="2"/>
  <c r="AO1676" i="2"/>
  <c r="Y940" i="2"/>
  <c r="W940" i="2"/>
  <c r="Q941" i="2" s="1"/>
  <c r="Z940" i="2"/>
  <c r="R941" i="2"/>
  <c r="AD941" i="2"/>
  <c r="AC941" i="2"/>
  <c r="AA940" i="2"/>
  <c r="S941" i="2"/>
  <c r="T941" i="2"/>
  <c r="V942" i="2" s="1"/>
  <c r="K1684" i="2"/>
  <c r="N1683" i="2"/>
  <c r="J1684" i="2"/>
  <c r="M1683" i="2"/>
  <c r="L1684" i="2"/>
  <c r="P1683" i="2"/>
  <c r="O1683" i="2"/>
  <c r="T1677" i="2"/>
  <c r="S1677" i="2"/>
  <c r="R1677" i="2"/>
  <c r="C1677" i="2"/>
  <c r="AR1677" i="2" s="1"/>
  <c r="B1678" i="2"/>
  <c r="AH1678" i="2" l="1"/>
  <c r="AE1678" i="2"/>
  <c r="AF1678" i="2"/>
  <c r="AG1678" i="2"/>
  <c r="AO1677" i="2"/>
  <c r="AP1677" i="2"/>
  <c r="AQ1677" i="2"/>
  <c r="AD942" i="2"/>
  <c r="Z941" i="2"/>
  <c r="AB941" i="2"/>
  <c r="T942" i="2"/>
  <c r="S942" i="2"/>
  <c r="AA941" i="2"/>
  <c r="AH941" i="2"/>
  <c r="U942" i="2"/>
  <c r="W941" i="2"/>
  <c r="Q942" i="2" s="1"/>
  <c r="Y941" i="2"/>
  <c r="L1685" i="2"/>
  <c r="P1684" i="2"/>
  <c r="O1684" i="2"/>
  <c r="J1685" i="2"/>
  <c r="M1684" i="2"/>
  <c r="K1685" i="2"/>
  <c r="N1684" i="2"/>
  <c r="T1678" i="2"/>
  <c r="S1678" i="2"/>
  <c r="R1678" i="2"/>
  <c r="C1678" i="2"/>
  <c r="AR1678" i="2" s="1"/>
  <c r="B1679" i="2"/>
  <c r="AH1679" i="2" l="1"/>
  <c r="AE1679" i="2"/>
  <c r="AG1679" i="2"/>
  <c r="AF1679" i="2"/>
  <c r="AP1678" i="2"/>
  <c r="AQ1678" i="2"/>
  <c r="AO1678" i="2"/>
  <c r="Y942" i="2"/>
  <c r="AB942" i="2"/>
  <c r="R942" i="2"/>
  <c r="AC942" i="2"/>
  <c r="U943" i="2"/>
  <c r="AH942" i="2"/>
  <c r="V943" i="2"/>
  <c r="AA942" i="2"/>
  <c r="K1686" i="2"/>
  <c r="N1685" i="2"/>
  <c r="J1686" i="2"/>
  <c r="M1685" i="2"/>
  <c r="L1686" i="2"/>
  <c r="P1685" i="2"/>
  <c r="O1685" i="2"/>
  <c r="T1679" i="2"/>
  <c r="S1679" i="2"/>
  <c r="R1679" i="2"/>
  <c r="C1679" i="2"/>
  <c r="AR1679" i="2" s="1"/>
  <c r="B1680" i="2"/>
  <c r="AH1680" i="2" l="1"/>
  <c r="AF1680" i="2"/>
  <c r="AE1680" i="2"/>
  <c r="AG1680" i="2"/>
  <c r="AQ1679" i="2"/>
  <c r="AO1679" i="2"/>
  <c r="AP1679" i="2"/>
  <c r="AC943" i="2"/>
  <c r="Z942" i="2"/>
  <c r="T943" i="2"/>
  <c r="S943" i="2"/>
  <c r="W942" i="2"/>
  <c r="R943" i="2" s="1"/>
  <c r="AD943" i="2"/>
  <c r="L1687" i="2"/>
  <c r="P1686" i="2"/>
  <c r="O1686" i="2"/>
  <c r="J1687" i="2"/>
  <c r="M1686" i="2"/>
  <c r="K1687" i="2"/>
  <c r="N1686" i="2"/>
  <c r="S1680" i="2"/>
  <c r="R1680" i="2"/>
  <c r="T1680" i="2"/>
  <c r="C1680" i="2"/>
  <c r="AR1680" i="2" s="1"/>
  <c r="B1681" i="2"/>
  <c r="AH1681" i="2" l="1"/>
  <c r="AG1681" i="2"/>
  <c r="AF1681" i="2"/>
  <c r="AE1681" i="2"/>
  <c r="AQ1680" i="2"/>
  <c r="AO1680" i="2"/>
  <c r="AP1680" i="2"/>
  <c r="AH943" i="2"/>
  <c r="S944" i="2"/>
  <c r="AA943" i="2"/>
  <c r="AB943" i="2"/>
  <c r="T944" i="2"/>
  <c r="AH944" i="2"/>
  <c r="Z943" i="2"/>
  <c r="V944" i="2"/>
  <c r="U944" i="2"/>
  <c r="Q943" i="2"/>
  <c r="W943" i="2" s="1"/>
  <c r="R944" i="2" s="1"/>
  <c r="K1688" i="2"/>
  <c r="N1687" i="2"/>
  <c r="J1688" i="2"/>
  <c r="M1687" i="2"/>
  <c r="L1688" i="2"/>
  <c r="P1687" i="2"/>
  <c r="O1687" i="2"/>
  <c r="T1681" i="2"/>
  <c r="S1681" i="2"/>
  <c r="R1681" i="2"/>
  <c r="C1681" i="2"/>
  <c r="AR1681" i="2" s="1"/>
  <c r="B1682" i="2"/>
  <c r="AH1682" i="2" l="1"/>
  <c r="AG1682" i="2"/>
  <c r="AE1682" i="2"/>
  <c r="AF1682" i="2"/>
  <c r="AO1681" i="2"/>
  <c r="AQ1681" i="2"/>
  <c r="AP1681" i="2"/>
  <c r="Z944" i="2"/>
  <c r="AB944" i="2"/>
  <c r="T945" i="2"/>
  <c r="AB945" i="2" s="1"/>
  <c r="Y943" i="2"/>
  <c r="Q944" i="2"/>
  <c r="AC944" i="2"/>
  <c r="U945" i="2"/>
  <c r="V945" i="2"/>
  <c r="AD944" i="2"/>
  <c r="AA944" i="2"/>
  <c r="S945" i="2"/>
  <c r="L1689" i="2"/>
  <c r="P1688" i="2"/>
  <c r="O1688" i="2"/>
  <c r="J1689" i="2"/>
  <c r="M1688" i="2"/>
  <c r="K1689" i="2"/>
  <c r="N1688" i="2"/>
  <c r="T1682" i="2"/>
  <c r="S1682" i="2"/>
  <c r="R1682" i="2"/>
  <c r="C1682" i="2"/>
  <c r="AR1682" i="2" s="1"/>
  <c r="B1683" i="2"/>
  <c r="AH1683" i="2" l="1"/>
  <c r="AE1683" i="2"/>
  <c r="AF1683" i="2"/>
  <c r="AG1683" i="2"/>
  <c r="AP1682" i="2"/>
  <c r="AQ1682" i="2"/>
  <c r="AO1682" i="2"/>
  <c r="Y944" i="2"/>
  <c r="W944" i="2"/>
  <c r="R945" i="2" s="1"/>
  <c r="S946" i="2" s="1"/>
  <c r="AA945" i="2"/>
  <c r="V946" i="2"/>
  <c r="AD945" i="2"/>
  <c r="U946" i="2"/>
  <c r="AC945" i="2"/>
  <c r="AH945" i="2"/>
  <c r="J1690" i="2"/>
  <c r="M1689" i="2"/>
  <c r="K1690" i="2"/>
  <c r="N1689" i="2"/>
  <c r="L1690" i="2"/>
  <c r="P1689" i="2"/>
  <c r="O1689" i="2"/>
  <c r="R1683" i="2"/>
  <c r="T1683" i="2"/>
  <c r="S1683" i="2"/>
  <c r="C1683" i="2"/>
  <c r="AR1683" i="2" s="1"/>
  <c r="B1684" i="2"/>
  <c r="AH1684" i="2" l="1"/>
  <c r="AF1684" i="2"/>
  <c r="AE1684" i="2"/>
  <c r="AG1684" i="2"/>
  <c r="AQ1683" i="2"/>
  <c r="AO1683" i="2"/>
  <c r="AP1683" i="2"/>
  <c r="AA946" i="2"/>
  <c r="AD946" i="2"/>
  <c r="T946" i="2"/>
  <c r="Z945" i="2"/>
  <c r="AH946" i="2"/>
  <c r="Q945" i="2"/>
  <c r="AC946" i="2"/>
  <c r="L1691" i="2"/>
  <c r="P1690" i="2"/>
  <c r="O1690" i="2"/>
  <c r="K1691" i="2"/>
  <c r="N1690" i="2"/>
  <c r="J1691" i="2"/>
  <c r="M1690" i="2"/>
  <c r="T1684" i="2"/>
  <c r="S1684" i="2"/>
  <c r="R1684" i="2"/>
  <c r="C1684" i="2"/>
  <c r="AR1684" i="2" s="1"/>
  <c r="B1685" i="2"/>
  <c r="AH1685" i="2" l="1"/>
  <c r="AG1685" i="2"/>
  <c r="AF1685" i="2"/>
  <c r="AE1685" i="2"/>
  <c r="AP1684" i="2"/>
  <c r="AQ1684" i="2"/>
  <c r="AO1684" i="2"/>
  <c r="AB946" i="2"/>
  <c r="U947" i="2"/>
  <c r="V947" i="2"/>
  <c r="W945" i="2"/>
  <c r="Y945" i="2"/>
  <c r="R946" i="2"/>
  <c r="J1692" i="2"/>
  <c r="M1691" i="2"/>
  <c r="K1692" i="2"/>
  <c r="N1691" i="2"/>
  <c r="L1692" i="2"/>
  <c r="P1691" i="2"/>
  <c r="O1691" i="2"/>
  <c r="T1685" i="2"/>
  <c r="S1685" i="2"/>
  <c r="R1685" i="2"/>
  <c r="C1685" i="2"/>
  <c r="AR1685" i="2" s="1"/>
  <c r="B1686" i="2"/>
  <c r="AH1686" i="2" l="1"/>
  <c r="AF1686" i="2"/>
  <c r="AE1686" i="2"/>
  <c r="AG1686" i="2"/>
  <c r="AO1685" i="2"/>
  <c r="AQ1685" i="2"/>
  <c r="AP1685" i="2"/>
  <c r="Q946" i="2"/>
  <c r="Z946" i="2"/>
  <c r="AH947" i="2"/>
  <c r="S947" i="2"/>
  <c r="Y946" i="2"/>
  <c r="W946" i="2"/>
  <c r="Q947" i="2"/>
  <c r="AD947" i="2"/>
  <c r="AC947" i="2"/>
  <c r="T947" i="2"/>
  <c r="L1693" i="2"/>
  <c r="P1692" i="2"/>
  <c r="O1692" i="2"/>
  <c r="K1693" i="2"/>
  <c r="N1692" i="2"/>
  <c r="J1693" i="2"/>
  <c r="M1692" i="2"/>
  <c r="T1686" i="2"/>
  <c r="S1686" i="2"/>
  <c r="R1686" i="2"/>
  <c r="C1686" i="2"/>
  <c r="AR1686" i="2" s="1"/>
  <c r="B1687" i="2"/>
  <c r="AH1687" i="2" l="1"/>
  <c r="AE1687" i="2"/>
  <c r="AG1687" i="2"/>
  <c r="AF1687" i="2"/>
  <c r="AP1686" i="2"/>
  <c r="AO1686" i="2"/>
  <c r="AQ1686" i="2"/>
  <c r="Y947" i="2"/>
  <c r="AB947" i="2"/>
  <c r="U948" i="2"/>
  <c r="R947" i="2"/>
  <c r="AA947" i="2"/>
  <c r="V948" i="2"/>
  <c r="J1694" i="2"/>
  <c r="M1693" i="2"/>
  <c r="K1694" i="2"/>
  <c r="N1693" i="2"/>
  <c r="L1694" i="2"/>
  <c r="P1693" i="2"/>
  <c r="O1693" i="2"/>
  <c r="T1687" i="2"/>
  <c r="S1687" i="2"/>
  <c r="R1687" i="2"/>
  <c r="C1687" i="2"/>
  <c r="AR1687" i="2" s="1"/>
  <c r="B1688" i="2"/>
  <c r="AH1688" i="2" l="1"/>
  <c r="AF1688" i="2"/>
  <c r="AE1688" i="2"/>
  <c r="AG1688" i="2"/>
  <c r="AQ1687" i="2"/>
  <c r="AP1687" i="2"/>
  <c r="AO1687" i="2"/>
  <c r="AH948" i="2"/>
  <c r="Z947" i="2"/>
  <c r="R948" i="2"/>
  <c r="AC948" i="2"/>
  <c r="T948" i="2"/>
  <c r="AD948" i="2"/>
  <c r="S948" i="2"/>
  <c r="AA948" i="2" s="1"/>
  <c r="W947" i="2"/>
  <c r="L1695" i="2"/>
  <c r="P1694" i="2"/>
  <c r="O1694" i="2"/>
  <c r="K1695" i="2"/>
  <c r="N1694" i="2"/>
  <c r="J1695" i="2"/>
  <c r="M1694" i="2"/>
  <c r="S1688" i="2"/>
  <c r="R1688" i="2"/>
  <c r="T1688" i="2"/>
  <c r="C1688" i="2"/>
  <c r="AR1688" i="2" s="1"/>
  <c r="B1689" i="2"/>
  <c r="AH1689" i="2" l="1"/>
  <c r="AG1689" i="2"/>
  <c r="AE1689" i="2"/>
  <c r="AF1689" i="2"/>
  <c r="AO1688" i="2"/>
  <c r="AP1688" i="2"/>
  <c r="AQ1688" i="2"/>
  <c r="AB948" i="2"/>
  <c r="T949" i="2"/>
  <c r="AB949" i="2" s="1"/>
  <c r="U949" i="2"/>
  <c r="S949" i="2"/>
  <c r="AH949" i="2"/>
  <c r="Z948" i="2"/>
  <c r="Q948" i="2"/>
  <c r="V949" i="2"/>
  <c r="J1696" i="2"/>
  <c r="M1695" i="2"/>
  <c r="K1696" i="2"/>
  <c r="N1695" i="2"/>
  <c r="L1696" i="2"/>
  <c r="P1695" i="2"/>
  <c r="O1695" i="2"/>
  <c r="T1689" i="2"/>
  <c r="S1689" i="2"/>
  <c r="R1689" i="2"/>
  <c r="C1689" i="2"/>
  <c r="AR1689" i="2" s="1"/>
  <c r="B1690" i="2"/>
  <c r="AH1690" i="2" l="1"/>
  <c r="AG1690" i="2"/>
  <c r="AF1690" i="2"/>
  <c r="AE1690" i="2"/>
  <c r="AO1689" i="2"/>
  <c r="AQ1689" i="2"/>
  <c r="AP1689" i="2"/>
  <c r="AA949" i="2"/>
  <c r="AD949" i="2"/>
  <c r="V950" i="2"/>
  <c r="AC949" i="2"/>
  <c r="U950" i="2"/>
  <c r="AC950" i="2" s="1"/>
  <c r="W948" i="2"/>
  <c r="R949" i="2" s="1"/>
  <c r="Y948" i="2"/>
  <c r="L1697" i="2"/>
  <c r="P1696" i="2"/>
  <c r="O1696" i="2"/>
  <c r="K1697" i="2"/>
  <c r="N1696" i="2"/>
  <c r="J1697" i="2"/>
  <c r="M1696" i="2"/>
  <c r="T1690" i="2"/>
  <c r="S1690" i="2"/>
  <c r="R1690" i="2"/>
  <c r="C1690" i="2"/>
  <c r="AR1690" i="2" s="1"/>
  <c r="B1691" i="2"/>
  <c r="AH1691" i="2" l="1"/>
  <c r="AE1691" i="2"/>
  <c r="AG1691" i="2"/>
  <c r="AF1691" i="2"/>
  <c r="AP1690" i="2"/>
  <c r="AQ1690" i="2"/>
  <c r="AO1690" i="2"/>
  <c r="T950" i="2"/>
  <c r="Z949" i="2"/>
  <c r="V951" i="2"/>
  <c r="AD950" i="2"/>
  <c r="Q949" i="2"/>
  <c r="S950" i="2"/>
  <c r="J1698" i="2"/>
  <c r="M1697" i="2"/>
  <c r="K1698" i="2"/>
  <c r="N1697" i="2"/>
  <c r="L1698" i="2"/>
  <c r="P1697" i="2"/>
  <c r="O1697" i="2"/>
  <c r="R1691" i="2"/>
  <c r="T1691" i="2"/>
  <c r="S1691" i="2"/>
  <c r="C1691" i="2"/>
  <c r="AR1691" i="2" s="1"/>
  <c r="B1692" i="2"/>
  <c r="AH1692" i="2" l="1"/>
  <c r="AF1692" i="2"/>
  <c r="AG1692" i="2"/>
  <c r="AE1692" i="2"/>
  <c r="AQ1691" i="2"/>
  <c r="AP1691" i="2"/>
  <c r="AO1691" i="2"/>
  <c r="AD951" i="2"/>
  <c r="AH950" i="2"/>
  <c r="U951" i="2"/>
  <c r="AA950" i="2"/>
  <c r="AB950" i="2"/>
  <c r="Y949" i="2"/>
  <c r="W949" i="2"/>
  <c r="Q950" i="2" s="1"/>
  <c r="L1699" i="2"/>
  <c r="P1698" i="2"/>
  <c r="O1698" i="2"/>
  <c r="K1699" i="2"/>
  <c r="N1698" i="2"/>
  <c r="J1699" i="2"/>
  <c r="M1698" i="2"/>
  <c r="T1692" i="2"/>
  <c r="S1692" i="2"/>
  <c r="R1692" i="2"/>
  <c r="C1692" i="2"/>
  <c r="AR1692" i="2" s="1"/>
  <c r="B1693" i="2"/>
  <c r="AH1693" i="2" l="1"/>
  <c r="AG1693" i="2"/>
  <c r="AF1693" i="2"/>
  <c r="AE1693" i="2"/>
  <c r="AQ1692" i="2"/>
  <c r="AP1692" i="2"/>
  <c r="AO1692" i="2"/>
  <c r="AC951" i="2"/>
  <c r="Y950" i="2"/>
  <c r="R950" i="2"/>
  <c r="J1700" i="2"/>
  <c r="M1699" i="2"/>
  <c r="K1700" i="2"/>
  <c r="N1699" i="2"/>
  <c r="L1700" i="2"/>
  <c r="P1699" i="2"/>
  <c r="O1699" i="2"/>
  <c r="T1693" i="2"/>
  <c r="S1693" i="2"/>
  <c r="R1693" i="2"/>
  <c r="C1693" i="2"/>
  <c r="AR1693" i="2" s="1"/>
  <c r="B1694" i="2"/>
  <c r="AH1694" i="2" l="1"/>
  <c r="AG1694" i="2"/>
  <c r="AF1694" i="2"/>
  <c r="AE1694" i="2"/>
  <c r="AO1693" i="2"/>
  <c r="AP1693" i="2"/>
  <c r="AQ1693" i="2"/>
  <c r="S951" i="2"/>
  <c r="Z950" i="2"/>
  <c r="AH951" i="2"/>
  <c r="T951" i="2"/>
  <c r="W950" i="2"/>
  <c r="L1701" i="2"/>
  <c r="P1700" i="2"/>
  <c r="O1700" i="2"/>
  <c r="K1701" i="2"/>
  <c r="N1700" i="2"/>
  <c r="J1701" i="2"/>
  <c r="M1700" i="2"/>
  <c r="T1694" i="2"/>
  <c r="S1694" i="2"/>
  <c r="R1694" i="2"/>
  <c r="C1694" i="2"/>
  <c r="AR1694" i="2" s="1"/>
  <c r="B1695" i="2"/>
  <c r="AH1695" i="2" l="1"/>
  <c r="AE1695" i="2"/>
  <c r="AG1695" i="2"/>
  <c r="AF1695" i="2"/>
  <c r="AP1694" i="2"/>
  <c r="AO1694" i="2"/>
  <c r="AQ1694" i="2"/>
  <c r="R951" i="2"/>
  <c r="Q951" i="2"/>
  <c r="AB951" i="2"/>
  <c r="T952" i="2"/>
  <c r="V952" i="2"/>
  <c r="U952" i="2"/>
  <c r="AA951" i="2"/>
  <c r="S952" i="2"/>
  <c r="J1702" i="2"/>
  <c r="M1701" i="2"/>
  <c r="K1702" i="2"/>
  <c r="N1701" i="2"/>
  <c r="L1702" i="2"/>
  <c r="P1701" i="2"/>
  <c r="O1701" i="2"/>
  <c r="T1695" i="2"/>
  <c r="S1695" i="2"/>
  <c r="R1695" i="2"/>
  <c r="C1695" i="2"/>
  <c r="AR1695" i="2" s="1"/>
  <c r="B1696" i="2"/>
  <c r="AH1696" i="2" l="1"/>
  <c r="AF1696" i="2"/>
  <c r="AE1696" i="2"/>
  <c r="AG1696" i="2"/>
  <c r="AQ1695" i="2"/>
  <c r="AO1695" i="2"/>
  <c r="AP1695" i="2"/>
  <c r="AC952" i="2"/>
  <c r="U953" i="2"/>
  <c r="AD952" i="2"/>
  <c r="V953" i="2"/>
  <c r="AB952" i="2"/>
  <c r="W951" i="2"/>
  <c r="Q952" i="2" s="1"/>
  <c r="Y951" i="2"/>
  <c r="AA952" i="2"/>
  <c r="Z951" i="2"/>
  <c r="L1703" i="2"/>
  <c r="P1702" i="2"/>
  <c r="O1702" i="2"/>
  <c r="K1703" i="2"/>
  <c r="N1702" i="2"/>
  <c r="J1703" i="2"/>
  <c r="M1702" i="2"/>
  <c r="S1696" i="2"/>
  <c r="R1696" i="2"/>
  <c r="T1696" i="2"/>
  <c r="C1696" i="2"/>
  <c r="AR1696" i="2" s="1"/>
  <c r="B1697" i="2"/>
  <c r="AH1697" i="2" l="1"/>
  <c r="AG1697" i="2"/>
  <c r="AE1697" i="2"/>
  <c r="AF1697" i="2"/>
  <c r="AQ1696" i="2"/>
  <c r="AP1696" i="2"/>
  <c r="AO1696" i="2"/>
  <c r="R952" i="2"/>
  <c r="W952" i="2" s="1"/>
  <c r="Y952" i="2"/>
  <c r="Z952" i="2"/>
  <c r="T953" i="2"/>
  <c r="U954" i="2" s="1"/>
  <c r="AH952" i="2"/>
  <c r="S953" i="2"/>
  <c r="AD953" i="2"/>
  <c r="V954" i="2"/>
  <c r="AC953" i="2"/>
  <c r="J1704" i="2"/>
  <c r="M1703" i="2"/>
  <c r="K1704" i="2"/>
  <c r="N1703" i="2"/>
  <c r="L1704" i="2"/>
  <c r="P1703" i="2"/>
  <c r="O1703" i="2"/>
  <c r="T1697" i="2"/>
  <c r="S1697" i="2"/>
  <c r="R1697" i="2"/>
  <c r="C1697" i="2"/>
  <c r="AR1697" i="2" s="1"/>
  <c r="B1698" i="2"/>
  <c r="AH1698" i="2" l="1"/>
  <c r="AG1698" i="2"/>
  <c r="AF1698" i="2"/>
  <c r="AE1698" i="2"/>
  <c r="AO1697" i="2"/>
  <c r="AP1697" i="2"/>
  <c r="AQ1697" i="2"/>
  <c r="Q953" i="2"/>
  <c r="W953" i="2" s="1"/>
  <c r="R953" i="2"/>
  <c r="Z953" i="2" s="1"/>
  <c r="AC954" i="2"/>
  <c r="AH953" i="2"/>
  <c r="AD954" i="2"/>
  <c r="AA953" i="2"/>
  <c r="Y953" i="2"/>
  <c r="T954" i="2"/>
  <c r="AB953" i="2"/>
  <c r="L1705" i="2"/>
  <c r="P1704" i="2"/>
  <c r="O1704" i="2"/>
  <c r="K1705" i="2"/>
  <c r="N1704" i="2"/>
  <c r="J1705" i="2"/>
  <c r="M1704" i="2"/>
  <c r="T1698" i="2"/>
  <c r="S1698" i="2"/>
  <c r="R1698" i="2"/>
  <c r="C1698" i="2"/>
  <c r="AR1698" i="2" s="1"/>
  <c r="B1699" i="2"/>
  <c r="AH1699" i="2" l="1"/>
  <c r="AE1699" i="2"/>
  <c r="AG1699" i="2"/>
  <c r="AF1699" i="2"/>
  <c r="AP1698" i="2"/>
  <c r="AQ1698" i="2"/>
  <c r="AO1698" i="2"/>
  <c r="Q954" i="2"/>
  <c r="AH954" i="2"/>
  <c r="S954" i="2"/>
  <c r="AA954" i="2" s="1"/>
  <c r="Y954" i="2"/>
  <c r="V955" i="2"/>
  <c r="AB954" i="2"/>
  <c r="R954" i="2"/>
  <c r="W954" i="2" s="1"/>
  <c r="J1706" i="2"/>
  <c r="M1705" i="2"/>
  <c r="K1706" i="2"/>
  <c r="N1705" i="2"/>
  <c r="L1706" i="2"/>
  <c r="P1705" i="2"/>
  <c r="O1705" i="2"/>
  <c r="R1699" i="2"/>
  <c r="T1699" i="2"/>
  <c r="S1699" i="2"/>
  <c r="C1699" i="2"/>
  <c r="AR1699" i="2" s="1"/>
  <c r="B1700" i="2"/>
  <c r="AH1700" i="2" l="1"/>
  <c r="AF1700" i="2"/>
  <c r="AG1700" i="2"/>
  <c r="AE1700" i="2"/>
  <c r="AQ1699" i="2"/>
  <c r="AP1699" i="2"/>
  <c r="AO1699" i="2"/>
  <c r="U955" i="2"/>
  <c r="AC955" i="2" s="1"/>
  <c r="S955" i="2"/>
  <c r="Q955" i="2"/>
  <c r="AA955" i="2"/>
  <c r="AD955" i="2"/>
  <c r="V956" i="2"/>
  <c r="Z954" i="2"/>
  <c r="R955" i="2"/>
  <c r="S956" i="2" s="1"/>
  <c r="AA956" i="2" s="1"/>
  <c r="T955" i="2"/>
  <c r="K1707" i="2"/>
  <c r="N1706" i="2"/>
  <c r="L1707" i="2"/>
  <c r="P1706" i="2"/>
  <c r="O1706" i="2"/>
  <c r="J1707" i="2"/>
  <c r="M1706" i="2"/>
  <c r="T1700" i="2"/>
  <c r="S1700" i="2"/>
  <c r="R1700" i="2"/>
  <c r="C1700" i="2"/>
  <c r="AR1700" i="2" s="1"/>
  <c r="B1701" i="2"/>
  <c r="AH1701" i="2" l="1"/>
  <c r="AG1701" i="2"/>
  <c r="AF1701" i="2"/>
  <c r="AE1701" i="2"/>
  <c r="AP1700" i="2"/>
  <c r="AO1700" i="2"/>
  <c r="AQ1700" i="2"/>
  <c r="AH955" i="2"/>
  <c r="AD956" i="2"/>
  <c r="AB955" i="2"/>
  <c r="T956" i="2"/>
  <c r="U956" i="2"/>
  <c r="Z955" i="2"/>
  <c r="AH956" i="2"/>
  <c r="Y955" i="2"/>
  <c r="W955" i="2"/>
  <c r="R956" i="2" s="1"/>
  <c r="Q956" i="2"/>
  <c r="J1708" i="2"/>
  <c r="M1707" i="2"/>
  <c r="L1708" i="2"/>
  <c r="P1707" i="2"/>
  <c r="O1707" i="2"/>
  <c r="K1708" i="2"/>
  <c r="N1707" i="2"/>
  <c r="T1701" i="2"/>
  <c r="S1701" i="2"/>
  <c r="R1701" i="2"/>
  <c r="C1701" i="2"/>
  <c r="AR1701" i="2" s="1"/>
  <c r="B1702" i="2"/>
  <c r="AH1702" i="2" l="1"/>
  <c r="AG1702" i="2"/>
  <c r="AF1702" i="2"/>
  <c r="AE1702" i="2"/>
  <c r="AO1701" i="2"/>
  <c r="AQ1701" i="2"/>
  <c r="AP1701" i="2"/>
  <c r="S957" i="2"/>
  <c r="Z956" i="2"/>
  <c r="AH957" i="2"/>
  <c r="Y956" i="2"/>
  <c r="W956" i="2"/>
  <c r="AC956" i="2"/>
  <c r="U957" i="2"/>
  <c r="AB956" i="2"/>
  <c r="T957" i="2"/>
  <c r="AB957" i="2" s="1"/>
  <c r="V957" i="2"/>
  <c r="K1709" i="2"/>
  <c r="N1708" i="2"/>
  <c r="L1709" i="2"/>
  <c r="P1708" i="2"/>
  <c r="O1708" i="2"/>
  <c r="J1709" i="2"/>
  <c r="M1708" i="2"/>
  <c r="T1702" i="2"/>
  <c r="S1702" i="2"/>
  <c r="R1702" i="2"/>
  <c r="C1702" i="2"/>
  <c r="AR1702" i="2" s="1"/>
  <c r="B1703" i="2"/>
  <c r="AH1703" i="2" l="1"/>
  <c r="AE1703" i="2"/>
  <c r="AG1703" i="2"/>
  <c r="AF1703" i="2"/>
  <c r="AP1702" i="2"/>
  <c r="AO1702" i="2"/>
  <c r="AQ1702" i="2"/>
  <c r="V958" i="2"/>
  <c r="AD957" i="2"/>
  <c r="R957" i="2"/>
  <c r="S958" i="2" s="1"/>
  <c r="AA957" i="2"/>
  <c r="U958" i="2"/>
  <c r="AC957" i="2"/>
  <c r="Q957" i="2"/>
  <c r="L1710" i="2"/>
  <c r="P1709" i="2"/>
  <c r="O1709" i="2"/>
  <c r="J1710" i="2"/>
  <c r="M1709" i="2"/>
  <c r="K1710" i="2"/>
  <c r="N1709" i="2"/>
  <c r="T1703" i="2"/>
  <c r="S1703" i="2"/>
  <c r="R1703" i="2"/>
  <c r="C1703" i="2"/>
  <c r="AR1703" i="2" s="1"/>
  <c r="B1704" i="2"/>
  <c r="AH1704" i="2" l="1"/>
  <c r="AF1704" i="2"/>
  <c r="AE1704" i="2"/>
  <c r="AG1704" i="2"/>
  <c r="AQ1703" i="2"/>
  <c r="AP1703" i="2"/>
  <c r="AO1703" i="2"/>
  <c r="AC958" i="2"/>
  <c r="AA958" i="2"/>
  <c r="T958" i="2"/>
  <c r="Z957" i="2"/>
  <c r="W957" i="2"/>
  <c r="R958" i="2" s="1"/>
  <c r="Y957" i="2"/>
  <c r="AD958" i="2"/>
  <c r="V959" i="2"/>
  <c r="AD959" i="2" s="1"/>
  <c r="J1711" i="2"/>
  <c r="M1710" i="2"/>
  <c r="K1711" i="2"/>
  <c r="N1710" i="2"/>
  <c r="L1711" i="2"/>
  <c r="P1710" i="2"/>
  <c r="O1710" i="2"/>
  <c r="S1704" i="2"/>
  <c r="R1704" i="2"/>
  <c r="T1704" i="2"/>
  <c r="C1704" i="2"/>
  <c r="AR1704" i="2" s="1"/>
  <c r="B1705" i="2"/>
  <c r="AH1705" i="2" l="1"/>
  <c r="AG1705" i="2"/>
  <c r="AF1705" i="2"/>
  <c r="AE1705" i="2"/>
  <c r="AO1704" i="2"/>
  <c r="AQ1704" i="2"/>
  <c r="AP1704" i="2"/>
  <c r="Z958" i="2"/>
  <c r="S959" i="2"/>
  <c r="AH958" i="2"/>
  <c r="AB958" i="2"/>
  <c r="T959" i="2"/>
  <c r="Q958" i="2"/>
  <c r="U959" i="2"/>
  <c r="L1712" i="2"/>
  <c r="P1711" i="2"/>
  <c r="O1711" i="2"/>
  <c r="K1712" i="2"/>
  <c r="N1711" i="2"/>
  <c r="J1712" i="2"/>
  <c r="M1711" i="2"/>
  <c r="T1705" i="2"/>
  <c r="S1705" i="2"/>
  <c r="R1705" i="2"/>
  <c r="C1705" i="2"/>
  <c r="AR1705" i="2" s="1"/>
  <c r="B1706" i="2"/>
  <c r="AH1706" i="2" l="1"/>
  <c r="AG1706" i="2"/>
  <c r="AF1706" i="2"/>
  <c r="AE1706" i="2"/>
  <c r="AO1705" i="2"/>
  <c r="AQ1705" i="2"/>
  <c r="AP1705" i="2"/>
  <c r="AA959" i="2"/>
  <c r="U960" i="2"/>
  <c r="AC959" i="2"/>
  <c r="V960" i="2"/>
  <c r="AD960" i="2" s="1"/>
  <c r="AB959" i="2"/>
  <c r="Y958" i="2"/>
  <c r="W958" i="2"/>
  <c r="AH959" i="2"/>
  <c r="K1713" i="2"/>
  <c r="N1712" i="2"/>
  <c r="J1713" i="2"/>
  <c r="M1712" i="2"/>
  <c r="L1713" i="2"/>
  <c r="P1712" i="2"/>
  <c r="O1712" i="2"/>
  <c r="T1706" i="2"/>
  <c r="S1706" i="2"/>
  <c r="R1706" i="2"/>
  <c r="C1706" i="2"/>
  <c r="AR1706" i="2" s="1"/>
  <c r="B1707" i="2"/>
  <c r="AH1707" i="2" l="1"/>
  <c r="AE1707" i="2"/>
  <c r="AG1707" i="2"/>
  <c r="AF1707" i="2"/>
  <c r="AP1706" i="2"/>
  <c r="AQ1706" i="2"/>
  <c r="AO1706" i="2"/>
  <c r="AC960" i="2"/>
  <c r="Q959" i="2"/>
  <c r="R959" i="2"/>
  <c r="L1714" i="2"/>
  <c r="P1713" i="2"/>
  <c r="O1713" i="2"/>
  <c r="J1714" i="2"/>
  <c r="M1713" i="2"/>
  <c r="K1714" i="2"/>
  <c r="N1713" i="2"/>
  <c r="R1707" i="2"/>
  <c r="T1707" i="2"/>
  <c r="S1707" i="2"/>
  <c r="C1707" i="2"/>
  <c r="AR1707" i="2" s="1"/>
  <c r="B1708" i="2"/>
  <c r="AH1708" i="2" l="1"/>
  <c r="AF1708" i="2"/>
  <c r="AG1708" i="2"/>
  <c r="AE1708" i="2"/>
  <c r="AQ1707" i="2"/>
  <c r="AP1707" i="2"/>
  <c r="AO1707" i="2"/>
  <c r="AH960" i="2"/>
  <c r="Z959" i="2"/>
  <c r="S960" i="2"/>
  <c r="T960" i="2"/>
  <c r="W959" i="2"/>
  <c r="R960" i="2" s="1"/>
  <c r="Y959" i="2"/>
  <c r="Q960" i="2"/>
  <c r="J1715" i="2"/>
  <c r="M1714" i="2"/>
  <c r="K1715" i="2"/>
  <c r="N1714" i="2"/>
  <c r="L1715" i="2"/>
  <c r="P1714" i="2"/>
  <c r="O1714" i="2"/>
  <c r="T1708" i="2"/>
  <c r="S1708" i="2"/>
  <c r="R1708" i="2"/>
  <c r="C1708" i="2"/>
  <c r="AR1708" i="2" s="1"/>
  <c r="B1709" i="2"/>
  <c r="AH1709" i="2" l="1"/>
  <c r="AG1709" i="2"/>
  <c r="AF1709" i="2"/>
  <c r="AE1709" i="2"/>
  <c r="AO1708" i="2"/>
  <c r="AP1708" i="2"/>
  <c r="AQ1708" i="2"/>
  <c r="V961" i="2"/>
  <c r="T961" i="2"/>
  <c r="AB960" i="2"/>
  <c r="U961" i="2"/>
  <c r="W960" i="2"/>
  <c r="R961" i="2" s="1"/>
  <c r="Y960" i="2"/>
  <c r="Q961" i="2"/>
  <c r="S961" i="2"/>
  <c r="AA960" i="2"/>
  <c r="Z960" i="2"/>
  <c r="L1716" i="2"/>
  <c r="P1715" i="2"/>
  <c r="O1715" i="2"/>
  <c r="K1716" i="2"/>
  <c r="N1715" i="2"/>
  <c r="J1716" i="2"/>
  <c r="M1715" i="2"/>
  <c r="T1709" i="2"/>
  <c r="S1709" i="2"/>
  <c r="R1709" i="2"/>
  <c r="C1709" i="2"/>
  <c r="AR1709" i="2" s="1"/>
  <c r="B1710" i="2"/>
  <c r="AH1710" i="2" l="1"/>
  <c r="AF1710" i="2"/>
  <c r="AE1710" i="2"/>
  <c r="AG1710" i="2"/>
  <c r="AO1709" i="2"/>
  <c r="AP1709" i="2"/>
  <c r="AQ1709" i="2"/>
  <c r="Y961" i="2"/>
  <c r="W961" i="2"/>
  <c r="Q962" i="2" s="1"/>
  <c r="R962" i="2"/>
  <c r="Z961" i="2"/>
  <c r="AH962" i="2"/>
  <c r="AC961" i="2"/>
  <c r="U962" i="2"/>
  <c r="AH961" i="2"/>
  <c r="AB961" i="2"/>
  <c r="T962" i="2"/>
  <c r="AA961" i="2"/>
  <c r="S962" i="2"/>
  <c r="AD961" i="2"/>
  <c r="V962" i="2"/>
  <c r="AD962" i="2" s="1"/>
  <c r="J1717" i="2"/>
  <c r="M1716" i="2"/>
  <c r="K1717" i="2"/>
  <c r="N1716" i="2"/>
  <c r="L1717" i="2"/>
  <c r="P1716" i="2"/>
  <c r="O1716" i="2"/>
  <c r="T1710" i="2"/>
  <c r="S1710" i="2"/>
  <c r="R1710" i="2"/>
  <c r="C1710" i="2"/>
  <c r="AR1710" i="2" s="1"/>
  <c r="B1711" i="2"/>
  <c r="AH1711" i="2" l="1"/>
  <c r="AE1711" i="2"/>
  <c r="AG1711" i="2"/>
  <c r="AF1711" i="2"/>
  <c r="AP1710" i="2"/>
  <c r="AQ1710" i="2"/>
  <c r="AO1710" i="2"/>
  <c r="S963" i="2"/>
  <c r="AA962" i="2"/>
  <c r="V963" i="2"/>
  <c r="AD963" i="2" s="1"/>
  <c r="AB962" i="2"/>
  <c r="T963" i="2"/>
  <c r="Z962" i="2"/>
  <c r="R963" i="2"/>
  <c r="Y962" i="2"/>
  <c r="W962" i="2"/>
  <c r="AC962" i="2"/>
  <c r="U963" i="2"/>
  <c r="L1718" i="2"/>
  <c r="P1717" i="2"/>
  <c r="O1717" i="2"/>
  <c r="K1718" i="2"/>
  <c r="N1717" i="2"/>
  <c r="J1718" i="2"/>
  <c r="M1717" i="2"/>
  <c r="T1711" i="2"/>
  <c r="S1711" i="2"/>
  <c r="R1711" i="2"/>
  <c r="C1711" i="2"/>
  <c r="AR1711" i="2" s="1"/>
  <c r="B1712" i="2"/>
  <c r="AH1712" i="2" l="1"/>
  <c r="AG1712" i="2"/>
  <c r="AF1712" i="2"/>
  <c r="AE1712" i="2"/>
  <c r="AQ1711" i="2"/>
  <c r="AO1711" i="2"/>
  <c r="AP1711" i="2"/>
  <c r="Q963" i="2"/>
  <c r="U964" i="2"/>
  <c r="AC963" i="2"/>
  <c r="Z963" i="2"/>
  <c r="AH964" i="2"/>
  <c r="W963" i="2"/>
  <c r="R964" i="2" s="1"/>
  <c r="Y963" i="2"/>
  <c r="V964" i="2"/>
  <c r="T964" i="2"/>
  <c r="AB963" i="2"/>
  <c r="AH963" i="2"/>
  <c r="AA963" i="2"/>
  <c r="S964" i="2"/>
  <c r="J1719" i="2"/>
  <c r="M1718" i="2"/>
  <c r="K1719" i="2"/>
  <c r="N1718" i="2"/>
  <c r="L1719" i="2"/>
  <c r="P1718" i="2"/>
  <c r="O1718" i="2"/>
  <c r="S1712" i="2"/>
  <c r="R1712" i="2"/>
  <c r="T1712" i="2"/>
  <c r="C1712" i="2"/>
  <c r="AR1712" i="2" s="1"/>
  <c r="B1713" i="2"/>
  <c r="AH1713" i="2" l="1"/>
  <c r="AE1713" i="2"/>
  <c r="AG1713" i="2"/>
  <c r="AF1713" i="2"/>
  <c r="AQ1712" i="2"/>
  <c r="AP1712" i="2"/>
  <c r="AO1712" i="2"/>
  <c r="Z964" i="2"/>
  <c r="T965" i="2"/>
  <c r="AB964" i="2"/>
  <c r="AA964" i="2"/>
  <c r="S965" i="2"/>
  <c r="AD964" i="2"/>
  <c r="V965" i="2"/>
  <c r="Q964" i="2"/>
  <c r="AC964" i="2"/>
  <c r="U965" i="2"/>
  <c r="L1720" i="2"/>
  <c r="P1719" i="2"/>
  <c r="O1719" i="2"/>
  <c r="K1720" i="2"/>
  <c r="N1719" i="2"/>
  <c r="J1720" i="2"/>
  <c r="M1719" i="2"/>
  <c r="T1713" i="2"/>
  <c r="S1713" i="2"/>
  <c r="R1713" i="2"/>
  <c r="C1713" i="2"/>
  <c r="AR1713" i="2" s="1"/>
  <c r="B1714" i="2"/>
  <c r="AH1714" i="2" l="1"/>
  <c r="AG1714" i="2"/>
  <c r="AF1714" i="2"/>
  <c r="AE1714" i="2"/>
  <c r="AO1713" i="2"/>
  <c r="AP1713" i="2"/>
  <c r="AQ1713" i="2"/>
  <c r="AA965" i="2"/>
  <c r="AC965" i="2"/>
  <c r="U966" i="2"/>
  <c r="AC966" i="2" s="1"/>
  <c r="AB965" i="2"/>
  <c r="Y964" i="2"/>
  <c r="W964" i="2"/>
  <c r="Q965" i="2" s="1"/>
  <c r="V966" i="2"/>
  <c r="AD965" i="2"/>
  <c r="AH965" i="2"/>
  <c r="J1721" i="2"/>
  <c r="M1720" i="2"/>
  <c r="K1721" i="2"/>
  <c r="N1720" i="2"/>
  <c r="L1721" i="2"/>
  <c r="P1720" i="2"/>
  <c r="O1720" i="2"/>
  <c r="T1714" i="2"/>
  <c r="S1714" i="2"/>
  <c r="R1714" i="2"/>
  <c r="C1714" i="2"/>
  <c r="AR1714" i="2" s="1"/>
  <c r="B1715" i="2"/>
  <c r="AH1715" i="2" l="1"/>
  <c r="AG1715" i="2"/>
  <c r="AF1715" i="2"/>
  <c r="AE1715" i="2"/>
  <c r="AP1714" i="2"/>
  <c r="AQ1714" i="2"/>
  <c r="AO1714" i="2"/>
  <c r="AD966" i="2"/>
  <c r="Y965" i="2"/>
  <c r="R965" i="2"/>
  <c r="K1722" i="2"/>
  <c r="N1721" i="2"/>
  <c r="L1722" i="2"/>
  <c r="P1721" i="2"/>
  <c r="O1721" i="2"/>
  <c r="J1722" i="2"/>
  <c r="M1721" i="2"/>
  <c r="R1715" i="2"/>
  <c r="T1715" i="2"/>
  <c r="S1715" i="2"/>
  <c r="C1715" i="2"/>
  <c r="AR1715" i="2" s="1"/>
  <c r="B1716" i="2"/>
  <c r="AH1716" i="2" l="1"/>
  <c r="AF1716" i="2"/>
  <c r="AG1716" i="2"/>
  <c r="AE1716" i="2"/>
  <c r="AQ1715" i="2"/>
  <c r="AP1715" i="2"/>
  <c r="AO1715" i="2"/>
  <c r="Z965" i="2"/>
  <c r="S966" i="2"/>
  <c r="T966" i="2"/>
  <c r="W965" i="2"/>
  <c r="J1723" i="2"/>
  <c r="M1722" i="2"/>
  <c r="L1723" i="2"/>
  <c r="P1722" i="2"/>
  <c r="O1722" i="2"/>
  <c r="K1723" i="2"/>
  <c r="N1722" i="2"/>
  <c r="T1716" i="2"/>
  <c r="S1716" i="2"/>
  <c r="R1716" i="2"/>
  <c r="C1716" i="2"/>
  <c r="AR1716" i="2" s="1"/>
  <c r="B1717" i="2"/>
  <c r="AH1717" i="2" l="1"/>
  <c r="AG1717" i="2"/>
  <c r="AF1717" i="2"/>
  <c r="AE1717" i="2"/>
  <c r="AP1716" i="2"/>
  <c r="AQ1716" i="2"/>
  <c r="AO1716" i="2"/>
  <c r="Q966" i="2"/>
  <c r="U967" i="2"/>
  <c r="AB966" i="2"/>
  <c r="V967" i="2"/>
  <c r="AA966" i="2"/>
  <c r="R966" i="2"/>
  <c r="T967" i="2" s="1"/>
  <c r="AH966" i="2"/>
  <c r="K1724" i="2"/>
  <c r="N1723" i="2"/>
  <c r="L1724" i="2"/>
  <c r="P1723" i="2"/>
  <c r="O1723" i="2"/>
  <c r="J1724" i="2"/>
  <c r="M1723" i="2"/>
  <c r="T1717" i="2"/>
  <c r="S1717" i="2"/>
  <c r="R1717" i="2"/>
  <c r="C1717" i="2"/>
  <c r="AR1717" i="2" s="1"/>
  <c r="B1718" i="2"/>
  <c r="AH1718" i="2" l="1"/>
  <c r="AF1718" i="2"/>
  <c r="AE1718" i="2"/>
  <c r="AG1718" i="2"/>
  <c r="AO1717" i="2"/>
  <c r="AQ1717" i="2"/>
  <c r="AP1717" i="2"/>
  <c r="S967" i="2"/>
  <c r="AB967" i="2"/>
  <c r="AD967" i="2"/>
  <c r="V968" i="2"/>
  <c r="AC967" i="2"/>
  <c r="U968" i="2"/>
  <c r="AA967" i="2"/>
  <c r="Z966" i="2"/>
  <c r="AH967" i="2"/>
  <c r="Y966" i="2"/>
  <c r="W966" i="2"/>
  <c r="R967" i="2" s="1"/>
  <c r="S968" i="2" s="1"/>
  <c r="Q967" i="2"/>
  <c r="J1725" i="2"/>
  <c r="M1724" i="2"/>
  <c r="L1725" i="2"/>
  <c r="P1724" i="2"/>
  <c r="O1724" i="2"/>
  <c r="K1725" i="2"/>
  <c r="N1724" i="2"/>
  <c r="T1718" i="2"/>
  <c r="S1718" i="2"/>
  <c r="R1718" i="2"/>
  <c r="C1718" i="2"/>
  <c r="AR1718" i="2" s="1"/>
  <c r="B1719" i="2"/>
  <c r="AH1719" i="2" l="1"/>
  <c r="AE1719" i="2"/>
  <c r="AG1719" i="2"/>
  <c r="AF1719" i="2"/>
  <c r="AP1718" i="2"/>
  <c r="AO1718" i="2"/>
  <c r="AQ1718" i="2"/>
  <c r="AA968" i="2"/>
  <c r="AC968" i="2"/>
  <c r="Z967" i="2"/>
  <c r="AD968" i="2"/>
  <c r="Y967" i="2"/>
  <c r="W967" i="2"/>
  <c r="T968" i="2"/>
  <c r="V969" i="2" s="1"/>
  <c r="L1726" i="2"/>
  <c r="P1725" i="2"/>
  <c r="O1725" i="2"/>
  <c r="K1726" i="2"/>
  <c r="N1725" i="2"/>
  <c r="J1726" i="2"/>
  <c r="M1725" i="2"/>
  <c r="T1719" i="2"/>
  <c r="S1719" i="2"/>
  <c r="R1719" i="2"/>
  <c r="C1719" i="2"/>
  <c r="AR1719" i="2" s="1"/>
  <c r="B1720" i="2"/>
  <c r="AH1720" i="2" l="1"/>
  <c r="AG1720" i="2"/>
  <c r="AF1720" i="2"/>
  <c r="AE1720" i="2"/>
  <c r="AQ1719" i="2"/>
  <c r="AO1719" i="2"/>
  <c r="AP1719" i="2"/>
  <c r="Q968" i="2"/>
  <c r="AD969" i="2"/>
  <c r="AH968" i="2"/>
  <c r="Y968" i="2"/>
  <c r="R968" i="2"/>
  <c r="U969" i="2"/>
  <c r="AB968" i="2"/>
  <c r="K1727" i="2"/>
  <c r="N1726" i="2"/>
  <c r="J1727" i="2"/>
  <c r="M1726" i="2"/>
  <c r="L1727" i="2"/>
  <c r="P1726" i="2"/>
  <c r="O1726" i="2"/>
  <c r="S1720" i="2"/>
  <c r="R1720" i="2"/>
  <c r="T1720" i="2"/>
  <c r="C1720" i="2"/>
  <c r="AR1720" i="2" s="1"/>
  <c r="B1721" i="2"/>
  <c r="AH1721" i="2" l="1"/>
  <c r="AE1721" i="2"/>
  <c r="AG1721" i="2"/>
  <c r="AF1721" i="2"/>
  <c r="AO1720" i="2"/>
  <c r="AQ1720" i="2"/>
  <c r="AP1720" i="2"/>
  <c r="AC969" i="2"/>
  <c r="Z968" i="2"/>
  <c r="S969" i="2"/>
  <c r="W968" i="2"/>
  <c r="T969" i="2"/>
  <c r="L1728" i="2"/>
  <c r="P1727" i="2"/>
  <c r="O1727" i="2"/>
  <c r="J1728" i="2"/>
  <c r="M1727" i="2"/>
  <c r="K1728" i="2"/>
  <c r="N1727" i="2"/>
  <c r="T1721" i="2"/>
  <c r="S1721" i="2"/>
  <c r="R1721" i="2"/>
  <c r="C1721" i="2"/>
  <c r="AR1721" i="2" s="1"/>
  <c r="B1722" i="2"/>
  <c r="AH1722" i="2" l="1"/>
  <c r="AG1722" i="2"/>
  <c r="AF1722" i="2"/>
  <c r="AE1722" i="2"/>
  <c r="AO1721" i="2"/>
  <c r="AQ1721" i="2"/>
  <c r="AP1721" i="2"/>
  <c r="Q969" i="2"/>
  <c r="AA969" i="2"/>
  <c r="R969" i="2"/>
  <c r="T970" i="2" s="1"/>
  <c r="AH969" i="2"/>
  <c r="AB969" i="2"/>
  <c r="V970" i="2"/>
  <c r="U970" i="2"/>
  <c r="J1729" i="2"/>
  <c r="M1728" i="2"/>
  <c r="K1729" i="2"/>
  <c r="N1728" i="2"/>
  <c r="L1729" i="2"/>
  <c r="P1728" i="2"/>
  <c r="O1728" i="2"/>
  <c r="T1722" i="2"/>
  <c r="S1722" i="2"/>
  <c r="R1722" i="2"/>
  <c r="C1722" i="2"/>
  <c r="AR1722" i="2" s="1"/>
  <c r="B1723" i="2"/>
  <c r="AH1723" i="2" l="1"/>
  <c r="AG1723" i="2"/>
  <c r="AF1723" i="2"/>
  <c r="AE1723" i="2"/>
  <c r="AP1722" i="2"/>
  <c r="AQ1722" i="2"/>
  <c r="AO1722" i="2"/>
  <c r="AB970" i="2"/>
  <c r="AH970" i="2"/>
  <c r="Z969" i="2"/>
  <c r="S970" i="2"/>
  <c r="AC970" i="2"/>
  <c r="W969" i="2"/>
  <c r="Y969" i="2"/>
  <c r="V971" i="2"/>
  <c r="AD970" i="2"/>
  <c r="L1730" i="2"/>
  <c r="P1729" i="2"/>
  <c r="O1729" i="2"/>
  <c r="K1730" i="2"/>
  <c r="N1729" i="2"/>
  <c r="J1730" i="2"/>
  <c r="M1729" i="2"/>
  <c r="R1723" i="2"/>
  <c r="T1723" i="2"/>
  <c r="S1723" i="2"/>
  <c r="C1723" i="2"/>
  <c r="AR1723" i="2" s="1"/>
  <c r="B1724" i="2"/>
  <c r="AH1724" i="2" l="1"/>
  <c r="AF1724" i="2"/>
  <c r="AG1724" i="2"/>
  <c r="AE1724" i="2"/>
  <c r="AQ1723" i="2"/>
  <c r="AP1723" i="2"/>
  <c r="AO1723" i="2"/>
  <c r="R970" i="2"/>
  <c r="Q970" i="2"/>
  <c r="Y970" i="2" s="1"/>
  <c r="AA970" i="2"/>
  <c r="S971" i="2"/>
  <c r="AH971" i="2"/>
  <c r="Z970" i="2"/>
  <c r="R971" i="2"/>
  <c r="AD971" i="2"/>
  <c r="W970" i="2"/>
  <c r="Q971" i="2"/>
  <c r="T971" i="2"/>
  <c r="V972" i="2" s="1"/>
  <c r="U971" i="2"/>
  <c r="K1731" i="2"/>
  <c r="N1730" i="2"/>
  <c r="J1731" i="2"/>
  <c r="M1730" i="2"/>
  <c r="L1731" i="2"/>
  <c r="P1730" i="2"/>
  <c r="O1730" i="2"/>
  <c r="T1724" i="2"/>
  <c r="S1724" i="2"/>
  <c r="R1724" i="2"/>
  <c r="C1724" i="2"/>
  <c r="AR1724" i="2" s="1"/>
  <c r="B1725" i="2"/>
  <c r="AH1725" i="2" l="1"/>
  <c r="AG1725" i="2"/>
  <c r="AF1725" i="2"/>
  <c r="AE1725" i="2"/>
  <c r="AQ1724" i="2"/>
  <c r="AP1724" i="2"/>
  <c r="AO1724" i="2"/>
  <c r="AD972" i="2"/>
  <c r="Z971" i="2"/>
  <c r="AH972" i="2"/>
  <c r="R972" i="2"/>
  <c r="AB971" i="2"/>
  <c r="T972" i="2"/>
  <c r="AC971" i="2"/>
  <c r="U972" i="2"/>
  <c r="Y971" i="2"/>
  <c r="W971" i="2"/>
  <c r="Q972" i="2"/>
  <c r="AA971" i="2"/>
  <c r="S972" i="2"/>
  <c r="L1732" i="2"/>
  <c r="P1731" i="2"/>
  <c r="O1731" i="2"/>
  <c r="J1732" i="2"/>
  <c r="M1731" i="2"/>
  <c r="K1732" i="2"/>
  <c r="N1731" i="2"/>
  <c r="T1725" i="2"/>
  <c r="S1725" i="2"/>
  <c r="R1725" i="2"/>
  <c r="C1725" i="2"/>
  <c r="AR1725" i="2" s="1"/>
  <c r="B1726" i="2"/>
  <c r="AH1726" i="2" l="1"/>
  <c r="AF1726" i="2"/>
  <c r="AE1726" i="2"/>
  <c r="AG1726" i="2"/>
  <c r="AO1725" i="2"/>
  <c r="AP1725" i="2"/>
  <c r="AQ1725" i="2"/>
  <c r="AA972" i="2"/>
  <c r="S973" i="2"/>
  <c r="AB972" i="2"/>
  <c r="T973" i="2"/>
  <c r="AH973" i="2"/>
  <c r="Z972" i="2"/>
  <c r="Y972" i="2"/>
  <c r="W972" i="2"/>
  <c r="R973" i="2" s="1"/>
  <c r="Q973" i="2"/>
  <c r="AC972" i="2"/>
  <c r="U973" i="2"/>
  <c r="V973" i="2"/>
  <c r="J1733" i="2"/>
  <c r="M1732" i="2"/>
  <c r="K1733" i="2"/>
  <c r="N1732" i="2"/>
  <c r="L1733" i="2"/>
  <c r="P1732" i="2"/>
  <c r="O1732" i="2"/>
  <c r="T1726" i="2"/>
  <c r="S1726" i="2"/>
  <c r="R1726" i="2"/>
  <c r="C1726" i="2"/>
  <c r="AR1726" i="2" s="1"/>
  <c r="B1727" i="2"/>
  <c r="AH1727" i="2" l="1"/>
  <c r="AG1727" i="2"/>
  <c r="AE1727" i="2"/>
  <c r="AF1727" i="2"/>
  <c r="AP1726" i="2"/>
  <c r="AQ1726" i="2"/>
  <c r="AO1726" i="2"/>
  <c r="AD973" i="2"/>
  <c r="V974" i="2"/>
  <c r="AC973" i="2"/>
  <c r="U974" i="2"/>
  <c r="AB973" i="2"/>
  <c r="T974" i="2"/>
  <c r="W973" i="2"/>
  <c r="Y973" i="2"/>
  <c r="AA973" i="2"/>
  <c r="S974" i="2"/>
  <c r="Z973" i="2"/>
  <c r="AH974" i="2"/>
  <c r="R974" i="2"/>
  <c r="L1734" i="2"/>
  <c r="P1733" i="2"/>
  <c r="O1733" i="2"/>
  <c r="K1734" i="2"/>
  <c r="N1733" i="2"/>
  <c r="J1734" i="2"/>
  <c r="M1733" i="2"/>
  <c r="T1727" i="2"/>
  <c r="S1727" i="2"/>
  <c r="R1727" i="2"/>
  <c r="C1727" i="2"/>
  <c r="AR1727" i="2" s="1"/>
  <c r="B1728" i="2"/>
  <c r="AH1728" i="2" l="1"/>
  <c r="AG1728" i="2"/>
  <c r="AF1728" i="2"/>
  <c r="AE1728" i="2"/>
  <c r="AQ1727" i="2"/>
  <c r="AO1727" i="2"/>
  <c r="AP1727" i="2"/>
  <c r="AB974" i="2"/>
  <c r="T975" i="2"/>
  <c r="AC974" i="2"/>
  <c r="U975" i="2"/>
  <c r="AA974" i="2"/>
  <c r="S975" i="2"/>
  <c r="Z974" i="2"/>
  <c r="AD974" i="2"/>
  <c r="V975" i="2"/>
  <c r="Q974" i="2"/>
  <c r="J1735" i="2"/>
  <c r="M1734" i="2"/>
  <c r="K1735" i="2"/>
  <c r="N1734" i="2"/>
  <c r="L1735" i="2"/>
  <c r="P1734" i="2"/>
  <c r="O1734" i="2"/>
  <c r="S1728" i="2"/>
  <c r="R1728" i="2"/>
  <c r="T1728" i="2"/>
  <c r="C1728" i="2"/>
  <c r="AR1728" i="2" s="1"/>
  <c r="B1729" i="2"/>
  <c r="AH1729" i="2" l="1"/>
  <c r="AE1729" i="2"/>
  <c r="AG1729" i="2"/>
  <c r="AF1729" i="2"/>
  <c r="AQ1728" i="2"/>
  <c r="AP1728" i="2"/>
  <c r="AO1728" i="2"/>
  <c r="AH975" i="2"/>
  <c r="AA975" i="2"/>
  <c r="W974" i="2"/>
  <c r="Q975" i="2" s="1"/>
  <c r="Y974" i="2"/>
  <c r="AC975" i="2"/>
  <c r="U976" i="2"/>
  <c r="R975" i="2"/>
  <c r="S976" i="2" s="1"/>
  <c r="AB975" i="2"/>
  <c r="AD975" i="2"/>
  <c r="V976" i="2"/>
  <c r="L1736" i="2"/>
  <c r="P1735" i="2"/>
  <c r="O1735" i="2"/>
  <c r="K1736" i="2"/>
  <c r="N1735" i="2"/>
  <c r="J1736" i="2"/>
  <c r="M1735" i="2"/>
  <c r="T1729" i="2"/>
  <c r="S1729" i="2"/>
  <c r="R1729" i="2"/>
  <c r="C1729" i="2"/>
  <c r="AR1729" i="2" s="1"/>
  <c r="B1730" i="2"/>
  <c r="AH1730" i="2" l="1"/>
  <c r="AG1730" i="2"/>
  <c r="AF1730" i="2"/>
  <c r="AE1730" i="2"/>
  <c r="AO1729" i="2"/>
  <c r="AQ1729" i="2"/>
  <c r="AP1729" i="2"/>
  <c r="AA976" i="2"/>
  <c r="AC976" i="2"/>
  <c r="AD976" i="2"/>
  <c r="Y975" i="2"/>
  <c r="W975" i="2"/>
  <c r="R976" i="2" s="1"/>
  <c r="T976" i="2"/>
  <c r="U977" i="2" s="1"/>
  <c r="Z975" i="2"/>
  <c r="J1737" i="2"/>
  <c r="M1736" i="2"/>
  <c r="K1737" i="2"/>
  <c r="N1736" i="2"/>
  <c r="L1737" i="2"/>
  <c r="P1736" i="2"/>
  <c r="O1736" i="2"/>
  <c r="T1730" i="2"/>
  <c r="S1730" i="2"/>
  <c r="R1730" i="2"/>
  <c r="C1730" i="2"/>
  <c r="AR1730" i="2" s="1"/>
  <c r="B1731" i="2"/>
  <c r="AH1731" i="2" l="1"/>
  <c r="AG1731" i="2"/>
  <c r="AF1731" i="2"/>
  <c r="AE1731" i="2"/>
  <c r="AP1730" i="2"/>
  <c r="AQ1730" i="2"/>
  <c r="AO1730" i="2"/>
  <c r="V977" i="2"/>
  <c r="AH976" i="2"/>
  <c r="AC977" i="2"/>
  <c r="AH977" i="2"/>
  <c r="Z976" i="2"/>
  <c r="AD977" i="2"/>
  <c r="V978" i="2"/>
  <c r="AD978" i="2" s="1"/>
  <c r="AB976" i="2"/>
  <c r="T977" i="2"/>
  <c r="AB977" i="2" s="1"/>
  <c r="S977" i="2"/>
  <c r="AA977" i="2" s="1"/>
  <c r="Q976" i="2"/>
  <c r="K1738" i="2"/>
  <c r="N1737" i="2"/>
  <c r="L1738" i="2"/>
  <c r="P1737" i="2"/>
  <c r="O1737" i="2"/>
  <c r="J1738" i="2"/>
  <c r="M1737" i="2"/>
  <c r="R1731" i="2"/>
  <c r="T1731" i="2"/>
  <c r="S1731" i="2"/>
  <c r="C1731" i="2"/>
  <c r="AR1731" i="2" s="1"/>
  <c r="B1732" i="2"/>
  <c r="AH1732" i="2" l="1"/>
  <c r="AF1732" i="2"/>
  <c r="AG1732" i="2"/>
  <c r="AE1732" i="2"/>
  <c r="AQ1731" i="2"/>
  <c r="AO1731" i="2"/>
  <c r="AP1731" i="2"/>
  <c r="Y976" i="2"/>
  <c r="W976" i="2"/>
  <c r="R977" i="2"/>
  <c r="U978" i="2"/>
  <c r="AC978" i="2" s="1"/>
  <c r="J1739" i="2"/>
  <c r="M1738" i="2"/>
  <c r="L1739" i="2"/>
  <c r="P1738" i="2"/>
  <c r="O1738" i="2"/>
  <c r="K1739" i="2"/>
  <c r="N1738" i="2"/>
  <c r="T1732" i="2"/>
  <c r="S1732" i="2"/>
  <c r="R1732" i="2"/>
  <c r="C1732" i="2"/>
  <c r="AR1732" i="2" s="1"/>
  <c r="B1733" i="2"/>
  <c r="AH1733" i="2" l="1"/>
  <c r="AG1733" i="2"/>
  <c r="AF1733" i="2"/>
  <c r="AE1733" i="2"/>
  <c r="AP1732" i="2"/>
  <c r="AO1732" i="2"/>
  <c r="AQ1732" i="2"/>
  <c r="T978" i="2"/>
  <c r="Z977" i="2"/>
  <c r="S978" i="2"/>
  <c r="AA978" i="2" s="1"/>
  <c r="U979" i="2"/>
  <c r="AC979" i="2" s="1"/>
  <c r="Q977" i="2"/>
  <c r="K1740" i="2"/>
  <c r="N1739" i="2"/>
  <c r="L1740" i="2"/>
  <c r="P1739" i="2"/>
  <c r="O1739" i="2"/>
  <c r="J1740" i="2"/>
  <c r="M1739" i="2"/>
  <c r="T1733" i="2"/>
  <c r="S1733" i="2"/>
  <c r="R1733" i="2"/>
  <c r="C1733" i="2"/>
  <c r="AR1733" i="2" s="1"/>
  <c r="B1734" i="2"/>
  <c r="AH1734" i="2" l="1"/>
  <c r="AF1734" i="2"/>
  <c r="AE1734" i="2"/>
  <c r="AG1734" i="2"/>
  <c r="AO1733" i="2"/>
  <c r="AQ1733" i="2"/>
  <c r="AP1733" i="2"/>
  <c r="AH978" i="2"/>
  <c r="Y977" i="2"/>
  <c r="W977" i="2"/>
  <c r="R978" i="2" s="1"/>
  <c r="Q978" i="2"/>
  <c r="AB978" i="2"/>
  <c r="V979" i="2"/>
  <c r="AD979" i="2" s="1"/>
  <c r="J1741" i="2"/>
  <c r="M1740" i="2"/>
  <c r="L1741" i="2"/>
  <c r="P1740" i="2"/>
  <c r="O1740" i="2"/>
  <c r="K1741" i="2"/>
  <c r="N1740" i="2"/>
  <c r="T1734" i="2"/>
  <c r="S1734" i="2"/>
  <c r="R1734" i="2"/>
  <c r="C1734" i="2"/>
  <c r="AR1734" i="2" s="1"/>
  <c r="B1735" i="2"/>
  <c r="AH1735" i="2" l="1"/>
  <c r="AG1735" i="2"/>
  <c r="AE1735" i="2"/>
  <c r="AF1735" i="2"/>
  <c r="AP1734" i="2"/>
  <c r="AO1734" i="2"/>
  <c r="AQ1734" i="2"/>
  <c r="S979" i="2"/>
  <c r="AA979" i="2" s="1"/>
  <c r="T979" i="2"/>
  <c r="Z978" i="2"/>
  <c r="AH979" i="2"/>
  <c r="W978" i="2"/>
  <c r="Q979" i="2" s="1"/>
  <c r="Y979" i="2" s="1"/>
  <c r="Y978" i="2"/>
  <c r="L1742" i="2"/>
  <c r="P1741" i="2"/>
  <c r="O1741" i="2"/>
  <c r="K1742" i="2"/>
  <c r="N1741" i="2"/>
  <c r="J1742" i="2"/>
  <c r="M1741" i="2"/>
  <c r="T1735" i="2"/>
  <c r="S1735" i="2"/>
  <c r="R1735" i="2"/>
  <c r="C1735" i="2"/>
  <c r="AR1735" i="2" s="1"/>
  <c r="B1736" i="2"/>
  <c r="AH1736" i="2" l="1"/>
  <c r="AG1736" i="2"/>
  <c r="AF1736" i="2"/>
  <c r="AE1736" i="2"/>
  <c r="AQ1735" i="2"/>
  <c r="AP1735" i="2"/>
  <c r="AO1735" i="2"/>
  <c r="R979" i="2"/>
  <c r="W979" i="2" s="1"/>
  <c r="V980" i="2"/>
  <c r="AD980" i="2" s="1"/>
  <c r="AB979" i="2"/>
  <c r="U980" i="2"/>
  <c r="AC980" i="2" s="1"/>
  <c r="J1743" i="2"/>
  <c r="M1742" i="2"/>
  <c r="K1743" i="2"/>
  <c r="N1742" i="2"/>
  <c r="L1743" i="2"/>
  <c r="P1742" i="2"/>
  <c r="O1742" i="2"/>
  <c r="S1736" i="2"/>
  <c r="R1736" i="2"/>
  <c r="T1736" i="2"/>
  <c r="C1736" i="2"/>
  <c r="AR1736" i="2" s="1"/>
  <c r="B1737" i="2"/>
  <c r="AH1737" i="2" l="1"/>
  <c r="AE1737" i="2"/>
  <c r="AG1737" i="2"/>
  <c r="AF1737" i="2"/>
  <c r="AO1736" i="2"/>
  <c r="AP1736" i="2"/>
  <c r="AQ1736" i="2"/>
  <c r="Q980" i="2"/>
  <c r="R980" i="2"/>
  <c r="S980" i="2"/>
  <c r="Z979" i="2"/>
  <c r="T980" i="2"/>
  <c r="Y980" i="2"/>
  <c r="L1744" i="2"/>
  <c r="P1743" i="2"/>
  <c r="O1743" i="2"/>
  <c r="K1744" i="2"/>
  <c r="N1743" i="2"/>
  <c r="J1744" i="2"/>
  <c r="M1743" i="2"/>
  <c r="T1737" i="2"/>
  <c r="S1737" i="2"/>
  <c r="R1737" i="2"/>
  <c r="C1737" i="2"/>
  <c r="AR1737" i="2" s="1"/>
  <c r="B1738" i="2"/>
  <c r="AH1738" i="2" l="1"/>
  <c r="AG1738" i="2"/>
  <c r="AF1738" i="2"/>
  <c r="AE1738" i="2"/>
  <c r="AO1737" i="2"/>
  <c r="AQ1737" i="2"/>
  <c r="AP1737" i="2"/>
  <c r="Z980" i="2"/>
  <c r="AB980" i="2"/>
  <c r="T981" i="2"/>
  <c r="AB981" i="2" s="1"/>
  <c r="V981" i="2"/>
  <c r="U981" i="2"/>
  <c r="W980" i="2"/>
  <c r="Q981" i="2" s="1"/>
  <c r="Y981" i="2" s="1"/>
  <c r="AH980" i="2"/>
  <c r="AA980" i="2"/>
  <c r="S981" i="2"/>
  <c r="AA981" i="2" s="1"/>
  <c r="AH981" i="2"/>
  <c r="J1745" i="2"/>
  <c r="M1744" i="2"/>
  <c r="K1745" i="2"/>
  <c r="N1744" i="2"/>
  <c r="L1745" i="2"/>
  <c r="P1744" i="2"/>
  <c r="O1744" i="2"/>
  <c r="T1738" i="2"/>
  <c r="S1738" i="2"/>
  <c r="R1738" i="2"/>
  <c r="C1738" i="2"/>
  <c r="AR1738" i="2" s="1"/>
  <c r="B1739" i="2"/>
  <c r="AH1739" i="2" l="1"/>
  <c r="AG1739" i="2"/>
  <c r="AF1739" i="2"/>
  <c r="AE1739" i="2"/>
  <c r="AP1738" i="2"/>
  <c r="AQ1738" i="2"/>
  <c r="AO1738" i="2"/>
  <c r="AC981" i="2"/>
  <c r="U982" i="2"/>
  <c r="AC982" i="2" s="1"/>
  <c r="AD981" i="2"/>
  <c r="V982" i="2"/>
  <c r="AD982" i="2" s="1"/>
  <c r="R981" i="2"/>
  <c r="L1746" i="2"/>
  <c r="P1745" i="2"/>
  <c r="O1745" i="2"/>
  <c r="K1746" i="2"/>
  <c r="N1745" i="2"/>
  <c r="J1746" i="2"/>
  <c r="M1745" i="2"/>
  <c r="R1739" i="2"/>
  <c r="T1739" i="2"/>
  <c r="S1739" i="2"/>
  <c r="C1739" i="2"/>
  <c r="AR1739" i="2" s="1"/>
  <c r="B1740" i="2"/>
  <c r="AH1740" i="2" l="1"/>
  <c r="AF1740" i="2"/>
  <c r="AG1740" i="2"/>
  <c r="AE1740" i="2"/>
  <c r="AQ1739" i="2"/>
  <c r="AP1739" i="2"/>
  <c r="AO1739" i="2"/>
  <c r="Z981" i="2"/>
  <c r="AH982" i="2"/>
  <c r="S982" i="2"/>
  <c r="AA982" i="2" s="1"/>
  <c r="T982" i="2"/>
  <c r="W981" i="2"/>
  <c r="R982" i="2" s="1"/>
  <c r="T983" i="2" s="1"/>
  <c r="AB983" i="2" s="1"/>
  <c r="K1747" i="2"/>
  <c r="N1746" i="2"/>
  <c r="J1747" i="2"/>
  <c r="M1746" i="2"/>
  <c r="L1747" i="2"/>
  <c r="P1746" i="2"/>
  <c r="O1746" i="2"/>
  <c r="T1740" i="2"/>
  <c r="S1740" i="2"/>
  <c r="R1740" i="2"/>
  <c r="C1740" i="2"/>
  <c r="AR1740" i="2" s="1"/>
  <c r="B1741" i="2"/>
  <c r="AH1741" i="2" l="1"/>
  <c r="AG1741" i="2"/>
  <c r="AF1741" i="2"/>
  <c r="AE1741" i="2"/>
  <c r="AO1740" i="2"/>
  <c r="AQ1740" i="2"/>
  <c r="AP1740" i="2"/>
  <c r="S983" i="2"/>
  <c r="AA983" i="2" s="1"/>
  <c r="AB982" i="2"/>
  <c r="V983" i="2"/>
  <c r="U983" i="2"/>
  <c r="Q982" i="2"/>
  <c r="Y982" i="2" s="1"/>
  <c r="AH983" i="2"/>
  <c r="Z982" i="2"/>
  <c r="L1748" i="2"/>
  <c r="P1747" i="2"/>
  <c r="O1747" i="2"/>
  <c r="J1748" i="2"/>
  <c r="M1747" i="2"/>
  <c r="K1748" i="2"/>
  <c r="N1747" i="2"/>
  <c r="T1741" i="2"/>
  <c r="S1741" i="2"/>
  <c r="R1741" i="2"/>
  <c r="C1741" i="2"/>
  <c r="AR1741" i="2" s="1"/>
  <c r="B1742" i="2"/>
  <c r="AH1742" i="2" l="1"/>
  <c r="AF1742" i="2"/>
  <c r="AE1742" i="2"/>
  <c r="AG1742" i="2"/>
  <c r="AO1741" i="2"/>
  <c r="AP1741" i="2"/>
  <c r="AQ1741" i="2"/>
  <c r="AC983" i="2"/>
  <c r="U984" i="2"/>
  <c r="AC984" i="2" s="1"/>
  <c r="AD983" i="2"/>
  <c r="V984" i="2"/>
  <c r="AD984" i="2" s="1"/>
  <c r="W982" i="2"/>
  <c r="R983" i="2" s="1"/>
  <c r="J1749" i="2"/>
  <c r="M1748" i="2"/>
  <c r="K1749" i="2"/>
  <c r="N1748" i="2"/>
  <c r="L1749" i="2"/>
  <c r="P1748" i="2"/>
  <c r="O1748" i="2"/>
  <c r="T1742" i="2"/>
  <c r="S1742" i="2"/>
  <c r="R1742" i="2"/>
  <c r="C1742" i="2"/>
  <c r="AR1742" i="2" s="1"/>
  <c r="B1743" i="2"/>
  <c r="AH1743" i="2" l="1"/>
  <c r="AG1743" i="2"/>
  <c r="AE1743" i="2"/>
  <c r="AF1743" i="2"/>
  <c r="AP1742" i="2"/>
  <c r="AQ1742" i="2"/>
  <c r="AO1742" i="2"/>
  <c r="Q983" i="2"/>
  <c r="T984" i="2"/>
  <c r="S984" i="2"/>
  <c r="AA984" i="2" s="1"/>
  <c r="AH984" i="2"/>
  <c r="Z983" i="2"/>
  <c r="AB984" i="2"/>
  <c r="W983" i="2"/>
  <c r="R984" i="2" s="1"/>
  <c r="Y983" i="2"/>
  <c r="L1750" i="2"/>
  <c r="P1749" i="2"/>
  <c r="O1749" i="2"/>
  <c r="K1750" i="2"/>
  <c r="N1749" i="2"/>
  <c r="J1750" i="2"/>
  <c r="M1749" i="2"/>
  <c r="T1743" i="2"/>
  <c r="S1743" i="2"/>
  <c r="R1743" i="2"/>
  <c r="C1743" i="2"/>
  <c r="AR1743" i="2" s="1"/>
  <c r="B1744" i="2"/>
  <c r="AH1744" i="2" l="1"/>
  <c r="AG1744" i="2"/>
  <c r="AF1744" i="2"/>
  <c r="AE1744" i="2"/>
  <c r="AQ1743" i="2"/>
  <c r="AO1743" i="2"/>
  <c r="AP1743" i="2"/>
  <c r="U985" i="2"/>
  <c r="AC985" i="2" s="1"/>
  <c r="V985" i="2"/>
  <c r="AD985" i="2" s="1"/>
  <c r="T985" i="2"/>
  <c r="S985" i="2"/>
  <c r="AA985" i="2" s="1"/>
  <c r="Z984" i="2"/>
  <c r="Q984" i="2"/>
  <c r="K1751" i="2"/>
  <c r="N1750" i="2"/>
  <c r="J1751" i="2"/>
  <c r="M1750" i="2"/>
  <c r="L1751" i="2"/>
  <c r="P1750" i="2"/>
  <c r="O1750" i="2"/>
  <c r="S1744" i="2"/>
  <c r="R1744" i="2"/>
  <c r="T1744" i="2"/>
  <c r="C1744" i="2"/>
  <c r="AR1744" i="2" s="1"/>
  <c r="B1745" i="2"/>
  <c r="AH1745" i="2" l="1"/>
  <c r="AE1745" i="2"/>
  <c r="AG1745" i="2"/>
  <c r="AF1745" i="2"/>
  <c r="AQ1744" i="2"/>
  <c r="AP1744" i="2"/>
  <c r="AO1744" i="2"/>
  <c r="AH985" i="2"/>
  <c r="Y984" i="2"/>
  <c r="W984" i="2"/>
  <c r="Q985" i="2" s="1"/>
  <c r="R985" i="2"/>
  <c r="V986" i="2"/>
  <c r="AD986" i="2" s="1"/>
  <c r="AB985" i="2"/>
  <c r="U986" i="2"/>
  <c r="AC986" i="2" s="1"/>
  <c r="J1752" i="2"/>
  <c r="M1751" i="2"/>
  <c r="L1752" i="2"/>
  <c r="P1751" i="2"/>
  <c r="O1751" i="2"/>
  <c r="K1752" i="2"/>
  <c r="N1751" i="2"/>
  <c r="T1745" i="2"/>
  <c r="S1745" i="2"/>
  <c r="R1745" i="2"/>
  <c r="C1745" i="2"/>
  <c r="AR1745" i="2" s="1"/>
  <c r="B1746" i="2"/>
  <c r="AH1746" i="2" l="1"/>
  <c r="AG1746" i="2"/>
  <c r="AF1746" i="2"/>
  <c r="AE1746" i="2"/>
  <c r="AO1745" i="2"/>
  <c r="AP1745" i="2"/>
  <c r="AQ1745" i="2"/>
  <c r="S986" i="2"/>
  <c r="AA986" i="2" s="1"/>
  <c r="Z985" i="2"/>
  <c r="T986" i="2"/>
  <c r="Y985" i="2"/>
  <c r="W985" i="2"/>
  <c r="L1753" i="2"/>
  <c r="P1752" i="2"/>
  <c r="O1752" i="2"/>
  <c r="K1753" i="2"/>
  <c r="N1752" i="2"/>
  <c r="J1753" i="2"/>
  <c r="M1752" i="2"/>
  <c r="T1746" i="2"/>
  <c r="S1746" i="2"/>
  <c r="R1746" i="2"/>
  <c r="C1746" i="2"/>
  <c r="AR1746" i="2" s="1"/>
  <c r="B1747" i="2"/>
  <c r="AH1747" i="2" l="1"/>
  <c r="AG1747" i="2"/>
  <c r="AF1747" i="2"/>
  <c r="AE1747" i="2"/>
  <c r="AP1746" i="2"/>
  <c r="AQ1746" i="2"/>
  <c r="AO1746" i="2"/>
  <c r="AH986" i="2"/>
  <c r="V987" i="2"/>
  <c r="AD987" i="2" s="1"/>
  <c r="AB986" i="2"/>
  <c r="R986" i="2"/>
  <c r="Q986" i="2"/>
  <c r="U987" i="2"/>
  <c r="AC987" i="2" s="1"/>
  <c r="J1754" i="2"/>
  <c r="M1753" i="2"/>
  <c r="K1754" i="2"/>
  <c r="N1753" i="2"/>
  <c r="L1754" i="2"/>
  <c r="P1753" i="2"/>
  <c r="O1753" i="2"/>
  <c r="R1747" i="2"/>
  <c r="T1747" i="2"/>
  <c r="S1747" i="2"/>
  <c r="C1747" i="2"/>
  <c r="AR1747" i="2" s="1"/>
  <c r="B1748" i="2"/>
  <c r="AH1748" i="2" l="1"/>
  <c r="AF1748" i="2"/>
  <c r="AE1748" i="2"/>
  <c r="AG1748" i="2"/>
  <c r="AQ1747" i="2"/>
  <c r="AP1747" i="2"/>
  <c r="AO1747" i="2"/>
  <c r="Y986" i="2"/>
  <c r="W986" i="2"/>
  <c r="R987" i="2" s="1"/>
  <c r="Z986" i="2"/>
  <c r="AH987" i="2"/>
  <c r="S987" i="2"/>
  <c r="T987" i="2"/>
  <c r="L1755" i="2"/>
  <c r="P1754" i="2"/>
  <c r="O1754" i="2"/>
  <c r="K1755" i="2"/>
  <c r="N1754" i="2"/>
  <c r="J1755" i="2"/>
  <c r="M1754" i="2"/>
  <c r="T1748" i="2"/>
  <c r="S1748" i="2"/>
  <c r="R1748" i="2"/>
  <c r="C1748" i="2"/>
  <c r="AR1748" i="2" s="1"/>
  <c r="B1749" i="2"/>
  <c r="AH1749" i="2" l="1"/>
  <c r="AG1749" i="2"/>
  <c r="AF1749" i="2"/>
  <c r="AE1749" i="2"/>
  <c r="AQ1748" i="2"/>
  <c r="AO1748" i="2"/>
  <c r="AP1748" i="2"/>
  <c r="Q987" i="2"/>
  <c r="S988" i="2"/>
  <c r="AA988" i="2" s="1"/>
  <c r="AA987" i="2"/>
  <c r="Y987" i="2"/>
  <c r="W987" i="2"/>
  <c r="Q988" i="2"/>
  <c r="Y988" i="2" s="1"/>
  <c r="AB987" i="2"/>
  <c r="V988" i="2"/>
  <c r="T988" i="2"/>
  <c r="AB988" i="2" s="1"/>
  <c r="Z987" i="2"/>
  <c r="U988" i="2"/>
  <c r="K1756" i="2"/>
  <c r="N1755" i="2"/>
  <c r="J1756" i="2"/>
  <c r="M1755" i="2"/>
  <c r="L1756" i="2"/>
  <c r="P1755" i="2"/>
  <c r="O1755" i="2"/>
  <c r="T1749" i="2"/>
  <c r="S1749" i="2"/>
  <c r="R1749" i="2"/>
  <c r="C1749" i="2"/>
  <c r="AR1749" i="2" s="1"/>
  <c r="B1750" i="2"/>
  <c r="AH1750" i="2" l="1"/>
  <c r="AF1750" i="2"/>
  <c r="AE1750" i="2"/>
  <c r="AG1750" i="2"/>
  <c r="AQ1749" i="2"/>
  <c r="AO1749" i="2"/>
  <c r="AP1749" i="2"/>
  <c r="AD988" i="2"/>
  <c r="V989" i="2"/>
  <c r="AD989" i="2" s="1"/>
  <c r="U989" i="2"/>
  <c r="AC989" i="2" s="1"/>
  <c r="AC988" i="2"/>
  <c r="R988" i="2"/>
  <c r="T989" i="2" s="1"/>
  <c r="AH988" i="2"/>
  <c r="L1757" i="2"/>
  <c r="P1756" i="2"/>
  <c r="O1756" i="2"/>
  <c r="J1757" i="2"/>
  <c r="M1756" i="2"/>
  <c r="K1757" i="2"/>
  <c r="N1756" i="2"/>
  <c r="T1750" i="2"/>
  <c r="S1750" i="2"/>
  <c r="R1750" i="2"/>
  <c r="C1750" i="2"/>
  <c r="AR1750" i="2" s="1"/>
  <c r="B1751" i="2"/>
  <c r="AH1751" i="2" l="1"/>
  <c r="AG1751" i="2"/>
  <c r="AE1751" i="2"/>
  <c r="AF1751" i="2"/>
  <c r="AQ1750" i="2"/>
  <c r="AP1750" i="2"/>
  <c r="AO1750" i="2"/>
  <c r="AB989" i="2"/>
  <c r="V990" i="2"/>
  <c r="W988" i="2"/>
  <c r="S989" i="2"/>
  <c r="AA989" i="2" s="1"/>
  <c r="Z988" i="2"/>
  <c r="AH989" i="2"/>
  <c r="AD990" i="2"/>
  <c r="K1758" i="2"/>
  <c r="N1757" i="2"/>
  <c r="J1758" i="2"/>
  <c r="M1757" i="2"/>
  <c r="L1758" i="2"/>
  <c r="P1757" i="2"/>
  <c r="O1757" i="2"/>
  <c r="T1751" i="2"/>
  <c r="S1751" i="2"/>
  <c r="R1751" i="2"/>
  <c r="C1751" i="2"/>
  <c r="AR1751" i="2" s="1"/>
  <c r="B1752" i="2"/>
  <c r="AH1752" i="2" l="1"/>
  <c r="AG1752" i="2"/>
  <c r="AF1752" i="2"/>
  <c r="AE1752" i="2"/>
  <c r="AP1751" i="2"/>
  <c r="AO1751" i="2"/>
  <c r="AQ1751" i="2"/>
  <c r="Q989" i="2"/>
  <c r="U990" i="2"/>
  <c r="R989" i="2"/>
  <c r="J1759" i="2"/>
  <c r="M1758" i="2"/>
  <c r="L1759" i="2"/>
  <c r="P1758" i="2"/>
  <c r="O1758" i="2"/>
  <c r="K1759" i="2"/>
  <c r="N1758" i="2"/>
  <c r="S1752" i="2"/>
  <c r="R1752" i="2"/>
  <c r="T1752" i="2"/>
  <c r="C1752" i="2"/>
  <c r="AR1752" i="2" s="1"/>
  <c r="B1753" i="2"/>
  <c r="AH1753" i="2" l="1"/>
  <c r="AE1753" i="2"/>
  <c r="AG1753" i="2"/>
  <c r="AF1753" i="2"/>
  <c r="AO1752" i="2"/>
  <c r="AQ1752" i="2"/>
  <c r="AP1752" i="2"/>
  <c r="T990" i="2"/>
  <c r="Z989" i="2"/>
  <c r="AH990" i="2"/>
  <c r="S990" i="2"/>
  <c r="AA990" i="2" s="1"/>
  <c r="AC990" i="2"/>
  <c r="Y989" i="2"/>
  <c r="W989" i="2"/>
  <c r="K1760" i="2"/>
  <c r="N1759" i="2"/>
  <c r="L1760" i="2"/>
  <c r="P1759" i="2"/>
  <c r="O1759" i="2"/>
  <c r="J1760" i="2"/>
  <c r="M1759" i="2"/>
  <c r="T1753" i="2"/>
  <c r="S1753" i="2"/>
  <c r="R1753" i="2"/>
  <c r="C1753" i="2"/>
  <c r="AR1753" i="2" s="1"/>
  <c r="B1754" i="2"/>
  <c r="AH1754" i="2" l="1"/>
  <c r="AG1754" i="2"/>
  <c r="AF1754" i="2"/>
  <c r="AE1754" i="2"/>
  <c r="AQ1753" i="2"/>
  <c r="AP1753" i="2"/>
  <c r="AO1753" i="2"/>
  <c r="U991" i="2"/>
  <c r="AC991" i="2" s="1"/>
  <c r="Q990" i="2"/>
  <c r="V991" i="2"/>
  <c r="AD991" i="2" s="1"/>
  <c r="AB990" i="2"/>
  <c r="R990" i="2"/>
  <c r="L1761" i="2"/>
  <c r="P1760" i="2"/>
  <c r="O1760" i="2"/>
  <c r="J1761" i="2"/>
  <c r="M1760" i="2"/>
  <c r="K1761" i="2"/>
  <c r="N1760" i="2"/>
  <c r="T1754" i="2"/>
  <c r="S1754" i="2"/>
  <c r="R1754" i="2"/>
  <c r="C1754" i="2"/>
  <c r="AR1754" i="2" s="1"/>
  <c r="B1755" i="2"/>
  <c r="AH1755" i="2" l="1"/>
  <c r="AG1755" i="2"/>
  <c r="AF1755" i="2"/>
  <c r="AE1755" i="2"/>
  <c r="AO1754" i="2"/>
  <c r="AP1754" i="2"/>
  <c r="AQ1754" i="2"/>
  <c r="Z990" i="2"/>
  <c r="T991" i="2"/>
  <c r="V992" i="2" s="1"/>
  <c r="Y990" i="2"/>
  <c r="W990" i="2"/>
  <c r="R991" i="2" s="1"/>
  <c r="S991" i="2"/>
  <c r="AA991" i="2" s="1"/>
  <c r="J1762" i="2"/>
  <c r="M1761" i="2"/>
  <c r="K1762" i="2"/>
  <c r="N1761" i="2"/>
  <c r="L1762" i="2"/>
  <c r="P1761" i="2"/>
  <c r="O1761" i="2"/>
  <c r="R1755" i="2"/>
  <c r="T1755" i="2"/>
  <c r="S1755" i="2"/>
  <c r="C1755" i="2"/>
  <c r="AR1755" i="2" s="1"/>
  <c r="B1756" i="2"/>
  <c r="AH1756" i="2" l="1"/>
  <c r="AF1756" i="2"/>
  <c r="AG1756" i="2"/>
  <c r="AE1756" i="2"/>
  <c r="AQ1755" i="2"/>
  <c r="AP1755" i="2"/>
  <c r="AO1755" i="2"/>
  <c r="S992" i="2"/>
  <c r="Z991" i="2"/>
  <c r="AD992" i="2"/>
  <c r="V993" i="2"/>
  <c r="AD993" i="2" s="1"/>
  <c r="Q991" i="2"/>
  <c r="AB991" i="2"/>
  <c r="T992" i="2"/>
  <c r="AB992" i="2" s="1"/>
  <c r="U992" i="2"/>
  <c r="AC992" i="2" s="1"/>
  <c r="AH991" i="2"/>
  <c r="AA992" i="2"/>
  <c r="K1763" i="2"/>
  <c r="N1762" i="2"/>
  <c r="L1763" i="2"/>
  <c r="P1762" i="2"/>
  <c r="O1762" i="2"/>
  <c r="J1763" i="2"/>
  <c r="M1762" i="2"/>
  <c r="T1756" i="2"/>
  <c r="S1756" i="2"/>
  <c r="R1756" i="2"/>
  <c r="C1756" i="2"/>
  <c r="AR1756" i="2" s="1"/>
  <c r="B1757" i="2"/>
  <c r="AH1757" i="2" l="1"/>
  <c r="AG1757" i="2"/>
  <c r="AF1757" i="2"/>
  <c r="AE1757" i="2"/>
  <c r="AQ1756" i="2"/>
  <c r="AP1756" i="2"/>
  <c r="AO1756" i="2"/>
  <c r="Y991" i="2"/>
  <c r="W991" i="2"/>
  <c r="Q992" i="2"/>
  <c r="R992" i="2"/>
  <c r="AH992" i="2"/>
  <c r="U993" i="2"/>
  <c r="AC993" i="2" s="1"/>
  <c r="J1764" i="2"/>
  <c r="M1763" i="2"/>
  <c r="L1764" i="2"/>
  <c r="P1763" i="2"/>
  <c r="O1763" i="2"/>
  <c r="K1764" i="2"/>
  <c r="N1763" i="2"/>
  <c r="T1757" i="2"/>
  <c r="S1757" i="2"/>
  <c r="R1757" i="2"/>
  <c r="C1757" i="2"/>
  <c r="AR1757" i="2" s="1"/>
  <c r="B1758" i="2"/>
  <c r="AH1758" i="2" l="1"/>
  <c r="AF1758" i="2"/>
  <c r="AE1758" i="2"/>
  <c r="AG1758" i="2"/>
  <c r="AP1757" i="2"/>
  <c r="AO1757" i="2"/>
  <c r="AQ1757" i="2"/>
  <c r="S993" i="2"/>
  <c r="AH993" i="2"/>
  <c r="Z992" i="2"/>
  <c r="T993" i="2"/>
  <c r="Y992" i="2"/>
  <c r="W992" i="2"/>
  <c r="R993" i="2" s="1"/>
  <c r="K1765" i="2"/>
  <c r="N1764" i="2"/>
  <c r="L1765" i="2"/>
  <c r="P1764" i="2"/>
  <c r="O1764" i="2"/>
  <c r="J1765" i="2"/>
  <c r="M1764" i="2"/>
  <c r="T1758" i="2"/>
  <c r="S1758" i="2"/>
  <c r="R1758" i="2"/>
  <c r="C1758" i="2"/>
  <c r="AR1758" i="2" s="1"/>
  <c r="B1759" i="2"/>
  <c r="AH1759" i="2" l="1"/>
  <c r="AG1759" i="2"/>
  <c r="AE1759" i="2"/>
  <c r="AF1759" i="2"/>
  <c r="AQ1758" i="2"/>
  <c r="AO1758" i="2"/>
  <c r="AP1758" i="2"/>
  <c r="Q993" i="2"/>
  <c r="AH994" i="2"/>
  <c r="Z993" i="2"/>
  <c r="Y993" i="2"/>
  <c r="W993" i="2"/>
  <c r="Q994" i="2" s="1"/>
  <c r="Y994" i="2" s="1"/>
  <c r="T994" i="2"/>
  <c r="AB994" i="2" s="1"/>
  <c r="V994" i="2"/>
  <c r="AB993" i="2"/>
  <c r="U994" i="2"/>
  <c r="S994" i="2"/>
  <c r="AA994" i="2" s="1"/>
  <c r="AA993" i="2"/>
  <c r="L1766" i="2"/>
  <c r="P1765" i="2"/>
  <c r="O1765" i="2"/>
  <c r="J1766" i="2"/>
  <c r="M1765" i="2"/>
  <c r="K1766" i="2"/>
  <c r="N1765" i="2"/>
  <c r="T1759" i="2"/>
  <c r="S1759" i="2"/>
  <c r="R1759" i="2"/>
  <c r="C1759" i="2"/>
  <c r="AR1759" i="2" s="1"/>
  <c r="B1760" i="2"/>
  <c r="AH1760" i="2" l="1"/>
  <c r="AG1760" i="2"/>
  <c r="AF1760" i="2"/>
  <c r="AE1760" i="2"/>
  <c r="AP1759" i="2"/>
  <c r="AO1759" i="2"/>
  <c r="AQ1759" i="2"/>
  <c r="AD994" i="2"/>
  <c r="V995" i="2"/>
  <c r="AD995" i="2" s="1"/>
  <c r="U995" i="2"/>
  <c r="AC995" i="2" s="1"/>
  <c r="AC994" i="2"/>
  <c r="R994" i="2"/>
  <c r="J1767" i="2"/>
  <c r="M1766" i="2"/>
  <c r="K1767" i="2"/>
  <c r="N1766" i="2"/>
  <c r="L1767" i="2"/>
  <c r="P1766" i="2"/>
  <c r="O1766" i="2"/>
  <c r="S1760" i="2"/>
  <c r="R1760" i="2"/>
  <c r="T1760" i="2"/>
  <c r="C1760" i="2"/>
  <c r="AR1760" i="2" s="1"/>
  <c r="B1761" i="2"/>
  <c r="AH1761" i="2" l="1"/>
  <c r="AE1761" i="2"/>
  <c r="AG1761" i="2"/>
  <c r="AF1761" i="2"/>
  <c r="AP1760" i="2"/>
  <c r="AO1760" i="2"/>
  <c r="AQ1760" i="2"/>
  <c r="W994" i="2"/>
  <c r="Z994" i="2"/>
  <c r="AH995" i="2"/>
  <c r="R995" i="2"/>
  <c r="S995" i="2"/>
  <c r="T995" i="2"/>
  <c r="U996" i="2" s="1"/>
  <c r="L1768" i="2"/>
  <c r="P1767" i="2"/>
  <c r="O1767" i="2"/>
  <c r="K1768" i="2"/>
  <c r="N1767" i="2"/>
  <c r="J1768" i="2"/>
  <c r="M1767" i="2"/>
  <c r="T1761" i="2"/>
  <c r="S1761" i="2"/>
  <c r="R1761" i="2"/>
  <c r="C1761" i="2"/>
  <c r="AR1761" i="2" s="1"/>
  <c r="B1762" i="2"/>
  <c r="AH1762" i="2" l="1"/>
  <c r="AG1762" i="2"/>
  <c r="AF1762" i="2"/>
  <c r="AE1762" i="2"/>
  <c r="AQ1761" i="2"/>
  <c r="AP1761" i="2"/>
  <c r="AO1761" i="2"/>
  <c r="AC996" i="2"/>
  <c r="T996" i="2"/>
  <c r="AB995" i="2"/>
  <c r="V996" i="2"/>
  <c r="AA995" i="2"/>
  <c r="S996" i="2"/>
  <c r="Z995" i="2"/>
  <c r="Q995" i="2"/>
  <c r="K1769" i="2"/>
  <c r="N1768" i="2"/>
  <c r="J1769" i="2"/>
  <c r="M1768" i="2"/>
  <c r="L1769" i="2"/>
  <c r="P1768" i="2"/>
  <c r="O1768" i="2"/>
  <c r="T1762" i="2"/>
  <c r="S1762" i="2"/>
  <c r="R1762" i="2"/>
  <c r="C1762" i="2"/>
  <c r="AR1762" i="2" s="1"/>
  <c r="B1763" i="2"/>
  <c r="AH1763" i="2" l="1"/>
  <c r="AG1763" i="2"/>
  <c r="AF1763" i="2"/>
  <c r="AE1763" i="2"/>
  <c r="AO1762" i="2"/>
  <c r="AQ1762" i="2"/>
  <c r="AP1762" i="2"/>
  <c r="AH996" i="2"/>
  <c r="AA996" i="2"/>
  <c r="AD996" i="2"/>
  <c r="V997" i="2"/>
  <c r="Y995" i="2"/>
  <c r="W995" i="2"/>
  <c r="Q996" i="2"/>
  <c r="R996" i="2"/>
  <c r="AB996" i="2"/>
  <c r="U997" i="2"/>
  <c r="L1770" i="2"/>
  <c r="P1769" i="2"/>
  <c r="O1769" i="2"/>
  <c r="J1770" i="2"/>
  <c r="M1769" i="2"/>
  <c r="K1770" i="2"/>
  <c r="N1769" i="2"/>
  <c r="R1763" i="2"/>
  <c r="T1763" i="2"/>
  <c r="S1763" i="2"/>
  <c r="C1763" i="2"/>
  <c r="AR1763" i="2" s="1"/>
  <c r="B1764" i="2"/>
  <c r="AH1764" i="2" l="1"/>
  <c r="AF1764" i="2"/>
  <c r="AG1764" i="2"/>
  <c r="AE1764" i="2"/>
  <c r="AO1763" i="2"/>
  <c r="AQ1763" i="2"/>
  <c r="AP1763" i="2"/>
  <c r="AH997" i="2"/>
  <c r="Z996" i="2"/>
  <c r="Y996" i="2"/>
  <c r="W996" i="2"/>
  <c r="AD997" i="2"/>
  <c r="AC997" i="2"/>
  <c r="T997" i="2"/>
  <c r="S997" i="2"/>
  <c r="AA997" i="2" s="1"/>
  <c r="J1771" i="2"/>
  <c r="M1770" i="2"/>
  <c r="K1771" i="2"/>
  <c r="N1770" i="2"/>
  <c r="L1771" i="2"/>
  <c r="P1770" i="2"/>
  <c r="O1770" i="2"/>
  <c r="T1764" i="2"/>
  <c r="S1764" i="2"/>
  <c r="R1764" i="2"/>
  <c r="C1764" i="2"/>
  <c r="AR1764" i="2" s="1"/>
  <c r="B1765" i="2"/>
  <c r="AH1765" i="2" l="1"/>
  <c r="AG1765" i="2"/>
  <c r="AF1765" i="2"/>
  <c r="AE1765" i="2"/>
  <c r="AQ1764" i="2"/>
  <c r="AP1764" i="2"/>
  <c r="AO1764" i="2"/>
  <c r="Q997" i="2"/>
  <c r="Y997" i="2" s="1"/>
  <c r="AB997" i="2"/>
  <c r="R997" i="2"/>
  <c r="U998" i="2"/>
  <c r="V998" i="2"/>
  <c r="L1772" i="2"/>
  <c r="P1771" i="2"/>
  <c r="O1771" i="2"/>
  <c r="K1772" i="2"/>
  <c r="N1771" i="2"/>
  <c r="J1772" i="2"/>
  <c r="M1771" i="2"/>
  <c r="T1765" i="2"/>
  <c r="S1765" i="2"/>
  <c r="R1765" i="2"/>
  <c r="C1765" i="2"/>
  <c r="AR1765" i="2" s="1"/>
  <c r="B1766" i="2"/>
  <c r="AH1766" i="2" l="1"/>
  <c r="AF1766" i="2"/>
  <c r="AE1766" i="2"/>
  <c r="AG1766" i="2"/>
  <c r="AO1765" i="2"/>
  <c r="AQ1765" i="2"/>
  <c r="AP1765" i="2"/>
  <c r="AD998" i="2"/>
  <c r="AC998" i="2"/>
  <c r="S998" i="2"/>
  <c r="R998" i="2"/>
  <c r="AH998" i="2"/>
  <c r="Z997" i="2"/>
  <c r="T998" i="2"/>
  <c r="U999" i="2" s="1"/>
  <c r="W997" i="2"/>
  <c r="K1773" i="2"/>
  <c r="N1772" i="2"/>
  <c r="J1773" i="2"/>
  <c r="M1772" i="2"/>
  <c r="L1773" i="2"/>
  <c r="P1772" i="2"/>
  <c r="O1772" i="2"/>
  <c r="R1766" i="2"/>
  <c r="S1766" i="2"/>
  <c r="T1766" i="2"/>
  <c r="C1766" i="2"/>
  <c r="AR1766" i="2" s="1"/>
  <c r="B1767" i="2"/>
  <c r="AH1767" i="2" l="1"/>
  <c r="AG1767" i="2"/>
  <c r="AE1767" i="2"/>
  <c r="AF1767" i="2"/>
  <c r="AQ1766" i="2"/>
  <c r="AP1766" i="2"/>
  <c r="AO1766" i="2"/>
  <c r="AC999" i="2"/>
  <c r="Z998" i="2"/>
  <c r="AA998" i="2"/>
  <c r="S999" i="2"/>
  <c r="Q998" i="2"/>
  <c r="AB998" i="2"/>
  <c r="T999" i="2"/>
  <c r="V999" i="2"/>
  <c r="J1774" i="2"/>
  <c r="M1773" i="2"/>
  <c r="L1774" i="2"/>
  <c r="P1773" i="2"/>
  <c r="O1773" i="2"/>
  <c r="K1774" i="2"/>
  <c r="N1773" i="2"/>
  <c r="S1767" i="2"/>
  <c r="R1767" i="2"/>
  <c r="T1767" i="2"/>
  <c r="C1767" i="2"/>
  <c r="AR1767" i="2" s="1"/>
  <c r="B1768" i="2"/>
  <c r="AH1768" i="2" l="1"/>
  <c r="AG1768" i="2"/>
  <c r="AF1768" i="2"/>
  <c r="AE1768" i="2"/>
  <c r="AP1767" i="2"/>
  <c r="AO1767" i="2"/>
  <c r="AQ1767" i="2"/>
  <c r="V1000" i="2"/>
  <c r="AD999" i="2"/>
  <c r="AB999" i="2"/>
  <c r="AH999" i="2"/>
  <c r="AA999" i="2"/>
  <c r="W998" i="2"/>
  <c r="Y998" i="2"/>
  <c r="U1000" i="2"/>
  <c r="L1775" i="2"/>
  <c r="P1774" i="2"/>
  <c r="O1774" i="2"/>
  <c r="K1775" i="2"/>
  <c r="N1774" i="2"/>
  <c r="J1775" i="2"/>
  <c r="M1774" i="2"/>
  <c r="T1768" i="2"/>
  <c r="S1768" i="2"/>
  <c r="R1768" i="2"/>
  <c r="C1768" i="2"/>
  <c r="AR1768" i="2" s="1"/>
  <c r="B1769" i="2"/>
  <c r="AH1769" i="2" l="1"/>
  <c r="AE1769" i="2"/>
  <c r="AG1769" i="2"/>
  <c r="AF1769" i="2"/>
  <c r="AQ1768" i="2"/>
  <c r="AP1768" i="2"/>
  <c r="AO1768" i="2"/>
  <c r="Q999" i="2"/>
  <c r="R999" i="2"/>
  <c r="AC1000" i="2"/>
  <c r="AD1000" i="2"/>
  <c r="K1776" i="2"/>
  <c r="N1775" i="2"/>
  <c r="J1776" i="2"/>
  <c r="M1775" i="2"/>
  <c r="L1776" i="2"/>
  <c r="P1775" i="2"/>
  <c r="O1775" i="2"/>
  <c r="T1769" i="2"/>
  <c r="R1769" i="2"/>
  <c r="S1769" i="2"/>
  <c r="C1769" i="2"/>
  <c r="AR1769" i="2" s="1"/>
  <c r="B1770" i="2"/>
  <c r="AH1770" i="2" l="1"/>
  <c r="AG1770" i="2"/>
  <c r="AF1770" i="2"/>
  <c r="AE1770" i="2"/>
  <c r="AQ1769" i="2"/>
  <c r="AP1769" i="2"/>
  <c r="AO1769" i="2"/>
  <c r="Z999" i="2"/>
  <c r="T1000" i="2"/>
  <c r="S1000" i="2"/>
  <c r="Y999" i="2"/>
  <c r="W999" i="2"/>
  <c r="Q1000" i="2" s="1"/>
  <c r="L1777" i="2"/>
  <c r="P1776" i="2"/>
  <c r="O1776" i="2"/>
  <c r="J1777" i="2"/>
  <c r="M1776" i="2"/>
  <c r="K1777" i="2"/>
  <c r="N1776" i="2"/>
  <c r="T1770" i="2"/>
  <c r="R1770" i="2"/>
  <c r="S1770" i="2"/>
  <c r="C1770" i="2"/>
  <c r="AR1770" i="2" s="1"/>
  <c r="B1771" i="2"/>
  <c r="AH1771" i="2" l="1"/>
  <c r="AG1771" i="2"/>
  <c r="AF1771" i="2"/>
  <c r="AE1771" i="2"/>
  <c r="AO1770" i="2"/>
  <c r="AQ1770" i="2"/>
  <c r="AP1770" i="2"/>
  <c r="Y1000" i="2"/>
  <c r="AA1000" i="2"/>
  <c r="AB1000" i="2"/>
  <c r="U1001" i="2"/>
  <c r="V1001" i="2"/>
  <c r="AH1000" i="2"/>
  <c r="R1000" i="2"/>
  <c r="S1001" i="2" s="1"/>
  <c r="J1778" i="2"/>
  <c r="M1777" i="2"/>
  <c r="K1778" i="2"/>
  <c r="N1777" i="2"/>
  <c r="L1778" i="2"/>
  <c r="P1777" i="2"/>
  <c r="O1777" i="2"/>
  <c r="S1771" i="2"/>
  <c r="R1771" i="2"/>
  <c r="T1771" i="2"/>
  <c r="C1771" i="2"/>
  <c r="AR1771" i="2" s="1"/>
  <c r="B1772" i="2"/>
  <c r="AH1772" i="2" l="1"/>
  <c r="AF1772" i="2"/>
  <c r="AG1772" i="2"/>
  <c r="AE1772" i="2"/>
  <c r="AO1771" i="2"/>
  <c r="AP1771" i="2"/>
  <c r="AQ1771" i="2"/>
  <c r="AA1001" i="2"/>
  <c r="AC1001" i="2"/>
  <c r="T1001" i="2"/>
  <c r="V1002" i="2" s="1"/>
  <c r="Z1000" i="2"/>
  <c r="W1000" i="2"/>
  <c r="AD1001" i="2"/>
  <c r="K1779" i="2"/>
  <c r="N1778" i="2"/>
  <c r="L1779" i="2"/>
  <c r="P1778" i="2"/>
  <c r="O1778" i="2"/>
  <c r="J1779" i="2"/>
  <c r="M1778" i="2"/>
  <c r="T1772" i="2"/>
  <c r="S1772" i="2"/>
  <c r="R1772" i="2"/>
  <c r="C1772" i="2"/>
  <c r="AR1772" i="2" s="1"/>
  <c r="B1773" i="2"/>
  <c r="AH1773" i="2" l="1"/>
  <c r="AG1773" i="2"/>
  <c r="AF1773" i="2"/>
  <c r="AE1773" i="2"/>
  <c r="AQ1772" i="2"/>
  <c r="AP1772" i="2"/>
  <c r="AO1772" i="2"/>
  <c r="AH1001" i="2"/>
  <c r="AB1001" i="2"/>
  <c r="AD1002" i="2"/>
  <c r="U1002" i="2"/>
  <c r="Q1001" i="2"/>
  <c r="R1001" i="2"/>
  <c r="T1002" i="2" s="1"/>
  <c r="L1780" i="2"/>
  <c r="P1779" i="2"/>
  <c r="O1779" i="2"/>
  <c r="J1780" i="2"/>
  <c r="M1779" i="2"/>
  <c r="K1780" i="2"/>
  <c r="N1779" i="2"/>
  <c r="T1773" i="2"/>
  <c r="S1773" i="2"/>
  <c r="R1773" i="2"/>
  <c r="C1773" i="2"/>
  <c r="AR1773" i="2" s="1"/>
  <c r="B1774" i="2"/>
  <c r="AH1774" i="2" l="1"/>
  <c r="AF1774" i="2"/>
  <c r="AE1774" i="2"/>
  <c r="AG1774" i="2"/>
  <c r="AP1773" i="2"/>
  <c r="AQ1773" i="2"/>
  <c r="AO1773" i="2"/>
  <c r="AB1002" i="2"/>
  <c r="V1003" i="2"/>
  <c r="Y1001" i="2"/>
  <c r="W1001" i="2"/>
  <c r="Q1002" i="2"/>
  <c r="AC1002" i="2"/>
  <c r="Z1001" i="2"/>
  <c r="S1002" i="2"/>
  <c r="U1003" i="2" s="1"/>
  <c r="J1781" i="2"/>
  <c r="M1780" i="2"/>
  <c r="K1781" i="2"/>
  <c r="N1780" i="2"/>
  <c r="L1781" i="2"/>
  <c r="P1780" i="2"/>
  <c r="O1780" i="2"/>
  <c r="R1774" i="2"/>
  <c r="S1774" i="2"/>
  <c r="T1774" i="2"/>
  <c r="C1774" i="2"/>
  <c r="AR1774" i="2" s="1"/>
  <c r="B1775" i="2"/>
  <c r="AH1775" i="2" l="1"/>
  <c r="AG1775" i="2"/>
  <c r="AE1775" i="2"/>
  <c r="AF1775" i="2"/>
  <c r="AQ1774" i="2"/>
  <c r="AO1774" i="2"/>
  <c r="AP1774" i="2"/>
  <c r="R1002" i="2"/>
  <c r="W1002" i="2" s="1"/>
  <c r="AC1003" i="2"/>
  <c r="Y1002" i="2"/>
  <c r="Z1002" i="2"/>
  <c r="AD1003" i="2"/>
  <c r="AA1002" i="2"/>
  <c r="S1003" i="2"/>
  <c r="AH1002" i="2"/>
  <c r="K1782" i="2"/>
  <c r="N1781" i="2"/>
  <c r="L1782" i="2"/>
  <c r="P1781" i="2"/>
  <c r="O1781" i="2"/>
  <c r="J1782" i="2"/>
  <c r="M1781" i="2"/>
  <c r="S1775" i="2"/>
  <c r="R1775" i="2"/>
  <c r="T1775" i="2"/>
  <c r="C1775" i="2"/>
  <c r="AR1775" i="2" s="1"/>
  <c r="B1776" i="2"/>
  <c r="AH1776" i="2" l="1"/>
  <c r="AG1776" i="2"/>
  <c r="AF1776" i="2"/>
  <c r="AE1776" i="2"/>
  <c r="AP1775" i="2"/>
  <c r="AO1775" i="2"/>
  <c r="AQ1775" i="2"/>
  <c r="AH1003" i="2"/>
  <c r="T1003" i="2"/>
  <c r="V1004" i="2" s="1"/>
  <c r="R1003" i="2"/>
  <c r="Z1003" i="2" s="1"/>
  <c r="AD1004" i="2"/>
  <c r="Q1003" i="2"/>
  <c r="AB1003" i="2"/>
  <c r="AA1003" i="2"/>
  <c r="S1004" i="2"/>
  <c r="J1783" i="2"/>
  <c r="M1782" i="2"/>
  <c r="L1783" i="2"/>
  <c r="P1782" i="2"/>
  <c r="O1782" i="2"/>
  <c r="K1783" i="2"/>
  <c r="N1782" i="2"/>
  <c r="T1776" i="2"/>
  <c r="S1776" i="2"/>
  <c r="R1776" i="2"/>
  <c r="C1776" i="2"/>
  <c r="AR1776" i="2" s="1"/>
  <c r="B1777" i="2"/>
  <c r="AH1777" i="2" l="1"/>
  <c r="AE1777" i="2"/>
  <c r="AG1777" i="2"/>
  <c r="AF1777" i="2"/>
  <c r="AQ1776" i="2"/>
  <c r="AO1776" i="2"/>
  <c r="AP1776" i="2"/>
  <c r="U1004" i="2"/>
  <c r="AH1004" i="2"/>
  <c r="T1004" i="2"/>
  <c r="V1005" i="2" s="1"/>
  <c r="Y1003" i="2"/>
  <c r="W1003" i="2"/>
  <c r="R1004" i="2" s="1"/>
  <c r="Q1004" i="2"/>
  <c r="AA1004" i="2"/>
  <c r="AC1004" i="2"/>
  <c r="K1784" i="2"/>
  <c r="N1783" i="2"/>
  <c r="L1784" i="2"/>
  <c r="P1783" i="2"/>
  <c r="O1783" i="2"/>
  <c r="J1784" i="2"/>
  <c r="M1783" i="2"/>
  <c r="T1777" i="2"/>
  <c r="R1777" i="2"/>
  <c r="S1777" i="2"/>
  <c r="C1777" i="2"/>
  <c r="AR1777" i="2" s="1"/>
  <c r="B1778" i="2"/>
  <c r="AH1778" i="2" l="1"/>
  <c r="AG1778" i="2"/>
  <c r="AF1778" i="2"/>
  <c r="AE1778" i="2"/>
  <c r="AQ1777" i="2"/>
  <c r="AP1777" i="2"/>
  <c r="AO1777" i="2"/>
  <c r="U1005" i="2"/>
  <c r="AB1004" i="2"/>
  <c r="Y1004" i="2"/>
  <c r="W1004" i="2"/>
  <c r="Q1005" i="2" s="1"/>
  <c r="Z1004" i="2"/>
  <c r="R1005" i="2"/>
  <c r="AC1005" i="2"/>
  <c r="T1005" i="2"/>
  <c r="V1006" i="2" s="1"/>
  <c r="AD1005" i="2"/>
  <c r="S1005" i="2"/>
  <c r="J1785" i="2"/>
  <c r="M1784" i="2"/>
  <c r="L1785" i="2"/>
  <c r="P1784" i="2"/>
  <c r="O1784" i="2"/>
  <c r="K1785" i="2"/>
  <c r="N1784" i="2"/>
  <c r="T1778" i="2"/>
  <c r="R1778" i="2"/>
  <c r="S1778" i="2"/>
  <c r="C1778" i="2"/>
  <c r="AR1778" i="2" s="1"/>
  <c r="B1779" i="2"/>
  <c r="AH1779" i="2" l="1"/>
  <c r="AG1779" i="2"/>
  <c r="AF1779" i="2"/>
  <c r="AE1779" i="2"/>
  <c r="AO1778" i="2"/>
  <c r="AQ1778" i="2"/>
  <c r="AP1778" i="2"/>
  <c r="AD1006" i="2"/>
  <c r="AA1005" i="2"/>
  <c r="S1006" i="2"/>
  <c r="AH1005" i="2"/>
  <c r="Z1005" i="2"/>
  <c r="Y1005" i="2"/>
  <c r="W1005" i="2"/>
  <c r="R1006" i="2" s="1"/>
  <c r="AB1005" i="2"/>
  <c r="T1006" i="2"/>
  <c r="U1006" i="2"/>
  <c r="L1786" i="2"/>
  <c r="P1785" i="2"/>
  <c r="O1785" i="2"/>
  <c r="K1786" i="2"/>
  <c r="N1785" i="2"/>
  <c r="J1786" i="2"/>
  <c r="M1785" i="2"/>
  <c r="S1779" i="2"/>
  <c r="R1779" i="2"/>
  <c r="T1779" i="2"/>
  <c r="C1779" i="2"/>
  <c r="AR1779" i="2" s="1"/>
  <c r="B1780" i="2"/>
  <c r="AH1780" i="2" l="1"/>
  <c r="AF1780" i="2"/>
  <c r="AE1780" i="2"/>
  <c r="AG1780" i="2"/>
  <c r="AP1779" i="2"/>
  <c r="AQ1779" i="2"/>
  <c r="AO1779" i="2"/>
  <c r="AC1006" i="2"/>
  <c r="U1007" i="2"/>
  <c r="AB1006" i="2"/>
  <c r="T1007" i="2"/>
  <c r="AH1006" i="2"/>
  <c r="AA1006" i="2"/>
  <c r="S1007" i="2"/>
  <c r="Q1006" i="2"/>
  <c r="AH1007" i="2"/>
  <c r="Z1006" i="2"/>
  <c r="V1007" i="2"/>
  <c r="K1787" i="2"/>
  <c r="N1786" i="2"/>
  <c r="J1787" i="2"/>
  <c r="M1786" i="2"/>
  <c r="L1787" i="2"/>
  <c r="P1786" i="2"/>
  <c r="O1786" i="2"/>
  <c r="T1780" i="2"/>
  <c r="S1780" i="2"/>
  <c r="R1780" i="2"/>
  <c r="C1780" i="2"/>
  <c r="AR1780" i="2" s="1"/>
  <c r="B1781" i="2"/>
  <c r="AH1781" i="2" l="1"/>
  <c r="AG1781" i="2"/>
  <c r="AF1781" i="2"/>
  <c r="AE1781" i="2"/>
  <c r="AQ1780" i="2"/>
  <c r="AP1780" i="2"/>
  <c r="AO1780" i="2"/>
  <c r="Y1006" i="2"/>
  <c r="W1006" i="2"/>
  <c r="Q1007" i="2"/>
  <c r="AA1007" i="2"/>
  <c r="AD1007" i="2"/>
  <c r="V1008" i="2"/>
  <c r="R1007" i="2"/>
  <c r="AB1007" i="2"/>
  <c r="AC1007" i="2"/>
  <c r="U1008" i="2"/>
  <c r="L1788" i="2"/>
  <c r="P1787" i="2"/>
  <c r="O1787" i="2"/>
  <c r="J1788" i="2"/>
  <c r="M1787" i="2"/>
  <c r="K1788" i="2"/>
  <c r="N1787" i="2"/>
  <c r="T1781" i="2"/>
  <c r="S1781" i="2"/>
  <c r="R1781" i="2"/>
  <c r="C1781" i="2"/>
  <c r="AR1781" i="2" s="1"/>
  <c r="B1782" i="2"/>
  <c r="AH1782" i="2" l="1"/>
  <c r="AF1782" i="2"/>
  <c r="AE1782" i="2"/>
  <c r="AG1782" i="2"/>
  <c r="AQ1781" i="2"/>
  <c r="AP1781" i="2"/>
  <c r="AO1781" i="2"/>
  <c r="Z1007" i="2"/>
  <c r="AD1008" i="2"/>
  <c r="S1008" i="2"/>
  <c r="AC1008" i="2"/>
  <c r="Y1007" i="2"/>
  <c r="W1007" i="2"/>
  <c r="R1008" i="2" s="1"/>
  <c r="T1008" i="2"/>
  <c r="K1789" i="2"/>
  <c r="N1788" i="2"/>
  <c r="J1789" i="2"/>
  <c r="M1788" i="2"/>
  <c r="L1789" i="2"/>
  <c r="P1788" i="2"/>
  <c r="O1788" i="2"/>
  <c r="R1782" i="2"/>
  <c r="S1782" i="2"/>
  <c r="T1782" i="2"/>
  <c r="C1782" i="2"/>
  <c r="AR1782" i="2" s="1"/>
  <c r="B1783" i="2"/>
  <c r="AH1783" i="2" l="1"/>
  <c r="AG1783" i="2"/>
  <c r="AE1783" i="2"/>
  <c r="AF1783" i="2"/>
  <c r="AQ1782" i="2"/>
  <c r="AP1782" i="2"/>
  <c r="AO1782" i="2"/>
  <c r="Q1008" i="2"/>
  <c r="Z1008" i="2"/>
  <c r="AH1009" i="2"/>
  <c r="R1009" i="2"/>
  <c r="AA1008" i="2"/>
  <c r="S1009" i="2"/>
  <c r="T1009" i="2"/>
  <c r="AB1009" i="2" s="1"/>
  <c r="AB1008" i="2"/>
  <c r="V1009" i="2"/>
  <c r="W1008" i="2"/>
  <c r="Q1009" i="2" s="1"/>
  <c r="Y1008" i="2"/>
  <c r="U1009" i="2"/>
  <c r="AH1008" i="2"/>
  <c r="J1790" i="2"/>
  <c r="M1789" i="2"/>
  <c r="L1790" i="2"/>
  <c r="P1789" i="2"/>
  <c r="O1789" i="2"/>
  <c r="K1790" i="2"/>
  <c r="N1789" i="2"/>
  <c r="S1783" i="2"/>
  <c r="R1783" i="2"/>
  <c r="T1783" i="2"/>
  <c r="C1783" i="2"/>
  <c r="AR1783" i="2" s="1"/>
  <c r="B1784" i="2"/>
  <c r="AH1784" i="2" l="1"/>
  <c r="AG1784" i="2"/>
  <c r="AF1784" i="2"/>
  <c r="AE1784" i="2"/>
  <c r="AP1783" i="2"/>
  <c r="AO1783" i="2"/>
  <c r="AQ1783" i="2"/>
  <c r="AA1009" i="2"/>
  <c r="S1010" i="2"/>
  <c r="AC1009" i="2"/>
  <c r="U1010" i="2"/>
  <c r="T1010" i="2"/>
  <c r="Z1009" i="2"/>
  <c r="Y1009" i="2"/>
  <c r="W1009" i="2"/>
  <c r="Q1010" i="2" s="1"/>
  <c r="AD1009" i="2"/>
  <c r="V1010" i="2"/>
  <c r="L1791" i="2"/>
  <c r="P1790" i="2"/>
  <c r="O1790" i="2"/>
  <c r="K1791" i="2"/>
  <c r="N1790" i="2"/>
  <c r="J1791" i="2"/>
  <c r="M1790" i="2"/>
  <c r="T1784" i="2"/>
  <c r="S1784" i="2"/>
  <c r="R1784" i="2"/>
  <c r="C1784" i="2"/>
  <c r="AR1784" i="2" s="1"/>
  <c r="B1785" i="2"/>
  <c r="AH1785" i="2" l="1"/>
  <c r="AE1785" i="2"/>
  <c r="AG1785" i="2"/>
  <c r="AF1785" i="2"/>
  <c r="AO1784" i="2"/>
  <c r="AQ1784" i="2"/>
  <c r="AP1784" i="2"/>
  <c r="Y1010" i="2"/>
  <c r="AD1010" i="2"/>
  <c r="V1011" i="2"/>
  <c r="AB1010" i="2"/>
  <c r="AC1010" i="2"/>
  <c r="U1011" i="2"/>
  <c r="AA1010" i="2"/>
  <c r="AH1010" i="2"/>
  <c r="R1010" i="2"/>
  <c r="T1011" i="2" s="1"/>
  <c r="J1792" i="2"/>
  <c r="M1791" i="2"/>
  <c r="K1792" i="2"/>
  <c r="N1791" i="2"/>
  <c r="L1792" i="2"/>
  <c r="P1791" i="2"/>
  <c r="O1791" i="2"/>
  <c r="T1785" i="2"/>
  <c r="R1785" i="2"/>
  <c r="S1785" i="2"/>
  <c r="C1785" i="2"/>
  <c r="AR1785" i="2" s="1"/>
  <c r="B1786" i="2"/>
  <c r="AH1786" i="2" l="1"/>
  <c r="AG1786" i="2"/>
  <c r="AF1786" i="2"/>
  <c r="AE1786" i="2"/>
  <c r="AQ1785" i="2"/>
  <c r="AP1785" i="2"/>
  <c r="AO1785" i="2"/>
  <c r="AB1011" i="2"/>
  <c r="Z1010" i="2"/>
  <c r="R1011" i="2"/>
  <c r="AD1011" i="2"/>
  <c r="V1012" i="2"/>
  <c r="S1011" i="2"/>
  <c r="U1012" i="2" s="1"/>
  <c r="AC1012" i="2" s="1"/>
  <c r="AC1011" i="2"/>
  <c r="W1010" i="2"/>
  <c r="L1793" i="2"/>
  <c r="P1792" i="2"/>
  <c r="O1792" i="2"/>
  <c r="K1793" i="2"/>
  <c r="N1792" i="2"/>
  <c r="J1793" i="2"/>
  <c r="M1792" i="2"/>
  <c r="T1786" i="2"/>
  <c r="R1786" i="2"/>
  <c r="S1786" i="2"/>
  <c r="C1786" i="2"/>
  <c r="AR1786" i="2" s="1"/>
  <c r="B1787" i="2"/>
  <c r="AH1787" i="2" l="1"/>
  <c r="AG1787" i="2"/>
  <c r="AF1787" i="2"/>
  <c r="AE1787" i="2"/>
  <c r="AO1786" i="2"/>
  <c r="AP1786" i="2"/>
  <c r="AQ1786" i="2"/>
  <c r="AD1012" i="2"/>
  <c r="Z1011" i="2"/>
  <c r="Q1011" i="2"/>
  <c r="AH1011" i="2"/>
  <c r="T1012" i="2"/>
  <c r="AA1011" i="2"/>
  <c r="S1012" i="2"/>
  <c r="J1794" i="2"/>
  <c r="M1793" i="2"/>
  <c r="K1794" i="2"/>
  <c r="N1793" i="2"/>
  <c r="L1794" i="2"/>
  <c r="P1793" i="2"/>
  <c r="O1793" i="2"/>
  <c r="S1787" i="2"/>
  <c r="R1787" i="2"/>
  <c r="T1787" i="2"/>
  <c r="C1787" i="2"/>
  <c r="AR1787" i="2" s="1"/>
  <c r="B1788" i="2"/>
  <c r="AH1788" i="2" l="1"/>
  <c r="AF1788" i="2"/>
  <c r="AG1788" i="2"/>
  <c r="AE1788" i="2"/>
  <c r="AQ1787" i="2"/>
  <c r="AP1787" i="2"/>
  <c r="AO1787" i="2"/>
  <c r="Y1011" i="2"/>
  <c r="W1011" i="2"/>
  <c r="R1012" i="2" s="1"/>
  <c r="Q1012" i="2"/>
  <c r="AH1012" i="2"/>
  <c r="U1013" i="2"/>
  <c r="AA1012" i="2"/>
  <c r="S1013" i="2"/>
  <c r="AA1013" i="2" s="1"/>
  <c r="AB1012" i="2"/>
  <c r="V1013" i="2"/>
  <c r="K1795" i="2"/>
  <c r="N1794" i="2"/>
  <c r="L1795" i="2"/>
  <c r="P1794" i="2"/>
  <c r="O1794" i="2"/>
  <c r="J1795" i="2"/>
  <c r="M1794" i="2"/>
  <c r="T1788" i="2"/>
  <c r="S1788" i="2"/>
  <c r="R1788" i="2"/>
  <c r="C1788" i="2"/>
  <c r="AR1788" i="2" s="1"/>
  <c r="B1789" i="2"/>
  <c r="AH1789" i="2" l="1"/>
  <c r="AG1789" i="2"/>
  <c r="AF1789" i="2"/>
  <c r="AE1789" i="2"/>
  <c r="AQ1788" i="2"/>
  <c r="AP1788" i="2"/>
  <c r="AO1788" i="2"/>
  <c r="AC1013" i="2"/>
  <c r="AD1013" i="2"/>
  <c r="Y1012" i="2"/>
  <c r="W1012" i="2"/>
  <c r="Q1013" i="2" s="1"/>
  <c r="AH1013" i="2"/>
  <c r="Z1012" i="2"/>
  <c r="T1013" i="2"/>
  <c r="L1796" i="2"/>
  <c r="P1795" i="2"/>
  <c r="O1795" i="2"/>
  <c r="J1796" i="2"/>
  <c r="M1795" i="2"/>
  <c r="K1796" i="2"/>
  <c r="N1795" i="2"/>
  <c r="T1789" i="2"/>
  <c r="S1789" i="2"/>
  <c r="R1789" i="2"/>
  <c r="C1789" i="2"/>
  <c r="AR1789" i="2" s="1"/>
  <c r="B1790" i="2"/>
  <c r="AH1790" i="2" l="1"/>
  <c r="AF1790" i="2"/>
  <c r="AE1790" i="2"/>
  <c r="AG1790" i="2"/>
  <c r="AO1789" i="2"/>
  <c r="AQ1789" i="2"/>
  <c r="AP1789" i="2"/>
  <c r="Y1013" i="2"/>
  <c r="AB1013" i="2"/>
  <c r="R1013" i="2"/>
  <c r="V1014" i="2"/>
  <c r="U1014" i="2"/>
  <c r="K1797" i="2"/>
  <c r="N1796" i="2"/>
  <c r="J1797" i="2"/>
  <c r="M1796" i="2"/>
  <c r="L1797" i="2"/>
  <c r="P1796" i="2"/>
  <c r="O1796" i="2"/>
  <c r="R1790" i="2"/>
  <c r="S1790" i="2"/>
  <c r="T1790" i="2"/>
  <c r="C1790" i="2"/>
  <c r="AR1790" i="2" s="1"/>
  <c r="B1791" i="2"/>
  <c r="AH1791" i="2" l="1"/>
  <c r="AG1791" i="2"/>
  <c r="AE1791" i="2"/>
  <c r="AF1791" i="2"/>
  <c r="AQ1790" i="2"/>
  <c r="AO1790" i="2"/>
  <c r="AP1790" i="2"/>
  <c r="AD1014" i="2"/>
  <c r="AH1014" i="2"/>
  <c r="Z1013" i="2"/>
  <c r="S1014" i="2"/>
  <c r="R1014" i="2"/>
  <c r="T1014" i="2"/>
  <c r="AC1014" i="2"/>
  <c r="W1013" i="2"/>
  <c r="L1798" i="2"/>
  <c r="P1797" i="2"/>
  <c r="O1797" i="2"/>
  <c r="J1798" i="2"/>
  <c r="M1797" i="2"/>
  <c r="K1798" i="2"/>
  <c r="N1797" i="2"/>
  <c r="S1791" i="2"/>
  <c r="R1791" i="2"/>
  <c r="T1791" i="2"/>
  <c r="C1791" i="2"/>
  <c r="AR1791" i="2" s="1"/>
  <c r="B1792" i="2"/>
  <c r="AH1792" i="2" l="1"/>
  <c r="AG1792" i="2"/>
  <c r="AF1792" i="2"/>
  <c r="AE1792" i="2"/>
  <c r="AP1791" i="2"/>
  <c r="AO1791" i="2"/>
  <c r="AQ1791" i="2"/>
  <c r="AB1014" i="2"/>
  <c r="T1015" i="2"/>
  <c r="Z1014" i="2"/>
  <c r="AH1015" i="2"/>
  <c r="AA1014" i="2"/>
  <c r="S1015" i="2"/>
  <c r="Q1014" i="2"/>
  <c r="U1015" i="2"/>
  <c r="V1015" i="2"/>
  <c r="K1799" i="2"/>
  <c r="N1798" i="2"/>
  <c r="J1799" i="2"/>
  <c r="M1798" i="2"/>
  <c r="L1799" i="2"/>
  <c r="P1798" i="2"/>
  <c r="O1798" i="2"/>
  <c r="T1792" i="2"/>
  <c r="S1792" i="2"/>
  <c r="R1792" i="2"/>
  <c r="C1792" i="2"/>
  <c r="AR1792" i="2" s="1"/>
  <c r="B1793" i="2"/>
  <c r="AH1793" i="2" l="1"/>
  <c r="AE1793" i="2"/>
  <c r="AG1793" i="2"/>
  <c r="AF1793" i="2"/>
  <c r="AP1792" i="2"/>
  <c r="AQ1792" i="2"/>
  <c r="AO1792" i="2"/>
  <c r="AA1015" i="2"/>
  <c r="AD1015" i="2"/>
  <c r="V1016" i="2"/>
  <c r="AC1015" i="2"/>
  <c r="U1016" i="2"/>
  <c r="Y1014" i="2"/>
  <c r="W1014" i="2"/>
  <c r="R1015" i="2" s="1"/>
  <c r="T1016" i="2" s="1"/>
  <c r="AB1015" i="2"/>
  <c r="L1800" i="2"/>
  <c r="P1799" i="2"/>
  <c r="O1799" i="2"/>
  <c r="J1800" i="2"/>
  <c r="M1799" i="2"/>
  <c r="K1800" i="2"/>
  <c r="N1799" i="2"/>
  <c r="T1793" i="2"/>
  <c r="R1793" i="2"/>
  <c r="S1793" i="2"/>
  <c r="C1793" i="2"/>
  <c r="AR1793" i="2" s="1"/>
  <c r="B1794" i="2"/>
  <c r="AH1794" i="2" l="1"/>
  <c r="AG1794" i="2"/>
  <c r="AF1794" i="2"/>
  <c r="AE1794" i="2"/>
  <c r="AQ1793" i="2"/>
  <c r="AP1793" i="2"/>
  <c r="AO1793" i="2"/>
  <c r="AB1016" i="2"/>
  <c r="AC1016" i="2"/>
  <c r="V1017" i="2"/>
  <c r="AD1017" i="2" s="1"/>
  <c r="AD1016" i="2"/>
  <c r="Z1015" i="2"/>
  <c r="Q1015" i="2"/>
  <c r="S1016" i="2"/>
  <c r="U1017" i="2" s="1"/>
  <c r="AC1017" i="2" s="1"/>
  <c r="J1801" i="2"/>
  <c r="M1800" i="2"/>
  <c r="K1801" i="2"/>
  <c r="N1800" i="2"/>
  <c r="L1801" i="2"/>
  <c r="P1800" i="2"/>
  <c r="O1800" i="2"/>
  <c r="T1794" i="2"/>
  <c r="R1794" i="2"/>
  <c r="S1794" i="2"/>
  <c r="C1794" i="2"/>
  <c r="AR1794" i="2" s="1"/>
  <c r="B1795" i="2"/>
  <c r="AH1795" i="2" l="1"/>
  <c r="AG1795" i="2"/>
  <c r="AF1795" i="2"/>
  <c r="AE1795" i="2"/>
  <c r="AO1794" i="2"/>
  <c r="AQ1794" i="2"/>
  <c r="AP1794" i="2"/>
  <c r="AH1016" i="2"/>
  <c r="AA1016" i="2"/>
  <c r="W1015" i="2"/>
  <c r="R1016" i="2" s="1"/>
  <c r="Y1015" i="2"/>
  <c r="Q1016" i="2"/>
  <c r="K1802" i="2"/>
  <c r="N1801" i="2"/>
  <c r="L1802" i="2"/>
  <c r="P1801" i="2"/>
  <c r="O1801" i="2"/>
  <c r="J1802" i="2"/>
  <c r="M1801" i="2"/>
  <c r="S1795" i="2"/>
  <c r="R1795" i="2"/>
  <c r="T1795" i="2"/>
  <c r="C1795" i="2"/>
  <c r="AR1795" i="2" s="1"/>
  <c r="B1796" i="2"/>
  <c r="AH1796" i="2" l="1"/>
  <c r="AF1796" i="2"/>
  <c r="AG1796" i="2"/>
  <c r="AE1796" i="2"/>
  <c r="AQ1795" i="2"/>
  <c r="AP1795" i="2"/>
  <c r="AO1795" i="2"/>
  <c r="Y1016" i="2"/>
  <c r="W1016" i="2"/>
  <c r="Q1017" i="2" s="1"/>
  <c r="Z1016" i="2"/>
  <c r="T1017" i="2"/>
  <c r="S1017" i="2"/>
  <c r="AA1017" i="2" s="1"/>
  <c r="L1803" i="2"/>
  <c r="P1802" i="2"/>
  <c r="O1802" i="2"/>
  <c r="J1803" i="2"/>
  <c r="M1802" i="2"/>
  <c r="K1803" i="2"/>
  <c r="N1802" i="2"/>
  <c r="T1796" i="2"/>
  <c r="S1796" i="2"/>
  <c r="R1796" i="2"/>
  <c r="C1796" i="2"/>
  <c r="AR1796" i="2" s="1"/>
  <c r="B1797" i="2"/>
  <c r="AH1797" i="2" l="1"/>
  <c r="AG1797" i="2"/>
  <c r="AF1797" i="2"/>
  <c r="AE1797" i="2"/>
  <c r="AQ1796" i="2"/>
  <c r="AP1796" i="2"/>
  <c r="AO1796" i="2"/>
  <c r="Y1017" i="2"/>
  <c r="U1018" i="2"/>
  <c r="AC1018" i="2" s="1"/>
  <c r="AB1017" i="2"/>
  <c r="V1018" i="2"/>
  <c r="AD1018" i="2" s="1"/>
  <c r="AH1017" i="2"/>
  <c r="R1017" i="2"/>
  <c r="K1804" i="2"/>
  <c r="N1803" i="2"/>
  <c r="J1804" i="2"/>
  <c r="M1803" i="2"/>
  <c r="L1804" i="2"/>
  <c r="P1803" i="2"/>
  <c r="O1803" i="2"/>
  <c r="T1797" i="2"/>
  <c r="S1797" i="2"/>
  <c r="R1797" i="2"/>
  <c r="C1797" i="2"/>
  <c r="AR1797" i="2" s="1"/>
  <c r="B1798" i="2"/>
  <c r="AH1798" i="2" l="1"/>
  <c r="AF1798" i="2"/>
  <c r="AE1798" i="2"/>
  <c r="AG1798" i="2"/>
  <c r="AO1797" i="2"/>
  <c r="AP1797" i="2"/>
  <c r="AQ1797" i="2"/>
  <c r="S1018" i="2"/>
  <c r="Z1017" i="2"/>
  <c r="AH1018" i="2"/>
  <c r="T1018" i="2"/>
  <c r="V1019" i="2" s="1"/>
  <c r="W1017" i="2"/>
  <c r="L1805" i="2"/>
  <c r="P1804" i="2"/>
  <c r="O1804" i="2"/>
  <c r="J1805" i="2"/>
  <c r="M1804" i="2"/>
  <c r="K1805" i="2"/>
  <c r="N1804" i="2"/>
  <c r="R1798" i="2"/>
  <c r="S1798" i="2"/>
  <c r="T1798" i="2"/>
  <c r="C1798" i="2"/>
  <c r="AR1798" i="2" s="1"/>
  <c r="B1799" i="2"/>
  <c r="AH1799" i="2" l="1"/>
  <c r="AG1799" i="2"/>
  <c r="AE1799" i="2"/>
  <c r="AF1799" i="2"/>
  <c r="AQ1798" i="2"/>
  <c r="AP1798" i="2"/>
  <c r="AO1798" i="2"/>
  <c r="AD1019" i="2"/>
  <c r="Q1018" i="2"/>
  <c r="U1019" i="2"/>
  <c r="AB1018" i="2"/>
  <c r="R1018" i="2"/>
  <c r="AA1018" i="2"/>
  <c r="K1806" i="2"/>
  <c r="N1805" i="2"/>
  <c r="J1806" i="2"/>
  <c r="M1805" i="2"/>
  <c r="L1806" i="2"/>
  <c r="P1805" i="2"/>
  <c r="O1805" i="2"/>
  <c r="S1799" i="2"/>
  <c r="R1799" i="2"/>
  <c r="T1799" i="2"/>
  <c r="C1799" i="2"/>
  <c r="AR1799" i="2" s="1"/>
  <c r="B1800" i="2"/>
  <c r="AH1800" i="2" l="1"/>
  <c r="AG1800" i="2"/>
  <c r="AF1800" i="2"/>
  <c r="AE1800" i="2"/>
  <c r="AP1799" i="2"/>
  <c r="AO1799" i="2"/>
  <c r="AQ1799" i="2"/>
  <c r="Z1018" i="2"/>
  <c r="AC1019" i="2"/>
  <c r="T1019" i="2"/>
  <c r="W1018" i="2"/>
  <c r="Q1019" i="2" s="1"/>
  <c r="Y1018" i="2"/>
  <c r="S1019" i="2"/>
  <c r="L1807" i="2"/>
  <c r="P1806" i="2"/>
  <c r="O1806" i="2"/>
  <c r="J1807" i="2"/>
  <c r="M1806" i="2"/>
  <c r="K1807" i="2"/>
  <c r="N1806" i="2"/>
  <c r="T1800" i="2"/>
  <c r="S1800" i="2"/>
  <c r="R1800" i="2"/>
  <c r="C1800" i="2"/>
  <c r="AR1800" i="2" s="1"/>
  <c r="B1801" i="2"/>
  <c r="AH1801" i="2" l="1"/>
  <c r="AE1801" i="2"/>
  <c r="AG1801" i="2"/>
  <c r="AF1801" i="2"/>
  <c r="AQ1800" i="2"/>
  <c r="AO1800" i="2"/>
  <c r="AP1800" i="2"/>
  <c r="Y1019" i="2"/>
  <c r="AB1019" i="2"/>
  <c r="V1020" i="2"/>
  <c r="U1020" i="2"/>
  <c r="R1019" i="2"/>
  <c r="AA1019" i="2"/>
  <c r="AH1019" i="2"/>
  <c r="K1808" i="2"/>
  <c r="N1807" i="2"/>
  <c r="J1808" i="2"/>
  <c r="M1807" i="2"/>
  <c r="L1808" i="2"/>
  <c r="P1807" i="2"/>
  <c r="O1807" i="2"/>
  <c r="T1801" i="2"/>
  <c r="R1801" i="2"/>
  <c r="S1801" i="2"/>
  <c r="C1801" i="2"/>
  <c r="AR1801" i="2" s="1"/>
  <c r="B1802" i="2"/>
  <c r="AH1802" i="2" l="1"/>
  <c r="AG1802" i="2"/>
  <c r="AF1802" i="2"/>
  <c r="AE1802" i="2"/>
  <c r="AQ1801" i="2"/>
  <c r="AP1801" i="2"/>
  <c r="AO1801" i="2"/>
  <c r="T1020" i="2"/>
  <c r="Z1019" i="2"/>
  <c r="AH1020" i="2"/>
  <c r="AC1020" i="2"/>
  <c r="U1021" i="2"/>
  <c r="V1021" i="2"/>
  <c r="AD1020" i="2"/>
  <c r="W1019" i="2"/>
  <c r="S1020" i="2"/>
  <c r="L1809" i="2"/>
  <c r="P1808" i="2"/>
  <c r="O1808" i="2"/>
  <c r="J1809" i="2"/>
  <c r="M1808" i="2"/>
  <c r="K1809" i="2"/>
  <c r="N1808" i="2"/>
  <c r="T1802" i="2"/>
  <c r="R1802" i="2"/>
  <c r="S1802" i="2"/>
  <c r="C1802" i="2"/>
  <c r="AR1802" i="2" s="1"/>
  <c r="B1803" i="2"/>
  <c r="AH1803" i="2" l="1"/>
  <c r="AG1803" i="2"/>
  <c r="AF1803" i="2"/>
  <c r="AE1803" i="2"/>
  <c r="AO1802" i="2"/>
  <c r="AQ1802" i="2"/>
  <c r="AP1802" i="2"/>
  <c r="AD1021" i="2"/>
  <c r="AC1021" i="2"/>
  <c r="AA1020" i="2"/>
  <c r="R1020" i="2"/>
  <c r="Q1020" i="2"/>
  <c r="AB1020" i="2"/>
  <c r="K1810" i="2"/>
  <c r="N1809" i="2"/>
  <c r="J1810" i="2"/>
  <c r="M1809" i="2"/>
  <c r="L1810" i="2"/>
  <c r="P1809" i="2"/>
  <c r="O1809" i="2"/>
  <c r="S1803" i="2"/>
  <c r="R1803" i="2"/>
  <c r="T1803" i="2"/>
  <c r="C1803" i="2"/>
  <c r="AR1803" i="2" s="1"/>
  <c r="B1804" i="2"/>
  <c r="AH1804" i="2" l="1"/>
  <c r="AF1804" i="2"/>
  <c r="AG1804" i="2"/>
  <c r="AE1804" i="2"/>
  <c r="AO1803" i="2"/>
  <c r="AP1803" i="2"/>
  <c r="AQ1803" i="2"/>
  <c r="Z1020" i="2"/>
  <c r="AH1021" i="2"/>
  <c r="R1021" i="2"/>
  <c r="S1021" i="2"/>
  <c r="T1021" i="2"/>
  <c r="Y1020" i="2"/>
  <c r="W1020" i="2"/>
  <c r="Q1021" i="2" s="1"/>
  <c r="J1811" i="2"/>
  <c r="M1810" i="2"/>
  <c r="L1811" i="2"/>
  <c r="P1810" i="2"/>
  <c r="O1810" i="2"/>
  <c r="K1811" i="2"/>
  <c r="N1810" i="2"/>
  <c r="T1804" i="2"/>
  <c r="S1804" i="2"/>
  <c r="R1804" i="2"/>
  <c r="C1804" i="2"/>
  <c r="AR1804" i="2" s="1"/>
  <c r="B1805" i="2"/>
  <c r="AH1805" i="2" l="1"/>
  <c r="AG1805" i="2"/>
  <c r="AF1805" i="2"/>
  <c r="AE1805" i="2"/>
  <c r="AQ1804" i="2"/>
  <c r="AP1804" i="2"/>
  <c r="AO1804" i="2"/>
  <c r="AB1021" i="2"/>
  <c r="T1022" i="2"/>
  <c r="V1022" i="2"/>
  <c r="AD1022" i="2" s="1"/>
  <c r="U1022" i="2"/>
  <c r="AA1021" i="2"/>
  <c r="S1022" i="2"/>
  <c r="Z1021" i="2"/>
  <c r="Y1021" i="2"/>
  <c r="W1021" i="2"/>
  <c r="R1022" i="2" s="1"/>
  <c r="Q1022" i="2"/>
  <c r="K1812" i="2"/>
  <c r="N1811" i="2"/>
  <c r="L1812" i="2"/>
  <c r="P1811" i="2"/>
  <c r="O1811" i="2"/>
  <c r="J1812" i="2"/>
  <c r="M1811" i="2"/>
  <c r="T1805" i="2"/>
  <c r="S1805" i="2"/>
  <c r="R1805" i="2"/>
  <c r="C1805" i="2"/>
  <c r="AR1805" i="2" s="1"/>
  <c r="B1806" i="2"/>
  <c r="AH1806" i="2" l="1"/>
  <c r="AF1806" i="2"/>
  <c r="AE1806" i="2"/>
  <c r="AG1806" i="2"/>
  <c r="AP1805" i="2"/>
  <c r="AQ1805" i="2"/>
  <c r="AO1805" i="2"/>
  <c r="AA1022" i="2"/>
  <c r="S1023" i="2"/>
  <c r="Y1022" i="2"/>
  <c r="W1022" i="2"/>
  <c r="Q1023" i="2" s="1"/>
  <c r="AC1022" i="2"/>
  <c r="U1023" i="2"/>
  <c r="Z1022" i="2"/>
  <c r="AH1023" i="2"/>
  <c r="V1023" i="2"/>
  <c r="T1023" i="2"/>
  <c r="AB1022" i="2"/>
  <c r="AH1022" i="2"/>
  <c r="J1813" i="2"/>
  <c r="M1812" i="2"/>
  <c r="L1813" i="2"/>
  <c r="P1812" i="2"/>
  <c r="O1812" i="2"/>
  <c r="K1813" i="2"/>
  <c r="N1812" i="2"/>
  <c r="R1806" i="2"/>
  <c r="S1806" i="2"/>
  <c r="T1806" i="2"/>
  <c r="C1806" i="2"/>
  <c r="AR1806" i="2" s="1"/>
  <c r="B1807" i="2"/>
  <c r="AH1807" i="2" l="1"/>
  <c r="AG1807" i="2"/>
  <c r="AE1807" i="2"/>
  <c r="AF1807" i="2"/>
  <c r="AQ1806" i="2"/>
  <c r="AP1806" i="2"/>
  <c r="AO1806" i="2"/>
  <c r="Y1023" i="2"/>
  <c r="U1024" i="2"/>
  <c r="AC1023" i="2"/>
  <c r="AB1023" i="2"/>
  <c r="AD1023" i="2"/>
  <c r="V1024" i="2"/>
  <c r="R1023" i="2"/>
  <c r="S1024" i="2" s="1"/>
  <c r="AA1024" i="2" s="1"/>
  <c r="AA1023" i="2"/>
  <c r="K1814" i="2"/>
  <c r="N1813" i="2"/>
  <c r="L1814" i="2"/>
  <c r="P1813" i="2"/>
  <c r="O1813" i="2"/>
  <c r="J1814" i="2"/>
  <c r="M1813" i="2"/>
  <c r="S1807" i="2"/>
  <c r="R1807" i="2"/>
  <c r="T1807" i="2"/>
  <c r="C1807" i="2"/>
  <c r="AR1807" i="2" s="1"/>
  <c r="B1808" i="2"/>
  <c r="AH1808" i="2" l="1"/>
  <c r="AG1808" i="2"/>
  <c r="AF1808" i="2"/>
  <c r="AE1808" i="2"/>
  <c r="AP1807" i="2"/>
  <c r="AO1807" i="2"/>
  <c r="AQ1807" i="2"/>
  <c r="T1024" i="2"/>
  <c r="AB1024" i="2" s="1"/>
  <c r="AC1024" i="2"/>
  <c r="U1025" i="2"/>
  <c r="AC1025" i="2" s="1"/>
  <c r="Z1023" i="2"/>
  <c r="AH1024" i="2"/>
  <c r="R1024" i="2"/>
  <c r="AD1024" i="2"/>
  <c r="V1025" i="2"/>
  <c r="AD1025" i="2" s="1"/>
  <c r="W1023" i="2"/>
  <c r="J1815" i="2"/>
  <c r="M1814" i="2"/>
  <c r="L1815" i="2"/>
  <c r="P1814" i="2"/>
  <c r="O1814" i="2"/>
  <c r="K1815" i="2"/>
  <c r="N1814" i="2"/>
  <c r="T1808" i="2"/>
  <c r="S1808" i="2"/>
  <c r="R1808" i="2"/>
  <c r="C1808" i="2"/>
  <c r="AR1808" i="2" s="1"/>
  <c r="B1809" i="2"/>
  <c r="AH1809" i="2" l="1"/>
  <c r="AE1809" i="2"/>
  <c r="AG1809" i="2"/>
  <c r="AF1809" i="2"/>
  <c r="AP1808" i="2"/>
  <c r="AO1808" i="2"/>
  <c r="AQ1808" i="2"/>
  <c r="Z1024" i="2"/>
  <c r="AH1025" i="2"/>
  <c r="T1025" i="2"/>
  <c r="Q1024" i="2"/>
  <c r="S1025" i="2"/>
  <c r="L1816" i="2"/>
  <c r="P1815" i="2"/>
  <c r="O1815" i="2"/>
  <c r="K1816" i="2"/>
  <c r="N1815" i="2"/>
  <c r="J1816" i="2"/>
  <c r="M1815" i="2"/>
  <c r="T1809" i="2"/>
  <c r="R1809" i="2"/>
  <c r="S1809" i="2"/>
  <c r="C1809" i="2"/>
  <c r="AR1809" i="2" s="1"/>
  <c r="B1810" i="2"/>
  <c r="AH1810" i="2" l="1"/>
  <c r="AG1810" i="2"/>
  <c r="AF1810" i="2"/>
  <c r="AE1810" i="2"/>
  <c r="AQ1809" i="2"/>
  <c r="AP1809" i="2"/>
  <c r="AO1809" i="2"/>
  <c r="AA1025" i="2"/>
  <c r="Y1024" i="2"/>
  <c r="W1024" i="2"/>
  <c r="R1025" i="2" s="1"/>
  <c r="V1026" i="2"/>
  <c r="AB1025" i="2"/>
  <c r="U1026" i="2"/>
  <c r="J1817" i="2"/>
  <c r="M1816" i="2"/>
  <c r="K1817" i="2"/>
  <c r="N1816" i="2"/>
  <c r="L1817" i="2"/>
  <c r="P1816" i="2"/>
  <c r="O1816" i="2"/>
  <c r="T1810" i="2"/>
  <c r="R1810" i="2"/>
  <c r="S1810" i="2"/>
  <c r="C1810" i="2"/>
  <c r="AR1810" i="2" s="1"/>
  <c r="B1811" i="2"/>
  <c r="AH1811" i="2" l="1"/>
  <c r="AG1811" i="2"/>
  <c r="AF1811" i="2"/>
  <c r="AE1811" i="2"/>
  <c r="AO1810" i="2"/>
  <c r="AQ1810" i="2"/>
  <c r="AP1810" i="2"/>
  <c r="AD1026" i="2"/>
  <c r="Z1025" i="2"/>
  <c r="AH1026" i="2"/>
  <c r="Q1025" i="2"/>
  <c r="AC1026" i="2"/>
  <c r="S1026" i="2"/>
  <c r="T1026" i="2"/>
  <c r="AB1026" i="2" s="1"/>
  <c r="K1818" i="2"/>
  <c r="N1817" i="2"/>
  <c r="L1818" i="2"/>
  <c r="P1817" i="2"/>
  <c r="O1817" i="2"/>
  <c r="J1818" i="2"/>
  <c r="M1817" i="2"/>
  <c r="S1811" i="2"/>
  <c r="R1811" i="2"/>
  <c r="T1811" i="2"/>
  <c r="C1811" i="2"/>
  <c r="AR1811" i="2" s="1"/>
  <c r="B1812" i="2"/>
  <c r="AH1812" i="2" l="1"/>
  <c r="AF1812" i="2"/>
  <c r="AE1812" i="2"/>
  <c r="AG1812" i="2"/>
  <c r="AP1811" i="2"/>
  <c r="AO1811" i="2"/>
  <c r="AQ1811" i="2"/>
  <c r="Y1025" i="2"/>
  <c r="W1025" i="2"/>
  <c r="R1026" i="2"/>
  <c r="S1027" i="2" s="1"/>
  <c r="AA1027" i="2" s="1"/>
  <c r="AA1026" i="2"/>
  <c r="V1027" i="2"/>
  <c r="U1027" i="2"/>
  <c r="L1819" i="2"/>
  <c r="P1818" i="2"/>
  <c r="O1818" i="2"/>
  <c r="J1819" i="2"/>
  <c r="M1818" i="2"/>
  <c r="K1819" i="2"/>
  <c r="N1818" i="2"/>
  <c r="T1812" i="2"/>
  <c r="S1812" i="2"/>
  <c r="R1812" i="2"/>
  <c r="C1812" i="2"/>
  <c r="AR1812" i="2" s="1"/>
  <c r="B1813" i="2"/>
  <c r="AH1813" i="2" l="1"/>
  <c r="AG1813" i="2"/>
  <c r="AF1813" i="2"/>
  <c r="AE1813" i="2"/>
  <c r="AQ1812" i="2"/>
  <c r="AP1812" i="2"/>
  <c r="AO1812" i="2"/>
  <c r="AC1027" i="2"/>
  <c r="AD1027" i="2"/>
  <c r="T1027" i="2"/>
  <c r="Z1026" i="2"/>
  <c r="Q1026" i="2"/>
  <c r="K1820" i="2"/>
  <c r="N1819" i="2"/>
  <c r="J1820" i="2"/>
  <c r="M1819" i="2"/>
  <c r="L1820" i="2"/>
  <c r="P1819" i="2"/>
  <c r="O1819" i="2"/>
  <c r="T1813" i="2"/>
  <c r="S1813" i="2"/>
  <c r="R1813" i="2"/>
  <c r="C1813" i="2"/>
  <c r="AR1813" i="2" s="1"/>
  <c r="B1814" i="2"/>
  <c r="AH1814" i="2" l="1"/>
  <c r="AF1814" i="2"/>
  <c r="AE1814" i="2"/>
  <c r="AG1814" i="2"/>
  <c r="AQ1813" i="2"/>
  <c r="AP1813" i="2"/>
  <c r="AO1813" i="2"/>
  <c r="AH1027" i="2"/>
  <c r="AB1027" i="2"/>
  <c r="V1028" i="2"/>
  <c r="Y1026" i="2"/>
  <c r="W1026" i="2"/>
  <c r="R1027" i="2" s="1"/>
  <c r="Q1027" i="2"/>
  <c r="U1028" i="2"/>
  <c r="L1821" i="2"/>
  <c r="P1820" i="2"/>
  <c r="O1820" i="2"/>
  <c r="J1821" i="2"/>
  <c r="M1820" i="2"/>
  <c r="K1821" i="2"/>
  <c r="N1820" i="2"/>
  <c r="R1814" i="2"/>
  <c r="S1814" i="2"/>
  <c r="T1814" i="2"/>
  <c r="C1814" i="2"/>
  <c r="AR1814" i="2" s="1"/>
  <c r="B1815" i="2"/>
  <c r="AH1815" i="2" l="1"/>
  <c r="AG1815" i="2"/>
  <c r="AE1815" i="2"/>
  <c r="AF1815" i="2"/>
  <c r="AQ1814" i="2"/>
  <c r="AO1814" i="2"/>
  <c r="AP1814" i="2"/>
  <c r="Z1027" i="2"/>
  <c r="S1028" i="2"/>
  <c r="T1028" i="2"/>
  <c r="W1027" i="2"/>
  <c r="Y1027" i="2"/>
  <c r="AD1028" i="2"/>
  <c r="AC1028" i="2"/>
  <c r="J1822" i="2"/>
  <c r="M1821" i="2"/>
  <c r="K1822" i="2"/>
  <c r="N1821" i="2"/>
  <c r="L1822" i="2"/>
  <c r="P1821" i="2"/>
  <c r="O1821" i="2"/>
  <c r="S1815" i="2"/>
  <c r="R1815" i="2"/>
  <c r="T1815" i="2"/>
  <c r="C1815" i="2"/>
  <c r="AR1815" i="2" s="1"/>
  <c r="B1816" i="2"/>
  <c r="AH1816" i="2" l="1"/>
  <c r="AG1816" i="2"/>
  <c r="AF1816" i="2"/>
  <c r="AE1816" i="2"/>
  <c r="AP1815" i="2"/>
  <c r="AO1815" i="2"/>
  <c r="AQ1815" i="2"/>
  <c r="AB1028" i="2"/>
  <c r="U1029" i="2"/>
  <c r="R1028" i="2"/>
  <c r="S1029" i="2" s="1"/>
  <c r="AA1028" i="2"/>
  <c r="V1029" i="2"/>
  <c r="AH1028" i="2"/>
  <c r="Q1028" i="2"/>
  <c r="K1823" i="2"/>
  <c r="N1822" i="2"/>
  <c r="L1823" i="2"/>
  <c r="P1822" i="2"/>
  <c r="O1822" i="2"/>
  <c r="J1823" i="2"/>
  <c r="M1822" i="2"/>
  <c r="T1816" i="2"/>
  <c r="S1816" i="2"/>
  <c r="R1816" i="2"/>
  <c r="C1816" i="2"/>
  <c r="AR1816" i="2" s="1"/>
  <c r="B1817" i="2"/>
  <c r="AH1817" i="2" l="1"/>
  <c r="AE1817" i="2"/>
  <c r="AG1817" i="2"/>
  <c r="AF1817" i="2"/>
  <c r="AO1816" i="2"/>
  <c r="AQ1816" i="2"/>
  <c r="AP1816" i="2"/>
  <c r="AA1029" i="2"/>
  <c r="AD1029" i="2"/>
  <c r="Z1028" i="2"/>
  <c r="AH1029" i="2"/>
  <c r="R1029" i="2"/>
  <c r="AC1029" i="2"/>
  <c r="T1029" i="2"/>
  <c r="V1030" i="2" s="1"/>
  <c r="W1028" i="2"/>
  <c r="Q1029" i="2" s="1"/>
  <c r="Y1028" i="2"/>
  <c r="L1824" i="2"/>
  <c r="P1823" i="2"/>
  <c r="O1823" i="2"/>
  <c r="J1824" i="2"/>
  <c r="M1823" i="2"/>
  <c r="K1824" i="2"/>
  <c r="N1823" i="2"/>
  <c r="T1817" i="2"/>
  <c r="R1817" i="2"/>
  <c r="S1817" i="2"/>
  <c r="C1817" i="2"/>
  <c r="AR1817" i="2" s="1"/>
  <c r="B1818" i="2"/>
  <c r="AH1818" i="2" l="1"/>
  <c r="AG1818" i="2"/>
  <c r="AF1818" i="2"/>
  <c r="AE1818" i="2"/>
  <c r="AQ1817" i="2"/>
  <c r="AP1817" i="2"/>
  <c r="AO1817" i="2"/>
  <c r="AD1030" i="2"/>
  <c r="W1029" i="2"/>
  <c r="Q1030" i="2" s="1"/>
  <c r="Z1029" i="2"/>
  <c r="AH1030" i="2"/>
  <c r="R1030" i="2"/>
  <c r="Y1029" i="2"/>
  <c r="AB1029" i="2"/>
  <c r="T1030" i="2"/>
  <c r="U1030" i="2"/>
  <c r="S1030" i="2"/>
  <c r="J1825" i="2"/>
  <c r="M1824" i="2"/>
  <c r="K1825" i="2"/>
  <c r="N1824" i="2"/>
  <c r="L1825" i="2"/>
  <c r="P1824" i="2"/>
  <c r="O1824" i="2"/>
  <c r="T1818" i="2"/>
  <c r="R1818" i="2"/>
  <c r="S1818" i="2"/>
  <c r="C1818" i="2"/>
  <c r="AR1818" i="2" s="1"/>
  <c r="B1819" i="2"/>
  <c r="AH1819" i="2" l="1"/>
  <c r="AG1819" i="2"/>
  <c r="AF1819" i="2"/>
  <c r="AE1819" i="2"/>
  <c r="AO1818" i="2"/>
  <c r="AP1818" i="2"/>
  <c r="AQ1818" i="2"/>
  <c r="Y1030" i="2"/>
  <c r="W1030" i="2"/>
  <c r="Z1030" i="2"/>
  <c r="R1031" i="2"/>
  <c r="S1031" i="2"/>
  <c r="AA1030" i="2"/>
  <c r="AC1030" i="2"/>
  <c r="U1031" i="2"/>
  <c r="T1031" i="2"/>
  <c r="AB1030" i="2"/>
  <c r="V1031" i="2"/>
  <c r="K1826" i="2"/>
  <c r="N1825" i="2"/>
  <c r="L1826" i="2"/>
  <c r="P1825" i="2"/>
  <c r="O1825" i="2"/>
  <c r="J1826" i="2"/>
  <c r="M1825" i="2"/>
  <c r="S1819" i="2"/>
  <c r="R1819" i="2"/>
  <c r="T1819" i="2"/>
  <c r="C1819" i="2"/>
  <c r="AR1819" i="2" s="1"/>
  <c r="B1820" i="2"/>
  <c r="AH1820" i="2" l="1"/>
  <c r="AF1820" i="2"/>
  <c r="AG1820" i="2"/>
  <c r="AE1820" i="2"/>
  <c r="AQ1819" i="2"/>
  <c r="AP1819" i="2"/>
  <c r="AO1819" i="2"/>
  <c r="AH1031" i="2"/>
  <c r="Q1031" i="2"/>
  <c r="Y1031" i="2" s="1"/>
  <c r="S1032" i="2"/>
  <c r="AA1032" i="2" s="1"/>
  <c r="AA1031" i="2"/>
  <c r="Z1031" i="2"/>
  <c r="AH1032" i="2"/>
  <c r="AB1031" i="2"/>
  <c r="T1032" i="2"/>
  <c r="W1031" i="2"/>
  <c r="R1032" i="2" s="1"/>
  <c r="S1033" i="2" s="1"/>
  <c r="AA1033" i="2" s="1"/>
  <c r="AD1031" i="2"/>
  <c r="V1032" i="2"/>
  <c r="AC1031" i="2"/>
  <c r="U1032" i="2"/>
  <c r="L1827" i="2"/>
  <c r="P1826" i="2"/>
  <c r="O1826" i="2"/>
  <c r="J1827" i="2"/>
  <c r="M1826" i="2"/>
  <c r="K1827" i="2"/>
  <c r="N1826" i="2"/>
  <c r="T1820" i="2"/>
  <c r="S1820" i="2"/>
  <c r="R1820" i="2"/>
  <c r="C1820" i="2"/>
  <c r="AR1820" i="2" s="1"/>
  <c r="B1821" i="2"/>
  <c r="AH1821" i="2" l="1"/>
  <c r="AG1821" i="2"/>
  <c r="AF1821" i="2"/>
  <c r="AE1821" i="2"/>
  <c r="AQ1820" i="2"/>
  <c r="AP1820" i="2"/>
  <c r="AO1820" i="2"/>
  <c r="AB1032" i="2"/>
  <c r="T1033" i="2"/>
  <c r="AB1033" i="2" s="1"/>
  <c r="AC1032" i="2"/>
  <c r="U1033" i="2"/>
  <c r="Z1032" i="2"/>
  <c r="AD1032" i="2"/>
  <c r="V1033" i="2"/>
  <c r="Q1032" i="2"/>
  <c r="AH1033" i="2"/>
  <c r="J1828" i="2"/>
  <c r="M1828" i="2" s="1"/>
  <c r="M1827" i="2"/>
  <c r="K1828" i="2"/>
  <c r="N1828" i="2" s="1"/>
  <c r="N1827" i="2"/>
  <c r="L1828" i="2"/>
  <c r="P1827" i="2"/>
  <c r="O1827" i="2"/>
  <c r="T1821" i="2"/>
  <c r="S1821" i="2"/>
  <c r="R1821" i="2"/>
  <c r="C1821" i="2"/>
  <c r="AR1821" i="2" s="1"/>
  <c r="B1822" i="2"/>
  <c r="AH1822" i="2" l="1"/>
  <c r="AF1822" i="2"/>
  <c r="AE1822" i="2"/>
  <c r="AG1822" i="2"/>
  <c r="AO1821" i="2"/>
  <c r="AP1821" i="2"/>
  <c r="AQ1821" i="2"/>
  <c r="AD1033" i="2"/>
  <c r="V1034" i="2"/>
  <c r="AD1034" i="2" s="1"/>
  <c r="U1034" i="2"/>
  <c r="AC1034" i="2" s="1"/>
  <c r="AC1033" i="2"/>
  <c r="Y1032" i="2"/>
  <c r="W1032" i="2"/>
  <c r="P1828" i="2"/>
  <c r="O1828" i="2"/>
  <c r="R1822" i="2"/>
  <c r="S1822" i="2"/>
  <c r="T1822" i="2"/>
  <c r="C1822" i="2"/>
  <c r="AR1822" i="2" s="1"/>
  <c r="B1823" i="2"/>
  <c r="AH1823" i="2" l="1"/>
  <c r="AG1823" i="2"/>
  <c r="AE1823" i="2"/>
  <c r="AF1823" i="2"/>
  <c r="AQ1822" i="2"/>
  <c r="AO1822" i="2"/>
  <c r="AP1822" i="2"/>
  <c r="R1033" i="2"/>
  <c r="Q1033" i="2"/>
  <c r="S1823" i="2"/>
  <c r="R1823" i="2"/>
  <c r="T1823" i="2"/>
  <c r="C1823" i="2"/>
  <c r="AR1823" i="2" s="1"/>
  <c r="B1824" i="2"/>
  <c r="AH1824" i="2" l="1"/>
  <c r="AG1824" i="2"/>
  <c r="AF1824" i="2"/>
  <c r="AE1824" i="2"/>
  <c r="AP1823" i="2"/>
  <c r="AO1823" i="2"/>
  <c r="AQ1823" i="2"/>
  <c r="W1033" i="2"/>
  <c r="Y1033" i="2"/>
  <c r="S1034" i="2"/>
  <c r="AA1034" i="2" s="1"/>
  <c r="Z1033" i="2"/>
  <c r="AH1034" i="2"/>
  <c r="T1034" i="2"/>
  <c r="T1824" i="2"/>
  <c r="S1824" i="2"/>
  <c r="R1824" i="2"/>
  <c r="C1824" i="2"/>
  <c r="AR1824" i="2" s="1"/>
  <c r="B1825" i="2"/>
  <c r="AH1825" i="2" l="1"/>
  <c r="AE1825" i="2"/>
  <c r="AG1825" i="2"/>
  <c r="AF1825" i="2"/>
  <c r="AP1824" i="2"/>
  <c r="AQ1824" i="2"/>
  <c r="AO1824" i="2"/>
  <c r="AB1034" i="2"/>
  <c r="U1035" i="2"/>
  <c r="AC1035" i="2" s="1"/>
  <c r="V1035" i="2"/>
  <c r="AD1035" i="2" s="1"/>
  <c r="R1034" i="2"/>
  <c r="Q1034" i="2"/>
  <c r="T1825" i="2"/>
  <c r="R1825" i="2"/>
  <c r="S1825" i="2"/>
  <c r="C1825" i="2"/>
  <c r="AR1825" i="2" s="1"/>
  <c r="B1826" i="2"/>
  <c r="AH1826" i="2" l="1"/>
  <c r="AG1826" i="2"/>
  <c r="AF1826" i="2"/>
  <c r="AE1826" i="2"/>
  <c r="AQ1825" i="2"/>
  <c r="AP1825" i="2"/>
  <c r="AO1825" i="2"/>
  <c r="W1034" i="2"/>
  <c r="Q1035" i="2"/>
  <c r="Y1034" i="2"/>
  <c r="R1035" i="2"/>
  <c r="Z1034" i="2"/>
  <c r="T1035" i="2"/>
  <c r="S1035" i="2"/>
  <c r="T1826" i="2"/>
  <c r="R1826" i="2"/>
  <c r="S1826" i="2"/>
  <c r="C1826" i="2"/>
  <c r="AR1826" i="2" s="1"/>
  <c r="B1827" i="2"/>
  <c r="AH1827" i="2" l="1"/>
  <c r="AG1827" i="2"/>
  <c r="AF1827" i="2"/>
  <c r="AE1827" i="2"/>
  <c r="AO1826" i="2"/>
  <c r="AQ1826" i="2"/>
  <c r="AP1826" i="2"/>
  <c r="T1036" i="2"/>
  <c r="AB1035" i="2"/>
  <c r="V1036" i="2"/>
  <c r="Z1035" i="2"/>
  <c r="R1036" i="2"/>
  <c r="AH1035" i="2"/>
  <c r="U1036" i="2"/>
  <c r="Y1035" i="2"/>
  <c r="W1035" i="2"/>
  <c r="AA1035" i="2"/>
  <c r="S1036" i="2"/>
  <c r="S1827" i="2"/>
  <c r="R1827" i="2"/>
  <c r="T1827" i="2"/>
  <c r="C1827" i="2"/>
  <c r="AR1827" i="2" s="1"/>
  <c r="B1828" i="2"/>
  <c r="AH1828" i="2" l="1"/>
  <c r="AE1828" i="2"/>
  <c r="AF1828" i="2"/>
  <c r="AG1828" i="2"/>
  <c r="AQ1827" i="2"/>
  <c r="AP1827" i="2"/>
  <c r="AO1827" i="2"/>
  <c r="Z1036" i="2"/>
  <c r="AH1036" i="2"/>
  <c r="V1037" i="2"/>
  <c r="AD1036" i="2"/>
  <c r="S1037" i="2"/>
  <c r="AA1037" i="2" s="1"/>
  <c r="AA1036" i="2"/>
  <c r="AC1036" i="2"/>
  <c r="U1037" i="2"/>
  <c r="AB1036" i="2"/>
  <c r="T1037" i="2"/>
  <c r="AB1037" i="2" s="1"/>
  <c r="Q1036" i="2"/>
  <c r="T1828" i="2"/>
  <c r="S1828" i="2"/>
  <c r="R1828" i="2"/>
  <c r="C1828" i="2"/>
  <c r="AR1828" i="2" s="1"/>
  <c r="AQ1828" i="2" l="1"/>
  <c r="AP1828" i="2"/>
  <c r="AO1828" i="2"/>
  <c r="Y1036" i="2"/>
  <c r="W1036" i="2"/>
  <c r="Q1037" i="2" s="1"/>
  <c r="AD1037" i="2"/>
  <c r="V1038" i="2"/>
  <c r="AC1037" i="2"/>
  <c r="U1038" i="2"/>
  <c r="AC1038" i="2" s="1"/>
  <c r="AH1037" i="2"/>
  <c r="AD1038" i="2" l="1"/>
  <c r="Y1037" i="2"/>
  <c r="R1037" i="2"/>
  <c r="W1037" i="2" s="1"/>
  <c r="Q1038" i="2" s="1"/>
  <c r="Y1038" i="2" l="1"/>
  <c r="Z1037" i="2"/>
  <c r="T1038" i="2"/>
  <c r="R1038" i="2"/>
  <c r="S1038" i="2"/>
  <c r="AH1038" i="2" l="1"/>
  <c r="AB1038" i="2"/>
  <c r="U1039" i="2"/>
  <c r="V1039" i="2"/>
  <c r="T1039" i="2"/>
  <c r="AA1038" i="2"/>
  <c r="S1039" i="2"/>
  <c r="Z1038" i="2"/>
  <c r="W1038" i="2"/>
  <c r="Q1039" i="2" s="1"/>
  <c r="AB1039" i="2" l="1"/>
  <c r="Y1039" i="2"/>
  <c r="AD1039" i="2"/>
  <c r="V1040" i="2"/>
  <c r="AC1039" i="2"/>
  <c r="U1040" i="2"/>
  <c r="R1039" i="2"/>
  <c r="W1039" i="2" s="1"/>
  <c r="AA1039" i="2"/>
  <c r="AH1039" i="2"/>
  <c r="S1040" i="2" l="1"/>
  <c r="AA1040" i="2" s="1"/>
  <c r="Q1040" i="2"/>
  <c r="AD1040" i="2"/>
  <c r="Z1039" i="2"/>
  <c r="R1040" i="2"/>
  <c r="AC1040" i="2"/>
  <c r="T1040" i="2"/>
  <c r="AB1040" i="2" s="1"/>
  <c r="AH1040" i="2" l="1"/>
  <c r="T1041" i="2"/>
  <c r="Z1040" i="2"/>
  <c r="AH1041" i="2"/>
  <c r="R1041" i="2"/>
  <c r="U1041" i="2"/>
  <c r="V1041" i="2"/>
  <c r="Y1040" i="2"/>
  <c r="W1040" i="2"/>
  <c r="S1041" i="2"/>
  <c r="AC1041" i="2" l="1"/>
  <c r="U1042" i="2"/>
  <c r="Z1041" i="2"/>
  <c r="AH1042" i="2"/>
  <c r="AD1041" i="2"/>
  <c r="V1042" i="2"/>
  <c r="S1042" i="2"/>
  <c r="AA1042" i="2" s="1"/>
  <c r="AA1041" i="2"/>
  <c r="Q1041" i="2"/>
  <c r="AB1041" i="2"/>
  <c r="T1042" i="2"/>
  <c r="AB1042" i="2" s="1"/>
  <c r="V1043" i="2" l="1"/>
  <c r="AD1043" i="2" s="1"/>
  <c r="AD1042" i="2"/>
  <c r="AC1042" i="2"/>
  <c r="U1043" i="2"/>
  <c r="AC1043" i="2" s="1"/>
  <c r="W1041" i="2"/>
  <c r="R1042" i="2" s="1"/>
  <c r="Y1041" i="2"/>
  <c r="S1043" i="2" l="1"/>
  <c r="AA1043" i="2" s="1"/>
  <c r="Z1042" i="2"/>
  <c r="AH1043" i="2"/>
  <c r="T1043" i="2"/>
  <c r="Q1042" i="2"/>
  <c r="W1042" i="2" l="1"/>
  <c r="Y1042" i="2"/>
  <c r="U1044" i="2"/>
  <c r="AC1044" i="2" s="1"/>
  <c r="AB1043" i="2"/>
  <c r="V1044" i="2"/>
  <c r="R1043" i="2"/>
  <c r="T1044" i="2" l="1"/>
  <c r="AB1044" i="2" s="1"/>
  <c r="AH1044" i="2"/>
  <c r="S1044" i="2"/>
  <c r="U1045" i="2" s="1"/>
  <c r="Z1043" i="2"/>
  <c r="AD1044" i="2"/>
  <c r="V1045" i="2"/>
  <c r="Q1043" i="2"/>
  <c r="AD1045" i="2" l="1"/>
  <c r="AA1044" i="2"/>
  <c r="AC1045" i="2"/>
  <c r="Y1043" i="2"/>
  <c r="W1043" i="2"/>
  <c r="R1044" i="2" s="1"/>
  <c r="S1045" i="2" s="1"/>
  <c r="AA1045" i="2" s="1"/>
  <c r="T1045" i="2" l="1"/>
  <c r="Z1044" i="2"/>
  <c r="Q1044" i="2"/>
  <c r="AH1045" i="2" l="1"/>
  <c r="Y1044" i="2"/>
  <c r="W1044" i="2"/>
  <c r="AB1045" i="2"/>
  <c r="U1046" i="2"/>
  <c r="AC1046" i="2" s="1"/>
  <c r="V1046" i="2"/>
  <c r="AD1046" i="2" s="1"/>
  <c r="Q1045" i="2" l="1"/>
  <c r="R1045" i="2"/>
  <c r="Z1045" i="2" l="1"/>
  <c r="AH1046" i="2"/>
  <c r="T1046" i="2"/>
  <c r="S1046" i="2"/>
  <c r="Y1045" i="2"/>
  <c r="W1045" i="2"/>
  <c r="Q1046" i="2" s="1"/>
  <c r="Y1046" i="2" l="1"/>
  <c r="AA1046" i="2"/>
  <c r="AB1046" i="2"/>
  <c r="U1047" i="2"/>
  <c r="V1047" i="2"/>
  <c r="R1046" i="2"/>
  <c r="T1047" i="2" s="1"/>
  <c r="AB1047" i="2" l="1"/>
  <c r="Z1046" i="2"/>
  <c r="S1047" i="2"/>
  <c r="AD1047" i="2"/>
  <c r="V1048" i="2"/>
  <c r="AC1047" i="2"/>
  <c r="W1046" i="2"/>
  <c r="AH1047" i="2" l="1"/>
  <c r="AD1048" i="2"/>
  <c r="R1047" i="2"/>
  <c r="Q1047" i="2"/>
  <c r="AA1047" i="2"/>
  <c r="U1048" i="2"/>
  <c r="AC1048" i="2" l="1"/>
  <c r="Z1047" i="2"/>
  <c r="T1048" i="2"/>
  <c r="R1048" i="2"/>
  <c r="S1048" i="2"/>
  <c r="Y1047" i="2"/>
  <c r="W1047" i="2"/>
  <c r="AA1048" i="2" l="1"/>
  <c r="S1049" i="2"/>
  <c r="AB1048" i="2"/>
  <c r="V1049" i="2"/>
  <c r="T1049" i="2"/>
  <c r="AH1049" i="2"/>
  <c r="Z1048" i="2"/>
  <c r="AH1048" i="2"/>
  <c r="Q1048" i="2"/>
  <c r="U1049" i="2"/>
  <c r="AB1049" i="2" l="1"/>
  <c r="AD1049" i="2"/>
  <c r="V1050" i="2"/>
  <c r="Y1048" i="2"/>
  <c r="W1048" i="2"/>
  <c r="R1049" i="2" s="1"/>
  <c r="AC1049" i="2"/>
  <c r="U1050" i="2"/>
  <c r="AA1049" i="2"/>
  <c r="Z1049" i="2" l="1"/>
  <c r="AH1050" i="2"/>
  <c r="Q1049" i="2"/>
  <c r="AD1050" i="2"/>
  <c r="S1050" i="2"/>
  <c r="AA1050" i="2" s="1"/>
  <c r="T1050" i="2"/>
  <c r="AB1050" i="2" s="1"/>
  <c r="AC1050" i="2"/>
  <c r="W1049" i="2" l="1"/>
  <c r="Q1050" i="2" s="1"/>
  <c r="Y1049" i="2"/>
  <c r="U1051" i="2"/>
  <c r="AC1051" i="2" s="1"/>
  <c r="V1051" i="2"/>
  <c r="AD1051" i="2" s="1"/>
  <c r="R1050" i="2"/>
  <c r="Z1050" i="2" l="1"/>
  <c r="Y1050" i="2"/>
  <c r="W1050" i="2"/>
  <c r="T1051" i="2"/>
  <c r="AB1051" i="2" s="1"/>
  <c r="S1051" i="2"/>
  <c r="AA1051" i="2" s="1"/>
  <c r="V1052" i="2" l="1"/>
  <c r="AD1052" i="2" s="1"/>
  <c r="Q1051" i="2"/>
  <c r="U1052" i="2"/>
  <c r="AC1052" i="2" s="1"/>
  <c r="R1051" i="2"/>
  <c r="AH1051" i="2"/>
  <c r="T1052" i="2" l="1"/>
  <c r="AH1052" i="2"/>
  <c r="Z1051" i="2"/>
  <c r="S1052" i="2"/>
  <c r="W1051" i="2"/>
  <c r="Y1051" i="2"/>
  <c r="Q1052" i="2" l="1"/>
  <c r="Y1052" i="2" s="1"/>
  <c r="AA1052" i="2"/>
  <c r="R1052" i="2"/>
  <c r="W1052" i="2" s="1"/>
  <c r="V1053" i="2"/>
  <c r="AB1052" i="2"/>
  <c r="U1053" i="2"/>
  <c r="AD1053" i="2" l="1"/>
  <c r="Z1052" i="2"/>
  <c r="R1053" i="2"/>
  <c r="Q1053" i="2"/>
  <c r="T1053" i="2"/>
  <c r="AC1053" i="2"/>
  <c r="S1053" i="2"/>
  <c r="T1054" i="2" l="1"/>
  <c r="AB1054" i="2" s="1"/>
  <c r="AB1053" i="2"/>
  <c r="AH1053" i="2"/>
  <c r="W1053" i="2"/>
  <c r="Q1054" i="2" s="1"/>
  <c r="Y1053" i="2"/>
  <c r="U1054" i="2"/>
  <c r="V1054" i="2"/>
  <c r="Z1053" i="2"/>
  <c r="AA1053" i="2"/>
  <c r="S1054" i="2"/>
  <c r="R1054" i="2" l="1"/>
  <c r="V1055" i="2"/>
  <c r="AD1054" i="2"/>
  <c r="AA1054" i="2"/>
  <c r="S1055" i="2"/>
  <c r="Y1054" i="2"/>
  <c r="W1054" i="2"/>
  <c r="Q1055" i="2" s="1"/>
  <c r="Y1055" i="2" s="1"/>
  <c r="U1055" i="2"/>
  <c r="AC1054" i="2"/>
  <c r="AH1054" i="2"/>
  <c r="T1055" i="2"/>
  <c r="AH1055" i="2"/>
  <c r="Z1054" i="2"/>
  <c r="AC1055" i="2" l="1"/>
  <c r="U1056" i="2"/>
  <c r="R1055" i="2"/>
  <c r="S1056" i="2" s="1"/>
  <c r="AA1056" i="2" s="1"/>
  <c r="AB1055" i="2"/>
  <c r="AA1055" i="2"/>
  <c r="AD1055" i="2"/>
  <c r="V1056" i="2"/>
  <c r="Z1055" i="2" l="1"/>
  <c r="AH1056" i="2"/>
  <c r="T1056" i="2"/>
  <c r="AB1056" i="2" s="1"/>
  <c r="AC1056" i="2"/>
  <c r="W1055" i="2"/>
  <c r="AD1056" i="2"/>
  <c r="U1057" i="2" l="1"/>
  <c r="AC1057" i="2" s="1"/>
  <c r="Q1056" i="2"/>
  <c r="R1056" i="2"/>
  <c r="V1057" i="2"/>
  <c r="AD1057" i="2" s="1"/>
  <c r="S1057" i="2" l="1"/>
  <c r="Z1056" i="2"/>
  <c r="T1057" i="2"/>
  <c r="Y1056" i="2"/>
  <c r="W1056" i="2"/>
  <c r="V1058" i="2" l="1"/>
  <c r="AB1057" i="2"/>
  <c r="U1058" i="2"/>
  <c r="Q1057" i="2"/>
  <c r="R1057" i="2"/>
  <c r="AH1057" i="2"/>
  <c r="AA1057" i="2"/>
  <c r="Z1057" i="2" l="1"/>
  <c r="AC1058" i="2"/>
  <c r="W1057" i="2"/>
  <c r="Y1057" i="2"/>
  <c r="V1059" i="2"/>
  <c r="AD1059" i="2" s="1"/>
  <c r="AD1058" i="2"/>
  <c r="S1058" i="2"/>
  <c r="AA1058" i="2" s="1"/>
  <c r="T1058" i="2"/>
  <c r="AB1058" i="2" s="1"/>
  <c r="U1059" i="2" l="1"/>
  <c r="AC1059" i="2" s="1"/>
  <c r="R1058" i="2"/>
  <c r="S1059" i="2" s="1"/>
  <c r="Q1058" i="2"/>
  <c r="AH1058" i="2"/>
  <c r="AA1059" i="2" l="1"/>
  <c r="Y1058" i="2"/>
  <c r="W1058" i="2"/>
  <c r="R1059" i="2" s="1"/>
  <c r="AH1059" i="2"/>
  <c r="Z1058" i="2"/>
  <c r="T1059" i="2"/>
  <c r="AH1060" i="2" l="1"/>
  <c r="Z1059" i="2"/>
  <c r="Q1059" i="2"/>
  <c r="T1060" i="2"/>
  <c r="AB1059" i="2"/>
  <c r="U1060" i="2"/>
  <c r="V1060" i="2"/>
  <c r="S1060" i="2"/>
  <c r="AD1060" i="2" l="1"/>
  <c r="V1061" i="2"/>
  <c r="AC1060" i="2"/>
  <c r="U1061" i="2"/>
  <c r="AB1060" i="2"/>
  <c r="W1059" i="2"/>
  <c r="R1060" i="2" s="1"/>
  <c r="Y1059" i="2"/>
  <c r="AA1060" i="2"/>
  <c r="Z1060" i="2" l="1"/>
  <c r="T1061" i="2"/>
  <c r="AC1061" i="2"/>
  <c r="S1061" i="2"/>
  <c r="AD1061" i="2"/>
  <c r="Q1060" i="2"/>
  <c r="AB1061" i="2" l="1"/>
  <c r="AA1061" i="2"/>
  <c r="W1060" i="2"/>
  <c r="Q1061" i="2" s="1"/>
  <c r="Y1060" i="2"/>
  <c r="R1061" i="2"/>
  <c r="V1062" i="2"/>
  <c r="U1062" i="2"/>
  <c r="AH1061" i="2"/>
  <c r="AH1062" i="2" l="1"/>
  <c r="Z1061" i="2"/>
  <c r="S1062" i="2"/>
  <c r="Y1061" i="2"/>
  <c r="W1061" i="2"/>
  <c r="AC1062" i="2"/>
  <c r="T1062" i="2"/>
  <c r="AD1062" i="2"/>
  <c r="AA1062" i="2" l="1"/>
  <c r="R1062" i="2"/>
  <c r="AB1062" i="2"/>
  <c r="Q1062" i="2"/>
  <c r="U1063" i="2"/>
  <c r="V1063" i="2"/>
  <c r="AC1063" i="2" l="1"/>
  <c r="W1062" i="2"/>
  <c r="Q1063" i="2" s="1"/>
  <c r="Z1062" i="2"/>
  <c r="R1063" i="2"/>
  <c r="AH1063" i="2"/>
  <c r="Y1062" i="2"/>
  <c r="S1063" i="2"/>
  <c r="AD1063" i="2"/>
  <c r="T1063" i="2"/>
  <c r="W1063" i="2" l="1"/>
  <c r="R1064" i="2" s="1"/>
  <c r="Q1064" i="2"/>
  <c r="Y1063" i="2"/>
  <c r="AH1064" i="2"/>
  <c r="Z1063" i="2"/>
  <c r="AB1063" i="2"/>
  <c r="T1064" i="2"/>
  <c r="S1064" i="2"/>
  <c r="AA1063" i="2"/>
  <c r="U1064" i="2"/>
  <c r="V1064" i="2"/>
  <c r="U1065" i="2" l="1"/>
  <c r="AC1064" i="2"/>
  <c r="AD1064" i="2"/>
  <c r="V1065" i="2"/>
  <c r="W1064" i="2"/>
  <c r="Q1065" i="2" s="1"/>
  <c r="Y1064" i="2"/>
  <c r="S1065" i="2"/>
  <c r="AA1064" i="2"/>
  <c r="AB1064" i="2"/>
  <c r="T1065" i="2"/>
  <c r="AB1065" i="2" s="1"/>
  <c r="Z1064" i="2"/>
  <c r="R1065" i="2"/>
  <c r="AA1065" i="2" l="1"/>
  <c r="S1066" i="2"/>
  <c r="Y1065" i="2"/>
  <c r="W1065" i="2"/>
  <c r="R1066" i="2" s="1"/>
  <c r="Q1066" i="2"/>
  <c r="AD1065" i="2"/>
  <c r="V1066" i="2"/>
  <c r="T1066" i="2"/>
  <c r="AB1066" i="2" s="1"/>
  <c r="Z1065" i="2"/>
  <c r="AH1065" i="2"/>
  <c r="AC1065" i="2"/>
  <c r="U1066" i="2"/>
  <c r="AD1066" i="2" l="1"/>
  <c r="V1067" i="2"/>
  <c r="W1066" i="2"/>
  <c r="Y1066" i="2"/>
  <c r="U1067" i="2"/>
  <c r="AC1066" i="2"/>
  <c r="AH1066" i="2"/>
  <c r="T1067" i="2"/>
  <c r="Z1066" i="2"/>
  <c r="AH1067" i="2"/>
  <c r="R1067" i="2"/>
  <c r="AA1066" i="2"/>
  <c r="S1067" i="2"/>
  <c r="AA1067" i="2" s="1"/>
  <c r="Q1067" i="2"/>
  <c r="W1067" i="2" s="1"/>
  <c r="AB1067" i="2" l="1"/>
  <c r="T1068" i="2"/>
  <c r="AB1068" i="2" s="1"/>
  <c r="U1068" i="2"/>
  <c r="AC1067" i="2"/>
  <c r="S1068" i="2"/>
  <c r="AA1068" i="2" s="1"/>
  <c r="Z1067" i="2"/>
  <c r="R1068" i="2"/>
  <c r="Q1068" i="2"/>
  <c r="Y1067" i="2"/>
  <c r="AD1067" i="2"/>
  <c r="V1068" i="2"/>
  <c r="Z1068" i="2"/>
  <c r="T1069" i="2"/>
  <c r="W1068" i="2" l="1"/>
  <c r="Q1069" i="2" s="1"/>
  <c r="Y1068" i="2"/>
  <c r="AH1068" i="2"/>
  <c r="AD1068" i="2"/>
  <c r="V1069" i="2"/>
  <c r="AC1068" i="2"/>
  <c r="U1069" i="2"/>
  <c r="AC1069" i="2" s="1"/>
  <c r="S1069" i="2"/>
  <c r="U1070" i="2" s="1"/>
  <c r="AC1070" i="2" s="1"/>
  <c r="Y1069" i="2"/>
  <c r="AB1069" i="2"/>
  <c r="AH1069" i="2"/>
  <c r="R1069" i="2"/>
  <c r="S1070" i="2" l="1"/>
  <c r="AD1069" i="2"/>
  <c r="V1070" i="2"/>
  <c r="AD1070" i="2" s="1"/>
  <c r="AA1069" i="2"/>
  <c r="AA1070" i="2"/>
  <c r="Z1069" i="2"/>
  <c r="AH1070" i="2"/>
  <c r="W1069" i="2"/>
  <c r="R1070" i="2" s="1"/>
  <c r="T1070" i="2"/>
  <c r="T1071" i="2" l="1"/>
  <c r="Z1070" i="2"/>
  <c r="S1071" i="2"/>
  <c r="AB1070" i="2"/>
  <c r="U1071" i="2"/>
  <c r="AC1071" i="2" s="1"/>
  <c r="V1071" i="2"/>
  <c r="Q1070" i="2"/>
  <c r="U1072" i="2" l="1"/>
  <c r="AC1072" i="2" s="1"/>
  <c r="AA1071" i="2"/>
  <c r="AH1071" i="2"/>
  <c r="W1070" i="2"/>
  <c r="Q1071" i="2" s="1"/>
  <c r="Y1070" i="2"/>
  <c r="AD1071" i="2"/>
  <c r="V1072" i="2"/>
  <c r="AB1071" i="2"/>
  <c r="Y1071" i="2" l="1"/>
  <c r="AD1072" i="2"/>
  <c r="R1071" i="2"/>
  <c r="W1071" i="2" l="1"/>
  <c r="Z1071" i="2"/>
  <c r="R1072" i="2"/>
  <c r="T1072" i="2"/>
  <c r="S1072" i="2"/>
  <c r="AH1072" i="2" l="1"/>
  <c r="U1073" i="2"/>
  <c r="T1073" i="2"/>
  <c r="AB1072" i="2"/>
  <c r="V1073" i="2"/>
  <c r="S1073" i="2"/>
  <c r="AA1073" i="2" s="1"/>
  <c r="AA1072" i="2"/>
  <c r="AH1073" i="2"/>
  <c r="Z1072" i="2"/>
  <c r="Q1072" i="2"/>
  <c r="AD1073" i="2" l="1"/>
  <c r="V1074" i="2"/>
  <c r="AB1073" i="2"/>
  <c r="Y1072" i="2"/>
  <c r="W1072" i="2"/>
  <c r="AC1073" i="2"/>
  <c r="U1074" i="2"/>
  <c r="Q1073" i="2" l="1"/>
  <c r="AD1074" i="2"/>
  <c r="AC1074" i="2"/>
  <c r="R1073" i="2"/>
  <c r="S1074" i="2" l="1"/>
  <c r="AH1074" i="2"/>
  <c r="Z1073" i="2"/>
  <c r="T1074" i="2"/>
  <c r="Y1073" i="2"/>
  <c r="W1073" i="2"/>
  <c r="Q1074" i="2" s="1"/>
  <c r="AB1074" i="2" l="1"/>
  <c r="V1075" i="2"/>
  <c r="U1075" i="2"/>
  <c r="Y1074" i="2"/>
  <c r="R1074" i="2"/>
  <c r="AA1074" i="2"/>
  <c r="AC1075" i="2" l="1"/>
  <c r="T1075" i="2"/>
  <c r="Z1074" i="2"/>
  <c r="W1074" i="2"/>
  <c r="AD1075" i="2"/>
  <c r="S1075" i="2"/>
  <c r="R1075" i="2" l="1"/>
  <c r="Q1075" i="2"/>
  <c r="AH1075" i="2"/>
  <c r="AB1075" i="2"/>
  <c r="T1076" i="2"/>
  <c r="AA1075" i="2"/>
  <c r="S1076" i="2"/>
  <c r="U1076" i="2"/>
  <c r="V1076" i="2"/>
  <c r="AA1076" i="2" l="1"/>
  <c r="AB1076" i="2"/>
  <c r="W1075" i="2"/>
  <c r="R1076" i="2" s="1"/>
  <c r="Y1075" i="2"/>
  <c r="Q1076" i="2"/>
  <c r="AD1076" i="2"/>
  <c r="V1077" i="2"/>
  <c r="AC1076" i="2"/>
  <c r="U1077" i="2"/>
  <c r="Z1075" i="2"/>
  <c r="AH1076" i="2"/>
  <c r="Y1076" i="2" l="1"/>
  <c r="W1076" i="2"/>
  <c r="R1077" i="2" s="1"/>
  <c r="Q1077" i="2"/>
  <c r="Z1076" i="2"/>
  <c r="T1077" i="2"/>
  <c r="S1077" i="2"/>
  <c r="AC1077" i="2"/>
  <c r="AD1077" i="2"/>
  <c r="AB1077" i="2" l="1"/>
  <c r="T1078" i="2"/>
  <c r="V1078" i="2"/>
  <c r="Y1077" i="2"/>
  <c r="W1077" i="2"/>
  <c r="Q1078" i="2" s="1"/>
  <c r="U1078" i="2"/>
  <c r="AH1077" i="2"/>
  <c r="Z1077" i="2"/>
  <c r="S1078" i="2"/>
  <c r="AA1077" i="2"/>
  <c r="AH1078" i="2" l="1"/>
  <c r="Y1078" i="2"/>
  <c r="AC1078" i="2"/>
  <c r="U1079" i="2"/>
  <c r="R1078" i="2"/>
  <c r="W1078" i="2" s="1"/>
  <c r="AD1078" i="2"/>
  <c r="V1079" i="2"/>
  <c r="AB1078" i="2"/>
  <c r="AA1078" i="2"/>
  <c r="Q1079" i="2" l="1"/>
  <c r="AC1079" i="2"/>
  <c r="T1079" i="2"/>
  <c r="S1079" i="2"/>
  <c r="Z1078" i="2"/>
  <c r="R1079" i="2"/>
  <c r="AD1079" i="2"/>
  <c r="AH1079" i="2" l="1"/>
  <c r="AA1079" i="2"/>
  <c r="S1080" i="2"/>
  <c r="AB1079" i="2"/>
  <c r="T1080" i="2"/>
  <c r="U1080" i="2"/>
  <c r="V1080" i="2"/>
  <c r="Y1079" i="2"/>
  <c r="W1079" i="2"/>
  <c r="Z1079" i="2"/>
  <c r="AH1080" i="2"/>
  <c r="AC1080" i="2" l="1"/>
  <c r="U1081" i="2"/>
  <c r="AB1080" i="2"/>
  <c r="R1080" i="2"/>
  <c r="AA1080" i="2"/>
  <c r="AD1080" i="2"/>
  <c r="V1081" i="2"/>
  <c r="Q1080" i="2"/>
  <c r="AH1081" i="2" l="1"/>
  <c r="Z1080" i="2"/>
  <c r="T1081" i="2"/>
  <c r="AC1081" i="2"/>
  <c r="S1081" i="2"/>
  <c r="Y1080" i="2"/>
  <c r="W1080" i="2"/>
  <c r="AD1081" i="2"/>
  <c r="U1082" i="2" l="1"/>
  <c r="Q1081" i="2"/>
  <c r="Y1081" i="2" s="1"/>
  <c r="AC1082" i="2"/>
  <c r="AA1081" i="2"/>
  <c r="V1082" i="2"/>
  <c r="AB1081" i="2"/>
  <c r="R1081" i="2"/>
  <c r="T1082" i="2" s="1"/>
  <c r="AB1082" i="2" l="1"/>
  <c r="S1082" i="2"/>
  <c r="Z1081" i="2"/>
  <c r="AH1082" i="2"/>
  <c r="R1082" i="2"/>
  <c r="AD1082" i="2"/>
  <c r="V1083" i="2"/>
  <c r="W1081" i="2"/>
  <c r="T1083" i="2" l="1"/>
  <c r="Z1082" i="2"/>
  <c r="AA1082" i="2"/>
  <c r="S1083" i="2"/>
  <c r="Q1082" i="2"/>
  <c r="U1083" i="2"/>
  <c r="AD1083" i="2"/>
  <c r="V1084" i="2"/>
  <c r="AH1083" i="2" l="1"/>
  <c r="AA1083" i="2"/>
  <c r="Y1082" i="2"/>
  <c r="W1082" i="2"/>
  <c r="R1083" i="2" s="1"/>
  <c r="AD1084" i="2"/>
  <c r="AC1083" i="2"/>
  <c r="U1084" i="2"/>
  <c r="AB1083" i="2"/>
  <c r="Q1083" i="2" l="1"/>
  <c r="Z1083" i="2"/>
  <c r="T1084" i="2"/>
  <c r="U1085" i="2" s="1"/>
  <c r="S1084" i="2"/>
  <c r="AC1084" i="2"/>
  <c r="AC1085" i="2" l="1"/>
  <c r="AA1084" i="2"/>
  <c r="AH1084" i="2"/>
  <c r="AB1084" i="2"/>
  <c r="V1085" i="2"/>
  <c r="W1083" i="2"/>
  <c r="R1084" i="2" s="1"/>
  <c r="T1085" i="2" s="1"/>
  <c r="Y1083" i="2"/>
  <c r="S1085" i="2" l="1"/>
  <c r="U1086" i="2" s="1"/>
  <c r="Q1084" i="2"/>
  <c r="Y1084" i="2" s="1"/>
  <c r="AD1085" i="2"/>
  <c r="V1086" i="2"/>
  <c r="AB1085" i="2"/>
  <c r="Z1084" i="2"/>
  <c r="AH1085" i="2"/>
  <c r="AA1085" i="2" l="1"/>
  <c r="W1084" i="2"/>
  <c r="AC1086" i="2"/>
  <c r="AD1086" i="2"/>
  <c r="Q1085" i="2" l="1"/>
  <c r="R1085" i="2"/>
  <c r="S1086" i="2" l="1"/>
  <c r="T1086" i="2"/>
  <c r="Z1085" i="2"/>
  <c r="W1085" i="2"/>
  <c r="R1086" i="2" s="1"/>
  <c r="Y1085" i="2"/>
  <c r="Q1086" i="2" l="1"/>
  <c r="Z1086" i="2"/>
  <c r="W1086" i="2"/>
  <c r="R1087" i="2" s="1"/>
  <c r="Y1086" i="2"/>
  <c r="V1087" i="2"/>
  <c r="T1087" i="2"/>
  <c r="AB1086" i="2"/>
  <c r="U1087" i="2"/>
  <c r="AC1087" i="2" s="1"/>
  <c r="AA1086" i="2"/>
  <c r="S1087" i="2"/>
  <c r="AH1086" i="2"/>
  <c r="Z1087" i="2" l="1"/>
  <c r="Q1087" i="2"/>
  <c r="U1088" i="2"/>
  <c r="T1088" i="2"/>
  <c r="AB1087" i="2"/>
  <c r="S1088" i="2"/>
  <c r="AA1087" i="2"/>
  <c r="AD1087" i="2"/>
  <c r="V1088" i="2"/>
  <c r="AH1087" i="2"/>
  <c r="W1087" i="2" l="1"/>
  <c r="Y1087" i="2"/>
  <c r="Q1088" i="2"/>
  <c r="AD1088" i="2"/>
  <c r="V1089" i="2"/>
  <c r="R1088" i="2"/>
  <c r="AC1088" i="2"/>
  <c r="U1089" i="2"/>
  <c r="AB1088" i="2"/>
  <c r="AA1088" i="2"/>
  <c r="AH1088" i="2"/>
  <c r="Z1088" i="2" l="1"/>
  <c r="AH1089" i="2"/>
  <c r="AD1089" i="2"/>
  <c r="V1090" i="2"/>
  <c r="Y1088" i="2"/>
  <c r="W1088" i="2"/>
  <c r="R1089" i="2" s="1"/>
  <c r="S1089" i="2"/>
  <c r="T1089" i="2"/>
  <c r="AC1089" i="2"/>
  <c r="Z1089" i="2" l="1"/>
  <c r="AH1090" i="2"/>
  <c r="AD1090" i="2"/>
  <c r="AB1089" i="2"/>
  <c r="T1090" i="2"/>
  <c r="AA1089" i="2"/>
  <c r="S1090" i="2"/>
  <c r="U1090" i="2"/>
  <c r="Q1089" i="2"/>
  <c r="AB1090" i="2" l="1"/>
  <c r="W1089" i="2"/>
  <c r="Q1090" i="2"/>
  <c r="Y1089" i="2"/>
  <c r="R1090" i="2"/>
  <c r="V1091" i="2"/>
  <c r="AC1090" i="2"/>
  <c r="U1091" i="2"/>
  <c r="AA1090" i="2"/>
  <c r="Y1090" i="2" l="1"/>
  <c r="W1090" i="2"/>
  <c r="Q1091" i="2"/>
  <c r="AD1091" i="2"/>
  <c r="V1092" i="2"/>
  <c r="Z1090" i="2"/>
  <c r="T1091" i="2"/>
  <c r="AB1091" i="2" s="1"/>
  <c r="S1091" i="2"/>
  <c r="AC1091" i="2"/>
  <c r="AH1091" i="2" l="1"/>
  <c r="AD1092" i="2"/>
  <c r="U1092" i="2"/>
  <c r="Y1091" i="2"/>
  <c r="AA1091" i="2"/>
  <c r="R1091" i="2"/>
  <c r="W1091" i="2" s="1"/>
  <c r="R1092" i="2" l="1"/>
  <c r="Q1092" i="2"/>
  <c r="T1092" i="2"/>
  <c r="AH1092" i="2"/>
  <c r="Z1091" i="2"/>
  <c r="AC1092" i="2"/>
  <c r="U1093" i="2"/>
  <c r="S1092" i="2"/>
  <c r="AC1093" i="2" l="1"/>
  <c r="AB1092" i="2"/>
  <c r="T1093" i="2"/>
  <c r="V1093" i="2"/>
  <c r="W1092" i="2"/>
  <c r="Y1092" i="2"/>
  <c r="AA1092" i="2"/>
  <c r="S1093" i="2"/>
  <c r="Z1092" i="2"/>
  <c r="AH1093" i="2" l="1"/>
  <c r="R1093" i="2"/>
  <c r="S1094" i="2" s="1"/>
  <c r="AA1094" i="2" s="1"/>
  <c r="Q1093" i="2"/>
  <c r="V1094" i="2"/>
  <c r="AD1093" i="2"/>
  <c r="AB1093" i="2"/>
  <c r="T1094" i="2"/>
  <c r="AB1094" i="2" s="1"/>
  <c r="U1094" i="2"/>
  <c r="AA1093" i="2"/>
  <c r="AC1094" i="2" l="1"/>
  <c r="U1095" i="2"/>
  <c r="AC1095" i="2" s="1"/>
  <c r="AD1094" i="2"/>
  <c r="V1095" i="2"/>
  <c r="W1093" i="2"/>
  <c r="R1094" i="2" s="1"/>
  <c r="T1095" i="2" s="1"/>
  <c r="AB1095" i="2" s="1"/>
  <c r="Y1093" i="2"/>
  <c r="Z1093" i="2"/>
  <c r="Q1094" i="2" l="1"/>
  <c r="Z1094" i="2"/>
  <c r="S1095" i="2"/>
  <c r="AA1095" i="2" s="1"/>
  <c r="AD1095" i="2"/>
  <c r="V1096" i="2"/>
  <c r="AD1096" i="2" s="1"/>
  <c r="AH1094" i="2"/>
  <c r="AH1095" i="2" l="1"/>
  <c r="U1096" i="2"/>
  <c r="AC1096" i="2" s="1"/>
  <c r="Y1094" i="2"/>
  <c r="W1094" i="2"/>
  <c r="Q1095" i="2"/>
  <c r="Y1095" i="2" l="1"/>
  <c r="R1095" i="2"/>
  <c r="T1096" i="2" l="1"/>
  <c r="Z1095" i="2"/>
  <c r="S1096" i="2"/>
  <c r="W1095" i="2"/>
  <c r="R1096" i="2" s="1"/>
  <c r="Z1096" i="2" l="1"/>
  <c r="AH1097" i="2"/>
  <c r="Q1096" i="2"/>
  <c r="AH1096" i="2"/>
  <c r="AA1096" i="2"/>
  <c r="S1097" i="2"/>
  <c r="AB1096" i="2"/>
  <c r="U1097" i="2"/>
  <c r="V1097" i="2"/>
  <c r="T1097" i="2"/>
  <c r="Y1096" i="2" l="1"/>
  <c r="W1096" i="2"/>
  <c r="Q1097" i="2"/>
  <c r="AB1097" i="2"/>
  <c r="AC1097" i="2"/>
  <c r="U1098" i="2"/>
  <c r="AD1097" i="2"/>
  <c r="V1098" i="2"/>
  <c r="AA1097" i="2"/>
  <c r="R1097" i="2"/>
  <c r="AC1098" i="2" l="1"/>
  <c r="Y1097" i="2"/>
  <c r="W1097" i="2"/>
  <c r="R1098" i="2" s="1"/>
  <c r="Z1097" i="2"/>
  <c r="S1098" i="2"/>
  <c r="T1098" i="2"/>
  <c r="V1099" i="2" s="1"/>
  <c r="AD1098" i="2"/>
  <c r="Q1098" i="2" l="1"/>
  <c r="Y1098" i="2" s="1"/>
  <c r="AD1099" i="2"/>
  <c r="W1098" i="2"/>
  <c r="R1099" i="2" s="1"/>
  <c r="Q1099" i="2"/>
  <c r="Z1098" i="2"/>
  <c r="AA1098" i="2"/>
  <c r="S1099" i="2"/>
  <c r="AB1098" i="2"/>
  <c r="T1099" i="2"/>
  <c r="AH1098" i="2"/>
  <c r="U1099" i="2"/>
  <c r="AH1099" i="2" l="1"/>
  <c r="AC1099" i="2"/>
  <c r="U1100" i="2"/>
  <c r="W1099" i="2"/>
  <c r="R1100" i="2" s="1"/>
  <c r="Y1099" i="2"/>
  <c r="Z1099" i="2"/>
  <c r="AB1099" i="2"/>
  <c r="T1100" i="2"/>
  <c r="V1100" i="2"/>
  <c r="AA1099" i="2"/>
  <c r="S1100" i="2"/>
  <c r="Z1100" i="2" l="1"/>
  <c r="AD1100" i="2"/>
  <c r="V1101" i="2"/>
  <c r="Q1100" i="2"/>
  <c r="AA1100" i="2"/>
  <c r="S1101" i="2"/>
  <c r="T1101" i="2"/>
  <c r="AB1100" i="2"/>
  <c r="U1101" i="2"/>
  <c r="AC1101" i="2" s="1"/>
  <c r="AC1100" i="2"/>
  <c r="AH1100" i="2"/>
  <c r="U1102" i="2" l="1"/>
  <c r="AA1101" i="2"/>
  <c r="Y1100" i="2"/>
  <c r="W1100" i="2"/>
  <c r="R1101" i="2" s="1"/>
  <c r="T1102" i="2" s="1"/>
  <c r="V1102" i="2"/>
  <c r="AD1101" i="2"/>
  <c r="AB1101" i="2"/>
  <c r="AH1101" i="2"/>
  <c r="AB1102" i="2" l="1"/>
  <c r="AD1102" i="2"/>
  <c r="V1103" i="2"/>
  <c r="AD1103" i="2" s="1"/>
  <c r="Z1101" i="2"/>
  <c r="S1102" i="2"/>
  <c r="U1103" i="2" s="1"/>
  <c r="AC1103" i="2" s="1"/>
  <c r="Q1101" i="2"/>
  <c r="AC1102" i="2"/>
  <c r="AH1102" i="2" l="1"/>
  <c r="W1101" i="2"/>
  <c r="Q1102" i="2"/>
  <c r="Y1101" i="2"/>
  <c r="AA1102" i="2"/>
  <c r="Y1102" i="2" l="1"/>
  <c r="R1102" i="2"/>
  <c r="W1102" i="2" l="1"/>
  <c r="Z1102" i="2"/>
  <c r="R1103" i="2"/>
  <c r="T1103" i="2"/>
  <c r="S1103" i="2"/>
  <c r="Z1103" i="2" l="1"/>
  <c r="V1104" i="2"/>
  <c r="T1104" i="2"/>
  <c r="AB1103" i="2"/>
  <c r="U1104" i="2"/>
  <c r="AH1103" i="2"/>
  <c r="AA1103" i="2"/>
  <c r="S1104" i="2"/>
  <c r="Q1103" i="2"/>
  <c r="AB1104" i="2" l="1"/>
  <c r="Y1103" i="2"/>
  <c r="W1103" i="2"/>
  <c r="R1104" i="2" s="1"/>
  <c r="AD1104" i="2"/>
  <c r="V1105" i="2"/>
  <c r="AC1104" i="2"/>
  <c r="U1105" i="2"/>
  <c r="AA1104" i="2"/>
  <c r="AH1104" i="2"/>
  <c r="AD1105" i="2" l="1"/>
  <c r="Z1104" i="2"/>
  <c r="Q1104" i="2"/>
  <c r="AC1105" i="2"/>
  <c r="S1105" i="2"/>
  <c r="T1105" i="2"/>
  <c r="V1106" i="2" s="1"/>
  <c r="AD1106" i="2" l="1"/>
  <c r="AH1105" i="2"/>
  <c r="AA1105" i="2"/>
  <c r="Y1104" i="2"/>
  <c r="W1104" i="2"/>
  <c r="Q1105" i="2" s="1"/>
  <c r="AB1105" i="2"/>
  <c r="U1106" i="2"/>
  <c r="AC1106" i="2" l="1"/>
  <c r="Y1105" i="2"/>
  <c r="R1105" i="2"/>
  <c r="W1105" i="2" s="1"/>
  <c r="R1106" i="2" l="1"/>
  <c r="Q1106" i="2"/>
  <c r="Z1105" i="2"/>
  <c r="S1106" i="2"/>
  <c r="T1106" i="2"/>
  <c r="AH1106" i="2" l="1"/>
  <c r="W1106" i="2"/>
  <c r="R1107" i="2" s="1"/>
  <c r="Y1106" i="2"/>
  <c r="Q1107" i="2"/>
  <c r="S1107" i="2"/>
  <c r="AA1106" i="2"/>
  <c r="T1107" i="2"/>
  <c r="AB1106" i="2"/>
  <c r="V1107" i="2"/>
  <c r="U1107" i="2"/>
  <c r="Z1106" i="2"/>
  <c r="AA1107" i="2" l="1"/>
  <c r="S1108" i="2"/>
  <c r="Y1107" i="2"/>
  <c r="W1107" i="2"/>
  <c r="Q1108" i="2"/>
  <c r="AH1107" i="2"/>
  <c r="AB1107" i="2"/>
  <c r="T1108" i="2"/>
  <c r="U1108" i="2"/>
  <c r="AC1107" i="2"/>
  <c r="AD1107" i="2"/>
  <c r="V1108" i="2"/>
  <c r="AH1108" i="2"/>
  <c r="Z1107" i="2"/>
  <c r="R1108" i="2"/>
  <c r="AB1108" i="2" l="1"/>
  <c r="T1109" i="2"/>
  <c r="Y1108" i="2"/>
  <c r="W1108" i="2"/>
  <c r="R1109" i="2" s="1"/>
  <c r="Z1108" i="2"/>
  <c r="AA1108" i="2"/>
  <c r="S1109" i="2"/>
  <c r="AD1108" i="2"/>
  <c r="V1109" i="2"/>
  <c r="AC1108" i="2"/>
  <c r="U1109" i="2"/>
  <c r="Z1109" i="2" l="1"/>
  <c r="AH1110" i="2"/>
  <c r="AH1109" i="2"/>
  <c r="Q1109" i="2"/>
  <c r="S1110" i="2"/>
  <c r="AA1109" i="2"/>
  <c r="T1110" i="2"/>
  <c r="AB1109" i="2"/>
  <c r="AC1109" i="2"/>
  <c r="U1110" i="2"/>
  <c r="AD1109" i="2"/>
  <c r="V1110" i="2"/>
  <c r="AA1110" i="2" l="1"/>
  <c r="Y1109" i="2"/>
  <c r="W1109" i="2"/>
  <c r="V1111" i="2"/>
  <c r="AD1110" i="2"/>
  <c r="R1110" i="2"/>
  <c r="U1111" i="2"/>
  <c r="AC1110" i="2"/>
  <c r="AB1110" i="2"/>
  <c r="Q1110" i="2" l="1"/>
  <c r="Z1110" i="2"/>
  <c r="AH1111" i="2"/>
  <c r="AD1111" i="2"/>
  <c r="V1112" i="2"/>
  <c r="W1110" i="2"/>
  <c r="Q1111" i="2" s="1"/>
  <c r="Y1110" i="2"/>
  <c r="S1111" i="2"/>
  <c r="T1111" i="2"/>
  <c r="AC1111" i="2"/>
  <c r="U1112" i="2"/>
  <c r="Y1111" i="2" l="1"/>
  <c r="AD1112" i="2"/>
  <c r="AC1112" i="2"/>
  <c r="AA1111" i="2"/>
  <c r="R1111" i="2"/>
  <c r="T1112" i="2" s="1"/>
  <c r="AB1111" i="2"/>
  <c r="S1112" i="2" l="1"/>
  <c r="AB1112" i="2"/>
  <c r="U1113" i="2"/>
  <c r="V1113" i="2"/>
  <c r="Z1111" i="2"/>
  <c r="R1112" i="2"/>
  <c r="AA1112" i="2"/>
  <c r="W1111" i="2"/>
  <c r="AC1113" i="2" l="1"/>
  <c r="Z1112" i="2"/>
  <c r="AH1113" i="2"/>
  <c r="AH1112" i="2"/>
  <c r="Q1112" i="2"/>
  <c r="T1113" i="2"/>
  <c r="V1114" i="2" s="1"/>
  <c r="AD1113" i="2"/>
  <c r="S1113" i="2"/>
  <c r="AD1114" i="2" l="1"/>
  <c r="Y1112" i="2"/>
  <c r="W1112" i="2"/>
  <c r="R1113" i="2" s="1"/>
  <c r="Q1113" i="2"/>
  <c r="AB1113" i="2"/>
  <c r="U1114" i="2"/>
  <c r="AA1113" i="2"/>
  <c r="AH1114" i="2" l="1"/>
  <c r="Z1113" i="2"/>
  <c r="T1114" i="2"/>
  <c r="S1114" i="2"/>
  <c r="AA1114" i="2" s="1"/>
  <c r="Y1113" i="2"/>
  <c r="W1113" i="2"/>
  <c r="R1114" i="2" s="1"/>
  <c r="AC1114" i="2"/>
  <c r="AB1114" i="2" l="1"/>
  <c r="T1115" i="2"/>
  <c r="V1115" i="2"/>
  <c r="S1115" i="2"/>
  <c r="Z1114" i="2"/>
  <c r="AH1115" i="2"/>
  <c r="U1115" i="2"/>
  <c r="Q1114" i="2"/>
  <c r="AA1115" i="2" l="1"/>
  <c r="V1116" i="2"/>
  <c r="AD1115" i="2"/>
  <c r="Y1114" i="2"/>
  <c r="W1114" i="2"/>
  <c r="Q1115" i="2"/>
  <c r="AB1115" i="2"/>
  <c r="AC1115" i="2"/>
  <c r="U1116" i="2"/>
  <c r="R1115" i="2" l="1"/>
  <c r="AC1116" i="2"/>
  <c r="AD1116" i="2"/>
  <c r="Y1115" i="2"/>
  <c r="W1115" i="2"/>
  <c r="Q1116" i="2" s="1"/>
  <c r="Y1116" i="2" l="1"/>
  <c r="Z1115" i="2"/>
  <c r="R1116" i="2"/>
  <c r="T1116" i="2"/>
  <c r="S1116" i="2"/>
  <c r="AB1116" i="2" l="1"/>
  <c r="T1117" i="2"/>
  <c r="U1117" i="2"/>
  <c r="V1117" i="2"/>
  <c r="AH1116" i="2"/>
  <c r="W1116" i="2"/>
  <c r="Q1117" i="2" s="1"/>
  <c r="Z1116" i="2"/>
  <c r="AA1116" i="2"/>
  <c r="S1117" i="2"/>
  <c r="AD1117" i="2" l="1"/>
  <c r="V1118" i="2"/>
  <c r="Y1117" i="2"/>
  <c r="AC1117" i="2"/>
  <c r="U1118" i="2"/>
  <c r="AB1117" i="2"/>
  <c r="AH1117" i="2"/>
  <c r="AA1117" i="2"/>
  <c r="R1117" i="2"/>
  <c r="W1117" i="2" s="1"/>
  <c r="R1118" i="2" l="1"/>
  <c r="Q1118" i="2"/>
  <c r="AC1118" i="2"/>
  <c r="S1118" i="2"/>
  <c r="Z1117" i="2"/>
  <c r="AD1118" i="2"/>
  <c r="T1118" i="2"/>
  <c r="U1119" i="2" s="1"/>
  <c r="AH1118" i="2" l="1"/>
  <c r="AC1119" i="2"/>
  <c r="W1118" i="2"/>
  <c r="R1119" i="2" s="1"/>
  <c r="Y1118" i="2"/>
  <c r="Q1119" i="2"/>
  <c r="AB1118" i="2"/>
  <c r="T1119" i="2"/>
  <c r="V1119" i="2"/>
  <c r="AA1118" i="2"/>
  <c r="S1119" i="2"/>
  <c r="Z1118" i="2"/>
  <c r="AH1119" i="2"/>
  <c r="T1120" i="2" l="1"/>
  <c r="AB1120" i="2" s="1"/>
  <c r="AB1119" i="2"/>
  <c r="Y1119" i="2"/>
  <c r="W1119" i="2"/>
  <c r="R1120" i="2" s="1"/>
  <c r="Z1119" i="2"/>
  <c r="S1120" i="2"/>
  <c r="AA1119" i="2"/>
  <c r="AD1119" i="2"/>
  <c r="V1120" i="2"/>
  <c r="U1120" i="2"/>
  <c r="T1121" i="2" l="1"/>
  <c r="Z1120" i="2"/>
  <c r="AD1120" i="2"/>
  <c r="V1121" i="2"/>
  <c r="Q1120" i="2"/>
  <c r="AC1120" i="2"/>
  <c r="U1121" i="2"/>
  <c r="AA1120" i="2"/>
  <c r="S1121" i="2"/>
  <c r="AH1120" i="2"/>
  <c r="W1120" i="2" l="1"/>
  <c r="Q1121" i="2" s="1"/>
  <c r="Y1120" i="2"/>
  <c r="R1121" i="2"/>
  <c r="T1122" i="2" s="1"/>
  <c r="AA1121" i="2"/>
  <c r="AC1121" i="2"/>
  <c r="U1122" i="2"/>
  <c r="AH1121" i="2"/>
  <c r="AD1121" i="2"/>
  <c r="V1122" i="2"/>
  <c r="AB1121" i="2"/>
  <c r="AB1122" i="2" l="1"/>
  <c r="AC1122" i="2"/>
  <c r="S1122" i="2"/>
  <c r="W1121" i="2"/>
  <c r="R1122" i="2"/>
  <c r="Z1121" i="2"/>
  <c r="AD1122" i="2"/>
  <c r="V1123" i="2"/>
  <c r="Y1121" i="2"/>
  <c r="Q1122" i="2"/>
  <c r="AA1122" i="2" l="1"/>
  <c r="S1123" i="2"/>
  <c r="Y1122" i="2"/>
  <c r="W1122" i="2"/>
  <c r="Q1123" i="2" s="1"/>
  <c r="U1123" i="2"/>
  <c r="R1123" i="2"/>
  <c r="Z1122" i="2"/>
  <c r="AH1123" i="2"/>
  <c r="AD1123" i="2"/>
  <c r="AH1122" i="2"/>
  <c r="T1123" i="2"/>
  <c r="Y1123" i="2" l="1"/>
  <c r="W1123" i="2"/>
  <c r="R1124" i="2" s="1"/>
  <c r="Q1124" i="2"/>
  <c r="Z1123" i="2"/>
  <c r="AH1124" i="2"/>
  <c r="AB1123" i="2"/>
  <c r="T1124" i="2"/>
  <c r="V1124" i="2"/>
  <c r="AA1123" i="2"/>
  <c r="S1124" i="2"/>
  <c r="AC1123" i="2"/>
  <c r="U1124" i="2"/>
  <c r="AC1124" i="2" s="1"/>
  <c r="W1124" i="2" l="1"/>
  <c r="Y1124" i="2"/>
  <c r="Q1125" i="2"/>
  <c r="AA1124" i="2"/>
  <c r="S1125" i="2"/>
  <c r="AD1124" i="2"/>
  <c r="V1125" i="2"/>
  <c r="AH1125" i="2"/>
  <c r="Z1124" i="2"/>
  <c r="R1125" i="2"/>
  <c r="U1125" i="2"/>
  <c r="AC1125" i="2" s="1"/>
  <c r="AB1124" i="2"/>
  <c r="T1125" i="2"/>
  <c r="U1126" i="2" l="1"/>
  <c r="AA1125" i="2"/>
  <c r="S1126" i="2"/>
  <c r="AB1125" i="2"/>
  <c r="T1126" i="2"/>
  <c r="Y1125" i="2"/>
  <c r="Q1126" i="2"/>
  <c r="W1125" i="2"/>
  <c r="Z1125" i="2"/>
  <c r="R1126" i="2"/>
  <c r="AD1125" i="2"/>
  <c r="V1126" i="2"/>
  <c r="AD1126" i="2" l="1"/>
  <c r="V1127" i="2"/>
  <c r="AB1126" i="2"/>
  <c r="T1127" i="2"/>
  <c r="AH1127" i="2"/>
  <c r="Z1126" i="2"/>
  <c r="R1127" i="2"/>
  <c r="AA1126" i="2"/>
  <c r="S1127" i="2"/>
  <c r="W1126" i="2"/>
  <c r="Y1126" i="2"/>
  <c r="Q1127" i="2"/>
  <c r="AH1126" i="2"/>
  <c r="AC1126" i="2"/>
  <c r="U1127" i="2"/>
  <c r="W1127" i="2" l="1"/>
  <c r="Z1127" i="2"/>
  <c r="R1128" i="2"/>
  <c r="Y1127" i="2"/>
  <c r="Q1128" i="2"/>
  <c r="AB1127" i="2"/>
  <c r="T1128" i="2"/>
  <c r="U1128" i="2"/>
  <c r="AC1127" i="2"/>
  <c r="AA1127" i="2"/>
  <c r="S1128" i="2"/>
  <c r="AD1127" i="2"/>
  <c r="V1128" i="2"/>
  <c r="Y1128" i="2" l="1"/>
  <c r="W1128" i="2"/>
  <c r="R1129" i="2" s="1"/>
  <c r="Q1129" i="2"/>
  <c r="S1129" i="2"/>
  <c r="AA1128" i="2"/>
  <c r="AD1128" i="2"/>
  <c r="V1129" i="2"/>
  <c r="Z1128" i="2"/>
  <c r="AC1128" i="2"/>
  <c r="U1129" i="2"/>
  <c r="AH1128" i="2"/>
  <c r="AB1128" i="2"/>
  <c r="T1129" i="2"/>
  <c r="AB1129" i="2" l="1"/>
  <c r="T1130" i="2"/>
  <c r="AD1129" i="2"/>
  <c r="V1130" i="2"/>
  <c r="AA1129" i="2"/>
  <c r="S1130" i="2"/>
  <c r="AC1129" i="2"/>
  <c r="U1130" i="2"/>
  <c r="Y1129" i="2"/>
  <c r="W1129" i="2"/>
  <c r="Q1130" i="2"/>
  <c r="Z1129" i="2"/>
  <c r="R1130" i="2"/>
  <c r="AH1130" i="2"/>
  <c r="AH1129" i="2"/>
  <c r="AC1130" i="2" l="1"/>
  <c r="U1131" i="2"/>
  <c r="AA1130" i="2"/>
  <c r="S1131" i="2"/>
  <c r="Z1130" i="2"/>
  <c r="AD1130" i="2"/>
  <c r="V1131" i="2"/>
  <c r="Y1130" i="2"/>
  <c r="W1130" i="2"/>
  <c r="AB1130" i="2"/>
  <c r="T1131" i="2"/>
  <c r="AA1131" i="2" l="1"/>
  <c r="R1131" i="2"/>
  <c r="Q1131" i="2"/>
  <c r="AB1131" i="2"/>
  <c r="T1132" i="2"/>
  <c r="AB1132" i="2" s="1"/>
  <c r="AC1131" i="2"/>
  <c r="U1132" i="2"/>
  <c r="AH1131" i="2"/>
  <c r="AD1131" i="2"/>
  <c r="V1132" i="2"/>
  <c r="Y1131" i="2" l="1"/>
  <c r="W1131" i="2"/>
  <c r="Q1132" i="2"/>
  <c r="Y1132" i="2" s="1"/>
  <c r="Z1131" i="2"/>
  <c r="S1132" i="2"/>
  <c r="AA1132" i="2" s="1"/>
  <c r="V1133" i="2"/>
  <c r="AD1133" i="2" s="1"/>
  <c r="AD1132" i="2"/>
  <c r="AC1132" i="2"/>
  <c r="AH1132" i="2" l="1"/>
  <c r="U1133" i="2"/>
  <c r="AC1133" i="2" s="1"/>
  <c r="R1132" i="2"/>
  <c r="Z1132" i="2" l="1"/>
  <c r="T1133" i="2"/>
  <c r="W1132" i="2"/>
  <c r="S1133" i="2"/>
  <c r="AA1133" i="2" s="1"/>
  <c r="Q1133" i="2" l="1"/>
  <c r="AB1133" i="2"/>
  <c r="V1134" i="2"/>
  <c r="U1134" i="2"/>
  <c r="AC1134" i="2" s="1"/>
  <c r="R1133" i="2"/>
  <c r="S1134" i="2" s="1"/>
  <c r="AH1133" i="2"/>
  <c r="AA1134" i="2" l="1"/>
  <c r="T1134" i="2"/>
  <c r="Z1133" i="2"/>
  <c r="U1135" i="2"/>
  <c r="AC1135" i="2" s="1"/>
  <c r="AD1134" i="2"/>
  <c r="W1133" i="2"/>
  <c r="R1134" i="2" s="1"/>
  <c r="Y1133" i="2"/>
  <c r="Q1134" i="2" l="1"/>
  <c r="AH1135" i="2"/>
  <c r="Z1134" i="2"/>
  <c r="S1135" i="2"/>
  <c r="W1134" i="2"/>
  <c r="R1135" i="2" s="1"/>
  <c r="Y1134" i="2"/>
  <c r="AH1134" i="2"/>
  <c r="AB1134" i="2"/>
  <c r="T1135" i="2"/>
  <c r="V1135" i="2"/>
  <c r="V1136" i="2" l="1"/>
  <c r="AD1135" i="2"/>
  <c r="S1136" i="2"/>
  <c r="AA1135" i="2"/>
  <c r="Q1135" i="2"/>
  <c r="AB1135" i="2"/>
  <c r="T1136" i="2"/>
  <c r="AB1136" i="2" s="1"/>
  <c r="U1136" i="2"/>
  <c r="AH1136" i="2"/>
  <c r="Z1135" i="2"/>
  <c r="Y1135" i="2" l="1"/>
  <c r="W1135" i="2"/>
  <c r="Q1136" i="2"/>
  <c r="AA1136" i="2"/>
  <c r="AD1136" i="2"/>
  <c r="V1137" i="2"/>
  <c r="AC1136" i="2"/>
  <c r="U1137" i="2"/>
  <c r="R1136" i="2"/>
  <c r="S1137" i="2" s="1"/>
  <c r="AD1137" i="2" l="1"/>
  <c r="AA1137" i="2"/>
  <c r="W1136" i="2"/>
  <c r="R1137" i="2" s="1"/>
  <c r="Q1137" i="2"/>
  <c r="Y1136" i="2"/>
  <c r="T1137" i="2"/>
  <c r="V1138" i="2" s="1"/>
  <c r="Z1136" i="2"/>
  <c r="AC1137" i="2"/>
  <c r="U1138" i="2" l="1"/>
  <c r="AH1137" i="2"/>
  <c r="AD1138" i="2"/>
  <c r="W1137" i="2"/>
  <c r="R1138" i="2" s="1"/>
  <c r="Q1138" i="2"/>
  <c r="Y1137" i="2"/>
  <c r="Z1137" i="2"/>
  <c r="AH1138" i="2"/>
  <c r="AC1138" i="2"/>
  <c r="S1138" i="2"/>
  <c r="AB1137" i="2"/>
  <c r="T1138" i="2"/>
  <c r="AB1138" i="2" l="1"/>
  <c r="T1139" i="2"/>
  <c r="W1138" i="2"/>
  <c r="R1139" i="2" s="1"/>
  <c r="Y1138" i="2"/>
  <c r="Q1139" i="2"/>
  <c r="Z1138" i="2"/>
  <c r="AA1138" i="2"/>
  <c r="S1139" i="2"/>
  <c r="U1139" i="2"/>
  <c r="V1139" i="2"/>
  <c r="W1139" i="2" l="1"/>
  <c r="R1140" i="2" s="1"/>
  <c r="Y1139" i="2"/>
  <c r="AD1139" i="2"/>
  <c r="V1140" i="2"/>
  <c r="AC1139" i="2"/>
  <c r="U1140" i="2"/>
  <c r="Z1139" i="2"/>
  <c r="AB1139" i="2"/>
  <c r="T1140" i="2"/>
  <c r="AA1139" i="2"/>
  <c r="S1140" i="2"/>
  <c r="AH1139" i="2"/>
  <c r="U1141" i="2" l="1"/>
  <c r="AC1140" i="2"/>
  <c r="V1141" i="2"/>
  <c r="AD1140" i="2"/>
  <c r="T1141" i="2"/>
  <c r="AB1140" i="2"/>
  <c r="S1141" i="2"/>
  <c r="AA1140" i="2"/>
  <c r="Z1140" i="2"/>
  <c r="Q1140" i="2"/>
  <c r="AH1140" i="2"/>
  <c r="AA1141" i="2" l="1"/>
  <c r="AB1141" i="2"/>
  <c r="V1142" i="2"/>
  <c r="AD1142" i="2" s="1"/>
  <c r="AD1141" i="2"/>
  <c r="W1140" i="2"/>
  <c r="Y1140" i="2"/>
  <c r="AH1141" i="2"/>
  <c r="U1142" i="2"/>
  <c r="AC1141" i="2"/>
  <c r="AC1142" i="2" l="1"/>
  <c r="Q1141" i="2"/>
  <c r="R1141" i="2"/>
  <c r="Z1141" i="2" l="1"/>
  <c r="S1142" i="2"/>
  <c r="T1142" i="2"/>
  <c r="Y1141" i="2"/>
  <c r="W1141" i="2"/>
  <c r="R1142" i="2" l="1"/>
  <c r="S1143" i="2" s="1"/>
  <c r="AA1142" i="2"/>
  <c r="AH1142" i="2"/>
  <c r="V1143" i="2"/>
  <c r="T1143" i="2"/>
  <c r="AB1142" i="2"/>
  <c r="U1143" i="2"/>
  <c r="Q1142" i="2"/>
  <c r="AA1143" i="2" l="1"/>
  <c r="AC1143" i="2"/>
  <c r="U1144" i="2"/>
  <c r="AB1143" i="2"/>
  <c r="V1144" i="2"/>
  <c r="AD1143" i="2"/>
  <c r="W1142" i="2"/>
  <c r="R1143" i="2" s="1"/>
  <c r="S1144" i="2" s="1"/>
  <c r="Y1142" i="2"/>
  <c r="Z1142" i="2"/>
  <c r="AH1143" i="2"/>
  <c r="T1144" i="2" l="1"/>
  <c r="Q1143" i="2"/>
  <c r="AA1144" i="2"/>
  <c r="AB1144" i="2"/>
  <c r="AD1144" i="2"/>
  <c r="V1145" i="2"/>
  <c r="AC1144" i="2"/>
  <c r="U1145" i="2"/>
  <c r="Z1143" i="2"/>
  <c r="Y1143" i="2" l="1"/>
  <c r="W1143" i="2"/>
  <c r="AC1145" i="2"/>
  <c r="AD1145" i="2"/>
  <c r="AH1144" i="2"/>
  <c r="Q1144" i="2" l="1"/>
  <c r="R1144" i="2"/>
  <c r="S1145" i="2" l="1"/>
  <c r="Z1144" i="2"/>
  <c r="AH1145" i="2"/>
  <c r="T1145" i="2"/>
  <c r="W1144" i="2"/>
  <c r="Y1144" i="2"/>
  <c r="Q1145" i="2" l="1"/>
  <c r="U1146" i="2"/>
  <c r="V1146" i="2"/>
  <c r="AB1145" i="2"/>
  <c r="R1145" i="2"/>
  <c r="AA1145" i="2"/>
  <c r="AH1146" i="2" l="1"/>
  <c r="Z1145" i="2"/>
  <c r="T1146" i="2"/>
  <c r="AD1146" i="2"/>
  <c r="V1147" i="2"/>
  <c r="AC1146" i="2"/>
  <c r="S1146" i="2"/>
  <c r="W1145" i="2"/>
  <c r="Q1146" i="2" s="1"/>
  <c r="Y1145" i="2"/>
  <c r="AD1147" i="2" l="1"/>
  <c r="AB1146" i="2"/>
  <c r="R1146" i="2"/>
  <c r="W1146" i="2" s="1"/>
  <c r="Y1146" i="2"/>
  <c r="AA1146" i="2"/>
  <c r="U1147" i="2"/>
  <c r="Q1147" i="2" l="1"/>
  <c r="Z1146" i="2"/>
  <c r="R1147" i="2"/>
  <c r="S1147" i="2"/>
  <c r="T1147" i="2"/>
  <c r="AC1147" i="2"/>
  <c r="AH1147" i="2" l="1"/>
  <c r="AB1147" i="2"/>
  <c r="T1148" i="2"/>
  <c r="V1148" i="2"/>
  <c r="R1148" i="2"/>
  <c r="AH1148" i="2"/>
  <c r="Z1147" i="2"/>
  <c r="Y1147" i="2"/>
  <c r="W1147" i="2"/>
  <c r="AA1147" i="2"/>
  <c r="S1148" i="2"/>
  <c r="U1148" i="2"/>
  <c r="Z1148" i="2" l="1"/>
  <c r="V1149" i="2"/>
  <c r="AD1148" i="2"/>
  <c r="AC1148" i="2"/>
  <c r="U1149" i="2"/>
  <c r="AB1148" i="2"/>
  <c r="T1149" i="2"/>
  <c r="Q1148" i="2"/>
  <c r="S1149" i="2"/>
  <c r="AA1148" i="2"/>
  <c r="AC1149" i="2" l="1"/>
  <c r="U1150" i="2"/>
  <c r="AD1149" i="2"/>
  <c r="V1150" i="2"/>
  <c r="AA1149" i="2"/>
  <c r="Y1148" i="2"/>
  <c r="W1148" i="2"/>
  <c r="R1149" i="2" s="1"/>
  <c r="Q1149" i="2"/>
  <c r="AB1149" i="2"/>
  <c r="AH1149" i="2"/>
  <c r="AH1150" i="2" l="1"/>
  <c r="Z1149" i="2"/>
  <c r="T1150" i="2"/>
  <c r="S1150" i="2"/>
  <c r="AD1150" i="2"/>
  <c r="V1151" i="2"/>
  <c r="AC1150" i="2"/>
  <c r="W1149" i="2"/>
  <c r="R1150" i="2" s="1"/>
  <c r="Q1150" i="2"/>
  <c r="Y1149" i="2"/>
  <c r="AD1151" i="2" l="1"/>
  <c r="S1151" i="2"/>
  <c r="AA1150" i="2"/>
  <c r="T1151" i="2"/>
  <c r="V1152" i="2" s="1"/>
  <c r="AB1150" i="2"/>
  <c r="W1150" i="2"/>
  <c r="Y1150" i="2"/>
  <c r="Z1150" i="2"/>
  <c r="U1151" i="2"/>
  <c r="AD1152" i="2" l="1"/>
  <c r="AC1151" i="2"/>
  <c r="U1152" i="2"/>
  <c r="AA1151" i="2"/>
  <c r="R1151" i="2"/>
  <c r="AB1151" i="2"/>
  <c r="AH1151" i="2"/>
  <c r="Q1151" i="2"/>
  <c r="AH1152" i="2" l="1"/>
  <c r="Z1151" i="2"/>
  <c r="AC1152" i="2"/>
  <c r="Y1151" i="2"/>
  <c r="W1151" i="2"/>
  <c r="S1152" i="2"/>
  <c r="T1152" i="2"/>
  <c r="U1153" i="2" s="1"/>
  <c r="AC1153" i="2" l="1"/>
  <c r="R1152" i="2"/>
  <c r="S1153" i="2" s="1"/>
  <c r="AA1152" i="2"/>
  <c r="AB1152" i="2"/>
  <c r="V1153" i="2"/>
  <c r="T1153" i="2"/>
  <c r="Q1152" i="2"/>
  <c r="AA1153" i="2" l="1"/>
  <c r="AB1153" i="2"/>
  <c r="Z1152" i="2"/>
  <c r="U1154" i="2"/>
  <c r="AD1153" i="2"/>
  <c r="V1154" i="2"/>
  <c r="W1152" i="2"/>
  <c r="R1153" i="2" s="1"/>
  <c r="S1154" i="2" s="1"/>
  <c r="AA1154" i="2" s="1"/>
  <c r="Y1152" i="2"/>
  <c r="Q1153" i="2"/>
  <c r="AC1154" i="2" l="1"/>
  <c r="Y1153" i="2"/>
  <c r="W1153" i="2"/>
  <c r="Q1154" i="2"/>
  <c r="AH1153" i="2"/>
  <c r="T1154" i="2"/>
  <c r="U1155" i="2" s="1"/>
  <c r="AD1154" i="2"/>
  <c r="Z1153" i="2"/>
  <c r="R1154" i="2"/>
  <c r="AC1155" i="2" l="1"/>
  <c r="Y1154" i="2"/>
  <c r="W1154" i="2"/>
  <c r="S1155" i="2"/>
  <c r="AH1155" i="2"/>
  <c r="Z1154" i="2"/>
  <c r="AH1154" i="2"/>
  <c r="AB1154" i="2"/>
  <c r="T1155" i="2"/>
  <c r="U1156" i="2" s="1"/>
  <c r="V1155" i="2"/>
  <c r="AC1156" i="2" l="1"/>
  <c r="AA1155" i="2"/>
  <c r="Q1155" i="2"/>
  <c r="AD1155" i="2"/>
  <c r="V1156" i="2"/>
  <c r="AB1155" i="2"/>
  <c r="R1155" i="2"/>
  <c r="S1156" i="2" s="1"/>
  <c r="AA1156" i="2" l="1"/>
  <c r="AD1156" i="2"/>
  <c r="Y1155" i="2"/>
  <c r="W1155" i="2"/>
  <c r="Q1156" i="2"/>
  <c r="AH1156" i="2"/>
  <c r="Z1155" i="2"/>
  <c r="T1156" i="2"/>
  <c r="V1157" i="2" s="1"/>
  <c r="AD1157" i="2" s="1"/>
  <c r="R1156" i="2" l="1"/>
  <c r="Y1156" i="2"/>
  <c r="AB1156" i="2"/>
  <c r="T1157" i="2"/>
  <c r="U1157" i="2"/>
  <c r="AC1157" i="2" l="1"/>
  <c r="V1158" i="2"/>
  <c r="AB1157" i="2"/>
  <c r="W1156" i="2"/>
  <c r="R1157" i="2"/>
  <c r="Z1156" i="2"/>
  <c r="S1157" i="2"/>
  <c r="T1158" i="2" l="1"/>
  <c r="Z1157" i="2"/>
  <c r="Q1157" i="2"/>
  <c r="AD1158" i="2"/>
  <c r="V1159" i="2"/>
  <c r="AA1157" i="2"/>
  <c r="S1158" i="2"/>
  <c r="U1158" i="2"/>
  <c r="AC1158" i="2" s="1"/>
  <c r="AH1157" i="2"/>
  <c r="W1157" i="2" l="1"/>
  <c r="Y1157" i="2"/>
  <c r="Q1158" i="2"/>
  <c r="R1158" i="2"/>
  <c r="S1159" i="2" s="1"/>
  <c r="AH1158" i="2"/>
  <c r="AA1158" i="2"/>
  <c r="AD1159" i="2"/>
  <c r="U1159" i="2"/>
  <c r="AB1158" i="2"/>
  <c r="AA1159" i="2" l="1"/>
  <c r="W1158" i="2"/>
  <c r="Q1159" i="2" s="1"/>
  <c r="Z1158" i="2"/>
  <c r="R1159" i="2"/>
  <c r="T1159" i="2"/>
  <c r="Y1158" i="2"/>
  <c r="AC1159" i="2"/>
  <c r="AB1159" i="2" l="1"/>
  <c r="T1160" i="2"/>
  <c r="V1160" i="2"/>
  <c r="AD1160" i="2" s="1"/>
  <c r="Z1159" i="2"/>
  <c r="AH1159" i="2"/>
  <c r="Y1159" i="2"/>
  <c r="W1159" i="2"/>
  <c r="R1160" i="2" s="1"/>
  <c r="Q1160" i="2"/>
  <c r="S1160" i="2"/>
  <c r="U1160" i="2"/>
  <c r="AH1160" i="2" l="1"/>
  <c r="AA1160" i="2"/>
  <c r="S1161" i="2"/>
  <c r="W1160" i="2"/>
  <c r="R1161" i="2" s="1"/>
  <c r="Y1160" i="2"/>
  <c r="Q1161" i="2"/>
  <c r="AC1160" i="2"/>
  <c r="U1161" i="2"/>
  <c r="V1161" i="2"/>
  <c r="AD1161" i="2" s="1"/>
  <c r="T1161" i="2"/>
  <c r="AB1160" i="2"/>
  <c r="Z1160" i="2"/>
  <c r="AH1161" i="2"/>
  <c r="W1161" i="2" l="1"/>
  <c r="Q1162" i="2" s="1"/>
  <c r="Y1161" i="2"/>
  <c r="Z1161" i="2"/>
  <c r="R1162" i="2"/>
  <c r="V1162" i="2"/>
  <c r="AB1161" i="2"/>
  <c r="T1162" i="2"/>
  <c r="AA1161" i="2"/>
  <c r="S1162" i="2"/>
  <c r="AA1162" i="2" s="1"/>
  <c r="AC1161" i="2"/>
  <c r="U1162" i="2"/>
  <c r="AD1162" i="2" l="1"/>
  <c r="V1163" i="2"/>
  <c r="S1163" i="2"/>
  <c r="AA1163" i="2" s="1"/>
  <c r="Z1162" i="2"/>
  <c r="AH1163" i="2"/>
  <c r="AC1162" i="2"/>
  <c r="U1163" i="2"/>
  <c r="AC1163" i="2" s="1"/>
  <c r="AH1162" i="2"/>
  <c r="AB1162" i="2"/>
  <c r="T1163" i="2"/>
  <c r="Y1162" i="2"/>
  <c r="W1162" i="2"/>
  <c r="R1163" i="2" s="1"/>
  <c r="Q1163" i="2"/>
  <c r="S1164" i="2" l="1"/>
  <c r="Z1163" i="2"/>
  <c r="AH1164" i="2"/>
  <c r="W1163" i="2"/>
  <c r="Q1164" i="2" s="1"/>
  <c r="Y1163" i="2"/>
  <c r="AD1163" i="2"/>
  <c r="V1164" i="2"/>
  <c r="U1164" i="2"/>
  <c r="T1164" i="2"/>
  <c r="AB1163" i="2"/>
  <c r="Y1164" i="2" l="1"/>
  <c r="R1164" i="2"/>
  <c r="AC1164" i="2"/>
  <c r="U1165" i="2"/>
  <c r="AD1164" i="2"/>
  <c r="V1165" i="2"/>
  <c r="AB1164" i="2"/>
  <c r="AA1164" i="2"/>
  <c r="AD1165" i="2" l="1"/>
  <c r="AC1165" i="2"/>
  <c r="W1164" i="2"/>
  <c r="Z1164" i="2"/>
  <c r="AH1165" i="2"/>
  <c r="S1165" i="2"/>
  <c r="T1165" i="2"/>
  <c r="U1166" i="2" s="1"/>
  <c r="AC1166" i="2" l="1"/>
  <c r="AB1165" i="2"/>
  <c r="S1166" i="2"/>
  <c r="AA1165" i="2"/>
  <c r="V1166" i="2"/>
  <c r="Q1165" i="2"/>
  <c r="R1165" i="2"/>
  <c r="T1166" i="2" s="1"/>
  <c r="AB1166" i="2" l="1"/>
  <c r="U1167" i="2"/>
  <c r="AA1166" i="2"/>
  <c r="Z1165" i="2"/>
  <c r="V1167" i="2"/>
  <c r="AD1166" i="2"/>
  <c r="Y1165" i="2"/>
  <c r="W1165" i="2"/>
  <c r="R1166" i="2" s="1"/>
  <c r="S1167" i="2" s="1"/>
  <c r="AA1167" i="2" s="1"/>
  <c r="Q1166" i="2"/>
  <c r="AH1166" i="2" l="1"/>
  <c r="W1166" i="2"/>
  <c r="R1167" i="2" s="1"/>
  <c r="Y1166" i="2"/>
  <c r="Q1167" i="2"/>
  <c r="Z1166" i="2"/>
  <c r="AH1167" i="2"/>
  <c r="AC1167" i="2"/>
  <c r="T1167" i="2"/>
  <c r="AD1167" i="2"/>
  <c r="W1167" i="2" l="1"/>
  <c r="Q1168" i="2" s="1"/>
  <c r="Y1167" i="2"/>
  <c r="AB1167" i="2"/>
  <c r="T1168" i="2"/>
  <c r="S1168" i="2"/>
  <c r="Z1167" i="2"/>
  <c r="AH1168" i="2"/>
  <c r="R1168" i="2"/>
  <c r="V1168" i="2"/>
  <c r="U1168" i="2"/>
  <c r="AC1168" i="2" s="1"/>
  <c r="U1169" i="2" l="1"/>
  <c r="AB1168" i="2"/>
  <c r="T1169" i="2"/>
  <c r="AD1168" i="2"/>
  <c r="V1169" i="2"/>
  <c r="AA1168" i="2"/>
  <c r="S1169" i="2"/>
  <c r="AH1169" i="2"/>
  <c r="Z1168" i="2"/>
  <c r="Y1168" i="2"/>
  <c r="W1168" i="2"/>
  <c r="R1169" i="2" s="1"/>
  <c r="Q1169" i="2"/>
  <c r="S1170" i="2" l="1"/>
  <c r="AA1169" i="2"/>
  <c r="AD1169" i="2"/>
  <c r="V1170" i="2"/>
  <c r="W1169" i="2"/>
  <c r="Q1170" i="2" s="1"/>
  <c r="Y1169" i="2"/>
  <c r="Z1169" i="2"/>
  <c r="T1170" i="2"/>
  <c r="AB1169" i="2"/>
  <c r="AC1169" i="2"/>
  <c r="U1170" i="2"/>
  <c r="Y1170" i="2" l="1"/>
  <c r="AD1170" i="2"/>
  <c r="V1171" i="2"/>
  <c r="R1170" i="2"/>
  <c r="S1171" i="2" s="1"/>
  <c r="U1171" i="2"/>
  <c r="AC1170" i="2"/>
  <c r="AB1170" i="2"/>
  <c r="AH1170" i="2"/>
  <c r="AA1170" i="2"/>
  <c r="AA1171" i="2" l="1"/>
  <c r="AC1171" i="2"/>
  <c r="AD1171" i="2"/>
  <c r="V1172" i="2"/>
  <c r="W1170" i="2"/>
  <c r="R1171" i="2" s="1"/>
  <c r="AH1171" i="2"/>
  <c r="Z1170" i="2"/>
  <c r="T1171" i="2"/>
  <c r="U1172" i="2" s="1"/>
  <c r="Z1171" i="2" l="1"/>
  <c r="AH1172" i="2"/>
  <c r="S1172" i="2"/>
  <c r="AC1172" i="2"/>
  <c r="U1173" i="2"/>
  <c r="AD1172" i="2"/>
  <c r="Q1171" i="2"/>
  <c r="T1172" i="2"/>
  <c r="AB1171" i="2"/>
  <c r="AC1173" i="2" l="1"/>
  <c r="AA1172" i="2"/>
  <c r="Y1171" i="2"/>
  <c r="W1171" i="2"/>
  <c r="Q1172" i="2" s="1"/>
  <c r="R1172" i="2"/>
  <c r="AB1172" i="2"/>
  <c r="V1173" i="2"/>
  <c r="Y1172" i="2" l="1"/>
  <c r="W1172" i="2"/>
  <c r="Q1173" i="2"/>
  <c r="AD1173" i="2"/>
  <c r="V1174" i="2"/>
  <c r="AH1173" i="2"/>
  <c r="Z1172" i="2"/>
  <c r="R1173" i="2"/>
  <c r="S1173" i="2"/>
  <c r="T1173" i="2"/>
  <c r="AD1174" i="2" l="1"/>
  <c r="AB1173" i="2"/>
  <c r="T1174" i="2"/>
  <c r="V1175" i="2" s="1"/>
  <c r="U1174" i="2"/>
  <c r="Y1173" i="2"/>
  <c r="W1173" i="2"/>
  <c r="R1174" i="2" s="1"/>
  <c r="Z1173" i="2"/>
  <c r="AA1173" i="2"/>
  <c r="S1174" i="2"/>
  <c r="AD1175" i="2" l="1"/>
  <c r="AC1174" i="2"/>
  <c r="U1175" i="2"/>
  <c r="Z1174" i="2"/>
  <c r="AH1175" i="2"/>
  <c r="AH1174" i="2"/>
  <c r="AA1174" i="2"/>
  <c r="S1175" i="2"/>
  <c r="AA1175" i="2" s="1"/>
  <c r="AB1174" i="2"/>
  <c r="T1175" i="2"/>
  <c r="AB1175" i="2" s="1"/>
  <c r="Q1174" i="2"/>
  <c r="V1176" i="2" l="1"/>
  <c r="AD1176" i="2" s="1"/>
  <c r="W1174" i="2"/>
  <c r="R1175" i="2" s="1"/>
  <c r="Y1174" i="2"/>
  <c r="Q1175" i="2"/>
  <c r="U1176" i="2"/>
  <c r="AC1176" i="2" s="1"/>
  <c r="AC1175" i="2"/>
  <c r="Z1175" i="2" l="1"/>
  <c r="AH1176" i="2"/>
  <c r="S1176" i="2"/>
  <c r="T1176" i="2"/>
  <c r="U1177" i="2" s="1"/>
  <c r="Q1176" i="2"/>
  <c r="W1175" i="2"/>
  <c r="R1176" i="2" s="1"/>
  <c r="Y1175" i="2"/>
  <c r="AC1177" i="2" l="1"/>
  <c r="AA1176" i="2"/>
  <c r="S1177" i="2"/>
  <c r="AA1177" i="2" s="1"/>
  <c r="W1176" i="2"/>
  <c r="Y1176" i="2"/>
  <c r="Q1177" i="2"/>
  <c r="Y1177" i="2" s="1"/>
  <c r="T1177" i="2"/>
  <c r="AB1177" i="2" s="1"/>
  <c r="AB1176" i="2"/>
  <c r="V1177" i="2"/>
  <c r="AH1177" i="2"/>
  <c r="Z1176" i="2"/>
  <c r="R1177" i="2" l="1"/>
  <c r="U1178" i="2"/>
  <c r="AC1178" i="2" s="1"/>
  <c r="V1178" i="2"/>
  <c r="AD1178" i="2" s="1"/>
  <c r="AD1177" i="2"/>
  <c r="T1178" i="2"/>
  <c r="AB1178" i="2" s="1"/>
  <c r="V1179" i="2"/>
  <c r="S1178" i="2" l="1"/>
  <c r="Z1177" i="2"/>
  <c r="AH1178" i="2"/>
  <c r="U1179" i="2"/>
  <c r="AC1179" i="2" s="1"/>
  <c r="W1177" i="2"/>
  <c r="R1178" i="2" s="1"/>
  <c r="AD1179" i="2"/>
  <c r="Z1178" i="2" l="1"/>
  <c r="AH1179" i="2"/>
  <c r="T1179" i="2"/>
  <c r="Q1178" i="2"/>
  <c r="AA1178" i="2"/>
  <c r="S1179" i="2"/>
  <c r="AA1179" i="2" s="1"/>
  <c r="AB1179" i="2" l="1"/>
  <c r="V1180" i="2"/>
  <c r="Y1178" i="2"/>
  <c r="W1178" i="2"/>
  <c r="R1179" i="2" s="1"/>
  <c r="U1180" i="2"/>
  <c r="AC1180" i="2" s="1"/>
  <c r="Q1179" i="2"/>
  <c r="Y1179" i="2" s="1"/>
  <c r="W1179" i="2" l="1"/>
  <c r="R1180" i="2" s="1"/>
  <c r="AD1180" i="2"/>
  <c r="T1180" i="2"/>
  <c r="AB1180" i="2" s="1"/>
  <c r="Z1179" i="2"/>
  <c r="S1180" i="2"/>
  <c r="Q1180" i="2"/>
  <c r="Y1180" i="2" s="1"/>
  <c r="S1181" i="2" l="1"/>
  <c r="AA1181" i="2" s="1"/>
  <c r="T1181" i="2"/>
  <c r="AH1181" i="2"/>
  <c r="Z1180" i="2"/>
  <c r="V1181" i="2"/>
  <c r="AD1181" i="2" s="1"/>
  <c r="AH1180" i="2"/>
  <c r="U1181" i="2"/>
  <c r="AC1181" i="2" s="1"/>
  <c r="AA1180" i="2"/>
  <c r="W1180" i="2"/>
  <c r="R1181" i="2" s="1"/>
  <c r="Z1181" i="2" s="1"/>
  <c r="AB1181" i="2"/>
  <c r="Q1181" i="2"/>
  <c r="W1181" i="2" s="1"/>
  <c r="Q1182" i="2" s="1"/>
  <c r="V1182" i="2" l="1"/>
  <c r="U1182" i="2"/>
  <c r="S1182" i="2"/>
  <c r="AA1182" i="2" s="1"/>
  <c r="T1182" i="2"/>
  <c r="AB1182" i="2" s="1"/>
  <c r="Y1182" i="2"/>
  <c r="Y1181" i="2"/>
  <c r="AD1182" i="2"/>
  <c r="AC1182" i="2"/>
  <c r="AH1182" i="2"/>
  <c r="R1182" i="2"/>
  <c r="S1183" i="2" s="1"/>
  <c r="V1183" i="2" l="1"/>
  <c r="U1183" i="2"/>
  <c r="AC1183" i="2" s="1"/>
  <c r="AA1183" i="2"/>
  <c r="AD1183" i="2"/>
  <c r="T1183" i="2"/>
  <c r="Z1182" i="2"/>
  <c r="W1182" i="2"/>
  <c r="AH1183" i="2" l="1"/>
  <c r="AB1183" i="2"/>
  <c r="V1184" i="2"/>
  <c r="U1184" i="2"/>
  <c r="AC1184" i="2" s="1"/>
  <c r="Q1183" i="2"/>
  <c r="R1183" i="2"/>
  <c r="Z1183" i="2" l="1"/>
  <c r="S1184" i="2"/>
  <c r="AD1184" i="2"/>
  <c r="T1184" i="2"/>
  <c r="Y1183" i="2"/>
  <c r="W1183" i="2"/>
  <c r="Q1184" i="2" s="1"/>
  <c r="AH1184" i="2" l="1"/>
  <c r="AB1184" i="2"/>
  <c r="V1185" i="2"/>
  <c r="U1185" i="2"/>
  <c r="AC1185" i="2" s="1"/>
  <c r="AA1184" i="2"/>
  <c r="R1184" i="2"/>
  <c r="Y1184" i="2"/>
  <c r="Z1184" i="2" l="1"/>
  <c r="S1185" i="2"/>
  <c r="AD1185" i="2"/>
  <c r="T1185" i="2"/>
  <c r="V1186" i="2" s="1"/>
  <c r="W1184" i="2"/>
  <c r="R1185" i="2" s="1"/>
  <c r="AH1185" i="2" l="1"/>
  <c r="AD1186" i="2"/>
  <c r="Z1185" i="2"/>
  <c r="U1186" i="2"/>
  <c r="S1186" i="2"/>
  <c r="AA1185" i="2"/>
  <c r="AB1185" i="2"/>
  <c r="T1186" i="2"/>
  <c r="Q1185" i="2"/>
  <c r="AC1186" i="2" l="1"/>
  <c r="U1187" i="2"/>
  <c r="AH1186" i="2"/>
  <c r="AB1186" i="2"/>
  <c r="V1187" i="2"/>
  <c r="AA1186" i="2"/>
  <c r="Y1185" i="2"/>
  <c r="W1185" i="2"/>
  <c r="AD1187" i="2" l="1"/>
  <c r="AC1187" i="2"/>
  <c r="Q1186" i="2"/>
  <c r="R1186" i="2"/>
  <c r="Z1186" i="2" l="1"/>
  <c r="AH1187" i="2"/>
  <c r="S1187" i="2"/>
  <c r="AA1187" i="2" s="1"/>
  <c r="T1187" i="2"/>
  <c r="Q1187" i="2"/>
  <c r="Y1186" i="2"/>
  <c r="W1186" i="2"/>
  <c r="R1187" i="2" s="1"/>
  <c r="S1188" i="2" l="1"/>
  <c r="Z1187" i="2"/>
  <c r="AH1188" i="2"/>
  <c r="AB1187" i="2"/>
  <c r="T1188" i="2"/>
  <c r="V1188" i="2"/>
  <c r="U1188" i="2"/>
  <c r="Y1187" i="2"/>
  <c r="W1187" i="2"/>
  <c r="R1188" i="2" s="1"/>
  <c r="AD1188" i="2" l="1"/>
  <c r="V1189" i="2"/>
  <c r="AC1188" i="2"/>
  <c r="U1189" i="2"/>
  <c r="Q1188" i="2"/>
  <c r="Z1188" i="2"/>
  <c r="T1189" i="2"/>
  <c r="AB1188" i="2"/>
  <c r="AA1188" i="2"/>
  <c r="S1189" i="2"/>
  <c r="AH1189" i="2" l="1"/>
  <c r="Y1188" i="2"/>
  <c r="W1188" i="2"/>
  <c r="U1190" i="2"/>
  <c r="AC1190" i="2" s="1"/>
  <c r="AC1189" i="2"/>
  <c r="V1190" i="2"/>
  <c r="AD1189" i="2"/>
  <c r="AA1189" i="2"/>
  <c r="AB1189" i="2"/>
  <c r="R1189" i="2" l="1"/>
  <c r="Z1189" i="2" s="1"/>
  <c r="AD1190" i="2"/>
  <c r="Q1189" i="2"/>
  <c r="S1190" i="2" l="1"/>
  <c r="T1190" i="2"/>
  <c r="V1191" i="2" s="1"/>
  <c r="AH1190" i="2"/>
  <c r="W1189" i="2"/>
  <c r="Q1190" i="2" s="1"/>
  <c r="Y1189" i="2"/>
  <c r="AB1190" i="2"/>
  <c r="U1191" i="2"/>
  <c r="AA1190" i="2"/>
  <c r="AC1191" i="2" l="1"/>
  <c r="Y1190" i="2"/>
  <c r="AD1191" i="2"/>
  <c r="R1190" i="2"/>
  <c r="W1190" i="2" s="1"/>
  <c r="Q1191" i="2" l="1"/>
  <c r="Y1191" i="2" s="1"/>
  <c r="Z1190" i="2"/>
  <c r="R1191" i="2"/>
  <c r="S1191" i="2"/>
  <c r="T1191" i="2"/>
  <c r="AH1191" i="2" l="1"/>
  <c r="AA1191" i="2"/>
  <c r="S1192" i="2"/>
  <c r="AA1192" i="2" s="1"/>
  <c r="T1192" i="2"/>
  <c r="Z1191" i="2"/>
  <c r="R1192" i="2"/>
  <c r="AB1191" i="2"/>
  <c r="U1192" i="2"/>
  <c r="V1192" i="2"/>
  <c r="W1191" i="2"/>
  <c r="AH1192" i="2" l="1"/>
  <c r="S1193" i="2"/>
  <c r="Z1192" i="2"/>
  <c r="Q1192" i="2"/>
  <c r="AB1192" i="2"/>
  <c r="T1193" i="2"/>
  <c r="V1193" i="2"/>
  <c r="AD1192" i="2"/>
  <c r="AC1192" i="2"/>
  <c r="U1193" i="2"/>
  <c r="AH1193" i="2" l="1"/>
  <c r="Y1192" i="2"/>
  <c r="W1192" i="2"/>
  <c r="Q1193" i="2"/>
  <c r="AC1193" i="2"/>
  <c r="U1194" i="2"/>
  <c r="R1193" i="2"/>
  <c r="S1194" i="2" s="1"/>
  <c r="AD1193" i="2"/>
  <c r="V1194" i="2"/>
  <c r="AB1193" i="2"/>
  <c r="AA1193" i="2"/>
  <c r="AA1194" i="2" l="1"/>
  <c r="AC1194" i="2"/>
  <c r="AD1194" i="2"/>
  <c r="W1193" i="2"/>
  <c r="Q1194" i="2" s="1"/>
  <c r="Y1193" i="2"/>
  <c r="Z1193" i="2"/>
  <c r="T1194" i="2"/>
  <c r="AB1194" i="2" s="1"/>
  <c r="AH1194" i="2" l="1"/>
  <c r="Y1194" i="2"/>
  <c r="V1195" i="2"/>
  <c r="U1195" i="2"/>
  <c r="R1194" i="2"/>
  <c r="T1195" i="2" l="1"/>
  <c r="Z1194" i="2"/>
  <c r="S1195" i="2"/>
  <c r="AC1195" i="2"/>
  <c r="V1196" i="2"/>
  <c r="AD1195" i="2"/>
  <c r="W1194" i="2"/>
  <c r="R1195" i="2" s="1"/>
  <c r="Z1195" i="2" l="1"/>
  <c r="S1196" i="2"/>
  <c r="AA1195" i="2"/>
  <c r="U1196" i="2"/>
  <c r="Q1195" i="2"/>
  <c r="AH1195" i="2"/>
  <c r="AD1196" i="2"/>
  <c r="AB1195" i="2"/>
  <c r="T1196" i="2"/>
  <c r="AH1196" i="2" l="1"/>
  <c r="Y1195" i="2"/>
  <c r="W1195" i="2"/>
  <c r="Q1196" i="2" s="1"/>
  <c r="AB1196" i="2"/>
  <c r="AA1196" i="2"/>
  <c r="V1197" i="2"/>
  <c r="R1196" i="2"/>
  <c r="S1197" i="2" s="1"/>
  <c r="AC1196" i="2"/>
  <c r="U1197" i="2"/>
  <c r="AA1197" i="2" l="1"/>
  <c r="W1196" i="2"/>
  <c r="Y1196" i="2"/>
  <c r="T1197" i="2"/>
  <c r="AC1197" i="2"/>
  <c r="Z1196" i="2"/>
  <c r="AD1197" i="2"/>
  <c r="AH1197" i="2" l="1"/>
  <c r="R1197" i="2"/>
  <c r="T1198" i="2" s="1"/>
  <c r="Q1197" i="2"/>
  <c r="AB1197" i="2"/>
  <c r="V1198" i="2"/>
  <c r="U1198" i="2"/>
  <c r="AC1198" i="2" l="1"/>
  <c r="AD1198" i="2"/>
  <c r="V1199" i="2"/>
  <c r="AB1198" i="2"/>
  <c r="W1197" i="2"/>
  <c r="Y1197" i="2"/>
  <c r="Z1197" i="2"/>
  <c r="S1198" i="2"/>
  <c r="U1199" i="2" s="1"/>
  <c r="AH1198" i="2" l="1"/>
  <c r="AC1199" i="2"/>
  <c r="AD1199" i="2"/>
  <c r="R1198" i="2"/>
  <c r="S1199" i="2" s="1"/>
  <c r="AA1198" i="2"/>
  <c r="Q1198" i="2"/>
  <c r="AA1199" i="2" l="1"/>
  <c r="Y1198" i="2"/>
  <c r="W1198" i="2"/>
  <c r="Q1199" i="2" s="1"/>
  <c r="Z1198" i="2"/>
  <c r="T1199" i="2"/>
  <c r="R1199" i="2" l="1"/>
  <c r="Y1199" i="2"/>
  <c r="T1200" i="2"/>
  <c r="AB1199" i="2"/>
  <c r="U1200" i="2"/>
  <c r="V1200" i="2"/>
  <c r="Z1199" i="2"/>
  <c r="AH1199" i="2"/>
  <c r="S1200" i="2"/>
  <c r="W1199" i="2" l="1"/>
  <c r="R1200" i="2" s="1"/>
  <c r="AH1200" i="2"/>
  <c r="AB1200" i="2"/>
  <c r="AA1200" i="2"/>
  <c r="AD1200" i="2"/>
  <c r="V1201" i="2"/>
  <c r="AC1200" i="2"/>
  <c r="U1201" i="2"/>
  <c r="S1201" i="2" l="1"/>
  <c r="Z1200" i="2"/>
  <c r="Q1200" i="2"/>
  <c r="Y1200" i="2" s="1"/>
  <c r="T1201" i="2"/>
  <c r="U1202" i="2" s="1"/>
  <c r="AH1201" i="2"/>
  <c r="AA1201" i="2"/>
  <c r="AC1201" i="2"/>
  <c r="AD1201" i="2"/>
  <c r="W1200" i="2" l="1"/>
  <c r="V1202" i="2"/>
  <c r="AB1201" i="2"/>
  <c r="Q1201" i="2"/>
  <c r="R1201" i="2"/>
  <c r="AD1202" i="2"/>
  <c r="AC1202" i="2"/>
  <c r="T1202" i="2" l="1"/>
  <c r="Z1201" i="2"/>
  <c r="AH1202" i="2"/>
  <c r="S1202" i="2"/>
  <c r="W1201" i="2"/>
  <c r="Y1201" i="2"/>
  <c r="AA1202" i="2" l="1"/>
  <c r="U1203" i="2"/>
  <c r="AB1202" i="2"/>
  <c r="V1203" i="2"/>
  <c r="R1202" i="2"/>
  <c r="T1203" i="2" s="1"/>
  <c r="Q1202" i="2"/>
  <c r="AB1203" i="2" l="1"/>
  <c r="AD1203" i="2"/>
  <c r="V1204" i="2"/>
  <c r="AD1204" i="2" s="1"/>
  <c r="W1202" i="2"/>
  <c r="Q1203" i="2" s="1"/>
  <c r="Y1202" i="2"/>
  <c r="AC1203" i="2"/>
  <c r="Z1202" i="2"/>
  <c r="S1203" i="2"/>
  <c r="AH1203" i="2" l="1"/>
  <c r="AA1203" i="2"/>
  <c r="Y1203" i="2"/>
  <c r="R1203" i="2"/>
  <c r="U1204" i="2"/>
  <c r="AC1204" i="2" l="1"/>
  <c r="W1203" i="2"/>
  <c r="Z1203" i="2"/>
  <c r="R1204" i="2"/>
  <c r="T1204" i="2"/>
  <c r="S1204" i="2"/>
  <c r="AH1205" i="2" l="1"/>
  <c r="Z1204" i="2"/>
  <c r="AH1204" i="2"/>
  <c r="AB1204" i="2"/>
  <c r="T1205" i="2"/>
  <c r="V1205" i="2"/>
  <c r="Q1204" i="2"/>
  <c r="U1205" i="2"/>
  <c r="S1205" i="2"/>
  <c r="AA1204" i="2"/>
  <c r="AB1205" i="2" l="1"/>
  <c r="AA1205" i="2"/>
  <c r="U1206" i="2"/>
  <c r="AC1205" i="2"/>
  <c r="AD1205" i="2"/>
  <c r="V1206" i="2"/>
  <c r="Y1204" i="2"/>
  <c r="W1204" i="2"/>
  <c r="AD1206" i="2" l="1"/>
  <c r="AC1206" i="2"/>
  <c r="Q1205" i="2"/>
  <c r="R1205" i="2"/>
  <c r="W1205" i="2" l="1"/>
  <c r="R1206" i="2" s="1"/>
  <c r="Z1205" i="2"/>
  <c r="AH1206" i="2"/>
  <c r="T1206" i="2"/>
  <c r="S1206" i="2"/>
  <c r="Y1205" i="2"/>
  <c r="Q1206" i="2"/>
  <c r="AA1206" i="2" l="1"/>
  <c r="S1207" i="2"/>
  <c r="AB1206" i="2"/>
  <c r="T1207" i="2"/>
  <c r="V1207" i="2"/>
  <c r="U1207" i="2"/>
  <c r="Z1206" i="2"/>
  <c r="AH1207" i="2"/>
  <c r="Y1206" i="2"/>
  <c r="W1206" i="2"/>
  <c r="Q1207" i="2" l="1"/>
  <c r="AC1207" i="2"/>
  <c r="U1208" i="2"/>
  <c r="AD1207" i="2"/>
  <c r="V1208" i="2"/>
  <c r="AB1207" i="2"/>
  <c r="AA1207" i="2"/>
  <c r="R1207" i="2"/>
  <c r="T1208" i="2" s="1"/>
  <c r="AB1208" i="2" l="1"/>
  <c r="AD1208" i="2"/>
  <c r="V1209" i="2"/>
  <c r="U1209" i="2"/>
  <c r="AC1208" i="2"/>
  <c r="Z1207" i="2"/>
  <c r="S1208" i="2"/>
  <c r="W1207" i="2"/>
  <c r="R1208" i="2" s="1"/>
  <c r="Y1207" i="2"/>
  <c r="AH1208" i="2" l="1"/>
  <c r="AC1209" i="2"/>
  <c r="AD1209" i="2"/>
  <c r="Q1208" i="2"/>
  <c r="Z1208" i="2"/>
  <c r="S1209" i="2"/>
  <c r="AA1208" i="2"/>
  <c r="T1209" i="2"/>
  <c r="V1210" i="2" s="1"/>
  <c r="AD1210" i="2" l="1"/>
  <c r="AB1209" i="2"/>
  <c r="AH1209" i="2"/>
  <c r="U1210" i="2"/>
  <c r="Y1208" i="2"/>
  <c r="W1208" i="2"/>
  <c r="R1209" i="2" s="1"/>
  <c r="S1210" i="2" s="1"/>
  <c r="AA1209" i="2"/>
  <c r="AA1210" i="2" l="1"/>
  <c r="AC1210" i="2"/>
  <c r="T1210" i="2"/>
  <c r="Q1209" i="2"/>
  <c r="Z1209" i="2"/>
  <c r="AB1210" i="2" l="1"/>
  <c r="V1211" i="2"/>
  <c r="U1211" i="2"/>
  <c r="W1209" i="2"/>
  <c r="R1210" i="2" s="1"/>
  <c r="Y1209" i="2"/>
  <c r="AH1210" i="2"/>
  <c r="Q1210" i="2" l="1"/>
  <c r="Y1210" i="2" s="1"/>
  <c r="Z1210" i="2"/>
  <c r="S1211" i="2"/>
  <c r="AA1211" i="2" s="1"/>
  <c r="AC1211" i="2"/>
  <c r="AD1211" i="2"/>
  <c r="T1211" i="2"/>
  <c r="V1212" i="2" s="1"/>
  <c r="W1210" i="2" l="1"/>
  <c r="AD1212" i="2"/>
  <c r="AH1211" i="2"/>
  <c r="AB1211" i="2"/>
  <c r="U1212" i="2"/>
  <c r="AC1212" i="2" s="1"/>
  <c r="Q1211" i="2" l="1"/>
  <c r="R1211" i="2"/>
  <c r="T1212" i="2" l="1"/>
  <c r="S1212" i="2"/>
  <c r="Z1211" i="2"/>
  <c r="Y1211" i="2"/>
  <c r="W1211" i="2"/>
  <c r="AA1212" i="2" l="1"/>
  <c r="R1212" i="2"/>
  <c r="AH1212" i="2"/>
  <c r="Q1212" i="2"/>
  <c r="U1213" i="2"/>
  <c r="T1213" i="2"/>
  <c r="AB1212" i="2"/>
  <c r="V1213" i="2"/>
  <c r="AB1213" i="2" l="1"/>
  <c r="W1212" i="2"/>
  <c r="R1213" i="2" s="1"/>
  <c r="Y1212" i="2"/>
  <c r="Q1213" i="2"/>
  <c r="AH1213" i="2"/>
  <c r="Z1212" i="2"/>
  <c r="AC1213" i="2"/>
  <c r="AD1213" i="2"/>
  <c r="V1214" i="2"/>
  <c r="S1213" i="2"/>
  <c r="W1213" i="2" l="1"/>
  <c r="Y1213" i="2"/>
  <c r="Z1213" i="2"/>
  <c r="AA1213" i="2"/>
  <c r="S1214" i="2"/>
  <c r="AA1214" i="2" s="1"/>
  <c r="AD1214" i="2"/>
  <c r="T1214" i="2"/>
  <c r="AB1214" i="2" s="1"/>
  <c r="U1214" i="2"/>
  <c r="R1214" i="2"/>
  <c r="Z1214" i="2" l="1"/>
  <c r="S1215" i="2"/>
  <c r="AH1214" i="2"/>
  <c r="AC1214" i="2"/>
  <c r="U1215" i="2"/>
  <c r="AC1215" i="2" s="1"/>
  <c r="T1215" i="2"/>
  <c r="AB1215" i="2" s="1"/>
  <c r="V1215" i="2"/>
  <c r="AD1215" i="2" s="1"/>
  <c r="Q1214" i="2"/>
  <c r="AH1215" i="2"/>
  <c r="AA1215" i="2"/>
  <c r="U1216" i="2" l="1"/>
  <c r="V1216" i="2"/>
  <c r="W1214" i="2"/>
  <c r="Y1214" i="2"/>
  <c r="AD1216" i="2"/>
  <c r="AC1216" i="2"/>
  <c r="R1215" i="2" l="1"/>
  <c r="Q1215" i="2"/>
  <c r="Y1215" i="2" l="1"/>
  <c r="W1215" i="2"/>
  <c r="S1216" i="2"/>
  <c r="AA1216" i="2" s="1"/>
  <c r="Z1215" i="2"/>
  <c r="T1216" i="2"/>
  <c r="AH1216" i="2" l="1"/>
  <c r="R1216" i="2"/>
  <c r="AB1216" i="2"/>
  <c r="U1217" i="2"/>
  <c r="AC1217" i="2" s="1"/>
  <c r="V1217" i="2"/>
  <c r="AD1217" i="2" s="1"/>
  <c r="Q1216" i="2"/>
  <c r="Z1216" i="2" l="1"/>
  <c r="S1217" i="2"/>
  <c r="Y1216" i="2"/>
  <c r="W1216" i="2"/>
  <c r="R1217" i="2" s="1"/>
  <c r="U1218" i="2"/>
  <c r="T1217" i="2"/>
  <c r="Z1217" i="2" l="1"/>
  <c r="AA1217" i="2"/>
  <c r="S1218" i="2"/>
  <c r="AC1218" i="2"/>
  <c r="AH1217" i="2"/>
  <c r="T1218" i="2"/>
  <c r="AB1217" i="2"/>
  <c r="V1218" i="2"/>
  <c r="Q1217" i="2"/>
  <c r="AA1218" i="2" l="1"/>
  <c r="W1217" i="2"/>
  <c r="R1218" i="2" s="1"/>
  <c r="Y1217" i="2"/>
  <c r="Q1218" i="2"/>
  <c r="V1219" i="2"/>
  <c r="AD1218" i="2"/>
  <c r="AB1218" i="2"/>
  <c r="AH1218" i="2"/>
  <c r="U1219" i="2"/>
  <c r="AC1219" i="2" l="1"/>
  <c r="Z1218" i="2"/>
  <c r="AH1219" i="2"/>
  <c r="V1220" i="2"/>
  <c r="AD1219" i="2"/>
  <c r="W1218" i="2"/>
  <c r="R1219" i="2" s="1"/>
  <c r="Y1218" i="2"/>
  <c r="T1219" i="2"/>
  <c r="S1219" i="2"/>
  <c r="Z1219" i="2" l="1"/>
  <c r="AD1220" i="2"/>
  <c r="T1220" i="2"/>
  <c r="AB1220" i="2" s="1"/>
  <c r="AB1219" i="2"/>
  <c r="Q1219" i="2"/>
  <c r="S1220" i="2"/>
  <c r="AA1219" i="2"/>
  <c r="U1220" i="2"/>
  <c r="U1221" i="2" l="1"/>
  <c r="AC1220" i="2"/>
  <c r="W1219" i="2"/>
  <c r="Y1219" i="2"/>
  <c r="Q1220" i="2"/>
  <c r="V1221" i="2"/>
  <c r="AA1220" i="2"/>
  <c r="AH1220" i="2"/>
  <c r="Y1220" i="2" l="1"/>
  <c r="R1220" i="2"/>
  <c r="AD1221" i="2"/>
  <c r="AC1221" i="2"/>
  <c r="T1221" i="2" l="1"/>
  <c r="Z1220" i="2"/>
  <c r="AH1221" i="2"/>
  <c r="S1221" i="2"/>
  <c r="W1220" i="2"/>
  <c r="Q1221" i="2" l="1"/>
  <c r="R1221" i="2"/>
  <c r="S1222" i="2" s="1"/>
  <c r="AA1221" i="2"/>
  <c r="AB1221" i="2"/>
  <c r="T1222" i="2"/>
  <c r="V1222" i="2"/>
  <c r="U1222" i="2"/>
  <c r="AA1222" i="2" l="1"/>
  <c r="AD1222" i="2"/>
  <c r="V1223" i="2"/>
  <c r="AB1222" i="2"/>
  <c r="Z1221" i="2"/>
  <c r="Y1221" i="2"/>
  <c r="W1221" i="2"/>
  <c r="R1222" i="2" s="1"/>
  <c r="T1223" i="2" s="1"/>
  <c r="Q1222" i="2"/>
  <c r="AC1222" i="2"/>
  <c r="U1223" i="2"/>
  <c r="AB1223" i="2" l="1"/>
  <c r="AC1223" i="2"/>
  <c r="AD1223" i="2"/>
  <c r="V1224" i="2"/>
  <c r="AH1223" i="2"/>
  <c r="Z1222" i="2"/>
  <c r="W1222" i="2"/>
  <c r="R1223" i="2" s="1"/>
  <c r="Y1222" i="2"/>
  <c r="Q1223" i="2"/>
  <c r="S1223" i="2"/>
  <c r="AH1222" i="2"/>
  <c r="AD1224" i="2" l="1"/>
  <c r="AA1223" i="2"/>
  <c r="S1224" i="2"/>
  <c r="AA1224" i="2" s="1"/>
  <c r="Y1223" i="2"/>
  <c r="W1223" i="2"/>
  <c r="Q1224" i="2" s="1"/>
  <c r="U1224" i="2"/>
  <c r="Z1223" i="2"/>
  <c r="T1224" i="2"/>
  <c r="AC1224" i="2" l="1"/>
  <c r="U1225" i="2"/>
  <c r="AB1224" i="2"/>
  <c r="T1225" i="2"/>
  <c r="AB1225" i="2" s="1"/>
  <c r="AH1224" i="2"/>
  <c r="V1225" i="2"/>
  <c r="Y1224" i="2"/>
  <c r="R1224" i="2"/>
  <c r="AD1225" i="2" l="1"/>
  <c r="V1226" i="2"/>
  <c r="AD1226" i="2" s="1"/>
  <c r="AC1225" i="2"/>
  <c r="S1225" i="2"/>
  <c r="Z1224" i="2"/>
  <c r="W1224" i="2"/>
  <c r="AH1225" i="2" l="1"/>
  <c r="AA1225" i="2"/>
  <c r="Q1225" i="2"/>
  <c r="U1226" i="2"/>
  <c r="R1225" i="2"/>
  <c r="W1225" i="2" l="1"/>
  <c r="Y1225" i="2"/>
  <c r="Q1226" i="2"/>
  <c r="Z1225" i="2"/>
  <c r="R1226" i="2"/>
  <c r="T1226" i="2"/>
  <c r="S1226" i="2"/>
  <c r="AC1226" i="2"/>
  <c r="AB1226" i="2" l="1"/>
  <c r="T1227" i="2"/>
  <c r="V1227" i="2"/>
  <c r="Z1226" i="2"/>
  <c r="AH1227" i="2"/>
  <c r="AH1226" i="2"/>
  <c r="W1226" i="2"/>
  <c r="R1227" i="2" s="1"/>
  <c r="Y1226" i="2"/>
  <c r="U1227" i="2"/>
  <c r="S1227" i="2"/>
  <c r="AA1226" i="2"/>
  <c r="Z1227" i="2" l="1"/>
  <c r="S1228" i="2"/>
  <c r="AA1227" i="2"/>
  <c r="AC1227" i="2"/>
  <c r="U1228" i="2"/>
  <c r="V1228" i="2"/>
  <c r="AD1227" i="2"/>
  <c r="AB1227" i="2"/>
  <c r="T1228" i="2"/>
  <c r="Q1227" i="2"/>
  <c r="U1229" i="2" l="1"/>
  <c r="AC1228" i="2"/>
  <c r="W1227" i="2"/>
  <c r="R1228" i="2" s="1"/>
  <c r="Y1227" i="2"/>
  <c r="Q1228" i="2"/>
  <c r="S1229" i="2"/>
  <c r="AA1228" i="2"/>
  <c r="AB1228" i="2"/>
  <c r="V1229" i="2"/>
  <c r="AD1228" i="2"/>
  <c r="AH1228" i="2"/>
  <c r="AA1229" i="2" l="1"/>
  <c r="W1228" i="2"/>
  <c r="R1229" i="2" s="1"/>
  <c r="Y1228" i="2"/>
  <c r="Q1229" i="2"/>
  <c r="Z1228" i="2"/>
  <c r="AD1229" i="2"/>
  <c r="T1229" i="2"/>
  <c r="V1230" i="2" s="1"/>
  <c r="AC1229" i="2"/>
  <c r="U1230" i="2"/>
  <c r="AD1230" i="2" l="1"/>
  <c r="W1229" i="2"/>
  <c r="R1230" i="2" s="1"/>
  <c r="Y1229" i="2"/>
  <c r="Q1230" i="2"/>
  <c r="AC1230" i="2"/>
  <c r="AH1230" i="2"/>
  <c r="Z1229" i="2"/>
  <c r="S1230" i="2"/>
  <c r="AB1229" i="2"/>
  <c r="T1230" i="2"/>
  <c r="U1231" i="2" s="1"/>
  <c r="AH1229" i="2"/>
  <c r="AC1231" i="2" l="1"/>
  <c r="W1230" i="2"/>
  <c r="R1231" i="2" s="1"/>
  <c r="Y1230" i="2"/>
  <c r="AH1231" i="2"/>
  <c r="Z1230" i="2"/>
  <c r="AB1230" i="2"/>
  <c r="T1231" i="2"/>
  <c r="AA1230" i="2"/>
  <c r="S1231" i="2"/>
  <c r="V1231" i="2"/>
  <c r="V1232" i="2" l="1"/>
  <c r="AD1231" i="2"/>
  <c r="Z1231" i="2"/>
  <c r="AH1232" i="2"/>
  <c r="Q1231" i="2"/>
  <c r="T1232" i="2"/>
  <c r="AB1231" i="2"/>
  <c r="S1232" i="2"/>
  <c r="AA1231" i="2"/>
  <c r="U1232" i="2"/>
  <c r="Y1231" i="2" l="1"/>
  <c r="W1231" i="2"/>
  <c r="Q1232" i="2" s="1"/>
  <c r="U1233" i="2"/>
  <c r="AC1232" i="2"/>
  <c r="R1232" i="2"/>
  <c r="S1233" i="2" s="1"/>
  <c r="AA1232" i="2"/>
  <c r="AB1232" i="2"/>
  <c r="AD1232" i="2"/>
  <c r="V1233" i="2"/>
  <c r="AD1233" i="2" s="1"/>
  <c r="AA1233" i="2" l="1"/>
  <c r="AC1233" i="2"/>
  <c r="Z1232" i="2"/>
  <c r="AH1233" i="2"/>
  <c r="R1233" i="2"/>
  <c r="Y1232" i="2"/>
  <c r="W1232" i="2"/>
  <c r="Q1233" i="2"/>
  <c r="T1233" i="2"/>
  <c r="T1234" i="2" l="1"/>
  <c r="Z1233" i="2"/>
  <c r="AH1234" i="2"/>
  <c r="V1234" i="2"/>
  <c r="AB1233" i="2"/>
  <c r="W1233" i="2"/>
  <c r="Y1233" i="2"/>
  <c r="U1234" i="2"/>
  <c r="S1234" i="2"/>
  <c r="AA1234" i="2" s="1"/>
  <c r="AD1234" i="2" l="1"/>
  <c r="V1235" i="2"/>
  <c r="R1234" i="2"/>
  <c r="AC1234" i="2"/>
  <c r="U1235" i="2"/>
  <c r="Q1234" i="2"/>
  <c r="AB1234" i="2"/>
  <c r="T1235" i="2"/>
  <c r="AB1235" i="2" l="1"/>
  <c r="AC1235" i="2"/>
  <c r="S1235" i="2"/>
  <c r="Z1234" i="2"/>
  <c r="AH1235" i="2"/>
  <c r="Y1234" i="2"/>
  <c r="W1234" i="2"/>
  <c r="R1235" i="2" s="1"/>
  <c r="T1236" i="2" s="1"/>
  <c r="Q1235" i="2"/>
  <c r="AD1235" i="2"/>
  <c r="V1236" i="2"/>
  <c r="AB1236" i="2" l="1"/>
  <c r="AA1235" i="2"/>
  <c r="S1236" i="2"/>
  <c r="AA1236" i="2" s="1"/>
  <c r="AD1236" i="2"/>
  <c r="V1237" i="2"/>
  <c r="AD1237" i="2" s="1"/>
  <c r="U1236" i="2"/>
  <c r="Y1235" i="2"/>
  <c r="W1235" i="2"/>
  <c r="Z1235" i="2"/>
  <c r="AC1236" i="2" l="1"/>
  <c r="U1237" i="2"/>
  <c r="AC1237" i="2" s="1"/>
  <c r="AH1236" i="2"/>
  <c r="R1236" i="2"/>
  <c r="Q1236" i="2"/>
  <c r="W1236" i="2" l="1"/>
  <c r="R1237" i="2" s="1"/>
  <c r="Y1236" i="2"/>
  <c r="Q1237" i="2"/>
  <c r="S1237" i="2"/>
  <c r="AH1237" i="2"/>
  <c r="Z1236" i="2"/>
  <c r="T1237" i="2"/>
  <c r="AA1237" i="2" l="1"/>
  <c r="S1238" i="2"/>
  <c r="W1237" i="2"/>
  <c r="Q1238" i="2" s="1"/>
  <c r="Y1237" i="2"/>
  <c r="U1238" i="2"/>
  <c r="AB1237" i="2"/>
  <c r="T1238" i="2"/>
  <c r="V1238" i="2"/>
  <c r="AH1238" i="2"/>
  <c r="Z1237" i="2"/>
  <c r="R1238" i="2"/>
  <c r="AB1238" i="2" l="1"/>
  <c r="T1239" i="2"/>
  <c r="AC1238" i="2"/>
  <c r="U1239" i="2"/>
  <c r="W1238" i="2"/>
  <c r="R1239" i="2" s="1"/>
  <c r="Z1238" i="2"/>
  <c r="Y1238" i="2"/>
  <c r="AA1238" i="2"/>
  <c r="S1239" i="2"/>
  <c r="AD1238" i="2"/>
  <c r="V1239" i="2"/>
  <c r="AD1239" i="2" s="1"/>
  <c r="Z1239" i="2" l="1"/>
  <c r="AH1239" i="2"/>
  <c r="AC1239" i="2"/>
  <c r="U1240" i="2"/>
  <c r="AA1239" i="2"/>
  <c r="S1240" i="2"/>
  <c r="Q1239" i="2"/>
  <c r="V1240" i="2"/>
  <c r="T1240" i="2"/>
  <c r="AB1239" i="2"/>
  <c r="AA1240" i="2" l="1"/>
  <c r="U1241" i="2"/>
  <c r="AC1240" i="2"/>
  <c r="T1241" i="2"/>
  <c r="AB1240" i="2"/>
  <c r="AD1240" i="2"/>
  <c r="V1241" i="2"/>
  <c r="Y1239" i="2"/>
  <c r="W1239" i="2"/>
  <c r="R1240" i="2" s="1"/>
  <c r="Q1240" i="2"/>
  <c r="AH1240" i="2"/>
  <c r="AD1241" i="2" l="1"/>
  <c r="V1242" i="2"/>
  <c r="AB1241" i="2"/>
  <c r="AC1241" i="2"/>
  <c r="AH1241" i="2"/>
  <c r="Z1240" i="2"/>
  <c r="Y1240" i="2"/>
  <c r="W1240" i="2"/>
  <c r="R1241" i="2" s="1"/>
  <c r="T1242" i="2" s="1"/>
  <c r="Q1241" i="2"/>
  <c r="S1241" i="2"/>
  <c r="U1242" i="2" s="1"/>
  <c r="AC1242" i="2" l="1"/>
  <c r="AB1242" i="2"/>
  <c r="AA1241" i="2"/>
  <c r="S1242" i="2"/>
  <c r="W1241" i="2"/>
  <c r="R1242" i="2" s="1"/>
  <c r="Q1242" i="2"/>
  <c r="Y1241" i="2"/>
  <c r="V1243" i="2"/>
  <c r="AD1243" i="2" s="1"/>
  <c r="AD1242" i="2"/>
  <c r="Z1241" i="2"/>
  <c r="Y1242" i="2" l="1"/>
  <c r="W1242" i="2"/>
  <c r="R1243" i="2" s="1"/>
  <c r="Z1242" i="2"/>
  <c r="AH1243" i="2"/>
  <c r="AA1242" i="2"/>
  <c r="S1243" i="2"/>
  <c r="AH1242" i="2"/>
  <c r="T1243" i="2"/>
  <c r="Q1243" i="2"/>
  <c r="W1243" i="2" s="1"/>
  <c r="Q1244" i="2" s="1"/>
  <c r="U1243" i="2"/>
  <c r="S1244" i="2" l="1"/>
  <c r="AA1244" i="2" s="1"/>
  <c r="AA1243" i="2"/>
  <c r="AC1243" i="2"/>
  <c r="U1244" i="2"/>
  <c r="Y1243" i="2"/>
  <c r="AH1244" i="2"/>
  <c r="Z1243" i="2"/>
  <c r="T1244" i="2"/>
  <c r="AB1244" i="2" s="1"/>
  <c r="AB1243" i="2"/>
  <c r="V1244" i="2"/>
  <c r="Y1244" i="2"/>
  <c r="R1244" i="2"/>
  <c r="W1244" i="2" s="1"/>
  <c r="U1245" i="2" l="1"/>
  <c r="AC1245" i="2" s="1"/>
  <c r="AC1244" i="2"/>
  <c r="V1245" i="2"/>
  <c r="AD1245" i="2" s="1"/>
  <c r="AD1244" i="2"/>
  <c r="Q1245" i="2"/>
  <c r="R1245" i="2"/>
  <c r="Z1244" i="2"/>
  <c r="S1245" i="2"/>
  <c r="T1245" i="2"/>
  <c r="T1246" i="2" l="1"/>
  <c r="AB1245" i="2"/>
  <c r="V1246" i="2"/>
  <c r="U1246" i="2"/>
  <c r="S1246" i="2"/>
  <c r="AA1245" i="2"/>
  <c r="AH1245" i="2"/>
  <c r="R1246" i="2"/>
  <c r="Z1245" i="2"/>
  <c r="Y1245" i="2"/>
  <c r="W1245" i="2"/>
  <c r="Q1246" i="2"/>
  <c r="AH1246" i="2" l="1"/>
  <c r="Z1246" i="2"/>
  <c r="AH1247" i="2"/>
  <c r="S1247" i="2"/>
  <c r="AA1246" i="2"/>
  <c r="AC1246" i="2"/>
  <c r="U1247" i="2"/>
  <c r="AD1246" i="2"/>
  <c r="V1247" i="2"/>
  <c r="W1246" i="2"/>
  <c r="Q1247" i="2" s="1"/>
  <c r="Y1246" i="2"/>
  <c r="T1247" i="2"/>
  <c r="AB1246" i="2"/>
  <c r="AC1247" i="2" l="1"/>
  <c r="U1248" i="2"/>
  <c r="AA1247" i="2"/>
  <c r="Y1247" i="2"/>
  <c r="AB1247" i="2"/>
  <c r="AD1247" i="2"/>
  <c r="V1248" i="2"/>
  <c r="R1247" i="2"/>
  <c r="S1248" i="2" s="1"/>
  <c r="AA1248" i="2" l="1"/>
  <c r="AD1248" i="2"/>
  <c r="W1247" i="2"/>
  <c r="R1248" i="2"/>
  <c r="Z1247" i="2"/>
  <c r="AC1248" i="2"/>
  <c r="T1248" i="2"/>
  <c r="U1249" i="2" s="1"/>
  <c r="AC1249" i="2" l="1"/>
  <c r="Z1248" i="2"/>
  <c r="AH1249" i="2"/>
  <c r="Q1248" i="2"/>
  <c r="V1249" i="2"/>
  <c r="T1249" i="2"/>
  <c r="AB1248" i="2"/>
  <c r="AH1248" i="2"/>
  <c r="S1249" i="2"/>
  <c r="W1248" i="2" l="1"/>
  <c r="Y1248" i="2"/>
  <c r="Q1249" i="2"/>
  <c r="R1249" i="2"/>
  <c r="S1250" i="2" s="1"/>
  <c r="AA1249" i="2"/>
  <c r="AB1249" i="2"/>
  <c r="U1250" i="2"/>
  <c r="AD1249" i="2"/>
  <c r="V1250" i="2"/>
  <c r="AA1250" i="2" l="1"/>
  <c r="T1250" i="2"/>
  <c r="U1251" i="2" s="1"/>
  <c r="Z1249" i="2"/>
  <c r="AH1250" i="2"/>
  <c r="W1249" i="2"/>
  <c r="Q1250" i="2" s="1"/>
  <c r="Y1249" i="2"/>
  <c r="AC1250" i="2"/>
  <c r="AD1250" i="2"/>
  <c r="V1251" i="2" l="1"/>
  <c r="AD1251" i="2" s="1"/>
  <c r="Y1250" i="2"/>
  <c r="AC1251" i="2"/>
  <c r="R1250" i="2"/>
  <c r="AB1250" i="2"/>
  <c r="AH1251" i="2" l="1"/>
  <c r="Z1250" i="2"/>
  <c r="S1251" i="2"/>
  <c r="W1250" i="2"/>
  <c r="T1251" i="2"/>
  <c r="AA1251" i="2" l="1"/>
  <c r="AB1251" i="2"/>
  <c r="U1252" i="2"/>
  <c r="V1252" i="2"/>
  <c r="Q1251" i="2"/>
  <c r="R1251" i="2"/>
  <c r="T1252" i="2" s="1"/>
  <c r="AB1252" i="2" l="1"/>
  <c r="AD1252" i="2"/>
  <c r="V1253" i="2"/>
  <c r="AC1252" i="2"/>
  <c r="Y1251" i="2"/>
  <c r="W1251" i="2"/>
  <c r="Q1252" i="2" s="1"/>
  <c r="AH1252" i="2"/>
  <c r="Z1251" i="2"/>
  <c r="S1252" i="2"/>
  <c r="U1253" i="2" s="1"/>
  <c r="Y1252" i="2" l="1"/>
  <c r="AC1253" i="2"/>
  <c r="AD1253" i="2"/>
  <c r="AA1252" i="2"/>
  <c r="R1252" i="2"/>
  <c r="Z1252" i="2" l="1"/>
  <c r="T1253" i="2"/>
  <c r="S1253" i="2"/>
  <c r="W1252" i="2"/>
  <c r="Q1253" i="2" l="1"/>
  <c r="AA1253" i="2"/>
  <c r="AH1253" i="2"/>
  <c r="AB1253" i="2"/>
  <c r="V1254" i="2"/>
  <c r="U1254" i="2"/>
  <c r="R1253" i="2"/>
  <c r="S1254" i="2" s="1"/>
  <c r="AA1254" i="2" l="1"/>
  <c r="AD1254" i="2"/>
  <c r="T1254" i="2"/>
  <c r="Z1253" i="2"/>
  <c r="AC1254" i="2"/>
  <c r="Y1253" i="2"/>
  <c r="W1253" i="2"/>
  <c r="R1254" i="2" s="1"/>
  <c r="Z1254" i="2" l="1"/>
  <c r="S1255" i="2"/>
  <c r="T1255" i="2"/>
  <c r="AB1254" i="2"/>
  <c r="AA1255" i="2"/>
  <c r="V1255" i="2"/>
  <c r="U1255" i="2"/>
  <c r="Q1254" i="2"/>
  <c r="AH1254" i="2"/>
  <c r="AB1255" i="2" l="1"/>
  <c r="W1254" i="2"/>
  <c r="Q1255" i="2" s="1"/>
  <c r="Y1254" i="2"/>
  <c r="AH1255" i="2"/>
  <c r="AC1255" i="2"/>
  <c r="U1256" i="2"/>
  <c r="AD1255" i="2"/>
  <c r="V1256" i="2"/>
  <c r="R1255" i="2"/>
  <c r="S1256" i="2" s="1"/>
  <c r="AA1256" i="2" l="1"/>
  <c r="Y1255" i="2"/>
  <c r="W1255" i="2"/>
  <c r="Q1256" i="2" s="1"/>
  <c r="AD1256" i="2"/>
  <c r="R1256" i="2"/>
  <c r="AH1256" i="2"/>
  <c r="Z1255" i="2"/>
  <c r="AC1256" i="2"/>
  <c r="T1256" i="2"/>
  <c r="U1257" i="2" s="1"/>
  <c r="AC1257" i="2" l="1"/>
  <c r="Z1256" i="2"/>
  <c r="AH1257" i="2"/>
  <c r="V1257" i="2"/>
  <c r="Y1256" i="2"/>
  <c r="W1256" i="2"/>
  <c r="T1257" i="2"/>
  <c r="AB1256" i="2"/>
  <c r="S1257" i="2"/>
  <c r="R1257" i="2" l="1"/>
  <c r="T1258" i="2" s="1"/>
  <c r="Q1257" i="2"/>
  <c r="W1257" i="2" s="1"/>
  <c r="Q1258" i="2" s="1"/>
  <c r="AB1257" i="2"/>
  <c r="Z1257" i="2"/>
  <c r="AH1258" i="2"/>
  <c r="AD1257" i="2"/>
  <c r="V1258" i="2"/>
  <c r="Y1257" i="2"/>
  <c r="U1258" i="2"/>
  <c r="S1258" i="2"/>
  <c r="AA1257" i="2"/>
  <c r="AD1258" i="2" l="1"/>
  <c r="V1259" i="2"/>
  <c r="Y1258" i="2"/>
  <c r="R1258" i="2"/>
  <c r="W1258" i="2" s="1"/>
  <c r="AC1258" i="2"/>
  <c r="U1259" i="2"/>
  <c r="AA1258" i="2"/>
  <c r="AB1258" i="2"/>
  <c r="Q1259" i="2" l="1"/>
  <c r="AC1259" i="2"/>
  <c r="T1259" i="2"/>
  <c r="R1259" i="2"/>
  <c r="Z1258" i="2"/>
  <c r="S1259" i="2"/>
  <c r="AD1259" i="2"/>
  <c r="AH1259" i="2" l="1"/>
  <c r="Z1259" i="2"/>
  <c r="T1260" i="2"/>
  <c r="AB1259" i="2"/>
  <c r="V1260" i="2"/>
  <c r="U1260" i="2"/>
  <c r="S1260" i="2"/>
  <c r="AA1259" i="2"/>
  <c r="Y1259" i="2"/>
  <c r="W1259" i="2"/>
  <c r="Q1260" i="2" s="1"/>
  <c r="AC1260" i="2" l="1"/>
  <c r="U1261" i="2"/>
  <c r="AD1260" i="2"/>
  <c r="V1261" i="2"/>
  <c r="Y1260" i="2"/>
  <c r="AB1260" i="2"/>
  <c r="AH1260" i="2"/>
  <c r="AA1260" i="2"/>
  <c r="R1260" i="2"/>
  <c r="AD1261" i="2" l="1"/>
  <c r="W1260" i="2"/>
  <c r="Z1260" i="2"/>
  <c r="AC1261" i="2"/>
  <c r="S1261" i="2"/>
  <c r="T1261" i="2"/>
  <c r="V1262" i="2" s="1"/>
  <c r="AD1262" i="2" l="1"/>
  <c r="AB1261" i="2"/>
  <c r="AH1261" i="2"/>
  <c r="Q1261" i="2"/>
  <c r="AA1261" i="2"/>
  <c r="U1262" i="2"/>
  <c r="R1261" i="2"/>
  <c r="T1262" i="2" s="1"/>
  <c r="AB1262" i="2" l="1"/>
  <c r="V1263" i="2"/>
  <c r="Y1261" i="2"/>
  <c r="W1261" i="2"/>
  <c r="Z1261" i="2"/>
  <c r="AC1262" i="2"/>
  <c r="S1262" i="2"/>
  <c r="Q1262" i="2" l="1"/>
  <c r="Y1262" i="2" s="1"/>
  <c r="AH1262" i="2"/>
  <c r="AA1262" i="2"/>
  <c r="AD1263" i="2"/>
  <c r="R1262" i="2"/>
  <c r="U1263" i="2"/>
  <c r="AH1263" i="2" l="1"/>
  <c r="Z1262" i="2"/>
  <c r="T1263" i="2"/>
  <c r="S1263" i="2"/>
  <c r="W1262" i="2"/>
  <c r="AC1263" i="2"/>
  <c r="Q1263" i="2" l="1"/>
  <c r="AA1263" i="2"/>
  <c r="AB1263" i="2"/>
  <c r="V1264" i="2"/>
  <c r="U1264" i="2"/>
  <c r="R1263" i="2"/>
  <c r="S1264" i="2" s="1"/>
  <c r="AA1264" i="2" l="1"/>
  <c r="AC1264" i="2"/>
  <c r="T1264" i="2"/>
  <c r="V1265" i="2" s="1"/>
  <c r="AD1264" i="2"/>
  <c r="R1264" i="2"/>
  <c r="Z1263" i="2"/>
  <c r="Y1263" i="2"/>
  <c r="W1263" i="2"/>
  <c r="Q1264" i="2" s="1"/>
  <c r="AD1265" i="2" l="1"/>
  <c r="Z1264" i="2"/>
  <c r="AH1265" i="2"/>
  <c r="T1265" i="2"/>
  <c r="V1266" i="2" s="1"/>
  <c r="AB1264" i="2"/>
  <c r="U1265" i="2"/>
  <c r="Y1264" i="2"/>
  <c r="W1264" i="2"/>
  <c r="AH1264" i="2"/>
  <c r="S1265" i="2"/>
  <c r="AD1266" i="2" l="1"/>
  <c r="AA1265" i="2"/>
  <c r="R1265" i="2"/>
  <c r="S1266" i="2" s="1"/>
  <c r="AB1265" i="2"/>
  <c r="Q1265" i="2"/>
  <c r="AC1265" i="2"/>
  <c r="U1266" i="2"/>
  <c r="AA1266" i="2" l="1"/>
  <c r="W1265" i="2"/>
  <c r="R1266" i="2" s="1"/>
  <c r="Y1265" i="2"/>
  <c r="Q1266" i="2"/>
  <c r="T1266" i="2"/>
  <c r="AC1266" i="2"/>
  <c r="Z1265" i="2"/>
  <c r="Z1266" i="2" l="1"/>
  <c r="AH1267" i="2"/>
  <c r="S1267" i="2"/>
  <c r="T1267" i="2"/>
  <c r="AB1266" i="2"/>
  <c r="V1267" i="2"/>
  <c r="Y1266" i="2"/>
  <c r="W1266" i="2"/>
  <c r="Q1267" i="2" s="1"/>
  <c r="AH1266" i="2"/>
  <c r="U1267" i="2"/>
  <c r="AD1267" i="2" l="1"/>
  <c r="V1268" i="2"/>
  <c r="AB1267" i="2"/>
  <c r="AA1267" i="2"/>
  <c r="Y1267" i="2"/>
  <c r="AC1267" i="2"/>
  <c r="U1268" i="2"/>
  <c r="R1267" i="2"/>
  <c r="T1268" i="2" s="1"/>
  <c r="AB1268" i="2" l="1"/>
  <c r="W1267" i="2"/>
  <c r="S1268" i="2"/>
  <c r="U1269" i="2" s="1"/>
  <c r="AC1268" i="2"/>
  <c r="R1268" i="2"/>
  <c r="Z1267" i="2"/>
  <c r="AD1268" i="2"/>
  <c r="V1269" i="2"/>
  <c r="AH1268" i="2" l="1"/>
  <c r="AC1269" i="2"/>
  <c r="S1269" i="2"/>
  <c r="AA1268" i="2"/>
  <c r="Q1268" i="2"/>
  <c r="AD1269" i="2"/>
  <c r="Z1268" i="2"/>
  <c r="T1269" i="2"/>
  <c r="Y1268" i="2" l="1"/>
  <c r="W1268" i="2"/>
  <c r="AA1269" i="2"/>
  <c r="AB1269" i="2"/>
  <c r="AH1269" i="2"/>
  <c r="V1270" i="2"/>
  <c r="U1270" i="2"/>
  <c r="AC1270" i="2" l="1"/>
  <c r="R1269" i="2"/>
  <c r="Q1269" i="2"/>
  <c r="AD1270" i="2"/>
  <c r="W1269" i="2" l="1"/>
  <c r="Y1269" i="2"/>
  <c r="Q1270" i="2"/>
  <c r="R1270" i="2"/>
  <c r="Z1269" i="2"/>
  <c r="S1270" i="2"/>
  <c r="T1270" i="2"/>
  <c r="S1271" i="2" l="1"/>
  <c r="AA1270" i="2"/>
  <c r="AH1270" i="2"/>
  <c r="R1271" i="2"/>
  <c r="Z1270" i="2"/>
  <c r="Y1270" i="2"/>
  <c r="W1270" i="2"/>
  <c r="T1271" i="2"/>
  <c r="AB1270" i="2"/>
  <c r="U1271" i="2"/>
  <c r="V1271" i="2"/>
  <c r="Q1271" i="2" l="1"/>
  <c r="AD1271" i="2"/>
  <c r="V1272" i="2"/>
  <c r="AC1271" i="2"/>
  <c r="U1272" i="2"/>
  <c r="AH1271" i="2"/>
  <c r="AH1272" i="2"/>
  <c r="Z1271" i="2"/>
  <c r="T1272" i="2"/>
  <c r="AB1271" i="2"/>
  <c r="Y1271" i="2"/>
  <c r="W1271" i="2"/>
  <c r="S1272" i="2"/>
  <c r="AA1271" i="2"/>
  <c r="Q1272" i="2" l="1"/>
  <c r="Y1272" i="2" s="1"/>
  <c r="R1272" i="2"/>
  <c r="T1273" i="2" s="1"/>
  <c r="AC1272" i="2"/>
  <c r="U1273" i="2"/>
  <c r="AB1272" i="2"/>
  <c r="V1273" i="2"/>
  <c r="AD1272" i="2"/>
  <c r="AA1272" i="2"/>
  <c r="AB1273" i="2" l="1"/>
  <c r="Z1272" i="2"/>
  <c r="AH1273" i="2"/>
  <c r="AC1273" i="2"/>
  <c r="S1273" i="2"/>
  <c r="U1274" i="2" s="1"/>
  <c r="AD1273" i="2"/>
  <c r="V1274" i="2"/>
  <c r="W1272" i="2"/>
  <c r="R1273" i="2" s="1"/>
  <c r="Z1273" i="2" l="1"/>
  <c r="AH1274" i="2"/>
  <c r="T1274" i="2"/>
  <c r="U1275" i="2" s="1"/>
  <c r="AC1274" i="2"/>
  <c r="AD1274" i="2"/>
  <c r="Q1273" i="2"/>
  <c r="S1274" i="2"/>
  <c r="AA1273" i="2"/>
  <c r="V1275" i="2" l="1"/>
  <c r="AC1275" i="2"/>
  <c r="AD1275" i="2"/>
  <c r="AB1274" i="2"/>
  <c r="AA1274" i="2"/>
  <c r="W1273" i="2"/>
  <c r="Q1274" i="2" s="1"/>
  <c r="Y1273" i="2"/>
  <c r="Y1274" i="2" l="1"/>
  <c r="R1274" i="2"/>
  <c r="W1274" i="2" s="1"/>
  <c r="Q1275" i="2" l="1"/>
  <c r="R1275" i="2"/>
  <c r="Z1274" i="2"/>
  <c r="T1275" i="2"/>
  <c r="S1275" i="2"/>
  <c r="AH1275" i="2" l="1"/>
  <c r="Z1275" i="2"/>
  <c r="AH1276" i="2"/>
  <c r="T1276" i="2"/>
  <c r="U1276" i="2"/>
  <c r="V1276" i="2"/>
  <c r="AA1275" i="2"/>
  <c r="S1276" i="2"/>
  <c r="W1275" i="2"/>
  <c r="Y1275" i="2"/>
  <c r="AB1275" i="2"/>
  <c r="AD1276" i="2" l="1"/>
  <c r="V1277" i="2"/>
  <c r="AC1276" i="2"/>
  <c r="U1277" i="2"/>
  <c r="AB1276" i="2"/>
  <c r="Q1276" i="2"/>
  <c r="R1276" i="2"/>
  <c r="T1277" i="2" s="1"/>
  <c r="AA1276" i="2"/>
  <c r="AB1277" i="2" l="1"/>
  <c r="AC1277" i="2"/>
  <c r="Y1276" i="2"/>
  <c r="W1276" i="2"/>
  <c r="Q1277" i="2" s="1"/>
  <c r="AD1277" i="2"/>
  <c r="V1278" i="2"/>
  <c r="Z1276" i="2"/>
  <c r="S1277" i="2"/>
  <c r="Y1277" i="2" l="1"/>
  <c r="AA1277" i="2"/>
  <c r="U1278" i="2"/>
  <c r="R1277" i="2"/>
  <c r="AH1277" i="2"/>
  <c r="AD1278" i="2"/>
  <c r="Z1277" i="2" l="1"/>
  <c r="T1278" i="2"/>
  <c r="AC1278" i="2"/>
  <c r="S1278" i="2"/>
  <c r="W1277" i="2"/>
  <c r="AA1278" i="2" l="1"/>
  <c r="AB1278" i="2"/>
  <c r="V1279" i="2"/>
  <c r="U1279" i="2"/>
  <c r="AH1278" i="2"/>
  <c r="Q1278" i="2"/>
  <c r="R1278" i="2"/>
  <c r="AD1279" i="2" l="1"/>
  <c r="AC1279" i="2"/>
  <c r="Z1278" i="2"/>
  <c r="T1279" i="2"/>
  <c r="V1280" i="2" s="1"/>
  <c r="Y1278" i="2"/>
  <c r="W1278" i="2"/>
  <c r="R1279" i="2" s="1"/>
  <c r="S1279" i="2"/>
  <c r="Q1279" i="2" l="1"/>
  <c r="Z1279" i="2"/>
  <c r="AD1280" i="2"/>
  <c r="AH1279" i="2"/>
  <c r="W1279" i="2"/>
  <c r="Y1279" i="2"/>
  <c r="U1280" i="2"/>
  <c r="S1280" i="2"/>
  <c r="AA1279" i="2"/>
  <c r="T1280" i="2"/>
  <c r="V1281" i="2" s="1"/>
  <c r="AB1279" i="2"/>
  <c r="AD1281" i="2" l="1"/>
  <c r="AA1280" i="2"/>
  <c r="AB1280" i="2"/>
  <c r="AC1280" i="2"/>
  <c r="U1281" i="2"/>
  <c r="AH1280" i="2"/>
  <c r="Q1280" i="2"/>
  <c r="R1280" i="2"/>
  <c r="T1281" i="2" s="1"/>
  <c r="AB1281" i="2" l="1"/>
  <c r="V1282" i="2"/>
  <c r="AC1281" i="2"/>
  <c r="Z1280" i="2"/>
  <c r="S1281" i="2"/>
  <c r="U1282" i="2" s="1"/>
  <c r="Y1280" i="2"/>
  <c r="W1280" i="2"/>
  <c r="AH1281" i="2" l="1"/>
  <c r="Q1281" i="2"/>
  <c r="Y1281" i="2" s="1"/>
  <c r="R1281" i="2"/>
  <c r="T1282" i="2" s="1"/>
  <c r="AC1282" i="2"/>
  <c r="AD1282" i="2"/>
  <c r="AA1281" i="2"/>
  <c r="S1282" i="2" l="1"/>
  <c r="W1281" i="2"/>
  <c r="Z1281" i="2"/>
  <c r="AH1282" i="2"/>
  <c r="AB1282" i="2"/>
  <c r="R1282" i="2"/>
  <c r="Z1282" i="2" s="1"/>
  <c r="AA1282" i="2"/>
  <c r="U1283" i="2"/>
  <c r="V1283" i="2"/>
  <c r="Q1282" i="2"/>
  <c r="S1283" i="2" l="1"/>
  <c r="W1282" i="2"/>
  <c r="Q1283" i="2" s="1"/>
  <c r="Y1282" i="2"/>
  <c r="AD1283" i="2"/>
  <c r="R1283" i="2"/>
  <c r="AC1283" i="2"/>
  <c r="T1283" i="2"/>
  <c r="V1284" i="2" s="1"/>
  <c r="AD1284" i="2" l="1"/>
  <c r="Z1283" i="2"/>
  <c r="T1284" i="2"/>
  <c r="AB1283" i="2"/>
  <c r="U1284" i="2"/>
  <c r="Y1283" i="2"/>
  <c r="W1283" i="2"/>
  <c r="Q1284" i="2"/>
  <c r="AH1283" i="2"/>
  <c r="S1284" i="2"/>
  <c r="AA1283" i="2"/>
  <c r="AB1284" i="2" l="1"/>
  <c r="AA1284" i="2"/>
  <c r="AH1284" i="2"/>
  <c r="R1284" i="2"/>
  <c r="V1285" i="2"/>
  <c r="Y1284" i="2"/>
  <c r="AC1284" i="2"/>
  <c r="U1285" i="2"/>
  <c r="AC1285" i="2" l="1"/>
  <c r="Z1284" i="2"/>
  <c r="S1285" i="2"/>
  <c r="AD1285" i="2"/>
  <c r="W1284" i="2"/>
  <c r="R1285" i="2" s="1"/>
  <c r="T1285" i="2"/>
  <c r="AH1285" i="2" l="1"/>
  <c r="Z1285" i="2"/>
  <c r="S1286" i="2"/>
  <c r="AA1285" i="2"/>
  <c r="T1286" i="2"/>
  <c r="AB1285" i="2"/>
  <c r="Q1285" i="2"/>
  <c r="U1286" i="2"/>
  <c r="V1286" i="2"/>
  <c r="AB1286" i="2" l="1"/>
  <c r="AA1286" i="2"/>
  <c r="AD1286" i="2"/>
  <c r="V1287" i="2"/>
  <c r="AC1286" i="2"/>
  <c r="U1287" i="2"/>
  <c r="Y1285" i="2"/>
  <c r="W1285" i="2"/>
  <c r="Q1286" i="2" s="1"/>
  <c r="AH1286" i="2"/>
  <c r="R1286" i="2" l="1"/>
  <c r="AC1287" i="2"/>
  <c r="Z1286" i="2"/>
  <c r="AD1287" i="2"/>
  <c r="W1286" i="2"/>
  <c r="Q1287" i="2" s="1"/>
  <c r="Y1286" i="2"/>
  <c r="S1287" i="2"/>
  <c r="T1287" i="2"/>
  <c r="U1288" i="2" s="1"/>
  <c r="AH1287" i="2" l="1"/>
  <c r="AC1288" i="2"/>
  <c r="Y1287" i="2"/>
  <c r="AA1287" i="2"/>
  <c r="R1287" i="2"/>
  <c r="V1288" i="2"/>
  <c r="AB1287" i="2"/>
  <c r="Z1287" i="2" l="1"/>
  <c r="AH1288" i="2"/>
  <c r="W1287" i="2"/>
  <c r="S1288" i="2"/>
  <c r="T1288" i="2"/>
  <c r="AD1288" i="2"/>
  <c r="AA1288" i="2" l="1"/>
  <c r="Q1288" i="2"/>
  <c r="AB1288" i="2"/>
  <c r="U1289" i="2"/>
  <c r="V1289" i="2"/>
  <c r="R1288" i="2"/>
  <c r="T1289" i="2" s="1"/>
  <c r="AD1289" i="2" l="1"/>
  <c r="V1290" i="2"/>
  <c r="AB1289" i="2"/>
  <c r="Y1288" i="2"/>
  <c r="W1288" i="2"/>
  <c r="R1289" i="2" s="1"/>
  <c r="AC1289" i="2"/>
  <c r="Z1288" i="2"/>
  <c r="S1289" i="2"/>
  <c r="Q1289" i="2" l="1"/>
  <c r="Y1289" i="2" s="1"/>
  <c r="AH1289" i="2"/>
  <c r="Z1289" i="2"/>
  <c r="T1290" i="2"/>
  <c r="W1289" i="2"/>
  <c r="R1290" i="2" s="1"/>
  <c r="S1290" i="2"/>
  <c r="AA1289" i="2"/>
  <c r="AD1290" i="2"/>
  <c r="U1290" i="2"/>
  <c r="Q1290" i="2" l="1"/>
  <c r="Z1290" i="2"/>
  <c r="AH1291" i="2"/>
  <c r="Y1290" i="2"/>
  <c r="W1290" i="2"/>
  <c r="T1291" i="2"/>
  <c r="AB1290" i="2"/>
  <c r="AC1290" i="2"/>
  <c r="U1291" i="2"/>
  <c r="AH1290" i="2"/>
  <c r="V1291" i="2"/>
  <c r="S1291" i="2"/>
  <c r="AA1290" i="2"/>
  <c r="AB1291" i="2" l="1"/>
  <c r="Q1291" i="2"/>
  <c r="AA1291" i="2"/>
  <c r="AC1291" i="2"/>
  <c r="U1292" i="2"/>
  <c r="AD1291" i="2"/>
  <c r="V1292" i="2"/>
  <c r="R1291" i="2"/>
  <c r="S1292" i="2" s="1"/>
  <c r="AA1292" i="2" l="1"/>
  <c r="Y1291" i="2"/>
  <c r="W1291" i="2"/>
  <c r="Q1292" i="2" s="1"/>
  <c r="R1292" i="2"/>
  <c r="Z1291" i="2"/>
  <c r="AC1292" i="2"/>
  <c r="AD1292" i="2"/>
  <c r="T1292" i="2"/>
  <c r="V1293" i="2" s="1"/>
  <c r="AH1292" i="2" l="1"/>
  <c r="AD1293" i="2"/>
  <c r="W1292" i="2"/>
  <c r="Y1292" i="2"/>
  <c r="R1293" i="2"/>
  <c r="Z1292" i="2"/>
  <c r="T1293" i="2"/>
  <c r="AB1292" i="2"/>
  <c r="U1293" i="2"/>
  <c r="S1293" i="2"/>
  <c r="AH1293" i="2" l="1"/>
  <c r="Z1293" i="2"/>
  <c r="AH1294" i="2"/>
  <c r="S1294" i="2"/>
  <c r="AA1293" i="2"/>
  <c r="AC1293" i="2"/>
  <c r="U1294" i="2"/>
  <c r="Q1293" i="2"/>
  <c r="T1294" i="2"/>
  <c r="AB1293" i="2"/>
  <c r="V1294" i="2"/>
  <c r="AC1294" i="2" l="1"/>
  <c r="U1295" i="2"/>
  <c r="AA1294" i="2"/>
  <c r="AB1294" i="2"/>
  <c r="AD1294" i="2"/>
  <c r="V1295" i="2"/>
  <c r="W1293" i="2"/>
  <c r="Y1293" i="2"/>
  <c r="R1294" i="2" l="1"/>
  <c r="S1295" i="2" s="1"/>
  <c r="AA1295" i="2" s="1"/>
  <c r="Q1294" i="2"/>
  <c r="Y1294" i="2" s="1"/>
  <c r="AD1295" i="2"/>
  <c r="T1295" i="2"/>
  <c r="Z1294" i="2"/>
  <c r="AC1295" i="2"/>
  <c r="W1294" i="2" l="1"/>
  <c r="Q1295" i="2" s="1"/>
  <c r="Y1295" i="2" s="1"/>
  <c r="AB1295" i="2"/>
  <c r="V1296" i="2"/>
  <c r="U1296" i="2"/>
  <c r="R1295" i="2"/>
  <c r="T1296" i="2" s="1"/>
  <c r="AH1295" i="2"/>
  <c r="AB1296" i="2" l="1"/>
  <c r="AD1296" i="2"/>
  <c r="V1297" i="2"/>
  <c r="R1296" i="2"/>
  <c r="Z1295" i="2"/>
  <c r="AH1296" i="2"/>
  <c r="S1296" i="2"/>
  <c r="U1297" i="2" s="1"/>
  <c r="W1295" i="2"/>
  <c r="AC1296" i="2"/>
  <c r="Z1296" i="2" l="1"/>
  <c r="AH1297" i="2"/>
  <c r="AD1297" i="2"/>
  <c r="AC1297" i="2"/>
  <c r="Q1296" i="2"/>
  <c r="S1297" i="2"/>
  <c r="AA1296" i="2"/>
  <c r="T1297" i="2"/>
  <c r="V1298" i="2" s="1"/>
  <c r="AD1298" i="2" l="1"/>
  <c r="U1298" i="2"/>
  <c r="AB1297" i="2"/>
  <c r="AA1297" i="2"/>
  <c r="W1296" i="2"/>
  <c r="Y1296" i="2"/>
  <c r="AC1298" i="2" l="1"/>
  <c r="Q1297" i="2"/>
  <c r="R1297" i="2"/>
  <c r="AH1298" i="2" l="1"/>
  <c r="Z1297" i="2"/>
  <c r="T1298" i="2"/>
  <c r="S1298" i="2"/>
  <c r="Y1297" i="2"/>
  <c r="W1297" i="2"/>
  <c r="R1298" i="2" s="1"/>
  <c r="Z1298" i="2" l="1"/>
  <c r="AH1299" i="2"/>
  <c r="S1299" i="2"/>
  <c r="AA1298" i="2"/>
  <c r="T1299" i="2"/>
  <c r="AB1298" i="2"/>
  <c r="V1299" i="2"/>
  <c r="U1299" i="2"/>
  <c r="Q1298" i="2"/>
  <c r="AB1299" i="2" l="1"/>
  <c r="AA1299" i="2"/>
  <c r="AC1299" i="2"/>
  <c r="U1300" i="2"/>
  <c r="W1298" i="2"/>
  <c r="Q1299" i="2" s="1"/>
  <c r="Y1298" i="2"/>
  <c r="AD1299" i="2"/>
  <c r="V1300" i="2"/>
  <c r="AC1300" i="2" l="1"/>
  <c r="Y1299" i="2"/>
  <c r="R1299" i="2"/>
  <c r="AD1300" i="2"/>
  <c r="Z1299" i="2" l="1"/>
  <c r="T1300" i="2"/>
  <c r="S1300" i="2"/>
  <c r="W1299" i="2"/>
  <c r="Q1300" i="2" l="1"/>
  <c r="AB1300" i="2"/>
  <c r="V1301" i="2"/>
  <c r="U1301" i="2"/>
  <c r="AH1300" i="2"/>
  <c r="AA1300" i="2"/>
  <c r="R1300" i="2"/>
  <c r="T1301" i="2" s="1"/>
  <c r="S1301" i="2" l="1"/>
  <c r="AA1301" i="2" s="1"/>
  <c r="AB1301" i="2"/>
  <c r="AC1301" i="2"/>
  <c r="U1302" i="2"/>
  <c r="AD1301" i="2"/>
  <c r="V1302" i="2"/>
  <c r="Z1300" i="2"/>
  <c r="W1300" i="2"/>
  <c r="Y1300" i="2"/>
  <c r="Q1301" i="2"/>
  <c r="AD1302" i="2" l="1"/>
  <c r="AC1302" i="2"/>
  <c r="Y1301" i="2"/>
  <c r="AH1301" i="2"/>
  <c r="R1301" i="2"/>
  <c r="W1301" i="2" s="1"/>
  <c r="Q1302" i="2" l="1"/>
  <c r="R1302" i="2"/>
  <c r="Z1301" i="2"/>
  <c r="T1302" i="2"/>
  <c r="S1302" i="2"/>
  <c r="AH1302" i="2" l="1"/>
  <c r="T1303" i="2"/>
  <c r="AB1302" i="2"/>
  <c r="V1303" i="2"/>
  <c r="U1303" i="2"/>
  <c r="S1303" i="2"/>
  <c r="AA1302" i="2"/>
  <c r="R1303" i="2"/>
  <c r="AH1303" i="2"/>
  <c r="Z1302" i="2"/>
  <c r="Y1302" i="2"/>
  <c r="W1302" i="2"/>
  <c r="Q1303" i="2"/>
  <c r="AH1304" i="2" l="1"/>
  <c r="S1304" i="2"/>
  <c r="AA1303" i="2"/>
  <c r="U1304" i="2"/>
  <c r="AC1303" i="2"/>
  <c r="Y1303" i="2"/>
  <c r="W1303" i="2"/>
  <c r="Q1304" i="2" s="1"/>
  <c r="AD1303" i="2"/>
  <c r="V1304" i="2"/>
  <c r="Z1303" i="2"/>
  <c r="T1304" i="2"/>
  <c r="AB1303" i="2"/>
  <c r="AC1304" i="2" l="1"/>
  <c r="U1305" i="2"/>
  <c r="AA1304" i="2"/>
  <c r="AB1304" i="2"/>
  <c r="Y1304" i="2"/>
  <c r="AD1304" i="2"/>
  <c r="V1305" i="2"/>
  <c r="R1304" i="2"/>
  <c r="T1305" i="2" s="1"/>
  <c r="AB1305" i="2" l="1"/>
  <c r="W1304" i="2"/>
  <c r="R1305" i="2"/>
  <c r="Z1304" i="2"/>
  <c r="S1305" i="2"/>
  <c r="AD1305" i="2"/>
  <c r="V1306" i="2"/>
  <c r="AC1305" i="2"/>
  <c r="S1306" i="2" l="1"/>
  <c r="AA1305" i="2"/>
  <c r="AH1305" i="2"/>
  <c r="Z1305" i="2"/>
  <c r="Q1305" i="2"/>
  <c r="AD1306" i="2"/>
  <c r="U1306" i="2"/>
  <c r="T1306" i="2"/>
  <c r="V1307" i="2" s="1"/>
  <c r="AH1306" i="2" l="1"/>
  <c r="AD1307" i="2"/>
  <c r="Y1305" i="2"/>
  <c r="W1305" i="2"/>
  <c r="AC1306" i="2"/>
  <c r="U1307" i="2"/>
  <c r="AB1306" i="2"/>
  <c r="AA1306" i="2"/>
  <c r="R1306" i="2" l="1"/>
  <c r="Q1306" i="2"/>
  <c r="AC1307" i="2"/>
  <c r="Y1306" i="2" l="1"/>
  <c r="W1306" i="2"/>
  <c r="Q1307" i="2"/>
  <c r="R1307" i="2"/>
  <c r="Z1306" i="2"/>
  <c r="T1307" i="2"/>
  <c r="S1307" i="2"/>
  <c r="AH1307" i="2" l="1"/>
  <c r="Z1307" i="2"/>
  <c r="AH1308" i="2"/>
  <c r="W1307" i="2"/>
  <c r="R1308" i="2" s="1"/>
  <c r="Y1307" i="2"/>
  <c r="Q1308" i="2"/>
  <c r="S1308" i="2"/>
  <c r="AA1307" i="2"/>
  <c r="T1308" i="2"/>
  <c r="AB1307" i="2"/>
  <c r="V1308" i="2"/>
  <c r="U1308" i="2"/>
  <c r="Z1308" i="2" l="1"/>
  <c r="AC1308" i="2"/>
  <c r="U1309" i="2"/>
  <c r="T1309" i="2"/>
  <c r="AB1308" i="2"/>
  <c r="AD1308" i="2"/>
  <c r="V1309" i="2"/>
  <c r="Y1308" i="2"/>
  <c r="W1308" i="2"/>
  <c r="S1309" i="2"/>
  <c r="AA1308" i="2"/>
  <c r="Q1309" i="2" l="1"/>
  <c r="Y1309" i="2" s="1"/>
  <c r="AH1309" i="2"/>
  <c r="AB1309" i="2"/>
  <c r="AC1309" i="2"/>
  <c r="U1310" i="2"/>
  <c r="AA1309" i="2"/>
  <c r="AD1309" i="2"/>
  <c r="V1310" i="2"/>
  <c r="R1309" i="2"/>
  <c r="S1310" i="2" s="1"/>
  <c r="AA1310" i="2" l="1"/>
  <c r="W1309" i="2"/>
  <c r="AC1310" i="2"/>
  <c r="AD1310" i="2"/>
  <c r="R1310" i="2"/>
  <c r="AH1310" i="2"/>
  <c r="Z1309" i="2"/>
  <c r="T1310" i="2"/>
  <c r="U1311" i="2" s="1"/>
  <c r="V1311" i="2" l="1"/>
  <c r="AD1311" i="2" s="1"/>
  <c r="AC1311" i="2"/>
  <c r="AH1311" i="2"/>
  <c r="Z1310" i="2"/>
  <c r="T1311" i="2"/>
  <c r="AB1310" i="2"/>
  <c r="Q1310" i="2"/>
  <c r="S1311" i="2"/>
  <c r="AB1311" i="2" l="1"/>
  <c r="V1312" i="2"/>
  <c r="AA1311" i="2"/>
  <c r="Y1310" i="2"/>
  <c r="W1310" i="2"/>
  <c r="Q1311" i="2" s="1"/>
  <c r="U1312" i="2"/>
  <c r="AD1312" i="2" l="1"/>
  <c r="Y1311" i="2"/>
  <c r="AC1312" i="2"/>
  <c r="R1311" i="2"/>
  <c r="W1311" i="2" s="1"/>
  <c r="Q1312" i="2" l="1"/>
  <c r="R1312" i="2"/>
  <c r="Z1311" i="2"/>
  <c r="S1312" i="2"/>
  <c r="T1312" i="2"/>
  <c r="AH1312" i="2" l="1"/>
  <c r="T1313" i="2"/>
  <c r="AB1312" i="2"/>
  <c r="V1313" i="2"/>
  <c r="U1313" i="2"/>
  <c r="Z1312" i="2"/>
  <c r="S1313" i="2"/>
  <c r="AA1312" i="2"/>
  <c r="Y1312" i="2"/>
  <c r="W1312" i="2"/>
  <c r="AH1313" i="2" l="1"/>
  <c r="Q1313" i="2"/>
  <c r="R1313" i="2"/>
  <c r="S1314" i="2" s="1"/>
  <c r="AC1313" i="2"/>
  <c r="U1314" i="2"/>
  <c r="AD1313" i="2"/>
  <c r="V1314" i="2"/>
  <c r="AA1313" i="2"/>
  <c r="AB1313" i="2"/>
  <c r="AA1314" i="2" l="1"/>
  <c r="AC1314" i="2"/>
  <c r="AD1314" i="2"/>
  <c r="R1314" i="2"/>
  <c r="Z1313" i="2"/>
  <c r="Y1313" i="2"/>
  <c r="W1313" i="2"/>
  <c r="T1314" i="2"/>
  <c r="U1315" i="2" s="1"/>
  <c r="AH1314" i="2" l="1"/>
  <c r="AC1315" i="2"/>
  <c r="Z1314" i="2"/>
  <c r="V1315" i="2"/>
  <c r="T1315" i="2"/>
  <c r="AB1314" i="2"/>
  <c r="Q1314" i="2"/>
  <c r="S1315" i="2"/>
  <c r="AB1315" i="2" l="1"/>
  <c r="AH1315" i="2"/>
  <c r="AD1315" i="2"/>
  <c r="V1316" i="2"/>
  <c r="AA1315" i="2"/>
  <c r="Y1314" i="2"/>
  <c r="W1314" i="2"/>
  <c r="U1316" i="2"/>
  <c r="AD1316" i="2" l="1"/>
  <c r="AC1316" i="2"/>
  <c r="Q1315" i="2"/>
  <c r="R1315" i="2"/>
  <c r="Y1315" i="2" l="1"/>
  <c r="W1315" i="2"/>
  <c r="Z1315" i="2"/>
  <c r="T1316" i="2"/>
  <c r="S1316" i="2"/>
  <c r="R1316" i="2" l="1"/>
  <c r="Q1316" i="2"/>
  <c r="AH1316" i="2"/>
  <c r="T1317" i="2"/>
  <c r="AB1316" i="2"/>
  <c r="V1317" i="2"/>
  <c r="U1317" i="2"/>
  <c r="R1317" i="2"/>
  <c r="Z1316" i="2"/>
  <c r="Y1316" i="2"/>
  <c r="W1316" i="2"/>
  <c r="Q1317" i="2" s="1"/>
  <c r="S1317" i="2"/>
  <c r="AA1316" i="2"/>
  <c r="AH1317" i="2" l="1"/>
  <c r="Z1317" i="2"/>
  <c r="AH1318" i="2"/>
  <c r="AC1317" i="2"/>
  <c r="U1318" i="2"/>
  <c r="AD1317" i="2"/>
  <c r="V1318" i="2"/>
  <c r="Y1317" i="2"/>
  <c r="W1317" i="2"/>
  <c r="Q1318" i="2"/>
  <c r="S1318" i="2"/>
  <c r="AA1317" i="2"/>
  <c r="T1318" i="2"/>
  <c r="AB1317" i="2"/>
  <c r="AD1318" i="2" l="1"/>
  <c r="V1319" i="2"/>
  <c r="AB1318" i="2"/>
  <c r="AC1318" i="2"/>
  <c r="U1319" i="2"/>
  <c r="AA1318" i="2"/>
  <c r="Y1318" i="2"/>
  <c r="R1318" i="2"/>
  <c r="T1319" i="2" s="1"/>
  <c r="AB1319" i="2" l="1"/>
  <c r="S1319" i="2"/>
  <c r="W1318" i="2"/>
  <c r="R1319" i="2" s="1"/>
  <c r="Z1318" i="2"/>
  <c r="AD1319" i="2"/>
  <c r="V1320" i="2"/>
  <c r="AC1319" i="2"/>
  <c r="Z1319" i="2" l="1"/>
  <c r="AH1320" i="2"/>
  <c r="Q1319" i="2"/>
  <c r="S1320" i="2"/>
  <c r="AA1319" i="2"/>
  <c r="AH1319" i="2"/>
  <c r="U1320" i="2"/>
  <c r="AD1320" i="2"/>
  <c r="T1320" i="2"/>
  <c r="AB1320" i="2" l="1"/>
  <c r="AA1320" i="2"/>
  <c r="V1321" i="2"/>
  <c r="W1319" i="2"/>
  <c r="R1320" i="2" s="1"/>
  <c r="Y1319" i="2"/>
  <c r="AC1320" i="2"/>
  <c r="U1321" i="2"/>
  <c r="Q1320" i="2" l="1"/>
  <c r="W1320" i="2" s="1"/>
  <c r="Q1321" i="2" s="1"/>
  <c r="Z1320" i="2"/>
  <c r="S1321" i="2"/>
  <c r="T1321" i="2"/>
  <c r="U1322" i="2" s="1"/>
  <c r="AD1321" i="2"/>
  <c r="AC1321" i="2"/>
  <c r="Y1320" i="2" l="1"/>
  <c r="AC1322" i="2"/>
  <c r="AA1321" i="2"/>
  <c r="Y1321" i="2"/>
  <c r="AH1321" i="2"/>
  <c r="AB1321" i="2"/>
  <c r="V1322" i="2"/>
  <c r="R1321" i="2"/>
  <c r="Z1321" i="2" l="1"/>
  <c r="W1321" i="2"/>
  <c r="AD1322" i="2"/>
  <c r="S1322" i="2"/>
  <c r="T1322" i="2"/>
  <c r="V1323" i="2" s="1"/>
  <c r="Q1322" i="2" l="1"/>
  <c r="AD1323" i="2"/>
  <c r="AA1322" i="2"/>
  <c r="AH1322" i="2"/>
  <c r="T1323" i="2"/>
  <c r="AB1322" i="2"/>
  <c r="U1323" i="2"/>
  <c r="R1322" i="2"/>
  <c r="S1323" i="2" s="1"/>
  <c r="AA1323" i="2" l="1"/>
  <c r="AB1323" i="2"/>
  <c r="V1324" i="2"/>
  <c r="R1323" i="2"/>
  <c r="Z1322" i="2"/>
  <c r="Y1322" i="2"/>
  <c r="W1322" i="2"/>
  <c r="Q1323" i="2"/>
  <c r="AC1323" i="2"/>
  <c r="U1324" i="2"/>
  <c r="Z1323" i="2" l="1"/>
  <c r="AH1324" i="2"/>
  <c r="AD1324" i="2"/>
  <c r="Y1323" i="2"/>
  <c r="W1323" i="2"/>
  <c r="R1324" i="2" s="1"/>
  <c r="AC1324" i="2"/>
  <c r="T1324" i="2"/>
  <c r="U1325" i="2" s="1"/>
  <c r="AH1323" i="2"/>
  <c r="S1324" i="2"/>
  <c r="AC1325" i="2" l="1"/>
  <c r="Z1324" i="2"/>
  <c r="V1325" i="2"/>
  <c r="S1325" i="2"/>
  <c r="AA1324" i="2"/>
  <c r="Q1324" i="2"/>
  <c r="T1325" i="2"/>
  <c r="AB1324" i="2"/>
  <c r="AA1325" i="2" l="1"/>
  <c r="AH1325" i="2"/>
  <c r="AD1325" i="2"/>
  <c r="V1326" i="2"/>
  <c r="AB1325" i="2"/>
  <c r="W1324" i="2"/>
  <c r="Y1324" i="2"/>
  <c r="U1326" i="2"/>
  <c r="Q1325" i="2" l="1"/>
  <c r="Y1325" i="2" s="1"/>
  <c r="AC1326" i="2"/>
  <c r="AD1326" i="2"/>
  <c r="R1325" i="2"/>
  <c r="Z1325" i="2" l="1"/>
  <c r="S1326" i="2"/>
  <c r="T1326" i="2"/>
  <c r="W1325" i="2"/>
  <c r="AH1326" i="2" l="1"/>
  <c r="Q1326" i="2"/>
  <c r="AA1326" i="2"/>
  <c r="AB1326" i="2"/>
  <c r="U1327" i="2"/>
  <c r="V1327" i="2"/>
  <c r="R1326" i="2"/>
  <c r="S1327" i="2" s="1"/>
  <c r="AA1327" i="2" l="1"/>
  <c r="AD1327" i="2"/>
  <c r="AC1327" i="2"/>
  <c r="T1327" i="2"/>
  <c r="Y1326" i="2"/>
  <c r="W1326" i="2"/>
  <c r="Q1327" i="2" s="1"/>
  <c r="R1327" i="2"/>
  <c r="Z1326" i="2"/>
  <c r="AH1327" i="2"/>
  <c r="T1328" i="2" l="1"/>
  <c r="AB1327" i="2"/>
  <c r="U1328" i="2"/>
  <c r="V1328" i="2"/>
  <c r="R1328" i="2"/>
  <c r="Z1327" i="2"/>
  <c r="Y1327" i="2"/>
  <c r="W1327" i="2"/>
  <c r="Q1328" i="2" s="1"/>
  <c r="S1328" i="2"/>
  <c r="AH1328" i="2" l="1"/>
  <c r="Z1328" i="2"/>
  <c r="AH1329" i="2"/>
  <c r="S1329" i="2"/>
  <c r="AA1328" i="2"/>
  <c r="AD1328" i="2"/>
  <c r="V1329" i="2"/>
  <c r="AC1328" i="2"/>
  <c r="U1329" i="2"/>
  <c r="Y1328" i="2"/>
  <c r="W1328" i="2"/>
  <c r="Q1329" i="2" s="1"/>
  <c r="T1329" i="2"/>
  <c r="AB1328" i="2"/>
  <c r="AB1329" i="2" l="1"/>
  <c r="Y1329" i="2"/>
  <c r="AC1329" i="2"/>
  <c r="U1330" i="2"/>
  <c r="R1329" i="2"/>
  <c r="S1330" i="2" s="1"/>
  <c r="AA1329" i="2"/>
  <c r="AD1329" i="2"/>
  <c r="V1330" i="2"/>
  <c r="AA1330" i="2" l="1"/>
  <c r="AD1330" i="2"/>
  <c r="W1329" i="2"/>
  <c r="AC1330" i="2"/>
  <c r="R1330" i="2"/>
  <c r="Z1329" i="2"/>
  <c r="T1330" i="2"/>
  <c r="V1331" i="2" s="1"/>
  <c r="U1331" i="2" l="1"/>
  <c r="AH1330" i="2"/>
  <c r="AD1331" i="2"/>
  <c r="AC1331" i="2"/>
  <c r="T1331" i="2"/>
  <c r="AB1330" i="2"/>
  <c r="Z1330" i="2"/>
  <c r="Q1330" i="2"/>
  <c r="S1331" i="2"/>
  <c r="AH1331" i="2" l="1"/>
  <c r="AB1331" i="2"/>
  <c r="Y1330" i="2"/>
  <c r="W1330" i="2"/>
  <c r="Q1331" i="2" s="1"/>
  <c r="U1332" i="2"/>
  <c r="V1332" i="2"/>
  <c r="AA1331" i="2"/>
  <c r="Y1331" i="2" l="1"/>
  <c r="AD1332" i="2"/>
  <c r="AC1332" i="2"/>
  <c r="R1331" i="2"/>
  <c r="Z1331" i="2" l="1"/>
  <c r="AH1332" i="2"/>
  <c r="T1332" i="2"/>
  <c r="S1332" i="2"/>
  <c r="W1331" i="2"/>
  <c r="Q1332" i="2" l="1"/>
  <c r="AA1332" i="2"/>
  <c r="AB1332" i="2"/>
  <c r="V1333" i="2"/>
  <c r="U1333" i="2"/>
  <c r="R1332" i="2"/>
  <c r="S1333" i="2" s="1"/>
  <c r="AA1333" i="2" l="1"/>
  <c r="AC1333" i="2"/>
  <c r="T1333" i="2"/>
  <c r="V1334" i="2" s="1"/>
  <c r="AD1333" i="2"/>
  <c r="W1332" i="2"/>
  <c r="Y1332" i="2"/>
  <c r="Z1332" i="2"/>
  <c r="AH1333" i="2" l="1"/>
  <c r="AD1334" i="2"/>
  <c r="AB1333" i="2"/>
  <c r="U1334" i="2"/>
  <c r="Q1333" i="2"/>
  <c r="R1333" i="2"/>
  <c r="T1334" i="2" s="1"/>
  <c r="AB1334" i="2" l="1"/>
  <c r="V1335" i="2"/>
  <c r="W1333" i="2"/>
  <c r="Y1333" i="2"/>
  <c r="Q1334" i="2"/>
  <c r="R1334" i="2"/>
  <c r="Z1333" i="2"/>
  <c r="S1334" i="2"/>
  <c r="AC1334" i="2"/>
  <c r="U1335" i="2"/>
  <c r="Z1334" i="2" l="1"/>
  <c r="AH1335" i="2"/>
  <c r="Y1334" i="2"/>
  <c r="W1334" i="2"/>
  <c r="AC1335" i="2"/>
  <c r="AD1335" i="2"/>
  <c r="S1335" i="2"/>
  <c r="AA1334" i="2"/>
  <c r="AH1334" i="2"/>
  <c r="T1335" i="2"/>
  <c r="U1336" i="2" l="1"/>
  <c r="AC1336" i="2" s="1"/>
  <c r="Q1335" i="2"/>
  <c r="Y1335" i="2" s="1"/>
  <c r="AA1335" i="2"/>
  <c r="AB1335" i="2"/>
  <c r="V1336" i="2"/>
  <c r="R1335" i="2"/>
  <c r="W1335" i="2" s="1"/>
  <c r="Q1336" i="2" l="1"/>
  <c r="S1336" i="2"/>
  <c r="AD1336" i="2"/>
  <c r="R1336" i="2"/>
  <c r="AH1336" i="2"/>
  <c r="Z1335" i="2"/>
  <c r="T1336" i="2"/>
  <c r="V1337" i="2" s="1"/>
  <c r="AD1337" i="2" l="1"/>
  <c r="Z1336" i="2"/>
  <c r="S1337" i="2"/>
  <c r="AA1336" i="2"/>
  <c r="Y1336" i="2"/>
  <c r="W1336" i="2"/>
  <c r="Q1337" i="2" s="1"/>
  <c r="T1337" i="2"/>
  <c r="AB1336" i="2"/>
  <c r="U1337" i="2"/>
  <c r="AA1337" i="2" l="1"/>
  <c r="AC1337" i="2"/>
  <c r="U1338" i="2"/>
  <c r="AH1337" i="2"/>
  <c r="AB1337" i="2"/>
  <c r="R1337" i="2"/>
  <c r="Y1337" i="2"/>
  <c r="V1338" i="2"/>
  <c r="Z1337" i="2" l="1"/>
  <c r="AH1338" i="2"/>
  <c r="AC1338" i="2"/>
  <c r="T1338" i="2"/>
  <c r="W1337" i="2"/>
  <c r="AD1338" i="2"/>
  <c r="S1338" i="2"/>
  <c r="U1339" i="2" l="1"/>
  <c r="AC1339" i="2" s="1"/>
  <c r="Q1338" i="2"/>
  <c r="AB1338" i="2"/>
  <c r="AA1338" i="2"/>
  <c r="V1339" i="2"/>
  <c r="R1338" i="2"/>
  <c r="T1339" i="2" s="1"/>
  <c r="S1339" i="2" l="1"/>
  <c r="AA1339" i="2" s="1"/>
  <c r="AB1339" i="2"/>
  <c r="Y1338" i="2"/>
  <c r="W1338" i="2"/>
  <c r="R1339" i="2" s="1"/>
  <c r="Z1338" i="2"/>
  <c r="U1340" i="2"/>
  <c r="V1340" i="2"/>
  <c r="AD1339" i="2"/>
  <c r="AH1339" i="2" l="1"/>
  <c r="Q1339" i="2"/>
  <c r="W1339" i="2" s="1"/>
  <c r="Q1340" i="2" s="1"/>
  <c r="Z1339" i="2"/>
  <c r="S1340" i="2"/>
  <c r="T1340" i="2"/>
  <c r="U1341" i="2" s="1"/>
  <c r="AD1340" i="2"/>
  <c r="AC1340" i="2"/>
  <c r="Y1339" i="2" l="1"/>
  <c r="AC1341" i="2"/>
  <c r="AA1340" i="2"/>
  <c r="Y1340" i="2"/>
  <c r="V1341" i="2"/>
  <c r="AH1340" i="2"/>
  <c r="AB1340" i="2"/>
  <c r="R1340" i="2"/>
  <c r="S1341" i="2" s="1"/>
  <c r="AA1341" i="2" l="1"/>
  <c r="W1340" i="2"/>
  <c r="T1341" i="2"/>
  <c r="R1341" i="2"/>
  <c r="Z1340" i="2"/>
  <c r="AH1341" i="2"/>
  <c r="AD1341" i="2"/>
  <c r="AH1342" i="2" l="1"/>
  <c r="Z1341" i="2"/>
  <c r="T1342" i="2"/>
  <c r="AB1341" i="2"/>
  <c r="U1342" i="2"/>
  <c r="Q1341" i="2"/>
  <c r="V1342" i="2"/>
  <c r="S1342" i="2"/>
  <c r="AB1342" i="2" l="1"/>
  <c r="AA1342" i="2"/>
  <c r="V1343" i="2"/>
  <c r="AD1342" i="2"/>
  <c r="AC1342" i="2"/>
  <c r="U1343" i="2"/>
  <c r="Y1341" i="2"/>
  <c r="W1341" i="2"/>
  <c r="R1342" i="2" l="1"/>
  <c r="T1343" i="2" s="1"/>
  <c r="AC1343" i="2"/>
  <c r="AD1343" i="2"/>
  <c r="Q1342" i="2"/>
  <c r="S1343" i="2" l="1"/>
  <c r="Z1342" i="2"/>
  <c r="U1344" i="2"/>
  <c r="AC1344" i="2" s="1"/>
  <c r="V1344" i="2"/>
  <c r="AH1343" i="2"/>
  <c r="AD1344" i="2"/>
  <c r="AB1343" i="2"/>
  <c r="Y1342" i="2"/>
  <c r="W1342" i="2"/>
  <c r="AA1343" i="2"/>
  <c r="Q1343" i="2" l="1"/>
  <c r="R1343" i="2"/>
  <c r="Z1343" i="2" l="1"/>
  <c r="AH1344" i="2"/>
  <c r="S1344" i="2"/>
  <c r="T1344" i="2"/>
  <c r="Y1343" i="2"/>
  <c r="W1343" i="2"/>
  <c r="AB1344" i="2" l="1"/>
  <c r="V1345" i="2"/>
  <c r="U1345" i="2"/>
  <c r="AA1344" i="2"/>
  <c r="Q1344" i="2"/>
  <c r="R1344" i="2"/>
  <c r="S1345" i="2" s="1"/>
  <c r="AA1345" i="2" l="1"/>
  <c r="Y1344" i="2"/>
  <c r="W1344" i="2"/>
  <c r="AD1345" i="2"/>
  <c r="R1345" i="2"/>
  <c r="Z1344" i="2"/>
  <c r="AC1345" i="2"/>
  <c r="T1345" i="2"/>
  <c r="Q1345" i="2" l="1"/>
  <c r="AH1345" i="2"/>
  <c r="Z1345" i="2"/>
  <c r="Y1345" i="2"/>
  <c r="W1345" i="2"/>
  <c r="T1346" i="2"/>
  <c r="AB1345" i="2"/>
  <c r="U1346" i="2"/>
  <c r="V1346" i="2"/>
  <c r="S1346" i="2"/>
  <c r="Q1346" i="2" l="1"/>
  <c r="Y1346" i="2" s="1"/>
  <c r="AB1346" i="2"/>
  <c r="AD1346" i="2"/>
  <c r="V1347" i="2"/>
  <c r="AH1346" i="2"/>
  <c r="AA1346" i="2"/>
  <c r="AC1346" i="2"/>
  <c r="U1347" i="2"/>
  <c r="R1346" i="2"/>
  <c r="T1347" i="2" s="1"/>
  <c r="AB1347" i="2" l="1"/>
  <c r="AD1347" i="2"/>
  <c r="V1348" i="2"/>
  <c r="Z1346" i="2"/>
  <c r="AH1347" i="2"/>
  <c r="W1346" i="2"/>
  <c r="R1347" i="2" s="1"/>
  <c r="AC1347" i="2"/>
  <c r="S1347" i="2"/>
  <c r="U1348" i="2" s="1"/>
  <c r="AC1348" i="2" l="1"/>
  <c r="AD1348" i="2"/>
  <c r="Z1347" i="2"/>
  <c r="S1348" i="2"/>
  <c r="AA1347" i="2"/>
  <c r="Q1347" i="2"/>
  <c r="T1348" i="2"/>
  <c r="U1349" i="2" l="1"/>
  <c r="AC1349" i="2" s="1"/>
  <c r="AH1348" i="2"/>
  <c r="Y1347" i="2"/>
  <c r="W1347" i="2"/>
  <c r="R1348" i="2" s="1"/>
  <c r="V1349" i="2"/>
  <c r="AB1348" i="2"/>
  <c r="AA1348" i="2"/>
  <c r="Q1348" i="2" l="1"/>
  <c r="Z1348" i="2"/>
  <c r="T1349" i="2"/>
  <c r="S1349" i="2"/>
  <c r="Y1348" i="2"/>
  <c r="W1348" i="2"/>
  <c r="R1349" i="2" s="1"/>
  <c r="AD1349" i="2"/>
  <c r="Q1349" i="2" l="1"/>
  <c r="Z1349" i="2"/>
  <c r="AH1350" i="2"/>
  <c r="S1350" i="2"/>
  <c r="AA1349" i="2"/>
  <c r="T1350" i="2"/>
  <c r="AB1349" i="2"/>
  <c r="U1350" i="2"/>
  <c r="V1350" i="2"/>
  <c r="AH1349" i="2"/>
  <c r="W1349" i="2"/>
  <c r="R1350" i="2" s="1"/>
  <c r="Y1349" i="2"/>
  <c r="Z1350" i="2" l="1"/>
  <c r="Q1350" i="2"/>
  <c r="S1351" i="2"/>
  <c r="AA1350" i="2"/>
  <c r="T1351" i="2"/>
  <c r="AB1350" i="2"/>
  <c r="AD1350" i="2"/>
  <c r="V1351" i="2"/>
  <c r="AC1350" i="2"/>
  <c r="U1351" i="2"/>
  <c r="AH1351" i="2" l="1"/>
  <c r="AB1351" i="2"/>
  <c r="W1350" i="2"/>
  <c r="Y1350" i="2"/>
  <c r="Q1351" i="2"/>
  <c r="AA1351" i="2"/>
  <c r="AD1351" i="2"/>
  <c r="V1352" i="2"/>
  <c r="AC1351" i="2"/>
  <c r="U1352" i="2"/>
  <c r="R1351" i="2"/>
  <c r="S1352" i="2" s="1"/>
  <c r="AA1352" i="2" l="1"/>
  <c r="Y1351" i="2"/>
  <c r="W1351" i="2"/>
  <c r="Q1352" i="2"/>
  <c r="AC1352" i="2"/>
  <c r="AD1352" i="2"/>
  <c r="R1352" i="2"/>
  <c r="Z1351" i="2"/>
  <c r="T1352" i="2"/>
  <c r="U1353" i="2" s="1"/>
  <c r="AC1353" i="2" l="1"/>
  <c r="Y1352" i="2"/>
  <c r="W1352" i="2"/>
  <c r="T1353" i="2"/>
  <c r="AB1352" i="2"/>
  <c r="AH1352" i="2"/>
  <c r="Z1352" i="2"/>
  <c r="V1353" i="2"/>
  <c r="S1353" i="2"/>
  <c r="AH1353" i="2" l="1"/>
  <c r="AB1353" i="2"/>
  <c r="AD1353" i="2"/>
  <c r="V1354" i="2"/>
  <c r="Q1353" i="2"/>
  <c r="S1354" i="2"/>
  <c r="AA1353" i="2"/>
  <c r="U1354" i="2"/>
  <c r="R1353" i="2"/>
  <c r="AC1354" i="2" l="1"/>
  <c r="AD1354" i="2"/>
  <c r="Y1353" i="2"/>
  <c r="W1353" i="2"/>
  <c r="R1354" i="2" s="1"/>
  <c r="AA1354" i="2"/>
  <c r="AH1354" i="2"/>
  <c r="Z1353" i="2"/>
  <c r="T1354" i="2"/>
  <c r="Q1354" i="2" l="1"/>
  <c r="Z1354" i="2"/>
  <c r="AH1355" i="2"/>
  <c r="S1355" i="2"/>
  <c r="Y1354" i="2"/>
  <c r="W1354" i="2"/>
  <c r="T1355" i="2"/>
  <c r="AB1354" i="2"/>
  <c r="V1355" i="2"/>
  <c r="U1355" i="2"/>
  <c r="AC1355" i="2" l="1"/>
  <c r="U1356" i="2"/>
  <c r="AA1355" i="2"/>
  <c r="V1356" i="2"/>
  <c r="AD1355" i="2"/>
  <c r="AB1355" i="2"/>
  <c r="Q1355" i="2"/>
  <c r="R1355" i="2"/>
  <c r="S1356" i="2" s="1"/>
  <c r="AA1356" i="2" l="1"/>
  <c r="AD1356" i="2"/>
  <c r="AC1356" i="2"/>
  <c r="W1355" i="2"/>
  <c r="Y1355" i="2"/>
  <c r="T1356" i="2"/>
  <c r="V1357" i="2" s="1"/>
  <c r="Z1355" i="2"/>
  <c r="R1356" i="2" l="1"/>
  <c r="Q1356" i="2"/>
  <c r="W1356" i="2" s="1"/>
  <c r="Q1357" i="2" s="1"/>
  <c r="AD1357" i="2"/>
  <c r="Z1356" i="2"/>
  <c r="U1357" i="2"/>
  <c r="Y1356" i="2"/>
  <c r="T1357" i="2"/>
  <c r="AB1356" i="2"/>
  <c r="AH1356" i="2"/>
  <c r="S1357" i="2"/>
  <c r="Y1357" i="2" l="1"/>
  <c r="AC1357" i="2"/>
  <c r="U1358" i="2"/>
  <c r="AA1357" i="2"/>
  <c r="AH1357" i="2"/>
  <c r="AB1357" i="2"/>
  <c r="R1357" i="2"/>
  <c r="S1358" i="2" s="1"/>
  <c r="V1358" i="2"/>
  <c r="AA1358" i="2" l="1"/>
  <c r="Z1357" i="2"/>
  <c r="AH1358" i="2"/>
  <c r="AC1358" i="2"/>
  <c r="AD1358" i="2"/>
  <c r="T1358" i="2"/>
  <c r="U1359" i="2" s="1"/>
  <c r="W1357" i="2"/>
  <c r="R1358" i="2" s="1"/>
  <c r="AH1359" i="2" l="1"/>
  <c r="Z1358" i="2"/>
  <c r="S1359" i="2"/>
  <c r="AC1359" i="2"/>
  <c r="T1359" i="2"/>
  <c r="AB1358" i="2"/>
  <c r="V1359" i="2"/>
  <c r="Q1358" i="2"/>
  <c r="AB1359" i="2" l="1"/>
  <c r="AA1359" i="2"/>
  <c r="U1360" i="2"/>
  <c r="AD1359" i="2"/>
  <c r="V1360" i="2"/>
  <c r="Y1358" i="2"/>
  <c r="W1358" i="2"/>
  <c r="Q1359" i="2" l="1"/>
  <c r="R1359" i="2"/>
  <c r="S1360" i="2" s="1"/>
  <c r="AA1360" i="2" s="1"/>
  <c r="AD1360" i="2"/>
  <c r="AC1360" i="2"/>
  <c r="Y1359" i="2"/>
  <c r="Z1359" i="2"/>
  <c r="W1359" i="2" l="1"/>
  <c r="T1360" i="2"/>
  <c r="AB1360" i="2" s="1"/>
  <c r="R1360" i="2"/>
  <c r="AH1360" i="2"/>
  <c r="Q1360" i="2"/>
  <c r="V1361" i="2" l="1"/>
  <c r="U1361" i="2"/>
  <c r="AD1361" i="2"/>
  <c r="Y1360" i="2"/>
  <c r="W1360" i="2"/>
  <c r="Q1361" i="2" s="1"/>
  <c r="AC1361" i="2"/>
  <c r="R1361" i="2"/>
  <c r="Z1360" i="2"/>
  <c r="S1361" i="2"/>
  <c r="T1361" i="2"/>
  <c r="V1362" i="2" s="1"/>
  <c r="AH1361" i="2" l="1"/>
  <c r="AD1362" i="2"/>
  <c r="Z1361" i="2"/>
  <c r="Y1361" i="2"/>
  <c r="W1361" i="2"/>
  <c r="Q1362" i="2" s="1"/>
  <c r="S1362" i="2"/>
  <c r="AA1361" i="2"/>
  <c r="U1362" i="2"/>
  <c r="T1362" i="2"/>
  <c r="V1363" i="2" s="1"/>
  <c r="AB1361" i="2"/>
  <c r="Y1362" i="2" l="1"/>
  <c r="AD1363" i="2"/>
  <c r="AH1362" i="2"/>
  <c r="AA1362" i="2"/>
  <c r="R1362" i="2"/>
  <c r="T1363" i="2" s="1"/>
  <c r="V1364" i="2" s="1"/>
  <c r="AC1362" i="2"/>
  <c r="U1363" i="2"/>
  <c r="AB1362" i="2"/>
  <c r="S1363" i="2" l="1"/>
  <c r="AD1364" i="2"/>
  <c r="AC1363" i="2"/>
  <c r="U1364" i="2"/>
  <c r="AB1363" i="2"/>
  <c r="AA1363" i="2"/>
  <c r="Z1362" i="2"/>
  <c r="W1362" i="2"/>
  <c r="AH1363" i="2" l="1"/>
  <c r="Q1363" i="2"/>
  <c r="AC1364" i="2"/>
  <c r="R1363" i="2"/>
  <c r="Z1363" i="2" l="1"/>
  <c r="T1364" i="2"/>
  <c r="S1364" i="2"/>
  <c r="Y1363" i="2"/>
  <c r="W1363" i="2"/>
  <c r="R1364" i="2" s="1"/>
  <c r="Z1364" i="2" l="1"/>
  <c r="AH1365" i="2"/>
  <c r="T1365" i="2"/>
  <c r="AB1364" i="2"/>
  <c r="V1365" i="2"/>
  <c r="U1365" i="2"/>
  <c r="AH1364" i="2"/>
  <c r="S1365" i="2"/>
  <c r="AA1364" i="2"/>
  <c r="Q1364" i="2"/>
  <c r="AC1365" i="2" l="1"/>
  <c r="U1366" i="2"/>
  <c r="AD1365" i="2"/>
  <c r="V1366" i="2"/>
  <c r="AB1365" i="2"/>
  <c r="Y1364" i="2"/>
  <c r="W1364" i="2"/>
  <c r="Q1365" i="2" s="1"/>
  <c r="AA1365" i="2"/>
  <c r="Y1365" i="2" l="1"/>
  <c r="AD1366" i="2"/>
  <c r="R1365" i="2"/>
  <c r="AC1366" i="2"/>
  <c r="AH1366" i="2" l="1"/>
  <c r="Z1365" i="2"/>
  <c r="S1366" i="2"/>
  <c r="T1366" i="2"/>
  <c r="W1365" i="2"/>
  <c r="Q1366" i="2" l="1"/>
  <c r="AB1366" i="2"/>
  <c r="U1367" i="2"/>
  <c r="V1367" i="2"/>
  <c r="AA1366" i="2"/>
  <c r="R1366" i="2"/>
  <c r="T1367" i="2" s="1"/>
  <c r="S1367" i="2" l="1"/>
  <c r="AA1367" i="2" s="1"/>
  <c r="AB1367" i="2"/>
  <c r="AD1367" i="2"/>
  <c r="V1368" i="2"/>
  <c r="AC1367" i="2"/>
  <c r="Z1366" i="2"/>
  <c r="Y1366" i="2"/>
  <c r="W1366" i="2"/>
  <c r="R1367" i="2" s="1"/>
  <c r="U1368" i="2" l="1"/>
  <c r="Q1367" i="2"/>
  <c r="W1367" i="2" s="1"/>
  <c r="AH1367" i="2"/>
  <c r="Z1367" i="2"/>
  <c r="AH1368" i="2"/>
  <c r="T1368" i="2"/>
  <c r="U1369" i="2" s="1"/>
  <c r="S1368" i="2"/>
  <c r="AC1368" i="2"/>
  <c r="AD1368" i="2"/>
  <c r="Y1367" i="2" l="1"/>
  <c r="R1368" i="2"/>
  <c r="S1369" i="2" s="1"/>
  <c r="Q1368" i="2"/>
  <c r="W1368" i="2" s="1"/>
  <c r="Z1368" i="2"/>
  <c r="AC1369" i="2"/>
  <c r="AA1368" i="2"/>
  <c r="T1369" i="2"/>
  <c r="AB1368" i="2"/>
  <c r="V1369" i="2"/>
  <c r="Y1368" i="2" l="1"/>
  <c r="U1370" i="2"/>
  <c r="AC1370" i="2" s="1"/>
  <c r="AA1369" i="2"/>
  <c r="AD1369" i="2"/>
  <c r="V1370" i="2"/>
  <c r="AB1369" i="2"/>
  <c r="AH1369" i="2"/>
  <c r="Q1369" i="2"/>
  <c r="R1369" i="2"/>
  <c r="T1370" i="2" s="1"/>
  <c r="AB1370" i="2" l="1"/>
  <c r="AD1370" i="2"/>
  <c r="V1371" i="2"/>
  <c r="Z1369" i="2"/>
  <c r="S1370" i="2"/>
  <c r="U1371" i="2" s="1"/>
  <c r="Y1369" i="2"/>
  <c r="W1369" i="2"/>
  <c r="AC1371" i="2" l="1"/>
  <c r="AH1370" i="2"/>
  <c r="AD1371" i="2"/>
  <c r="R1370" i="2"/>
  <c r="S1371" i="2" s="1"/>
  <c r="Q1370" i="2"/>
  <c r="AA1370" i="2"/>
  <c r="AA1371" i="2" l="1"/>
  <c r="Y1370" i="2"/>
  <c r="W1370" i="2"/>
  <c r="Q1371" i="2" s="1"/>
  <c r="R1371" i="2"/>
  <c r="AH1371" i="2"/>
  <c r="Z1370" i="2"/>
  <c r="T1371" i="2"/>
  <c r="Z1371" i="2" l="1"/>
  <c r="S1372" i="2"/>
  <c r="T1372" i="2"/>
  <c r="U1372" i="2"/>
  <c r="V1372" i="2"/>
  <c r="AB1371" i="2"/>
  <c r="Y1371" i="2"/>
  <c r="W1371" i="2"/>
  <c r="R1372" i="2" s="1"/>
  <c r="AH1372" i="2" l="1"/>
  <c r="AH1373" i="2"/>
  <c r="Z1372" i="2"/>
  <c r="T1373" i="2"/>
  <c r="AB1372" i="2"/>
  <c r="Q1372" i="2"/>
  <c r="S1373" i="2"/>
  <c r="AA1372" i="2"/>
  <c r="AD1372" i="2"/>
  <c r="V1373" i="2"/>
  <c r="AC1372" i="2"/>
  <c r="U1373" i="2"/>
  <c r="Y1372" i="2" l="1"/>
  <c r="W1372" i="2"/>
  <c r="Q1373" i="2"/>
  <c r="AB1373" i="2"/>
  <c r="AC1373" i="2"/>
  <c r="U1374" i="2"/>
  <c r="AD1373" i="2"/>
  <c r="V1374" i="2"/>
  <c r="AA1373" i="2"/>
  <c r="R1373" i="2"/>
  <c r="AH1374" i="2" l="1"/>
  <c r="Z1373" i="2"/>
  <c r="T1374" i="2"/>
  <c r="U1375" i="2" s="1"/>
  <c r="Y1373" i="2"/>
  <c r="W1373" i="2"/>
  <c r="R1374" i="2" s="1"/>
  <c r="Q1374" i="2"/>
  <c r="AD1374" i="2"/>
  <c r="S1374" i="2"/>
  <c r="AC1374" i="2"/>
  <c r="Z1374" i="2" l="1"/>
  <c r="AC1375" i="2"/>
  <c r="W1374" i="2"/>
  <c r="R1375" i="2" s="1"/>
  <c r="Y1374" i="2"/>
  <c r="T1375" i="2"/>
  <c r="U1376" i="2" s="1"/>
  <c r="AB1374" i="2"/>
  <c r="S1375" i="2"/>
  <c r="AA1374" i="2"/>
  <c r="V1375" i="2"/>
  <c r="Z1375" i="2" l="1"/>
  <c r="AC1376" i="2"/>
  <c r="V1376" i="2"/>
  <c r="AD1375" i="2"/>
  <c r="T1376" i="2"/>
  <c r="AB1375" i="2"/>
  <c r="AH1375" i="2"/>
  <c r="S1376" i="2"/>
  <c r="AA1375" i="2"/>
  <c r="Q1375" i="2"/>
  <c r="AH1376" i="2" l="1"/>
  <c r="AD1376" i="2"/>
  <c r="V1377" i="2"/>
  <c r="AA1376" i="2"/>
  <c r="U1377" i="2"/>
  <c r="W1375" i="2"/>
  <c r="Q1376" i="2" s="1"/>
  <c r="Y1375" i="2"/>
  <c r="AB1376" i="2"/>
  <c r="AC1377" i="2" l="1"/>
  <c r="Y1376" i="2"/>
  <c r="AD1377" i="2"/>
  <c r="R1376" i="2"/>
  <c r="W1376" i="2" s="1"/>
  <c r="Q1377" i="2" l="1"/>
  <c r="R1377" i="2"/>
  <c r="Z1376" i="2"/>
  <c r="T1377" i="2"/>
  <c r="S1377" i="2"/>
  <c r="AH1377" i="2" l="1"/>
  <c r="T1378" i="2"/>
  <c r="AB1377" i="2"/>
  <c r="U1378" i="2"/>
  <c r="V1378" i="2"/>
  <c r="Z1377" i="2"/>
  <c r="S1378" i="2"/>
  <c r="AA1377" i="2"/>
  <c r="W1377" i="2"/>
  <c r="Y1377" i="2"/>
  <c r="AH1378" i="2" l="1"/>
  <c r="R1378" i="2"/>
  <c r="T1379" i="2" s="1"/>
  <c r="Q1378" i="2"/>
  <c r="V1379" i="2"/>
  <c r="AD1378" i="2"/>
  <c r="AC1378" i="2"/>
  <c r="U1379" i="2"/>
  <c r="S1379" i="2"/>
  <c r="AA1378" i="2"/>
  <c r="AB1378" i="2"/>
  <c r="AA1379" i="2" l="1"/>
  <c r="U1380" i="2"/>
  <c r="AC1379" i="2"/>
  <c r="V1380" i="2"/>
  <c r="AD1379" i="2"/>
  <c r="Y1378" i="2"/>
  <c r="W1378" i="2"/>
  <c r="AB1379" i="2"/>
  <c r="Z1378" i="2"/>
  <c r="AH1379" i="2" l="1"/>
  <c r="R1379" i="2"/>
  <c r="AD1380" i="2"/>
  <c r="AC1380" i="2"/>
  <c r="Q1379" i="2"/>
  <c r="W1379" i="2" l="1"/>
  <c r="Y1379" i="2"/>
  <c r="R1380" i="2"/>
  <c r="Z1379" i="2"/>
  <c r="S1380" i="2"/>
  <c r="T1380" i="2"/>
  <c r="Z1380" i="2" l="1"/>
  <c r="AH1380" i="2"/>
  <c r="T1381" i="2"/>
  <c r="AB1380" i="2"/>
  <c r="V1381" i="2"/>
  <c r="U1381" i="2"/>
  <c r="S1381" i="2"/>
  <c r="AA1381" i="2" s="1"/>
  <c r="AA1380" i="2"/>
  <c r="Q1380" i="2"/>
  <c r="AH1381" i="2" l="1"/>
  <c r="AB1381" i="2"/>
  <c r="Y1380" i="2"/>
  <c r="W1380" i="2"/>
  <c r="Q1381" i="2" s="1"/>
  <c r="AC1381" i="2"/>
  <c r="U1382" i="2"/>
  <c r="AD1381" i="2"/>
  <c r="V1382" i="2"/>
  <c r="R1381" i="2" l="1"/>
  <c r="S1382" i="2" s="1"/>
  <c r="AA1382" i="2" s="1"/>
  <c r="AC1382" i="2"/>
  <c r="Y1381" i="2"/>
  <c r="W1381" i="2"/>
  <c r="R1382" i="2" s="1"/>
  <c r="Z1381" i="2"/>
  <c r="AD1382" i="2"/>
  <c r="T1382" i="2"/>
  <c r="U1383" i="2" s="1"/>
  <c r="AH1382" i="2" l="1"/>
  <c r="Z1382" i="2"/>
  <c r="S1383" i="2"/>
  <c r="AC1383" i="2"/>
  <c r="Q1382" i="2"/>
  <c r="T1383" i="2"/>
  <c r="AB1382" i="2"/>
  <c r="V1383" i="2"/>
  <c r="W1382" i="2" l="1"/>
  <c r="Y1382" i="2"/>
  <c r="Q1383" i="2"/>
  <c r="AA1383" i="2"/>
  <c r="V1384" i="2"/>
  <c r="AD1383" i="2"/>
  <c r="AH1383" i="2"/>
  <c r="U1384" i="2"/>
  <c r="AB1383" i="2"/>
  <c r="R1383" i="2"/>
  <c r="T1384" i="2" s="1"/>
  <c r="AB1384" i="2" l="1"/>
  <c r="V1385" i="2"/>
  <c r="AD1384" i="2"/>
  <c r="S1384" i="2"/>
  <c r="Y1383" i="2"/>
  <c r="W1383" i="2"/>
  <c r="Z1383" i="2"/>
  <c r="AC1384" i="2"/>
  <c r="AH1384" i="2" l="1"/>
  <c r="Q1384" i="2"/>
  <c r="Y1384" i="2" s="1"/>
  <c r="AA1384" i="2"/>
  <c r="AD1385" i="2"/>
  <c r="U1385" i="2"/>
  <c r="R1384" i="2"/>
  <c r="S1385" i="2" s="1"/>
  <c r="AA1385" i="2" l="1"/>
  <c r="Z1384" i="2"/>
  <c r="T1385" i="2"/>
  <c r="W1384" i="2"/>
  <c r="R1385" i="2" s="1"/>
  <c r="AC1385" i="2"/>
  <c r="Z1385" i="2" l="1"/>
  <c r="AH1386" i="2"/>
  <c r="S1386" i="2"/>
  <c r="AH1385" i="2"/>
  <c r="Q1385" i="2"/>
  <c r="T1386" i="2"/>
  <c r="AB1385" i="2"/>
  <c r="V1386" i="2"/>
  <c r="U1386" i="2"/>
  <c r="AA1386" i="2" l="1"/>
  <c r="W1385" i="2"/>
  <c r="Q1386" i="2" s="1"/>
  <c r="Y1385" i="2"/>
  <c r="V1387" i="2"/>
  <c r="AD1386" i="2"/>
  <c r="AC1386" i="2"/>
  <c r="U1387" i="2"/>
  <c r="AB1386" i="2"/>
  <c r="R1386" i="2" l="1"/>
  <c r="Z1386" i="2" s="1"/>
  <c r="AD1387" i="2"/>
  <c r="W1386" i="2"/>
  <c r="Y1386" i="2"/>
  <c r="T1387" i="2"/>
  <c r="AC1387" i="2"/>
  <c r="S1387" i="2"/>
  <c r="Q1387" i="2" l="1"/>
  <c r="R1387" i="2"/>
  <c r="Z1387" i="2" s="1"/>
  <c r="AH1387" i="2"/>
  <c r="AA1387" i="2"/>
  <c r="Y1387" i="2"/>
  <c r="W1387" i="2"/>
  <c r="R1388" i="2" s="1"/>
  <c r="T1388" i="2"/>
  <c r="AB1387" i="2"/>
  <c r="V1388" i="2"/>
  <c r="U1388" i="2"/>
  <c r="S1388" i="2" l="1"/>
  <c r="AH1388" i="2"/>
  <c r="Q1388" i="2"/>
  <c r="Y1388" i="2" s="1"/>
  <c r="Z1388" i="2"/>
  <c r="T1389" i="2"/>
  <c r="AB1388" i="2"/>
  <c r="AD1388" i="2"/>
  <c r="V1389" i="2"/>
  <c r="AC1388" i="2"/>
  <c r="U1389" i="2"/>
  <c r="S1389" i="2"/>
  <c r="AA1388" i="2"/>
  <c r="AH1389" i="2" l="1"/>
  <c r="W1388" i="2"/>
  <c r="AB1389" i="2"/>
  <c r="AA1389" i="2"/>
  <c r="AC1389" i="2"/>
  <c r="U1390" i="2"/>
  <c r="V1390" i="2"/>
  <c r="AD1389" i="2"/>
  <c r="Q1389" i="2" l="1"/>
  <c r="R1389" i="2"/>
  <c r="AC1390" i="2"/>
  <c r="AD1390" i="2"/>
  <c r="Z1389" i="2" l="1"/>
  <c r="T1390" i="2"/>
  <c r="AH1390" i="2"/>
  <c r="S1390" i="2"/>
  <c r="Y1389" i="2"/>
  <c r="W1389" i="2"/>
  <c r="R1390" i="2" s="1"/>
  <c r="AH1391" i="2" l="1"/>
  <c r="Z1390" i="2"/>
  <c r="AB1390" i="2"/>
  <c r="T1391" i="2"/>
  <c r="V1391" i="2"/>
  <c r="U1391" i="2"/>
  <c r="AA1390" i="2"/>
  <c r="S1391" i="2"/>
  <c r="Q1390" i="2"/>
  <c r="AB1391" i="2" l="1"/>
  <c r="AD1391" i="2"/>
  <c r="V1392" i="2"/>
  <c r="Y1390" i="2"/>
  <c r="W1390" i="2"/>
  <c r="R1391" i="2" s="1"/>
  <c r="Q1391" i="2"/>
  <c r="AC1391" i="2"/>
  <c r="U1392" i="2"/>
  <c r="AA1391" i="2"/>
  <c r="AD1392" i="2" l="1"/>
  <c r="W1391" i="2"/>
  <c r="Q1392" i="2" s="1"/>
  <c r="Y1392" i="2" s="1"/>
  <c r="Y1391" i="2"/>
  <c r="AC1392" i="2"/>
  <c r="Z1391" i="2"/>
  <c r="S1392" i="2"/>
  <c r="AA1392" i="2" s="1"/>
  <c r="T1392" i="2"/>
  <c r="AB1392" i="2" s="1"/>
  <c r="R1392" i="2" l="1"/>
  <c r="W1392" i="2" s="1"/>
  <c r="U1393" i="2"/>
  <c r="AC1393" i="2" s="1"/>
  <c r="Z1392" i="2"/>
  <c r="V1393" i="2"/>
  <c r="AD1393" i="2" s="1"/>
  <c r="T1393" i="2"/>
  <c r="U1394" i="2" s="1"/>
  <c r="S1393" i="2"/>
  <c r="AA1393" i="2" s="1"/>
  <c r="AH1393" i="2"/>
  <c r="AH1392" i="2"/>
  <c r="R1393" i="2" l="1"/>
  <c r="S1394" i="2"/>
  <c r="AA1394" i="2" s="1"/>
  <c r="V1394" i="2"/>
  <c r="AD1394" i="2" s="1"/>
  <c r="AB1393" i="2"/>
  <c r="T1394" i="2"/>
  <c r="Q1393" i="2"/>
  <c r="AC1394" i="2"/>
  <c r="AH1394" i="2" l="1"/>
  <c r="Z1393" i="2"/>
  <c r="V1395" i="2"/>
  <c r="AD1395" i="2" s="1"/>
  <c r="Y1393" i="2"/>
  <c r="W1393" i="2"/>
  <c r="R1394" i="2" s="1"/>
  <c r="AB1394" i="2"/>
  <c r="U1395" i="2"/>
  <c r="AC1395" i="2" s="1"/>
  <c r="AH1395" i="2" l="1"/>
  <c r="S1395" i="2"/>
  <c r="AA1395" i="2" s="1"/>
  <c r="Z1394" i="2"/>
  <c r="Q1394" i="2"/>
  <c r="T1395" i="2"/>
  <c r="U1396" i="2" s="1"/>
  <c r="AC1396" i="2" s="1"/>
  <c r="W1394" i="2" l="1"/>
  <c r="Q1395" i="2"/>
  <c r="Y1394" i="2"/>
  <c r="AB1395" i="2"/>
  <c r="V1396" i="2"/>
  <c r="AD1396" i="2" s="1"/>
  <c r="R1395" i="2"/>
  <c r="S1396" i="2" l="1"/>
  <c r="T1396" i="2"/>
  <c r="V1397" i="2" s="1"/>
  <c r="AD1397" i="2" s="1"/>
  <c r="Z1395" i="2"/>
  <c r="Y1395" i="2"/>
  <c r="W1395" i="2"/>
  <c r="R1396" i="2" l="1"/>
  <c r="Q1396" i="2"/>
  <c r="T1397" i="2"/>
  <c r="AB1397" i="2" s="1"/>
  <c r="AB1396" i="2"/>
  <c r="U1397" i="2"/>
  <c r="AH1396" i="2"/>
  <c r="AA1396" i="2"/>
  <c r="S1397" i="2"/>
  <c r="AA1397" i="2" s="1"/>
  <c r="AC1397" i="2" l="1"/>
  <c r="U1398" i="2"/>
  <c r="AC1398" i="2" s="1"/>
  <c r="V1398" i="2"/>
  <c r="W1396" i="2"/>
  <c r="Q1397" i="2" s="1"/>
  <c r="Y1396" i="2"/>
  <c r="Z1396" i="2"/>
  <c r="AH1397" i="2" l="1"/>
  <c r="Y1397" i="2"/>
  <c r="AD1398" i="2"/>
  <c r="R1397" i="2"/>
  <c r="W1397" i="2" s="1"/>
  <c r="Q1398" i="2" l="1"/>
  <c r="T1398" i="2"/>
  <c r="R1398" i="2"/>
  <c r="AH1398" i="2"/>
  <c r="S1398" i="2"/>
  <c r="Z1397" i="2"/>
  <c r="T1399" i="2" l="1"/>
  <c r="AH1399" i="2"/>
  <c r="Z1398" i="2"/>
  <c r="R1399" i="2"/>
  <c r="AB1398" i="2"/>
  <c r="U1399" i="2"/>
  <c r="V1399" i="2"/>
  <c r="W1398" i="2"/>
  <c r="Q1399" i="2" s="1"/>
  <c r="Y1398" i="2"/>
  <c r="AA1398" i="2"/>
  <c r="S1399" i="2"/>
  <c r="V1400" i="2" l="1"/>
  <c r="AD1399" i="2"/>
  <c r="AC1399" i="2"/>
  <c r="U1400" i="2"/>
  <c r="AC1400" i="2" s="1"/>
  <c r="W1399" i="2"/>
  <c r="R1400" i="2"/>
  <c r="Z1399" i="2"/>
  <c r="AH1400" i="2"/>
  <c r="AA1399" i="2"/>
  <c r="S1400" i="2"/>
  <c r="Y1399" i="2"/>
  <c r="Q1400" i="2"/>
  <c r="AB1399" i="2"/>
  <c r="T1400" i="2"/>
  <c r="AH1401" i="2" l="1"/>
  <c r="Z1400" i="2"/>
  <c r="U1401" i="2"/>
  <c r="AC1401" i="2" s="1"/>
  <c r="AB1400" i="2"/>
  <c r="T1401" i="2"/>
  <c r="Y1400" i="2"/>
  <c r="W1400" i="2"/>
  <c r="Q1401" i="2" s="1"/>
  <c r="Y1401" i="2" s="1"/>
  <c r="S1401" i="2"/>
  <c r="AA1401" i="2" s="1"/>
  <c r="AA1400" i="2"/>
  <c r="AD1400" i="2"/>
  <c r="V1401" i="2"/>
  <c r="U1402" i="2" l="1"/>
  <c r="AB1401" i="2"/>
  <c r="V1402" i="2"/>
  <c r="AD1401" i="2"/>
  <c r="R1401" i="2"/>
  <c r="AD1402" i="2" l="1"/>
  <c r="S1402" i="2"/>
  <c r="AA1402" i="2" s="1"/>
  <c r="W1401" i="2"/>
  <c r="Z1401" i="2"/>
  <c r="R1402" i="2"/>
  <c r="Z1402" i="2" s="1"/>
  <c r="T1402" i="2"/>
  <c r="AB1402" i="2" s="1"/>
  <c r="AC1402" i="2"/>
  <c r="U1403" i="2" l="1"/>
  <c r="AC1403" i="2" s="1"/>
  <c r="AH1402" i="2"/>
  <c r="Q1402" i="2"/>
  <c r="T1403" i="2"/>
  <c r="S1403" i="2"/>
  <c r="AH1403" i="2"/>
  <c r="V1403" i="2"/>
  <c r="AD1403" i="2" s="1"/>
  <c r="W1402" i="2" l="1"/>
  <c r="Q1403" i="2" s="1"/>
  <c r="Y1402" i="2"/>
  <c r="AA1403" i="2"/>
  <c r="V1404" i="2"/>
  <c r="AD1404" i="2" s="1"/>
  <c r="U1404" i="2"/>
  <c r="AC1404" i="2" s="1"/>
  <c r="R1403" i="2"/>
  <c r="AB1403" i="2"/>
  <c r="Z1403" i="2" l="1"/>
  <c r="W1403" i="2"/>
  <c r="Y1403" i="2"/>
  <c r="T1404" i="2"/>
  <c r="S1404" i="2"/>
  <c r="AB1404" i="2" l="1"/>
  <c r="V1405" i="2"/>
  <c r="R1404" i="2"/>
  <c r="Q1404" i="2"/>
  <c r="U1405" i="2"/>
  <c r="AA1404" i="2"/>
  <c r="S1405" i="2"/>
  <c r="AA1405" i="2" s="1"/>
  <c r="AH1404" i="2"/>
  <c r="AC1405" i="2" l="1"/>
  <c r="Y1404" i="2"/>
  <c r="W1404" i="2"/>
  <c r="AH1405" i="2"/>
  <c r="Z1404" i="2"/>
  <c r="AD1405" i="2"/>
  <c r="T1405" i="2"/>
  <c r="U1406" i="2" s="1"/>
  <c r="AC1406" i="2" l="1"/>
  <c r="Q1405" i="2"/>
  <c r="V1406" i="2"/>
  <c r="AB1405" i="2"/>
  <c r="R1405" i="2"/>
  <c r="S1406" i="2" l="1"/>
  <c r="AH1406" i="2"/>
  <c r="Z1405" i="2"/>
  <c r="AD1406" i="2"/>
  <c r="Y1405" i="2"/>
  <c r="W1405" i="2"/>
  <c r="T1406" i="2"/>
  <c r="V1407" i="2" s="1"/>
  <c r="R1406" i="2" l="1"/>
  <c r="AD1407" i="2"/>
  <c r="AH1407" i="2"/>
  <c r="Z1406" i="2"/>
  <c r="AB1406" i="2"/>
  <c r="T1407" i="2"/>
  <c r="U1407" i="2"/>
  <c r="AC1407" i="2" s="1"/>
  <c r="Q1406" i="2"/>
  <c r="AA1406" i="2"/>
  <c r="S1407" i="2"/>
  <c r="U1408" i="2" l="1"/>
  <c r="AB1407" i="2"/>
  <c r="AA1407" i="2"/>
  <c r="W1406" i="2"/>
  <c r="R1407" i="2" s="1"/>
  <c r="Y1406" i="2"/>
  <c r="V1408" i="2"/>
  <c r="AH1408" i="2" l="1"/>
  <c r="Z1407" i="2"/>
  <c r="T1408" i="2"/>
  <c r="AB1408" i="2" s="1"/>
  <c r="S1408" i="2"/>
  <c r="AD1408" i="2"/>
  <c r="AC1408" i="2"/>
  <c r="Q1407" i="2"/>
  <c r="V1409" i="2" l="1"/>
  <c r="AA1408" i="2"/>
  <c r="U1409" i="2"/>
  <c r="Y1407" i="2"/>
  <c r="W1407" i="2"/>
  <c r="Q1408" i="2" l="1"/>
  <c r="AC1409" i="2"/>
  <c r="AD1409" i="2"/>
  <c r="R1408" i="2"/>
  <c r="T1409" i="2" l="1"/>
  <c r="Z1408" i="2"/>
  <c r="S1409" i="2"/>
  <c r="W1408" i="2"/>
  <c r="Y1408" i="2"/>
  <c r="AA1409" i="2" l="1"/>
  <c r="R1409" i="2"/>
  <c r="T1410" i="2" s="1"/>
  <c r="AB1410" i="2" s="1"/>
  <c r="Q1409" i="2"/>
  <c r="AH1409" i="2"/>
  <c r="AB1409" i="2"/>
  <c r="U1410" i="2"/>
  <c r="V1410" i="2"/>
  <c r="AC1410" i="2" l="1"/>
  <c r="Z1409" i="2"/>
  <c r="Y1409" i="2"/>
  <c r="W1409" i="2"/>
  <c r="Q1410" i="2" s="1"/>
  <c r="S1410" i="2"/>
  <c r="AD1410" i="2"/>
  <c r="V1411" i="2"/>
  <c r="Y1410" i="2" l="1"/>
  <c r="AH1410" i="2"/>
  <c r="R1410" i="2"/>
  <c r="S1411" i="2" s="1"/>
  <c r="AA1410" i="2"/>
  <c r="AD1411" i="2"/>
  <c r="U1411" i="2"/>
  <c r="AA1411" i="2" l="1"/>
  <c r="T1411" i="2"/>
  <c r="Z1410" i="2"/>
  <c r="AC1411" i="2"/>
  <c r="U1412" i="2"/>
  <c r="W1410" i="2"/>
  <c r="AC1412" i="2" l="1"/>
  <c r="AH1411" i="2"/>
  <c r="AB1411" i="2"/>
  <c r="V1412" i="2"/>
  <c r="R1411" i="2"/>
  <c r="T1412" i="2" s="1"/>
  <c r="Q1411" i="2"/>
  <c r="AB1412" i="2" l="1"/>
  <c r="AD1412" i="2"/>
  <c r="V1413" i="2"/>
  <c r="AH1412" i="2"/>
  <c r="Z1411" i="2"/>
  <c r="S1412" i="2"/>
  <c r="U1413" i="2" s="1"/>
  <c r="Y1411" i="2"/>
  <c r="W1411" i="2"/>
  <c r="Q1412" i="2" s="1"/>
  <c r="AC1413" i="2" l="1"/>
  <c r="AD1413" i="2"/>
  <c r="Y1412" i="2"/>
  <c r="AA1412" i="2"/>
  <c r="R1412" i="2"/>
  <c r="W1412" i="2" l="1"/>
  <c r="Z1412" i="2"/>
  <c r="R1413" i="2"/>
  <c r="T1413" i="2"/>
  <c r="S1413" i="2"/>
  <c r="AH1413" i="2" l="1"/>
  <c r="Z1413" i="2"/>
  <c r="AH1414" i="2"/>
  <c r="T1414" i="2"/>
  <c r="AB1413" i="2"/>
  <c r="U1414" i="2"/>
  <c r="V1414" i="2"/>
  <c r="AA1413" i="2"/>
  <c r="S1414" i="2"/>
  <c r="Q1413" i="2"/>
  <c r="AD1414" i="2" l="1"/>
  <c r="V1415" i="2"/>
  <c r="U1415" i="2"/>
  <c r="AC1414" i="2"/>
  <c r="AB1414" i="2"/>
  <c r="Y1413" i="2"/>
  <c r="W1413" i="2"/>
  <c r="Q1414" i="2" s="1"/>
  <c r="AA1414" i="2"/>
  <c r="Y1414" i="2" l="1"/>
  <c r="AC1415" i="2"/>
  <c r="R1414" i="2"/>
  <c r="AD1415" i="2"/>
  <c r="Z1414" i="2" l="1"/>
  <c r="AH1415" i="2"/>
  <c r="S1415" i="2"/>
  <c r="T1415" i="2"/>
  <c r="W1414" i="2"/>
  <c r="R1415" i="2" s="1"/>
  <c r="T1416" i="2" l="1"/>
  <c r="Z1415" i="2"/>
  <c r="AA1415" i="2"/>
  <c r="S1416" i="2"/>
  <c r="AA1416" i="2" s="1"/>
  <c r="AB1415" i="2"/>
  <c r="V1416" i="2"/>
  <c r="U1416" i="2"/>
  <c r="Q1415" i="2"/>
  <c r="Y1415" i="2" l="1"/>
  <c r="W1415" i="2"/>
  <c r="Q1416" i="2" s="1"/>
  <c r="AC1416" i="2"/>
  <c r="U1417" i="2"/>
  <c r="AH1416" i="2"/>
  <c r="AD1416" i="2"/>
  <c r="V1417" i="2"/>
  <c r="AB1416" i="2"/>
  <c r="Y1416" i="2" l="1"/>
  <c r="AC1417" i="2"/>
  <c r="AD1417" i="2"/>
  <c r="R1416" i="2"/>
  <c r="S1417" i="2" l="1"/>
  <c r="AH1417" i="2"/>
  <c r="Z1416" i="2"/>
  <c r="T1417" i="2"/>
  <c r="W1416" i="2"/>
  <c r="AB1417" i="2" l="1"/>
  <c r="V1418" i="2"/>
  <c r="U1418" i="2"/>
  <c r="R1417" i="2"/>
  <c r="Q1417" i="2"/>
  <c r="AA1417" i="2"/>
  <c r="AC1418" i="2" l="1"/>
  <c r="AH1418" i="2"/>
  <c r="Z1417" i="2"/>
  <c r="R1418" i="2"/>
  <c r="AD1418" i="2"/>
  <c r="T1418" i="2"/>
  <c r="V1419" i="2" s="1"/>
  <c r="Y1417" i="2"/>
  <c r="W1417" i="2"/>
  <c r="S1418" i="2"/>
  <c r="AA1418" i="2" s="1"/>
  <c r="Q1418" i="2" l="1"/>
  <c r="AD1419" i="2"/>
  <c r="S1419" i="2"/>
  <c r="Z1418" i="2"/>
  <c r="W1418" i="2"/>
  <c r="Q1419" i="2" s="1"/>
  <c r="Y1418" i="2"/>
  <c r="AB1418" i="2"/>
  <c r="T1419" i="2"/>
  <c r="U1419" i="2"/>
  <c r="AC1419" i="2" s="1"/>
  <c r="AH1419" i="2" l="1"/>
  <c r="Y1419" i="2"/>
  <c r="U1420" i="2"/>
  <c r="AB1419" i="2"/>
  <c r="AA1419" i="2"/>
  <c r="R1419" i="2"/>
  <c r="S1420" i="2" s="1"/>
  <c r="V1420" i="2"/>
  <c r="AA1420" i="2" l="1"/>
  <c r="AC1420" i="2"/>
  <c r="AD1420" i="2"/>
  <c r="T1420" i="2"/>
  <c r="V1421" i="2" s="1"/>
  <c r="AH1420" i="2"/>
  <c r="Z1419" i="2"/>
  <c r="W1419" i="2"/>
  <c r="AD1421" i="2" l="1"/>
  <c r="AB1420" i="2"/>
  <c r="Q1420" i="2"/>
  <c r="U1421" i="2"/>
  <c r="R1420" i="2"/>
  <c r="Z1420" i="2" l="1"/>
  <c r="S1421" i="2"/>
  <c r="Y1420" i="2"/>
  <c r="W1420" i="2"/>
  <c r="Q1421" i="2" s="1"/>
  <c r="T1421" i="2"/>
  <c r="AC1421" i="2"/>
  <c r="AA1421" i="2" l="1"/>
  <c r="R1421" i="2"/>
  <c r="Y1421" i="2"/>
  <c r="U1422" i="2"/>
  <c r="AH1421" i="2"/>
  <c r="AB1421" i="2"/>
  <c r="V1422" i="2"/>
  <c r="AC1422" i="2" l="1"/>
  <c r="W1421" i="2"/>
  <c r="R1422" i="2"/>
  <c r="Z1421" i="2"/>
  <c r="AH1422" i="2"/>
  <c r="T1422" i="2"/>
  <c r="S1422" i="2"/>
  <c r="AD1422" i="2"/>
  <c r="T1423" i="2" l="1"/>
  <c r="AB1422" i="2"/>
  <c r="Z1422" i="2"/>
  <c r="V1423" i="2"/>
  <c r="Q1422" i="2"/>
  <c r="U1423" i="2"/>
  <c r="S1423" i="2"/>
  <c r="AA1422" i="2"/>
  <c r="AD1423" i="2" l="1"/>
  <c r="V1424" i="2"/>
  <c r="AA1423" i="2"/>
  <c r="AH1423" i="2"/>
  <c r="AC1423" i="2"/>
  <c r="U1424" i="2"/>
  <c r="W1422" i="2"/>
  <c r="R1423" i="2" s="1"/>
  <c r="S1424" i="2" s="1"/>
  <c r="Y1422" i="2"/>
  <c r="AB1423" i="2"/>
  <c r="AA1424" i="2" l="1"/>
  <c r="AC1424" i="2"/>
  <c r="AD1424" i="2"/>
  <c r="Z1423" i="2"/>
  <c r="T1424" i="2"/>
  <c r="V1425" i="2" s="1"/>
  <c r="Q1423" i="2"/>
  <c r="AD1425" i="2" l="1"/>
  <c r="U1425" i="2"/>
  <c r="AB1424" i="2"/>
  <c r="W1423" i="2"/>
  <c r="Y1423" i="2"/>
  <c r="AH1424" i="2"/>
  <c r="AC1425" i="2" l="1"/>
  <c r="R1424" i="2"/>
  <c r="Q1424" i="2"/>
  <c r="Y1424" i="2" l="1"/>
  <c r="W1424" i="2"/>
  <c r="R1425" i="2"/>
  <c r="Z1424" i="2"/>
  <c r="S1425" i="2"/>
  <c r="T1425" i="2"/>
  <c r="AH1425" i="2" l="1"/>
  <c r="Z1425" i="2"/>
  <c r="AH1426" i="2"/>
  <c r="Q1425" i="2"/>
  <c r="AA1425" i="2"/>
  <c r="S1426" i="2"/>
  <c r="AB1425" i="2"/>
  <c r="T1426" i="2"/>
  <c r="V1426" i="2"/>
  <c r="U1426" i="2"/>
  <c r="AA1426" i="2" l="1"/>
  <c r="U1427" i="2"/>
  <c r="AC1426" i="2"/>
  <c r="V1427" i="2"/>
  <c r="AD1426" i="2"/>
  <c r="Y1425" i="2"/>
  <c r="W1425" i="2"/>
  <c r="R1426" i="2" s="1"/>
  <c r="AB1426" i="2"/>
  <c r="Q1426" i="2" l="1"/>
  <c r="Z1426" i="2"/>
  <c r="T1427" i="2"/>
  <c r="U1428" i="2" s="1"/>
  <c r="S1427" i="2"/>
  <c r="AC1427" i="2"/>
  <c r="Y1426" i="2"/>
  <c r="W1426" i="2"/>
  <c r="R1427" i="2" s="1"/>
  <c r="AD1427" i="2"/>
  <c r="AH1427" i="2" l="1"/>
  <c r="Q1427" i="2"/>
  <c r="Z1427" i="2"/>
  <c r="AH1428" i="2"/>
  <c r="AC1428" i="2"/>
  <c r="AA1427" i="2"/>
  <c r="S1428" i="2"/>
  <c r="T1428" i="2"/>
  <c r="AB1427" i="2"/>
  <c r="V1428" i="2"/>
  <c r="Y1427" i="2"/>
  <c r="W1427" i="2"/>
  <c r="R1428" i="2" s="1"/>
  <c r="AH1429" i="2" l="1"/>
  <c r="Z1428" i="2"/>
  <c r="S1429" i="2"/>
  <c r="AA1428" i="2"/>
  <c r="U1429" i="2"/>
  <c r="Q1428" i="2"/>
  <c r="V1429" i="2"/>
  <c r="AD1428" i="2"/>
  <c r="T1429" i="2"/>
  <c r="AB1428" i="2"/>
  <c r="Y1428" i="2" l="1"/>
  <c r="W1428" i="2"/>
  <c r="Q1429" i="2"/>
  <c r="AC1429" i="2"/>
  <c r="U1430" i="2"/>
  <c r="AA1429" i="2"/>
  <c r="AB1429" i="2"/>
  <c r="AD1429" i="2"/>
  <c r="V1430" i="2"/>
  <c r="R1429" i="2"/>
  <c r="S1430" i="2" s="1"/>
  <c r="AA1430" i="2" l="1"/>
  <c r="T1430" i="2"/>
  <c r="U1431" i="2" s="1"/>
  <c r="AC1430" i="2"/>
  <c r="AD1430" i="2"/>
  <c r="V1431" i="2"/>
  <c r="R1430" i="2"/>
  <c r="Z1429" i="2"/>
  <c r="Y1429" i="2"/>
  <c r="W1429" i="2"/>
  <c r="Z1430" i="2" l="1"/>
  <c r="AC1431" i="2"/>
  <c r="AD1431" i="2"/>
  <c r="T1431" i="2"/>
  <c r="V1432" i="2" s="1"/>
  <c r="AB1430" i="2"/>
  <c r="Q1430" i="2"/>
  <c r="AH1430" i="2"/>
  <c r="S1431" i="2"/>
  <c r="U1432" i="2" l="1"/>
  <c r="AC1432" i="2" s="1"/>
  <c r="AD1432" i="2"/>
  <c r="Y1430" i="2"/>
  <c r="W1430" i="2"/>
  <c r="Q1431" i="2" s="1"/>
  <c r="AA1431" i="2"/>
  <c r="AH1431" i="2"/>
  <c r="AB1431" i="2"/>
  <c r="Y1431" i="2" l="1"/>
  <c r="R1431" i="2"/>
  <c r="Z1431" i="2" l="1"/>
  <c r="AH1432" i="2"/>
  <c r="T1432" i="2"/>
  <c r="S1432" i="2"/>
  <c r="W1431" i="2"/>
  <c r="AA1432" i="2" l="1"/>
  <c r="Q1432" i="2"/>
  <c r="AB1432" i="2"/>
  <c r="U1433" i="2"/>
  <c r="V1433" i="2"/>
  <c r="R1432" i="2"/>
  <c r="T1433" i="2" s="1"/>
  <c r="V1434" i="2" l="1"/>
  <c r="AD1433" i="2"/>
  <c r="AB1433" i="2"/>
  <c r="AC1433" i="2"/>
  <c r="W1432" i="2"/>
  <c r="Q1433" i="2" s="1"/>
  <c r="Y1432" i="2"/>
  <c r="Z1432" i="2"/>
  <c r="S1433" i="2"/>
  <c r="Y1433" i="2" l="1"/>
  <c r="AA1433" i="2"/>
  <c r="U1434" i="2"/>
  <c r="AH1433" i="2"/>
  <c r="R1433" i="2"/>
  <c r="W1433" i="2" s="1"/>
  <c r="AD1434" i="2"/>
  <c r="Q1434" i="2" l="1"/>
  <c r="AC1434" i="2"/>
  <c r="S1434" i="2"/>
  <c r="R1434" i="2"/>
  <c r="Z1433" i="2"/>
  <c r="T1434" i="2"/>
  <c r="U1435" i="2" s="1"/>
  <c r="AH1434" i="2" l="1"/>
  <c r="AC1435" i="2"/>
  <c r="Z1434" i="2"/>
  <c r="S1435" i="2"/>
  <c r="AA1434" i="2"/>
  <c r="T1435" i="2"/>
  <c r="U1436" i="2" s="1"/>
  <c r="AB1434" i="2"/>
  <c r="V1435" i="2"/>
  <c r="W1434" i="2"/>
  <c r="R1435" i="2" s="1"/>
  <c r="Y1434" i="2"/>
  <c r="Q1435" i="2"/>
  <c r="AC1436" i="2" l="1"/>
  <c r="Z1435" i="2"/>
  <c r="S1436" i="2"/>
  <c r="AA1435" i="2"/>
  <c r="Y1435" i="2"/>
  <c r="W1435" i="2"/>
  <c r="R1436" i="2" s="1"/>
  <c r="AH1435" i="2"/>
  <c r="AD1435" i="2"/>
  <c r="V1436" i="2"/>
  <c r="T1436" i="2"/>
  <c r="AB1435" i="2"/>
  <c r="Q1436" i="2" l="1"/>
  <c r="Z1436" i="2"/>
  <c r="S1437" i="2"/>
  <c r="AA1436" i="2"/>
  <c r="AH1436" i="2"/>
  <c r="T1437" i="2"/>
  <c r="AB1436" i="2"/>
  <c r="Y1436" i="2"/>
  <c r="W1436" i="2"/>
  <c r="V1437" i="2"/>
  <c r="AD1436" i="2"/>
  <c r="U1437" i="2"/>
  <c r="Q1437" i="2" l="1"/>
  <c r="AH1437" i="2"/>
  <c r="AB1437" i="2"/>
  <c r="AA1437" i="2"/>
  <c r="AC1437" i="2"/>
  <c r="U1438" i="2"/>
  <c r="AD1437" i="2"/>
  <c r="V1438" i="2"/>
  <c r="Y1437" i="2"/>
  <c r="R1437" i="2"/>
  <c r="AD1438" i="2" l="1"/>
  <c r="AC1438" i="2"/>
  <c r="Z1437" i="2"/>
  <c r="AH1438" i="2"/>
  <c r="S1438" i="2"/>
  <c r="W1437" i="2"/>
  <c r="R1438" i="2" s="1"/>
  <c r="T1438" i="2"/>
  <c r="U1439" i="2" l="1"/>
  <c r="AC1439" i="2"/>
  <c r="Z1438" i="2"/>
  <c r="T1439" i="2"/>
  <c r="AB1438" i="2"/>
  <c r="Q1438" i="2"/>
  <c r="V1439" i="2"/>
  <c r="S1439" i="2"/>
  <c r="AA1438" i="2"/>
  <c r="AB1439" i="2" l="1"/>
  <c r="AH1439" i="2"/>
  <c r="AA1439" i="2"/>
  <c r="AD1439" i="2"/>
  <c r="V1440" i="2"/>
  <c r="U1440" i="2"/>
  <c r="Y1438" i="2"/>
  <c r="W1438" i="2"/>
  <c r="Q1439" i="2" s="1"/>
  <c r="AD1440" i="2" l="1"/>
  <c r="Y1439" i="2"/>
  <c r="AC1440" i="2"/>
  <c r="R1439" i="2"/>
  <c r="W1439" i="2" s="1"/>
  <c r="Q1440" i="2" l="1"/>
  <c r="R1440" i="2"/>
  <c r="Z1439" i="2"/>
  <c r="T1440" i="2"/>
  <c r="S1440" i="2"/>
  <c r="T1441" i="2" l="1"/>
  <c r="AB1440" i="2"/>
  <c r="V1441" i="2"/>
  <c r="U1441" i="2"/>
  <c r="AH1440" i="2"/>
  <c r="R1441" i="2"/>
  <c r="Z1440" i="2"/>
  <c r="S1441" i="2"/>
  <c r="AA1440" i="2"/>
  <c r="W1440" i="2"/>
  <c r="Q1441" i="2" s="1"/>
  <c r="Y1440" i="2"/>
  <c r="Z1441" i="2" l="1"/>
  <c r="U1442" i="2"/>
  <c r="AC1441" i="2"/>
  <c r="V1442" i="2"/>
  <c r="AD1441" i="2"/>
  <c r="Y1441" i="2"/>
  <c r="W1441" i="2"/>
  <c r="R1442" i="2" s="1"/>
  <c r="Q1442" i="2"/>
  <c r="S1442" i="2"/>
  <c r="AA1441" i="2"/>
  <c r="AH1441" i="2"/>
  <c r="T1442" i="2"/>
  <c r="AB1441" i="2"/>
  <c r="Z1442" i="2" l="1"/>
  <c r="AH1443" i="2"/>
  <c r="T1443" i="2"/>
  <c r="AB1442" i="2"/>
  <c r="V1443" i="2"/>
  <c r="AD1442" i="2"/>
  <c r="U1443" i="2"/>
  <c r="AC1442" i="2"/>
  <c r="Y1442" i="2"/>
  <c r="W1442" i="2"/>
  <c r="Q1443" i="2"/>
  <c r="S1443" i="2"/>
  <c r="AA1442" i="2"/>
  <c r="AH1442" i="2"/>
  <c r="AB1443" i="2" l="1"/>
  <c r="V1444" i="2"/>
  <c r="AD1443" i="2"/>
  <c r="AA1443" i="2"/>
  <c r="Y1443" i="2"/>
  <c r="AC1443" i="2"/>
  <c r="U1444" i="2"/>
  <c r="R1443" i="2"/>
  <c r="Z1443" i="2" s="1"/>
  <c r="S1444" i="2" l="1"/>
  <c r="AD1444" i="2"/>
  <c r="AC1444" i="2"/>
  <c r="U1445" i="2"/>
  <c r="W1443" i="2"/>
  <c r="R1444" i="2" s="1"/>
  <c r="T1444" i="2"/>
  <c r="V1445" i="2" s="1"/>
  <c r="AH1444" i="2" l="1"/>
  <c r="AD1445" i="2"/>
  <c r="AC1445" i="2"/>
  <c r="Z1444" i="2"/>
  <c r="T1445" i="2"/>
  <c r="U1446" i="2" s="1"/>
  <c r="AB1444" i="2"/>
  <c r="Q1444" i="2"/>
  <c r="S1445" i="2"/>
  <c r="AA1444" i="2"/>
  <c r="AC1446" i="2" l="1"/>
  <c r="AH1445" i="2"/>
  <c r="AA1445" i="2"/>
  <c r="W1444" i="2"/>
  <c r="Y1444" i="2"/>
  <c r="Q1445" i="2"/>
  <c r="AB1445" i="2"/>
  <c r="V1446" i="2"/>
  <c r="Y1445" i="2" l="1"/>
  <c r="R1445" i="2"/>
  <c r="AD1446" i="2"/>
  <c r="Z1445" i="2" l="1"/>
  <c r="T1446" i="2"/>
  <c r="S1446" i="2"/>
  <c r="W1445" i="2"/>
  <c r="AA1446" i="2" l="1"/>
  <c r="AB1446" i="2"/>
  <c r="U1447" i="2"/>
  <c r="V1447" i="2"/>
  <c r="AH1446" i="2"/>
  <c r="Q1446" i="2"/>
  <c r="R1446" i="2"/>
  <c r="T1447" i="2" s="1"/>
  <c r="AB1447" i="2" l="1"/>
  <c r="Y1446" i="2"/>
  <c r="W1446" i="2"/>
  <c r="Q1447" i="2" s="1"/>
  <c r="V1448" i="2"/>
  <c r="AD1447" i="2"/>
  <c r="AC1447" i="2"/>
  <c r="Z1446" i="2"/>
  <c r="S1447" i="2"/>
  <c r="AD1448" i="2" l="1"/>
  <c r="Y1447" i="2"/>
  <c r="AA1447" i="2"/>
  <c r="AH1447" i="2"/>
  <c r="R1447" i="2"/>
  <c r="W1447" i="2" s="1"/>
  <c r="U1448" i="2"/>
  <c r="S1448" i="2" l="1"/>
  <c r="Q1448" i="2"/>
  <c r="AA1448" i="2"/>
  <c r="AC1448" i="2"/>
  <c r="R1448" i="2"/>
  <c r="Z1447" i="2"/>
  <c r="AH1448" i="2"/>
  <c r="T1448" i="2"/>
  <c r="U1449" i="2" s="1"/>
  <c r="AC1449" i="2" l="1"/>
  <c r="Z1448" i="2"/>
  <c r="T1449" i="2"/>
  <c r="AB1448" i="2"/>
  <c r="V1449" i="2"/>
  <c r="S1449" i="2"/>
  <c r="Y1448" i="2"/>
  <c r="W1448" i="2"/>
  <c r="R1449" i="2" s="1"/>
  <c r="Q1449" i="2"/>
  <c r="Z1449" i="2" l="1"/>
  <c r="Y1449" i="2"/>
  <c r="W1449" i="2"/>
  <c r="R1450" i="2" s="1"/>
  <c r="AH1449" i="2"/>
  <c r="T1450" i="2"/>
  <c r="AB1449" i="2"/>
  <c r="S1450" i="2"/>
  <c r="AA1449" i="2"/>
  <c r="U1450" i="2"/>
  <c r="AD1449" i="2"/>
  <c r="V1450" i="2"/>
  <c r="Z1450" i="2" l="1"/>
  <c r="AH1451" i="2"/>
  <c r="AD1450" i="2"/>
  <c r="V1451" i="2"/>
  <c r="S1451" i="2"/>
  <c r="AA1450" i="2"/>
  <c r="AC1450" i="2"/>
  <c r="U1451" i="2"/>
  <c r="AH1450" i="2"/>
  <c r="T1451" i="2"/>
  <c r="AB1450" i="2"/>
  <c r="Q1450" i="2"/>
  <c r="AA1451" i="2" l="1"/>
  <c r="AB1451" i="2"/>
  <c r="W1450" i="2"/>
  <c r="R1451" i="2" s="1"/>
  <c r="Y1450" i="2"/>
  <c r="Q1451" i="2"/>
  <c r="AC1451" i="2"/>
  <c r="U1452" i="2"/>
  <c r="AD1451" i="2"/>
  <c r="V1452" i="2"/>
  <c r="Z1451" i="2" l="1"/>
  <c r="S1452" i="2"/>
  <c r="T1452" i="2"/>
  <c r="U1453" i="2" s="1"/>
  <c r="W1451" i="2"/>
  <c r="Q1452" i="2" s="1"/>
  <c r="Y1451" i="2"/>
  <c r="AD1452" i="2"/>
  <c r="AC1452" i="2"/>
  <c r="AC1453" i="2" l="1"/>
  <c r="AA1452" i="2"/>
  <c r="Y1452" i="2"/>
  <c r="AH1452" i="2"/>
  <c r="AB1452" i="2"/>
  <c r="V1453" i="2"/>
  <c r="R1452" i="2"/>
  <c r="W1452" i="2" s="1"/>
  <c r="Q1453" i="2" l="1"/>
  <c r="R1453" i="2"/>
  <c r="Z1452" i="2"/>
  <c r="S1453" i="2"/>
  <c r="T1453" i="2"/>
  <c r="AD1453" i="2"/>
  <c r="T1454" i="2" l="1"/>
  <c r="AB1453" i="2"/>
  <c r="U1454" i="2"/>
  <c r="S1454" i="2"/>
  <c r="AA1453" i="2"/>
  <c r="AH1453" i="2"/>
  <c r="R1454" i="2"/>
  <c r="AH1454" i="2"/>
  <c r="Z1453" i="2"/>
  <c r="V1454" i="2"/>
  <c r="W1453" i="2"/>
  <c r="Y1453" i="2"/>
  <c r="Q1454" i="2"/>
  <c r="S1455" i="2" l="1"/>
  <c r="AA1454" i="2"/>
  <c r="W1454" i="2"/>
  <c r="Y1454" i="2"/>
  <c r="Q1455" i="2"/>
  <c r="AD1454" i="2"/>
  <c r="V1455" i="2"/>
  <c r="AC1454" i="2"/>
  <c r="U1455" i="2"/>
  <c r="Z1454" i="2"/>
  <c r="AH1455" i="2"/>
  <c r="T1455" i="2"/>
  <c r="AB1454" i="2"/>
  <c r="Y1455" i="2" l="1"/>
  <c r="AB1455" i="2"/>
  <c r="R1455" i="2"/>
  <c r="T1456" i="2" s="1"/>
  <c r="V1456" i="2"/>
  <c r="AD1455" i="2"/>
  <c r="AC1455" i="2"/>
  <c r="U1456" i="2"/>
  <c r="AA1455" i="2"/>
  <c r="AB1456" i="2" l="1"/>
  <c r="AD1456" i="2"/>
  <c r="V1457" i="2"/>
  <c r="AC1456" i="2"/>
  <c r="U1457" i="2"/>
  <c r="R1456" i="2"/>
  <c r="Z1455" i="2"/>
  <c r="S1456" i="2"/>
  <c r="W1455" i="2"/>
  <c r="AC1457" i="2" l="1"/>
  <c r="Q1456" i="2"/>
  <c r="AD1457" i="2"/>
  <c r="S1457" i="2"/>
  <c r="AA1456" i="2"/>
  <c r="AH1457" i="2"/>
  <c r="Z1456" i="2"/>
  <c r="AH1456" i="2"/>
  <c r="T1457" i="2"/>
  <c r="U1458" i="2" s="1"/>
  <c r="AC1458" i="2" l="1"/>
  <c r="AA1457" i="2"/>
  <c r="V1458" i="2"/>
  <c r="Y1456" i="2"/>
  <c r="W1456" i="2"/>
  <c r="Q1457" i="2"/>
  <c r="AB1457" i="2"/>
  <c r="AD1458" i="2" l="1"/>
  <c r="Y1457" i="2"/>
  <c r="R1457" i="2"/>
  <c r="Z1457" i="2" l="1"/>
  <c r="T1458" i="2"/>
  <c r="S1458" i="2"/>
  <c r="W1457" i="2"/>
  <c r="AB1458" i="2" l="1"/>
  <c r="U1459" i="2"/>
  <c r="V1459" i="2"/>
  <c r="Q1458" i="2"/>
  <c r="AH1458" i="2"/>
  <c r="S1459" i="2"/>
  <c r="AA1458" i="2"/>
  <c r="R1458" i="2"/>
  <c r="AA1459" i="2" l="1"/>
  <c r="Y1458" i="2"/>
  <c r="W1458" i="2"/>
  <c r="R1459" i="2" s="1"/>
  <c r="Q1459" i="2"/>
  <c r="AD1459" i="2"/>
  <c r="AC1459" i="2"/>
  <c r="Z1458" i="2"/>
  <c r="T1459" i="2"/>
  <c r="V1460" i="2" s="1"/>
  <c r="AH1459" i="2" l="1"/>
  <c r="AD1460" i="2"/>
  <c r="R1460" i="2"/>
  <c r="Z1459" i="2"/>
  <c r="S1460" i="2"/>
  <c r="Y1459" i="2"/>
  <c r="W1459" i="2"/>
  <c r="Q1460" i="2"/>
  <c r="T1460" i="2"/>
  <c r="AB1459" i="2"/>
  <c r="U1460" i="2"/>
  <c r="S1461" i="2" l="1"/>
  <c r="AA1460" i="2"/>
  <c r="AH1460" i="2"/>
  <c r="T1461" i="2"/>
  <c r="AB1460" i="2"/>
  <c r="AC1460" i="2"/>
  <c r="U1461" i="2"/>
  <c r="Z1460" i="2"/>
  <c r="Y1460" i="2"/>
  <c r="W1460" i="2"/>
  <c r="V1461" i="2"/>
  <c r="AH1461" i="2" l="1"/>
  <c r="R1461" i="2"/>
  <c r="AC1461" i="2"/>
  <c r="U1462" i="2"/>
  <c r="T1462" i="2"/>
  <c r="AB1461" i="2"/>
  <c r="AD1461" i="2"/>
  <c r="V1462" i="2"/>
  <c r="Q1461" i="2"/>
  <c r="S1462" i="2"/>
  <c r="AA1462" i="2" s="1"/>
  <c r="AA1461" i="2"/>
  <c r="AD1462" i="2" l="1"/>
  <c r="V1463" i="2"/>
  <c r="AB1462" i="2"/>
  <c r="AC1462" i="2"/>
  <c r="U1463" i="2"/>
  <c r="W1461" i="2"/>
  <c r="Q1462" i="2" s="1"/>
  <c r="Y1461" i="2"/>
  <c r="Z1461" i="2"/>
  <c r="Y1462" i="2" l="1"/>
  <c r="AC1463" i="2"/>
  <c r="R1462" i="2"/>
  <c r="AD1463" i="2"/>
  <c r="AH1462" i="2"/>
  <c r="Z1462" i="2" l="1"/>
  <c r="S1463" i="2"/>
  <c r="T1463" i="2"/>
  <c r="W1462" i="2"/>
  <c r="Q1463" i="2" l="1"/>
  <c r="AA1463" i="2"/>
  <c r="AH1463" i="2"/>
  <c r="AB1463" i="2"/>
  <c r="U1464" i="2"/>
  <c r="V1464" i="2"/>
  <c r="R1463" i="2"/>
  <c r="S1464" i="2" s="1"/>
  <c r="T1464" i="2" l="1"/>
  <c r="AA1464" i="2"/>
  <c r="U1465" i="2"/>
  <c r="AC1464" i="2"/>
  <c r="AB1464" i="2"/>
  <c r="Z1463" i="2"/>
  <c r="AD1464" i="2"/>
  <c r="V1465" i="2"/>
  <c r="Y1463" i="2"/>
  <c r="W1463" i="2"/>
  <c r="AH1464" i="2" l="1"/>
  <c r="R1464" i="2"/>
  <c r="Q1464" i="2"/>
  <c r="AD1465" i="2"/>
  <c r="AC1465" i="2"/>
  <c r="Y1464" i="2" l="1"/>
  <c r="W1464" i="2"/>
  <c r="Q1465" i="2"/>
  <c r="R1465" i="2"/>
  <c r="Z1464" i="2"/>
  <c r="S1465" i="2"/>
  <c r="T1465" i="2"/>
  <c r="AH1465" i="2" l="1"/>
  <c r="AH1466" i="2"/>
  <c r="Z1465" i="2"/>
  <c r="W1465" i="2"/>
  <c r="Q1466" i="2"/>
  <c r="Y1465" i="2"/>
  <c r="T1466" i="2"/>
  <c r="AB1465" i="2"/>
  <c r="U1466" i="2"/>
  <c r="V1466" i="2"/>
  <c r="S1466" i="2"/>
  <c r="AA1465" i="2"/>
  <c r="Y1466" i="2" l="1"/>
  <c r="AA1466" i="2"/>
  <c r="AC1466" i="2"/>
  <c r="U1467" i="2"/>
  <c r="AB1466" i="2"/>
  <c r="R1466" i="2"/>
  <c r="S1467" i="2" s="1"/>
  <c r="AD1466" i="2"/>
  <c r="V1467" i="2"/>
  <c r="AA1467" i="2" l="1"/>
  <c r="AC1467" i="2"/>
  <c r="AD1467" i="2"/>
  <c r="Z1466" i="2"/>
  <c r="W1466" i="2"/>
  <c r="R1467" i="2" s="1"/>
  <c r="T1467" i="2"/>
  <c r="U1468" i="2" s="1"/>
  <c r="AH1467" i="2" l="1"/>
  <c r="AC1468" i="2"/>
  <c r="V1468" i="2"/>
  <c r="T1468" i="2"/>
  <c r="AB1467" i="2"/>
  <c r="AH1468" i="2"/>
  <c r="Z1467" i="2"/>
  <c r="Q1467" i="2"/>
  <c r="S1468" i="2"/>
  <c r="AB1468" i="2" l="1"/>
  <c r="V1469" i="2"/>
  <c r="AD1468" i="2"/>
  <c r="W1467" i="2"/>
  <c r="Y1467" i="2"/>
  <c r="Q1468" i="2"/>
  <c r="U1469" i="2"/>
  <c r="AA1468" i="2"/>
  <c r="AC1469" i="2" l="1"/>
  <c r="R1468" i="2"/>
  <c r="W1468" i="2" s="1"/>
  <c r="AD1469" i="2"/>
  <c r="Y1468" i="2"/>
  <c r="Q1469" i="2" l="1"/>
  <c r="R1469" i="2"/>
  <c r="Z1468" i="2"/>
  <c r="T1469" i="2"/>
  <c r="S1469" i="2"/>
  <c r="S1470" i="2" l="1"/>
  <c r="AA1469" i="2"/>
  <c r="T1470" i="2"/>
  <c r="AB1469" i="2"/>
  <c r="U1470" i="2"/>
  <c r="V1470" i="2"/>
  <c r="AH1469" i="2"/>
  <c r="R1470" i="2"/>
  <c r="Z1469" i="2"/>
  <c r="AH1470" i="2"/>
  <c r="W1469" i="2"/>
  <c r="Q1470" i="2" s="1"/>
  <c r="Y1469" i="2"/>
  <c r="AH1471" i="2" l="1"/>
  <c r="Z1470" i="2"/>
  <c r="AC1470" i="2"/>
  <c r="U1471" i="2"/>
  <c r="Y1470" i="2"/>
  <c r="W1470" i="2"/>
  <c r="R1471" i="2" s="1"/>
  <c r="AD1470" i="2"/>
  <c r="V1471" i="2"/>
  <c r="T1471" i="2"/>
  <c r="AB1470" i="2"/>
  <c r="S1471" i="2"/>
  <c r="AA1470" i="2"/>
  <c r="AH1472" i="2" l="1"/>
  <c r="Z1471" i="2"/>
  <c r="AC1471" i="2"/>
  <c r="U1472" i="2"/>
  <c r="S1472" i="2"/>
  <c r="AA1471" i="2"/>
  <c r="AD1471" i="2"/>
  <c r="V1472" i="2"/>
  <c r="Q1471" i="2"/>
  <c r="T1472" i="2"/>
  <c r="AB1471" i="2"/>
  <c r="AC1472" i="2" l="1"/>
  <c r="U1473" i="2"/>
  <c r="AB1472" i="2"/>
  <c r="AA1472" i="2"/>
  <c r="V1473" i="2"/>
  <c r="AD1472" i="2"/>
  <c r="W1471" i="2"/>
  <c r="Y1471" i="2"/>
  <c r="R1472" i="2" l="1"/>
  <c r="T1473" i="2" s="1"/>
  <c r="V1474" i="2" s="1"/>
  <c r="Q1472" i="2"/>
  <c r="AD1473" i="2"/>
  <c r="S1473" i="2"/>
  <c r="U1474" i="2" s="1"/>
  <c r="W1472" i="2"/>
  <c r="R1473" i="2" s="1"/>
  <c r="Y1472" i="2"/>
  <c r="Z1472" i="2"/>
  <c r="AC1473" i="2"/>
  <c r="AB1473" i="2"/>
  <c r="Q1473" i="2" l="1"/>
  <c r="Z1473" i="2"/>
  <c r="AH1474" i="2"/>
  <c r="T1474" i="2"/>
  <c r="U1475" i="2" s="1"/>
  <c r="Y1473" i="2"/>
  <c r="W1473" i="2"/>
  <c r="R1474" i="2" s="1"/>
  <c r="S1474" i="2"/>
  <c r="AA1473" i="2"/>
  <c r="AH1473" i="2"/>
  <c r="AD1474" i="2"/>
  <c r="AC1474" i="2"/>
  <c r="Z1474" i="2" l="1"/>
  <c r="T1475" i="2"/>
  <c r="AB1474" i="2"/>
  <c r="AC1475" i="2"/>
  <c r="V1475" i="2"/>
  <c r="S1475" i="2"/>
  <c r="AA1474" i="2"/>
  <c r="Q1474" i="2"/>
  <c r="U1476" i="2" l="1"/>
  <c r="AC1476" i="2" s="1"/>
  <c r="Y1474" i="2"/>
  <c r="W1474" i="2"/>
  <c r="Q1475" i="2" s="1"/>
  <c r="AA1475" i="2"/>
  <c r="AH1475" i="2"/>
  <c r="AB1475" i="2"/>
  <c r="AD1475" i="2"/>
  <c r="V1476" i="2"/>
  <c r="Y1475" i="2" l="1"/>
  <c r="AD1476" i="2"/>
  <c r="R1475" i="2"/>
  <c r="Z1475" i="2" l="1"/>
  <c r="T1476" i="2"/>
  <c r="S1476" i="2"/>
  <c r="W1475" i="2"/>
  <c r="AH1476" i="2" l="1"/>
  <c r="Q1476" i="2"/>
  <c r="AB1476" i="2"/>
  <c r="U1477" i="2"/>
  <c r="V1477" i="2"/>
  <c r="S1477" i="2"/>
  <c r="AA1476" i="2"/>
  <c r="R1476" i="2"/>
  <c r="T1477" i="2" s="1"/>
  <c r="AB1477" i="2" l="1"/>
  <c r="AA1477" i="2"/>
  <c r="AD1477" i="2"/>
  <c r="V1478" i="2"/>
  <c r="U1478" i="2"/>
  <c r="AC1477" i="2"/>
  <c r="Y1476" i="2"/>
  <c r="W1476" i="2"/>
  <c r="Q1477" i="2" s="1"/>
  <c r="Z1476" i="2"/>
  <c r="R1477" i="2" l="1"/>
  <c r="W1477" i="2" s="1"/>
  <c r="AD1478" i="2"/>
  <c r="Z1477" i="2"/>
  <c r="S1478" i="2"/>
  <c r="Y1477" i="2"/>
  <c r="AC1478" i="2"/>
  <c r="AH1477" i="2"/>
  <c r="T1478" i="2"/>
  <c r="U1479" i="2" s="1"/>
  <c r="Q1478" i="2" l="1"/>
  <c r="Q1479" i="2" s="1"/>
  <c r="R1478" i="2"/>
  <c r="AC1479" i="2"/>
  <c r="S1479" i="2"/>
  <c r="AA1478" i="2"/>
  <c r="AH1478" i="2"/>
  <c r="AB1478" i="2"/>
  <c r="V1479" i="2"/>
  <c r="W1478" i="2"/>
  <c r="R1479" i="2" s="1"/>
  <c r="Y1478" i="2"/>
  <c r="T1479" i="2" l="1"/>
  <c r="Z1478" i="2"/>
  <c r="Z1479" i="2"/>
  <c r="Y1479" i="2"/>
  <c r="W1479" i="2"/>
  <c r="Q1480" i="2"/>
  <c r="AD1479" i="2"/>
  <c r="V1480" i="2"/>
  <c r="S1480" i="2"/>
  <c r="AA1479" i="2"/>
  <c r="AH1479" i="2"/>
  <c r="T1480" i="2"/>
  <c r="AB1479" i="2"/>
  <c r="U1480" i="2"/>
  <c r="Y1480" i="2" l="1"/>
  <c r="AC1480" i="2"/>
  <c r="U1481" i="2"/>
  <c r="AA1480" i="2"/>
  <c r="AH1480" i="2"/>
  <c r="AB1480" i="2"/>
  <c r="AD1480" i="2"/>
  <c r="V1481" i="2"/>
  <c r="R1480" i="2"/>
  <c r="AC1481" i="2" l="1"/>
  <c r="Z1480" i="2"/>
  <c r="S1481" i="2"/>
  <c r="T1481" i="2"/>
  <c r="AD1481" i="2"/>
  <c r="W1480" i="2"/>
  <c r="R1481" i="2" s="1"/>
  <c r="Z1481" i="2" l="1"/>
  <c r="AH1482" i="2"/>
  <c r="T1482" i="2"/>
  <c r="AB1481" i="2"/>
  <c r="AH1481" i="2"/>
  <c r="V1482" i="2"/>
  <c r="S1482" i="2"/>
  <c r="AA1481" i="2"/>
  <c r="Q1481" i="2"/>
  <c r="U1482" i="2"/>
  <c r="AD1482" i="2" l="1"/>
  <c r="V1483" i="2"/>
  <c r="AB1482" i="2"/>
  <c r="Y1481" i="2"/>
  <c r="W1481" i="2"/>
  <c r="R1482" i="2" s="1"/>
  <c r="AC1482" i="2"/>
  <c r="U1483" i="2"/>
  <c r="AA1482" i="2"/>
  <c r="Z1482" i="2" l="1"/>
  <c r="T1483" i="2"/>
  <c r="S1483" i="2"/>
  <c r="AC1483" i="2"/>
  <c r="AD1483" i="2"/>
  <c r="Q1482" i="2"/>
  <c r="AB1483" i="2" l="1"/>
  <c r="V1484" i="2"/>
  <c r="Y1482" i="2"/>
  <c r="W1482" i="2"/>
  <c r="R1483" i="2" s="1"/>
  <c r="AH1483" i="2"/>
  <c r="AA1483" i="2"/>
  <c r="U1484" i="2"/>
  <c r="Z1483" i="2" l="1"/>
  <c r="AH1484" i="2"/>
  <c r="T1484" i="2"/>
  <c r="S1484" i="2"/>
  <c r="Q1483" i="2"/>
  <c r="AD1484" i="2"/>
  <c r="AC1484" i="2"/>
  <c r="W1483" i="2" l="1"/>
  <c r="Y1483" i="2"/>
  <c r="Q1484" i="2"/>
  <c r="AA1484" i="2"/>
  <c r="AB1484" i="2"/>
  <c r="V1485" i="2"/>
  <c r="U1485" i="2"/>
  <c r="R1484" i="2"/>
  <c r="S1485" i="2" s="1"/>
  <c r="AA1485" i="2" l="1"/>
  <c r="T1485" i="2"/>
  <c r="V1486" i="2" s="1"/>
  <c r="W1484" i="2"/>
  <c r="R1485" i="2" s="1"/>
  <c r="Y1484" i="2"/>
  <c r="AC1485" i="2"/>
  <c r="AH1485" i="2"/>
  <c r="AD1485" i="2"/>
  <c r="Z1484" i="2"/>
  <c r="Z1485" i="2" l="1"/>
  <c r="S1486" i="2"/>
  <c r="AD1486" i="2"/>
  <c r="Q1485" i="2"/>
  <c r="T1486" i="2"/>
  <c r="V1487" i="2" s="1"/>
  <c r="AB1485" i="2"/>
  <c r="U1486" i="2"/>
  <c r="W1485" i="2" l="1"/>
  <c r="Q1486" i="2" s="1"/>
  <c r="Y1485" i="2"/>
  <c r="AD1487" i="2"/>
  <c r="AA1486" i="2"/>
  <c r="AC1486" i="2"/>
  <c r="U1487" i="2"/>
  <c r="AH1486" i="2"/>
  <c r="AB1486" i="2"/>
  <c r="R1486" i="2"/>
  <c r="S1487" i="2" s="1"/>
  <c r="AA1487" i="2" l="1"/>
  <c r="Z1486" i="2"/>
  <c r="T1487" i="2"/>
  <c r="AC1487" i="2"/>
  <c r="Y1486" i="2"/>
  <c r="W1486" i="2"/>
  <c r="Q1487" i="2" l="1"/>
  <c r="AB1487" i="2"/>
  <c r="V1488" i="2"/>
  <c r="AH1487" i="2"/>
  <c r="R1487" i="2"/>
  <c r="W1487" i="2" s="1"/>
  <c r="Y1487" i="2"/>
  <c r="U1488" i="2"/>
  <c r="Q1488" i="2" l="1"/>
  <c r="AD1488" i="2"/>
  <c r="R1488" i="2"/>
  <c r="Z1487" i="2"/>
  <c r="AH1488" i="2"/>
  <c r="S1488" i="2"/>
  <c r="AC1488" i="2"/>
  <c r="T1488" i="2"/>
  <c r="Z1488" i="2" l="1"/>
  <c r="T1489" i="2"/>
  <c r="AB1488" i="2"/>
  <c r="V1489" i="2"/>
  <c r="U1489" i="2"/>
  <c r="W1488" i="2"/>
  <c r="R1489" i="2" s="1"/>
  <c r="Y1488" i="2"/>
  <c r="S1489" i="2"/>
  <c r="AA1488" i="2"/>
  <c r="Q1489" i="2" l="1"/>
  <c r="Z1489" i="2"/>
  <c r="AC1489" i="2"/>
  <c r="U1490" i="2"/>
  <c r="AD1489" i="2"/>
  <c r="V1490" i="2"/>
  <c r="T1490" i="2"/>
  <c r="AB1489" i="2"/>
  <c r="S1490" i="2"/>
  <c r="AA1489" i="2"/>
  <c r="Y1489" i="2"/>
  <c r="W1489" i="2"/>
  <c r="R1490" i="2" s="1"/>
  <c r="AH1489" i="2"/>
  <c r="AH1491" i="2" l="1"/>
  <c r="Z1490" i="2"/>
  <c r="AD1490" i="2"/>
  <c r="V1491" i="2"/>
  <c r="AC1490" i="2"/>
  <c r="U1491" i="2"/>
  <c r="Q1490" i="2"/>
  <c r="S1491" i="2"/>
  <c r="AA1490" i="2"/>
  <c r="AH1490" i="2"/>
  <c r="T1491" i="2"/>
  <c r="AB1490" i="2"/>
  <c r="AC1491" i="2" l="1"/>
  <c r="U1492" i="2"/>
  <c r="AB1491" i="2"/>
  <c r="AD1491" i="2"/>
  <c r="V1492" i="2"/>
  <c r="AA1491" i="2"/>
  <c r="Y1490" i="2"/>
  <c r="W1490" i="2"/>
  <c r="Q1491" i="2" s="1"/>
  <c r="R1491" i="2" l="1"/>
  <c r="T1492" i="2" s="1"/>
  <c r="AB1492" i="2" s="1"/>
  <c r="S1492" i="2"/>
  <c r="U1493" i="2" s="1"/>
  <c r="AD1492" i="2"/>
  <c r="V1493" i="2"/>
  <c r="Y1491" i="2"/>
  <c r="Q1492" i="2"/>
  <c r="W1491" i="2"/>
  <c r="AC1492" i="2"/>
  <c r="R1492" i="2"/>
  <c r="Z1491" i="2"/>
  <c r="AH1492" i="2"/>
  <c r="W1492" i="2" l="1"/>
  <c r="Q1493" i="2" s="1"/>
  <c r="Y1492" i="2"/>
  <c r="AD1493" i="2"/>
  <c r="R1493" i="2"/>
  <c r="Z1492" i="2"/>
  <c r="S1493" i="2"/>
  <c r="AA1492" i="2"/>
  <c r="AC1493" i="2"/>
  <c r="T1493" i="2"/>
  <c r="U1494" i="2" s="1"/>
  <c r="AC1494" i="2" l="1"/>
  <c r="Z1493" i="2"/>
  <c r="AH1494" i="2"/>
  <c r="V1494" i="2"/>
  <c r="T1494" i="2"/>
  <c r="AB1493" i="2"/>
  <c r="S1494" i="2"/>
  <c r="AA1493" i="2"/>
  <c r="AH1493" i="2"/>
  <c r="W1493" i="2"/>
  <c r="R1494" i="2" s="1"/>
  <c r="Y1493" i="2"/>
  <c r="Q1494" i="2"/>
  <c r="Z1494" i="2" l="1"/>
  <c r="T1495" i="2"/>
  <c r="AB1494" i="2"/>
  <c r="AD1494" i="2"/>
  <c r="V1495" i="2"/>
  <c r="Y1494" i="2"/>
  <c r="W1494" i="2"/>
  <c r="R1495" i="2" s="1"/>
  <c r="Q1495" i="2"/>
  <c r="S1495" i="2"/>
  <c r="AA1494" i="2"/>
  <c r="U1495" i="2"/>
  <c r="AH1496" i="2" l="1"/>
  <c r="Z1495" i="2"/>
  <c r="AD1495" i="2"/>
  <c r="V1496" i="2"/>
  <c r="T1496" i="2"/>
  <c r="AB1495" i="2"/>
  <c r="Y1495" i="2"/>
  <c r="W1495" i="2"/>
  <c r="Q1496" i="2"/>
  <c r="S1496" i="2"/>
  <c r="AA1495" i="2"/>
  <c r="AH1495" i="2"/>
  <c r="AC1495" i="2"/>
  <c r="U1496" i="2"/>
  <c r="AD1496" i="2" l="1"/>
  <c r="V1497" i="2"/>
  <c r="AB1496" i="2"/>
  <c r="U1497" i="2"/>
  <c r="AC1496" i="2"/>
  <c r="AA1496" i="2"/>
  <c r="Y1496" i="2"/>
  <c r="R1496" i="2"/>
  <c r="T1497" i="2" s="1"/>
  <c r="AB1497" i="2" l="1"/>
  <c r="S1497" i="2"/>
  <c r="AC1497" i="2"/>
  <c r="U1498" i="2"/>
  <c r="W1496" i="2"/>
  <c r="R1497" i="2"/>
  <c r="Z1496" i="2"/>
  <c r="AD1497" i="2"/>
  <c r="V1498" i="2"/>
  <c r="Z1497" i="2" l="1"/>
  <c r="AH1498" i="2"/>
  <c r="Q1497" i="2"/>
  <c r="AC1498" i="2"/>
  <c r="AD1498" i="2"/>
  <c r="S1498" i="2"/>
  <c r="AA1497" i="2"/>
  <c r="AH1497" i="2"/>
  <c r="T1498" i="2"/>
  <c r="U1499" i="2" l="1"/>
  <c r="AC1499" i="2" s="1"/>
  <c r="Y1497" i="2"/>
  <c r="W1497" i="2"/>
  <c r="R1498" i="2" s="1"/>
  <c r="T1499" i="2" s="1"/>
  <c r="Q1498" i="2"/>
  <c r="AB1498" i="2"/>
  <c r="AA1498" i="2"/>
  <c r="V1499" i="2"/>
  <c r="AB1499" i="2" l="1"/>
  <c r="Y1498" i="2"/>
  <c r="W1498" i="2"/>
  <c r="Q1499" i="2"/>
  <c r="AD1499" i="2"/>
  <c r="V1500" i="2"/>
  <c r="Z1498" i="2"/>
  <c r="S1499" i="2"/>
  <c r="U1500" i="2" s="1"/>
  <c r="AH1499" i="2" l="1"/>
  <c r="AC1500" i="2"/>
  <c r="Y1499" i="2"/>
  <c r="R1499" i="2"/>
  <c r="AA1499" i="2"/>
  <c r="AD1500" i="2"/>
  <c r="S1500" i="2" l="1"/>
  <c r="W1499" i="2"/>
  <c r="R1500" i="2"/>
  <c r="AH1500" i="2"/>
  <c r="Z1499" i="2"/>
  <c r="T1500" i="2"/>
  <c r="Z1500" i="2" l="1"/>
  <c r="AH1501" i="2"/>
  <c r="T1501" i="2"/>
  <c r="AB1500" i="2"/>
  <c r="U1501" i="2"/>
  <c r="V1501" i="2"/>
  <c r="Q1500" i="2"/>
  <c r="S1501" i="2"/>
  <c r="AA1500" i="2"/>
  <c r="AD1501" i="2" l="1"/>
  <c r="V1502" i="2"/>
  <c r="AB1501" i="2"/>
  <c r="AA1501" i="2"/>
  <c r="AC1501" i="2"/>
  <c r="U1502" i="2"/>
  <c r="Y1500" i="2"/>
  <c r="W1500" i="2"/>
  <c r="R1501" i="2" l="1"/>
  <c r="T1502" i="2" s="1"/>
  <c r="V1503" i="2" s="1"/>
  <c r="Q1501" i="2"/>
  <c r="Y1501" i="2" s="1"/>
  <c r="AC1502" i="2"/>
  <c r="S1502" i="2"/>
  <c r="Z1501" i="2"/>
  <c r="AD1502" i="2"/>
  <c r="W1501" i="2"/>
  <c r="Q1502" i="2" s="1"/>
  <c r="AB1502" i="2" l="1"/>
  <c r="AA1502" i="2"/>
  <c r="R1502" i="2"/>
  <c r="W1502" i="2" s="1"/>
  <c r="U1503" i="2"/>
  <c r="Y1502" i="2"/>
  <c r="AD1503" i="2"/>
  <c r="AH1502" i="2"/>
  <c r="Q1503" i="2" l="1"/>
  <c r="Y1503" i="2" s="1"/>
  <c r="AC1503" i="2"/>
  <c r="R1503" i="2"/>
  <c r="W1503" i="2" s="1"/>
  <c r="Q1504" i="2" s="1"/>
  <c r="AH1503" i="2"/>
  <c r="Z1502" i="2"/>
  <c r="T1503" i="2"/>
  <c r="U1504" i="2" s="1"/>
  <c r="S1503" i="2"/>
  <c r="Y1504" i="2" l="1"/>
  <c r="AC1504" i="2"/>
  <c r="S1504" i="2"/>
  <c r="AA1503" i="2"/>
  <c r="T1504" i="2"/>
  <c r="AB1503" i="2"/>
  <c r="V1504" i="2"/>
  <c r="R1504" i="2"/>
  <c r="W1504" i="2" s="1"/>
  <c r="Q1505" i="2" s="1"/>
  <c r="AH1504" i="2"/>
  <c r="Z1503" i="2"/>
  <c r="Y1505" i="2" l="1"/>
  <c r="T1505" i="2"/>
  <c r="AB1504" i="2"/>
  <c r="S1505" i="2"/>
  <c r="AA1504" i="2"/>
  <c r="U1505" i="2"/>
  <c r="V1505" i="2"/>
  <c r="AD1504" i="2"/>
  <c r="R1505" i="2"/>
  <c r="Z1504" i="2"/>
  <c r="AC1505" i="2" l="1"/>
  <c r="U1506" i="2"/>
  <c r="S1506" i="2"/>
  <c r="AA1505" i="2"/>
  <c r="T1506" i="2"/>
  <c r="AB1505" i="2"/>
  <c r="R1506" i="2"/>
  <c r="Z1505" i="2"/>
  <c r="W1505" i="2"/>
  <c r="Q1506" i="2" s="1"/>
  <c r="AH1505" i="2"/>
  <c r="AD1505" i="2"/>
  <c r="V1506" i="2"/>
  <c r="Z1506" i="2" l="1"/>
  <c r="T1507" i="2"/>
  <c r="AB1506" i="2"/>
  <c r="Y1506" i="2"/>
  <c r="W1506" i="2"/>
  <c r="R1507" i="2" s="1"/>
  <c r="AD1506" i="2"/>
  <c r="V1507" i="2"/>
  <c r="S1507" i="2"/>
  <c r="AA1506" i="2"/>
  <c r="AC1506" i="2"/>
  <c r="U1507" i="2"/>
  <c r="AH1506" i="2"/>
  <c r="Z1507" i="2" l="1"/>
  <c r="AC1507" i="2"/>
  <c r="U1508" i="2"/>
  <c r="T1508" i="2"/>
  <c r="AB1507" i="2"/>
  <c r="AD1507" i="2"/>
  <c r="V1508" i="2"/>
  <c r="S1508" i="2"/>
  <c r="AA1507" i="2"/>
  <c r="AH1507" i="2"/>
  <c r="Q1507" i="2"/>
  <c r="AH1508" i="2" l="1"/>
  <c r="AB1508" i="2"/>
  <c r="AC1508" i="2"/>
  <c r="U1509" i="2"/>
  <c r="Y1507" i="2"/>
  <c r="W1507" i="2"/>
  <c r="AA1508" i="2"/>
  <c r="AD1508" i="2"/>
  <c r="V1509" i="2"/>
  <c r="AC1509" i="2" l="1"/>
  <c r="AD1509" i="2"/>
  <c r="Q1508" i="2"/>
  <c r="R1508" i="2"/>
  <c r="Z1508" i="2" l="1"/>
  <c r="T1509" i="2"/>
  <c r="S1509" i="2"/>
  <c r="W1508" i="2"/>
  <c r="Q1509" i="2" s="1"/>
  <c r="Y1508" i="2"/>
  <c r="Y1509" i="2" l="1"/>
  <c r="AA1509" i="2"/>
  <c r="AB1509" i="2"/>
  <c r="U1510" i="2"/>
  <c r="V1510" i="2"/>
  <c r="AH1509" i="2"/>
  <c r="R1509" i="2"/>
  <c r="T1510" i="2" s="1"/>
  <c r="AB1510" i="2" l="1"/>
  <c r="R1510" i="2"/>
  <c r="Z1509" i="2"/>
  <c r="AH1510" i="2"/>
  <c r="S1510" i="2"/>
  <c r="AD1510" i="2"/>
  <c r="V1511" i="2"/>
  <c r="W1509" i="2"/>
  <c r="AC1510" i="2"/>
  <c r="S1511" i="2" l="1"/>
  <c r="AA1510" i="2"/>
  <c r="Z1510" i="2"/>
  <c r="AH1511" i="2"/>
  <c r="Q1510" i="2"/>
  <c r="U1511" i="2"/>
  <c r="AD1511" i="2"/>
  <c r="T1511" i="2"/>
  <c r="Y1510" i="2" l="1"/>
  <c r="W1510" i="2"/>
  <c r="Q1511" i="2" s="1"/>
  <c r="AB1511" i="2"/>
  <c r="R1511" i="2"/>
  <c r="V1512" i="2"/>
  <c r="AC1511" i="2"/>
  <c r="U1512" i="2"/>
  <c r="AA1511" i="2"/>
  <c r="AD1512" i="2" l="1"/>
  <c r="Z1511" i="2"/>
  <c r="T1512" i="2"/>
  <c r="Y1511" i="2"/>
  <c r="W1511" i="2"/>
  <c r="Q1512" i="2" s="1"/>
  <c r="S1512" i="2"/>
  <c r="AC1512" i="2"/>
  <c r="R1512" i="2" l="1"/>
  <c r="T1513" i="2"/>
  <c r="AB1512" i="2"/>
  <c r="AH1512" i="2"/>
  <c r="U1513" i="2"/>
  <c r="S1513" i="2"/>
  <c r="AA1512" i="2"/>
  <c r="Z1512" i="2"/>
  <c r="Y1512" i="2"/>
  <c r="W1512" i="2"/>
  <c r="V1513" i="2"/>
  <c r="R1513" i="2" l="1"/>
  <c r="V1514" i="2"/>
  <c r="AD1513" i="2"/>
  <c r="S1514" i="2"/>
  <c r="AA1513" i="2"/>
  <c r="U1514" i="2"/>
  <c r="AC1513" i="2"/>
  <c r="Q1513" i="2"/>
  <c r="AH1513" i="2"/>
  <c r="T1514" i="2"/>
  <c r="AB1513" i="2"/>
  <c r="Z1513" i="2" l="1"/>
  <c r="AA1514" i="2"/>
  <c r="V1515" i="2"/>
  <c r="AD1514" i="2"/>
  <c r="AB1514" i="2"/>
  <c r="Y1513" i="2"/>
  <c r="W1513" i="2"/>
  <c r="AH1514" i="2"/>
  <c r="AC1514" i="2"/>
  <c r="U1515" i="2"/>
  <c r="AD1515" i="2" l="1"/>
  <c r="AC1515" i="2"/>
  <c r="R1514" i="2"/>
  <c r="Q1514" i="2"/>
  <c r="W1514" i="2" l="1"/>
  <c r="Y1514" i="2"/>
  <c r="Q1515" i="2"/>
  <c r="R1515" i="2"/>
  <c r="Z1514" i="2"/>
  <c r="S1515" i="2"/>
  <c r="T1515" i="2"/>
  <c r="S1516" i="2" l="1"/>
  <c r="AA1515" i="2"/>
  <c r="AH1515" i="2"/>
  <c r="Z1515" i="2"/>
  <c r="AH1516" i="2"/>
  <c r="W1515" i="2"/>
  <c r="Q1516" i="2" s="1"/>
  <c r="Y1515" i="2"/>
  <c r="T1516" i="2"/>
  <c r="AB1515" i="2"/>
  <c r="V1516" i="2"/>
  <c r="U1516" i="2"/>
  <c r="Y1516" i="2" l="1"/>
  <c r="AC1516" i="2"/>
  <c r="U1517" i="2"/>
  <c r="AD1516" i="2"/>
  <c r="V1517" i="2"/>
  <c r="R1516" i="2"/>
  <c r="T1517" i="2" s="1"/>
  <c r="AB1516" i="2"/>
  <c r="AA1516" i="2"/>
  <c r="S1517" i="2" l="1"/>
  <c r="AB1517" i="2"/>
  <c r="AD1517" i="2"/>
  <c r="V1518" i="2"/>
  <c r="AA1517" i="2"/>
  <c r="W1516" i="2"/>
  <c r="U1518" i="2"/>
  <c r="AC1517" i="2"/>
  <c r="AH1517" i="2"/>
  <c r="Z1516" i="2"/>
  <c r="AC1518" i="2" l="1"/>
  <c r="Q1517" i="2"/>
  <c r="AD1518" i="2"/>
  <c r="R1517" i="2"/>
  <c r="AH1518" i="2" l="1"/>
  <c r="Z1517" i="2"/>
  <c r="T1518" i="2"/>
  <c r="S1518" i="2"/>
  <c r="Y1517" i="2"/>
  <c r="W1517" i="2"/>
  <c r="R1518" i="2" s="1"/>
  <c r="Z1518" i="2" l="1"/>
  <c r="AH1519" i="2"/>
  <c r="S1519" i="2"/>
  <c r="AA1518" i="2"/>
  <c r="T1519" i="2"/>
  <c r="AB1518" i="2"/>
  <c r="U1519" i="2"/>
  <c r="V1519" i="2"/>
  <c r="Q1518" i="2"/>
  <c r="AB1519" i="2" l="1"/>
  <c r="AA1519" i="2"/>
  <c r="Y1518" i="2"/>
  <c r="W1518" i="2"/>
  <c r="R1519" i="2" s="1"/>
  <c r="Q1519" i="2"/>
  <c r="V1520" i="2"/>
  <c r="AD1519" i="2"/>
  <c r="AC1519" i="2"/>
  <c r="U1520" i="2"/>
  <c r="Z1519" i="2" l="1"/>
  <c r="AH1520" i="2"/>
  <c r="T1520" i="2"/>
  <c r="V1521" i="2" s="1"/>
  <c r="S1520" i="2"/>
  <c r="W1519" i="2"/>
  <c r="R1520" i="2" s="1"/>
  <c r="Y1519" i="2"/>
  <c r="AC1520" i="2"/>
  <c r="AD1520" i="2"/>
  <c r="Z1520" i="2" l="1"/>
  <c r="S1521" i="2"/>
  <c r="AA1520" i="2"/>
  <c r="T1521" i="2"/>
  <c r="AB1520" i="2"/>
  <c r="AD1521" i="2"/>
  <c r="Q1520" i="2"/>
  <c r="U1521" i="2"/>
  <c r="AB1521" i="2" l="1"/>
  <c r="AA1521" i="2"/>
  <c r="U1522" i="2"/>
  <c r="AC1521" i="2"/>
  <c r="W1520" i="2"/>
  <c r="Y1520" i="2"/>
  <c r="AH1521" i="2"/>
  <c r="V1522" i="2"/>
  <c r="R1521" i="2" l="1"/>
  <c r="AC1522" i="2"/>
  <c r="AD1522" i="2"/>
  <c r="Q1521" i="2"/>
  <c r="Y1521" i="2" l="1"/>
  <c r="W1521" i="2"/>
  <c r="Q1522" i="2" s="1"/>
  <c r="R1522" i="2"/>
  <c r="Z1521" i="2"/>
  <c r="AH1522" i="2"/>
  <c r="T1522" i="2"/>
  <c r="S1522" i="2"/>
  <c r="T1523" i="2" l="1"/>
  <c r="AB1522" i="2"/>
  <c r="U1523" i="2"/>
  <c r="V1523" i="2"/>
  <c r="R1523" i="2"/>
  <c r="Z1522" i="2"/>
  <c r="AH1523" i="2"/>
  <c r="W1522" i="2"/>
  <c r="Q1523" i="2" s="1"/>
  <c r="Y1522" i="2"/>
  <c r="S1523" i="2"/>
  <c r="AA1522" i="2"/>
  <c r="Y1523" i="2" l="1"/>
  <c r="W1523" i="2"/>
  <c r="Q1524" i="2"/>
  <c r="R1524" i="2"/>
  <c r="Z1523" i="2"/>
  <c r="AH1524" i="2"/>
  <c r="V1524" i="2"/>
  <c r="AD1523" i="2"/>
  <c r="U1524" i="2"/>
  <c r="AC1523" i="2"/>
  <c r="S1524" i="2"/>
  <c r="AA1523" i="2"/>
  <c r="T1524" i="2"/>
  <c r="AB1523" i="2"/>
  <c r="Z1524" i="2" l="1"/>
  <c r="AH1525" i="2"/>
  <c r="T1525" i="2"/>
  <c r="AB1524" i="2"/>
  <c r="W1524" i="2"/>
  <c r="R1525" i="2" s="1"/>
  <c r="Y1524" i="2"/>
  <c r="AC1524" i="2"/>
  <c r="U1525" i="2"/>
  <c r="S1525" i="2"/>
  <c r="AA1524" i="2"/>
  <c r="V1525" i="2"/>
  <c r="AD1524" i="2"/>
  <c r="Z1525" i="2" l="1"/>
  <c r="T1526" i="2"/>
  <c r="AB1525" i="2"/>
  <c r="AD1525" i="2"/>
  <c r="V1526" i="2"/>
  <c r="S1526" i="2"/>
  <c r="AA1525" i="2"/>
  <c r="Q1525" i="2"/>
  <c r="AC1525" i="2"/>
  <c r="U1526" i="2"/>
  <c r="AB1526" i="2" l="1"/>
  <c r="Y1525" i="2"/>
  <c r="W1525" i="2"/>
  <c r="Q1526" i="2" s="1"/>
  <c r="U1527" i="2"/>
  <c r="AC1526" i="2"/>
  <c r="AA1526" i="2"/>
  <c r="AH1526" i="2"/>
  <c r="AD1526" i="2"/>
  <c r="V1527" i="2"/>
  <c r="R1526" i="2"/>
  <c r="S1527" i="2" s="1"/>
  <c r="AA1527" i="2" l="1"/>
  <c r="AC1527" i="2"/>
  <c r="W1526" i="2"/>
  <c r="Q1527" i="2" s="1"/>
  <c r="Y1526" i="2"/>
  <c r="AD1527" i="2"/>
  <c r="Z1526" i="2"/>
  <c r="T1527" i="2"/>
  <c r="U1528" i="2" s="1"/>
  <c r="AH1527" i="2" l="1"/>
  <c r="AC1528" i="2"/>
  <c r="Y1527" i="2"/>
  <c r="AB1527" i="2"/>
  <c r="R1527" i="2"/>
  <c r="W1527" i="2" s="1"/>
  <c r="V1528" i="2"/>
  <c r="T1528" i="2" l="1"/>
  <c r="Q1528" i="2"/>
  <c r="AB1528" i="2"/>
  <c r="R1528" i="2"/>
  <c r="Z1527" i="2"/>
  <c r="S1528" i="2"/>
  <c r="AD1528" i="2"/>
  <c r="V1529" i="2"/>
  <c r="U1529" i="2"/>
  <c r="AH1528" i="2" l="1"/>
  <c r="Z1528" i="2"/>
  <c r="AC1529" i="2"/>
  <c r="AD1529" i="2"/>
  <c r="T1529" i="2"/>
  <c r="U1530" i="2" s="1"/>
  <c r="S1529" i="2"/>
  <c r="AA1528" i="2"/>
  <c r="W1528" i="2"/>
  <c r="R1529" i="2" s="1"/>
  <c r="Q1529" i="2"/>
  <c r="Y1528" i="2"/>
  <c r="Z1529" i="2" l="1"/>
  <c r="Y1529" i="2"/>
  <c r="W1529" i="2"/>
  <c r="R1530" i="2" s="1"/>
  <c r="AC1530" i="2"/>
  <c r="S1530" i="2"/>
  <c r="AA1529" i="2"/>
  <c r="AH1529" i="2"/>
  <c r="T1530" i="2"/>
  <c r="AB1529" i="2"/>
  <c r="V1530" i="2"/>
  <c r="Z1530" i="2" l="1"/>
  <c r="AH1531" i="2"/>
  <c r="T1531" i="2"/>
  <c r="AB1530" i="2"/>
  <c r="Q1530" i="2"/>
  <c r="AD1530" i="2"/>
  <c r="V1531" i="2"/>
  <c r="S1531" i="2"/>
  <c r="AA1530" i="2"/>
  <c r="U1531" i="2"/>
  <c r="AH1530" i="2"/>
  <c r="W1530" i="2" l="1"/>
  <c r="Q1531" i="2"/>
  <c r="Y1530" i="2"/>
  <c r="AB1531" i="2"/>
  <c r="U1532" i="2"/>
  <c r="AC1531" i="2"/>
  <c r="V1532" i="2"/>
  <c r="AD1531" i="2"/>
  <c r="AA1531" i="2"/>
  <c r="R1531" i="2"/>
  <c r="AH1532" i="2" l="1"/>
  <c r="Z1531" i="2"/>
  <c r="T1532" i="2"/>
  <c r="U1533" i="2" s="1"/>
  <c r="S1532" i="2"/>
  <c r="AC1532" i="2"/>
  <c r="Y1531" i="2"/>
  <c r="W1531" i="2"/>
  <c r="R1532" i="2" s="1"/>
  <c r="Q1532" i="2"/>
  <c r="AD1532" i="2"/>
  <c r="Z1532" i="2" l="1"/>
  <c r="AC1533" i="2"/>
  <c r="S1533" i="2"/>
  <c r="AA1532" i="2"/>
  <c r="T1533" i="2"/>
  <c r="AB1532" i="2"/>
  <c r="Y1532" i="2"/>
  <c r="W1532" i="2"/>
  <c r="V1533" i="2"/>
  <c r="U1534" i="2" l="1"/>
  <c r="AH1533" i="2"/>
  <c r="AC1534" i="2"/>
  <c r="AD1533" i="2"/>
  <c r="V1534" i="2"/>
  <c r="Q1533" i="2"/>
  <c r="AA1533" i="2"/>
  <c r="AB1533" i="2"/>
  <c r="R1533" i="2"/>
  <c r="T1534" i="2" s="1"/>
  <c r="S1534" i="2" l="1"/>
  <c r="AB1534" i="2"/>
  <c r="AA1534" i="2"/>
  <c r="AD1534" i="2"/>
  <c r="V1535" i="2"/>
  <c r="R1534" i="2"/>
  <c r="S1535" i="2" s="1"/>
  <c r="AH1534" i="2"/>
  <c r="Z1533" i="2"/>
  <c r="U1535" i="2"/>
  <c r="W1533" i="2"/>
  <c r="Y1533" i="2"/>
  <c r="Q1534" i="2"/>
  <c r="AA1535" i="2" l="1"/>
  <c r="AD1535" i="2"/>
  <c r="W1534" i="2"/>
  <c r="R1535" i="2" s="1"/>
  <c r="Y1534" i="2"/>
  <c r="Q1535" i="2"/>
  <c r="AC1535" i="2"/>
  <c r="Z1534" i="2"/>
  <c r="T1535" i="2"/>
  <c r="Z1535" i="2" l="1"/>
  <c r="S1536" i="2"/>
  <c r="Y1535" i="2"/>
  <c r="W1535" i="2"/>
  <c r="R1536" i="2" s="1"/>
  <c r="T1536" i="2"/>
  <c r="AB1535" i="2"/>
  <c r="V1536" i="2"/>
  <c r="U1536" i="2"/>
  <c r="AH1535" i="2"/>
  <c r="Z1536" i="2" l="1"/>
  <c r="S1537" i="2"/>
  <c r="AA1536" i="2"/>
  <c r="AC1536" i="2"/>
  <c r="U1537" i="2"/>
  <c r="AD1536" i="2"/>
  <c r="V1537" i="2"/>
  <c r="AH1536" i="2"/>
  <c r="T1537" i="2"/>
  <c r="AB1536" i="2"/>
  <c r="Q1536" i="2"/>
  <c r="AC1537" i="2" l="1"/>
  <c r="U1538" i="2"/>
  <c r="AA1537" i="2"/>
  <c r="W1536" i="2"/>
  <c r="Y1536" i="2"/>
  <c r="Q1537" i="2"/>
  <c r="AD1537" i="2"/>
  <c r="V1538" i="2"/>
  <c r="AH1537" i="2"/>
  <c r="AB1537" i="2"/>
  <c r="R1537" i="2"/>
  <c r="S1538" i="2" s="1"/>
  <c r="AA1538" i="2" l="1"/>
  <c r="Y1537" i="2"/>
  <c r="W1537" i="2"/>
  <c r="Q1538" i="2"/>
  <c r="T1538" i="2"/>
  <c r="R1538" i="2"/>
  <c r="Z1537" i="2"/>
  <c r="AD1538" i="2"/>
  <c r="AC1538" i="2"/>
  <c r="AH1538" i="2" l="1"/>
  <c r="Z1538" i="2"/>
  <c r="AH1539" i="2"/>
  <c r="T1539" i="2"/>
  <c r="AB1538" i="2"/>
  <c r="Y1538" i="2"/>
  <c r="W1538" i="2"/>
  <c r="Q1539" i="2" s="1"/>
  <c r="U1539" i="2"/>
  <c r="V1539" i="2"/>
  <c r="S1539" i="2"/>
  <c r="Y1539" i="2" l="1"/>
  <c r="AB1539" i="2"/>
  <c r="AA1539" i="2"/>
  <c r="AD1539" i="2"/>
  <c r="V1540" i="2"/>
  <c r="AC1539" i="2"/>
  <c r="U1540" i="2"/>
  <c r="R1539" i="2"/>
  <c r="T1540" i="2" s="1"/>
  <c r="AB1540" i="2" l="1"/>
  <c r="S1540" i="2"/>
  <c r="AC1540" i="2"/>
  <c r="U1541" i="2"/>
  <c r="V1541" i="2"/>
  <c r="AD1540" i="2"/>
  <c r="R1540" i="2"/>
  <c r="Z1539" i="2"/>
  <c r="W1539" i="2"/>
  <c r="Z1540" i="2" l="1"/>
  <c r="AC1541" i="2"/>
  <c r="Q1540" i="2"/>
  <c r="AD1541" i="2"/>
  <c r="S1541" i="2"/>
  <c r="AA1540" i="2"/>
  <c r="AH1540" i="2"/>
  <c r="T1541" i="2"/>
  <c r="U1542" i="2" s="1"/>
  <c r="AC1542" i="2" l="1"/>
  <c r="W1540" i="2"/>
  <c r="Q1541" i="2" s="1"/>
  <c r="Y1540" i="2"/>
  <c r="AB1541" i="2"/>
  <c r="AA1541" i="2"/>
  <c r="V1542" i="2"/>
  <c r="AH1541" i="2"/>
  <c r="R1541" i="2" l="1"/>
  <c r="T1542" i="2" s="1"/>
  <c r="V1543" i="2" s="1"/>
  <c r="Y1541" i="2"/>
  <c r="AD1542" i="2"/>
  <c r="S1542" i="2"/>
  <c r="U1543" i="2" s="1"/>
  <c r="AB1542" i="2" l="1"/>
  <c r="Z1541" i="2"/>
  <c r="AH1542" i="2"/>
  <c r="W1541" i="2"/>
  <c r="R1542" i="2"/>
  <c r="AC1543" i="2"/>
  <c r="AA1542" i="2"/>
  <c r="AD1543" i="2"/>
  <c r="Q1542" i="2" l="1"/>
  <c r="S1543" i="2"/>
  <c r="AA1543" i="2" s="1"/>
  <c r="Z1542" i="2"/>
  <c r="AH1543" i="2"/>
  <c r="T1543" i="2"/>
  <c r="AB1543" i="2" l="1"/>
  <c r="V1544" i="2"/>
  <c r="U1544" i="2"/>
  <c r="AC1544" i="2" s="1"/>
  <c r="Y1542" i="2"/>
  <c r="W1542" i="2"/>
  <c r="R1543" i="2" s="1"/>
  <c r="T1544" i="2" s="1"/>
  <c r="AB1544" i="2" s="1"/>
  <c r="Q1543" i="2"/>
  <c r="S1544" i="2" l="1"/>
  <c r="AA1544" i="2" s="1"/>
  <c r="Z1543" i="2"/>
  <c r="Y1543" i="2"/>
  <c r="W1543" i="2"/>
  <c r="AD1544" i="2"/>
  <c r="V1545" i="2"/>
  <c r="AD1545" i="2" s="1"/>
  <c r="Q1544" i="2" l="1"/>
  <c r="AH1544" i="2"/>
  <c r="U1545" i="2"/>
  <c r="R1544" i="2"/>
  <c r="T1545" i="2" l="1"/>
  <c r="S1545" i="2"/>
  <c r="Z1544" i="2"/>
  <c r="U1546" i="2"/>
  <c r="AC1546" i="2" s="1"/>
  <c r="AC1545" i="2"/>
  <c r="Y1544" i="2"/>
  <c r="W1544" i="2"/>
  <c r="R1545" i="2" s="1"/>
  <c r="Z1545" i="2" l="1"/>
  <c r="AA1545" i="2"/>
  <c r="S1546" i="2"/>
  <c r="AA1546" i="2" s="1"/>
  <c r="AH1545" i="2"/>
  <c r="U1547" i="2"/>
  <c r="AC1547" i="2" s="1"/>
  <c r="Q1545" i="2"/>
  <c r="AB1545" i="2"/>
  <c r="V1546" i="2"/>
  <c r="T1546" i="2"/>
  <c r="AB1546" i="2" s="1"/>
  <c r="Y1545" i="2" l="1"/>
  <c r="W1545" i="2"/>
  <c r="AD1546" i="2"/>
  <c r="V1547" i="2"/>
  <c r="AD1547" i="2" s="1"/>
  <c r="AH1546" i="2"/>
  <c r="R1546" i="2" l="1"/>
  <c r="Q1546" i="2"/>
  <c r="Y1546" i="2" l="1"/>
  <c r="W1546" i="2"/>
  <c r="R1547" i="2"/>
  <c r="Z1546" i="2"/>
  <c r="S1547" i="2"/>
  <c r="T1547" i="2"/>
  <c r="Z1547" i="2" l="1"/>
  <c r="AH1548" i="2"/>
  <c r="Q1547" i="2"/>
  <c r="AH1547" i="2"/>
  <c r="AB1547" i="2"/>
  <c r="V1548" i="2"/>
  <c r="U1548" i="2"/>
  <c r="T1548" i="2"/>
  <c r="S1548" i="2"/>
  <c r="AA1547" i="2"/>
  <c r="AC1548" i="2" l="1"/>
  <c r="U1549" i="2"/>
  <c r="Y1547" i="2"/>
  <c r="Q1548" i="2"/>
  <c r="W1547" i="2"/>
  <c r="R1548" i="2" s="1"/>
  <c r="AA1548" i="2"/>
  <c r="AD1548" i="2"/>
  <c r="V1549" i="2"/>
  <c r="AB1548" i="2"/>
  <c r="Z1548" i="2" l="1"/>
  <c r="Y1548" i="2"/>
  <c r="W1548" i="2"/>
  <c r="R1549" i="2" s="1"/>
  <c r="Q1549" i="2"/>
  <c r="S1549" i="2"/>
  <c r="T1549" i="2"/>
  <c r="U1550" i="2" s="1"/>
  <c r="AC1549" i="2"/>
  <c r="AD1549" i="2"/>
  <c r="AC1550" i="2" l="1"/>
  <c r="Z1549" i="2"/>
  <c r="AH1550" i="2"/>
  <c r="R1550" i="2"/>
  <c r="V1550" i="2"/>
  <c r="AA1549" i="2"/>
  <c r="S1550" i="2"/>
  <c r="AA1550" i="2" s="1"/>
  <c r="Y1549" i="2"/>
  <c r="W1549" i="2"/>
  <c r="T1550" i="2"/>
  <c r="AB1550" i="2" s="1"/>
  <c r="AB1549" i="2"/>
  <c r="AH1549" i="2"/>
  <c r="AD1550" i="2" l="1"/>
  <c r="V1551" i="2"/>
  <c r="AD1551" i="2" s="1"/>
  <c r="T1551" i="2"/>
  <c r="S1551" i="2"/>
  <c r="AH1551" i="2"/>
  <c r="U1551" i="2"/>
  <c r="AC1551" i="2" s="1"/>
  <c r="Z1550" i="2"/>
  <c r="Q1550" i="2"/>
  <c r="AB1551" i="2" l="1"/>
  <c r="U1552" i="2"/>
  <c r="V1552" i="2"/>
  <c r="Y1550" i="2"/>
  <c r="W1550" i="2"/>
  <c r="Q1551" i="2" s="1"/>
  <c r="AA1551" i="2"/>
  <c r="AC1552" i="2"/>
  <c r="AD1552" i="2"/>
  <c r="Y1551" i="2" l="1"/>
  <c r="R1551" i="2"/>
  <c r="W1551" i="2" s="1"/>
  <c r="R1552" i="2" l="1"/>
  <c r="Q1552" i="2"/>
  <c r="Z1551" i="2"/>
  <c r="S1552" i="2"/>
  <c r="T1552" i="2"/>
  <c r="AA1552" i="2" l="1"/>
  <c r="S1553" i="2"/>
  <c r="Z1552" i="2"/>
  <c r="AB1552" i="2"/>
  <c r="U1553" i="2"/>
  <c r="T1553" i="2"/>
  <c r="V1553" i="2"/>
  <c r="AH1552" i="2"/>
  <c r="W1552" i="2"/>
  <c r="R1553" i="2" s="1"/>
  <c r="Q1553" i="2"/>
  <c r="Y1552" i="2"/>
  <c r="T1554" i="2" l="1"/>
  <c r="AB1553" i="2"/>
  <c r="Z1553" i="2"/>
  <c r="AH1553" i="2"/>
  <c r="Y1553" i="2"/>
  <c r="W1553" i="2"/>
  <c r="R1554" i="2" s="1"/>
  <c r="S1554" i="2"/>
  <c r="AA1553" i="2"/>
  <c r="AC1553" i="2"/>
  <c r="U1554" i="2"/>
  <c r="AD1553" i="2"/>
  <c r="V1554" i="2"/>
  <c r="AD1554" i="2" l="1"/>
  <c r="V1555" i="2"/>
  <c r="AA1554" i="2"/>
  <c r="S1555" i="2"/>
  <c r="AA1555" i="2" s="1"/>
  <c r="AH1554" i="2"/>
  <c r="AC1554" i="2"/>
  <c r="U1555" i="2"/>
  <c r="Q1554" i="2"/>
  <c r="Z1554" i="2"/>
  <c r="T1555" i="2"/>
  <c r="AB1554" i="2"/>
  <c r="AB1555" i="2" l="1"/>
  <c r="U1556" i="2"/>
  <c r="AC1555" i="2"/>
  <c r="AD1555" i="2"/>
  <c r="V1556" i="2"/>
  <c r="W1554" i="2"/>
  <c r="Q1555" i="2" s="1"/>
  <c r="Y1554" i="2"/>
  <c r="AH1555" i="2"/>
  <c r="Y1555" i="2" l="1"/>
  <c r="AD1556" i="2"/>
  <c r="AC1556" i="2"/>
  <c r="R1555" i="2"/>
  <c r="W1555" i="2" s="1"/>
  <c r="Q1556" i="2" l="1"/>
  <c r="S1556" i="2"/>
  <c r="Z1555" i="2"/>
  <c r="R1556" i="2"/>
  <c r="AH1556" i="2"/>
  <c r="T1556" i="2"/>
  <c r="Z1556" i="2" l="1"/>
  <c r="AH1557" i="2"/>
  <c r="T1557" i="2"/>
  <c r="AB1556" i="2"/>
  <c r="V1557" i="2"/>
  <c r="U1557" i="2"/>
  <c r="AC1557" i="2" s="1"/>
  <c r="AA1556" i="2"/>
  <c r="S1557" i="2"/>
  <c r="W1556" i="2"/>
  <c r="R1557" i="2" s="1"/>
  <c r="Y1556" i="2"/>
  <c r="AD1557" i="2" l="1"/>
  <c r="V1558" i="2"/>
  <c r="T1558" i="2"/>
  <c r="AB1557" i="2"/>
  <c r="Z1557" i="2"/>
  <c r="Q1557" i="2"/>
  <c r="U1558" i="2"/>
  <c r="AC1558" i="2" s="1"/>
  <c r="S1558" i="2"/>
  <c r="AA1557" i="2"/>
  <c r="AH1558" i="2" l="1"/>
  <c r="U1559" i="2"/>
  <c r="AB1558" i="2"/>
  <c r="AD1558" i="2"/>
  <c r="V1559" i="2"/>
  <c r="AA1558" i="2"/>
  <c r="Y1557" i="2"/>
  <c r="W1557" i="2"/>
  <c r="Q1558" i="2"/>
  <c r="AD1559" i="2" l="1"/>
  <c r="AC1559" i="2"/>
  <c r="Y1558" i="2"/>
  <c r="R1558" i="2"/>
  <c r="T1559" i="2" l="1"/>
  <c r="Z1558" i="2"/>
  <c r="S1559" i="2"/>
  <c r="W1558" i="2"/>
  <c r="R1559" i="2" l="1"/>
  <c r="Q1559" i="2"/>
  <c r="AH1559" i="2"/>
  <c r="S1560" i="2"/>
  <c r="AA1559" i="2"/>
  <c r="AB1559" i="2"/>
  <c r="T1560" i="2"/>
  <c r="AB1560" i="2" s="1"/>
  <c r="V1560" i="2"/>
  <c r="U1560" i="2"/>
  <c r="AA1560" i="2" l="1"/>
  <c r="AC1560" i="2"/>
  <c r="U1561" i="2"/>
  <c r="AC1561" i="2" s="1"/>
  <c r="Y1559" i="2"/>
  <c r="W1559" i="2"/>
  <c r="Q1560" i="2" s="1"/>
  <c r="AD1560" i="2"/>
  <c r="V1561" i="2"/>
  <c r="Z1559" i="2"/>
  <c r="AH1560" i="2"/>
  <c r="Y1560" i="2" l="1"/>
  <c r="R1560" i="2"/>
  <c r="AD1561" i="2"/>
  <c r="T1561" i="2" l="1"/>
  <c r="AH1561" i="2"/>
  <c r="Z1560" i="2"/>
  <c r="S1561" i="2"/>
  <c r="W1560" i="2"/>
  <c r="Q1561" i="2" l="1"/>
  <c r="R1561" i="2"/>
  <c r="U1562" i="2"/>
  <c r="AA1561" i="2"/>
  <c r="S1562" i="2"/>
  <c r="AB1561" i="2"/>
  <c r="T1562" i="2"/>
  <c r="V1562" i="2"/>
  <c r="AB1562" i="2" l="1"/>
  <c r="AC1562" i="2"/>
  <c r="U1563" i="2"/>
  <c r="Z1561" i="2"/>
  <c r="AH1562" i="2"/>
  <c r="W1561" i="2"/>
  <c r="R1562" i="2" s="1"/>
  <c r="Y1561" i="2"/>
  <c r="AA1562" i="2"/>
  <c r="AD1562" i="2"/>
  <c r="V1563" i="2"/>
  <c r="AD1563" i="2" l="1"/>
  <c r="Z1562" i="2"/>
  <c r="AC1563" i="2"/>
  <c r="U1564" i="2"/>
  <c r="T1563" i="2"/>
  <c r="AB1563" i="2" s="1"/>
  <c r="S1563" i="2"/>
  <c r="Q1562" i="2"/>
  <c r="AC1564" i="2" l="1"/>
  <c r="AH1563" i="2"/>
  <c r="W1562" i="2"/>
  <c r="Y1562" i="2"/>
  <c r="Q1563" i="2"/>
  <c r="AA1563" i="2"/>
  <c r="V1564" i="2"/>
  <c r="R1563" i="2" l="1"/>
  <c r="W1563" i="2" s="1"/>
  <c r="Y1563" i="2"/>
  <c r="AD1564" i="2"/>
  <c r="Q1564" i="2" l="1"/>
  <c r="T1564" i="2"/>
  <c r="R1564" i="2"/>
  <c r="Z1563" i="2"/>
  <c r="AH1564" i="2"/>
  <c r="S1564" i="2"/>
  <c r="Z1564" i="2" l="1"/>
  <c r="AH1565" i="2"/>
  <c r="S1565" i="2"/>
  <c r="AA1564" i="2"/>
  <c r="AB1564" i="2"/>
  <c r="T1565" i="2"/>
  <c r="U1565" i="2"/>
  <c r="V1565" i="2"/>
  <c r="AD1565" i="2" s="1"/>
  <c r="Y1564" i="2"/>
  <c r="W1564" i="2"/>
  <c r="Q1565" i="2"/>
  <c r="V1566" i="2" l="1"/>
  <c r="AB1565" i="2"/>
  <c r="AA1565" i="2"/>
  <c r="R1565" i="2"/>
  <c r="Y1565" i="2"/>
  <c r="AC1565" i="2"/>
  <c r="U1566" i="2"/>
  <c r="AC1566" i="2" l="1"/>
  <c r="Z1565" i="2"/>
  <c r="AH1566" i="2"/>
  <c r="T1566" i="2"/>
  <c r="S1566" i="2"/>
  <c r="W1565" i="2"/>
  <c r="AD1566" i="2"/>
  <c r="R1566" i="2" l="1"/>
  <c r="Q1566" i="2"/>
  <c r="S1567" i="2"/>
  <c r="AA1566" i="2"/>
  <c r="T1567" i="2"/>
  <c r="AB1566" i="2"/>
  <c r="V1567" i="2"/>
  <c r="U1567" i="2"/>
  <c r="V1568" i="2" l="1"/>
  <c r="AD1568" i="2" s="1"/>
  <c r="AD1567" i="2"/>
  <c r="AB1567" i="2"/>
  <c r="AA1567" i="2"/>
  <c r="W1566" i="2"/>
  <c r="Q1567" i="2" s="1"/>
  <c r="Y1566" i="2"/>
  <c r="AC1567" i="2"/>
  <c r="U1568" i="2"/>
  <c r="Z1566" i="2"/>
  <c r="Y1567" i="2" l="1"/>
  <c r="R1567" i="2"/>
  <c r="AC1568" i="2"/>
  <c r="AH1567" i="2"/>
  <c r="Z1567" i="2" l="1"/>
  <c r="T1568" i="2"/>
  <c r="S1568" i="2"/>
  <c r="W1567" i="2"/>
  <c r="V1569" i="2" l="1"/>
  <c r="AB1568" i="2"/>
  <c r="U1569" i="2"/>
  <c r="R1568" i="2"/>
  <c r="Q1568" i="2"/>
  <c r="AA1568" i="2"/>
  <c r="AH1568" i="2"/>
  <c r="Z1568" i="2" l="1"/>
  <c r="AH1569" i="2"/>
  <c r="R1569" i="2"/>
  <c r="AC1569" i="2"/>
  <c r="S1569" i="2"/>
  <c r="T1569" i="2"/>
  <c r="W1568" i="2"/>
  <c r="Q1569" i="2" s="1"/>
  <c r="Y1568" i="2"/>
  <c r="AD1569" i="2"/>
  <c r="AB1569" i="2" l="1"/>
  <c r="T1570" i="2"/>
  <c r="AB1570" i="2" s="1"/>
  <c r="AA1569" i="2"/>
  <c r="S1570" i="2"/>
  <c r="V1570" i="2"/>
  <c r="U1570" i="2"/>
  <c r="Z1569" i="2"/>
  <c r="Y1569" i="2"/>
  <c r="W1569" i="2"/>
  <c r="R1570" i="2" s="1"/>
  <c r="Q1570" i="2"/>
  <c r="T1571" i="2" l="1"/>
  <c r="Z1570" i="2"/>
  <c r="AH1571" i="2"/>
  <c r="AC1570" i="2"/>
  <c r="U1571" i="2"/>
  <c r="Y1570" i="2"/>
  <c r="W1570" i="2"/>
  <c r="AD1570" i="2"/>
  <c r="V1571" i="2"/>
  <c r="AA1570" i="2"/>
  <c r="S1571" i="2"/>
  <c r="AH1570" i="2"/>
  <c r="AC1571" i="2" l="1"/>
  <c r="U1572" i="2"/>
  <c r="AA1571" i="2"/>
  <c r="AD1571" i="2"/>
  <c r="V1572" i="2"/>
  <c r="R1571" i="2"/>
  <c r="S1572" i="2" s="1"/>
  <c r="Q1571" i="2"/>
  <c r="AB1571" i="2"/>
  <c r="AA1572" i="2" l="1"/>
  <c r="W1571" i="2"/>
  <c r="Q1572" i="2"/>
  <c r="Y1571" i="2"/>
  <c r="AD1572" i="2"/>
  <c r="AC1572" i="2"/>
  <c r="AH1572" i="2"/>
  <c r="Z1571" i="2"/>
  <c r="T1572" i="2"/>
  <c r="V1573" i="2" s="1"/>
  <c r="AD1573" i="2" l="1"/>
  <c r="AB1572" i="2"/>
  <c r="Y1572" i="2"/>
  <c r="R1572" i="2"/>
  <c r="U1573" i="2"/>
  <c r="Z1572" i="2" l="1"/>
  <c r="AH1573" i="2"/>
  <c r="S1573" i="2"/>
  <c r="W1572" i="2"/>
  <c r="T1573" i="2"/>
  <c r="U1574" i="2" s="1"/>
  <c r="AC1573" i="2"/>
  <c r="AC1574" i="2" l="1"/>
  <c r="Q1573" i="2"/>
  <c r="AA1573" i="2"/>
  <c r="R1573" i="2"/>
  <c r="AB1573" i="2"/>
  <c r="V1574" i="2"/>
  <c r="W1573" i="2" l="1"/>
  <c r="Y1573" i="2"/>
  <c r="Q1574" i="2"/>
  <c r="R1574" i="2"/>
  <c r="Z1573" i="2"/>
  <c r="AD1574" i="2"/>
  <c r="S1574" i="2"/>
  <c r="T1574" i="2"/>
  <c r="AH1574" i="2" l="1"/>
  <c r="Y1574" i="2"/>
  <c r="W1574" i="2"/>
  <c r="R1575" i="2" s="1"/>
  <c r="Q1575" i="2"/>
  <c r="T1575" i="2"/>
  <c r="AB1574" i="2"/>
  <c r="U1575" i="2"/>
  <c r="V1575" i="2"/>
  <c r="Z1574" i="2"/>
  <c r="AH1575" i="2"/>
  <c r="S1575" i="2"/>
  <c r="AA1574" i="2"/>
  <c r="W1575" i="2" l="1"/>
  <c r="Y1575" i="2"/>
  <c r="Q1576" i="2"/>
  <c r="T1576" i="2"/>
  <c r="AB1575" i="2"/>
  <c r="Z1575" i="2"/>
  <c r="R1576" i="2"/>
  <c r="AA1575" i="2"/>
  <c r="S1576" i="2"/>
  <c r="AC1575" i="2"/>
  <c r="U1576" i="2"/>
  <c r="V1576" i="2"/>
  <c r="AD1575" i="2"/>
  <c r="AH1576" i="2" l="1"/>
  <c r="AC1576" i="2"/>
  <c r="U1577" i="2"/>
  <c r="AC1577" i="2" s="1"/>
  <c r="AB1576" i="2"/>
  <c r="T1577" i="2"/>
  <c r="AD1576" i="2"/>
  <c r="V1577" i="2"/>
  <c r="Y1576" i="2"/>
  <c r="W1576" i="2"/>
  <c r="Q1577" i="2"/>
  <c r="AA1576" i="2"/>
  <c r="S1577" i="2"/>
  <c r="AA1577" i="2" s="1"/>
  <c r="Z1576" i="2"/>
  <c r="R1577" i="2"/>
  <c r="AD1577" i="2" l="1"/>
  <c r="V1578" i="2"/>
  <c r="U1578" i="2"/>
  <c r="T1578" i="2"/>
  <c r="AB1577" i="2"/>
  <c r="AH1577" i="2"/>
  <c r="Y1577" i="2"/>
  <c r="W1577" i="2"/>
  <c r="R1578" i="2" s="1"/>
  <c r="S1578" i="2"/>
  <c r="Z1577" i="2"/>
  <c r="Z1578" i="2" l="1"/>
  <c r="AB1578" i="2"/>
  <c r="T1579" i="2"/>
  <c r="AC1578" i="2"/>
  <c r="U1579" i="2"/>
  <c r="AH1578" i="2"/>
  <c r="AD1578" i="2"/>
  <c r="V1579" i="2"/>
  <c r="AA1578" i="2"/>
  <c r="S1579" i="2"/>
  <c r="Q1578" i="2"/>
  <c r="AC1579" i="2" l="1"/>
  <c r="U1580" i="2"/>
  <c r="Y1578" i="2"/>
  <c r="W1578" i="2"/>
  <c r="Q1579" i="2"/>
  <c r="AA1579" i="2"/>
  <c r="AB1579" i="2"/>
  <c r="AD1579" i="2"/>
  <c r="V1580" i="2"/>
  <c r="AH1579" i="2"/>
  <c r="Y1579" i="2" l="1"/>
  <c r="AD1580" i="2"/>
  <c r="AC1580" i="2"/>
  <c r="R1579" i="2"/>
  <c r="Z1579" i="2" l="1"/>
  <c r="AH1580" i="2"/>
  <c r="T1580" i="2"/>
  <c r="S1580" i="2"/>
  <c r="W1579" i="2"/>
  <c r="AB1580" i="2" l="1"/>
  <c r="V1581" i="2"/>
  <c r="U1581" i="2"/>
  <c r="Q1580" i="2"/>
  <c r="AA1580" i="2"/>
  <c r="S1581" i="2"/>
  <c r="R1580" i="2"/>
  <c r="AC1581" i="2" l="1"/>
  <c r="AA1581" i="2"/>
  <c r="AD1581" i="2"/>
  <c r="Q1581" i="2"/>
  <c r="Y1580" i="2"/>
  <c r="W1580" i="2"/>
  <c r="Z1580" i="2"/>
  <c r="AH1581" i="2"/>
  <c r="R1581" i="2"/>
  <c r="S1582" i="2" s="1"/>
  <c r="T1581" i="2"/>
  <c r="V1582" i="2" s="1"/>
  <c r="AD1582" i="2" l="1"/>
  <c r="V1583" i="2"/>
  <c r="AA1582" i="2"/>
  <c r="Y1581" i="2"/>
  <c r="Q1582" i="2"/>
  <c r="AB1581" i="2"/>
  <c r="T1582" i="2"/>
  <c r="W1581" i="2"/>
  <c r="R1582" i="2"/>
  <c r="Z1581" i="2"/>
  <c r="U1582" i="2"/>
  <c r="Y1582" i="2" l="1"/>
  <c r="W1582" i="2"/>
  <c r="R1583" i="2" s="1"/>
  <c r="Q1583" i="2"/>
  <c r="AC1582" i="2"/>
  <c r="U1583" i="2"/>
  <c r="AH1582" i="2"/>
  <c r="Z1582" i="2"/>
  <c r="S1583" i="2"/>
  <c r="AD1583" i="2"/>
  <c r="AB1582" i="2"/>
  <c r="T1583" i="2"/>
  <c r="V1584" i="2" s="1"/>
  <c r="AD1584" i="2" l="1"/>
  <c r="U1584" i="2"/>
  <c r="AC1583" i="2"/>
  <c r="W1583" i="2"/>
  <c r="Y1583" i="2"/>
  <c r="Q1584" i="2"/>
  <c r="S1584" i="2"/>
  <c r="AA1583" i="2"/>
  <c r="AB1583" i="2"/>
  <c r="T1584" i="2"/>
  <c r="V1585" i="2" s="1"/>
  <c r="Z1583" i="2"/>
  <c r="R1584" i="2"/>
  <c r="AH1583" i="2"/>
  <c r="AD1585" i="2" l="1"/>
  <c r="AH1584" i="2"/>
  <c r="Z1584" i="2"/>
  <c r="AC1584" i="2"/>
  <c r="U1585" i="2"/>
  <c r="Y1584" i="2"/>
  <c r="W1584" i="2"/>
  <c r="R1585" i="2" s="1"/>
  <c r="Q1585" i="2"/>
  <c r="AA1584" i="2"/>
  <c r="S1585" i="2"/>
  <c r="AB1584" i="2"/>
  <c r="T1585" i="2"/>
  <c r="V1586" i="2" s="1"/>
  <c r="AD1586" i="2" l="1"/>
  <c r="AC1585" i="2"/>
  <c r="U1586" i="2"/>
  <c r="S1586" i="2"/>
  <c r="AA1585" i="2"/>
  <c r="AH1585" i="2"/>
  <c r="Y1585" i="2"/>
  <c r="W1585" i="2"/>
  <c r="Q1586" i="2" s="1"/>
  <c r="Z1585" i="2"/>
  <c r="R1586" i="2"/>
  <c r="AB1585" i="2"/>
  <c r="T1586" i="2"/>
  <c r="AA1586" i="2" l="1"/>
  <c r="S1587" i="2"/>
  <c r="AC1586" i="2"/>
  <c r="U1587" i="2"/>
  <c r="AB1586" i="2"/>
  <c r="T1587" i="2"/>
  <c r="AH1586" i="2"/>
  <c r="R1587" i="2"/>
  <c r="Z1586" i="2"/>
  <c r="AH1587" i="2"/>
  <c r="V1587" i="2"/>
  <c r="Y1586" i="2"/>
  <c r="W1586" i="2"/>
  <c r="Q1587" i="2" s="1"/>
  <c r="Y1587" i="2" l="1"/>
  <c r="W1587" i="2"/>
  <c r="Q1588" i="2" s="1"/>
  <c r="Y1588" i="2" s="1"/>
  <c r="AH1588" i="2"/>
  <c r="Z1587" i="2"/>
  <c r="AC1587" i="2"/>
  <c r="U1588" i="2"/>
  <c r="AD1587" i="2"/>
  <c r="V1588" i="2"/>
  <c r="AB1587" i="2"/>
  <c r="T1588" i="2"/>
  <c r="AB1588" i="2" s="1"/>
  <c r="AA1587" i="2"/>
  <c r="S1588" i="2"/>
  <c r="AA1588" i="2" s="1"/>
  <c r="AD1588" i="2" l="1"/>
  <c r="V1589" i="2"/>
  <c r="AC1588" i="2"/>
  <c r="U1589" i="2"/>
  <c r="AC1589" i="2" s="1"/>
  <c r="R1588" i="2"/>
  <c r="T1589" i="2" l="1"/>
  <c r="Z1588" i="2"/>
  <c r="AH1589" i="2"/>
  <c r="S1589" i="2"/>
  <c r="AD1589" i="2"/>
  <c r="V1590" i="2"/>
  <c r="AD1590" i="2" s="1"/>
  <c r="W1588" i="2"/>
  <c r="R1589" i="2" s="1"/>
  <c r="Z1589" i="2" l="1"/>
  <c r="U1590" i="2"/>
  <c r="AA1589" i="2"/>
  <c r="S1590" i="2"/>
  <c r="AA1590" i="2" s="1"/>
  <c r="Q1589" i="2"/>
  <c r="AB1589" i="2"/>
  <c r="T1590" i="2"/>
  <c r="AB1590" i="2" s="1"/>
  <c r="AC1590" i="2" l="1"/>
  <c r="U1591" i="2"/>
  <c r="AC1591" i="2" s="1"/>
  <c r="V1591" i="2"/>
  <c r="AH1590" i="2"/>
  <c r="Y1589" i="2"/>
  <c r="W1589" i="2"/>
  <c r="R1590" i="2" s="1"/>
  <c r="Z1590" i="2" l="1"/>
  <c r="T1591" i="2"/>
  <c r="AB1591" i="2" s="1"/>
  <c r="U1592" i="2"/>
  <c r="AC1592" i="2" s="1"/>
  <c r="AD1591" i="2"/>
  <c r="V1592" i="2"/>
  <c r="AD1592" i="2" s="1"/>
  <c r="S1591" i="2"/>
  <c r="AA1591" i="2" s="1"/>
  <c r="Q1590" i="2"/>
  <c r="AH1591" i="2" l="1"/>
  <c r="W1590" i="2"/>
  <c r="Q1591" i="2"/>
  <c r="Y1590" i="2"/>
  <c r="R1591" i="2"/>
  <c r="T1592" i="2" l="1"/>
  <c r="Z1591" i="2"/>
  <c r="R1592" i="2"/>
  <c r="S1592" i="2"/>
  <c r="Y1591" i="2"/>
  <c r="W1591" i="2"/>
  <c r="AH1592" i="2" l="1"/>
  <c r="S1593" i="2"/>
  <c r="AA1593" i="2" s="1"/>
  <c r="AA1592" i="2"/>
  <c r="AB1592" i="2"/>
  <c r="U1593" i="2"/>
  <c r="AC1593" i="2" s="1"/>
  <c r="T1593" i="2"/>
  <c r="V1593" i="2"/>
  <c r="AH1593" i="2"/>
  <c r="Z1592" i="2"/>
  <c r="Q1592" i="2"/>
  <c r="U1594" i="2" l="1"/>
  <c r="AC1594" i="2" s="1"/>
  <c r="AB1593" i="2"/>
  <c r="AD1593" i="2"/>
  <c r="V1594" i="2"/>
  <c r="AD1594" i="2" s="1"/>
  <c r="Y1592" i="2"/>
  <c r="W1592" i="2"/>
  <c r="Q1593" i="2" l="1"/>
  <c r="R1593" i="2"/>
  <c r="W1593" i="2" l="1"/>
  <c r="R1594" i="2"/>
  <c r="T1594" i="2"/>
  <c r="S1594" i="2"/>
  <c r="Z1593" i="2"/>
  <c r="AH1594" i="2"/>
  <c r="Y1593" i="2"/>
  <c r="Q1594" i="2"/>
  <c r="S1595" i="2" l="1"/>
  <c r="AA1595" i="2" s="1"/>
  <c r="AA1594" i="2"/>
  <c r="V1595" i="2"/>
  <c r="U1595" i="2"/>
  <c r="T1595" i="2"/>
  <c r="AB1595" i="2" s="1"/>
  <c r="AB1594" i="2"/>
  <c r="AH1595" i="2"/>
  <c r="Z1594" i="2"/>
  <c r="Y1594" i="2"/>
  <c r="W1594" i="2"/>
  <c r="AC1595" i="2" l="1"/>
  <c r="U1596" i="2"/>
  <c r="AC1596" i="2" s="1"/>
  <c r="Q1595" i="2"/>
  <c r="R1595" i="2"/>
  <c r="V1596" i="2"/>
  <c r="AD1596" i="2" s="1"/>
  <c r="AD1595" i="2"/>
  <c r="T1596" i="2"/>
  <c r="AB1596" i="2" s="1"/>
  <c r="S1596" i="2" l="1"/>
  <c r="AA1596" i="2" s="1"/>
  <c r="Z1595" i="2"/>
  <c r="V1597" i="2"/>
  <c r="V1598" i="2" s="1"/>
  <c r="U1597" i="2"/>
  <c r="AC1597" i="2" s="1"/>
  <c r="Y1595" i="2"/>
  <c r="W1595" i="2"/>
  <c r="R1596" i="2" s="1"/>
  <c r="T1597" i="2" s="1"/>
  <c r="AB1597" i="2" s="1"/>
  <c r="Q1596" i="2"/>
  <c r="W1596" i="2" s="1"/>
  <c r="S1597" i="2"/>
  <c r="Q1597" i="2" l="1"/>
  <c r="Y1597" i="2" s="1"/>
  <c r="Y1596" i="2"/>
  <c r="AD1597" i="2"/>
  <c r="AH1596" i="2"/>
  <c r="Z1596" i="2"/>
  <c r="AA1597" i="2"/>
  <c r="AD1598" i="2"/>
  <c r="U1598" i="2"/>
  <c r="AH1597" i="2"/>
  <c r="R1597" i="2"/>
  <c r="W1597" i="2" s="1"/>
  <c r="Q1598" i="2" l="1"/>
  <c r="AC1598" i="2"/>
  <c r="R1598" i="2"/>
  <c r="Z1597" i="2"/>
  <c r="T1598" i="2"/>
  <c r="U1599" i="2" s="1"/>
  <c r="S1598" i="2"/>
  <c r="AC1599" i="2" l="1"/>
  <c r="AH1598" i="2"/>
  <c r="Z1598" i="2"/>
  <c r="S1599" i="2"/>
  <c r="AA1598" i="2"/>
  <c r="T1599" i="2"/>
  <c r="AB1598" i="2"/>
  <c r="V1599" i="2"/>
  <c r="Y1598" i="2"/>
  <c r="W1598" i="2"/>
  <c r="Q1599" i="2" s="1"/>
  <c r="AA1599" i="2" l="1"/>
  <c r="AH1599" i="2"/>
  <c r="R1599" i="2"/>
  <c r="V1600" i="2"/>
  <c r="AD1599" i="2"/>
  <c r="Y1599" i="2"/>
  <c r="AB1599" i="2"/>
  <c r="U1600" i="2"/>
  <c r="Z1599" i="2" l="1"/>
  <c r="AD1600" i="2"/>
  <c r="AC1600" i="2"/>
  <c r="T1600" i="2"/>
  <c r="U1601" i="2" s="1"/>
  <c r="W1599" i="2"/>
  <c r="S1600" i="2"/>
  <c r="V1601" i="2" l="1"/>
  <c r="AH1600" i="2"/>
  <c r="AC1601" i="2"/>
  <c r="AD1601" i="2"/>
  <c r="AA1600" i="2"/>
  <c r="Q1600" i="2"/>
  <c r="AB1600" i="2"/>
  <c r="R1600" i="2"/>
  <c r="S1601" i="2" s="1"/>
  <c r="AA1601" i="2" l="1"/>
  <c r="Y1600" i="2"/>
  <c r="W1600" i="2"/>
  <c r="Q1601" i="2"/>
  <c r="R1601" i="2"/>
  <c r="AH1601" i="2"/>
  <c r="Z1600" i="2"/>
  <c r="T1601" i="2"/>
  <c r="Z1601" i="2" l="1"/>
  <c r="W1601" i="2"/>
  <c r="Q1602" i="2"/>
  <c r="Y1601" i="2"/>
  <c r="T1602" i="2"/>
  <c r="AB1601" i="2"/>
  <c r="U1602" i="2"/>
  <c r="V1602" i="2"/>
  <c r="S1602" i="2"/>
  <c r="AB1602" i="2" l="1"/>
  <c r="Y1602" i="2"/>
  <c r="AD1602" i="2"/>
  <c r="V1603" i="2"/>
  <c r="AA1602" i="2"/>
  <c r="AH1602" i="2"/>
  <c r="U1603" i="2"/>
  <c r="AC1602" i="2"/>
  <c r="R1602" i="2"/>
  <c r="AD1603" i="2" l="1"/>
  <c r="AH1603" i="2"/>
  <c r="Z1602" i="2"/>
  <c r="W1602" i="2"/>
  <c r="AC1603" i="2"/>
  <c r="S1603" i="2"/>
  <c r="T1603" i="2"/>
  <c r="Q1603" i="2" l="1"/>
  <c r="AB1603" i="2"/>
  <c r="R1603" i="2"/>
  <c r="S1604" i="2" s="1"/>
  <c r="AA1603" i="2"/>
  <c r="V1604" i="2"/>
  <c r="U1604" i="2"/>
  <c r="AA1604" i="2" l="1"/>
  <c r="AD1604" i="2"/>
  <c r="Z1603" i="2"/>
  <c r="T1604" i="2"/>
  <c r="U1605" i="2" s="1"/>
  <c r="AC1604" i="2"/>
  <c r="Y1603" i="2"/>
  <c r="W1603" i="2"/>
  <c r="V1605" i="2" l="1"/>
  <c r="AC1605" i="2"/>
  <c r="Q1604" i="2"/>
  <c r="AD1605" i="2"/>
  <c r="R1604" i="2"/>
  <c r="T1605" i="2" s="1"/>
  <c r="AH1604" i="2"/>
  <c r="AB1604" i="2"/>
  <c r="AB1605" i="2" l="1"/>
  <c r="V1606" i="2"/>
  <c r="Y1604" i="2"/>
  <c r="W1604" i="2"/>
  <c r="R1605" i="2" s="1"/>
  <c r="Q1605" i="2"/>
  <c r="Z1604" i="2"/>
  <c r="S1605" i="2"/>
  <c r="Z1605" i="2" l="1"/>
  <c r="T1606" i="2"/>
  <c r="W1605" i="2"/>
  <c r="Q1606" i="2" s="1"/>
  <c r="Y1605" i="2"/>
  <c r="S1606" i="2"/>
  <c r="AA1605" i="2"/>
  <c r="AD1606" i="2"/>
  <c r="U1606" i="2"/>
  <c r="AH1605" i="2"/>
  <c r="Y1606" i="2" l="1"/>
  <c r="AB1606" i="2"/>
  <c r="AC1606" i="2"/>
  <c r="U1607" i="2"/>
  <c r="V1607" i="2"/>
  <c r="AH1606" i="2"/>
  <c r="AA1606" i="2"/>
  <c r="R1606" i="2"/>
  <c r="T1607" i="2" s="1"/>
  <c r="AB1607" i="2" l="1"/>
  <c r="Z1606" i="2"/>
  <c r="S1607" i="2"/>
  <c r="U1608" i="2" s="1"/>
  <c r="AD1607" i="2"/>
  <c r="V1608" i="2"/>
  <c r="W1606" i="2"/>
  <c r="R1607" i="2" s="1"/>
  <c r="AC1607" i="2"/>
  <c r="Z1607" i="2" l="1"/>
  <c r="AH1608" i="2"/>
  <c r="T1608" i="2"/>
  <c r="U1609" i="2" s="1"/>
  <c r="AC1608" i="2"/>
  <c r="AH1607" i="2"/>
  <c r="Q1607" i="2"/>
  <c r="S1608" i="2"/>
  <c r="AA1607" i="2"/>
  <c r="AD1608" i="2"/>
  <c r="AC1609" i="2" l="1"/>
  <c r="AB1608" i="2"/>
  <c r="AA1608" i="2"/>
  <c r="W1607" i="2"/>
  <c r="R1608" i="2" s="1"/>
  <c r="Y1607" i="2"/>
  <c r="V1609" i="2"/>
  <c r="Z1608" i="2" l="1"/>
  <c r="AH1609" i="2"/>
  <c r="S1609" i="2"/>
  <c r="T1609" i="2"/>
  <c r="Q1608" i="2"/>
  <c r="AD1609" i="2"/>
  <c r="Y1608" i="2" l="1"/>
  <c r="W1608" i="2"/>
  <c r="R1609" i="2" s="1"/>
  <c r="S1610" i="2" s="1"/>
  <c r="Q1609" i="2"/>
  <c r="AA1609" i="2"/>
  <c r="AB1609" i="2"/>
  <c r="U1610" i="2"/>
  <c r="V1610" i="2"/>
  <c r="AA1610" i="2" l="1"/>
  <c r="T1610" i="2"/>
  <c r="W1609" i="2"/>
  <c r="Y1609" i="2"/>
  <c r="Q1610" i="2"/>
  <c r="R1610" i="2"/>
  <c r="Z1609" i="2"/>
  <c r="AD1610" i="2"/>
  <c r="V1611" i="2"/>
  <c r="AC1610" i="2"/>
  <c r="U1611" i="2"/>
  <c r="AH1610" i="2" l="1"/>
  <c r="AH1611" i="2"/>
  <c r="Z1610" i="2"/>
  <c r="Y1610" i="2"/>
  <c r="W1610" i="2"/>
  <c r="R1611" i="2" s="1"/>
  <c r="AD1611" i="2"/>
  <c r="T1611" i="2"/>
  <c r="AB1610" i="2"/>
  <c r="AC1611" i="2"/>
  <c r="S1611" i="2"/>
  <c r="Q1611" i="2" l="1"/>
  <c r="U1612" i="2"/>
  <c r="AH1612" i="2"/>
  <c r="Z1611" i="2"/>
  <c r="AC1612" i="2"/>
  <c r="S1612" i="2"/>
  <c r="AA1611" i="2"/>
  <c r="Y1611" i="2"/>
  <c r="W1611" i="2"/>
  <c r="Q1612" i="2"/>
  <c r="T1612" i="2"/>
  <c r="U1613" i="2" s="1"/>
  <c r="AB1611" i="2"/>
  <c r="V1612" i="2"/>
  <c r="AC1613" i="2" l="1"/>
  <c r="AA1612" i="2"/>
  <c r="AB1612" i="2"/>
  <c r="Y1612" i="2"/>
  <c r="AD1612" i="2"/>
  <c r="V1613" i="2"/>
  <c r="R1612" i="2"/>
  <c r="S1613" i="2" s="1"/>
  <c r="AA1613" i="2" l="1"/>
  <c r="T1613" i="2"/>
  <c r="W1612" i="2"/>
  <c r="R1613" i="2" s="1"/>
  <c r="Z1612" i="2"/>
  <c r="AD1613" i="2"/>
  <c r="AH1613" i="2" l="1"/>
  <c r="Z1613" i="2"/>
  <c r="Q1613" i="2"/>
  <c r="T1614" i="2"/>
  <c r="AB1613" i="2"/>
  <c r="U1614" i="2"/>
  <c r="V1614" i="2"/>
  <c r="S1614" i="2"/>
  <c r="Y1613" i="2" l="1"/>
  <c r="W1613" i="2"/>
  <c r="Q1614" i="2"/>
  <c r="AH1614" i="2"/>
  <c r="AA1614" i="2"/>
  <c r="AD1614" i="2"/>
  <c r="V1615" i="2"/>
  <c r="AB1614" i="2"/>
  <c r="AC1614" i="2"/>
  <c r="U1615" i="2"/>
  <c r="R1614" i="2"/>
  <c r="S1615" i="2" s="1"/>
  <c r="AA1615" i="2" l="1"/>
  <c r="AD1615" i="2"/>
  <c r="AC1615" i="2"/>
  <c r="Y1614" i="2"/>
  <c r="W1614" i="2"/>
  <c r="Z1614" i="2"/>
  <c r="AH1615" i="2"/>
  <c r="T1615" i="2"/>
  <c r="Q1615" i="2" l="1"/>
  <c r="W1615" i="2" s="1"/>
  <c r="R1615" i="2"/>
  <c r="R1616" i="2" s="1"/>
  <c r="AB1615" i="2"/>
  <c r="U1616" i="2"/>
  <c r="V1616" i="2"/>
  <c r="S1616" i="2"/>
  <c r="T1616" i="2" l="1"/>
  <c r="Y1615" i="2"/>
  <c r="Z1615" i="2"/>
  <c r="AC1616" i="2"/>
  <c r="U1617" i="2"/>
  <c r="T1617" i="2"/>
  <c r="AB1616" i="2"/>
  <c r="AD1616" i="2"/>
  <c r="V1617" i="2"/>
  <c r="Q1616" i="2"/>
  <c r="S1617" i="2"/>
  <c r="AA1616" i="2"/>
  <c r="AH1616" i="2"/>
  <c r="AH1617" i="2"/>
  <c r="Z1616" i="2"/>
  <c r="AA1617" i="2" l="1"/>
  <c r="AD1617" i="2"/>
  <c r="V1618" i="2"/>
  <c r="W1616" i="2"/>
  <c r="Q1617" i="2" s="1"/>
  <c r="Y1616" i="2"/>
  <c r="AB1617" i="2"/>
  <c r="AC1617" i="2"/>
  <c r="U1618" i="2"/>
  <c r="Y1617" i="2" l="1"/>
  <c r="AD1618" i="2"/>
  <c r="AC1618" i="2"/>
  <c r="R1617" i="2"/>
  <c r="AH1618" i="2" l="1"/>
  <c r="Z1617" i="2"/>
  <c r="S1618" i="2"/>
  <c r="T1618" i="2"/>
  <c r="W1617" i="2"/>
  <c r="AA1618" i="2" l="1"/>
  <c r="Q1618" i="2"/>
  <c r="AB1618" i="2"/>
  <c r="U1619" i="2"/>
  <c r="V1619" i="2"/>
  <c r="R1618" i="2"/>
  <c r="T1619" i="2" s="1"/>
  <c r="AD1619" i="2" l="1"/>
  <c r="V1620" i="2"/>
  <c r="AB1619" i="2"/>
  <c r="W1618" i="2"/>
  <c r="R1619" i="2" s="1"/>
  <c r="Y1618" i="2"/>
  <c r="Q1619" i="2"/>
  <c r="AC1619" i="2"/>
  <c r="Z1618" i="2"/>
  <c r="S1619" i="2"/>
  <c r="Z1619" i="2" l="1"/>
  <c r="AH1620" i="2"/>
  <c r="T1620" i="2"/>
  <c r="W1619" i="2"/>
  <c r="Y1619" i="2"/>
  <c r="Q1620" i="2"/>
  <c r="AH1619" i="2"/>
  <c r="S1620" i="2"/>
  <c r="AA1619" i="2"/>
  <c r="AD1620" i="2"/>
  <c r="U1620" i="2"/>
  <c r="Y1620" i="2" l="1"/>
  <c r="AB1620" i="2"/>
  <c r="AC1620" i="2"/>
  <c r="U1621" i="2"/>
  <c r="AA1620" i="2"/>
  <c r="V1621" i="2"/>
  <c r="R1620" i="2"/>
  <c r="AC1621" i="2" l="1"/>
  <c r="Z1620" i="2"/>
  <c r="T1621" i="2"/>
  <c r="AD1621" i="2"/>
  <c r="S1621" i="2"/>
  <c r="W1620" i="2"/>
  <c r="R1621" i="2" s="1"/>
  <c r="Z1621" i="2" l="1"/>
  <c r="AH1621" i="2"/>
  <c r="T1622" i="2"/>
  <c r="AB1621" i="2"/>
  <c r="S1622" i="2"/>
  <c r="AA1621" i="2"/>
  <c r="U1622" i="2"/>
  <c r="Q1621" i="2"/>
  <c r="V1622" i="2"/>
  <c r="AH1622" i="2" l="1"/>
  <c r="AA1622" i="2"/>
  <c r="AB1622" i="2"/>
  <c r="V1623" i="2"/>
  <c r="AD1622" i="2"/>
  <c r="AC1622" i="2"/>
  <c r="U1623" i="2"/>
  <c r="W1621" i="2"/>
  <c r="Y1621" i="2"/>
  <c r="R1622" i="2"/>
  <c r="T1623" i="2" s="1"/>
  <c r="Q1622" i="2" l="1"/>
  <c r="AB1623" i="2"/>
  <c r="AC1623" i="2"/>
  <c r="V1624" i="2"/>
  <c r="AD1623" i="2"/>
  <c r="W1622" i="2"/>
  <c r="Q1623" i="2" s="1"/>
  <c r="Y1622" i="2"/>
  <c r="Z1622" i="2"/>
  <c r="S1623" i="2"/>
  <c r="U1624" i="2" s="1"/>
  <c r="AC1624" i="2" l="1"/>
  <c r="Y1623" i="2"/>
  <c r="AD1624" i="2"/>
  <c r="AH1623" i="2"/>
  <c r="R1623" i="2"/>
  <c r="S1624" i="2" s="1"/>
  <c r="AA1623" i="2"/>
  <c r="AA1624" i="2" l="1"/>
  <c r="W1623" i="2"/>
  <c r="R1624" i="2" s="1"/>
  <c r="Z1623" i="2"/>
  <c r="T1624" i="2"/>
  <c r="Z1624" i="2" l="1"/>
  <c r="AH1625" i="2"/>
  <c r="T1625" i="2"/>
  <c r="AB1624" i="2"/>
  <c r="U1625" i="2"/>
  <c r="V1625" i="2"/>
  <c r="Q1624" i="2"/>
  <c r="AH1624" i="2"/>
  <c r="S1625" i="2"/>
  <c r="AD1625" i="2" l="1"/>
  <c r="V1626" i="2"/>
  <c r="AB1625" i="2"/>
  <c r="AC1625" i="2"/>
  <c r="U1626" i="2"/>
  <c r="AA1625" i="2"/>
  <c r="Y1624" i="2"/>
  <c r="W1624" i="2"/>
  <c r="R1625" i="2" l="1"/>
  <c r="S1626" i="2" s="1"/>
  <c r="AA1626" i="2" s="1"/>
  <c r="Q1625" i="2"/>
  <c r="W1625" i="2" s="1"/>
  <c r="AC1626" i="2"/>
  <c r="AH1626" i="2"/>
  <c r="Z1625" i="2"/>
  <c r="T1626" i="2"/>
  <c r="V1627" i="2" s="1"/>
  <c r="Y1625" i="2"/>
  <c r="AD1626" i="2"/>
  <c r="Q1626" i="2" l="1"/>
  <c r="W1626" i="2" s="1"/>
  <c r="R1626" i="2"/>
  <c r="T1627" i="2" s="1"/>
  <c r="U1627" i="2"/>
  <c r="AC1627" i="2"/>
  <c r="Y1626" i="2"/>
  <c r="AD1627" i="2"/>
  <c r="AB1626" i="2"/>
  <c r="S1627" i="2" l="1"/>
  <c r="U1628" i="2" s="1"/>
  <c r="AC1628" i="2" s="1"/>
  <c r="Z1626" i="2"/>
  <c r="AA1627" i="2"/>
  <c r="AH1627" i="2"/>
  <c r="AB1627" i="2"/>
  <c r="V1628" i="2"/>
  <c r="Q1627" i="2"/>
  <c r="R1627" i="2"/>
  <c r="S1628" i="2" s="1"/>
  <c r="T1628" i="2" l="1"/>
  <c r="AA1628" i="2"/>
  <c r="AD1628" i="2"/>
  <c r="V1629" i="2"/>
  <c r="AB1628" i="2"/>
  <c r="R1628" i="2"/>
  <c r="T1629" i="2" s="1"/>
  <c r="Z1627" i="2"/>
  <c r="U1629" i="2"/>
  <c r="Y1627" i="2"/>
  <c r="W1627" i="2"/>
  <c r="Q1628" i="2"/>
  <c r="AB1629" i="2" l="1"/>
  <c r="W1628" i="2"/>
  <c r="Y1628" i="2"/>
  <c r="Q1629" i="2"/>
  <c r="R1629" i="2"/>
  <c r="Z1628" i="2"/>
  <c r="AD1629" i="2"/>
  <c r="V1630" i="2"/>
  <c r="AC1629" i="2"/>
  <c r="AH1628" i="2"/>
  <c r="S1629" i="2"/>
  <c r="Y1629" i="2" l="1"/>
  <c r="W1629" i="2"/>
  <c r="AD1630" i="2"/>
  <c r="R1630" i="2"/>
  <c r="Z1629" i="2"/>
  <c r="S1630" i="2"/>
  <c r="AA1629" i="2"/>
  <c r="U1630" i="2"/>
  <c r="AH1629" i="2"/>
  <c r="T1630" i="2"/>
  <c r="V1631" i="2" s="1"/>
  <c r="AH1630" i="2" l="1"/>
  <c r="AD1631" i="2"/>
  <c r="Z1630" i="2"/>
  <c r="AH1631" i="2"/>
  <c r="AC1630" i="2"/>
  <c r="U1631" i="2"/>
  <c r="S1631" i="2"/>
  <c r="AA1630" i="2"/>
  <c r="Q1630" i="2"/>
  <c r="T1631" i="2"/>
  <c r="AB1630" i="2"/>
  <c r="AC1631" i="2" l="1"/>
  <c r="U1632" i="2"/>
  <c r="AB1631" i="2"/>
  <c r="W1630" i="2"/>
  <c r="R1631" i="2" s="1"/>
  <c r="Y1630" i="2"/>
  <c r="Q1631" i="2"/>
  <c r="V1632" i="2"/>
  <c r="AA1631" i="2"/>
  <c r="Z1631" i="2" l="1"/>
  <c r="T1632" i="2"/>
  <c r="S1632" i="2"/>
  <c r="W1631" i="2"/>
  <c r="Y1631" i="2"/>
  <c r="AC1632" i="2"/>
  <c r="AD1632" i="2"/>
  <c r="Q1632" i="2" l="1"/>
  <c r="Y1632" i="2" s="1"/>
  <c r="AA1632" i="2"/>
  <c r="AB1632" i="2"/>
  <c r="U1633" i="2"/>
  <c r="AH1632" i="2"/>
  <c r="V1633" i="2"/>
  <c r="R1632" i="2"/>
  <c r="S1633" i="2" s="1"/>
  <c r="AA1633" i="2" l="1"/>
  <c r="Z1632" i="2"/>
  <c r="AH1633" i="2"/>
  <c r="T1633" i="2"/>
  <c r="AD1633" i="2"/>
  <c r="W1632" i="2"/>
  <c r="R1633" i="2" s="1"/>
  <c r="AC1633" i="2"/>
  <c r="Z1633" i="2" l="1"/>
  <c r="AH1634" i="2"/>
  <c r="S1634" i="2"/>
  <c r="T1634" i="2"/>
  <c r="AB1633" i="2"/>
  <c r="U1634" i="2"/>
  <c r="Q1633" i="2"/>
  <c r="V1634" i="2"/>
  <c r="U1635" i="2" l="1"/>
  <c r="AC1634" i="2"/>
  <c r="AB1634" i="2"/>
  <c r="AA1634" i="2"/>
  <c r="AD1634" i="2"/>
  <c r="V1635" i="2"/>
  <c r="Y1633" i="2"/>
  <c r="W1633" i="2"/>
  <c r="Q1634" i="2" s="1"/>
  <c r="R1634" i="2" l="1"/>
  <c r="AD1635" i="2"/>
  <c r="Z1634" i="2"/>
  <c r="S1635" i="2"/>
  <c r="T1635" i="2"/>
  <c r="Y1634" i="2"/>
  <c r="W1634" i="2"/>
  <c r="AC1635" i="2"/>
  <c r="AH1635" i="2" l="1"/>
  <c r="AB1635" i="2"/>
  <c r="AA1635" i="2"/>
  <c r="U1636" i="2"/>
  <c r="Q1635" i="2"/>
  <c r="R1635" i="2"/>
  <c r="V1636" i="2"/>
  <c r="AD1636" i="2" l="1"/>
  <c r="Z1635" i="2"/>
  <c r="AH1636" i="2"/>
  <c r="Y1635" i="2"/>
  <c r="W1635" i="2"/>
  <c r="S1636" i="2"/>
  <c r="AC1636" i="2"/>
  <c r="T1636" i="2"/>
  <c r="Q1636" i="2" l="1"/>
  <c r="R1636" i="2"/>
  <c r="R1637" i="2" s="1"/>
  <c r="Y1636" i="2"/>
  <c r="W1636" i="2"/>
  <c r="Q1637" i="2" s="1"/>
  <c r="T1637" i="2"/>
  <c r="AB1636" i="2"/>
  <c r="U1637" i="2"/>
  <c r="Z1636" i="2"/>
  <c r="S1637" i="2"/>
  <c r="AA1636" i="2"/>
  <c r="V1637" i="2"/>
  <c r="AH1637" i="2" l="1"/>
  <c r="U1638" i="2"/>
  <c r="AC1637" i="2"/>
  <c r="AD1637" i="2"/>
  <c r="V1638" i="2"/>
  <c r="T1638" i="2"/>
  <c r="AB1637" i="2"/>
  <c r="Z1637" i="2"/>
  <c r="S1638" i="2"/>
  <c r="AA1637" i="2"/>
  <c r="Y1637" i="2"/>
  <c r="W1637" i="2"/>
  <c r="Q1638" i="2" s="1"/>
  <c r="R1638" i="2" l="1"/>
  <c r="AH1638" i="2"/>
  <c r="Z1638" i="2"/>
  <c r="T1639" i="2"/>
  <c r="AB1638" i="2"/>
  <c r="V1639" i="2"/>
  <c r="AD1638" i="2"/>
  <c r="W1638" i="2"/>
  <c r="Y1638" i="2"/>
  <c r="S1639" i="2"/>
  <c r="AA1638" i="2"/>
  <c r="U1639" i="2"/>
  <c r="AC1638" i="2"/>
  <c r="AB1639" i="2" l="1"/>
  <c r="U1640" i="2"/>
  <c r="AC1639" i="2"/>
  <c r="AA1639" i="2"/>
  <c r="Q1639" i="2"/>
  <c r="AD1639" i="2"/>
  <c r="V1640" i="2"/>
  <c r="AH1639" i="2"/>
  <c r="R1639" i="2"/>
  <c r="S1640" i="2" s="1"/>
  <c r="AA1640" i="2" l="1"/>
  <c r="Y1639" i="2"/>
  <c r="W1639" i="2"/>
  <c r="R1640" i="2" s="1"/>
  <c r="Q1640" i="2"/>
  <c r="AC1640" i="2"/>
  <c r="Z1639" i="2"/>
  <c r="AD1640" i="2"/>
  <c r="T1640" i="2"/>
  <c r="U1641" i="2" s="1"/>
  <c r="U1643" i="2"/>
  <c r="V1643" i="2"/>
  <c r="AH1640" i="2" l="1"/>
  <c r="AC1641" i="2"/>
  <c r="Z1640" i="2"/>
  <c r="S1641" i="2"/>
  <c r="T1641" i="2"/>
  <c r="AB1640" i="2"/>
  <c r="W1640" i="2"/>
  <c r="Q1641" i="2" s="1"/>
  <c r="Y1640" i="2"/>
  <c r="V1641" i="2"/>
  <c r="AB1643" i="2"/>
  <c r="Q1643" i="2"/>
  <c r="AC1643" i="2"/>
  <c r="U1644" i="2"/>
  <c r="AD1643" i="2"/>
  <c r="V1644" i="2"/>
  <c r="AB1641" i="2" l="1"/>
  <c r="AA1641" i="2"/>
  <c r="AH1641" i="2"/>
  <c r="R1641" i="2"/>
  <c r="AD1641" i="2"/>
  <c r="V1642" i="2"/>
  <c r="AD1642" i="2" s="1"/>
  <c r="Y1641" i="2"/>
  <c r="U1642" i="2"/>
  <c r="AC1642" i="2" s="1"/>
  <c r="AB1644" i="2"/>
  <c r="AD1644" i="2"/>
  <c r="V1645" i="2"/>
  <c r="Y1643" i="2"/>
  <c r="W1643" i="2"/>
  <c r="Q1644" i="2"/>
  <c r="AC1644" i="2"/>
  <c r="AA1643" i="2"/>
  <c r="AA1644" i="2"/>
  <c r="Z1643" i="2"/>
  <c r="AH1642" i="2" l="1"/>
  <c r="Z1641" i="2"/>
  <c r="S1642" i="2"/>
  <c r="AA1642" i="2" s="1"/>
  <c r="W1641" i="2"/>
  <c r="T1642" i="2"/>
  <c r="Z1644" i="2"/>
  <c r="Y1644" i="2"/>
  <c r="W1644" i="2"/>
  <c r="Q1645" i="2"/>
  <c r="AD1645" i="2"/>
  <c r="U1645" i="2"/>
  <c r="X5" i="2" l="1"/>
  <c r="AB1642" i="2"/>
  <c r="Q1642" i="2"/>
  <c r="R1642" i="2"/>
  <c r="Z1642" i="2" s="1"/>
  <c r="W1645" i="2"/>
  <c r="Y1645" i="2"/>
  <c r="Z1645" i="2"/>
  <c r="AB1645" i="2"/>
  <c r="AC1645" i="2"/>
  <c r="U1646" i="2"/>
  <c r="V1646" i="2"/>
  <c r="AD1646" i="2" s="1"/>
  <c r="AA1645" i="2"/>
  <c r="Y1642" i="2" l="1"/>
  <c r="W1642" i="2"/>
  <c r="Z1646" i="2"/>
  <c r="AA1646" i="2"/>
  <c r="Q1646" i="2"/>
  <c r="AC1646" i="2"/>
  <c r="U1647" i="2"/>
  <c r="V1647" i="2"/>
  <c r="AB1646" i="2"/>
  <c r="Y1646" i="2" l="1"/>
  <c r="W1646" i="2"/>
  <c r="Q1647" i="2"/>
  <c r="U1648" i="2"/>
  <c r="AC1647" i="2"/>
  <c r="AA1647" i="2"/>
  <c r="AB1648" i="2"/>
  <c r="AB1647" i="2"/>
  <c r="AD1647" i="2"/>
  <c r="V1648" i="2"/>
  <c r="AA1648" i="2" l="1"/>
  <c r="AD1648" i="2"/>
  <c r="V1649" i="2"/>
  <c r="AC1648" i="2"/>
  <c r="U1649" i="2"/>
  <c r="AC1649" i="2" s="1"/>
  <c r="W1647" i="2"/>
  <c r="Q1648" i="2" s="1"/>
  <c r="Y1647" i="2"/>
  <c r="Z1647" i="2"/>
  <c r="W1648" i="2" l="1"/>
  <c r="Y1648" i="2"/>
  <c r="AD1649" i="2"/>
  <c r="Z1648" i="2"/>
  <c r="Z1649" i="2" l="1"/>
  <c r="AB1649" i="2"/>
  <c r="V1650" i="2"/>
  <c r="U1650" i="2"/>
  <c r="AA1649" i="2"/>
  <c r="Q1649" i="2"/>
  <c r="AD1650" i="2" l="1"/>
  <c r="V1651" i="2"/>
  <c r="AB1650" i="2"/>
  <c r="W1649" i="2"/>
  <c r="Y1649" i="2"/>
  <c r="Q1650" i="2"/>
  <c r="AC1650" i="2"/>
  <c r="U1651" i="2"/>
  <c r="AA1650" i="2"/>
  <c r="Y1650" i="2" l="1"/>
  <c r="AD1651" i="2"/>
  <c r="AC1651" i="2"/>
  <c r="Z1650" i="2" l="1"/>
  <c r="W1650" i="2"/>
  <c r="Q1651" i="2" l="1"/>
  <c r="AA1651" i="2"/>
  <c r="AB1651" i="2"/>
  <c r="U1652" i="2"/>
  <c r="V1652" i="2"/>
  <c r="AA1652" i="2" l="1"/>
  <c r="AD1652" i="2"/>
  <c r="AC1652" i="2"/>
  <c r="Z1651" i="2"/>
  <c r="Y1651" i="2"/>
  <c r="W1651" i="2"/>
  <c r="AB1652" i="2" l="1"/>
  <c r="Q1652" i="2"/>
  <c r="U1653" i="2"/>
  <c r="V1653" i="2"/>
  <c r="AD1653" i="2" l="1"/>
  <c r="AC1653" i="2"/>
  <c r="Y1652" i="2"/>
  <c r="W1652" i="2"/>
  <c r="Q1653" i="2"/>
  <c r="Z1652" i="2"/>
  <c r="U1654" i="2"/>
  <c r="AC1654" i="2" l="1"/>
  <c r="Y1653" i="2"/>
  <c r="W1653" i="2"/>
  <c r="Z1653" i="2"/>
  <c r="AA1653" i="2"/>
  <c r="AB1653" i="2"/>
  <c r="AB1654" i="2"/>
  <c r="V1654" i="2"/>
  <c r="Z1654" i="2" l="1"/>
  <c r="AD1654" i="2"/>
  <c r="V1655" i="2"/>
  <c r="AD1655" i="2" s="1"/>
  <c r="AA1654" i="2"/>
  <c r="Q1654" i="2"/>
  <c r="U1655" i="2"/>
  <c r="AA1655" i="2" l="1"/>
  <c r="AC1655" i="2"/>
  <c r="U1656" i="2"/>
  <c r="Y1654" i="2"/>
  <c r="W1654" i="2"/>
  <c r="Q1655" i="2"/>
  <c r="V1656" i="2"/>
  <c r="AB1655" i="2"/>
  <c r="Y1655" i="2" l="1"/>
  <c r="W1655" i="2"/>
  <c r="Z1655" i="2"/>
  <c r="AC1656" i="2"/>
  <c r="U1657" i="2"/>
  <c r="AD1656" i="2"/>
  <c r="V1657" i="2"/>
  <c r="Z1656" i="2" l="1"/>
  <c r="AD1657" i="2"/>
  <c r="V1658" i="2"/>
  <c r="AA1656" i="2"/>
  <c r="AB1656" i="2"/>
  <c r="Q1656" i="2"/>
  <c r="AC1657" i="2"/>
  <c r="AA1657" i="2" l="1"/>
  <c r="AD1658" i="2"/>
  <c r="U1658" i="2"/>
  <c r="W1656" i="2"/>
  <c r="Q1657" i="2" s="1"/>
  <c r="Y1656" i="2"/>
  <c r="AB1657" i="2"/>
  <c r="Y1657" i="2" l="1"/>
  <c r="AC1658" i="2"/>
  <c r="Z1657" i="2" l="1"/>
  <c r="W1657" i="2"/>
  <c r="Q1658" i="2" l="1"/>
  <c r="AA1658" i="2"/>
  <c r="AB1658" i="2"/>
  <c r="V1659" i="2"/>
  <c r="U1659" i="2"/>
  <c r="AA1659" i="2" l="1"/>
  <c r="AD1659" i="2"/>
  <c r="AC1659" i="2"/>
  <c r="Z1658" i="2"/>
  <c r="W1658" i="2"/>
  <c r="Q1659" i="2" s="1"/>
  <c r="Y1658" i="2"/>
  <c r="Z1659" i="2" l="1"/>
  <c r="AB1659" i="2"/>
  <c r="U1660" i="2"/>
  <c r="V1660" i="2"/>
  <c r="W1659" i="2"/>
  <c r="Q1660" i="2" s="1"/>
  <c r="Y1659" i="2"/>
  <c r="AC1660" i="2" l="1"/>
  <c r="U1661" i="2"/>
  <c r="AB1660" i="2"/>
  <c r="V1661" i="2"/>
  <c r="AD1660" i="2"/>
  <c r="AA1660" i="2"/>
  <c r="W1660" i="2"/>
  <c r="Y1660" i="2"/>
  <c r="AA1661" i="2" l="1"/>
  <c r="Z1660" i="2"/>
  <c r="AD1661" i="2"/>
  <c r="V1662" i="2"/>
  <c r="Q1661" i="2"/>
  <c r="AC1661" i="2"/>
  <c r="AD1662" i="2" l="1"/>
  <c r="AB1661" i="2"/>
  <c r="Z1661" i="2"/>
  <c r="U1662" i="2"/>
  <c r="Y1661" i="2"/>
  <c r="W1661" i="2"/>
  <c r="Q1662" i="2"/>
  <c r="Z1662" i="2" l="1"/>
  <c r="AB1662" i="2"/>
  <c r="W1662" i="2"/>
  <c r="Y1662" i="2"/>
  <c r="Q1663" i="2"/>
  <c r="AA1662" i="2"/>
  <c r="V1663" i="2"/>
  <c r="AC1662" i="2"/>
  <c r="U1663" i="2"/>
  <c r="Z1663" i="2" l="1"/>
  <c r="AD1663" i="2"/>
  <c r="V1664" i="2"/>
  <c r="AC1663" i="2"/>
  <c r="U1664" i="2"/>
  <c r="AA1663" i="2"/>
  <c r="W1663" i="2"/>
  <c r="Y1663" i="2"/>
  <c r="Q1664" i="2"/>
  <c r="AB1663" i="2"/>
  <c r="U1665" i="2" l="1"/>
  <c r="AC1664" i="2"/>
  <c r="AA1664" i="2"/>
  <c r="AA1665" i="2"/>
  <c r="AB1664" i="2"/>
  <c r="Y1664" i="2"/>
  <c r="W1664" i="2"/>
  <c r="Q1665" i="2" s="1"/>
  <c r="AD1664" i="2"/>
  <c r="V1665" i="2"/>
  <c r="Z1664" i="2"/>
  <c r="Z1665" i="2" l="1"/>
  <c r="AB1665" i="2"/>
  <c r="AB1666" i="2"/>
  <c r="V1666" i="2"/>
  <c r="AD1665" i="2"/>
  <c r="Y1665" i="2"/>
  <c r="W1665" i="2"/>
  <c r="Q1666" i="2" s="1"/>
  <c r="AC1665" i="2"/>
  <c r="U1666" i="2"/>
  <c r="AD1666" i="2" l="1"/>
  <c r="V1667" i="2"/>
  <c r="AC1666" i="2"/>
  <c r="U1667" i="2"/>
  <c r="Z1666" i="2"/>
  <c r="Y1666" i="2"/>
  <c r="W1666" i="2"/>
  <c r="Q1667" i="2"/>
  <c r="AA1666" i="2"/>
  <c r="AA1667" i="2" l="1"/>
  <c r="AB1667" i="2"/>
  <c r="Y1667" i="2"/>
  <c r="W1667" i="2"/>
  <c r="Q1668" i="2"/>
  <c r="U1668" i="2"/>
  <c r="AC1667" i="2"/>
  <c r="Z1667" i="2"/>
  <c r="AD1667" i="2"/>
  <c r="V1668" i="2"/>
  <c r="V1669" i="2" l="1"/>
  <c r="AD1668" i="2"/>
  <c r="Y1668" i="2"/>
  <c r="W1668" i="2"/>
  <c r="Q1669" i="2"/>
  <c r="Z1668" i="2"/>
  <c r="AB1668" i="2"/>
  <c r="AB1669" i="2"/>
  <c r="AA1668" i="2"/>
  <c r="AC1668" i="2"/>
  <c r="U1669" i="2"/>
  <c r="AC1669" i="2" l="1"/>
  <c r="U1670" i="2"/>
  <c r="Z1669" i="2"/>
  <c r="Y1669" i="2"/>
  <c r="W1669" i="2"/>
  <c r="Q1670" i="2"/>
  <c r="AA1669" i="2"/>
  <c r="AA1670" i="2"/>
  <c r="AD1669" i="2"/>
  <c r="V1670" i="2"/>
  <c r="Z1670" i="2" l="1"/>
  <c r="V1671" i="2"/>
  <c r="AD1670" i="2"/>
  <c r="AB1670" i="2"/>
  <c r="AC1670" i="2"/>
  <c r="U1671" i="2"/>
  <c r="AC1671" i="2" s="1"/>
  <c r="Y1670" i="2"/>
  <c r="W1670" i="2"/>
  <c r="Q1671" i="2" s="1"/>
  <c r="U1672" i="2" l="1"/>
  <c r="AB1671" i="2"/>
  <c r="Y1671" i="2"/>
  <c r="AD1671" i="2"/>
  <c r="V1672" i="2"/>
  <c r="AA1671" i="2"/>
  <c r="AA1672" i="2" l="1"/>
  <c r="AD1672" i="2"/>
  <c r="W1671" i="2"/>
  <c r="Z1671" i="2"/>
  <c r="AC1672" i="2"/>
  <c r="Q1672" i="2" l="1"/>
  <c r="AB1672" i="2"/>
  <c r="V1673" i="2"/>
  <c r="U1673" i="2"/>
  <c r="Z1672" i="2" l="1"/>
  <c r="AC1673" i="2"/>
  <c r="V1674" i="2"/>
  <c r="AD1673" i="2"/>
  <c r="W1672" i="2"/>
  <c r="Y1672" i="2"/>
  <c r="Q1673" i="2"/>
  <c r="AD1674" i="2" l="1"/>
  <c r="AB1673" i="2"/>
  <c r="Y1673" i="2"/>
  <c r="W1673" i="2"/>
  <c r="Q1674" i="2"/>
  <c r="AA1673" i="2"/>
  <c r="U1674" i="2"/>
  <c r="Z1673" i="2"/>
  <c r="AA1674" i="2" l="1"/>
  <c r="Y1674" i="2"/>
  <c r="W1674" i="2"/>
  <c r="Z1674" i="2"/>
  <c r="AB1674" i="2"/>
  <c r="AC1674" i="2"/>
  <c r="U1675" i="2"/>
  <c r="V1675" i="2"/>
  <c r="Z1675" i="2" l="1"/>
  <c r="AC1675" i="2"/>
  <c r="U1676" i="2"/>
  <c r="AB1675" i="2"/>
  <c r="Q1675" i="2"/>
  <c r="AD1675" i="2"/>
  <c r="V1676" i="2"/>
  <c r="AA1675" i="2"/>
  <c r="AB1676" i="2" l="1"/>
  <c r="AC1676" i="2"/>
  <c r="U1677" i="2"/>
  <c r="AA1676" i="2"/>
  <c r="AD1676" i="2"/>
  <c r="V1677" i="2"/>
  <c r="Y1675" i="2"/>
  <c r="W1675" i="2"/>
  <c r="Q1676" i="2"/>
  <c r="Z1676" i="2" l="1"/>
  <c r="U1678" i="2"/>
  <c r="AC1677" i="2"/>
  <c r="Y1676" i="2"/>
  <c r="W1676" i="2"/>
  <c r="AD1677" i="2"/>
  <c r="V1678" i="2"/>
  <c r="AC1678" i="2" l="1"/>
  <c r="AA1677" i="2"/>
  <c r="AB1677" i="2"/>
  <c r="Z1677" i="2"/>
  <c r="AD1678" i="2"/>
  <c r="Q1677" i="2"/>
  <c r="AB1678" i="2" l="1"/>
  <c r="V1679" i="2"/>
  <c r="AA1678" i="2"/>
  <c r="U1679" i="2"/>
  <c r="Y1677" i="2"/>
  <c r="W1677" i="2"/>
  <c r="AC1679" i="2" l="1"/>
  <c r="AD1679" i="2"/>
  <c r="Q1678" i="2"/>
  <c r="Y1678" i="2" l="1"/>
  <c r="W1678" i="2"/>
  <c r="Z1678" i="2"/>
  <c r="AB1679" i="2" l="1"/>
  <c r="V1680" i="2"/>
  <c r="U1680" i="2"/>
  <c r="Q1679" i="2"/>
  <c r="Z1679" i="2"/>
  <c r="AA1679" i="2"/>
  <c r="U1681" i="2" l="1"/>
  <c r="AC1680" i="2"/>
  <c r="AD1680" i="2"/>
  <c r="V1681" i="2"/>
  <c r="AB1680" i="2"/>
  <c r="Y1679" i="2"/>
  <c r="W1679" i="2"/>
  <c r="Q1680" i="2"/>
  <c r="AA1680" i="2"/>
  <c r="AB1681" i="2" l="1"/>
  <c r="AA1681" i="2"/>
  <c r="AD1681" i="2"/>
  <c r="V1682" i="2"/>
  <c r="Y1680" i="2"/>
  <c r="W1680" i="2"/>
  <c r="AB1682" i="2" s="1"/>
  <c r="Q1681" i="2"/>
  <c r="Z1680" i="2"/>
  <c r="AC1681" i="2"/>
  <c r="U1682" i="2"/>
  <c r="V1683" i="2" l="1"/>
  <c r="AD1682" i="2"/>
  <c r="W1681" i="2"/>
  <c r="Q1682" i="2" s="1"/>
  <c r="Y1681" i="2"/>
  <c r="AC1682" i="2"/>
  <c r="U1683" i="2"/>
  <c r="Z1681" i="2"/>
  <c r="Y1682" i="2" l="1"/>
  <c r="W1682" i="2"/>
  <c r="Q1683" i="2"/>
  <c r="AC1683" i="2"/>
  <c r="AA1682" i="2"/>
  <c r="U1684" i="2"/>
  <c r="Z1682" i="2"/>
  <c r="V1684" i="2"/>
  <c r="AD1683" i="2"/>
  <c r="AC1684" i="2" l="1"/>
  <c r="AA1683" i="2"/>
  <c r="AD1684" i="2"/>
  <c r="W1683" i="2"/>
  <c r="Q1684" i="2" s="1"/>
  <c r="Y1683" i="2"/>
  <c r="Z1683" i="2"/>
  <c r="AB1683" i="2"/>
  <c r="V1685" i="2"/>
  <c r="AD1685" i="2" l="1"/>
  <c r="AB1684" i="2"/>
  <c r="Y1684" i="2"/>
  <c r="AA1684" i="2"/>
  <c r="U1685" i="2"/>
  <c r="W1684" i="2"/>
  <c r="Q1685" i="2" l="1"/>
  <c r="Z1684" i="2"/>
  <c r="AC1685" i="2"/>
  <c r="AB1685" i="2" l="1"/>
  <c r="V1686" i="2"/>
  <c r="Y1685" i="2"/>
  <c r="W1685" i="2"/>
  <c r="Q1686" i="2"/>
  <c r="AA1685" i="2"/>
  <c r="U1686" i="2"/>
  <c r="Z1685" i="2"/>
  <c r="Q1687" i="2" l="1"/>
  <c r="W1686" i="2"/>
  <c r="Y1686" i="2"/>
  <c r="Z1686" i="2"/>
  <c r="V1687" i="2"/>
  <c r="AD1686" i="2"/>
  <c r="AA1686" i="2"/>
  <c r="AC1686" i="2"/>
  <c r="U1687" i="2"/>
  <c r="AB1686" i="2"/>
  <c r="AC1687" i="2" l="1"/>
  <c r="U1688" i="2"/>
  <c r="AD1687" i="2"/>
  <c r="V1688" i="2"/>
  <c r="Z1687" i="2"/>
  <c r="AB1687" i="2"/>
  <c r="AA1687" i="2"/>
  <c r="W1687" i="2"/>
  <c r="Q1688" i="2" s="1"/>
  <c r="Y1687" i="2"/>
  <c r="Z1688" i="2" l="1"/>
  <c r="AD1688" i="2"/>
  <c r="V1689" i="2"/>
  <c r="AA1688" i="2"/>
  <c r="AA1689" i="2"/>
  <c r="AC1688" i="2"/>
  <c r="U1689" i="2"/>
  <c r="AC1689" i="2" s="1"/>
  <c r="Y1688" i="2"/>
  <c r="W1688" i="2"/>
  <c r="Q1689" i="2"/>
  <c r="AB1688" i="2"/>
  <c r="Z1689" i="2" l="1"/>
  <c r="AD1689" i="2"/>
  <c r="V1690" i="2"/>
  <c r="Q1690" i="2"/>
  <c r="Y1689" i="2"/>
  <c r="W1689" i="2"/>
  <c r="U1690" i="2"/>
  <c r="AB1689" i="2"/>
  <c r="W1690" i="2" l="1"/>
  <c r="Y1690" i="2"/>
  <c r="AB1690" i="2"/>
  <c r="Z1690" i="2"/>
  <c r="AD1690" i="2"/>
  <c r="V1691" i="2"/>
  <c r="AC1690" i="2"/>
  <c r="U1691" i="2"/>
  <c r="AA1690" i="2"/>
  <c r="AA1691" i="2" l="1"/>
  <c r="AB1691" i="2"/>
  <c r="AC1691" i="2"/>
  <c r="U1692" i="2"/>
  <c r="AC1692" i="2" s="1"/>
  <c r="AD1691" i="2"/>
  <c r="V1692" i="2"/>
  <c r="Q1691" i="2"/>
  <c r="Z1691" i="2"/>
  <c r="AD1692" i="2" l="1"/>
  <c r="V1693" i="2"/>
  <c r="Y1691" i="2"/>
  <c r="W1691" i="2"/>
  <c r="Q1692" i="2"/>
  <c r="U1693" i="2"/>
  <c r="AB1692" i="2"/>
  <c r="AA1692" i="2"/>
  <c r="Z1692" i="2" l="1"/>
  <c r="W1692" i="2"/>
  <c r="Q1693" i="2" s="1"/>
  <c r="Y1692" i="2"/>
  <c r="AC1693" i="2"/>
  <c r="AD1693" i="2"/>
  <c r="V1694" i="2"/>
  <c r="AA1693" i="2"/>
  <c r="Y1693" i="2" l="1"/>
  <c r="AD1694" i="2"/>
  <c r="W1693" i="2"/>
  <c r="AB1693" i="2"/>
  <c r="U1694" i="2"/>
  <c r="Q1694" i="2" l="1"/>
  <c r="Z1693" i="2"/>
  <c r="AC1694" i="2"/>
  <c r="Z1694" i="2" l="1"/>
  <c r="AA1694" i="2"/>
  <c r="AB1694" i="2"/>
  <c r="V1695" i="2"/>
  <c r="U1695" i="2"/>
  <c r="W1694" i="2"/>
  <c r="Q1695" i="2" s="1"/>
  <c r="Y1694" i="2"/>
  <c r="V1696" i="2" l="1"/>
  <c r="AD1695" i="2"/>
  <c r="AB1695" i="2"/>
  <c r="AA1695" i="2"/>
  <c r="W1695" i="2"/>
  <c r="Y1695" i="2"/>
  <c r="AC1695" i="2"/>
  <c r="U1696" i="2"/>
  <c r="Q1696" i="2" l="1"/>
  <c r="Z1695" i="2"/>
  <c r="AB1696" i="2"/>
  <c r="AC1696" i="2"/>
  <c r="U1697" i="2"/>
  <c r="AD1696" i="2"/>
  <c r="AB1697" i="2" l="1"/>
  <c r="Z1696" i="2"/>
  <c r="V1697" i="2"/>
  <c r="AC1697" i="2"/>
  <c r="AA1696" i="2"/>
  <c r="Y1696" i="2"/>
  <c r="W1696" i="2"/>
  <c r="U1698" i="2" l="1"/>
  <c r="AA1697" i="2"/>
  <c r="AD1697" i="2"/>
  <c r="V1698" i="2"/>
  <c r="Z1697" i="2"/>
  <c r="Q1697" i="2"/>
  <c r="AB1698" i="2" l="1"/>
  <c r="V1699" i="2"/>
  <c r="AD1698" i="2"/>
  <c r="W1697" i="2"/>
  <c r="Y1697" i="2"/>
  <c r="Q1698" i="2"/>
  <c r="AA1698" i="2"/>
  <c r="AC1698" i="2"/>
  <c r="U1699" i="2"/>
  <c r="W1698" i="2" l="1"/>
  <c r="Z1698" i="2"/>
  <c r="Y1698" i="2"/>
  <c r="Q1699" i="2"/>
  <c r="AC1699" i="2"/>
  <c r="AD1699" i="2"/>
  <c r="Z1699" i="2" l="1"/>
  <c r="Y1699" i="2"/>
  <c r="W1699" i="2"/>
  <c r="Q1700" i="2" s="1"/>
  <c r="AB1699" i="2"/>
  <c r="AA1699" i="2"/>
  <c r="V1700" i="2"/>
  <c r="U1700" i="2"/>
  <c r="AB1700" i="2" l="1"/>
  <c r="Y1700" i="2"/>
  <c r="W1700" i="2"/>
  <c r="AC1700" i="2"/>
  <c r="U1701" i="2"/>
  <c r="AD1700" i="2"/>
  <c r="V1701" i="2"/>
  <c r="AA1700" i="2"/>
  <c r="Z1700" i="2"/>
  <c r="AC1701" i="2" l="1"/>
  <c r="U1702" i="2"/>
  <c r="Q1701" i="2"/>
  <c r="AA1702" i="2"/>
  <c r="AA1701" i="2"/>
  <c r="Z1701" i="2"/>
  <c r="AD1701" i="2"/>
  <c r="V1702" i="2"/>
  <c r="AB1701" i="2"/>
  <c r="AB1702" i="2" l="1"/>
  <c r="AD1702" i="2"/>
  <c r="V1703" i="2"/>
  <c r="Y1701" i="2"/>
  <c r="W1701" i="2"/>
  <c r="Q1702" i="2"/>
  <c r="AC1702" i="2"/>
  <c r="U1703" i="2"/>
  <c r="AA1703" i="2" l="1"/>
  <c r="Z1702" i="2"/>
  <c r="Y1702" i="2"/>
  <c r="W1702" i="2"/>
  <c r="Q1703" i="2"/>
  <c r="V1704" i="2"/>
  <c r="AD1703" i="2"/>
  <c r="AC1703" i="2"/>
  <c r="W1703" i="2" l="1"/>
  <c r="Q1704" i="2" s="1"/>
  <c r="Y1703" i="2"/>
  <c r="Z1703" i="2"/>
  <c r="AD1704" i="2"/>
  <c r="AB1703" i="2"/>
  <c r="U1704" i="2"/>
  <c r="AA1704" i="2" l="1"/>
  <c r="Y1704" i="2"/>
  <c r="AC1704" i="2"/>
  <c r="U1705" i="2"/>
  <c r="AB1704" i="2"/>
  <c r="V1705" i="2"/>
  <c r="AA1705" i="2" l="1"/>
  <c r="AC1705" i="2"/>
  <c r="W1704" i="2"/>
  <c r="Z1704" i="2"/>
  <c r="AD1705" i="2"/>
  <c r="AB1705" i="2" l="1"/>
  <c r="Z1705" i="2"/>
  <c r="V1706" i="2"/>
  <c r="U1706" i="2"/>
  <c r="Q1705" i="2"/>
  <c r="AC1706" i="2" l="1"/>
  <c r="U1707" i="2"/>
  <c r="AD1706" i="2"/>
  <c r="V1707" i="2"/>
  <c r="AA1706" i="2"/>
  <c r="W1705" i="2"/>
  <c r="Y1705" i="2"/>
  <c r="AB1706" i="2"/>
  <c r="Q1706" i="2" l="1"/>
  <c r="AD1707" i="2"/>
  <c r="AC1707" i="2"/>
  <c r="Z1706" i="2" l="1"/>
  <c r="Y1706" i="2"/>
  <c r="W1706" i="2"/>
  <c r="Q1707" i="2"/>
  <c r="Y1707" i="2" l="1"/>
  <c r="AA1707" i="2"/>
  <c r="AB1707" i="2"/>
  <c r="V1708" i="2"/>
  <c r="U1708" i="2"/>
  <c r="AB1708" i="2" l="1"/>
  <c r="V1709" i="2"/>
  <c r="AD1708" i="2"/>
  <c r="W1707" i="2"/>
  <c r="Z1707" i="2"/>
  <c r="AC1708" i="2"/>
  <c r="U1709" i="2"/>
  <c r="Z1708" i="2" l="1"/>
  <c r="AC1709" i="2"/>
  <c r="Q1708" i="2"/>
  <c r="AD1709" i="2"/>
  <c r="AA1708" i="2"/>
  <c r="U1710" i="2"/>
  <c r="AC1710" i="2" l="1"/>
  <c r="Y1708" i="2"/>
  <c r="W1708" i="2"/>
  <c r="Q1709" i="2"/>
  <c r="AB1709" i="2"/>
  <c r="AA1709" i="2"/>
  <c r="V1710" i="2"/>
  <c r="AB1710" i="2" l="1"/>
  <c r="W1709" i="2"/>
  <c r="Q1710" i="2" s="1"/>
  <c r="Y1709" i="2"/>
  <c r="Z1709" i="2"/>
  <c r="AD1710" i="2"/>
  <c r="V1711" i="2"/>
  <c r="Y1710" i="2" l="1"/>
  <c r="AA1710" i="2"/>
  <c r="U1711" i="2"/>
  <c r="AD1711" i="2"/>
  <c r="AA1711" i="2" l="1"/>
  <c r="AC1711" i="2"/>
  <c r="Z1710" i="2"/>
  <c r="U1712" i="2"/>
  <c r="W1710" i="2"/>
  <c r="AC1712" i="2" l="1"/>
  <c r="Z1711" i="2"/>
  <c r="Q1711" i="2"/>
  <c r="AA1712" i="2"/>
  <c r="AB1711" i="2"/>
  <c r="V1712" i="2"/>
  <c r="Y1711" i="2" l="1"/>
  <c r="W1711" i="2"/>
  <c r="Q1712" i="2"/>
  <c r="AD1712" i="2"/>
  <c r="V1713" i="2"/>
  <c r="AB1712" i="2"/>
  <c r="U1713" i="2"/>
  <c r="Z1712" i="2" l="1"/>
  <c r="AD1713" i="2"/>
  <c r="W1712" i="2"/>
  <c r="Y1712" i="2"/>
  <c r="AC1713" i="2"/>
  <c r="V1714" i="2"/>
  <c r="AD1714" i="2" l="1"/>
  <c r="AB1713" i="2"/>
  <c r="Q1713" i="2"/>
  <c r="U1714" i="2"/>
  <c r="AA1713" i="2"/>
  <c r="AB1714" i="2" l="1"/>
  <c r="V1715" i="2"/>
  <c r="AC1714" i="2"/>
  <c r="U1715" i="2"/>
  <c r="W1713" i="2"/>
  <c r="Y1713" i="2"/>
  <c r="Q1714" i="2"/>
  <c r="AA1714" i="2"/>
  <c r="Z1713" i="2"/>
  <c r="Z1714" i="2" l="1"/>
  <c r="AC1715" i="2"/>
  <c r="AD1715" i="2"/>
  <c r="V1716" i="2"/>
  <c r="AB1715" i="2"/>
  <c r="Y1714" i="2"/>
  <c r="W1714" i="2"/>
  <c r="Q1715" i="2" s="1"/>
  <c r="AA1715" i="2" l="1"/>
  <c r="U1716" i="2"/>
  <c r="Y1715" i="2"/>
  <c r="AD1716" i="2"/>
  <c r="U1717" i="2" l="1"/>
  <c r="Z1715" i="2"/>
  <c r="W1715" i="2"/>
  <c r="AC1716" i="2"/>
  <c r="AC1717" i="2" l="1"/>
  <c r="Q1716" i="2"/>
  <c r="AB1716" i="2"/>
  <c r="V1717" i="2"/>
  <c r="AA1716" i="2"/>
  <c r="AB1717" i="2" l="1"/>
  <c r="U1718" i="2"/>
  <c r="AD1717" i="2"/>
  <c r="V1718" i="2"/>
  <c r="AD1718" i="2" s="1"/>
  <c r="Z1716" i="2"/>
  <c r="W1716" i="2"/>
  <c r="Y1716" i="2"/>
  <c r="AA1717" i="2"/>
  <c r="Z1717" i="2" l="1"/>
  <c r="Q1717" i="2"/>
  <c r="AC1718" i="2"/>
  <c r="U1719" i="2"/>
  <c r="AA1718" i="2" l="1"/>
  <c r="W1717" i="2"/>
  <c r="Y1717" i="2"/>
  <c r="AC1719" i="2"/>
  <c r="V1719" i="2"/>
  <c r="AB1718" i="2"/>
  <c r="AD1719" i="2" l="1"/>
  <c r="Q1718" i="2"/>
  <c r="Z1718" i="2" l="1"/>
  <c r="Y1718" i="2"/>
  <c r="W1718" i="2"/>
  <c r="AB1719" i="2" l="1"/>
  <c r="U1720" i="2"/>
  <c r="V1720" i="2"/>
  <c r="AA1719" i="2"/>
  <c r="Q1719" i="2"/>
  <c r="W1719" i="2" l="1"/>
  <c r="Q1720" i="2" s="1"/>
  <c r="Y1719" i="2"/>
  <c r="Z1719" i="2"/>
  <c r="AD1720" i="2"/>
  <c r="AC1720" i="2"/>
  <c r="U1721" i="2"/>
  <c r="Y1720" i="2" l="1"/>
  <c r="W1720" i="2"/>
  <c r="Q1721" i="2"/>
  <c r="Z1720" i="2"/>
  <c r="AB1720" i="2"/>
  <c r="AC1721" i="2"/>
  <c r="AA1720" i="2"/>
  <c r="AA1721" i="2"/>
  <c r="V1721" i="2"/>
  <c r="Z1721" i="2" l="1"/>
  <c r="AD1721" i="2"/>
  <c r="V1722" i="2"/>
  <c r="Y1721" i="2"/>
  <c r="W1721" i="2"/>
  <c r="Q1722" i="2" s="1"/>
  <c r="U1722" i="2"/>
  <c r="AB1721" i="2"/>
  <c r="AA1722" i="2" l="1"/>
  <c r="AD1722" i="2"/>
  <c r="V1723" i="2"/>
  <c r="AB1722" i="2"/>
  <c r="AC1722" i="2"/>
  <c r="U1723" i="2"/>
  <c r="Y1722" i="2"/>
  <c r="W1722" i="2"/>
  <c r="Q1723" i="2" s="1"/>
  <c r="U1724" i="2" l="1"/>
  <c r="AC1723" i="2"/>
  <c r="AB1723" i="2"/>
  <c r="Y1723" i="2"/>
  <c r="AD1723" i="2"/>
  <c r="V1724" i="2"/>
  <c r="Z1722" i="2"/>
  <c r="AA1723" i="2" l="1"/>
  <c r="Z1723" i="2"/>
  <c r="W1723" i="2"/>
  <c r="AD1724" i="2"/>
  <c r="AC1724" i="2"/>
  <c r="AB1724" i="2" l="1"/>
  <c r="Q1724" i="2"/>
  <c r="AA1724" i="2"/>
  <c r="U1725" i="2"/>
  <c r="V1725" i="2"/>
  <c r="AA1725" i="2" l="1"/>
  <c r="AC1725" i="2"/>
  <c r="Z1724" i="2"/>
  <c r="AD1725" i="2"/>
  <c r="W1724" i="2"/>
  <c r="Q1725" i="2"/>
  <c r="Y1724" i="2"/>
  <c r="Z1725" i="2" l="1"/>
  <c r="Y1725" i="2"/>
  <c r="W1725" i="2"/>
  <c r="Q1726" i="2"/>
  <c r="AB1725" i="2"/>
  <c r="U1726" i="2"/>
  <c r="V1726" i="2"/>
  <c r="AA1726" i="2"/>
  <c r="Z1726" i="2" l="1"/>
  <c r="Y1726" i="2"/>
  <c r="W1726" i="2"/>
  <c r="Q1727" i="2"/>
  <c r="AB1726" i="2"/>
  <c r="AC1726" i="2"/>
  <c r="U1727" i="2"/>
  <c r="AD1726" i="2"/>
  <c r="V1727" i="2"/>
  <c r="Z1727" i="2" l="1"/>
  <c r="Y1727" i="2"/>
  <c r="W1727" i="2"/>
  <c r="Q1728" i="2"/>
  <c r="AD1727" i="2"/>
  <c r="V1728" i="2"/>
  <c r="AC1727" i="2"/>
  <c r="U1728" i="2"/>
  <c r="AB1727" i="2"/>
  <c r="AA1727" i="2"/>
  <c r="Z1728" i="2" l="1"/>
  <c r="AA1728" i="2"/>
  <c r="Y1728" i="2"/>
  <c r="W1728" i="2"/>
  <c r="Q1729" i="2"/>
  <c r="AB1728" i="2"/>
  <c r="AC1728" i="2"/>
  <c r="U1729" i="2"/>
  <c r="AD1728" i="2"/>
  <c r="V1729" i="2"/>
  <c r="W1729" i="2" l="1"/>
  <c r="Y1729" i="2"/>
  <c r="AA1729" i="2"/>
  <c r="Z1729" i="2"/>
  <c r="AD1729" i="2"/>
  <c r="V1730" i="2"/>
  <c r="AD1730" i="2" s="1"/>
  <c r="AC1729" i="2"/>
  <c r="U1730" i="2"/>
  <c r="AB1729" i="2"/>
  <c r="AA1730" i="2" l="1"/>
  <c r="AC1730" i="2"/>
  <c r="U1731" i="2"/>
  <c r="AC1731" i="2" s="1"/>
  <c r="V1731" i="2"/>
  <c r="AB1730" i="2"/>
  <c r="Z1730" i="2"/>
  <c r="Q1730" i="2"/>
  <c r="AB1731" i="2" l="1"/>
  <c r="AD1731" i="2"/>
  <c r="V1732" i="2"/>
  <c r="Y1730" i="2"/>
  <c r="W1730" i="2"/>
  <c r="Q1731" i="2" s="1"/>
  <c r="U1732" i="2"/>
  <c r="AA1731" i="2"/>
  <c r="Z1731" i="2" l="1"/>
  <c r="AD1732" i="2"/>
  <c r="AB1732" i="2"/>
  <c r="Y1731" i="2"/>
  <c r="W1731" i="2"/>
  <c r="Q1732" i="2"/>
  <c r="AC1732" i="2"/>
  <c r="AA1732" i="2" l="1"/>
  <c r="U1733" i="2"/>
  <c r="V1733" i="2"/>
  <c r="Z1732" i="2"/>
  <c r="W1732" i="2"/>
  <c r="Y1732" i="2"/>
  <c r="Q1733" i="2"/>
  <c r="AB1733" i="2" l="1"/>
  <c r="Y1733" i="2"/>
  <c r="AD1733" i="2"/>
  <c r="V1734" i="2"/>
  <c r="AC1733" i="2"/>
  <c r="U1734" i="2"/>
  <c r="AA1733" i="2"/>
  <c r="AD1734" i="2" l="1"/>
  <c r="Z1733" i="2"/>
  <c r="W1733" i="2"/>
  <c r="AC1734" i="2"/>
  <c r="Z1734" i="2" l="1"/>
  <c r="AA1734" i="2"/>
  <c r="AB1734" i="2"/>
  <c r="Q1734" i="2"/>
  <c r="U1735" i="2"/>
  <c r="AC1735" i="2" s="1"/>
  <c r="V1735" i="2"/>
  <c r="Y1734" i="2" l="1"/>
  <c r="W1734" i="2"/>
  <c r="Q1735" i="2"/>
  <c r="AB1735" i="2"/>
  <c r="AD1735" i="2"/>
  <c r="V1736" i="2"/>
  <c r="U1736" i="2"/>
  <c r="AA1735" i="2"/>
  <c r="V1737" i="2" l="1"/>
  <c r="AD1736" i="2"/>
  <c r="AB1736" i="2"/>
  <c r="W1735" i="2"/>
  <c r="Y1735" i="2"/>
  <c r="Q1736" i="2"/>
  <c r="AC1736" i="2"/>
  <c r="U1737" i="2"/>
  <c r="AA1736" i="2"/>
  <c r="Z1735" i="2"/>
  <c r="AB1737" i="2" l="1"/>
  <c r="W1736" i="2"/>
  <c r="Y1736" i="2"/>
  <c r="Q1737" i="2"/>
  <c r="Z1736" i="2"/>
  <c r="AA1737" i="2"/>
  <c r="AC1737" i="2"/>
  <c r="U1738" i="2"/>
  <c r="AC1738" i="2" s="1"/>
  <c r="AD1737" i="2"/>
  <c r="V1738" i="2"/>
  <c r="Z1737" i="2" l="1"/>
  <c r="Y1737" i="2"/>
  <c r="W1737" i="2"/>
  <c r="Q1738" i="2"/>
  <c r="AD1738" i="2"/>
  <c r="Y1738" i="2" l="1"/>
  <c r="U1739" i="2"/>
  <c r="AB1738" i="2"/>
  <c r="V1739" i="2"/>
  <c r="AA1738" i="2"/>
  <c r="Z1738" i="2" l="1"/>
  <c r="AC1739" i="2"/>
  <c r="AD1739" i="2"/>
  <c r="W1738" i="2"/>
  <c r="AB1739" i="2" l="1"/>
  <c r="U1740" i="2"/>
  <c r="AA1739" i="2"/>
  <c r="Q1739" i="2"/>
  <c r="V1740" i="2"/>
  <c r="Z1739" i="2" l="1"/>
  <c r="W1739" i="2"/>
  <c r="Y1739" i="2"/>
  <c r="Q1740" i="2"/>
  <c r="AC1740" i="2"/>
  <c r="AD1740" i="2"/>
  <c r="V1741" i="2"/>
  <c r="Z1740" i="2" l="1"/>
  <c r="AA1740" i="2"/>
  <c r="AD1741" i="2"/>
  <c r="V1742" i="2"/>
  <c r="AB1740" i="2"/>
  <c r="U1741" i="2"/>
  <c r="Y1740" i="2"/>
  <c r="W1740" i="2"/>
  <c r="AD1742" i="2" l="1"/>
  <c r="AA1741" i="2"/>
  <c r="Q1741" i="2"/>
  <c r="AC1741" i="2"/>
  <c r="U1742" i="2"/>
  <c r="AB1741" i="2"/>
  <c r="AC1742" i="2" l="1"/>
  <c r="Y1741" i="2"/>
  <c r="W1741" i="2"/>
  <c r="Q1742" i="2"/>
  <c r="Z1741" i="2"/>
  <c r="Z1742" i="2" l="1"/>
  <c r="AB1742" i="2"/>
  <c r="V1743" i="2"/>
  <c r="Q1743" i="2"/>
  <c r="Y1742" i="2"/>
  <c r="W1742" i="2"/>
  <c r="AA1742" i="2"/>
  <c r="U1743" i="2"/>
  <c r="AC1743" i="2" s="1"/>
  <c r="Y1743" i="2" l="1"/>
  <c r="V1744" i="2"/>
  <c r="AD1743" i="2"/>
  <c r="AB1743" i="2"/>
  <c r="U1744" i="2"/>
  <c r="AA1743" i="2"/>
  <c r="AC1744" i="2" l="1"/>
  <c r="AD1744" i="2"/>
  <c r="V1745" i="2"/>
  <c r="Z1743" i="2"/>
  <c r="AB1744" i="2"/>
  <c r="W1743" i="2"/>
  <c r="AB1745" i="2" l="1"/>
  <c r="AA1744" i="2"/>
  <c r="AD1745" i="2"/>
  <c r="V1746" i="2"/>
  <c r="Q1744" i="2"/>
  <c r="Z1744" i="2"/>
  <c r="U1745" i="2"/>
  <c r="W1744" i="2" l="1"/>
  <c r="U1746" i="2"/>
  <c r="AC1745" i="2"/>
  <c r="AD1746" i="2"/>
  <c r="AA1745" i="2"/>
  <c r="Y1744" i="2"/>
  <c r="Q1745" i="2"/>
  <c r="AA1746" i="2" l="1"/>
  <c r="AC1746" i="2"/>
  <c r="Y1745" i="2"/>
  <c r="W1745" i="2"/>
  <c r="Z1745" i="2"/>
  <c r="U1747" i="2"/>
  <c r="AC1747" i="2" l="1"/>
  <c r="Z1746" i="2"/>
  <c r="Q1746" i="2"/>
  <c r="AB1746" i="2"/>
  <c r="AB1747" i="2"/>
  <c r="V1747" i="2"/>
  <c r="W1746" i="2" l="1"/>
  <c r="Q1747" i="2" s="1"/>
  <c r="Y1746" i="2"/>
  <c r="AA1747" i="2"/>
  <c r="AD1747" i="2"/>
  <c r="V1748" i="2"/>
  <c r="U1748" i="2"/>
  <c r="AD1748" i="2" l="1"/>
  <c r="AC1748" i="2"/>
  <c r="W1747" i="2"/>
  <c r="Y1747" i="2"/>
  <c r="Q1748" i="2" l="1"/>
  <c r="Z1747" i="2"/>
  <c r="AA1748" i="2" l="1"/>
  <c r="AB1748" i="2"/>
  <c r="V1749" i="2"/>
  <c r="AD1749" i="2" s="1"/>
  <c r="U1749" i="2"/>
  <c r="Y1748" i="2"/>
  <c r="W1748" i="2"/>
  <c r="Z1748" i="2"/>
  <c r="Z1749" i="2" l="1"/>
  <c r="U1750" i="2"/>
  <c r="AC1749" i="2"/>
  <c r="V1750" i="2"/>
  <c r="AB1749" i="2"/>
  <c r="AB1750" i="2"/>
  <c r="Q1749" i="2"/>
  <c r="AA1749" i="2"/>
  <c r="AD1750" i="2" l="1"/>
  <c r="V1751" i="2"/>
  <c r="AC1750" i="2"/>
  <c r="U1751" i="2"/>
  <c r="AA1750" i="2"/>
  <c r="Y1749" i="2"/>
  <c r="W1749" i="2"/>
  <c r="AC1751" i="2" l="1"/>
  <c r="AD1751" i="2"/>
  <c r="Q1750" i="2"/>
  <c r="Z1750" i="2" l="1"/>
  <c r="Y1750" i="2"/>
  <c r="W1750" i="2"/>
  <c r="Q1751" i="2" s="1"/>
  <c r="Y1751" i="2" l="1"/>
  <c r="AA1751" i="2"/>
  <c r="AB1751" i="2"/>
  <c r="U1752" i="2"/>
  <c r="V1752" i="2"/>
  <c r="Z1751" i="2" l="1"/>
  <c r="AD1752" i="2"/>
  <c r="V1753" i="2"/>
  <c r="AC1752" i="2"/>
  <c r="U1753" i="2"/>
  <c r="AC1753" i="2" s="1"/>
  <c r="AB1752" i="2"/>
  <c r="W1751" i="2"/>
  <c r="V1754" i="2" l="1"/>
  <c r="Z1752" i="2"/>
  <c r="AD1753" i="2"/>
  <c r="AA1752" i="2"/>
  <c r="Q1752" i="2"/>
  <c r="AD1754" i="2" l="1"/>
  <c r="U1754" i="2"/>
  <c r="AA1753" i="2"/>
  <c r="Y1752" i="2"/>
  <c r="W1752" i="2"/>
  <c r="Q1753" i="2" s="1"/>
  <c r="AB1753" i="2"/>
  <c r="W1753" i="2" l="1"/>
  <c r="Q1754" i="2" s="1"/>
  <c r="Y1753" i="2"/>
  <c r="AC1754" i="2"/>
  <c r="Z1753" i="2" l="1"/>
  <c r="AA1754" i="2"/>
  <c r="Y1754" i="2"/>
  <c r="W1754" i="2"/>
  <c r="AB1754" i="2" l="1"/>
  <c r="V1755" i="2"/>
  <c r="AD1755" i="2" s="1"/>
  <c r="U1755" i="2"/>
  <c r="Z1754" i="2"/>
  <c r="Z1755" i="2"/>
  <c r="Q1755" i="2"/>
  <c r="Y1755" i="2" l="1"/>
  <c r="W1755" i="2"/>
  <c r="Q1756" i="2" s="1"/>
  <c r="AA1755" i="2"/>
  <c r="AC1755" i="2"/>
  <c r="U1756" i="2"/>
  <c r="V1756" i="2"/>
  <c r="AD1756" i="2" s="1"/>
  <c r="AB1755" i="2"/>
  <c r="W1756" i="2" l="1"/>
  <c r="Z1756" i="2"/>
  <c r="AC1756" i="2"/>
  <c r="U1757" i="2"/>
  <c r="V1757" i="2"/>
  <c r="AB1756" i="2"/>
  <c r="AA1756" i="2"/>
  <c r="Y1756" i="2"/>
  <c r="AD1757" i="2" l="1"/>
  <c r="V1758" i="2"/>
  <c r="AC1757" i="2"/>
  <c r="U1758" i="2"/>
  <c r="Q1757" i="2"/>
  <c r="AA1757" i="2"/>
  <c r="AB1757" i="2"/>
  <c r="AA1758" i="2" l="1"/>
  <c r="Z1757" i="2"/>
  <c r="AC1758" i="2"/>
  <c r="U1759" i="2"/>
  <c r="AB1758" i="2"/>
  <c r="Y1757" i="2"/>
  <c r="W1757" i="2"/>
  <c r="Q1758" i="2" s="1"/>
  <c r="V1759" i="2"/>
  <c r="AD1758" i="2"/>
  <c r="U1760" i="2" l="1"/>
  <c r="AC1759" i="2"/>
  <c r="Z1758" i="2"/>
  <c r="Y1758" i="2"/>
  <c r="W1758" i="2"/>
  <c r="Q1759" i="2"/>
  <c r="AD1759" i="2"/>
  <c r="AA1759" i="2"/>
  <c r="Z1759" i="2" l="1"/>
  <c r="AB1759" i="2"/>
  <c r="Y1759" i="2"/>
  <c r="W1759" i="2"/>
  <c r="Q1760" i="2"/>
  <c r="V1760" i="2"/>
  <c r="AC1760" i="2"/>
  <c r="AB1760" i="2" l="1"/>
  <c r="AA1760" i="2"/>
  <c r="AA1761" i="2"/>
  <c r="Z1760" i="2"/>
  <c r="V1761" i="2"/>
  <c r="AD1761" i="2" s="1"/>
  <c r="AD1760" i="2"/>
  <c r="Y1760" i="2"/>
  <c r="W1760" i="2"/>
  <c r="Q1761" i="2"/>
  <c r="U1761" i="2"/>
  <c r="Z1761" i="2" l="1"/>
  <c r="AC1761" i="2"/>
  <c r="U1762" i="2"/>
  <c r="Y1761" i="2"/>
  <c r="W1761" i="2"/>
  <c r="V1762" i="2"/>
  <c r="AB1761" i="2"/>
  <c r="AC1762" i="2" l="1"/>
  <c r="U1763" i="2"/>
  <c r="AD1762" i="2"/>
  <c r="V1763" i="2"/>
  <c r="AB1762" i="2"/>
  <c r="Q1762" i="2"/>
  <c r="Z1762" i="2"/>
  <c r="AA1762" i="2"/>
  <c r="AB1763" i="2" l="1"/>
  <c r="Y1762" i="2"/>
  <c r="W1762" i="2"/>
  <c r="AA1763" i="2"/>
  <c r="AD1763" i="2"/>
  <c r="V1764" i="2"/>
  <c r="AC1763" i="2"/>
  <c r="U1764" i="2"/>
  <c r="Z1763" i="2" l="1"/>
  <c r="Q1763" i="2"/>
  <c r="AC1764" i="2"/>
  <c r="AD1764" i="2"/>
  <c r="Y1763" i="2" l="1"/>
  <c r="AB1764" i="2"/>
  <c r="AA1764" i="2"/>
  <c r="V1765" i="2"/>
  <c r="U1765" i="2"/>
  <c r="W1763" i="2"/>
  <c r="Q1764" i="2" s="1"/>
  <c r="W1764" i="2" l="1"/>
  <c r="Y1764" i="2"/>
  <c r="Z1764" i="2"/>
  <c r="AD1765" i="2"/>
  <c r="AB1765" i="2"/>
  <c r="AC1765" i="2"/>
  <c r="U1766" i="2"/>
  <c r="Q1765" i="2" l="1"/>
  <c r="AA1765" i="2"/>
  <c r="AC1766" i="2"/>
  <c r="V1766" i="2"/>
  <c r="AA1766" i="2" l="1"/>
  <c r="AD1766" i="2"/>
  <c r="Y1765" i="2"/>
  <c r="W1765" i="2"/>
  <c r="Q1766" i="2"/>
  <c r="Z1765" i="2"/>
  <c r="AB1766" i="2" l="1"/>
  <c r="U1767" i="2"/>
  <c r="Y1766" i="2"/>
  <c r="W1766" i="2"/>
  <c r="V1767" i="2"/>
  <c r="Q1767" i="2" l="1"/>
  <c r="AD1767" i="2"/>
  <c r="Z1766" i="2"/>
  <c r="AC1767" i="2"/>
  <c r="Z1767" i="2" l="1"/>
  <c r="AA1767" i="2"/>
  <c r="AB1767" i="2"/>
  <c r="V1768" i="2"/>
  <c r="U1768" i="2"/>
  <c r="W1767" i="2"/>
  <c r="Y1767" i="2"/>
  <c r="Q1768" i="2"/>
  <c r="AB1768" i="2" l="1"/>
  <c r="AA1768" i="2"/>
  <c r="Y1768" i="2"/>
  <c r="W1768" i="2"/>
  <c r="Q1769" i="2" s="1"/>
  <c r="AC1768" i="2"/>
  <c r="U1769" i="2"/>
  <c r="AD1768" i="2"/>
  <c r="V1769" i="2"/>
  <c r="Y1769" i="2" l="1"/>
  <c r="AC1769" i="2"/>
  <c r="AD1769" i="2"/>
  <c r="AA1769" i="2"/>
  <c r="Z1768" i="2"/>
  <c r="V1770" i="2"/>
  <c r="AD1770" i="2" l="1"/>
  <c r="AB1769" i="2"/>
  <c r="AA1770" i="2"/>
  <c r="U1770" i="2"/>
  <c r="Z1769" i="2"/>
  <c r="W1769" i="2"/>
  <c r="AC1770" i="2" l="1"/>
  <c r="U1771" i="2"/>
  <c r="AB1770" i="2"/>
  <c r="Q1770" i="2"/>
  <c r="V1771" i="2"/>
  <c r="AD1771" i="2" l="1"/>
  <c r="Y1770" i="2"/>
  <c r="W1770" i="2"/>
  <c r="Q1771" i="2" s="1"/>
  <c r="Z1770" i="2"/>
  <c r="U1772" i="2"/>
  <c r="AC1771" i="2"/>
  <c r="AC1772" i="2" l="1"/>
  <c r="Z1771" i="2"/>
  <c r="AB1771" i="2"/>
  <c r="W1771" i="2"/>
  <c r="Y1771" i="2"/>
  <c r="Q1772" i="2"/>
  <c r="AA1771" i="2"/>
  <c r="V1772" i="2"/>
  <c r="AD1772" i="2" s="1"/>
  <c r="V1773" i="2" l="1"/>
  <c r="AB1772" i="2"/>
  <c r="AB1773" i="2"/>
  <c r="Z1772" i="2"/>
  <c r="AA1772" i="2"/>
  <c r="Y1772" i="2"/>
  <c r="W1772" i="2"/>
  <c r="U1773" i="2"/>
  <c r="AA1773" i="2" l="1"/>
  <c r="AB1774" i="2"/>
  <c r="Z1773" i="2"/>
  <c r="AC1773" i="2"/>
  <c r="U1774" i="2"/>
  <c r="AC1774" i="2" s="1"/>
  <c r="Q1773" i="2"/>
  <c r="AD1773" i="2"/>
  <c r="V1774" i="2"/>
  <c r="Y1773" i="2" l="1"/>
  <c r="W1773" i="2"/>
  <c r="Q1774" i="2"/>
  <c r="W1774" i="2" s="1"/>
  <c r="AD1774" i="2"/>
  <c r="V1775" i="2"/>
  <c r="AD1775" i="2" s="1"/>
  <c r="U1775" i="2"/>
  <c r="AC1775" i="2" s="1"/>
  <c r="AA1774" i="2"/>
  <c r="Z1774" i="2"/>
  <c r="Q1775" i="2" l="1"/>
  <c r="W1775" i="2" s="1"/>
  <c r="Q1776" i="2" s="1"/>
  <c r="Y1774" i="2"/>
  <c r="Y1775" i="2"/>
  <c r="AA1776" i="2"/>
  <c r="AA1775" i="2"/>
  <c r="U1776" i="2"/>
  <c r="V1776" i="2"/>
  <c r="AB1775" i="2"/>
  <c r="AB1776" i="2"/>
  <c r="Z1775" i="2"/>
  <c r="Y1776" i="2"/>
  <c r="AD1776" i="2" l="1"/>
  <c r="V1777" i="2"/>
  <c r="AD1777" i="2" s="1"/>
  <c r="AC1776" i="2"/>
  <c r="U1777" i="2"/>
  <c r="AC1777" i="2" s="1"/>
  <c r="Z1776" i="2"/>
  <c r="W1776" i="2"/>
  <c r="Z1777" i="2" l="1"/>
  <c r="AA1777" i="2"/>
  <c r="Q1777" i="2"/>
  <c r="AB1777" i="2"/>
  <c r="V1778" i="2"/>
  <c r="U1778" i="2"/>
  <c r="W1777" i="2" l="1"/>
  <c r="Q1778" i="2" s="1"/>
  <c r="Y1777" i="2"/>
  <c r="AA1778" i="2"/>
  <c r="AD1778" i="2"/>
  <c r="V1779" i="2"/>
  <c r="AC1778" i="2"/>
  <c r="U1779" i="2"/>
  <c r="AB1778" i="2"/>
  <c r="AD1779" i="2" l="1"/>
  <c r="AC1779" i="2"/>
  <c r="Y1778" i="2"/>
  <c r="U1780" i="2" l="1"/>
  <c r="Z1778" i="2"/>
  <c r="W1778" i="2"/>
  <c r="AA1779" i="2"/>
  <c r="V1780" i="2" l="1"/>
  <c r="AD1780" i="2" s="1"/>
  <c r="AB1779" i="2"/>
  <c r="Q1779" i="2"/>
  <c r="W1779" i="2" s="1"/>
  <c r="Z1779" i="2"/>
  <c r="AC1780" i="2"/>
  <c r="V1781" i="2" l="1"/>
  <c r="AD1781" i="2" s="1"/>
  <c r="Y1779" i="2"/>
  <c r="Q1780" i="2"/>
  <c r="Z1780" i="2"/>
  <c r="AB1780" i="2"/>
  <c r="AA1780" i="2"/>
  <c r="U1781" i="2"/>
  <c r="V1782" i="2" l="1"/>
  <c r="AD1782" i="2" s="1"/>
  <c r="W1780" i="2"/>
  <c r="Q1781" i="2" s="1"/>
  <c r="Y1780" i="2"/>
  <c r="Y1781" i="2"/>
  <c r="AA1782" i="2"/>
  <c r="AA1781" i="2"/>
  <c r="AC1781" i="2"/>
  <c r="U1782" i="2"/>
  <c r="AB1781" i="2"/>
  <c r="Z1781" i="2" l="1"/>
  <c r="W1781" i="2"/>
  <c r="AC1782" i="2"/>
  <c r="U1783" i="2"/>
  <c r="AC1783" i="2" s="1"/>
  <c r="Q1782" i="2" l="1"/>
  <c r="AB1782" i="2"/>
  <c r="V1783" i="2"/>
  <c r="AD1783" i="2" l="1"/>
  <c r="V1784" i="2"/>
  <c r="AB1783" i="2"/>
  <c r="Y1782" i="2"/>
  <c r="W1782" i="2"/>
  <c r="Z1782" i="2"/>
  <c r="Z1783" i="2" l="1"/>
  <c r="Q1783" i="2"/>
  <c r="AD1784" i="2"/>
  <c r="AA1783" i="2"/>
  <c r="AA1784" i="2"/>
  <c r="U1784" i="2"/>
  <c r="AB1784" i="2" l="1"/>
  <c r="W1783" i="2"/>
  <c r="Q1784" i="2" s="1"/>
  <c r="Y1783" i="2"/>
  <c r="V1785" i="2"/>
  <c r="AD1785" i="2" s="1"/>
  <c r="U1785" i="2"/>
  <c r="AC1785" i="2" s="1"/>
  <c r="AC1784" i="2"/>
  <c r="Y1784" i="2" l="1"/>
  <c r="Z1784" i="2" l="1"/>
  <c r="W1784" i="2"/>
  <c r="Q1785" i="2" l="1"/>
  <c r="V1786" i="2"/>
  <c r="AB1785" i="2"/>
  <c r="U1786" i="2"/>
  <c r="AA1785" i="2"/>
  <c r="AB1786" i="2" l="1"/>
  <c r="AC1786" i="2"/>
  <c r="AD1786" i="2"/>
  <c r="V1787" i="2"/>
  <c r="W1785" i="2"/>
  <c r="Z1785" i="2"/>
  <c r="Y1785" i="2"/>
  <c r="Z1786" i="2" l="1"/>
  <c r="AD1787" i="2"/>
  <c r="V1788" i="2"/>
  <c r="AD1788" i="2" s="1"/>
  <c r="Q1786" i="2"/>
  <c r="AA1786" i="2"/>
  <c r="U1787" i="2"/>
  <c r="Y1786" i="2" l="1"/>
  <c r="W1786" i="2"/>
  <c r="Q1787" i="2" s="1"/>
  <c r="AB1787" i="2"/>
  <c r="U1788" i="2"/>
  <c r="AC1787" i="2"/>
  <c r="AA1787" i="2"/>
  <c r="AC1788" i="2" l="1"/>
  <c r="W1787" i="2"/>
  <c r="Z1787" i="2"/>
  <c r="Y1787" i="2"/>
  <c r="Q1788" i="2"/>
  <c r="V1789" i="2" l="1"/>
  <c r="AD1789" i="2" s="1"/>
  <c r="AB1788" i="2"/>
  <c r="AA1788" i="2"/>
  <c r="U1789" i="2"/>
  <c r="Y1788" i="2"/>
  <c r="V1790" i="2" l="1"/>
  <c r="AD1790" i="2" s="1"/>
  <c r="AB1789" i="2"/>
  <c r="AA1789" i="2"/>
  <c r="AC1789" i="2"/>
  <c r="U1790" i="2"/>
  <c r="Z1788" i="2"/>
  <c r="W1788" i="2"/>
  <c r="AC1790" i="2" l="1"/>
  <c r="Q1789" i="2"/>
  <c r="Z1789" i="2" l="1"/>
  <c r="Y1789" i="2"/>
  <c r="W1789" i="2"/>
  <c r="Q1790" i="2" s="1"/>
  <c r="Y1790" i="2" l="1"/>
  <c r="V1791" i="2"/>
  <c r="AB1790" i="2"/>
  <c r="U1791" i="2"/>
  <c r="AA1790" i="2"/>
  <c r="AB1791" i="2" l="1"/>
  <c r="AC1791" i="2"/>
  <c r="AD1791" i="2"/>
  <c r="V1792" i="2"/>
  <c r="W1790" i="2"/>
  <c r="Z1790" i="2"/>
  <c r="U1792" i="2"/>
  <c r="AC1792" i="2" l="1"/>
  <c r="AD1792" i="2"/>
  <c r="Q1791" i="2"/>
  <c r="AA1791" i="2"/>
  <c r="AA1792" i="2" l="1"/>
  <c r="Y1791" i="2"/>
  <c r="W1791" i="2"/>
  <c r="Z1791" i="2"/>
  <c r="Q1792" i="2" l="1"/>
  <c r="Y1792" i="2" s="1"/>
  <c r="AB1792" i="2"/>
  <c r="U1793" i="2"/>
  <c r="V1793" i="2"/>
  <c r="AB1793" i="2" l="1"/>
  <c r="AD1793" i="2"/>
  <c r="V1794" i="2"/>
  <c r="AD1794" i="2" s="1"/>
  <c r="AC1793" i="2"/>
  <c r="Z1792" i="2"/>
  <c r="U1794" i="2"/>
  <c r="W1792" i="2"/>
  <c r="AC1794" i="2" l="1"/>
  <c r="Q1793" i="2"/>
  <c r="AA1793" i="2"/>
  <c r="AA1794" i="2" l="1"/>
  <c r="Z1793" i="2"/>
  <c r="Y1793" i="2"/>
  <c r="W1793" i="2"/>
  <c r="V1795" i="2" l="1"/>
  <c r="AB1794" i="2"/>
  <c r="U1795" i="2"/>
  <c r="Z1794" i="2"/>
  <c r="Q1794" i="2"/>
  <c r="U1796" i="2" l="1"/>
  <c r="AC1795" i="2"/>
  <c r="AB1795" i="2"/>
  <c r="AA1795" i="2"/>
  <c r="Y1794" i="2"/>
  <c r="W1794" i="2"/>
  <c r="AD1795" i="2"/>
  <c r="V1796" i="2"/>
  <c r="AD1796" i="2" l="1"/>
  <c r="Q1795" i="2"/>
  <c r="AC1796" i="2"/>
  <c r="W1795" i="2" l="1"/>
  <c r="Q1796" i="2" s="1"/>
  <c r="Y1795" i="2"/>
  <c r="Z1795" i="2"/>
  <c r="Z1796" i="2" l="1"/>
  <c r="Y1796" i="2"/>
  <c r="W1796" i="2"/>
  <c r="Q1797" i="2" s="1"/>
  <c r="AA1796" i="2"/>
  <c r="AB1796" i="2"/>
  <c r="U1797" i="2"/>
  <c r="V1797" i="2"/>
  <c r="AA1797" i="2" l="1"/>
  <c r="Y1797" i="2"/>
  <c r="U1798" i="2"/>
  <c r="AC1797" i="2"/>
  <c r="AB1797" i="2"/>
  <c r="W1797" i="2"/>
  <c r="AD1797" i="2"/>
  <c r="V1798" i="2"/>
  <c r="Q1798" i="2" l="1"/>
  <c r="AC1798" i="2"/>
  <c r="AD1798" i="2"/>
  <c r="Z1797" i="2"/>
  <c r="AB1798" i="2"/>
  <c r="V1799" i="2" l="1"/>
  <c r="AA1798" i="2"/>
  <c r="AA1799" i="2"/>
  <c r="U1799" i="2"/>
  <c r="Z1798" i="2"/>
  <c r="Y1798" i="2"/>
  <c r="W1798" i="2"/>
  <c r="Q1799" i="2"/>
  <c r="Z1799" i="2" l="1"/>
  <c r="AB1799" i="2"/>
  <c r="W1799" i="2"/>
  <c r="Y1799" i="2"/>
  <c r="AC1799" i="2"/>
  <c r="U1800" i="2"/>
  <c r="AD1799" i="2"/>
  <c r="V1800" i="2"/>
  <c r="AC1800" i="2" l="1"/>
  <c r="U1801" i="2"/>
  <c r="AD1800" i="2"/>
  <c r="V1801" i="2"/>
  <c r="Q1800" i="2"/>
  <c r="AB1800" i="2"/>
  <c r="AA1800" i="2"/>
  <c r="AB1801" i="2" l="1"/>
  <c r="Y1800" i="2"/>
  <c r="W1800" i="2"/>
  <c r="AD1801" i="2"/>
  <c r="AC1801" i="2"/>
  <c r="AA1801" i="2"/>
  <c r="Z1800" i="2"/>
  <c r="U1802" i="2" l="1"/>
  <c r="V1802" i="2"/>
  <c r="Q1801" i="2"/>
  <c r="W1801" i="2" s="1"/>
  <c r="AD1802" i="2"/>
  <c r="Z1801" i="2"/>
  <c r="AA1802" i="2"/>
  <c r="AC1802" i="2"/>
  <c r="Y1801" i="2" l="1"/>
  <c r="AB1802" i="2"/>
  <c r="U1803" i="2"/>
  <c r="AC1803" i="2" s="1"/>
  <c r="Q1802" i="2"/>
  <c r="V1803" i="2"/>
  <c r="AD1803" i="2" l="1"/>
  <c r="V1804" i="2"/>
  <c r="W1802" i="2"/>
  <c r="Q1803" i="2" s="1"/>
  <c r="Y1802" i="2"/>
  <c r="AB1803" i="2"/>
  <c r="U1804" i="2"/>
  <c r="Z1802" i="2"/>
  <c r="AC1804" i="2" l="1"/>
  <c r="Y1803" i="2"/>
  <c r="AD1804" i="2"/>
  <c r="AA1803" i="2"/>
  <c r="W1803" i="2" l="1"/>
  <c r="Z1803" i="2"/>
  <c r="U1805" i="2"/>
  <c r="AC1805" i="2" s="1"/>
  <c r="Q1804" i="2"/>
  <c r="Y1804" i="2" s="1"/>
  <c r="AA1804" i="2"/>
  <c r="AA1805" i="2"/>
  <c r="Z1804" i="2"/>
  <c r="V1805" i="2" l="1"/>
  <c r="AD1805" i="2" s="1"/>
  <c r="W1804" i="2"/>
  <c r="AB1805" i="2"/>
  <c r="AB1804" i="2"/>
  <c r="Z1805" i="2"/>
  <c r="Q1805" i="2"/>
  <c r="AB1806" i="2"/>
  <c r="U1806" i="2"/>
  <c r="AC1806" i="2" s="1"/>
  <c r="AA1806" i="2"/>
  <c r="V1806" i="2" l="1"/>
  <c r="AD1806" i="2" s="1"/>
  <c r="W1805" i="2"/>
  <c r="Y1805" i="2"/>
  <c r="Q1806" i="2"/>
  <c r="Y1806" i="2" s="1"/>
  <c r="U1807" i="2"/>
  <c r="AC1807" i="2" s="1"/>
  <c r="AA1807" i="2"/>
  <c r="V1807" i="2" l="1"/>
  <c r="AD1807" i="2" s="1"/>
  <c r="W1806" i="2"/>
  <c r="Q1807" i="2" s="1"/>
  <c r="Y1807" i="2" s="1"/>
  <c r="Z1806" i="2"/>
  <c r="U1808" i="2"/>
  <c r="AC1808" i="2" s="1"/>
  <c r="V1808" i="2" l="1"/>
  <c r="AD1808" i="2" s="1"/>
  <c r="AB1807" i="2"/>
  <c r="W1807" i="2"/>
  <c r="Z1807" i="2" l="1"/>
  <c r="Z1808" i="2"/>
  <c r="AA1808" i="2"/>
  <c r="Q1808" i="2"/>
  <c r="AB1808" i="2" l="1"/>
  <c r="V1809" i="2"/>
  <c r="U1809" i="2"/>
  <c r="AB1809" i="2"/>
  <c r="AC1809" i="2"/>
  <c r="U1810" i="2"/>
  <c r="AA1809" i="2"/>
  <c r="Y1808" i="2"/>
  <c r="W1808" i="2"/>
  <c r="AD1809" i="2"/>
  <c r="V1810" i="2"/>
  <c r="Z1809" i="2" l="1"/>
  <c r="AC1810" i="2"/>
  <c r="U1811" i="2"/>
  <c r="AC1811" i="2" s="1"/>
  <c r="AD1810" i="2"/>
  <c r="V1811" i="2"/>
  <c r="AD1811" i="2" s="1"/>
  <c r="Q1809" i="2"/>
  <c r="AA1810" i="2" l="1"/>
  <c r="Y1809" i="2"/>
  <c r="W1809" i="2"/>
  <c r="AB1810" i="2"/>
  <c r="Q1810" i="2" l="1"/>
  <c r="Y1810" i="2" s="1"/>
  <c r="V1812" i="2"/>
  <c r="AD1812" i="2" s="1"/>
  <c r="AB1811" i="2"/>
  <c r="Z1810" i="2"/>
  <c r="AA1811" i="2"/>
  <c r="W1810" i="2" l="1"/>
  <c r="U1812" i="2"/>
  <c r="Q1811" i="2" l="1"/>
  <c r="Y1811" i="2" s="1"/>
  <c r="AC1812" i="2"/>
  <c r="U1813" i="2" l="1"/>
  <c r="AC1813" i="2" s="1"/>
  <c r="W1811" i="2"/>
  <c r="Z1811" i="2"/>
  <c r="Z1812" i="2"/>
  <c r="Q1812" i="2"/>
  <c r="AA1812" i="2"/>
  <c r="AB1813" i="2" l="1"/>
  <c r="AB1812" i="2"/>
  <c r="V1813" i="2"/>
  <c r="AD1813" i="2"/>
  <c r="AA1813" i="2"/>
  <c r="Y1812" i="2"/>
  <c r="W1812" i="2"/>
  <c r="V1814" i="2" l="1"/>
  <c r="AD1814" i="2" s="1"/>
  <c r="U1814" i="2"/>
  <c r="AC1814" i="2" s="1"/>
  <c r="Q1813" i="2"/>
  <c r="Z1813" i="2" l="1"/>
  <c r="W1813" i="2"/>
  <c r="Q1814" i="2" s="1"/>
  <c r="Y1813" i="2"/>
  <c r="Y1814" i="2" l="1"/>
  <c r="V1815" i="2"/>
  <c r="AB1814" i="2"/>
  <c r="U1815" i="2"/>
  <c r="AA1814" i="2"/>
  <c r="W1814" i="2"/>
  <c r="V1816" i="2" l="1"/>
  <c r="Q1815" i="2"/>
  <c r="AD1815" i="2"/>
  <c r="AC1815" i="2"/>
  <c r="Z1814" i="2"/>
  <c r="U1816" i="2" l="1"/>
  <c r="AB1815" i="2"/>
  <c r="AB1816" i="2"/>
  <c r="AD1816" i="2"/>
  <c r="V1817" i="2"/>
  <c r="AC1816" i="2"/>
  <c r="Z1815" i="2"/>
  <c r="AA1815" i="2"/>
  <c r="U1817" i="2"/>
  <c r="Y1815" i="2"/>
  <c r="W1815" i="2"/>
  <c r="Q1816" i="2" s="1"/>
  <c r="AB1817" i="2" l="1"/>
  <c r="Y1816" i="2"/>
  <c r="AC1817" i="2"/>
  <c r="AD1817" i="2"/>
  <c r="AA1816" i="2"/>
  <c r="V1818" i="2" l="1"/>
  <c r="AD1818" i="2" s="1"/>
  <c r="W1816" i="2"/>
  <c r="Q1817" i="2" s="1"/>
  <c r="Y1817" i="2" s="1"/>
  <c r="Z1816" i="2"/>
  <c r="U1818" i="2"/>
  <c r="AC1818" i="2" s="1"/>
  <c r="W1817" i="2"/>
  <c r="AA1817" i="2"/>
  <c r="Q1818" i="2" l="1"/>
  <c r="Y1818" i="2" s="1"/>
  <c r="Z1818" i="2"/>
  <c r="AA1818" i="2"/>
  <c r="AA1819" i="2"/>
  <c r="Z1817" i="2"/>
  <c r="U1819" i="2"/>
  <c r="AC1819" i="2" l="1"/>
  <c r="AB1818" i="2"/>
  <c r="V1819" i="2"/>
  <c r="W1818" i="2"/>
  <c r="AD1819" i="2" l="1"/>
  <c r="V1820" i="2"/>
  <c r="AB1819" i="2"/>
  <c r="Q1819" i="2"/>
  <c r="U1820" i="2"/>
  <c r="Z1819" i="2" l="1"/>
  <c r="V1821" i="2"/>
  <c r="Y1819" i="2"/>
  <c r="W1819" i="2"/>
  <c r="Q1820" i="2" s="1"/>
  <c r="AC1820" i="2"/>
  <c r="AD1820" i="2"/>
  <c r="Y1820" i="2" l="1"/>
  <c r="AB1820" i="2"/>
  <c r="AD1821" i="2"/>
  <c r="U1821" i="2"/>
  <c r="W1820" i="2"/>
  <c r="AA1820" i="2"/>
  <c r="U1822" i="2" l="1"/>
  <c r="AC1822" i="2" s="1"/>
  <c r="AA1821" i="2"/>
  <c r="Q1821" i="2"/>
  <c r="AC1821" i="2"/>
  <c r="Z1820" i="2"/>
  <c r="AB1822" i="2" l="1"/>
  <c r="AB1821" i="2"/>
  <c r="V1822" i="2"/>
  <c r="AD1822" i="2" s="1"/>
  <c r="AA1822" i="2"/>
  <c r="Z1821" i="2"/>
  <c r="Y1821" i="2"/>
  <c r="W1821" i="2"/>
  <c r="U1823" i="2" l="1"/>
  <c r="AC1823" i="2" s="1"/>
  <c r="V1823" i="2"/>
  <c r="AD1823" i="2" s="1"/>
  <c r="Q1822" i="2"/>
  <c r="Z1822" i="2" l="1"/>
  <c r="W1822" i="2"/>
  <c r="Y1822" i="2"/>
  <c r="Q1823" i="2" l="1"/>
  <c r="U1824" i="2"/>
  <c r="AC1824" i="2" s="1"/>
  <c r="V1824" i="2"/>
  <c r="AB1823" i="2"/>
  <c r="AA1823" i="2"/>
  <c r="U1825" i="2" l="1"/>
  <c r="AA1824" i="2"/>
  <c r="AD1824" i="2"/>
  <c r="W1823" i="2"/>
  <c r="AA1825" i="2" s="1"/>
  <c r="Y1823" i="2"/>
  <c r="Z1823" i="2"/>
  <c r="Q1824" i="2" l="1"/>
  <c r="Y1824" i="2" s="1"/>
  <c r="V1825" i="2"/>
  <c r="AB1824" i="2"/>
  <c r="Z1824" i="2"/>
  <c r="AC1825" i="2"/>
  <c r="AD1825" i="2"/>
  <c r="U1826" i="2"/>
  <c r="W1824" i="2" l="1"/>
  <c r="AC1826" i="2"/>
  <c r="AB1825" i="2"/>
  <c r="V1826" i="2"/>
  <c r="Q1825" i="2"/>
  <c r="Z1825" i="2" l="1"/>
  <c r="AA1826" i="2"/>
  <c r="AB1826" i="2"/>
  <c r="Y1825" i="2"/>
  <c r="W1825" i="2"/>
  <c r="Q1826" i="2" s="1"/>
  <c r="U1827" i="2"/>
  <c r="AC1827" i="2" s="1"/>
  <c r="AD1826" i="2"/>
  <c r="V1827" i="2" l="1"/>
  <c r="AD1827" i="2" s="1"/>
  <c r="W1826" i="2"/>
  <c r="Q1827" i="2" s="1"/>
  <c r="Z1826" i="2"/>
  <c r="Y1826" i="2"/>
  <c r="Y1827" i="2" l="1"/>
  <c r="W1827" i="2"/>
  <c r="Z1827" i="2"/>
  <c r="V1828" i="2"/>
  <c r="AB1827" i="2"/>
  <c r="U1828" i="2"/>
  <c r="AA1827" i="2"/>
  <c r="AB1828" i="2" l="1"/>
  <c r="AA1828" i="2"/>
  <c r="AC1828" i="2"/>
  <c r="Q1828" i="2"/>
  <c r="Z1828" i="2"/>
  <c r="AD1828" i="2"/>
  <c r="W1828" i="2" l="1"/>
  <c r="Y1828" i="2"/>
  <c r="X590" i="2" l="1"/>
  <c r="X1719" i="2"/>
  <c r="X908" i="2"/>
  <c r="X1716" i="2"/>
  <c r="X1571" i="2"/>
  <c r="X371" i="2"/>
  <c r="X962" i="2"/>
  <c r="X1239" i="2"/>
  <c r="X717" i="2"/>
  <c r="X1148" i="2"/>
  <c r="X970" i="2"/>
  <c r="X1801" i="2"/>
  <c r="X984" i="2"/>
  <c r="X1139" i="2"/>
  <c r="X206" i="2"/>
  <c r="X1771" i="2"/>
  <c r="X600" i="2"/>
  <c r="X1353" i="2"/>
  <c r="X178" i="2"/>
  <c r="X1752" i="2"/>
  <c r="X986" i="2"/>
  <c r="X1291" i="2"/>
  <c r="X1375" i="2"/>
  <c r="X1445" i="2"/>
  <c r="X1495" i="2"/>
  <c r="X571" i="2"/>
  <c r="X379" i="2"/>
  <c r="X306" i="2"/>
  <c r="X998" i="2"/>
  <c r="X818" i="2"/>
  <c r="X1156" i="2"/>
  <c r="X1773" i="2"/>
  <c r="X1403" i="2"/>
  <c r="X1316" i="2"/>
  <c r="X205" i="2"/>
  <c r="X577" i="2"/>
  <c r="X850" i="2"/>
  <c r="X64" i="2"/>
  <c r="X1324" i="2"/>
  <c r="X110" i="2"/>
  <c r="X1051" i="2"/>
  <c r="X1449" i="2"/>
  <c r="X1539" i="2"/>
  <c r="X1425" i="2"/>
  <c r="X467" i="2"/>
  <c r="X1717" i="2"/>
  <c r="X1545" i="2"/>
  <c r="X1396" i="2"/>
  <c r="X1250" i="2"/>
  <c r="X1134" i="2"/>
  <c r="X956" i="2"/>
  <c r="X1516" i="2"/>
  <c r="X1574" i="2"/>
  <c r="X66" i="2"/>
  <c r="X1195" i="2"/>
  <c r="X1750" i="2"/>
  <c r="X1379" i="2"/>
  <c r="X121" i="2"/>
  <c r="X1609" i="2"/>
  <c r="X1310" i="2"/>
  <c r="X1344" i="2"/>
  <c r="X893" i="2"/>
  <c r="X230" i="2"/>
  <c r="X846" i="2"/>
  <c r="X96" i="2"/>
  <c r="X425" i="2"/>
  <c r="X933" i="2"/>
  <c r="X428" i="2"/>
  <c r="X671" i="2"/>
  <c r="X845" i="2"/>
  <c r="X1820" i="2"/>
  <c r="X782" i="2"/>
  <c r="X1439" i="2"/>
  <c r="X327" i="2"/>
  <c r="X1452" i="2"/>
  <c r="X1346" i="2"/>
  <c r="X23" i="2"/>
  <c r="X1336" i="2"/>
  <c r="X1749" i="2"/>
  <c r="X452" i="2"/>
  <c r="X340" i="2"/>
  <c r="X870" i="2"/>
  <c r="X1681" i="2"/>
  <c r="X1183" i="2"/>
  <c r="X877" i="2"/>
  <c r="X834" i="2"/>
  <c r="X614" i="2"/>
  <c r="X90" i="2"/>
  <c r="X412" i="2"/>
  <c r="X405" i="2"/>
  <c r="X1444" i="2"/>
  <c r="X995" i="2"/>
  <c r="X242" i="2"/>
  <c r="X615" i="2"/>
  <c r="X1230" i="2"/>
  <c r="X1208" i="2"/>
  <c r="X41" i="2"/>
  <c r="X1818" i="2"/>
  <c r="X1013" i="2"/>
  <c r="X1212" i="2"/>
  <c r="X1603" i="2"/>
  <c r="X657" i="2"/>
  <c r="X1731" i="2"/>
  <c r="X1508" i="2"/>
  <c r="X1422" i="2"/>
  <c r="X1389" i="2"/>
  <c r="X1765" i="2"/>
  <c r="X1507" i="2"/>
  <c r="X915" i="2"/>
  <c r="X272" i="2"/>
  <c r="X365" i="2"/>
  <c r="X1688" i="2"/>
  <c r="X322" i="2"/>
  <c r="X1321" i="2"/>
  <c r="X1123" i="2"/>
  <c r="X1469" i="2"/>
  <c r="X366" i="2"/>
  <c r="X1666" i="2"/>
  <c r="X629" i="2"/>
  <c r="X80" i="2"/>
  <c r="X1613" i="2"/>
  <c r="X1665" i="2"/>
  <c r="X464" i="2"/>
  <c r="X331" i="2"/>
  <c r="X756" i="2"/>
  <c r="X17" i="2"/>
  <c r="X1067" i="2"/>
  <c r="X1758" i="2"/>
  <c r="X1589" i="2"/>
  <c r="X779" i="2"/>
  <c r="X329" i="2"/>
  <c r="X1272" i="2"/>
  <c r="X1428" i="2"/>
  <c r="X922" i="2"/>
  <c r="X1764" i="2"/>
  <c r="X246" i="2"/>
  <c r="X87" i="2"/>
  <c r="X907" i="2"/>
  <c r="X1563" i="2"/>
  <c r="X63" i="2"/>
  <c r="X310" i="2"/>
  <c r="X1762" i="2"/>
  <c r="X1386" i="2"/>
  <c r="X386" i="2"/>
  <c r="X1076" i="2"/>
  <c r="X1236" i="2"/>
  <c r="X1710" i="2"/>
  <c r="X1047" i="2"/>
  <c r="X1572" i="2"/>
  <c r="X1648" i="2"/>
  <c r="X790" i="2"/>
  <c r="X31" i="2"/>
  <c r="X964" i="2"/>
  <c r="X1824" i="2"/>
  <c r="X1806" i="2"/>
  <c r="X560" i="2"/>
  <c r="X1541" i="2"/>
  <c r="X976" i="2"/>
  <c r="X1498" i="2"/>
  <c r="X1780" i="2"/>
  <c r="X360" i="2"/>
  <c r="X499" i="2"/>
  <c r="X175" i="2"/>
  <c r="X774" i="2"/>
  <c r="X380" i="2"/>
  <c r="X480" i="2"/>
  <c r="X761" i="2"/>
  <c r="X394" i="2"/>
  <c r="X532" i="2"/>
  <c r="X398" i="2"/>
  <c r="X338" i="2"/>
  <c r="X1193" i="2"/>
  <c r="X602" i="2"/>
  <c r="X1011" i="2"/>
  <c r="X829" i="2"/>
  <c r="X654" i="2"/>
  <c r="X1792" i="2"/>
  <c r="X649" i="2"/>
  <c r="X1504" i="2"/>
  <c r="X261" i="2"/>
  <c r="X1698" i="2"/>
  <c r="X919" i="2"/>
  <c r="X869" i="2"/>
  <c r="X453" i="2"/>
  <c r="X1506" i="2"/>
  <c r="X236" i="2"/>
  <c r="X220" i="2"/>
  <c r="X700" i="2"/>
  <c r="X1706" i="2"/>
  <c r="X127" i="2"/>
  <c r="X293" i="2"/>
  <c r="X1797" i="2"/>
  <c r="X555" i="2"/>
  <c r="X515" i="2"/>
  <c r="X12" i="2"/>
  <c r="X1248" i="2"/>
  <c r="X1385" i="2"/>
  <c r="X583" i="2"/>
  <c r="X665" i="2"/>
  <c r="X1161" i="2"/>
  <c r="X29" i="2"/>
  <c r="X1441" i="2"/>
  <c r="X948" i="2"/>
  <c r="X1511" i="2"/>
  <c r="X407" i="2"/>
  <c r="X1145" i="2"/>
  <c r="X1520" i="2"/>
  <c r="X248" i="2"/>
  <c r="X1757" i="2"/>
  <c r="X1133" i="2"/>
  <c r="X490" i="2"/>
  <c r="X1683" i="2"/>
  <c r="X1237" i="2"/>
  <c r="X1510" i="2"/>
  <c r="X7" i="2"/>
  <c r="X729" i="2"/>
  <c r="X1249" i="2"/>
  <c r="X482" i="2"/>
  <c r="X397" i="2"/>
  <c r="X345" i="2"/>
  <c r="X417" i="2"/>
  <c r="X544" i="2"/>
  <c r="X653" i="2"/>
  <c r="X1535" i="2"/>
  <c r="X1551" i="2"/>
  <c r="X541" i="2"/>
  <c r="X702" i="2"/>
  <c r="X968" i="2"/>
  <c r="X1024" i="2"/>
  <c r="X1482" i="2"/>
  <c r="X1006" i="2"/>
  <c r="X1558" i="2"/>
  <c r="X959" i="2"/>
  <c r="X750" i="2"/>
  <c r="X1242" i="2"/>
  <c r="X1430" i="2"/>
  <c r="X280" i="2"/>
  <c r="X949" i="2"/>
  <c r="X1002" i="2"/>
  <c r="X1559" i="2"/>
  <c r="X561" i="2"/>
  <c r="X416" i="2"/>
  <c r="X906" i="2"/>
  <c r="X854" i="2"/>
  <c r="X516" i="2"/>
  <c r="X918" i="2"/>
  <c r="X791" i="2"/>
  <c r="X1453" i="2"/>
  <c r="X1409" i="2"/>
  <c r="X1042" i="2"/>
  <c r="X821" i="2"/>
  <c r="X606" i="2"/>
  <c r="X1419" i="2"/>
  <c r="X1175" i="2"/>
  <c r="X921" i="2"/>
  <c r="X55" i="2"/>
  <c r="X1117" i="2"/>
  <c r="X1550" i="2"/>
  <c r="X487" i="2"/>
  <c r="X1356" i="2"/>
  <c r="X130" i="2"/>
  <c r="X831" i="2"/>
  <c r="X159" i="2"/>
  <c r="X1325" i="2"/>
  <c r="X435" i="2"/>
  <c r="X1605" i="2"/>
  <c r="X26" i="2"/>
  <c r="X848" i="2"/>
  <c r="X996" i="2"/>
  <c r="X698" i="2"/>
  <c r="X432" i="2"/>
  <c r="X282" i="2"/>
  <c r="X1222" i="2"/>
  <c r="X1214" i="2"/>
  <c r="X451" i="2"/>
  <c r="X1700" i="2"/>
  <c r="X1527" i="2"/>
  <c r="X265" i="2"/>
  <c r="X605" i="2"/>
  <c r="X196" i="2"/>
  <c r="X1303" i="2"/>
  <c r="X48" i="2"/>
  <c r="X1560" i="2"/>
  <c r="X1488" i="2"/>
  <c r="X77" i="2"/>
  <c r="X1350" i="2"/>
  <c r="X1361" i="2"/>
  <c r="X83" i="2"/>
  <c r="X25" i="2"/>
  <c r="X1027" i="2"/>
  <c r="X707" i="2"/>
  <c r="X1365" i="2"/>
  <c r="X111" i="2"/>
  <c r="X1343" i="2"/>
  <c r="X1671" i="2"/>
  <c r="X56" i="2"/>
  <c r="X1203" i="2"/>
  <c r="X810" i="2"/>
  <c r="X1569" i="2"/>
  <c r="X673" i="2"/>
  <c r="X1088" i="2"/>
  <c r="X663" i="2"/>
  <c r="X924" i="2"/>
  <c r="X1670" i="2"/>
  <c r="X210" i="2"/>
  <c r="X787" i="2"/>
  <c r="X1290" i="2"/>
  <c r="X935" i="2"/>
  <c r="X1204" i="2"/>
  <c r="X307" i="2"/>
  <c r="X1235" i="2"/>
  <c r="X1555" i="2"/>
  <c r="X903" i="2"/>
  <c r="X225" i="2"/>
  <c r="X859" i="2"/>
  <c r="X1737" i="2"/>
  <c r="X320" i="2"/>
  <c r="X1104" i="2"/>
  <c r="X1171" i="2"/>
  <c r="X1274" i="2"/>
  <c r="X1342" i="2"/>
  <c r="X703" i="2"/>
  <c r="X409" i="2"/>
  <c r="X1553" i="2"/>
  <c r="X1331" i="2"/>
  <c r="X1040" i="2"/>
  <c r="X1457" i="2"/>
  <c r="X448" i="2"/>
  <c r="X54" i="2"/>
  <c r="X597" i="2"/>
  <c r="X1035" i="2"/>
  <c r="X1202" i="2"/>
  <c r="X1070" i="2"/>
  <c r="X351" i="2"/>
  <c r="X1081" i="2"/>
  <c r="X369" i="2"/>
  <c r="X132" i="2"/>
  <c r="X378" i="2"/>
  <c r="X1604" i="2"/>
  <c r="X1769" i="2"/>
  <c r="X800" i="2"/>
  <c r="X861" i="2"/>
  <c r="X442" i="2"/>
  <c r="X972" i="2"/>
  <c r="X1069" i="2"/>
  <c r="X932" i="2"/>
  <c r="X1675" i="2"/>
  <c r="X239" i="2"/>
  <c r="X1200" i="2"/>
  <c r="X1003" i="2"/>
  <c r="X644" i="2"/>
  <c r="X627" i="2"/>
  <c r="X1227" i="2"/>
  <c r="X885" i="2"/>
  <c r="X773" i="2"/>
  <c r="X439" i="2"/>
  <c r="X1044" i="2"/>
  <c r="X184" i="2"/>
  <c r="X429" i="2"/>
  <c r="X1433" i="2"/>
  <c r="X1131" i="2"/>
  <c r="X1034" i="2"/>
  <c r="X75" i="2"/>
  <c r="X553" i="2"/>
  <c r="X6" i="2"/>
  <c r="X1776" i="2"/>
  <c r="X76" i="2"/>
  <c r="X1573" i="2"/>
  <c r="X585" i="2"/>
  <c r="X171" i="2"/>
  <c r="X408" i="2"/>
  <c r="X1369" i="2"/>
  <c r="X109" i="2"/>
  <c r="X866" i="2"/>
  <c r="X1122" i="2"/>
  <c r="X42" i="2"/>
  <c r="X1423" i="2"/>
  <c r="X1334" i="2"/>
  <c r="X294" i="2"/>
  <c r="X285" i="2"/>
  <c r="X1789" i="2"/>
  <c r="X1819" i="2"/>
  <c r="X584" i="2"/>
  <c r="X73" i="2"/>
  <c r="X997" i="2"/>
  <c r="X302" i="2"/>
  <c r="X1278" i="2"/>
  <c r="X1733" i="2"/>
  <c r="X122" i="2"/>
  <c r="X1518" i="2"/>
  <c r="X1341" i="2"/>
  <c r="X1256" i="2"/>
  <c r="X1485" i="2"/>
  <c r="X1110" i="2"/>
  <c r="X557" i="2"/>
  <c r="X1494" i="2"/>
  <c r="X1503" i="2"/>
  <c r="X1383" i="2"/>
  <c r="X957" i="2"/>
  <c r="X1072" i="2"/>
  <c r="X1401" i="2"/>
  <c r="X1437" i="2"/>
  <c r="X168" i="2"/>
  <c r="X274" i="2"/>
  <c r="X880" i="2"/>
  <c r="X1418" i="2"/>
  <c r="X581" i="2"/>
  <c r="X137" i="2"/>
  <c r="X876" i="2"/>
  <c r="X1281" i="2"/>
  <c r="X1654" i="2"/>
  <c r="X952" i="2"/>
  <c r="X771" i="2"/>
  <c r="X181" i="2"/>
  <c r="X14" i="2"/>
  <c r="X1355" i="2"/>
  <c r="X1337" i="2"/>
  <c r="X672" i="2"/>
  <c r="X133" i="2"/>
  <c r="X202" i="2"/>
  <c r="X623" i="2"/>
  <c r="X1140" i="2"/>
  <c r="X743" i="2"/>
  <c r="X167" i="2"/>
  <c r="X1326" i="2"/>
  <c r="X1711" i="2"/>
  <c r="X781" i="2"/>
  <c r="X1474" i="2"/>
  <c r="X1435" i="2"/>
  <c r="X808" i="2"/>
  <c r="X172" i="2"/>
  <c r="X1157" i="2"/>
  <c r="X1424" i="2"/>
  <c r="X1229" i="2"/>
  <c r="X477" i="2"/>
  <c r="X1746" i="2"/>
  <c r="X102" i="2"/>
  <c r="X1690" i="2"/>
  <c r="X934" i="2"/>
  <c r="X1748" i="2"/>
  <c r="X434" i="2"/>
  <c r="X288" i="2"/>
  <c r="X1240" i="2"/>
  <c r="X372" i="2"/>
  <c r="X1014" i="2"/>
  <c r="X404" i="2"/>
  <c r="X334" i="2"/>
  <c r="X1158" i="2"/>
  <c r="X1578" i="2"/>
  <c r="X920" i="2"/>
  <c r="X839" i="2"/>
  <c r="X149" i="2"/>
  <c r="X1651" i="2"/>
  <c r="X1079" i="2"/>
  <c r="X633" i="2"/>
  <c r="X383" i="2"/>
  <c r="X622" i="2"/>
  <c r="X427" i="2"/>
  <c r="X1093" i="2"/>
  <c r="X1358" i="2"/>
  <c r="X923" i="2"/>
  <c r="X1465" i="2"/>
  <c r="X1821" i="2"/>
  <c r="X1299" i="2"/>
  <c r="X1219" i="2"/>
  <c r="X126" i="2"/>
  <c r="X684" i="2"/>
  <c r="X1534" i="2"/>
  <c r="X176" i="2"/>
  <c r="X1598" i="2"/>
  <c r="X733" i="2"/>
  <c r="X1532" i="2"/>
  <c r="X1141" i="2"/>
  <c r="X21" i="2"/>
  <c r="X1742" i="2"/>
  <c r="X518" i="2"/>
  <c r="X421" i="2"/>
  <c r="X1524" i="2"/>
  <c r="X737" i="2"/>
  <c r="X625" i="2"/>
  <c r="X857" i="2"/>
  <c r="X693" i="2"/>
  <c r="X785" i="2"/>
  <c r="X510" i="2"/>
  <c r="X1602" i="2"/>
  <c r="X203" i="2"/>
  <c r="X1724" i="2"/>
  <c r="X1456" i="2"/>
  <c r="X1132" i="2"/>
  <c r="X722" i="2"/>
  <c r="X1712" i="2"/>
  <c r="X1259" i="2"/>
  <c r="X840" i="2"/>
  <c r="X1174" i="2"/>
  <c r="X830" i="2"/>
  <c r="X1215" i="2"/>
  <c r="X314" i="2"/>
  <c r="X415" i="2"/>
  <c r="X39" i="2"/>
  <c r="X1562" i="2"/>
  <c r="X1628" i="2"/>
  <c r="X289" i="2"/>
  <c r="X1636" i="2"/>
  <c r="X594" i="2"/>
  <c r="X496" i="2"/>
  <c r="X669" i="2"/>
  <c r="X1061" i="2"/>
  <c r="X136" i="2"/>
  <c r="X1319" i="2"/>
  <c r="X339" i="2"/>
  <c r="X847" i="2"/>
  <c r="X1579" i="2"/>
  <c r="X158" i="2"/>
  <c r="X1774" i="2"/>
  <c r="X1201" i="2"/>
  <c r="X612" i="2"/>
  <c r="X188" i="2"/>
  <c r="X305" i="2"/>
  <c r="X1371" i="2"/>
  <c r="X1556" i="2"/>
  <c r="X1463" i="2"/>
  <c r="X219" i="2"/>
  <c r="X668" i="2"/>
  <c r="X1815" i="2"/>
  <c r="X1657" i="2"/>
  <c r="X1367" i="2"/>
  <c r="X1420" i="2"/>
  <c r="X1676" i="2"/>
  <c r="X475" i="2"/>
  <c r="X1155" i="2"/>
  <c r="X868" i="2"/>
  <c r="X1747" i="2"/>
  <c r="X269" i="2"/>
  <c r="X711" i="2"/>
  <c r="X395" i="2"/>
  <c r="X783" i="2"/>
  <c r="X1781" i="2"/>
  <c r="X163" i="2"/>
  <c r="X719" i="2"/>
  <c r="X1767" i="2"/>
  <c r="X1318" i="2"/>
  <c r="X170" i="2"/>
  <c r="X1594" i="2"/>
  <c r="X867" i="2"/>
  <c r="X796" i="2"/>
  <c r="X542" i="2"/>
  <c r="X1421" i="2"/>
  <c r="X1263" i="2"/>
  <c r="X173" i="2"/>
  <c r="X95" i="2"/>
  <c r="X1682" i="2"/>
  <c r="X1659" i="2"/>
  <c r="X1279" i="2"/>
  <c r="X1328" i="2"/>
  <c r="X1232" i="2"/>
  <c r="X1739" i="2"/>
  <c r="X463" i="2"/>
  <c r="X237" i="2"/>
  <c r="X300" i="2"/>
  <c r="X1295" i="2"/>
  <c r="X1721" i="2"/>
  <c r="X1501" i="2"/>
  <c r="X1398" i="2"/>
  <c r="X166" i="2"/>
  <c r="X529" i="2"/>
  <c r="X1725" i="2"/>
  <c r="X473" i="2"/>
  <c r="X710" i="2"/>
  <c r="X1127" i="2"/>
  <c r="X1270" i="2"/>
  <c r="X1718" i="2"/>
  <c r="X526" i="2"/>
  <c r="X692" i="2"/>
  <c r="X1678" i="2"/>
  <c r="X1432" i="2"/>
  <c r="X436" i="2"/>
  <c r="X642" i="2"/>
  <c r="X150" i="2"/>
  <c r="X1182" i="2"/>
  <c r="X752" i="2"/>
  <c r="X1802" i="2"/>
  <c r="X1513" i="2"/>
  <c r="X879" i="2"/>
  <c r="X838" i="2"/>
  <c r="X1333" i="2"/>
  <c r="X732" i="2"/>
  <c r="X1565" i="2"/>
  <c r="X843" i="2"/>
  <c r="X323" i="2"/>
  <c r="X43" i="2"/>
  <c r="X611" i="2"/>
  <c r="X1245" i="2"/>
  <c r="X728" i="2"/>
  <c r="X292" i="2"/>
  <c r="X262" i="2"/>
  <c r="X601" i="2"/>
  <c r="X1269" i="2"/>
  <c r="X1205" i="2"/>
  <c r="X74" i="2"/>
  <c r="X117" i="2"/>
  <c r="X641" i="2"/>
  <c r="X579" i="2"/>
  <c r="X958" i="2"/>
  <c r="X240" i="2"/>
  <c r="X766" i="2"/>
  <c r="X1804" i="2"/>
  <c r="X878" i="2"/>
  <c r="X1020" i="2"/>
  <c r="X1656" i="2"/>
  <c r="X1395" i="2"/>
  <c r="X1100" i="2"/>
  <c r="X1646" i="2"/>
  <c r="X1447" i="2"/>
  <c r="X651" i="2"/>
  <c r="X837" i="2"/>
  <c r="X1496" i="2"/>
  <c r="X1261" i="2"/>
  <c r="X186" i="2"/>
  <c r="X1467" i="2"/>
  <c r="X1533" i="2"/>
  <c r="X802" i="2"/>
  <c r="X985" i="2"/>
  <c r="X1720" i="2"/>
  <c r="X221" i="2"/>
  <c r="X1480" i="2"/>
  <c r="X1073" i="2"/>
  <c r="X1391" i="2"/>
  <c r="X1784" i="2"/>
  <c r="X454" i="2"/>
  <c r="X406" i="2"/>
  <c r="X433" i="2"/>
  <c r="X164" i="2"/>
  <c r="X1662" i="2"/>
  <c r="X259" i="2"/>
  <c r="X1509" i="2"/>
  <c r="X901" i="2"/>
  <c r="X1702" i="2"/>
  <c r="X479" i="2"/>
  <c r="X1373" i="2"/>
  <c r="X1166" i="2"/>
  <c r="X1338" i="2"/>
  <c r="X201" i="2"/>
  <c r="X1130" i="2"/>
  <c r="X556" i="2"/>
  <c r="X1601" i="2"/>
  <c r="X1167" i="2"/>
  <c r="X1723" i="2"/>
  <c r="X1796" i="2"/>
  <c r="X489" i="2"/>
  <c r="X1307" i="2"/>
  <c r="X47" i="2"/>
  <c r="X45" i="2"/>
  <c r="X772" i="2"/>
  <c r="X493" i="2"/>
  <c r="X153" i="2"/>
  <c r="X804" i="2"/>
  <c r="X912" i="2"/>
  <c r="X1761" i="2"/>
  <c r="X762" i="2"/>
  <c r="X1165" i="2"/>
  <c r="X1658" i="2"/>
  <c r="X1370" i="2"/>
  <c r="X856" i="2"/>
  <c r="X1169" i="2"/>
  <c r="X1623" i="2"/>
  <c r="X1471" i="2"/>
  <c r="X1388" i="2"/>
  <c r="X120" i="2"/>
  <c r="X1217" i="2"/>
  <c r="X578" i="2"/>
  <c r="X1150" i="2"/>
  <c r="X352" i="2"/>
  <c r="X1302" i="2"/>
  <c r="X1028" i="2"/>
  <c r="X200" i="2"/>
  <c r="X377" i="2"/>
  <c r="X1135" i="2"/>
  <c r="X974" i="2"/>
  <c r="X905" i="2"/>
  <c r="X1709" i="2"/>
  <c r="X267" i="2"/>
  <c r="X724" i="2"/>
  <c r="X1813" i="2"/>
  <c r="X695" i="2"/>
  <c r="X247" i="2"/>
  <c r="X146" i="2"/>
  <c r="X161" i="2"/>
  <c r="X1417" i="2"/>
  <c r="X1429" i="2"/>
  <c r="X470" i="2"/>
  <c r="X953" i="2"/>
  <c r="X1660" i="2"/>
  <c r="X545" i="2"/>
  <c r="X558" i="2"/>
  <c r="X212" i="2"/>
  <c r="X1827" i="2"/>
  <c r="X1118" i="2"/>
  <c r="X978" i="2"/>
  <c r="X1735" i="2"/>
  <c r="X276" i="2"/>
  <c r="X446" i="2"/>
  <c r="X1438" i="2"/>
  <c r="X422" i="2"/>
  <c r="X85" i="2"/>
  <c r="X664" i="2"/>
  <c r="X1267" i="2"/>
  <c r="X1795" i="2"/>
  <c r="X727" i="2"/>
  <c r="X1083" i="2"/>
  <c r="X1368" i="2"/>
  <c r="X753" i="2"/>
  <c r="X466" i="2"/>
  <c r="X1211" i="2"/>
  <c r="X1191" i="2"/>
  <c r="X1397" i="2"/>
  <c r="X543" i="2"/>
  <c r="X1575" i="2"/>
  <c r="X1528" i="2"/>
  <c r="X1633" i="2"/>
  <c r="X1009" i="2"/>
  <c r="X519" i="2"/>
  <c r="X337" i="2"/>
  <c r="X1638" i="2"/>
  <c r="X197" i="2"/>
  <c r="X1751" i="2"/>
  <c r="X1695" i="2"/>
  <c r="X1116" i="2"/>
  <c r="X1266" i="2"/>
  <c r="X1791" i="2"/>
  <c r="X1798" i="2"/>
  <c r="X222" i="2"/>
  <c r="X1629" i="2"/>
  <c r="X1803" i="2"/>
  <c r="X564" i="2"/>
  <c r="X1151" i="2"/>
  <c r="X1487" i="2"/>
  <c r="X1446" i="2"/>
  <c r="X768" i="2"/>
  <c r="X661" i="2"/>
  <c r="X112" i="2"/>
  <c r="X1312" i="2"/>
  <c r="X1486" i="2"/>
  <c r="X788" i="2"/>
  <c r="X817" i="2"/>
  <c r="X944" i="2"/>
  <c r="X27" i="2"/>
  <c r="X1223" i="2"/>
  <c r="X318" i="2"/>
  <c r="X388" i="2"/>
  <c r="X827" i="2"/>
  <c r="X478" i="2"/>
  <c r="X156" i="2"/>
  <c r="X384" i="2"/>
  <c r="X1458" i="2"/>
  <c r="X134" i="2"/>
  <c r="X1536" i="2"/>
  <c r="X954" i="2"/>
  <c r="X1519" i="2"/>
  <c r="X1284" i="2"/>
  <c r="X1649" i="2"/>
  <c r="X16" i="2"/>
  <c r="X1497" i="2"/>
  <c r="X882" i="2"/>
  <c r="X994" i="2"/>
  <c r="X806" i="2"/>
  <c r="X1393" i="2"/>
  <c r="X789" i="2"/>
  <c r="X871" i="2"/>
  <c r="X1137" i="2"/>
  <c r="X1197" i="2"/>
  <c r="X15" i="2"/>
  <c r="X1689" i="2"/>
  <c r="X431" i="2"/>
  <c r="X603" i="2"/>
  <c r="X1730" i="2"/>
  <c r="X1619" i="2"/>
  <c r="X278" i="2"/>
  <c r="X505" i="2"/>
  <c r="X1001" i="2"/>
  <c r="X447" i="2"/>
  <c r="X1540" i="2"/>
  <c r="X1799" i="2"/>
  <c r="X682" i="2"/>
  <c r="X1164" i="2"/>
  <c r="X927" i="2"/>
  <c r="X895" i="2"/>
  <c r="X826" i="2"/>
  <c r="X1188" i="2"/>
  <c r="X616" i="2"/>
  <c r="X335" i="2"/>
  <c r="X483" i="2"/>
  <c r="X1738" i="2"/>
  <c r="X598" i="2"/>
  <c r="X315" i="2"/>
  <c r="X426" i="2"/>
  <c r="X299" i="2"/>
  <c r="X22" i="2"/>
  <c r="X1713" i="2"/>
  <c r="X1036" i="2"/>
  <c r="X252" i="2"/>
  <c r="X1317" i="2"/>
  <c r="X1030" i="2"/>
  <c r="X458" i="2"/>
  <c r="X1352" i="2"/>
  <c r="X1320" i="2"/>
  <c r="X1168" i="2"/>
  <c r="X1492" i="2"/>
  <c r="X1478" i="2"/>
  <c r="X805" i="2"/>
  <c r="X1744" i="2"/>
  <c r="X1016" i="2"/>
  <c r="X229" i="2"/>
  <c r="X860" i="2"/>
  <c r="X576" i="2"/>
  <c r="X119" i="2"/>
  <c r="X1652" i="2"/>
  <c r="X769" i="2"/>
  <c r="X1244" i="2"/>
  <c r="X35" i="2"/>
  <c r="X1246" i="2"/>
  <c r="X917" i="2"/>
  <c r="X185" i="2"/>
  <c r="X1490" i="2"/>
  <c r="X501" i="2"/>
  <c r="X1037" i="2"/>
  <c r="X198" i="2"/>
  <c r="X1637" i="2"/>
  <c r="X350" i="2"/>
  <c r="X1264" i="2"/>
  <c r="X886" i="2"/>
  <c r="X926" i="2"/>
  <c r="X476" i="2"/>
  <c r="X1586" i="2"/>
  <c r="X165" i="2"/>
  <c r="X1655" i="2"/>
  <c r="X58" i="2"/>
  <c r="X424" i="2"/>
  <c r="X298" i="2"/>
  <c r="X1294" i="2"/>
  <c r="X1794" i="2"/>
  <c r="X816" i="2"/>
  <c r="X1468" i="2"/>
  <c r="X296" i="2"/>
  <c r="X160" i="2"/>
  <c r="X1288" i="2"/>
  <c r="X303" i="2"/>
  <c r="X1180" i="2"/>
  <c r="X174" i="2"/>
  <c r="X689" i="2"/>
  <c r="X1058" i="2"/>
  <c r="X105" i="2"/>
  <c r="X525" i="2"/>
  <c r="X346" i="2"/>
  <c r="X1143" i="2"/>
  <c r="X193" i="2"/>
  <c r="X1225" i="2"/>
  <c r="X355" i="2"/>
  <c r="X1144" i="2"/>
  <c r="X1622" i="2"/>
  <c r="X502" i="2"/>
  <c r="X414" i="2"/>
  <c r="X1664" i="2"/>
  <c r="X775" i="2"/>
  <c r="X1557" i="2"/>
  <c r="X666" i="2"/>
  <c r="X213" i="2"/>
  <c r="X1254" i="2"/>
  <c r="X1017" i="2"/>
  <c r="X767" i="2"/>
  <c r="X1380" i="2"/>
  <c r="X1262" i="2"/>
  <c r="X157" i="2"/>
  <c r="X1479" i="2"/>
  <c r="X508" i="2"/>
  <c r="X403" i="2"/>
  <c r="X1092" i="2"/>
  <c r="X798" i="2"/>
  <c r="X1454" i="2"/>
  <c r="X1793" i="2"/>
  <c r="X1489" i="2"/>
  <c r="X757" i="2"/>
  <c r="X980" i="2"/>
  <c r="X679" i="2"/>
  <c r="X1063" i="2"/>
  <c r="X1547" i="2"/>
  <c r="X683" i="2"/>
  <c r="X138" i="2"/>
  <c r="X125" i="2"/>
  <c r="X1691" i="2"/>
  <c r="X1298" i="2"/>
  <c r="X1323" i="2"/>
  <c r="X488" i="2"/>
  <c r="X128" i="2"/>
  <c r="X382" i="2"/>
  <c r="X1121" i="2"/>
  <c r="X1372" i="2"/>
  <c r="X1684" i="2"/>
  <c r="X551" i="2"/>
  <c r="X910" i="2"/>
  <c r="X1669" i="2"/>
  <c r="X686" i="2"/>
  <c r="X1106" i="2"/>
  <c r="X1618" i="2"/>
  <c r="X677" i="2"/>
  <c r="X46" i="2"/>
  <c r="X189" i="2"/>
  <c r="X59" i="2"/>
  <c r="X1378" i="2"/>
  <c r="X325" i="2"/>
  <c r="X71" i="2"/>
  <c r="X1523" i="2"/>
  <c r="X472" i="2"/>
  <c r="X1207" i="2"/>
  <c r="X746" i="2"/>
  <c r="X961" i="2"/>
  <c r="X1176" i="2"/>
  <c r="X286" i="2"/>
  <c r="X1405" i="2"/>
  <c r="X1087" i="2"/>
  <c r="X1394" i="2"/>
  <c r="X390" i="2"/>
  <c r="X215" i="2"/>
  <c r="X1086" i="2"/>
  <c r="X97" i="2"/>
  <c r="X1126" i="2"/>
  <c r="X330" i="2"/>
  <c r="X504" i="2"/>
  <c r="X494" i="2"/>
  <c r="X103" i="2"/>
  <c r="X751" i="2"/>
  <c r="X1753" i="2"/>
  <c r="X1153" i="2"/>
  <c r="X1584" i="2"/>
  <c r="X1788" i="2"/>
  <c r="X65" i="2"/>
  <c r="X1381" i="2"/>
  <c r="X662" i="2"/>
  <c r="X1808" i="2"/>
  <c r="X1823" i="2"/>
  <c r="X740" i="2"/>
  <c r="X1162" i="2"/>
  <c r="X734" i="2"/>
  <c r="X1115" i="2"/>
  <c r="X648" i="2"/>
  <c r="X367" i="2"/>
  <c r="X358" i="2"/>
  <c r="X1010" i="2"/>
  <c r="X889" i="2"/>
  <c r="X1404" i="2"/>
  <c r="X1561" i="2"/>
  <c r="X1631" i="2"/>
  <c r="X1218" i="2"/>
  <c r="X187" i="2"/>
  <c r="X79" i="2"/>
  <c r="X1253" i="2"/>
  <c r="X1377" i="2"/>
  <c r="X1570" i="2"/>
  <c r="X1729" i="2"/>
  <c r="X836" i="2"/>
  <c r="X1812" i="2"/>
  <c r="X1228" i="2"/>
  <c r="X1462" i="2"/>
  <c r="X233" i="2"/>
  <c r="X354" i="2"/>
  <c r="X324" i="2"/>
  <c r="X1522" i="2"/>
  <c r="X1049" i="2"/>
  <c r="X1015" i="2"/>
  <c r="X418" i="2"/>
  <c r="X1101" i="2"/>
  <c r="X190" i="2"/>
  <c r="X195" i="2"/>
  <c r="X1642" i="2"/>
  <c r="X410" i="2"/>
  <c r="X191" i="2"/>
  <c r="X1770" i="2"/>
  <c r="X169" i="2"/>
  <c r="X835" i="2"/>
  <c r="X51" i="2"/>
  <c r="X235" i="2"/>
  <c r="X1251" i="2"/>
  <c r="X1692" i="2"/>
  <c r="X385" i="2"/>
  <c r="X624" i="2"/>
  <c r="X1363" i="2"/>
  <c r="X1701" i="2"/>
  <c r="X430" i="2"/>
  <c r="X1630" i="2"/>
  <c r="X1786" i="2"/>
  <c r="X1359" i="2"/>
  <c r="X1754" i="2"/>
  <c r="X820" i="2"/>
  <c r="X1309" i="2"/>
  <c r="X1078" i="2"/>
  <c r="X249" i="2"/>
  <c r="X670" i="2"/>
  <c r="X928" i="2"/>
  <c r="X1538" i="2"/>
  <c r="X965" i="2"/>
  <c r="X699" i="2"/>
  <c r="X61" i="2"/>
  <c r="X1607" i="2"/>
  <c r="X786" i="2"/>
  <c r="X863" i="2"/>
  <c r="X19" i="2"/>
  <c r="X1050" i="2"/>
  <c r="X981" i="2"/>
  <c r="X936" i="2"/>
  <c r="X1277" i="2"/>
  <c r="X492" i="2"/>
  <c r="X1790" i="2"/>
  <c r="X231" i="2"/>
  <c r="X69" i="2"/>
  <c r="X942" i="2"/>
  <c r="X1673" i="2"/>
  <c r="X474" i="2"/>
  <c r="X1075" i="2"/>
  <c r="X1098" i="2"/>
  <c r="X765" i="2"/>
  <c r="X988" i="2"/>
  <c r="X563" i="2"/>
  <c r="X30" i="2"/>
  <c r="X720" i="2"/>
  <c r="X1775" i="2"/>
  <c r="X1271" i="2"/>
  <c r="X714" i="2"/>
  <c r="X8" i="2"/>
  <c r="X1089" i="2"/>
  <c r="X1125" i="2"/>
  <c r="X993" i="2"/>
  <c r="X1768" i="2"/>
  <c r="X655" i="2"/>
  <c r="X376" i="2"/>
  <c r="X253" i="2"/>
  <c r="X1071" i="2"/>
  <c r="X332" i="2"/>
  <c r="X1018" i="2"/>
  <c r="X1189" i="2"/>
  <c r="X142" i="2"/>
  <c r="X1181" i="2"/>
  <c r="X637" i="2"/>
  <c r="X1392" i="2"/>
  <c r="X1443" i="2"/>
  <c r="X1160" i="2"/>
  <c r="X1460" i="2"/>
  <c r="X674" i="2"/>
  <c r="X811" i="2"/>
  <c r="X1679" i="2"/>
  <c r="X1614" i="2"/>
  <c r="X873" i="2"/>
  <c r="X413" i="2"/>
  <c r="X1705" i="2"/>
  <c r="X291" i="2"/>
  <c r="X1734" i="2"/>
  <c r="X675" i="2"/>
  <c r="X780" i="2"/>
  <c r="X619" i="2"/>
  <c r="X533" i="2"/>
  <c r="X1120" i="2"/>
  <c r="X631" i="2"/>
  <c r="X1238" i="2"/>
  <c r="X1625" i="2"/>
  <c r="X462" i="2"/>
  <c r="X1783" i="2"/>
  <c r="X52" i="2"/>
  <c r="X620" i="2"/>
  <c r="X512" i="2"/>
  <c r="X764" i="2"/>
  <c r="X888" i="2"/>
  <c r="X913" i="2"/>
  <c r="X1687" i="2"/>
  <c r="X1335" i="2"/>
  <c r="X950" i="2"/>
  <c r="X238" i="2"/>
  <c r="X667" i="2"/>
  <c r="X1517" i="2"/>
  <c r="X1045" i="2"/>
  <c r="X316" i="2"/>
  <c r="X983" i="2"/>
  <c r="X491" i="2"/>
  <c r="X1696" i="2"/>
  <c r="X441" i="2"/>
  <c r="X373" i="2"/>
  <c r="X1283" i="2"/>
  <c r="X192" i="2"/>
  <c r="X1038" i="2"/>
  <c r="X1192" i="2"/>
  <c r="X1740" i="2"/>
  <c r="X481" i="2"/>
  <c r="X708" i="2"/>
  <c r="X131" i="2"/>
  <c r="X1177" i="2"/>
  <c r="X1779" i="2"/>
  <c r="X457" i="2"/>
  <c r="X1641" i="2"/>
  <c r="X567" i="2"/>
  <c r="X1694" i="2"/>
  <c r="X630" i="2"/>
  <c r="X1484" i="2"/>
  <c r="X1103" i="2"/>
  <c r="X399" i="2"/>
  <c r="X1755" i="2"/>
  <c r="X947" i="2"/>
  <c r="X1362" i="2"/>
  <c r="X304" i="2"/>
  <c r="X770" i="2"/>
  <c r="X1094" i="2"/>
  <c r="X1257" i="2"/>
  <c r="X391" i="2"/>
  <c r="X1514" i="2"/>
  <c r="X180" i="2"/>
  <c r="X100" i="2"/>
  <c r="X951" i="2"/>
  <c r="X1300" i="2"/>
  <c r="X1234" i="2"/>
  <c r="X864" i="2"/>
  <c r="X1436" i="2"/>
  <c r="X179" i="2"/>
  <c r="X1650" i="2"/>
  <c r="X295" i="2"/>
  <c r="X1472" i="2"/>
  <c r="X364" i="2"/>
  <c r="X809" i="2"/>
  <c r="X1588" i="2"/>
  <c r="X930" i="2"/>
  <c r="X1147" i="2"/>
  <c r="X1412" i="2"/>
  <c r="X1481" i="2"/>
  <c r="X1019" i="2"/>
  <c r="X931" i="2"/>
  <c r="X1554" i="2"/>
  <c r="X587" i="2"/>
  <c r="X1743" i="2"/>
  <c r="X139" i="2"/>
  <c r="X1043" i="2"/>
  <c r="X468" i="2"/>
  <c r="X328" i="2"/>
  <c r="X44" i="2"/>
  <c r="X34" i="2"/>
  <c r="X1410" i="2"/>
  <c r="X862" i="2"/>
  <c r="X469" i="2"/>
  <c r="X1286" i="2"/>
  <c r="X1345" i="2"/>
  <c r="X1384" i="2"/>
  <c r="X420" i="2"/>
  <c r="X694" i="2"/>
  <c r="X1505" i="2"/>
  <c r="X777" i="2"/>
  <c r="X937" i="2"/>
  <c r="X973" i="2"/>
  <c r="X894" i="2"/>
  <c r="X154" i="2"/>
  <c r="X1600" i="2"/>
  <c r="X1366" i="2"/>
  <c r="X1515" i="2"/>
  <c r="X486" i="2"/>
  <c r="X1686" i="2"/>
  <c r="X760" i="2"/>
  <c r="X1782" i="2"/>
  <c r="X1327" i="2"/>
  <c r="X538" i="2"/>
  <c r="X438" i="2"/>
  <c r="X632" i="2"/>
  <c r="X992" i="2"/>
  <c r="X1461" i="2"/>
  <c r="X36" i="2"/>
  <c r="X50" i="2"/>
  <c r="X151" i="2"/>
  <c r="X1196" i="2"/>
  <c r="X1568" i="2"/>
  <c r="X78" i="2"/>
  <c r="X1741" i="2"/>
  <c r="X456" i="2"/>
  <c r="X1129" i="2"/>
  <c r="X521" i="2"/>
  <c r="X638" i="2"/>
  <c r="X140" i="2"/>
  <c r="X1357" i="2"/>
  <c r="X270" i="2"/>
  <c r="X209" i="2"/>
  <c r="X1163" i="2"/>
  <c r="X735" i="2"/>
  <c r="X108" i="2"/>
  <c r="X874" i="2"/>
  <c r="X92" i="2"/>
  <c r="X1064" i="2"/>
  <c r="X1809" i="2"/>
  <c r="X84" i="2"/>
  <c r="X443" i="2"/>
  <c r="X1216" i="2"/>
  <c r="X342" i="2"/>
  <c r="X444" i="2"/>
  <c r="X1095" i="2"/>
  <c r="X1285" i="2"/>
  <c r="X887" i="2"/>
  <c r="X396" i="2"/>
  <c r="X1451" i="2"/>
  <c r="X755" i="2"/>
  <c r="X691" i="2"/>
  <c r="X656" i="2"/>
  <c r="X1313" i="2"/>
  <c r="X116" i="2"/>
  <c r="X1626" i="2"/>
  <c r="X1301" i="2"/>
  <c r="X509" i="2"/>
  <c r="X208" i="2"/>
  <c r="X20" i="2"/>
  <c r="X257" i="2"/>
  <c r="X357" i="2"/>
  <c r="X925" i="2"/>
  <c r="X401" i="2"/>
  <c r="X1411" i="2"/>
  <c r="X565" i="2"/>
  <c r="X1108" i="2"/>
  <c r="X709" i="2"/>
  <c r="X1054" i="2"/>
  <c r="X1308" i="2"/>
  <c r="X449" i="2"/>
  <c r="X326" i="2"/>
  <c r="X143" i="2"/>
  <c r="X706" i="2"/>
  <c r="X368" i="2"/>
  <c r="X1544" i="2"/>
  <c r="X899" i="2"/>
  <c r="X1552" i="2"/>
  <c r="X281" i="2"/>
  <c r="X423" i="2"/>
  <c r="X1231" i="2"/>
  <c r="X1021" i="2"/>
  <c r="X652" i="2"/>
  <c r="X297" i="2"/>
  <c r="X929" i="2"/>
  <c r="X88" i="2"/>
  <c r="X833" i="2"/>
  <c r="X723" i="2"/>
  <c r="X645" i="2"/>
  <c r="X273" i="2"/>
  <c r="X1703" i="2"/>
  <c r="X440" i="2"/>
  <c r="X1473" i="2"/>
  <c r="X688" i="2"/>
  <c r="X1455" i="2"/>
  <c r="X568" i="2"/>
  <c r="X283" i="2"/>
  <c r="X1542" i="2"/>
  <c r="X945" i="2"/>
  <c r="X301" i="2"/>
  <c r="X721" i="2"/>
  <c r="X1376" i="2"/>
  <c r="X1273" i="2"/>
  <c r="X1529" i="2"/>
  <c r="X183" i="2"/>
  <c r="X1585" i="2"/>
  <c r="X1595" i="2"/>
  <c r="X941" i="2"/>
  <c r="X547" i="2"/>
  <c r="X626" i="2"/>
  <c r="X593" i="2"/>
  <c r="X1340" i="2"/>
  <c r="X1745" i="2"/>
  <c r="X503" i="2"/>
  <c r="X1493" i="2"/>
  <c r="X1080" i="2"/>
  <c r="X135" i="2"/>
  <c r="X749" i="2"/>
  <c r="X1304" i="2"/>
  <c r="X250" i="2"/>
  <c r="X549" i="2"/>
  <c r="X1778" i="2"/>
  <c r="X884" i="2"/>
  <c r="X1173" i="2"/>
  <c r="X640" i="2"/>
  <c r="X312" i="2"/>
  <c r="X1647" i="2"/>
  <c r="X1653" i="2"/>
  <c r="X883" i="2"/>
  <c r="X940" i="2"/>
  <c r="X1268" i="2"/>
  <c r="X514" i="2"/>
  <c r="X916" i="2"/>
  <c r="X1680" i="2"/>
  <c r="X890" i="2"/>
  <c r="X381" i="2"/>
  <c r="X1431" i="2"/>
  <c r="X1732" i="2"/>
  <c r="X1427" i="2"/>
  <c r="X216" i="2"/>
  <c r="X621" i="2"/>
  <c r="X1583" i="2"/>
  <c r="X275" i="2"/>
  <c r="X32" i="2"/>
  <c r="X67" i="2"/>
  <c r="X1146" i="2"/>
  <c r="X566" i="2"/>
  <c r="X881" i="2"/>
  <c r="X819" i="2"/>
  <c r="X199" i="2"/>
  <c r="X1800" i="2"/>
  <c r="X793" i="2"/>
  <c r="X1113" i="2"/>
  <c r="X726" i="2"/>
  <c r="X10" i="2"/>
  <c r="X1082" i="2"/>
  <c r="X72" i="2"/>
  <c r="X118" i="2"/>
  <c r="X658" i="2"/>
  <c r="X991" i="2"/>
  <c r="X1032" i="2"/>
  <c r="X1029" i="2"/>
  <c r="X1639" i="2"/>
  <c r="X745" i="2"/>
  <c r="X535" i="2"/>
  <c r="X550" i="2"/>
  <c r="X628" i="2"/>
  <c r="X613" i="2"/>
  <c r="X1096" i="2"/>
  <c r="X1170" i="2"/>
  <c r="X604" i="2"/>
  <c r="X177" i="2"/>
  <c r="X892" i="2"/>
  <c r="X1296" i="2"/>
  <c r="X1159" i="2"/>
  <c r="X1728" i="2"/>
  <c r="X713" i="2"/>
  <c r="X569" i="2"/>
  <c r="X1055" i="2"/>
  <c r="X1645" i="2"/>
  <c r="X776" i="2"/>
  <c r="X1022" i="2"/>
  <c r="X1056" i="2"/>
  <c r="X559" i="2"/>
  <c r="X1287" i="2"/>
  <c r="X1252" i="2"/>
  <c r="X1033" i="2"/>
  <c r="X266" i="2"/>
  <c r="X1697" i="2"/>
  <c r="X975" i="2"/>
  <c r="X356" i="2"/>
  <c r="X591" i="2"/>
  <c r="X129" i="2"/>
  <c r="X943" i="2"/>
  <c r="X9" i="2"/>
  <c r="X1807" i="2"/>
  <c r="X1233" i="2"/>
  <c r="X592" i="2"/>
  <c r="X1107" i="2"/>
  <c r="X1634" i="2"/>
  <c r="X599" i="2"/>
  <c r="X1105" i="2"/>
  <c r="X896" i="2"/>
  <c r="X107" i="2"/>
  <c r="X1000" i="2"/>
  <c r="X1260" i="2"/>
  <c r="X402" i="2"/>
  <c r="X1582" i="2"/>
  <c r="X891" i="2"/>
  <c r="X575" i="2"/>
  <c r="X990" i="2"/>
  <c r="X1351" i="2"/>
  <c r="X1187" i="2"/>
  <c r="X1152" i="2"/>
  <c r="X548" i="2"/>
  <c r="X1525" i="2"/>
  <c r="X825" i="2"/>
  <c r="X271" i="2"/>
  <c r="X685" i="2"/>
  <c r="X1097" i="2"/>
  <c r="X506" i="2"/>
  <c r="X1402" i="2"/>
  <c r="X754" i="2"/>
  <c r="X311" i="2"/>
  <c r="X1543" i="2"/>
  <c r="X1354" i="2"/>
  <c r="X1206" i="2"/>
  <c r="X1128" i="2"/>
  <c r="X1726" i="2"/>
  <c r="X106" i="2"/>
  <c r="X1226" i="2"/>
  <c r="X747" i="2"/>
  <c r="X392" i="2"/>
  <c r="X1621" i="2"/>
  <c r="X1502" i="2"/>
  <c r="X1448" i="2"/>
  <c r="X1062" i="2"/>
  <c r="X260" i="2"/>
  <c r="X1414" i="2"/>
  <c r="X255" i="2"/>
  <c r="X57" i="2"/>
  <c r="X1699" i="2"/>
  <c r="X1184" i="2"/>
  <c r="X341" i="2"/>
  <c r="X524" i="2"/>
  <c r="X1178" i="2"/>
  <c r="X1591" i="2"/>
  <c r="X194" i="2"/>
  <c r="X1077" i="2"/>
  <c r="X1407" i="2"/>
  <c r="X528" i="2"/>
  <c r="X1611" i="2"/>
  <c r="X348" i="2"/>
  <c r="X778" i="2"/>
  <c r="X1048" i="2"/>
  <c r="X1817" i="2"/>
  <c r="X1091" i="2"/>
  <c r="X1624" i="2"/>
  <c r="X586" i="2"/>
  <c r="X389" i="2"/>
  <c r="X1374" i="2"/>
  <c r="X687" i="2"/>
  <c r="X258" i="2"/>
  <c r="X1068" i="2"/>
  <c r="X363" i="2"/>
  <c r="X1643" i="2"/>
  <c r="X736" i="2"/>
  <c r="X227" i="2"/>
  <c r="X634" i="2"/>
  <c r="X1111" i="2"/>
  <c r="X1007" i="2"/>
  <c r="X1661" i="2"/>
  <c r="X1608" i="2"/>
  <c r="X853" i="2"/>
  <c r="X1347" i="2"/>
  <c r="X1722" i="2"/>
  <c r="X254" i="2"/>
  <c r="X98" i="2"/>
  <c r="X1213" i="2"/>
  <c r="X53" i="2"/>
  <c r="X321" i="2"/>
  <c r="X1415" i="2"/>
  <c r="X287" i="2"/>
  <c r="X268" i="2"/>
  <c r="X851" i="2"/>
  <c r="X228" i="2"/>
  <c r="X1053" i="2"/>
  <c r="X1763" i="2"/>
  <c r="X290" i="2"/>
  <c r="X609" i="2"/>
  <c r="X1476" i="2"/>
  <c r="X400" i="2"/>
  <c r="X450" i="2"/>
  <c r="X1704" i="2"/>
  <c r="X960" i="2"/>
  <c r="X1099" i="2"/>
  <c r="X1360" i="2"/>
  <c r="X898" i="2"/>
  <c r="X1576" i="2"/>
  <c r="X353" i="2"/>
  <c r="X1085" i="2"/>
  <c r="X849" i="2"/>
  <c r="X725" i="2"/>
  <c r="X589" i="2"/>
  <c r="X828" i="2"/>
  <c r="X872" i="2"/>
  <c r="X1330" i="2"/>
  <c r="X1008" i="2"/>
  <c r="X1399" i="2"/>
  <c r="X865" i="2"/>
  <c r="X1787" i="2"/>
  <c r="X1434" i="2"/>
  <c r="X507" i="2"/>
  <c r="X1255" i="2"/>
  <c r="X1306" i="2"/>
  <c r="X359" i="2"/>
  <c r="X1039" i="2"/>
  <c r="X81" i="2"/>
  <c r="X313" i="2"/>
  <c r="X1526" i="2"/>
  <c r="X511" i="2"/>
  <c r="X1275" i="2"/>
  <c r="X1031" i="2"/>
  <c r="X455" i="2"/>
  <c r="X284" i="2"/>
  <c r="X1025" i="2"/>
  <c r="X681" i="2"/>
  <c r="X1450" i="2"/>
  <c r="X1592" i="2"/>
  <c r="X70" i="2"/>
  <c r="X1348" i="2"/>
  <c r="X1546" i="2"/>
  <c r="X742" i="2"/>
  <c r="X182" i="2"/>
  <c r="X224" i="2"/>
  <c r="X1186" i="2"/>
  <c r="X101" i="2"/>
  <c r="X904" i="2"/>
  <c r="X807" i="2"/>
  <c r="X89" i="2"/>
  <c r="X552" i="2"/>
  <c r="X1332" i="2"/>
  <c r="X678" i="2"/>
  <c r="X1483" i="2"/>
  <c r="X1531" i="2"/>
  <c r="X1243" i="2"/>
  <c r="X1023" i="2"/>
  <c r="X218" i="2"/>
  <c r="X1311" i="2"/>
  <c r="X803" i="2"/>
  <c r="X607" i="2"/>
  <c r="X336" i="2"/>
  <c r="X1814" i="2"/>
  <c r="X1136" i="2"/>
  <c r="X361" i="2"/>
  <c r="X1512" i="2"/>
  <c r="X277" i="2"/>
  <c r="X580" i="2"/>
  <c r="X217" i="2"/>
  <c r="X530" i="2"/>
  <c r="X1364" i="2"/>
  <c r="X264" i="2"/>
  <c r="X636" i="2"/>
  <c r="X815" i="2"/>
  <c r="X1828" i="2"/>
  <c r="X639" i="2"/>
  <c r="X1822" i="2"/>
  <c r="X207" i="2"/>
  <c r="X1074" i="2"/>
  <c r="X279" i="2"/>
  <c r="X690" i="2"/>
  <c r="X595" i="2"/>
  <c r="X966" i="2"/>
  <c r="X1426" i="2"/>
  <c r="X799" i="2"/>
  <c r="X251" i="2"/>
  <c r="X18" i="2"/>
  <c r="X162" i="2"/>
  <c r="X1112" i="2"/>
  <c r="X813" i="2"/>
  <c r="X1548" i="2"/>
  <c r="X370" i="2"/>
  <c r="X1766" i="2"/>
  <c r="X794" i="2"/>
  <c r="X68" i="2"/>
  <c r="X1491" i="2"/>
  <c r="X362" i="2"/>
  <c r="X739" i="2"/>
  <c r="X226" i="2"/>
  <c r="X37" i="2"/>
  <c r="X145" i="2"/>
  <c r="X967" i="2"/>
  <c r="X1305" i="2"/>
  <c r="X349" i="2"/>
  <c r="X1349" i="2"/>
  <c r="X28" i="2"/>
  <c r="X987" i="2"/>
  <c r="X946" i="2"/>
  <c r="X588" i="2"/>
  <c r="X520" i="2"/>
  <c r="X1109" i="2"/>
  <c r="X1190" i="2"/>
  <c r="X498" i="2"/>
  <c r="X123" i="2"/>
  <c r="X914" i="2"/>
  <c r="X144" i="2"/>
  <c r="X1276" i="2"/>
  <c r="X527" i="2"/>
  <c r="X536" i="2"/>
  <c r="X471" i="2"/>
  <c r="X308" i="2"/>
  <c r="X1149" i="2"/>
  <c r="X38" i="2"/>
  <c r="X1606" i="2"/>
  <c r="X319" i="2"/>
  <c r="X1416" i="2"/>
  <c r="X1292" i="2"/>
  <c r="X374" i="2"/>
  <c r="X1640" i="2"/>
  <c r="X659" i="2"/>
  <c r="X1065" i="2"/>
  <c r="X1084" i="2"/>
  <c r="X155" i="2"/>
  <c r="X1241" i="2"/>
  <c r="X91" i="2"/>
  <c r="X1210" i="2"/>
  <c r="X1057" i="2"/>
  <c r="X963" i="2"/>
  <c r="X1577" i="2"/>
  <c r="X554" i="2"/>
  <c r="X437" i="2"/>
  <c r="X712" i="2"/>
  <c r="X214" i="2"/>
  <c r="X241" i="2"/>
  <c r="X86" i="2"/>
  <c r="X534" i="2"/>
  <c r="X147" i="2"/>
  <c r="X1314" i="2"/>
  <c r="X844" i="2"/>
  <c r="X1616" i="2"/>
  <c r="X1315" i="2"/>
  <c r="X62" i="2"/>
  <c r="X999" i="2"/>
  <c r="X114" i="2"/>
  <c r="X875" i="2"/>
  <c r="X460" i="2"/>
  <c r="X113" i="2"/>
  <c r="X141" i="2"/>
  <c r="X795" i="2"/>
  <c r="X204" i="2"/>
  <c r="X1282" i="2"/>
  <c r="X841" i="2"/>
  <c r="X1413" i="2"/>
  <c r="X1198" i="2"/>
  <c r="X1289" i="2"/>
  <c r="X1826" i="2"/>
  <c r="X617" i="2"/>
  <c r="X1258" i="2"/>
  <c r="X1470" i="2"/>
  <c r="X660" i="2"/>
  <c r="X1811" i="2"/>
  <c r="X1537" i="2"/>
  <c r="X495" i="2"/>
  <c r="X33" i="2"/>
  <c r="X1209" i="2"/>
  <c r="X1408" i="2"/>
  <c r="X1124" i="2"/>
  <c r="X1760" i="2"/>
  <c r="X1736" i="2"/>
  <c r="X393" i="2"/>
  <c r="X1581" i="2"/>
  <c r="X1102" i="2"/>
  <c r="X1382" i="2"/>
  <c r="X500" i="2"/>
  <c r="X900" i="2"/>
  <c r="X704" i="2"/>
  <c r="X1280" i="2"/>
  <c r="X1440" i="2"/>
  <c r="X461" i="2"/>
  <c r="X1810" i="2"/>
  <c r="X387" i="2"/>
  <c r="X824" i="2"/>
  <c r="X465" i="2"/>
  <c r="X574" i="2"/>
  <c r="X1615" i="2"/>
  <c r="X419" i="2"/>
  <c r="X570" i="2"/>
  <c r="X309" i="2"/>
  <c r="X763" i="2"/>
  <c r="X979" i="2"/>
  <c r="X784" i="2"/>
  <c r="X1297" i="2"/>
  <c r="X650" i="2"/>
  <c r="X812" i="2"/>
  <c r="X1632" i="2"/>
  <c r="X1777" i="2"/>
  <c r="X1199" i="2"/>
  <c r="X243" i="2"/>
  <c r="X731" i="2"/>
  <c r="X1142" i="2"/>
  <c r="X1179" i="2"/>
  <c r="X344" i="2"/>
  <c r="X1293" i="2"/>
  <c r="X1644" i="2"/>
  <c r="X902" i="2"/>
  <c r="X1005" i="2"/>
  <c r="X1138" i="2"/>
  <c r="X1012" i="2"/>
  <c r="X971" i="2"/>
  <c r="X1530" i="2"/>
  <c r="X1265" i="2"/>
  <c r="X718" i="2"/>
  <c r="X1668" i="2"/>
  <c r="X982" i="2"/>
  <c r="X1220" i="2"/>
  <c r="X1617" i="2"/>
  <c r="X562" i="2"/>
  <c r="X938" i="2"/>
  <c r="X1627" i="2"/>
  <c r="X1046" i="2"/>
  <c r="X1587" i="2"/>
  <c r="X1442" i="2"/>
  <c r="X1599" i="2"/>
  <c r="X1464" i="2"/>
  <c r="X1194" i="2"/>
  <c r="X1521" i="2"/>
  <c r="X60" i="2"/>
  <c r="X1715" i="2"/>
  <c r="X715" i="2"/>
  <c r="X1090" i="2"/>
  <c r="X411" i="2"/>
  <c r="X1772" i="2"/>
  <c r="X909" i="2"/>
  <c r="X1459" i="2"/>
  <c r="X1339" i="2"/>
  <c r="X234" i="2"/>
  <c r="X1620" i="2"/>
  <c r="X49" i="2"/>
  <c r="X522" i="2"/>
  <c r="X232" i="2"/>
  <c r="X1727" i="2"/>
  <c r="X696" i="2"/>
  <c r="X822" i="2"/>
  <c r="X1224" i="2"/>
  <c r="X680" i="2"/>
  <c r="X758" i="2"/>
  <c r="X1549" i="2"/>
  <c r="X1707" i="2"/>
  <c r="X697" i="2"/>
  <c r="X647" i="2"/>
  <c r="X1221" i="2"/>
  <c r="X539" i="2"/>
  <c r="X375" i="2"/>
  <c r="X1816" i="2"/>
  <c r="X497" i="2"/>
  <c r="X115" i="2"/>
  <c r="X93" i="2"/>
  <c r="X596" i="2"/>
  <c r="X1759" i="2"/>
  <c r="X1185" i="2"/>
  <c r="X1825" i="2"/>
  <c r="X814" i="2"/>
  <c r="X99" i="2"/>
  <c r="X1477" i="2"/>
  <c r="X1119" i="2"/>
  <c r="X1756" i="2"/>
  <c r="X11" i="2"/>
  <c r="X572" i="2"/>
  <c r="X1677" i="2"/>
  <c r="X858" i="2"/>
  <c r="X676" i="2"/>
  <c r="X124" i="2"/>
  <c r="X1685" i="2"/>
  <c r="X1663" i="2"/>
  <c r="X1593" i="2"/>
  <c r="X1667" i="2"/>
  <c r="X24" i="2"/>
  <c r="X484" i="2"/>
  <c r="X211" i="2"/>
  <c r="X823" i="2"/>
  <c r="X540" i="2"/>
  <c r="X1060" i="2"/>
  <c r="X955" i="2"/>
  <c r="X635" i="2"/>
  <c r="X1322" i="2"/>
  <c r="X741" i="2"/>
  <c r="X1172" i="2"/>
  <c r="X40" i="2"/>
  <c r="X969" i="2"/>
  <c r="X852" i="2"/>
  <c r="X347" i="2"/>
  <c r="X716" i="2"/>
  <c r="X1805" i="2"/>
  <c r="X738" i="2"/>
  <c r="X1590" i="2"/>
  <c r="X608" i="2"/>
  <c r="X730" i="2"/>
  <c r="X1693" i="2"/>
  <c r="X13" i="2"/>
  <c r="X531" i="2"/>
  <c r="X1714" i="2"/>
  <c r="X1580" i="2"/>
  <c r="X148" i="2"/>
  <c r="X537" i="2"/>
  <c r="X256" i="2"/>
  <c r="X1597" i="2"/>
  <c r="X618" i="2"/>
  <c r="X1406" i="2"/>
  <c r="X977" i="2"/>
  <c r="X317" i="2"/>
  <c r="X792" i="2"/>
  <c r="X94" i="2"/>
  <c r="X223" i="2"/>
  <c r="X573" i="2"/>
  <c r="X1114" i="2"/>
  <c r="X104" i="2"/>
  <c r="X244" i="2"/>
  <c r="X445" i="2"/>
  <c r="X939" i="2"/>
  <c r="X152" i="2"/>
  <c r="X1052" i="2"/>
  <c r="X801" i="2"/>
  <c r="X1499" i="2"/>
  <c r="X245" i="2"/>
  <c r="X1026" i="2"/>
  <c r="X459" i="2"/>
  <c r="X263" i="2"/>
  <c r="X1329" i="2"/>
  <c r="X343" i="2"/>
  <c r="X1390" i="2"/>
  <c r="X513" i="2"/>
  <c r="X911" i="2"/>
  <c r="X485" i="2"/>
  <c r="X1247" i="2"/>
  <c r="X1567" i="2"/>
  <c r="X1400" i="2"/>
  <c r="X523" i="2"/>
  <c r="X643" i="2"/>
  <c r="X646" i="2"/>
  <c r="X701" i="2"/>
  <c r="X1708" i="2"/>
  <c r="X759" i="2"/>
  <c r="X1475" i="2"/>
  <c r="X797" i="2"/>
  <c r="X1500" i="2"/>
  <c r="X989" i="2"/>
  <c r="X1785" i="2"/>
  <c r="X744" i="2"/>
  <c r="X1674" i="2"/>
  <c r="X1059" i="2"/>
  <c r="X333" i="2"/>
  <c r="X1610" i="2"/>
  <c r="X1564" i="2"/>
  <c r="X1154" i="2"/>
  <c r="X1635" i="2"/>
  <c r="X1596" i="2"/>
  <c r="X546" i="2"/>
  <c r="X842" i="2"/>
  <c r="X610" i="2"/>
  <c r="X832" i="2"/>
  <c r="X582" i="2"/>
  <c r="X517" i="2"/>
  <c r="X1612" i="2"/>
  <c r="X1041" i="2"/>
  <c r="X1466" i="2"/>
  <c r="X82" i="2"/>
  <c r="X1066" i="2"/>
  <c r="X1387" i="2"/>
  <c r="X897" i="2"/>
  <c r="X1672" i="2"/>
  <c r="X855" i="2"/>
  <c r="X1566" i="2"/>
  <c r="X1004" i="2"/>
  <c r="X748" i="2"/>
  <c r="X70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tc={EDC80BF6-BC76-4417-8596-5EB4410590A7}</author>
    <author>tc={F63ED079-7077-4993-AEBC-A48A3321645A}</author>
    <author>tc={63630BC4-2603-47FC-AC1B-BF23140C1799}</author>
    <author>tc={842E5785-E425-4F9F-BF5A-D41F0D5C4B0B}</author>
    <author>tc={E398B2AB-7B5B-4860-9538-AC128D6A9346}</author>
  </authors>
  <commentList>
    <comment ref="E8" authorId="0" shapeId="0" xr:uid="{EDC80BF6-BC76-4417-8596-5EB4410590A7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report; 14% of exposed require hospitalisation, and 5% require ICU support
https://apps.who.int/iris/bitstream/handle/10665/331446/WHO-2019-nCoV-clinical-2020.4-eng.pdf?sequence=1&amp;isAllowed=y</t>
      </text>
    </comment>
    <comment ref="E10" authorId="1" shapeId="0" xr:uid="{F63ED079-7077-4993-AEBC-A48A3321645A}">
      <text>
        <t>[Threaded comment]
Your version of Excel allows you to read this threaded comment; however, any edits to it will get removed if the file is opened in a newer version of Excel. Learn more: https://go.microsoft.com/fwlink/?linkid=870924
Comment:
    It takes about 5 to 6 days for a symptom to appear, ranging from 3 to 13 days. Source: https://www.health.harvard.edu/diseases-and-conditions/covid-19-basics</t>
      </text>
    </comment>
    <comment ref="E12" authorId="2" shapeId="0" xr:uid="{63630BC4-2603-47FC-AC1B-BF23140C1799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Median duration of viral detection was 20 days, WHO report</t>
      </text>
    </comment>
    <comment ref="E15" authorId="3" shapeId="0" xr:uid="{842E5785-E425-4F9F-BF5A-D41F0D5C4B0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https://www.ecdc.europa.eu/sites/default/files/documents/RRA-seventh-update-Outbreak-of-coronavirus-disease-COVID-19.pdf</t>
      </text>
    </comment>
    <comment ref="E17" authorId="4" shapeId="0" xr:uid="{E398B2AB-7B5B-4860-9538-AC128D6A9346}">
      <text>
        <t>[Threaded comment]
Your version of Excel allows you to read this threaded comment; however, any edits to it will get removed if the file is opened in a newer version of Excel. Learn more: https://go.microsoft.com/fwlink/?linkid=870924
Comment:
    2.3% of exposed individuals are expected to die due to Covid; Source: https://www.vox.com/future-perfect/2020/3/12/21172040/coronavirus-covid-19-virus-charts</t>
      </text>
    </comment>
  </commentList>
</comments>
</file>

<file path=xl/sharedStrings.xml><?xml version="1.0" encoding="utf-8"?>
<sst xmlns="http://schemas.openxmlformats.org/spreadsheetml/2006/main" count="5040" uniqueCount="1267">
  <si>
    <t>Day</t>
  </si>
  <si>
    <t>% of exposed who show severe symptoms</t>
  </si>
  <si>
    <t>% of those recoved who may recontract</t>
  </si>
  <si>
    <t>p_0</t>
  </si>
  <si>
    <t>p_1</t>
  </si>
  <si>
    <t>p_2</t>
  </si>
  <si>
    <t>p_3</t>
  </si>
  <si>
    <t>p_4</t>
  </si>
  <si>
    <t>p_5</t>
  </si>
  <si>
    <t>p_6</t>
  </si>
  <si>
    <t>p_7</t>
  </si>
  <si>
    <t>p_8</t>
  </si>
  <si>
    <t>p_9</t>
  </si>
  <si>
    <t># days after exposure to become infectious with severe symptoms</t>
  </si>
  <si>
    <t># days after which a recovered can recontract</t>
  </si>
  <si>
    <t>Birth rate [per year per '000 person]</t>
  </si>
  <si>
    <t>Death rate [per year per '000 person]</t>
  </si>
  <si>
    <t>Susceptable Individuals</t>
  </si>
  <si>
    <t>Mild symptoms</t>
  </si>
  <si>
    <t>Severe symptoms</t>
  </si>
  <si>
    <t>Recovered</t>
  </si>
  <si>
    <t>Dead</t>
  </si>
  <si>
    <t>Total</t>
  </si>
  <si>
    <t xml:space="preserve">Prediction period: </t>
  </si>
  <si>
    <t>Δ Infected</t>
  </si>
  <si>
    <t>Δ Mild Symptoms</t>
  </si>
  <si>
    <t>Δ Severe Symptoms</t>
  </si>
  <si>
    <t>Δ Recovered</t>
  </si>
  <si>
    <t>Δ Deaths</t>
  </si>
  <si>
    <t>Total population</t>
  </si>
  <si>
    <t># days after exposure to become infectious with mild symptoms</t>
  </si>
  <si>
    <t># days an individual with no or mild symptoms remains infectious</t>
  </si>
  <si>
    <t># days an individual with severe symptoms remains infectious</t>
  </si>
  <si>
    <t>% Age group</t>
  </si>
  <si>
    <t>Weighted  susceptible population</t>
  </si>
  <si>
    <t>[0-5]</t>
  </si>
  <si>
    <t>[5-10]</t>
  </si>
  <si>
    <t>[10-15]</t>
  </si>
  <si>
    <t>[15-20]</t>
  </si>
  <si>
    <t>[20-25]</t>
  </si>
  <si>
    <t>[25-45]</t>
  </si>
  <si>
    <t>[45-65]</t>
  </si>
  <si>
    <t>[65-80]</t>
  </si>
  <si>
    <t>[80+]</t>
  </si>
  <si>
    <t>New Cases with Severe Symptoms</t>
  </si>
  <si>
    <t>New Cases with Mild Symptoms</t>
  </si>
  <si>
    <t>New Cases of Infection</t>
  </si>
  <si>
    <t>Susceptibility</t>
  </si>
  <si>
    <t>S</t>
  </si>
  <si>
    <t>Real world data</t>
  </si>
  <si>
    <t>New cases</t>
  </si>
  <si>
    <t>Net change in daily cases</t>
  </si>
  <si>
    <t>Total cases</t>
  </si>
  <si>
    <t>E</t>
  </si>
  <si>
    <t>I</t>
  </si>
  <si>
    <t>C</t>
  </si>
  <si>
    <t>R</t>
  </si>
  <si>
    <t>D</t>
  </si>
  <si>
    <t>N</t>
  </si>
  <si>
    <t>Error term</t>
  </si>
  <si>
    <t>Peak health care capacity need</t>
  </si>
  <si>
    <t>New Imported cases with exposure</t>
  </si>
  <si>
    <t>C'</t>
  </si>
  <si>
    <t>D'</t>
  </si>
  <si>
    <t>New Imported cases with mild infection</t>
  </si>
  <si>
    <t>New Imported cases with severe infection</t>
  </si>
  <si>
    <t>Date</t>
  </si>
  <si>
    <r>
      <rPr>
        <b/>
        <sz val="9"/>
        <color theme="8"/>
        <rFont val="Calibri"/>
        <family val="2"/>
      </rPr>
      <t>Δ</t>
    </r>
    <r>
      <rPr>
        <b/>
        <sz val="9"/>
        <color theme="8"/>
        <rFont val="Calibri"/>
        <family val="2"/>
        <scheme val="minor"/>
      </rPr>
      <t xml:space="preserve"> Suceptible</t>
    </r>
  </si>
  <si>
    <t>P</t>
  </si>
  <si>
    <t>Parameters</t>
  </si>
  <si>
    <t>View:</t>
  </si>
  <si>
    <t>Fit:</t>
  </si>
  <si>
    <t>-</t>
  </si>
  <si>
    <t>New Deaths</t>
  </si>
  <si>
    <t>R mild</t>
  </si>
  <si>
    <t>R severe</t>
  </si>
  <si>
    <t>ERROR</t>
  </si>
  <si>
    <t>Deaths</t>
  </si>
  <si>
    <t>Reducing weights</t>
  </si>
  <si>
    <t>Total Error</t>
  </si>
  <si>
    <t>Symptomatic survival rate</t>
  </si>
  <si>
    <t>Optimisation variables</t>
  </si>
  <si>
    <t>Disease parameters</t>
  </si>
  <si>
    <t>Response parameters</t>
  </si>
  <si>
    <t>D_S</t>
  </si>
  <si>
    <t>D_E</t>
  </si>
  <si>
    <t>D_I</t>
  </si>
  <si>
    <t>D_C</t>
  </si>
  <si>
    <t>D_R</t>
  </si>
  <si>
    <t>D_D</t>
  </si>
  <si>
    <t>N_E</t>
  </si>
  <si>
    <t>N_I</t>
  </si>
  <si>
    <t>N_C</t>
  </si>
  <si>
    <t>N_IC</t>
  </si>
  <si>
    <t>Actual Identified Cases</t>
  </si>
  <si>
    <t>New cases with mild or severe symptoms</t>
  </si>
  <si>
    <t>DISEASE PARAMETERS</t>
  </si>
  <si>
    <r>
      <t xml:space="preserve">Weight assigned to </t>
    </r>
    <r>
      <rPr>
        <b/>
        <sz val="9"/>
        <color rgb="FFC00000"/>
        <rFont val="Calibri"/>
        <family val="2"/>
        <scheme val="minor"/>
      </rPr>
      <t>error in # deaths</t>
    </r>
    <r>
      <rPr>
        <b/>
        <sz val="9"/>
        <color theme="1"/>
        <rFont val="Calibri"/>
        <family val="2"/>
        <scheme val="minor"/>
      </rPr>
      <t xml:space="preserve"> during regression:</t>
    </r>
  </si>
  <si>
    <r>
      <t xml:space="preserve">Weight assigned to </t>
    </r>
    <r>
      <rPr>
        <b/>
        <sz val="9"/>
        <color rgb="FFC00000"/>
        <rFont val="Calibri"/>
        <family val="2"/>
        <scheme val="minor"/>
      </rPr>
      <t>error in # cases</t>
    </r>
    <r>
      <rPr>
        <b/>
        <sz val="9"/>
        <color theme="1"/>
        <rFont val="Calibri"/>
        <family val="2"/>
        <scheme val="minor"/>
      </rPr>
      <t xml:space="preserve"> in regression:</t>
    </r>
  </si>
  <si>
    <r>
      <t>CoVID-19 M</t>
    </r>
    <r>
      <rPr>
        <b/>
        <sz val="18"/>
        <color rgb="FFC00000"/>
        <rFont val="Calibri"/>
        <family val="2"/>
        <scheme val="minor"/>
      </rPr>
      <t>ODEL</t>
    </r>
    <r>
      <rPr>
        <b/>
        <sz val="24"/>
        <color rgb="FFC00000"/>
        <rFont val="Calibri"/>
        <family val="2"/>
        <scheme val="minor"/>
      </rPr>
      <t xml:space="preserve"> R</t>
    </r>
    <r>
      <rPr>
        <b/>
        <sz val="18"/>
        <color rgb="FFC00000"/>
        <rFont val="Calibri"/>
        <family val="2"/>
        <scheme val="minor"/>
      </rPr>
      <t>EGRESSION</t>
    </r>
  </si>
  <si>
    <t>Imported_E</t>
  </si>
  <si>
    <t>Imported_C</t>
  </si>
  <si>
    <t>Imported_I</t>
  </si>
  <si>
    <t>People infected by each infectious individual showing mild symptoms</t>
  </si>
  <si>
    <t>People infected by each infectious individual showing severe symptoms</t>
  </si>
  <si>
    <t>% of those showing severe symptoms who recover</t>
  </si>
  <si>
    <t>Calculated</t>
  </si>
  <si>
    <r>
      <t>CoVID-19 T</t>
    </r>
    <r>
      <rPr>
        <b/>
        <sz val="24"/>
        <color theme="4"/>
        <rFont val="Calibri"/>
        <family val="2"/>
        <scheme val="minor"/>
      </rPr>
      <t>RAJECTORY</t>
    </r>
  </si>
  <si>
    <t>Exclude people who do not get tested - Partially dynamic</t>
  </si>
  <si>
    <t>Status-quo</t>
  </si>
  <si>
    <t>Exposed to Virus</t>
  </si>
  <si>
    <t>Fisrt Case in Singapore &gt;&gt;</t>
  </si>
  <si>
    <t>Case #1,000</t>
  </si>
  <si>
    <t>Local</t>
  </si>
  <si>
    <t>Singapore Permanent Resident</t>
  </si>
  <si>
    <t>Click Here</t>
  </si>
  <si>
    <t>Case #999</t>
  </si>
  <si>
    <t>Singapore Citizen</t>
  </si>
  <si>
    <t>Case #998</t>
  </si>
  <si>
    <t>British (Singapore Work Pass holder)</t>
  </si>
  <si>
    <t>Case #997</t>
  </si>
  <si>
    <t>Imported</t>
  </si>
  <si>
    <t>Indian (Singapore Work Pass holder)</t>
  </si>
  <si>
    <t>Case #996</t>
  </si>
  <si>
    <t>Case #995</t>
  </si>
  <si>
    <t>Case #994</t>
  </si>
  <si>
    <t>Case #993</t>
  </si>
  <si>
    <t>Bangladeshi (Long Term Pass holder)</t>
  </si>
  <si>
    <t>Case #992</t>
  </si>
  <si>
    <t>Case #991</t>
  </si>
  <si>
    <t>Case #990</t>
  </si>
  <si>
    <t>Case #989</t>
  </si>
  <si>
    <t>Case #988</t>
  </si>
  <si>
    <t>Case #987</t>
  </si>
  <si>
    <t>Case #986</t>
  </si>
  <si>
    <t>Case #985</t>
  </si>
  <si>
    <t>Case #984</t>
  </si>
  <si>
    <t>Case #983</t>
  </si>
  <si>
    <t>Case #982</t>
  </si>
  <si>
    <t>Indian (Long Term Pass holder)</t>
  </si>
  <si>
    <t>Case #981</t>
  </si>
  <si>
    <t>Case #980</t>
  </si>
  <si>
    <t>Case #979</t>
  </si>
  <si>
    <t>Case #978</t>
  </si>
  <si>
    <t>Case #977</t>
  </si>
  <si>
    <t>Case #976</t>
  </si>
  <si>
    <t>Case #975</t>
  </si>
  <si>
    <t>Case #974</t>
  </si>
  <si>
    <t>Bangladeshi (Singapore Work Pass holder)</t>
  </si>
  <si>
    <t>Case #973</t>
  </si>
  <si>
    <t>Sri Lankan (Singapore Work Pass holder)</t>
  </si>
  <si>
    <t>Case #972</t>
  </si>
  <si>
    <t>Case #971</t>
  </si>
  <si>
    <t>Case #970</t>
  </si>
  <si>
    <t>Case #969</t>
  </si>
  <si>
    <t>Brazilian (Singapore Work Pass holder)</t>
  </si>
  <si>
    <t>Case #968</t>
  </si>
  <si>
    <t>Brazilian (Long Term Pass holder)</t>
  </si>
  <si>
    <t>Case #967</t>
  </si>
  <si>
    <t>Case #966</t>
  </si>
  <si>
    <t>3/31/2020</t>
  </si>
  <si>
    <t>Case #965</t>
  </si>
  <si>
    <t>Malaysian (Singapore Work Pass holder)</t>
  </si>
  <si>
    <t>Case #964</t>
  </si>
  <si>
    <t>Case #963</t>
  </si>
  <si>
    <t>Case #962</t>
  </si>
  <si>
    <t>Chinese (Singapore Work Pass holder)</t>
  </si>
  <si>
    <t>Case #961</t>
  </si>
  <si>
    <t>Case #960</t>
  </si>
  <si>
    <t>Case #959</t>
  </si>
  <si>
    <t>Case #958</t>
  </si>
  <si>
    <t>Case #957</t>
  </si>
  <si>
    <t>Case #956</t>
  </si>
  <si>
    <t>Case #955</t>
  </si>
  <si>
    <t>Australian (Singapore Work Pass holder)</t>
  </si>
  <si>
    <t>Case #954</t>
  </si>
  <si>
    <t>Case #953</t>
  </si>
  <si>
    <t>Case #952</t>
  </si>
  <si>
    <t>Case #951</t>
  </si>
  <si>
    <t>Case #950</t>
  </si>
  <si>
    <t>Case #949</t>
  </si>
  <si>
    <t>Case #948</t>
  </si>
  <si>
    <t>Case #947</t>
  </si>
  <si>
    <t>Case #946</t>
  </si>
  <si>
    <t>India (Long Term Pass Holder)</t>
  </si>
  <si>
    <t>Case #945</t>
  </si>
  <si>
    <t>Case #944</t>
  </si>
  <si>
    <t>Case #943</t>
  </si>
  <si>
    <t>Switzerland (Singapore Work Pass Holder)</t>
  </si>
  <si>
    <t>Case #942</t>
  </si>
  <si>
    <t>Case #941</t>
  </si>
  <si>
    <t>Case #940</t>
  </si>
  <si>
    <t>Case #939</t>
  </si>
  <si>
    <t>Chinese (Long Term Pass holder)</t>
  </si>
  <si>
    <t>Case #938</t>
  </si>
  <si>
    <t>India</t>
  </si>
  <si>
    <t>Case #937</t>
  </si>
  <si>
    <t>Case #936</t>
  </si>
  <si>
    <t>Case #935</t>
  </si>
  <si>
    <t>Case #934</t>
  </si>
  <si>
    <t>Case #933</t>
  </si>
  <si>
    <t>Case #932</t>
  </si>
  <si>
    <t>Case #931</t>
  </si>
  <si>
    <t>Case #930</t>
  </si>
  <si>
    <t>Case #929</t>
  </si>
  <si>
    <t>Case #928</t>
  </si>
  <si>
    <t>Indonesian (Long Term Pass holder)</t>
  </si>
  <si>
    <t>Case #927</t>
  </si>
  <si>
    <t>Case #926</t>
  </si>
  <si>
    <t>Case #925</t>
  </si>
  <si>
    <t>Case #924</t>
  </si>
  <si>
    <t>Case #923</t>
  </si>
  <si>
    <t>Case #922</t>
  </si>
  <si>
    <t>Case #921</t>
  </si>
  <si>
    <t>Case #920</t>
  </si>
  <si>
    <t>Case #919</t>
  </si>
  <si>
    <t>Case #918</t>
  </si>
  <si>
    <t>Case #917</t>
  </si>
  <si>
    <t>Case #916</t>
  </si>
  <si>
    <t>Case #915</t>
  </si>
  <si>
    <t>Case #914</t>
  </si>
  <si>
    <t>3/30/2020</t>
  </si>
  <si>
    <t>Case #913</t>
  </si>
  <si>
    <t>Case #912</t>
  </si>
  <si>
    <t>Case #911</t>
  </si>
  <si>
    <t>Case #910</t>
  </si>
  <si>
    <t>Case #909</t>
  </si>
  <si>
    <t>Case #908</t>
  </si>
  <si>
    <t>Case #907</t>
  </si>
  <si>
    <t>Dutch (Singapore Work Pass holder)</t>
  </si>
  <si>
    <t>Case #906</t>
  </si>
  <si>
    <t>Italian</t>
  </si>
  <si>
    <t>Case #905</t>
  </si>
  <si>
    <t>Case #904</t>
  </si>
  <si>
    <t>Case #903</t>
  </si>
  <si>
    <t>Case #902</t>
  </si>
  <si>
    <t>Case #901</t>
  </si>
  <si>
    <t>Case #900</t>
  </si>
  <si>
    <t>Case #899</t>
  </si>
  <si>
    <t>Case #898</t>
  </si>
  <si>
    <t>Filipino (Singapore Work Pass holder)</t>
  </si>
  <si>
    <t>Case #897</t>
  </si>
  <si>
    <t>Case #896</t>
  </si>
  <si>
    <t>Case #895</t>
  </si>
  <si>
    <t>Case #894</t>
  </si>
  <si>
    <t>Case #893</t>
  </si>
  <si>
    <t>Case #892</t>
  </si>
  <si>
    <t>Case #891</t>
  </si>
  <si>
    <t>Case #890</t>
  </si>
  <si>
    <t>Case #889</t>
  </si>
  <si>
    <t>Case #888</t>
  </si>
  <si>
    <t>Case #887</t>
  </si>
  <si>
    <t>Case #886</t>
  </si>
  <si>
    <t>Case #885</t>
  </si>
  <si>
    <t>Case #884</t>
  </si>
  <si>
    <t>Case #883</t>
  </si>
  <si>
    <t>Case #882</t>
  </si>
  <si>
    <t>Case #881</t>
  </si>
  <si>
    <t>Case #880</t>
  </si>
  <si>
    <t>Case #879</t>
  </si>
  <si>
    <t>Case #878</t>
  </si>
  <si>
    <t>Case #877</t>
  </si>
  <si>
    <t>Case #876</t>
  </si>
  <si>
    <t>Case #875</t>
  </si>
  <si>
    <t>Case #874</t>
  </si>
  <si>
    <t>Case #873</t>
  </si>
  <si>
    <t>Case #872</t>
  </si>
  <si>
    <t>Case #871</t>
  </si>
  <si>
    <t>Case #870</t>
  </si>
  <si>
    <t>Case #869</t>
  </si>
  <si>
    <t>Case #868</t>
  </si>
  <si>
    <t>3/29/2020</t>
  </si>
  <si>
    <t>Case #867</t>
  </si>
  <si>
    <t>Case #866</t>
  </si>
  <si>
    <t>Case #865</t>
  </si>
  <si>
    <t>Case #864</t>
  </si>
  <si>
    <t>Case #863</t>
  </si>
  <si>
    <t>Case #862</t>
  </si>
  <si>
    <t>Case #861</t>
  </si>
  <si>
    <t>Case #860</t>
  </si>
  <si>
    <t>Case #859</t>
  </si>
  <si>
    <t>Case #858</t>
  </si>
  <si>
    <t>Case #857</t>
  </si>
  <si>
    <t>Case #856</t>
  </si>
  <si>
    <t>Case #855</t>
  </si>
  <si>
    <t>Case #854</t>
  </si>
  <si>
    <t>Case #853</t>
  </si>
  <si>
    <t>Case #852</t>
  </si>
  <si>
    <t>Case #851</t>
  </si>
  <si>
    <t>Case #850</t>
  </si>
  <si>
    <t>Case #849</t>
  </si>
  <si>
    <t>Case #848</t>
  </si>
  <si>
    <t>Taiwanese (Long Term Pass holder)</t>
  </si>
  <si>
    <t>Case #847</t>
  </si>
  <si>
    <t>Case #846</t>
  </si>
  <si>
    <t>Emirati (Long Term Pass holder)</t>
  </si>
  <si>
    <t>Case #845</t>
  </si>
  <si>
    <t>Case #844</t>
  </si>
  <si>
    <t>Case #843</t>
  </si>
  <si>
    <t>Malaysian</t>
  </si>
  <si>
    <t>Case #842</t>
  </si>
  <si>
    <t>Case #841</t>
  </si>
  <si>
    <t>Case #840</t>
  </si>
  <si>
    <t>Case #839</t>
  </si>
  <si>
    <t>Case #838</t>
  </si>
  <si>
    <t>Case #837</t>
  </si>
  <si>
    <t>Case #836</t>
  </si>
  <si>
    <t>Case #835</t>
  </si>
  <si>
    <t>Case #834</t>
  </si>
  <si>
    <t>Case #833</t>
  </si>
  <si>
    <t>Malaysian (Long Term Pass holder)</t>
  </si>
  <si>
    <t>Case #832</t>
  </si>
  <si>
    <t>Case #831</t>
  </si>
  <si>
    <t>Case #830</t>
  </si>
  <si>
    <t>3/28/2020</t>
  </si>
  <si>
    <t>Case #829</t>
  </si>
  <si>
    <t>Case #828</t>
  </si>
  <si>
    <t>Case #827</t>
  </si>
  <si>
    <t>Case #826</t>
  </si>
  <si>
    <t>Case #825</t>
  </si>
  <si>
    <t>Case #824</t>
  </si>
  <si>
    <t>Case #823</t>
  </si>
  <si>
    <t>Case #822</t>
  </si>
  <si>
    <t>Case #821</t>
  </si>
  <si>
    <t>Case #820</t>
  </si>
  <si>
    <t>Case #819</t>
  </si>
  <si>
    <t>Case #818</t>
  </si>
  <si>
    <t>Japanese (Singapore Work Pass holder)</t>
  </si>
  <si>
    <t>Case #817</t>
  </si>
  <si>
    <t>Case #816</t>
  </si>
  <si>
    <t>Case #815</t>
  </si>
  <si>
    <t>Case #814</t>
  </si>
  <si>
    <t>Case #813</t>
  </si>
  <si>
    <t>Case #812</t>
  </si>
  <si>
    <t>Case #811</t>
  </si>
  <si>
    <t>Australian (Long Term Pass holder)</t>
  </si>
  <si>
    <t>Case #810</t>
  </si>
  <si>
    <t>Case #809</t>
  </si>
  <si>
    <t>Case #808</t>
  </si>
  <si>
    <t>Case #807</t>
  </si>
  <si>
    <t>Case #806</t>
  </si>
  <si>
    <t>Case #805</t>
  </si>
  <si>
    <t>Case #804</t>
  </si>
  <si>
    <t>Case #803</t>
  </si>
  <si>
    <t>Case #802</t>
  </si>
  <si>
    <t>Case #801</t>
  </si>
  <si>
    <t>Myanmar (Singapore Work Pass Holder)</t>
  </si>
  <si>
    <t>Case #800</t>
  </si>
  <si>
    <t>Case #799</t>
  </si>
  <si>
    <t>Case #798</t>
  </si>
  <si>
    <t>Case #797</t>
  </si>
  <si>
    <t>Indonesian (Long Term Pass Holder)</t>
  </si>
  <si>
    <t>Case #796</t>
  </si>
  <si>
    <t>3/27/2020</t>
  </si>
  <si>
    <t>Malaysian (Singapore Work Pass Holder)</t>
  </si>
  <si>
    <t>Case #795</t>
  </si>
  <si>
    <t>Case #794</t>
  </si>
  <si>
    <t>Case #793</t>
  </si>
  <si>
    <t>Case #792</t>
  </si>
  <si>
    <t>Case #791</t>
  </si>
  <si>
    <t>Case #790</t>
  </si>
  <si>
    <t>Case #789</t>
  </si>
  <si>
    <t>Case #788</t>
  </si>
  <si>
    <t>Case #787</t>
  </si>
  <si>
    <t>Case #786</t>
  </si>
  <si>
    <t>Case #785</t>
  </si>
  <si>
    <t>Case #784</t>
  </si>
  <si>
    <t>Case #783</t>
  </si>
  <si>
    <t>Case #782</t>
  </si>
  <si>
    <t>Case #781</t>
  </si>
  <si>
    <t>Case #780</t>
  </si>
  <si>
    <t>Case #779</t>
  </si>
  <si>
    <t>Case #778</t>
  </si>
  <si>
    <t>Case #777</t>
  </si>
  <si>
    <t>Case #776</t>
  </si>
  <si>
    <t>Case #775</t>
  </si>
  <si>
    <t>Case #774</t>
  </si>
  <si>
    <t>Case #773</t>
  </si>
  <si>
    <t>Case #772</t>
  </si>
  <si>
    <t>Case #771</t>
  </si>
  <si>
    <t>Case #770</t>
  </si>
  <si>
    <t>Case #769</t>
  </si>
  <si>
    <t>Case #768</t>
  </si>
  <si>
    <t>Case #767</t>
  </si>
  <si>
    <t>Case #766</t>
  </si>
  <si>
    <t>Case #765</t>
  </si>
  <si>
    <t>Case #764</t>
  </si>
  <si>
    <t>Spanish (Singapore Work Pass holder)</t>
  </si>
  <si>
    <t>Case #763</t>
  </si>
  <si>
    <t>Case #762</t>
  </si>
  <si>
    <t>Case #761</t>
  </si>
  <si>
    <t>South African (Singapore Work Pass holder)</t>
  </si>
  <si>
    <t>Case #760</t>
  </si>
  <si>
    <t>Case #759</t>
  </si>
  <si>
    <t>Case #758</t>
  </si>
  <si>
    <t>Case #757</t>
  </si>
  <si>
    <t>Case #756</t>
  </si>
  <si>
    <t>Case #755</t>
  </si>
  <si>
    <t>Case #754</t>
  </si>
  <si>
    <t>Case #753</t>
  </si>
  <si>
    <t>Case #752</t>
  </si>
  <si>
    <t>Case #751</t>
  </si>
  <si>
    <t>Case #750</t>
  </si>
  <si>
    <t>Case #749</t>
  </si>
  <si>
    <t>Case #748</t>
  </si>
  <si>
    <t>Case #747</t>
  </si>
  <si>
    <t>Case #746</t>
  </si>
  <si>
    <t>Case #745</t>
  </si>
  <si>
    <t>Case #744</t>
  </si>
  <si>
    <t>Case #743</t>
  </si>
  <si>
    <t>Case #742</t>
  </si>
  <si>
    <t>Case #741</t>
  </si>
  <si>
    <t>Case #740</t>
  </si>
  <si>
    <t>Case #739</t>
  </si>
  <si>
    <t>Case #738</t>
  </si>
  <si>
    <t>Case #737</t>
  </si>
  <si>
    <t>Case #736</t>
  </si>
  <si>
    <t>French (Long Term Pass holder)</t>
  </si>
  <si>
    <t>Case #735</t>
  </si>
  <si>
    <t>Irish (Singapore Work Pass holder)</t>
  </si>
  <si>
    <t>Case #734</t>
  </si>
  <si>
    <t>Case #733</t>
  </si>
  <si>
    <t>Australian</t>
  </si>
  <si>
    <t>Case #732</t>
  </si>
  <si>
    <t>Case #731</t>
  </si>
  <si>
    <t>Case #730</t>
  </si>
  <si>
    <t>Case #729</t>
  </si>
  <si>
    <t>Case #728</t>
  </si>
  <si>
    <t>Case #727</t>
  </si>
  <si>
    <t>Case #726</t>
  </si>
  <si>
    <t>Case #725</t>
  </si>
  <si>
    <t>Case #724</t>
  </si>
  <si>
    <t>Case #723</t>
  </si>
  <si>
    <t>Case #722</t>
  </si>
  <si>
    <t>Case #721</t>
  </si>
  <si>
    <t>Case #720</t>
  </si>
  <si>
    <t>Indonesian</t>
  </si>
  <si>
    <t>Case #719</t>
  </si>
  <si>
    <t>Case #718</t>
  </si>
  <si>
    <t>Case #717</t>
  </si>
  <si>
    <t>Case #716</t>
  </si>
  <si>
    <t>Case #715</t>
  </si>
  <si>
    <t>Case #714</t>
  </si>
  <si>
    <t>3/26/2020</t>
  </si>
  <si>
    <t>South Korean (Singapore Work Pass holder)</t>
  </si>
  <si>
    <t>Case #713</t>
  </si>
  <si>
    <t>UK (Long Term Pass holder)</t>
  </si>
  <si>
    <t>Case #712</t>
  </si>
  <si>
    <t>Case #711</t>
  </si>
  <si>
    <t>Case #710</t>
  </si>
  <si>
    <t>Case #709</t>
  </si>
  <si>
    <t>Case #708</t>
  </si>
  <si>
    <t>Case #707</t>
  </si>
  <si>
    <t>Case #706</t>
  </si>
  <si>
    <t>Case #705</t>
  </si>
  <si>
    <t>Case #704</t>
  </si>
  <si>
    <t>Case #703</t>
  </si>
  <si>
    <t>Case #702</t>
  </si>
  <si>
    <t>Case #701</t>
  </si>
  <si>
    <t>Case #700</t>
  </si>
  <si>
    <t>Case #699</t>
  </si>
  <si>
    <t>Case #698</t>
  </si>
  <si>
    <t>Case #697</t>
  </si>
  <si>
    <t>Case #696</t>
  </si>
  <si>
    <t>Case #695</t>
  </si>
  <si>
    <t>Indian</t>
  </si>
  <si>
    <t>Case #694</t>
  </si>
  <si>
    <t>Case #693</t>
  </si>
  <si>
    <t>Case #692</t>
  </si>
  <si>
    <t>Case #691</t>
  </si>
  <si>
    <t>UK (Singapore Work Pass holder)</t>
  </si>
  <si>
    <t>Case #690</t>
  </si>
  <si>
    <t>Case #689</t>
  </si>
  <si>
    <t>Case #688</t>
  </si>
  <si>
    <t>Case #687</t>
  </si>
  <si>
    <t>Case #686</t>
  </si>
  <si>
    <t>Case #685</t>
  </si>
  <si>
    <t>New Zealander (Long Term Pass holder)</t>
  </si>
  <si>
    <t>Case #684</t>
  </si>
  <si>
    <t>Case #683</t>
  </si>
  <si>
    <t>Case #682</t>
  </si>
  <si>
    <t>Case #681</t>
  </si>
  <si>
    <t>New Zealander (Singapore Work Pass Holder)</t>
  </si>
  <si>
    <t>Case #680</t>
  </si>
  <si>
    <t>British</t>
  </si>
  <si>
    <t>Case #679</t>
  </si>
  <si>
    <t>American (Singapore Work Pass Holder)</t>
  </si>
  <si>
    <t>Case #678</t>
  </si>
  <si>
    <t>Case #677</t>
  </si>
  <si>
    <t>Case #676</t>
  </si>
  <si>
    <t>Case #675</t>
  </si>
  <si>
    <t>Case #674</t>
  </si>
  <si>
    <t>Case #673</t>
  </si>
  <si>
    <t>Case #672</t>
  </si>
  <si>
    <t>Case #671</t>
  </si>
  <si>
    <t>Case #670</t>
  </si>
  <si>
    <t>Australian (Singapore Work Pass Holder)</t>
  </si>
  <si>
    <t>Case #669</t>
  </si>
  <si>
    <t>British (Singapore Work Pass Holder)</t>
  </si>
  <si>
    <t>Case #668</t>
  </si>
  <si>
    <t>Indian (Singapore Work Pass Holder)</t>
  </si>
  <si>
    <t>Case #667</t>
  </si>
  <si>
    <t>Case #666</t>
  </si>
  <si>
    <t>Case #665</t>
  </si>
  <si>
    <t>Case #664</t>
  </si>
  <si>
    <t>American</t>
  </si>
  <si>
    <t>Case #663</t>
  </si>
  <si>
    <t>Case #662</t>
  </si>
  <si>
    <t>Case #661</t>
  </si>
  <si>
    <t>Case #660</t>
  </si>
  <si>
    <t>3/25/2020</t>
  </si>
  <si>
    <t>Filipino (Singapore Work Pass Holder)</t>
  </si>
  <si>
    <t>Case #659</t>
  </si>
  <si>
    <t>Case #658</t>
  </si>
  <si>
    <t>Bangladeshi (Singapore Work Pass Holder)</t>
  </si>
  <si>
    <t>Case #657</t>
  </si>
  <si>
    <t>Case #656</t>
  </si>
  <si>
    <t>Case #655</t>
  </si>
  <si>
    <t>Indian (Long Term Pass Holder)</t>
  </si>
  <si>
    <t>Case #654</t>
  </si>
  <si>
    <t>Case #653</t>
  </si>
  <si>
    <t>Case #652</t>
  </si>
  <si>
    <t>Case #651</t>
  </si>
  <si>
    <t>Case #650</t>
  </si>
  <si>
    <t>Case #649</t>
  </si>
  <si>
    <t>Case #648</t>
  </si>
  <si>
    <t>French (Singapore Work Pass Holder)</t>
  </si>
  <si>
    <t>Case #647</t>
  </si>
  <si>
    <t>Case #646</t>
  </si>
  <si>
    <t>Case #645</t>
  </si>
  <si>
    <t>Case #644</t>
  </si>
  <si>
    <t>Case #643</t>
  </si>
  <si>
    <t>Case #642</t>
  </si>
  <si>
    <t>Case #641</t>
  </si>
  <si>
    <t>Case #640</t>
  </si>
  <si>
    <t>Case #639</t>
  </si>
  <si>
    <t>Case #638</t>
  </si>
  <si>
    <t>Case #637</t>
  </si>
  <si>
    <t>Chinese (Long Term Pass Holder)</t>
  </si>
  <si>
    <t>Case #636</t>
  </si>
  <si>
    <t>Case #635</t>
  </si>
  <si>
    <t>Case #634</t>
  </si>
  <si>
    <t>Case #633</t>
  </si>
  <si>
    <t>Case #632</t>
  </si>
  <si>
    <t>Case #631</t>
  </si>
  <si>
    <t>Case #630</t>
  </si>
  <si>
    <t>Case #629</t>
  </si>
  <si>
    <t>Case #628</t>
  </si>
  <si>
    <t>Case #627</t>
  </si>
  <si>
    <t>Case #626</t>
  </si>
  <si>
    <t>UK (Singapore Work Pass Holder)</t>
  </si>
  <si>
    <t>Case #625</t>
  </si>
  <si>
    <t>Case #624</t>
  </si>
  <si>
    <t>Case #623</t>
  </si>
  <si>
    <t>Case #622</t>
  </si>
  <si>
    <t>Case #621</t>
  </si>
  <si>
    <t>Case #620</t>
  </si>
  <si>
    <t>Case #619</t>
  </si>
  <si>
    <t>Case #618</t>
  </si>
  <si>
    <t>Case #617</t>
  </si>
  <si>
    <t>Case #616</t>
  </si>
  <si>
    <t>Case #615</t>
  </si>
  <si>
    <t>Case #614</t>
  </si>
  <si>
    <t>Case #613</t>
  </si>
  <si>
    <t>Case #612</t>
  </si>
  <si>
    <t>3/24/2020</t>
  </si>
  <si>
    <t>Case #611</t>
  </si>
  <si>
    <t>Case #610</t>
  </si>
  <si>
    <t>Case #609</t>
  </si>
  <si>
    <t>Case #608</t>
  </si>
  <si>
    <t>French (Long Term Pass Holder)</t>
  </si>
  <si>
    <t>Case #607</t>
  </si>
  <si>
    <t>Case #606</t>
  </si>
  <si>
    <t>Case #605</t>
  </si>
  <si>
    <t>Case #604</t>
  </si>
  <si>
    <t>Filipino (Long Term Pass Holder)</t>
  </si>
  <si>
    <t>Case #603</t>
  </si>
  <si>
    <t>Case #602</t>
  </si>
  <si>
    <t>Case #601</t>
  </si>
  <si>
    <t>Case #600</t>
  </si>
  <si>
    <t>Case #599</t>
  </si>
  <si>
    <t>Case #598</t>
  </si>
  <si>
    <t>Case #597</t>
  </si>
  <si>
    <t>Case #596</t>
  </si>
  <si>
    <t>Case #595</t>
  </si>
  <si>
    <t>Case #594</t>
  </si>
  <si>
    <t>Case #593</t>
  </si>
  <si>
    <t>Case #592</t>
  </si>
  <si>
    <t>Case #591</t>
  </si>
  <si>
    <t>Case #590</t>
  </si>
  <si>
    <t>Case #589</t>
  </si>
  <si>
    <t>Case #588</t>
  </si>
  <si>
    <t>Case #587</t>
  </si>
  <si>
    <t>Case #586</t>
  </si>
  <si>
    <t>Case #585</t>
  </si>
  <si>
    <t>Case #584</t>
  </si>
  <si>
    <t>Case #583</t>
  </si>
  <si>
    <t>Case #582</t>
  </si>
  <si>
    <t>Case #581</t>
  </si>
  <si>
    <t>Case #580</t>
  </si>
  <si>
    <t>Case #579</t>
  </si>
  <si>
    <t>Case #578</t>
  </si>
  <si>
    <t>Case #577</t>
  </si>
  <si>
    <t>Case #576</t>
  </si>
  <si>
    <t>Case #575</t>
  </si>
  <si>
    <t>Case #574</t>
  </si>
  <si>
    <t>Case #573</t>
  </si>
  <si>
    <t>Case #572</t>
  </si>
  <si>
    <t>Case #571</t>
  </si>
  <si>
    <t>Case #570</t>
  </si>
  <si>
    <t>Case #569</t>
  </si>
  <si>
    <t>Case #568</t>
  </si>
  <si>
    <t>Case #567</t>
  </si>
  <si>
    <t>Case #566</t>
  </si>
  <si>
    <t>Case #565</t>
  </si>
  <si>
    <t>Case #564</t>
  </si>
  <si>
    <t>Case #563</t>
  </si>
  <si>
    <t>Case #562</t>
  </si>
  <si>
    <t>Case #561</t>
  </si>
  <si>
    <t>Case #560</t>
  </si>
  <si>
    <t>Case #559</t>
  </si>
  <si>
    <t>Case #558</t>
  </si>
  <si>
    <t>Case #557</t>
  </si>
  <si>
    <t>Case #556</t>
  </si>
  <si>
    <t>Case #555</t>
  </si>
  <si>
    <t>Case #554</t>
  </si>
  <si>
    <t>Malaysian (Long Term Pass Holder)</t>
  </si>
  <si>
    <t>Case #553</t>
  </si>
  <si>
    <t>Case #552</t>
  </si>
  <si>
    <t>Case #551</t>
  </si>
  <si>
    <t>Case #550</t>
  </si>
  <si>
    <t>Case #549</t>
  </si>
  <si>
    <t>Case #548</t>
  </si>
  <si>
    <t>Case #547</t>
  </si>
  <si>
    <t>Case #546</t>
  </si>
  <si>
    <t>Case #545</t>
  </si>
  <si>
    <t>Case #544</t>
  </si>
  <si>
    <t>Case #543</t>
  </si>
  <si>
    <t>Case #542</t>
  </si>
  <si>
    <t>Case #541</t>
  </si>
  <si>
    <t>Case #540</t>
  </si>
  <si>
    <t>Case #539</t>
  </si>
  <si>
    <t>Case #538</t>
  </si>
  <si>
    <t>3/23/2020</t>
  </si>
  <si>
    <t>Case #537</t>
  </si>
  <si>
    <t>Case #536</t>
  </si>
  <si>
    <t>Case #535</t>
  </si>
  <si>
    <t>Case #534</t>
  </si>
  <si>
    <t>Case #533</t>
  </si>
  <si>
    <t>Case #532</t>
  </si>
  <si>
    <t>Case #531</t>
  </si>
  <si>
    <t>Case #530</t>
  </si>
  <si>
    <t>Case #529</t>
  </si>
  <si>
    <t>Case #528</t>
  </si>
  <si>
    <t>Case #527</t>
  </si>
  <si>
    <t>Case #526</t>
  </si>
  <si>
    <t>Case #525</t>
  </si>
  <si>
    <t>Case #524</t>
  </si>
  <si>
    <t>Case #523</t>
  </si>
  <si>
    <t>Case #522</t>
  </si>
  <si>
    <t>Case #521</t>
  </si>
  <si>
    <t>Case #520</t>
  </si>
  <si>
    <t>Case #519</t>
  </si>
  <si>
    <t>German</t>
  </si>
  <si>
    <t>Case #518</t>
  </si>
  <si>
    <t>Australian (Long Term Pass Holder)</t>
  </si>
  <si>
    <t>Case #517</t>
  </si>
  <si>
    <t>Case #516</t>
  </si>
  <si>
    <t>Case #515</t>
  </si>
  <si>
    <t>Case #514</t>
  </si>
  <si>
    <t>Case #513</t>
  </si>
  <si>
    <t>Case #512</t>
  </si>
  <si>
    <t>Case #511</t>
  </si>
  <si>
    <t>Case #510</t>
  </si>
  <si>
    <t>Case #509</t>
  </si>
  <si>
    <t>Case #508</t>
  </si>
  <si>
    <t>Case #507</t>
  </si>
  <si>
    <t>Case #506</t>
  </si>
  <si>
    <t>Case #505</t>
  </si>
  <si>
    <t>Case #504</t>
  </si>
  <si>
    <t>Case #503</t>
  </si>
  <si>
    <t>3/22/2020</t>
  </si>
  <si>
    <t>Case #502</t>
  </si>
  <si>
    <t>Case #501</t>
  </si>
  <si>
    <t>Case #500</t>
  </si>
  <si>
    <t>Case #499</t>
  </si>
  <si>
    <t>Case #498</t>
  </si>
  <si>
    <t>Case #497</t>
  </si>
  <si>
    <t>Case #496</t>
  </si>
  <si>
    <t>Case #495</t>
  </si>
  <si>
    <t>Case #494</t>
  </si>
  <si>
    <t>Case #493</t>
  </si>
  <si>
    <t>Case #492</t>
  </si>
  <si>
    <t>Case #491</t>
  </si>
  <si>
    <t>Case #490</t>
  </si>
  <si>
    <t>Case #489</t>
  </si>
  <si>
    <t>Case #488</t>
  </si>
  <si>
    <t>Case #487</t>
  </si>
  <si>
    <t>Case #486</t>
  </si>
  <si>
    <t>Case #485</t>
  </si>
  <si>
    <t>Case #484</t>
  </si>
  <si>
    <t>Case #483</t>
  </si>
  <si>
    <t>Case #482</t>
  </si>
  <si>
    <t>Case #481</t>
  </si>
  <si>
    <t>Case #480</t>
  </si>
  <si>
    <t>Case #479</t>
  </si>
  <si>
    <t>Indonesian (Singapore Work Pass Holder)</t>
  </si>
  <si>
    <t>Case #478</t>
  </si>
  <si>
    <t>Case #477</t>
  </si>
  <si>
    <t>Irish (Singapore Work Pass Holder)</t>
  </si>
  <si>
    <t>Case #476</t>
  </si>
  <si>
    <t>Case #475</t>
  </si>
  <si>
    <t>Case #474</t>
  </si>
  <si>
    <t>Case #473</t>
  </si>
  <si>
    <t>Case #472</t>
  </si>
  <si>
    <t>Case #471</t>
  </si>
  <si>
    <t>Case #470</t>
  </si>
  <si>
    <t>Case #469</t>
  </si>
  <si>
    <t>Case #468</t>
  </si>
  <si>
    <t>Case #467</t>
  </si>
  <si>
    <t>Case #466</t>
  </si>
  <si>
    <t>Case #465</t>
  </si>
  <si>
    <t>Case #464</t>
  </si>
  <si>
    <t>Case #463</t>
  </si>
  <si>
    <t>Case #462</t>
  </si>
  <si>
    <t>Case #461</t>
  </si>
  <si>
    <t>Case #460</t>
  </si>
  <si>
    <t>New Zealander</t>
  </si>
  <si>
    <t>Case #459</t>
  </si>
  <si>
    <t>Case #458</t>
  </si>
  <si>
    <t>Case #457</t>
  </si>
  <si>
    <t>Myanmar (Singapore Work Pass holder)</t>
  </si>
  <si>
    <t>Case #456</t>
  </si>
  <si>
    <t>Case #455</t>
  </si>
  <si>
    <t>Case #454</t>
  </si>
  <si>
    <t>Case #453</t>
  </si>
  <si>
    <t>Case #452</t>
  </si>
  <si>
    <t>Case #451</t>
  </si>
  <si>
    <t>Case #450</t>
  </si>
  <si>
    <t>3/21/2020</t>
  </si>
  <si>
    <t>Case #449</t>
  </si>
  <si>
    <t>Case #448</t>
  </si>
  <si>
    <t>Case #447</t>
  </si>
  <si>
    <t>Case #446</t>
  </si>
  <si>
    <t>Indonesian (Long Term Visit Pass holder)</t>
  </si>
  <si>
    <t>Case #445</t>
  </si>
  <si>
    <t>Case #444</t>
  </si>
  <si>
    <t>Case #443</t>
  </si>
  <si>
    <t>Case #442</t>
  </si>
  <si>
    <t>Case #441</t>
  </si>
  <si>
    <t>Case #440</t>
  </si>
  <si>
    <t>Case #439</t>
  </si>
  <si>
    <t>Danish (Long Term Pass Holder)</t>
  </si>
  <si>
    <t>Case #438</t>
  </si>
  <si>
    <t>Case #437</t>
  </si>
  <si>
    <t>Case #436</t>
  </si>
  <si>
    <t>Case #435</t>
  </si>
  <si>
    <t>Case #434</t>
  </si>
  <si>
    <t>Case #433</t>
  </si>
  <si>
    <t>Case #432</t>
  </si>
  <si>
    <t>Case #431</t>
  </si>
  <si>
    <t>Case #430</t>
  </si>
  <si>
    <t>Case #429</t>
  </si>
  <si>
    <t>Case #428</t>
  </si>
  <si>
    <t>Case #427</t>
  </si>
  <si>
    <t>Case #426</t>
  </si>
  <si>
    <t>Case #425</t>
  </si>
  <si>
    <t>Case #424</t>
  </si>
  <si>
    <t>Case #423</t>
  </si>
  <si>
    <t>Case #422</t>
  </si>
  <si>
    <t>Case #421</t>
  </si>
  <si>
    <t>Case #420</t>
  </si>
  <si>
    <t>Case #419</t>
  </si>
  <si>
    <t>Dutch</t>
  </si>
  <si>
    <t>Case #418</t>
  </si>
  <si>
    <t>Case #417</t>
  </si>
  <si>
    <t>Case #416</t>
  </si>
  <si>
    <t>Case #415</t>
  </si>
  <si>
    <t>Case #414</t>
  </si>
  <si>
    <t>Case #413</t>
  </si>
  <si>
    <t>Case #412</t>
  </si>
  <si>
    <t>Case #411</t>
  </si>
  <si>
    <t>Case #410</t>
  </si>
  <si>
    <t>Case #409</t>
  </si>
  <si>
    <t>3/20/2020</t>
  </si>
  <si>
    <t>Case #408</t>
  </si>
  <si>
    <t>Case #407</t>
  </si>
  <si>
    <t>Spanish</t>
  </si>
  <si>
    <t>Case #406</t>
  </si>
  <si>
    <t>Case #405</t>
  </si>
  <si>
    <t>Case #404</t>
  </si>
  <si>
    <t>Case #403</t>
  </si>
  <si>
    <t>Case #402</t>
  </si>
  <si>
    <t>Case #401</t>
  </si>
  <si>
    <t>Case #400</t>
  </si>
  <si>
    <t>Case #399</t>
  </si>
  <si>
    <t>Case #398</t>
  </si>
  <si>
    <t>Case #397</t>
  </si>
  <si>
    <t>Case #396</t>
  </si>
  <si>
    <t>Case #395</t>
  </si>
  <si>
    <t>Case #394</t>
  </si>
  <si>
    <t>Filipino (Singapore Long TermPass Holder)</t>
  </si>
  <si>
    <t>Case #393</t>
  </si>
  <si>
    <t>Case #392</t>
  </si>
  <si>
    <t>Case #391</t>
  </si>
  <si>
    <t>Case #390</t>
  </si>
  <si>
    <t>Case #389</t>
  </si>
  <si>
    <t>Russian (Singapore Work Pass Holder)</t>
  </si>
  <si>
    <t>Case #388</t>
  </si>
  <si>
    <t>Case #387</t>
  </si>
  <si>
    <t>Swiss (Singapore Work Pass Holder)</t>
  </si>
  <si>
    <t>Case #386</t>
  </si>
  <si>
    <t>Case #385</t>
  </si>
  <si>
    <t>Case #384</t>
  </si>
  <si>
    <t>Case #383</t>
  </si>
  <si>
    <t>Case #382</t>
  </si>
  <si>
    <t>Case #381</t>
  </si>
  <si>
    <t>Case #380</t>
  </si>
  <si>
    <t>Case #379</t>
  </si>
  <si>
    <t>Swede (Singapore Work Pass holder)</t>
  </si>
  <si>
    <t>Case #378</t>
  </si>
  <si>
    <t>UK (Long Term Visit Pass holder)</t>
  </si>
  <si>
    <t>Case #377</t>
  </si>
  <si>
    <t>Case #376</t>
  </si>
  <si>
    <t>Case #375</t>
  </si>
  <si>
    <t>Case #374</t>
  </si>
  <si>
    <t>Case #373</t>
  </si>
  <si>
    <t>Case #372</t>
  </si>
  <si>
    <t>Case #371</t>
  </si>
  <si>
    <t>Case #370</t>
  </si>
  <si>
    <t>Case #369</t>
  </si>
  <si>
    <t>Case #368</t>
  </si>
  <si>
    <t>Case #367</t>
  </si>
  <si>
    <t>Case #366</t>
  </si>
  <si>
    <t>Case #365</t>
  </si>
  <si>
    <t>Case #364</t>
  </si>
  <si>
    <t>Case #363</t>
  </si>
  <si>
    <t>3/19/2020</t>
  </si>
  <si>
    <t>Case #362</t>
  </si>
  <si>
    <t>German (Long Term Pass holder)</t>
  </si>
  <si>
    <t>Case #361</t>
  </si>
  <si>
    <t>Case #360</t>
  </si>
  <si>
    <t>Case #359</t>
  </si>
  <si>
    <t>Case #358</t>
  </si>
  <si>
    <t>Case #357</t>
  </si>
  <si>
    <t>Case #356</t>
  </si>
  <si>
    <t>Case #355</t>
  </si>
  <si>
    <t>Australian (Long Term Visit Pass holder)</t>
  </si>
  <si>
    <t>Case #354</t>
  </si>
  <si>
    <t>Case #353</t>
  </si>
  <si>
    <t>Case #352</t>
  </si>
  <si>
    <t>Case #351</t>
  </si>
  <si>
    <t>Case #350</t>
  </si>
  <si>
    <t>Case #349</t>
  </si>
  <si>
    <t>Case #348</t>
  </si>
  <si>
    <t>Case #347</t>
  </si>
  <si>
    <t>Case #346</t>
  </si>
  <si>
    <t>Case #345</t>
  </si>
  <si>
    <t>German (Singapore Work Pass Holder)</t>
  </si>
  <si>
    <t>Case #344</t>
  </si>
  <si>
    <t>Case #343</t>
  </si>
  <si>
    <t>Case #342</t>
  </si>
  <si>
    <t>Case #341</t>
  </si>
  <si>
    <t>Case #340</t>
  </si>
  <si>
    <t>Case #339</t>
  </si>
  <si>
    <t>Case #338</t>
  </si>
  <si>
    <t>Case #337</t>
  </si>
  <si>
    <t>Case #336</t>
  </si>
  <si>
    <t>Case #335</t>
  </si>
  <si>
    <t>Case #334</t>
  </si>
  <si>
    <t>Case #333</t>
  </si>
  <si>
    <t>Columbian (Singapore Long Term Pass Holder)</t>
  </si>
  <si>
    <t>Case #332</t>
  </si>
  <si>
    <t>American (Singapore Long Term Pass Holder)</t>
  </si>
  <si>
    <t>Case #331</t>
  </si>
  <si>
    <t>Case #330</t>
  </si>
  <si>
    <t>Case #329</t>
  </si>
  <si>
    <t>Case #328</t>
  </si>
  <si>
    <t>Case #327</t>
  </si>
  <si>
    <t>Case #326</t>
  </si>
  <si>
    <t>Case #325</t>
  </si>
  <si>
    <t>Case #324</t>
  </si>
  <si>
    <t>3/18/2020</t>
  </si>
  <si>
    <t>Brazilian (Singapore Work Pass Holder)</t>
  </si>
  <si>
    <t>Case #323</t>
  </si>
  <si>
    <t>Case #322</t>
  </si>
  <si>
    <t>Case #321</t>
  </si>
  <si>
    <t>Case #320</t>
  </si>
  <si>
    <t>Case #319</t>
  </si>
  <si>
    <t>Case #318</t>
  </si>
  <si>
    <t>Chinese (Singapore Long Term Pass Holder)</t>
  </si>
  <si>
    <t>Case #317</t>
  </si>
  <si>
    <t>Case #316</t>
  </si>
  <si>
    <t>Case #315</t>
  </si>
  <si>
    <t>Case #314</t>
  </si>
  <si>
    <t>Case #313</t>
  </si>
  <si>
    <t>Case #312</t>
  </si>
  <si>
    <t>French</t>
  </si>
  <si>
    <t>Case #311</t>
  </si>
  <si>
    <t>Case #310</t>
  </si>
  <si>
    <t>Case #309</t>
  </si>
  <si>
    <t>Case #308</t>
  </si>
  <si>
    <t>Case #307</t>
  </si>
  <si>
    <t>Case #306</t>
  </si>
  <si>
    <t>Case #305</t>
  </si>
  <si>
    <t>Case #304</t>
  </si>
  <si>
    <t>Case #303</t>
  </si>
  <si>
    <t>Malaysian (Singapore Long Term Pass Holder)</t>
  </si>
  <si>
    <t>Case #302</t>
  </si>
  <si>
    <t>Case #301</t>
  </si>
  <si>
    <t>Case #300</t>
  </si>
  <si>
    <t>Case #299</t>
  </si>
  <si>
    <t>Case #298</t>
  </si>
  <si>
    <t>Case #297</t>
  </si>
  <si>
    <t>Case #296</t>
  </si>
  <si>
    <t>Case #295</t>
  </si>
  <si>
    <t>Case #294</t>
  </si>
  <si>
    <t>Case #293</t>
  </si>
  <si>
    <t>Case #292</t>
  </si>
  <si>
    <t>Case #291</t>
  </si>
  <si>
    <t>Indian (Singapore Long Term Pass Holder)</t>
  </si>
  <si>
    <t>Case #290</t>
  </si>
  <si>
    <t>Case #289</t>
  </si>
  <si>
    <t>Case #288</t>
  </si>
  <si>
    <t>Case #287</t>
  </si>
  <si>
    <t>3/17/2020</t>
  </si>
  <si>
    <t>Case #286</t>
  </si>
  <si>
    <t>Case #285</t>
  </si>
  <si>
    <t>Thai (Singapore Work Pass Holder)</t>
  </si>
  <si>
    <t>Case #284</t>
  </si>
  <si>
    <t>Case #283</t>
  </si>
  <si>
    <t>Case #282</t>
  </si>
  <si>
    <t>Swiss</t>
  </si>
  <si>
    <t>Case #281</t>
  </si>
  <si>
    <t>Case #280</t>
  </si>
  <si>
    <t>Case #279</t>
  </si>
  <si>
    <t>Case #278</t>
  </si>
  <si>
    <t>Case #277</t>
  </si>
  <si>
    <t>Case #276</t>
  </si>
  <si>
    <t>Case #275</t>
  </si>
  <si>
    <t>Case #274</t>
  </si>
  <si>
    <t>Case #273</t>
  </si>
  <si>
    <t>Case #272</t>
  </si>
  <si>
    <t>Case #271</t>
  </si>
  <si>
    <t>Case #270</t>
  </si>
  <si>
    <t>Case #269</t>
  </si>
  <si>
    <t>Case #268</t>
  </si>
  <si>
    <t>Case #267</t>
  </si>
  <si>
    <t>Case #266</t>
  </si>
  <si>
    <t>Case #265</t>
  </si>
  <si>
    <t>Case #264</t>
  </si>
  <si>
    <t>Case #263</t>
  </si>
  <si>
    <t>Case #262</t>
  </si>
  <si>
    <t>Case #261</t>
  </si>
  <si>
    <t>Case #260</t>
  </si>
  <si>
    <t>Case #259</t>
  </si>
  <si>
    <t>Case #258</t>
  </si>
  <si>
    <t>Case #257</t>
  </si>
  <si>
    <t>French (Singapore Long Term Pass holder)</t>
  </si>
  <si>
    <t>Case #256</t>
  </si>
  <si>
    <t>Case #255</t>
  </si>
  <si>
    <t>Case #254</t>
  </si>
  <si>
    <t>Case #253</t>
  </si>
  <si>
    <t>Case #252</t>
  </si>
  <si>
    <t>Case #251</t>
  </si>
  <si>
    <t>Case #250</t>
  </si>
  <si>
    <t>Case #249</t>
  </si>
  <si>
    <t>Case #248</t>
  </si>
  <si>
    <t>Case #247</t>
  </si>
  <si>
    <t>3/16/2020</t>
  </si>
  <si>
    <t>Case #246</t>
  </si>
  <si>
    <t>Canadian</t>
  </si>
  <si>
    <t>Case #245</t>
  </si>
  <si>
    <t>Case #244</t>
  </si>
  <si>
    <t>Case #243</t>
  </si>
  <si>
    <t>Case #242</t>
  </si>
  <si>
    <t>Case #241</t>
  </si>
  <si>
    <t>Case #240</t>
  </si>
  <si>
    <t>Case #239</t>
  </si>
  <si>
    <t>Case #238</t>
  </si>
  <si>
    <t>Belgian</t>
  </si>
  <si>
    <t>Case #237</t>
  </si>
  <si>
    <t>Case #236</t>
  </si>
  <si>
    <t>Case #235</t>
  </si>
  <si>
    <t>Case #234</t>
  </si>
  <si>
    <t>Case #233</t>
  </si>
  <si>
    <t>British (Singapore Long Term Pass)</t>
  </si>
  <si>
    <t>Case #232</t>
  </si>
  <si>
    <t>3/15/2020</t>
  </si>
  <si>
    <t>Case #231</t>
  </si>
  <si>
    <t>Case #230</t>
  </si>
  <si>
    <t>Case #229</t>
  </si>
  <si>
    <t>Case #228</t>
  </si>
  <si>
    <t>Case #227</t>
  </si>
  <si>
    <t>Case #226</t>
  </si>
  <si>
    <t>Case #225</t>
  </si>
  <si>
    <t>Case #224</t>
  </si>
  <si>
    <t>Case #223</t>
  </si>
  <si>
    <t>Case #222</t>
  </si>
  <si>
    <t>Case #221</t>
  </si>
  <si>
    <t>Case #220</t>
  </si>
  <si>
    <t>Case #219</t>
  </si>
  <si>
    <t>3/14/2020</t>
  </si>
  <si>
    <t>Case #218</t>
  </si>
  <si>
    <t>Case #217</t>
  </si>
  <si>
    <t>Spanish (Singapore Long Term Pass Holder)</t>
  </si>
  <si>
    <t>Case #216</t>
  </si>
  <si>
    <t>Case #215</t>
  </si>
  <si>
    <t>Case #214</t>
  </si>
  <si>
    <t>Case #213</t>
  </si>
  <si>
    <t>Case #212</t>
  </si>
  <si>
    <t>Case #211</t>
  </si>
  <si>
    <t>Filipino (Singapore Long Term Visit Pass Holder)</t>
  </si>
  <si>
    <t>Case #210</t>
  </si>
  <si>
    <t>German (Singapore Long Term Visit Pass Holder)</t>
  </si>
  <si>
    <t>Case #209</t>
  </si>
  <si>
    <t>Case #208</t>
  </si>
  <si>
    <t>Case #207</t>
  </si>
  <si>
    <t>Case #206</t>
  </si>
  <si>
    <t>New Zealander (Singapore Long Term Visit Pass Holder)</t>
  </si>
  <si>
    <t>Case #205</t>
  </si>
  <si>
    <t>Case #204</t>
  </si>
  <si>
    <t>3/13/2020</t>
  </si>
  <si>
    <t>Case #203</t>
  </si>
  <si>
    <t>Case #202</t>
  </si>
  <si>
    <t>Case #201</t>
  </si>
  <si>
    <t>Case #200</t>
  </si>
  <si>
    <t>Case #199</t>
  </si>
  <si>
    <t>Case #198</t>
  </si>
  <si>
    <t>Case #197</t>
  </si>
  <si>
    <t>Case #196</t>
  </si>
  <si>
    <t>Case #195</t>
  </si>
  <si>
    <t>Case #194</t>
  </si>
  <si>
    <t>Chinese (Singapore Work Pass Holder)</t>
  </si>
  <si>
    <t>Case #193</t>
  </si>
  <si>
    <t>Case #192</t>
  </si>
  <si>
    <t>Case #191</t>
  </si>
  <si>
    <t>Case #190</t>
  </si>
  <si>
    <t>Case #189</t>
  </si>
  <si>
    <t>Case #188</t>
  </si>
  <si>
    <t>Case #187</t>
  </si>
  <si>
    <t>Case #186</t>
  </si>
  <si>
    <t>Case #185</t>
  </si>
  <si>
    <t>Case #184</t>
  </si>
  <si>
    <t>Case #183</t>
  </si>
  <si>
    <t>Case #182</t>
  </si>
  <si>
    <t>Case #181</t>
  </si>
  <si>
    <t>Case #180</t>
  </si>
  <si>
    <t>Case #179</t>
  </si>
  <si>
    <t>Case #178</t>
  </si>
  <si>
    <t>Case #177</t>
  </si>
  <si>
    <t>Case #176</t>
  </si>
  <si>
    <t>Case #175</t>
  </si>
  <si>
    <t>Case #174</t>
  </si>
  <si>
    <t>Case #173</t>
  </si>
  <si>
    <t>Case #172</t>
  </si>
  <si>
    <t>Case #171</t>
  </si>
  <si>
    <t>Case #170</t>
  </si>
  <si>
    <t>Case #169</t>
  </si>
  <si>
    <t>Case #168</t>
  </si>
  <si>
    <t>Case #167</t>
  </si>
  <si>
    <t>Case #166</t>
  </si>
  <si>
    <t>Case #165</t>
  </si>
  <si>
    <t>Case #164</t>
  </si>
  <si>
    <t>Case #163</t>
  </si>
  <si>
    <t>Case #162</t>
  </si>
  <si>
    <t>Case #161</t>
  </si>
  <si>
    <t>Case #160</t>
  </si>
  <si>
    <t>Case #159</t>
  </si>
  <si>
    <t>Case #158</t>
  </si>
  <si>
    <t>Case #157</t>
  </si>
  <si>
    <t>Case #156</t>
  </si>
  <si>
    <t>Case #155</t>
  </si>
  <si>
    <t>Case #154</t>
  </si>
  <si>
    <t>Case #153</t>
  </si>
  <si>
    <t>Case #152</t>
  </si>
  <si>
    <t>Case #151</t>
  </si>
  <si>
    <t>Case #150</t>
  </si>
  <si>
    <t>Case #149</t>
  </si>
  <si>
    <t>Case #148</t>
  </si>
  <si>
    <t>Case #147</t>
  </si>
  <si>
    <t>Case #146</t>
  </si>
  <si>
    <t>Case #145</t>
  </si>
  <si>
    <t>Case #144</t>
  </si>
  <si>
    <t>Case #143</t>
  </si>
  <si>
    <t>Case #142</t>
  </si>
  <si>
    <t>Case #141</t>
  </si>
  <si>
    <t>Case #140</t>
  </si>
  <si>
    <t>Case #139</t>
  </si>
  <si>
    <t>Case #138</t>
  </si>
  <si>
    <t>Case #137</t>
  </si>
  <si>
    <t>Case #136</t>
  </si>
  <si>
    <t>Italian (Singapore Work Pass Holder)</t>
  </si>
  <si>
    <t>Case #135</t>
  </si>
  <si>
    <t>Case #134</t>
  </si>
  <si>
    <t>Case #133</t>
  </si>
  <si>
    <t>Indonesian (Singapore Social Visit Pass Holder)</t>
  </si>
  <si>
    <t>Case #132</t>
  </si>
  <si>
    <t>Case #131</t>
  </si>
  <si>
    <t>Case #130</t>
  </si>
  <si>
    <t>Case #129</t>
  </si>
  <si>
    <t>Case #128</t>
  </si>
  <si>
    <t>Case #127</t>
  </si>
  <si>
    <t>Case #126</t>
  </si>
  <si>
    <t>Case #125</t>
  </si>
  <si>
    <t>Case #124</t>
  </si>
  <si>
    <t>Case #123</t>
  </si>
  <si>
    <t>Case #122</t>
  </si>
  <si>
    <t>Case #121</t>
  </si>
  <si>
    <t>Case #120</t>
  </si>
  <si>
    <t>Case #119</t>
  </si>
  <si>
    <t>Case #118</t>
  </si>
  <si>
    <t>Case #117</t>
  </si>
  <si>
    <t>Case #116</t>
  </si>
  <si>
    <t>Case #115</t>
  </si>
  <si>
    <t>Case #114</t>
  </si>
  <si>
    <t>Case #113</t>
  </si>
  <si>
    <t>Case #112</t>
  </si>
  <si>
    <t>Case #111</t>
  </si>
  <si>
    <t>Case #110</t>
  </si>
  <si>
    <t>Case #109</t>
  </si>
  <si>
    <t>Case #108</t>
  </si>
  <si>
    <t>Case #107</t>
  </si>
  <si>
    <t>Case #106</t>
  </si>
  <si>
    <t>Japanese (Singapore Work Pass Holder)</t>
  </si>
  <si>
    <t>Case #105</t>
  </si>
  <si>
    <t>Case #104</t>
  </si>
  <si>
    <t>Case #103</t>
  </si>
  <si>
    <t>Case #102</t>
  </si>
  <si>
    <t>2/29/2020</t>
  </si>
  <si>
    <t>Case #101</t>
  </si>
  <si>
    <t>Case #100</t>
  </si>
  <si>
    <t>2/28/2020</t>
  </si>
  <si>
    <t>Case #99</t>
  </si>
  <si>
    <t>Case #98</t>
  </si>
  <si>
    <t>Case #97</t>
  </si>
  <si>
    <t>2/27/2020</t>
  </si>
  <si>
    <t>Case #96</t>
  </si>
  <si>
    <t>Case #95</t>
  </si>
  <si>
    <t>Case #94</t>
  </si>
  <si>
    <t>2/26/2020</t>
  </si>
  <si>
    <t>Case #93</t>
  </si>
  <si>
    <t>Case #92</t>
  </si>
  <si>
    <t>Case #91</t>
  </si>
  <si>
    <t>2/22/2020</t>
  </si>
  <si>
    <t>Case #90</t>
  </si>
  <si>
    <t>2/23/2020</t>
  </si>
  <si>
    <t>Case #89</t>
  </si>
  <si>
    <t>Case #88</t>
  </si>
  <si>
    <t>2/21/2020</t>
  </si>
  <si>
    <t>Case #87</t>
  </si>
  <si>
    <t>Case #86</t>
  </si>
  <si>
    <t>2/20/2020</t>
  </si>
  <si>
    <t>Case #85</t>
  </si>
  <si>
    <t>Case #84</t>
  </si>
  <si>
    <t>2/19/2020</t>
  </si>
  <si>
    <t>Case #83</t>
  </si>
  <si>
    <t>Case #82</t>
  </si>
  <si>
    <t>2/18/2020</t>
  </si>
  <si>
    <t>Case #81</t>
  </si>
  <si>
    <t>Case #80</t>
  </si>
  <si>
    <t>Case #79</t>
  </si>
  <si>
    <t>2/17/2020</t>
  </si>
  <si>
    <t>Case #78</t>
  </si>
  <si>
    <t>Case #77</t>
  </si>
  <si>
    <t>Case #76</t>
  </si>
  <si>
    <t>2/16/2020</t>
  </si>
  <si>
    <t>Case #75</t>
  </si>
  <si>
    <t>Case #74</t>
  </si>
  <si>
    <t>2/15/2020</t>
  </si>
  <si>
    <t>Case #73</t>
  </si>
  <si>
    <t>Case #72</t>
  </si>
  <si>
    <t>Case #71</t>
  </si>
  <si>
    <t>Case #70</t>
  </si>
  <si>
    <t>Case #69</t>
  </si>
  <si>
    <t>Case #68</t>
  </si>
  <si>
    <t>2/14/2020</t>
  </si>
  <si>
    <t>Case #67</t>
  </si>
  <si>
    <t>Case #66</t>
  </si>
  <si>
    <t>Case #65</t>
  </si>
  <si>
    <t>Case #64</t>
  </si>
  <si>
    <t>Case #63</t>
  </si>
  <si>
    <t>Case #62</t>
  </si>
  <si>
    <t>2/13/2020</t>
  </si>
  <si>
    <t>Case #61</t>
  </si>
  <si>
    <t>Case #60</t>
  </si>
  <si>
    <t>Case #59</t>
  </si>
  <si>
    <t>Case #58</t>
  </si>
  <si>
    <t>Case #57</t>
  </si>
  <si>
    <t>Case #56</t>
  </si>
  <si>
    <t>Case #55</t>
  </si>
  <si>
    <t>Case #54</t>
  </si>
  <si>
    <t>Case #53</t>
  </si>
  <si>
    <t>Case #52</t>
  </si>
  <si>
    <t>Case #51</t>
  </si>
  <si>
    <t>Case #50</t>
  </si>
  <si>
    <t>Case #49</t>
  </si>
  <si>
    <t>Case #48</t>
  </si>
  <si>
    <t>Case #47</t>
  </si>
  <si>
    <t>Case #46</t>
  </si>
  <si>
    <t>Case #45</t>
  </si>
  <si>
    <t>Case #44</t>
  </si>
  <si>
    <t>Case #43</t>
  </si>
  <si>
    <t>Case #42</t>
  </si>
  <si>
    <t>Case #41</t>
  </si>
  <si>
    <t>Case #40</t>
  </si>
  <si>
    <t>Case #39</t>
  </si>
  <si>
    <t>Case #38</t>
  </si>
  <si>
    <t>Case #37</t>
  </si>
  <si>
    <t>Case #36</t>
  </si>
  <si>
    <t>Case #35</t>
  </si>
  <si>
    <t>Case #34</t>
  </si>
  <si>
    <t>Case #33</t>
  </si>
  <si>
    <t>Case #32</t>
  </si>
  <si>
    <t>Case #31</t>
  </si>
  <si>
    <t>Case #30</t>
  </si>
  <si>
    <t>Case #29</t>
  </si>
  <si>
    <t>Case #28</t>
  </si>
  <si>
    <t>Case #27</t>
  </si>
  <si>
    <t>Case #26</t>
  </si>
  <si>
    <t>Chinese</t>
  </si>
  <si>
    <t>Case #25</t>
  </si>
  <si>
    <t>Case #24</t>
  </si>
  <si>
    <t>Case #23</t>
  </si>
  <si>
    <t>Case #22</t>
  </si>
  <si>
    <t>Case #21</t>
  </si>
  <si>
    <t>Case #20</t>
  </si>
  <si>
    <t>Case #19</t>
  </si>
  <si>
    <t>Case #18</t>
  </si>
  <si>
    <t>Case #17</t>
  </si>
  <si>
    <t>1/31/2020</t>
  </si>
  <si>
    <t>Case #16</t>
  </si>
  <si>
    <t>Case #15</t>
  </si>
  <si>
    <t>Case #14</t>
  </si>
  <si>
    <t>1/30/2020</t>
  </si>
  <si>
    <t>Case #13</t>
  </si>
  <si>
    <t>Case #12</t>
  </si>
  <si>
    <t>1/29/2020</t>
  </si>
  <si>
    <t>Case #11</t>
  </si>
  <si>
    <t>Case #10</t>
  </si>
  <si>
    <t>Case #9</t>
  </si>
  <si>
    <t>Case #8</t>
  </si>
  <si>
    <t>1/28/2020</t>
  </si>
  <si>
    <t>Case #7</t>
  </si>
  <si>
    <t>1/27/2020</t>
  </si>
  <si>
    <t>Case #6</t>
  </si>
  <si>
    <t>Case #5</t>
  </si>
  <si>
    <t>Case #4</t>
  </si>
  <si>
    <t>1/25/2020</t>
  </si>
  <si>
    <t>Case #3</t>
  </si>
  <si>
    <t>1/24/2020</t>
  </si>
  <si>
    <t>Case #2</t>
  </si>
  <si>
    <t>Case #1</t>
  </si>
  <si>
    <t>1/23/2020</t>
  </si>
  <si>
    <t>Date of Confirmation:</t>
  </si>
  <si>
    <t>Imported/Local:</t>
  </si>
  <si>
    <t>Nationality:</t>
  </si>
  <si>
    <t>MOH Press Release:</t>
  </si>
  <si>
    <t>Residence:</t>
  </si>
  <si>
    <t>Places Visited:</t>
  </si>
  <si>
    <t>Case #</t>
  </si>
  <si>
    <t>Real date</t>
  </si>
  <si>
    <t>New Imported</t>
  </si>
  <si>
    <t>New Total</t>
  </si>
  <si>
    <t>New Identified cases of local transmission</t>
  </si>
  <si>
    <t>Total cases of local transmission</t>
  </si>
  <si>
    <t>New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</si>
</sst>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%"/>
    <numFmt numFmtId="166" formatCode="#,##0.000000"/>
    <numFmt numFmtId="172" formatCode="[$-14809]d\ 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9"/>
      <color theme="8"/>
      <name val="Calibri"/>
      <family val="2"/>
      <scheme val="minor"/>
    </font>
    <font>
      <b/>
      <sz val="9"/>
      <color theme="8"/>
      <name val="Calibri"/>
      <family val="2"/>
    </font>
    <font>
      <b/>
      <i/>
      <sz val="12"/>
      <color rgb="FFC00000"/>
      <name val="Calibri"/>
      <family val="2"/>
      <scheme val="minor"/>
    </font>
    <font>
      <b/>
      <sz val="24"/>
      <color rgb="FFC0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28"/>
      <color theme="4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18"/>
      <color rgb="FFC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24"/>
      <color theme="4"/>
      <name val="Calibri"/>
      <family val="2"/>
      <scheme val="minor"/>
    </font>
    <font>
      <b/>
      <sz val="22"/>
      <color theme="4"/>
      <name val="Calibri"/>
      <family val="2"/>
      <scheme val="minor"/>
    </font>
    <font>
      <b/>
      <sz val="9"/>
      <color theme="0" tint="-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2">
    <xf numFmtId="0" fontId="0" fillId="0" borderId="0" xfId="0"/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2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right" vertical="center" indent="1"/>
    </xf>
    <xf numFmtId="0" fontId="3" fillId="6" borderId="0" xfId="0" applyFont="1" applyFill="1" applyAlignment="1">
      <alignment vertical="center"/>
    </xf>
    <xf numFmtId="0" fontId="2" fillId="0" borderId="1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3" fontId="8" fillId="0" borderId="0" xfId="0" applyNumberFormat="1" applyFont="1" applyFill="1" applyBorder="1" applyAlignment="1">
      <alignment horizontal="center" vertical="center"/>
    </xf>
    <xf numFmtId="3" fontId="8" fillId="0" borderId="12" xfId="0" applyNumberFormat="1" applyFont="1" applyFill="1" applyBorder="1" applyAlignment="1">
      <alignment horizontal="center" vertical="center"/>
    </xf>
    <xf numFmtId="3" fontId="8" fillId="0" borderId="3" xfId="0" applyNumberFormat="1" applyFont="1" applyFill="1" applyBorder="1" applyAlignment="1">
      <alignment horizontal="center" vertical="center"/>
    </xf>
    <xf numFmtId="3" fontId="8" fillId="0" borderId="4" xfId="0" applyNumberFormat="1" applyFont="1" applyFill="1" applyBorder="1" applyAlignment="1">
      <alignment horizontal="center" vertical="center"/>
    </xf>
    <xf numFmtId="3" fontId="8" fillId="0" borderId="5" xfId="0" applyNumberFormat="1" applyFont="1" applyFill="1" applyBorder="1" applyAlignment="1">
      <alignment horizontal="center" vertical="center"/>
    </xf>
    <xf numFmtId="3" fontId="8" fillId="0" borderId="15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 wrapText="1"/>
    </xf>
    <xf numFmtId="0" fontId="8" fillId="7" borderId="14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/>
    </xf>
    <xf numFmtId="10" fontId="8" fillId="0" borderId="0" xfId="1" applyNumberFormat="1" applyFont="1" applyFill="1" applyBorder="1" applyAlignment="1">
      <alignment horizontal="center" vertical="center"/>
    </xf>
    <xf numFmtId="165" fontId="8" fillId="0" borderId="0" xfId="1" applyNumberFormat="1" applyFont="1" applyFill="1" applyBorder="1" applyAlignment="1">
      <alignment horizontal="center" vertical="center"/>
    </xf>
    <xf numFmtId="165" fontId="8" fillId="0" borderId="5" xfId="1" applyNumberFormat="1" applyFont="1" applyFill="1" applyBorder="1" applyAlignment="1">
      <alignment horizontal="center" vertical="center"/>
    </xf>
    <xf numFmtId="10" fontId="8" fillId="0" borderId="12" xfId="1" applyNumberFormat="1" applyFont="1" applyFill="1" applyBorder="1" applyAlignment="1">
      <alignment horizontal="center" vertical="center"/>
    </xf>
    <xf numFmtId="10" fontId="8" fillId="0" borderId="5" xfId="1" applyNumberFormat="1" applyFont="1" applyFill="1" applyBorder="1" applyAlignment="1">
      <alignment horizontal="center" vertical="center"/>
    </xf>
    <xf numFmtId="10" fontId="8" fillId="0" borderId="15" xfId="1" applyNumberFormat="1" applyFont="1" applyFill="1" applyBorder="1" applyAlignment="1">
      <alignment horizontal="center" vertical="center"/>
    </xf>
    <xf numFmtId="3" fontId="8" fillId="3" borderId="0" xfId="0" applyNumberFormat="1" applyFont="1" applyFill="1" applyBorder="1" applyAlignment="1">
      <alignment horizontal="center" vertical="center"/>
    </xf>
    <xf numFmtId="0" fontId="3" fillId="5" borderId="0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9" fontId="3" fillId="6" borderId="7" xfId="0" applyNumberFormat="1" applyFont="1" applyFill="1" applyBorder="1" applyAlignment="1">
      <alignment horizontal="center" vertical="center"/>
    </xf>
    <xf numFmtId="2" fontId="3" fillId="6" borderId="7" xfId="0" applyNumberFormat="1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15" fontId="8" fillId="0" borderId="12" xfId="0" applyNumberFormat="1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15" fontId="8" fillId="0" borderId="15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1" fillId="0" borderId="0" xfId="0" applyFont="1" applyAlignment="1">
      <alignment vertical="center"/>
    </xf>
    <xf numFmtId="0" fontId="3" fillId="8" borderId="6" xfId="0" applyFont="1" applyFill="1" applyBorder="1" applyAlignment="1">
      <alignment vertical="center"/>
    </xf>
    <xf numFmtId="0" fontId="3" fillId="8" borderId="0" xfId="0" applyFont="1" applyFill="1" applyAlignment="1">
      <alignment vertical="center"/>
    </xf>
    <xf numFmtId="15" fontId="10" fillId="8" borderId="0" xfId="0" applyNumberFormat="1" applyFont="1" applyFill="1" applyBorder="1" applyAlignment="1">
      <alignment vertical="center"/>
    </xf>
    <xf numFmtId="0" fontId="3" fillId="8" borderId="0" xfId="0" applyFont="1" applyFill="1" applyBorder="1" applyAlignment="1">
      <alignment vertical="center"/>
    </xf>
    <xf numFmtId="0" fontId="12" fillId="8" borderId="0" xfId="0" applyFont="1" applyFill="1" applyAlignment="1">
      <alignment horizontal="right" vertical="center"/>
    </xf>
    <xf numFmtId="0" fontId="13" fillId="8" borderId="0" xfId="0" applyFont="1" applyFill="1" applyBorder="1" applyAlignment="1">
      <alignment horizontal="right"/>
    </xf>
    <xf numFmtId="15" fontId="13" fillId="8" borderId="0" xfId="0" applyNumberFormat="1" applyFont="1" applyFill="1" applyBorder="1" applyAlignment="1">
      <alignment vertical="center"/>
    </xf>
    <xf numFmtId="0" fontId="0" fillId="8" borderId="0" xfId="0" applyFill="1"/>
    <xf numFmtId="10" fontId="15" fillId="0" borderId="0" xfId="0" applyNumberFormat="1" applyFont="1" applyFill="1" applyBorder="1" applyAlignment="1">
      <alignment horizontal="center" vertical="center"/>
    </xf>
    <xf numFmtId="3" fontId="8" fillId="3" borderId="3" xfId="0" applyNumberFormat="1" applyFont="1" applyFill="1" applyBorder="1" applyAlignment="1">
      <alignment horizontal="center" vertical="center"/>
    </xf>
    <xf numFmtId="3" fontId="3" fillId="6" borderId="7" xfId="0" applyNumberFormat="1" applyFont="1" applyFill="1" applyBorder="1" applyAlignment="1">
      <alignment vertical="center"/>
    </xf>
    <xf numFmtId="9" fontId="3" fillId="6" borderId="7" xfId="0" applyNumberFormat="1" applyFont="1" applyFill="1" applyBorder="1" applyAlignment="1">
      <alignment vertical="center"/>
    </xf>
    <xf numFmtId="164" fontId="3" fillId="6" borderId="7" xfId="0" applyNumberFormat="1" applyFont="1" applyFill="1" applyBorder="1" applyAlignment="1">
      <alignment vertical="center"/>
    </xf>
    <xf numFmtId="2" fontId="15" fillId="9" borderId="0" xfId="0" applyNumberFormat="1" applyFont="1" applyFill="1" applyBorder="1" applyAlignment="1">
      <alignment horizontal="center" vertical="center"/>
    </xf>
    <xf numFmtId="2" fontId="8" fillId="0" borderId="0" xfId="1" applyNumberFormat="1" applyFont="1" applyFill="1" applyBorder="1" applyAlignment="1">
      <alignment horizontal="center" vertical="center"/>
    </xf>
    <xf numFmtId="2" fontId="8" fillId="0" borderId="5" xfId="1" applyNumberFormat="1" applyFont="1" applyFill="1" applyBorder="1" applyAlignment="1">
      <alignment horizontal="center" vertical="center"/>
    </xf>
    <xf numFmtId="10" fontId="15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8" fillId="0" borderId="3" xfId="0" applyNumberFormat="1" applyFont="1" applyFill="1" applyBorder="1" applyAlignment="1">
      <alignment horizontal="center" vertical="center"/>
    </xf>
    <xf numFmtId="166" fontId="8" fillId="0" borderId="12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8" fillId="10" borderId="1" xfId="0" applyNumberFormat="1" applyFont="1" applyFill="1" applyBorder="1" applyAlignment="1">
      <alignment horizontal="center" vertical="center"/>
    </xf>
    <xf numFmtId="3" fontId="8" fillId="10" borderId="2" xfId="0" applyNumberFormat="1" applyFont="1" applyFill="1" applyBorder="1" applyAlignment="1">
      <alignment horizontal="center" vertical="center"/>
    </xf>
    <xf numFmtId="3" fontId="8" fillId="10" borderId="3" xfId="0" applyNumberFormat="1" applyFont="1" applyFill="1" applyBorder="1" applyAlignment="1">
      <alignment horizontal="center" vertical="center"/>
    </xf>
    <xf numFmtId="3" fontId="8" fillId="10" borderId="0" xfId="0" applyNumberFormat="1" applyFont="1" applyFill="1" applyBorder="1" applyAlignment="1">
      <alignment horizontal="center" vertical="center"/>
    </xf>
    <xf numFmtId="3" fontId="8" fillId="10" borderId="4" xfId="0" applyNumberFormat="1" applyFont="1" applyFill="1" applyBorder="1" applyAlignment="1">
      <alignment horizontal="center" vertical="center"/>
    </xf>
    <xf numFmtId="3" fontId="8" fillId="10" borderId="5" xfId="0" applyNumberFormat="1" applyFont="1" applyFill="1" applyBorder="1" applyAlignment="1">
      <alignment horizontal="center" vertical="center"/>
    </xf>
    <xf numFmtId="9" fontId="2" fillId="0" borderId="5" xfId="1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10" fontId="8" fillId="0" borderId="3" xfId="1" applyNumberFormat="1" applyFont="1" applyFill="1" applyBorder="1" applyAlignment="1">
      <alignment horizontal="center" vertical="center"/>
    </xf>
    <xf numFmtId="2" fontId="15" fillId="9" borderId="3" xfId="0" applyNumberFormat="1" applyFont="1" applyFill="1" applyBorder="1" applyAlignment="1">
      <alignment horizontal="center" vertical="center"/>
    </xf>
    <xf numFmtId="10" fontId="15" fillId="9" borderId="12" xfId="0" applyNumberFormat="1" applyFont="1" applyFill="1" applyBorder="1" applyAlignment="1">
      <alignment horizontal="center" vertical="center"/>
    </xf>
    <xf numFmtId="2" fontId="8" fillId="0" borderId="3" xfId="1" applyNumberFormat="1" applyFont="1" applyFill="1" applyBorder="1" applyAlignment="1">
      <alignment horizontal="center" vertical="center"/>
    </xf>
    <xf numFmtId="2" fontId="8" fillId="0" borderId="4" xfId="1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right" vertical="center"/>
    </xf>
    <xf numFmtId="0" fontId="16" fillId="0" borderId="0" xfId="0" applyFont="1"/>
    <xf numFmtId="9" fontId="2" fillId="0" borderId="19" xfId="1" applyFont="1" applyBorder="1" applyAlignment="1">
      <alignment horizontal="center" vertical="center"/>
    </xf>
    <xf numFmtId="0" fontId="3" fillId="6" borderId="0" xfId="0" applyFont="1" applyFill="1" applyBorder="1" applyAlignment="1">
      <alignment vertical="center"/>
    </xf>
    <xf numFmtId="9" fontId="18" fillId="6" borderId="0" xfId="0" applyNumberFormat="1" applyFont="1" applyFill="1" applyBorder="1" applyAlignment="1">
      <alignment horizontal="center" vertical="center"/>
    </xf>
    <xf numFmtId="0" fontId="19" fillId="6" borderId="0" xfId="0" applyFont="1" applyFill="1" applyBorder="1" applyAlignment="1">
      <alignment vertical="center"/>
    </xf>
    <xf numFmtId="0" fontId="3" fillId="6" borderId="0" xfId="0" applyFont="1" applyFill="1" applyBorder="1" applyAlignment="1">
      <alignment horizontal="right" vertical="center" wrapText="1"/>
    </xf>
    <xf numFmtId="9" fontId="18" fillId="6" borderId="22" xfId="0" applyNumberFormat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9" fontId="2" fillId="3" borderId="5" xfId="1" applyFont="1" applyFill="1" applyBorder="1" applyAlignment="1">
      <alignment horizontal="center" vertical="center"/>
    </xf>
    <xf numFmtId="9" fontId="21" fillId="3" borderId="7" xfId="0" applyNumberFormat="1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15" fillId="5" borderId="2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9" fontId="2" fillId="0" borderId="0" xfId="1" applyFont="1" applyAlignment="1">
      <alignment horizontal="center" vertical="center"/>
    </xf>
    <xf numFmtId="0" fontId="24" fillId="0" borderId="0" xfId="0" applyFont="1" applyAlignment="1">
      <alignment horizontal="right" vertical="center"/>
    </xf>
    <xf numFmtId="0" fontId="24" fillId="6" borderId="7" xfId="0" applyFont="1" applyFill="1" applyBorder="1" applyAlignment="1">
      <alignment horizontal="center" vertical="center"/>
    </xf>
    <xf numFmtId="9" fontId="24" fillId="6" borderId="7" xfId="0" applyNumberFormat="1" applyFont="1" applyFill="1" applyBorder="1" applyAlignment="1">
      <alignment horizontal="center" vertical="center"/>
    </xf>
    <xf numFmtId="3" fontId="3" fillId="6" borderId="8" xfId="0" applyNumberFormat="1" applyFont="1" applyFill="1" applyBorder="1" applyAlignment="1">
      <alignment horizontal="center" vertical="center"/>
    </xf>
    <xf numFmtId="3" fontId="3" fillId="6" borderId="9" xfId="0" applyNumberFormat="1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3" fillId="0" borderId="0" xfId="0" applyFont="1" applyAlignment="1">
      <alignment horizontal="right" vertical="center"/>
    </xf>
    <xf numFmtId="172" fontId="2" fillId="0" borderId="0" xfId="0" applyNumberFormat="1" applyFont="1" applyAlignment="1">
      <alignment horizontal="center" vertical="center"/>
    </xf>
    <xf numFmtId="15" fontId="0" fillId="0" borderId="0" xfId="0" applyNumberFormat="1"/>
    <xf numFmtId="0" fontId="3" fillId="0" borderId="0" xfId="0" applyFont="1"/>
    <xf numFmtId="16" fontId="3" fillId="0" borderId="0" xfId="0" applyNumberFormat="1" applyFont="1" applyAlignment="1">
      <alignment horizontal="center" vertical="center"/>
    </xf>
    <xf numFmtId="4" fontId="2" fillId="3" borderId="15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2">
    <dxf>
      <border>
        <top style="dashed">
          <color rgb="FFC00000"/>
        </top>
      </border>
    </dxf>
    <dxf>
      <font>
        <color theme="0" tint="-0.34998626667073579"/>
      </font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border>
        <top style="dashed">
          <color rgb="FFC00000"/>
        </top>
      </border>
    </dxf>
    <dxf>
      <border>
        <top style="dashed">
          <color rgb="FFC00000"/>
        </top>
      </border>
    </dxf>
    <dxf>
      <font>
        <color theme="0" tint="-0.34998626667073579"/>
      </font>
    </dxf>
    <dxf>
      <border>
        <top style="dashed">
          <color rgb="FFC00000"/>
        </top>
      </border>
    </dxf>
    <dxf>
      <border>
        <top style="dashed">
          <color rgb="FFC00000"/>
        </top>
      </border>
    </dxf>
    <dxf>
      <font>
        <color theme="0" tint="-0.34998626667073579"/>
      </font>
    </dxf>
    <dxf>
      <border>
        <top style="dashed">
          <color rgb="FFC00000"/>
        </top>
      </border>
    </dxf>
    <dxf>
      <font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SG" sz="1800" b="1">
                <a:solidFill>
                  <a:srgbClr val="C00000"/>
                </a:solidFill>
              </a:rPr>
              <a:t>Daily # Deaths</a:t>
            </a:r>
          </a:p>
        </c:rich>
      </c:tx>
      <c:layout>
        <c:manualLayout>
          <c:xMode val="edge"/>
          <c:yMode val="edge"/>
          <c:x val="5.425300581996413E-3"/>
          <c:y val="2.4066704566988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272837655379102E-2"/>
          <c:y val="0.17129213483146066"/>
          <c:w val="0.90206394917528154"/>
          <c:h val="0.56981288153587539"/>
        </c:manualLayout>
      </c:layout>
      <c:lineChart>
        <c:grouping val="standard"/>
        <c:varyColors val="0"/>
        <c:ser>
          <c:idx val="5"/>
          <c:order val="0"/>
          <c:tx>
            <c:v>Projected Deaths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[0]!Fit_Date</c:f>
              <c:numCache>
                <c:formatCode>d\-mmm\-yy</c:formatCode>
                <c:ptCount val="7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</c:numCache>
            </c:numRef>
          </c:cat>
          <c:val>
            <c:numRef>
              <c:f>[0]!Fit_D_D</c:f>
              <c:numCache>
                <c:formatCode>#,##0</c:formatCode>
                <c:ptCount val="71"/>
                <c:pt idx="0">
                  <c:v>0</c:v>
                </c:pt>
                <c:pt idx="1">
                  <c:v>1.5000000000000013E-3</c:v>
                </c:pt>
                <c:pt idx="2">
                  <c:v>2.9249794520547967E-3</c:v>
                </c:pt>
                <c:pt idx="3">
                  <c:v>3.5314306142155893E-3</c:v>
                </c:pt>
                <c:pt idx="4">
                  <c:v>3.3623461889225239E-3</c:v>
                </c:pt>
                <c:pt idx="5">
                  <c:v>5.4567280715574137E-3</c:v>
                </c:pt>
                <c:pt idx="6">
                  <c:v>5.9502385535900211E-3</c:v>
                </c:pt>
                <c:pt idx="7">
                  <c:v>8.6762826648149535E-3</c:v>
                </c:pt>
                <c:pt idx="8">
                  <c:v>9.7730288130407905E-3</c:v>
                </c:pt>
                <c:pt idx="9">
                  <c:v>1.1576057900664752E-2</c:v>
                </c:pt>
                <c:pt idx="10">
                  <c:v>1.1800487440590444E-2</c:v>
                </c:pt>
                <c:pt idx="11">
                  <c:v>1.1277146246804398E-2</c:v>
                </c:pt>
                <c:pt idx="12">
                  <c:v>1.2292283880306745E-2</c:v>
                </c:pt>
                <c:pt idx="13">
                  <c:v>1.2516936154767649E-2</c:v>
                </c:pt>
                <c:pt idx="14">
                  <c:v>1.199205865478653E-2</c:v>
                </c:pt>
                <c:pt idx="15">
                  <c:v>1.1504996059371247E-2</c:v>
                </c:pt>
                <c:pt idx="16">
                  <c:v>1.1052565618085791E-2</c:v>
                </c:pt>
                <c:pt idx="17">
                  <c:v>1.0632249578998165E-2</c:v>
                </c:pt>
                <c:pt idx="18">
                  <c:v>1.0242015033093244E-2</c:v>
                </c:pt>
                <c:pt idx="19">
                  <c:v>1.0630187497876836E-2</c:v>
                </c:pt>
                <c:pt idx="20">
                  <c:v>1.0257851771491577E-2</c:v>
                </c:pt>
                <c:pt idx="21">
                  <c:v>9.9145662408602064E-3</c:v>
                </c:pt>
                <c:pt idx="22">
                  <c:v>9.5987906531329603E-3</c:v>
                </c:pt>
                <c:pt idx="23">
                  <c:v>9.309248575199075E-3</c:v>
                </c:pt>
                <c:pt idx="24">
                  <c:v>9.0448661155515808E-3</c:v>
                </c:pt>
                <c:pt idx="25">
                  <c:v>9.5547286875573567E-3</c:v>
                </c:pt>
                <c:pt idx="26">
                  <c:v>9.3005401326993198E-3</c:v>
                </c:pt>
                <c:pt idx="27">
                  <c:v>9.0723779084085909E-3</c:v>
                </c:pt>
                <c:pt idx="28">
                  <c:v>8.8691496235130396E-3</c:v>
                </c:pt>
                <c:pt idx="29">
                  <c:v>8.6899757749320239E-3</c:v>
                </c:pt>
                <c:pt idx="30">
                  <c:v>9.2841428423101058E-3</c:v>
                </c:pt>
                <c:pt idx="31">
                  <c:v>9.1135600232006286E-3</c:v>
                </c:pt>
                <c:pt idx="32">
                  <c:v>8.9685129192902391E-3</c:v>
                </c:pt>
                <c:pt idx="33">
                  <c:v>8.8481192112058737E-3</c:v>
                </c:pt>
                <c:pt idx="34">
                  <c:v>8.7517109477457389E-3</c:v>
                </c:pt>
                <c:pt idx="35">
                  <c:v>8.678787503751173E-3</c:v>
                </c:pt>
                <c:pt idx="36">
                  <c:v>8.6289826645692957E-3</c:v>
                </c:pt>
                <c:pt idx="37">
                  <c:v>8.6020416122828958E-3</c:v>
                </c:pt>
                <c:pt idx="38">
                  <c:v>8.5978048660869111E-3</c:v>
                </c:pt>
                <c:pt idx="39">
                  <c:v>8.6161971203578269E-3</c:v>
                </c:pt>
                <c:pt idx="40">
                  <c:v>8.6572195458129442E-3</c:v>
                </c:pt>
                <c:pt idx="41">
                  <c:v>8.720944553115173E-3</c:v>
                </c:pt>
                <c:pt idx="42">
                  <c:v>9.5575123211510404E-3</c:v>
                </c:pt>
                <c:pt idx="43">
                  <c:v>9.6296183296648574E-3</c:v>
                </c:pt>
                <c:pt idx="44">
                  <c:v>1.2728289008553828E-2</c:v>
                </c:pt>
                <c:pt idx="45">
                  <c:v>1.2703312203737716E-2</c:v>
                </c:pt>
                <c:pt idx="46">
                  <c:v>1.4967738585600077E-2</c:v>
                </c:pt>
                <c:pt idx="47">
                  <c:v>1.5657200863865794E-2</c:v>
                </c:pt>
                <c:pt idx="48">
                  <c:v>1.785528306292461E-2</c:v>
                </c:pt>
                <c:pt idx="49">
                  <c:v>2.2988009541592025E-2</c:v>
                </c:pt>
                <c:pt idx="50">
                  <c:v>2.791313662763506E-2</c:v>
                </c:pt>
                <c:pt idx="51">
                  <c:v>3.4900628688767421E-2</c:v>
                </c:pt>
                <c:pt idx="52">
                  <c:v>4.1605301704537911E-2</c:v>
                </c:pt>
                <c:pt idx="53">
                  <c:v>4.8052310284101507E-2</c:v>
                </c:pt>
                <c:pt idx="54">
                  <c:v>5.3513852183864397E-2</c:v>
                </c:pt>
                <c:pt idx="55">
                  <c:v>7.5297425316129929E-2</c:v>
                </c:pt>
                <c:pt idx="56">
                  <c:v>9.0842867947916517E-2</c:v>
                </c:pt>
                <c:pt idx="57">
                  <c:v>0.10724843891691294</c:v>
                </c:pt>
                <c:pt idx="58">
                  <c:v>0.1304903313794058</c:v>
                </c:pt>
                <c:pt idx="59">
                  <c:v>0.15199595908370789</c:v>
                </c:pt>
                <c:pt idx="60">
                  <c:v>0.18088282945131628</c:v>
                </c:pt>
                <c:pt idx="61">
                  <c:v>0.18755619552957659</c:v>
                </c:pt>
                <c:pt idx="62">
                  <c:v>0.21216368588140511</c:v>
                </c:pt>
                <c:pt idx="63">
                  <c:v>0.2290511336368104</c:v>
                </c:pt>
                <c:pt idx="64">
                  <c:v>0.23938634635039158</c:v>
                </c:pt>
                <c:pt idx="65">
                  <c:v>0.26226259096251736</c:v>
                </c:pt>
                <c:pt idx="66">
                  <c:v>0.26780798087854674</c:v>
                </c:pt>
                <c:pt idx="67">
                  <c:v>0.27042145137296014</c:v>
                </c:pt>
                <c:pt idx="68">
                  <c:v>0.27324857118707779</c:v>
                </c:pt>
                <c:pt idx="69">
                  <c:v>0.27777783574262971</c:v>
                </c:pt>
                <c:pt idx="70">
                  <c:v>0.27342894312485244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C9-4F48-8A57-2DA431730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176048"/>
        <c:axId val="949314000"/>
        <c:extLst/>
      </c:lineChart>
      <c:scatterChart>
        <c:scatterStyle val="lineMarker"/>
        <c:varyColors val="0"/>
        <c:ser>
          <c:idx val="4"/>
          <c:order val="1"/>
          <c:tx>
            <c:v>Actual Deaths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[0]!Fit_Date</c:f>
              <c:numCache>
                <c:formatCode>d\-mmm\-yy</c:formatCode>
                <c:ptCount val="7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</c:numCache>
            </c:numRef>
          </c:xVal>
          <c:yVal>
            <c:numRef>
              <c:f>[0]!Fit_D_D_Actual</c:f>
              <c:numCache>
                <c:formatCode>#,##0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49-423C-9395-CA22429A3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76048"/>
        <c:axId val="949314000"/>
      </c:scatterChart>
      <c:dateAx>
        <c:axId val="73817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1" i="1"/>
                  <a:t>Date</a:t>
                </a:r>
              </a:p>
            </c:rich>
          </c:tx>
          <c:layout>
            <c:manualLayout>
              <c:xMode val="edge"/>
              <c:yMode val="edge"/>
              <c:x val="1.3078880579398884E-2"/>
              <c:y val="0.877861284820920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auto val="0"/>
        <c:lblOffset val="100"/>
        <c:baseTimeUnit val="days"/>
      </c:dateAx>
      <c:valAx>
        <c:axId val="9493140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43860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851474384738063"/>
          <c:y val="7.4021056356719461E-2"/>
          <c:w val="0.45788020074894309"/>
          <c:h val="5.66743355811186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SG" sz="1800" b="1">
                <a:solidFill>
                  <a:srgbClr val="C00000"/>
                </a:solidFill>
              </a:rPr>
              <a:t>Daily # Cases</a:t>
            </a:r>
          </a:p>
        </c:rich>
      </c:tx>
      <c:layout>
        <c:manualLayout>
          <c:xMode val="edge"/>
          <c:yMode val="edge"/>
          <c:x val="5.425300581996413E-3"/>
          <c:y val="2.4066704566988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272837655379102E-2"/>
          <c:y val="0.17129213483146066"/>
          <c:w val="0.90206394917528154"/>
          <c:h val="0.56981288153587539"/>
        </c:manualLayout>
      </c:layout>
      <c:lineChart>
        <c:grouping val="standard"/>
        <c:varyColors val="0"/>
        <c:ser>
          <c:idx val="5"/>
          <c:order val="0"/>
          <c:tx>
            <c:v>Modeled Infectious Cases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[0]!Fit_Date</c:f>
              <c:numCache>
                <c:formatCode>d\-mmm\-yy</c:formatCode>
                <c:ptCount val="7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</c:numCache>
            </c:numRef>
          </c:cat>
          <c:val>
            <c:numRef>
              <c:f>[0]!Fit_N_IC</c:f>
              <c:numCache>
                <c:formatCode>#,##0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1.9229494562834688E-2</c:v>
                </c:pt>
                <c:pt idx="3">
                  <c:v>5.2880569681073256E-2</c:v>
                </c:pt>
                <c:pt idx="4">
                  <c:v>8.8036853458587014E-2</c:v>
                </c:pt>
                <c:pt idx="5">
                  <c:v>0.11523954603569746</c:v>
                </c:pt>
                <c:pt idx="6">
                  <c:v>0.16587753699372443</c:v>
                </c:pt>
                <c:pt idx="7">
                  <c:v>0.2152921730089041</c:v>
                </c:pt>
                <c:pt idx="8">
                  <c:v>0.29343442374053996</c:v>
                </c:pt>
                <c:pt idx="9">
                  <c:v>0.37467376206708014</c:v>
                </c:pt>
                <c:pt idx="10">
                  <c:v>0.46908651758844</c:v>
                </c:pt>
                <c:pt idx="11">
                  <c:v>0.55543457752981007</c:v>
                </c:pt>
                <c:pt idx="12">
                  <c:v>0.62761302404673958</c:v>
                </c:pt>
                <c:pt idx="13">
                  <c:v>0.70975980797263782</c:v>
                </c:pt>
                <c:pt idx="14">
                  <c:v>0.79090955859748235</c:v>
                </c:pt>
                <c:pt idx="15">
                  <c:v>0.86299624118485863</c:v>
                </c:pt>
                <c:pt idx="16">
                  <c:v>0.92956945140451153</c:v>
                </c:pt>
                <c:pt idx="17">
                  <c:v>0.99314793192621131</c:v>
                </c:pt>
                <c:pt idx="18">
                  <c:v>1.0555334597476671</c:v>
                </c:pt>
                <c:pt idx="19">
                  <c:v>1.1180299474765882</c:v>
                </c:pt>
                <c:pt idx="20">
                  <c:v>1.1912110628816439</c:v>
                </c:pt>
                <c:pt idx="21">
                  <c:v>1.2637792301168547</c:v>
                </c:pt>
                <c:pt idx="22">
                  <c:v>1.3370452281100409</c:v>
                </c:pt>
                <c:pt idx="23">
                  <c:v>1.4119824074775913</c:v>
                </c:pt>
                <c:pt idx="24">
                  <c:v>1.4893317898870468</c:v>
                </c:pt>
                <c:pt idx="25">
                  <c:v>1.5696755523801305</c:v>
                </c:pt>
                <c:pt idx="26">
                  <c:v>1.6631030666918576</c:v>
                </c:pt>
                <c:pt idx="27">
                  <c:v>1.7579992257845984</c:v>
                </c:pt>
                <c:pt idx="28">
                  <c:v>1.8554745810173898</c:v>
                </c:pt>
                <c:pt idx="29">
                  <c:v>1.956385241324287</c:v>
                </c:pt>
                <c:pt idx="30">
                  <c:v>2.0614140564558427</c:v>
                </c:pt>
                <c:pt idx="31">
                  <c:v>2.1807420388604122</c:v>
                </c:pt>
                <c:pt idx="32">
                  <c:v>2.3028406612035859</c:v>
                </c:pt>
                <c:pt idx="33">
                  <c:v>2.4289045909660936</c:v>
                </c:pt>
                <c:pt idx="34">
                  <c:v>2.5598736129409176</c:v>
                </c:pt>
                <c:pt idx="35">
                  <c:v>2.6965152526715008</c:v>
                </c:pt>
                <c:pt idx="36">
                  <c:v>2.8394827100634514</c:v>
                </c:pt>
                <c:pt idx="37">
                  <c:v>2.9893555831905561</c:v>
                </c:pt>
                <c:pt idx="38">
                  <c:v>3.1466686015725198</c:v>
                </c:pt>
                <c:pt idx="39">
                  <c:v>3.3119320110216117</c:v>
                </c:pt>
                <c:pt idx="40">
                  <c:v>3.4856461518695889</c:v>
                </c:pt>
                <c:pt idx="41">
                  <c:v>3.6683120048107707</c:v>
                </c:pt>
                <c:pt idx="42">
                  <c:v>3.860438943141693</c:v>
                </c:pt>
                <c:pt idx="43">
                  <c:v>4.0721649680843885</c:v>
                </c:pt>
                <c:pt idx="44">
                  <c:v>4.2920140753335145</c:v>
                </c:pt>
                <c:pt idx="45">
                  <c:v>4.5597614738568018</c:v>
                </c:pt>
                <c:pt idx="46">
                  <c:v>4.8284508425305059</c:v>
                </c:pt>
                <c:pt idx="47">
                  <c:v>5.1309243821456407</c:v>
                </c:pt>
                <c:pt idx="48">
                  <c:v>5.4437559630336789</c:v>
                </c:pt>
                <c:pt idx="49">
                  <c:v>5.7883681920206467</c:v>
                </c:pt>
                <c:pt idx="50">
                  <c:v>6.2002193982363139</c:v>
                </c:pt>
                <c:pt idx="51">
                  <c:v>6.667947656230667</c:v>
                </c:pt>
                <c:pt idx="52">
                  <c:v>7.2129375468784112</c:v>
                </c:pt>
                <c:pt idx="53">
                  <c:v>7.8232678231142927</c:v>
                </c:pt>
                <c:pt idx="54">
                  <c:v>8.4912197047512166</c:v>
                </c:pt>
                <c:pt idx="55">
                  <c:v>9.2024236433176672</c:v>
                </c:pt>
                <c:pt idx="56">
                  <c:v>10.168131854321546</c:v>
                </c:pt>
                <c:pt idx="57">
                  <c:v>11.268656596742662</c:v>
                </c:pt>
                <c:pt idx="58">
                  <c:v>12.50478464602371</c:v>
                </c:pt>
                <c:pt idx="59">
                  <c:v>13.956143566453614</c:v>
                </c:pt>
                <c:pt idx="60">
                  <c:v>15.578844896876365</c:v>
                </c:pt>
                <c:pt idx="61">
                  <c:v>17.458732570244841</c:v>
                </c:pt>
                <c:pt idx="62">
                  <c:v>19.287988781312173</c:v>
                </c:pt>
                <c:pt idx="63">
                  <c:v>21.339698822342374</c:v>
                </c:pt>
                <c:pt idx="64">
                  <c:v>23.500639962554494</c:v>
                </c:pt>
                <c:pt idx="65">
                  <c:v>25.699032297455055</c:v>
                </c:pt>
                <c:pt idx="66">
                  <c:v>28.123074672412187</c:v>
                </c:pt>
                <c:pt idx="67">
                  <c:v>30.539626569885709</c:v>
                </c:pt>
                <c:pt idx="68">
                  <c:v>32.950429796619126</c:v>
                </c:pt>
                <c:pt idx="69">
                  <c:v>35.395118211834436</c:v>
                </c:pt>
                <c:pt idx="70">
                  <c:v>37.922545057659825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3-4291-9B19-1B4C22FFD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176048"/>
        <c:axId val="949314000"/>
        <c:extLst/>
      </c:lineChart>
      <c:scatterChart>
        <c:scatterStyle val="lineMarker"/>
        <c:varyColors val="0"/>
        <c:ser>
          <c:idx val="4"/>
          <c:order val="1"/>
          <c:tx>
            <c:v>Actual Identified Cases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[0]!Fit_Date</c:f>
              <c:numCache>
                <c:formatCode>d\-mmm\-yy</c:formatCode>
                <c:ptCount val="7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</c:numCache>
            </c:numRef>
          </c:xVal>
          <c:yVal>
            <c:numRef>
              <c:f>[0]!Fit_N_IC_Actual</c:f>
              <c:numCache>
                <c:formatCode>#,##0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6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9</c:v>
                </c:pt>
                <c:pt idx="22">
                  <c:v>6</c:v>
                </c:pt>
                <c:pt idx="23">
                  <c:v>6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9</c:v>
                </c:pt>
                <c:pt idx="47">
                  <c:v>4</c:v>
                </c:pt>
                <c:pt idx="48">
                  <c:v>2</c:v>
                </c:pt>
                <c:pt idx="49">
                  <c:v>3</c:v>
                </c:pt>
                <c:pt idx="50">
                  <c:v>5</c:v>
                </c:pt>
                <c:pt idx="51">
                  <c:v>5</c:v>
                </c:pt>
                <c:pt idx="52">
                  <c:v>3</c:v>
                </c:pt>
                <c:pt idx="53">
                  <c:v>6</c:v>
                </c:pt>
                <c:pt idx="54">
                  <c:v>9</c:v>
                </c:pt>
                <c:pt idx="55">
                  <c:v>13</c:v>
                </c:pt>
                <c:pt idx="56">
                  <c:v>13</c:v>
                </c:pt>
                <c:pt idx="57">
                  <c:v>10</c:v>
                </c:pt>
                <c:pt idx="58">
                  <c:v>6</c:v>
                </c:pt>
                <c:pt idx="59">
                  <c:v>7</c:v>
                </c:pt>
                <c:pt idx="60">
                  <c:v>9</c:v>
                </c:pt>
                <c:pt idx="61">
                  <c:v>31</c:v>
                </c:pt>
                <c:pt idx="62">
                  <c:v>24</c:v>
                </c:pt>
                <c:pt idx="63">
                  <c:v>29</c:v>
                </c:pt>
                <c:pt idx="64">
                  <c:v>27</c:v>
                </c:pt>
                <c:pt idx="65">
                  <c:v>27</c:v>
                </c:pt>
                <c:pt idx="66">
                  <c:v>21</c:v>
                </c:pt>
                <c:pt idx="67">
                  <c:v>25</c:v>
                </c:pt>
                <c:pt idx="68">
                  <c:v>40</c:v>
                </c:pt>
                <c:pt idx="69">
                  <c:v>28</c:v>
                </c:pt>
                <c:pt idx="70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3-4291-9B19-1B4C22FFD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76048"/>
        <c:axId val="949314000"/>
      </c:scatterChart>
      <c:dateAx>
        <c:axId val="73817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1" i="1"/>
                  <a:t>Date</a:t>
                </a:r>
              </a:p>
            </c:rich>
          </c:tx>
          <c:layout>
            <c:manualLayout>
              <c:xMode val="edge"/>
              <c:yMode val="edge"/>
              <c:x val="1.3078880579398884E-2"/>
              <c:y val="0.877861284820920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auto val="0"/>
        <c:lblOffset val="100"/>
        <c:baseTimeUnit val="days"/>
      </c:dateAx>
      <c:valAx>
        <c:axId val="9493140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43860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851474384738063"/>
          <c:y val="7.4021056356719461E-2"/>
          <c:w val="0.45788020074894309"/>
          <c:h val="5.66743355811186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SG" sz="1800" b="1">
                <a:solidFill>
                  <a:srgbClr val="C00000"/>
                </a:solidFill>
              </a:rPr>
              <a:t>Total</a:t>
            </a:r>
            <a:r>
              <a:rPr lang="en-SG" sz="1800" b="1" baseline="0">
                <a:solidFill>
                  <a:srgbClr val="C00000"/>
                </a:solidFill>
              </a:rPr>
              <a:t> # Cases</a:t>
            </a:r>
            <a:endParaRPr lang="en-SG" sz="1800" b="1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5.425300581996413E-3"/>
          <c:y val="2.4066704566988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876326319838963E-2"/>
          <c:y val="0.13845907708581254"/>
          <c:w val="0.90146043857055103"/>
          <c:h val="0.68779029485653842"/>
        </c:manualLayout>
      </c:layout>
      <c:lineChart>
        <c:grouping val="standard"/>
        <c:varyColors val="0"/>
        <c:ser>
          <c:idx val="1"/>
          <c:order val="0"/>
          <c:tx>
            <c:strRef>
              <c:f>'II Backend'!$R$3</c:f>
              <c:strCache>
                <c:ptCount val="1"/>
                <c:pt idx="0">
                  <c:v>Exposed to Virus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[0]!View_T_E</c:f>
              <c:numCache>
                <c:formatCode>#,##0</c:formatCode>
                <c:ptCount val="802"/>
                <c:pt idx="0">
                  <c:v>0</c:v>
                </c:pt>
                <c:pt idx="1">
                  <c:v>9.6147472814173449E-2</c:v>
                </c:pt>
                <c:pt idx="2">
                  <c:v>0.26440284840536626</c:v>
                </c:pt>
                <c:pt idx="3">
                  <c:v>0.44018426729293503</c:v>
                </c:pt>
                <c:pt idx="4">
                  <c:v>0.5761977301784873</c:v>
                </c:pt>
                <c:pt idx="5">
                  <c:v>0.82938768496862203</c:v>
                </c:pt>
                <c:pt idx="6">
                  <c:v>1.0764608650445204</c:v>
                </c:pt>
                <c:pt idx="7">
                  <c:v>1.4671721187026996</c:v>
                </c:pt>
                <c:pt idx="8">
                  <c:v>1.8733688103354007</c:v>
                </c:pt>
                <c:pt idx="9">
                  <c:v>2.3454325879422</c:v>
                </c:pt>
                <c:pt idx="10">
                  <c:v>2.7771728876490505</c:v>
                </c:pt>
                <c:pt idx="11">
                  <c:v>3.1380651202336978</c:v>
                </c:pt>
                <c:pt idx="12">
                  <c:v>3.548799039863189</c:v>
                </c:pt>
                <c:pt idx="13">
                  <c:v>3.9545477929874115</c:v>
                </c:pt>
                <c:pt idx="14">
                  <c:v>4.3149812059242931</c:v>
                </c:pt>
                <c:pt idx="15">
                  <c:v>4.6478472570225575</c:v>
                </c:pt>
                <c:pt idx="16">
                  <c:v>4.9657396596310566</c:v>
                </c:pt>
                <c:pt idx="17">
                  <c:v>5.2776672987383355</c:v>
                </c:pt>
                <c:pt idx="18">
                  <c:v>5.5901497373829407</c:v>
                </c:pt>
                <c:pt idx="19">
                  <c:v>5.9560553144082196</c:v>
                </c:pt>
                <c:pt idx="20">
                  <c:v>6.3188961505842736</c:v>
                </c:pt>
                <c:pt idx="21">
                  <c:v>6.6852261405502045</c:v>
                </c:pt>
                <c:pt idx="22">
                  <c:v>7.0599120373879565</c:v>
                </c:pt>
                <c:pt idx="23">
                  <c:v>7.4466589494352338</c:v>
                </c:pt>
                <c:pt idx="24">
                  <c:v>7.8483777619006529</c:v>
                </c:pt>
                <c:pt idx="25">
                  <c:v>8.3155153334592882</c:v>
                </c:pt>
                <c:pt idx="26">
                  <c:v>8.7899961289229918</c:v>
                </c:pt>
                <c:pt idx="27">
                  <c:v>9.2773729050869491</c:v>
                </c:pt>
                <c:pt idx="28">
                  <c:v>9.781926206621435</c:v>
                </c:pt>
                <c:pt idx="29">
                  <c:v>10.307070282279215</c:v>
                </c:pt>
                <c:pt idx="30">
                  <c:v>10.903710194302061</c:v>
                </c:pt>
                <c:pt idx="31">
                  <c:v>11.514203306017929</c:v>
                </c:pt>
                <c:pt idx="32">
                  <c:v>12.144522954830467</c:v>
                </c:pt>
                <c:pt idx="33">
                  <c:v>12.799368064704586</c:v>
                </c:pt>
                <c:pt idx="34">
                  <c:v>13.482576263357505</c:v>
                </c:pt>
                <c:pt idx="35">
                  <c:v>14.197413550317256</c:v>
                </c:pt>
                <c:pt idx="36">
                  <c:v>14.946777915952781</c:v>
                </c:pt>
                <c:pt idx="37">
                  <c:v>15.733343007862597</c:v>
                </c:pt>
                <c:pt idx="38">
                  <c:v>16.559660055108058</c:v>
                </c:pt>
                <c:pt idx="39">
                  <c:v>17.428230759347944</c:v>
                </c:pt>
                <c:pt idx="40">
                  <c:v>18.341560024053852</c:v>
                </c:pt>
                <c:pt idx="41">
                  <c:v>19.302194715708463</c:v>
                </c:pt>
                <c:pt idx="42">
                  <c:v>20.360824840421941</c:v>
                </c:pt>
                <c:pt idx="43">
                  <c:v>21.460070376667574</c:v>
                </c:pt>
                <c:pt idx="44">
                  <c:v>22.79880736928401</c:v>
                </c:pt>
                <c:pt idx="45">
                  <c:v>24.142254212652531</c:v>
                </c:pt>
                <c:pt idx="46">
                  <c:v>25.654621910728203</c:v>
                </c:pt>
                <c:pt idx="47">
                  <c:v>27.218779815168393</c:v>
                </c:pt>
                <c:pt idx="48">
                  <c:v>28.941840960103235</c:v>
                </c:pt>
                <c:pt idx="49">
                  <c:v>31.001096991181569</c:v>
                </c:pt>
                <c:pt idx="50">
                  <c:v>33.339738281153338</c:v>
                </c:pt>
                <c:pt idx="51">
                  <c:v>36.064687734392052</c:v>
                </c:pt>
                <c:pt idx="52">
                  <c:v>39.116339115571463</c:v>
                </c:pt>
                <c:pt idx="53">
                  <c:v>42.456098523756083</c:v>
                </c:pt>
                <c:pt idx="54">
                  <c:v>46.012118216588334</c:v>
                </c:pt>
                <c:pt idx="55">
                  <c:v>50.840659271607727</c:v>
                </c:pt>
                <c:pt idx="56">
                  <c:v>56.343282983713308</c:v>
                </c:pt>
                <c:pt idx="57">
                  <c:v>62.523923230118548</c:v>
                </c:pt>
                <c:pt idx="58">
                  <c:v>69.780717832268067</c:v>
                </c:pt>
                <c:pt idx="59">
                  <c:v>77.894224484381823</c:v>
                </c:pt>
                <c:pt idx="60">
                  <c:v>87.293662851224212</c:v>
                </c:pt>
                <c:pt idx="61">
                  <c:v>96.43994390656087</c:v>
                </c:pt>
                <c:pt idx="62">
                  <c:v>106.69849411171187</c:v>
                </c:pt>
                <c:pt idx="63">
                  <c:v>117.50319981277248</c:v>
                </c:pt>
                <c:pt idx="64">
                  <c:v>128.49516148727528</c:v>
                </c:pt>
                <c:pt idx="65">
                  <c:v>140.61537336206095</c:v>
                </c:pt>
                <c:pt idx="66">
                  <c:v>152.69813284942853</c:v>
                </c:pt>
                <c:pt idx="67">
                  <c:v>164.75214898309562</c:v>
                </c:pt>
                <c:pt idx="68">
                  <c:v>176.97559105917219</c:v>
                </c:pt>
                <c:pt idx="69">
                  <c:v>189.61272528829912</c:v>
                </c:pt>
                <c:pt idx="70">
                  <c:v>202.1766251065211</c:v>
                </c:pt>
                <c:pt idx="71">
                  <c:v>214.98144341533302</c:v>
                </c:pt>
                <c:pt idx="72">
                  <c:v>227.78106962847909</c:v>
                </c:pt>
                <c:pt idx="73">
                  <c:v>240.77917362250091</c:v>
                </c:pt>
                <c:pt idx="74">
                  <c:v>254.12840501379989</c:v>
                </c:pt>
                <c:pt idx="75">
                  <c:v>267.94636888438498</c:v>
                </c:pt>
                <c:pt idx="76">
                  <c:v>282.32680006781845</c:v>
                </c:pt>
                <c:pt idx="77">
                  <c:v>297.34738912744035</c:v>
                </c:pt>
                <c:pt idx="78">
                  <c:v>313.07527389600699</c:v>
                </c:pt>
                <c:pt idx="79">
                  <c:v>329.5709039933875</c:v>
                </c:pt>
                <c:pt idx="80">
                  <c:v>346.89077194292531</c:v>
                </c:pt>
                <c:pt idx="81">
                  <c:v>365.08935535385677</c:v>
                </c:pt>
                <c:pt idx="82">
                  <c:v>384.22051058286735</c:v>
                </c:pt>
                <c:pt idx="83">
                  <c:v>404.33848569749284</c:v>
                </c:pt>
                <c:pt idx="84">
                  <c:v>425.49866992506827</c:v>
                </c:pt>
                <c:pt idx="85">
                  <c:v>447.75816144675912</c:v>
                </c:pt>
                <c:pt idx="86">
                  <c:v>471.17621075683047</c:v>
                </c:pt>
                <c:pt idx="87">
                  <c:v>495.81457962252256</c:v>
                </c:pt>
                <c:pt idx="88">
                  <c:v>521.73784369612588</c:v>
                </c:pt>
                <c:pt idx="89">
                  <c:v>549.013658475841</c:v>
                </c:pt>
                <c:pt idx="90">
                  <c:v>577.71300248890827</c:v>
                </c:pt>
                <c:pt idx="91">
                  <c:v>607.9104075140159</c:v>
                </c:pt>
                <c:pt idx="92">
                  <c:v>639.6841828362966</c:v>
                </c:pt>
                <c:pt idx="93">
                  <c:v>673.11663856480311</c:v>
                </c:pt>
                <c:pt idx="94">
                  <c:v>708.29431167938037</c:v>
                </c:pt>
                <c:pt idx="95">
                  <c:v>745.30819753002709</c:v>
                </c:pt>
                <c:pt idx="96">
                  <c:v>784.25398886068649</c:v>
                </c:pt>
                <c:pt idx="97">
                  <c:v>825.2323239826876</c:v>
                </c:pt>
                <c:pt idx="98">
                  <c:v>868.34904541920764</c:v>
                </c:pt>
                <c:pt idx="99">
                  <c:v>913.71547013819895</c:v>
                </c:pt>
                <c:pt idx="100">
                  <c:v>961.44867235723018</c:v>
                </c:pt>
                <c:pt idx="101">
                  <c:v>1011.6717798187335</c:v>
                </c:pt>
                <c:pt idx="102">
                  <c:v>1064.5142843836172</c:v>
                </c:pt>
                <c:pt idx="103">
                  <c:v>1120.1123677648779</c:v>
                </c:pt>
                <c:pt idx="104">
                  <c:v>1178.609243213639</c:v>
                </c:pt>
                <c:pt idx="105">
                  <c:v>1240.1555139729085</c:v>
                </c:pt>
                <c:pt idx="106">
                  <c:v>1304.9095493258233</c:v>
                </c:pt>
                <c:pt idx="107">
                  <c:v>1373.0378790827288</c:v>
                </c:pt>
                <c:pt idx="108">
                  <c:v>1444.7156073733918</c:v>
                </c:pt>
                <c:pt idx="109">
                  <c:v>1520.1268466356798</c:v>
                </c:pt>
                <c:pt idx="110">
                  <c:v>1599.4651727192677</c:v>
                </c:pt>
                <c:pt idx="111">
                  <c:v>1682.9341020515942</c:v>
                </c:pt>
                <c:pt idx="112">
                  <c:v>1770.7475918429393</c:v>
                </c:pt>
                <c:pt idx="113">
                  <c:v>1863.1305643375658</c:v>
                </c:pt>
                <c:pt idx="114">
                  <c:v>1960.3194561480873</c:v>
                </c:pt>
                <c:pt idx="115">
                  <c:v>2062.5627937401368</c:v>
                </c:pt>
                <c:pt idx="116">
                  <c:v>2170.1217961637458</c:v>
                </c:pt>
                <c:pt idx="117">
                  <c:v>2283.2710061561829</c:v>
                </c:pt>
                <c:pt idx="118">
                  <c:v>2402.298950767994</c:v>
                </c:pt>
                <c:pt idx="119">
                  <c:v>2527.5088326892596</c:v>
                </c:pt>
                <c:pt idx="120">
                  <c:v>2659.2192534760993</c:v>
                </c:pt>
                <c:pt idx="121">
                  <c:v>2797.7649698978403</c:v>
                </c:pt>
                <c:pt idx="122">
                  <c:v>2943.4976846423779</c:v>
                </c:pt>
                <c:pt idx="123">
                  <c:v>3096.7868726305255</c:v>
                </c:pt>
                <c:pt idx="124">
                  <c:v>3258.0206441989144</c:v>
                </c:pt>
                <c:pt idx="125">
                  <c:v>3427.6066464144515</c:v>
                </c:pt>
                <c:pt idx="126">
                  <c:v>3605.9730037807085</c:v>
                </c:pt>
                <c:pt idx="127">
                  <c:v>3793.5692995868831</c:v>
                </c:pt>
                <c:pt idx="128">
                  <c:v>3990.8675991321466</c:v>
                </c:pt>
                <c:pt idx="129">
                  <c:v>4198.363516031106</c:v>
                </c:pt>
                <c:pt idx="130">
                  <c:v>4416.5773227684913</c:v>
                </c:pt>
                <c:pt idx="131">
                  <c:v>4646.0551066215558</c:v>
                </c:pt>
                <c:pt idx="132">
                  <c:v>4887.3699720055665</c:v>
                </c:pt>
                <c:pt idx="133">
                  <c:v>5141.1232902193697</c:v>
                </c:pt>
                <c:pt idx="134">
                  <c:v>5407.9459974724414</c:v>
                </c:pt>
                <c:pt idx="135">
                  <c:v>5688.4999419600035</c:v>
                </c:pt>
                <c:pt idx="136">
                  <c:v>5983.4792806163832</c:v>
                </c:pt>
                <c:pt idx="137">
                  <c:v>6293.611926016255</c:v>
                </c:pt>
                <c:pt idx="138">
                  <c:v>6619.6610437060699</c:v>
                </c:pt>
                <c:pt idx="139">
                  <c:v>6962.426600030637</c:v>
                </c:pt>
                <c:pt idx="140">
                  <c:v>7322.7469602693936</c:v>
                </c:pt>
                <c:pt idx="141">
                  <c:v>7701.5005366096057</c:v>
                </c:pt>
                <c:pt idx="142">
                  <c:v>8099.607485155786</c:v>
                </c:pt>
                <c:pt idx="143">
                  <c:v>8518.0314508017145</c:v>
                </c:pt>
                <c:pt idx="144">
                  <c:v>8957.7813583689949</c:v>
                </c:pt>
                <c:pt idx="145">
                  <c:v>9419.9132479392283</c:v>
                </c:pt>
                <c:pt idx="146">
                  <c:v>9905.5321517701159</c:v>
                </c:pt>
                <c:pt idx="147">
                  <c:v>10415.794009583609</c:v>
                </c:pt>
                <c:pt idx="148">
                  <c:v>10951.907618340212</c:v>
                </c:pt>
                <c:pt idx="149">
                  <c:v>11515.136611861502</c:v>
                </c:pt>
                <c:pt idx="150">
                  <c:v>12106.801464825416</c:v>
                </c:pt>
                <c:pt idx="151">
                  <c:v>12728.281514729009</c:v>
                </c:pt>
                <c:pt idx="152">
                  <c:v>13381.016994382991</c:v>
                </c:pt>
                <c:pt idx="153">
                  <c:v>14066.511066363415</c:v>
                </c:pt>
                <c:pt idx="154">
                  <c:v>14786.331849589784</c:v>
                </c:pt>
                <c:pt idx="155">
                  <c:v>15542.114426816817</c:v>
                </c:pt>
                <c:pt idx="156">
                  <c:v>16335.562820309799</c:v>
                </c:pt>
                <c:pt idx="157">
                  <c:v>17168.451921311556</c:v>
                </c:pt>
                <c:pt idx="158">
                  <c:v>18042.629357093425</c:v>
                </c:pt>
                <c:pt idx="159">
                  <c:v>18960.017277403134</c:v>
                </c:pt>
                <c:pt idx="160">
                  <c:v>19922.614039970558</c:v>
                </c:pt>
                <c:pt idx="161">
                  <c:v>20932.495772398219</c:v>
                </c:pt>
                <c:pt idx="162">
                  <c:v>21991.817785239291</c:v>
                </c:pt>
                <c:pt idx="163">
                  <c:v>23102.815808343599</c:v>
                </c:pt>
                <c:pt idx="164">
                  <c:v>24267.807019625074</c:v>
                </c:pt>
                <c:pt idx="165">
                  <c:v>25489.190832267301</c:v>
                </c:pt>
                <c:pt idx="166">
                  <c:v>26769.449403033526</c:v>
                </c:pt>
                <c:pt idx="167">
                  <c:v>28111.147820782779</c:v>
                </c:pt>
                <c:pt idx="168">
                  <c:v>29516.933930516025</c:v>
                </c:pt>
                <c:pt idx="169">
                  <c:v>30989.537744291309</c:v>
                </c:pt>
                <c:pt idx="170">
                  <c:v>32531.770386162643</c:v>
                </c:pt>
                <c:pt idx="171">
                  <c:v>34146.522513929776</c:v>
                </c:pt>
                <c:pt idx="172">
                  <c:v>35836.762155953613</c:v>
                </c:pt>
                <c:pt idx="173">
                  <c:v>37605.531896622109</c:v>
                </c:pt>
                <c:pt idx="174">
                  <c:v>39455.945339279257</c:v>
                </c:pt>
                <c:pt idx="175">
                  <c:v>41391.182770597894</c:v>
                </c:pt>
                <c:pt idx="176">
                  <c:v>43414.485945540597</c:v>
                </c:pt>
                <c:pt idx="177">
                  <c:v>45529.151907277068</c:v>
                </c:pt>
                <c:pt idx="178">
                  <c:v>47738.525751790257</c:v>
                </c:pt>
                <c:pt idx="179">
                  <c:v>50045.992242500695</c:v>
                </c:pt>
                <c:pt idx="180">
                  <c:v>52454.966176178721</c:v>
                </c:pt>
                <c:pt idx="181">
                  <c:v>54968.881397825528</c:v>
                </c:pt>
                <c:pt idx="182">
                  <c:v>57591.178359232363</c:v>
                </c:pt>
                <c:pt idx="183">
                  <c:v>60325.290113741139</c:v>
                </c:pt>
                <c:pt idx="184">
                  <c:v>63174.626638518152</c:v>
                </c:pt>
                <c:pt idx="185">
                  <c:v>66142.557375628487</c:v>
                </c:pt>
                <c:pt idx="186">
                  <c:v>69232.391884597266</c:v>
                </c:pt>
                <c:pt idx="187">
                  <c:v>72447.358502226911</c:v>
                </c:pt>
                <c:pt idx="188">
                  <c:v>75790.580910488265</c:v>
                </c:pt>
                <c:pt idx="189">
                  <c:v>79265.052520625701</c:v>
                </c:pt>
                <c:pt idx="190">
                  <c:v>82873.608591536555</c:v>
                </c:pt>
                <c:pt idx="191">
                  <c:v>86618.896013347839</c:v>
                </c:pt>
                <c:pt idx="192">
                  <c:v>90503.340703273658</c:v>
                </c:pt>
                <c:pt idx="193">
                  <c:v>94529.112580656452</c:v>
                </c:pt>
                <c:pt idx="194">
                  <c:v>98698.088111937803</c:v>
                </c:pt>
                <c:pt idx="195">
                  <c:v>103011.81044451692</c:v>
                </c:pt>
                <c:pt idx="196">
                  <c:v>107471.44718136803</c:v>
                </c:pt>
                <c:pt idx="197">
                  <c:v>112077.74588618852</c:v>
                </c:pt>
                <c:pt idx="198">
                  <c:v>116830.98745197813</c:v>
                </c:pt>
                <c:pt idx="199">
                  <c:v>121730.93751446324</c:v>
                </c:pt>
                <c:pt idx="200">
                  <c:v>126776.79614575443</c:v>
                </c:pt>
                <c:pt idx="201">
                  <c:v>131967.14612300336</c:v>
                </c:pt>
                <c:pt idx="202">
                  <c:v>137299.9001314124</c:v>
                </c:pt>
                <c:pt idx="203">
                  <c:v>142772.24733038153</c:v>
                </c:pt>
                <c:pt idx="204">
                  <c:v>148380.59978527596</c:v>
                </c:pt>
                <c:pt idx="205">
                  <c:v>154120.53934447153</c:v>
                </c:pt>
                <c:pt idx="206">
                  <c:v>159986.76562092174</c:v>
                </c:pt>
                <c:pt idx="207">
                  <c:v>165973.04581815901</c:v>
                </c:pt>
                <c:pt idx="208">
                  <c:v>172072.16722075196</c:v>
                </c:pt>
                <c:pt idx="209">
                  <c:v>178275.89324684782</c:v>
                </c:pt>
                <c:pt idx="210">
                  <c:v>184574.92403326079</c:v>
                </c:pt>
                <c:pt idx="211">
                  <c:v>190958.86258906033</c:v>
                </c:pt>
                <c:pt idx="212">
                  <c:v>197416.18760889798</c:v>
                </c:pt>
                <c:pt idx="213">
                  <c:v>203934.23407928698</c:v>
                </c:pt>
                <c:pt idx="214">
                  <c:v>210499.18283641059</c:v>
                </c:pt>
                <c:pt idx="215">
                  <c:v>217096.06023937554</c:v>
                </c:pt>
                <c:pt idx="216">
                  <c:v>223708.74910471454</c:v>
                </c:pt>
                <c:pt idx="217">
                  <c:v>230320.0120030632</c:v>
                </c:pt>
                <c:pt idx="218">
                  <c:v>236911.52794422349</c:v>
                </c:pt>
                <c:pt idx="219">
                  <c:v>243463.94336962001</c:v>
                </c:pt>
                <c:pt idx="220">
                  <c:v>249956.93822940122</c:v>
                </c:pt>
                <c:pt idx="221">
                  <c:v>256369.30774383681</c:v>
                </c:pt>
                <c:pt idx="222">
                  <c:v>262679.06023489841</c:v>
                </c:pt>
                <c:pt idx="223">
                  <c:v>268863.53116479551</c:v>
                </c:pt>
                <c:pt idx="224">
                  <c:v>274899.51323589659</c:v>
                </c:pt>
                <c:pt idx="225">
                  <c:v>280763.40209445055</c:v>
                </c:pt>
                <c:pt idx="226">
                  <c:v>286431.35684390634</c:v>
                </c:pt>
                <c:pt idx="227">
                  <c:v>291879.47421902849</c:v>
                </c:pt>
                <c:pt idx="228">
                  <c:v>297083.97490754048</c:v>
                </c:pt>
                <c:pt idx="229">
                  <c:v>302021.40014120599</c:v>
                </c:pt>
                <c:pt idx="230">
                  <c:v>306668.81632375997</c:v>
                </c:pt>
                <c:pt idx="231">
                  <c:v>311004.02513050067</c:v>
                </c:pt>
                <c:pt idx="232">
                  <c:v>315005.7762157282</c:v>
                </c:pt>
                <c:pt idx="233">
                  <c:v>318653.9794117061</c:v>
                </c:pt>
                <c:pt idx="234">
                  <c:v>321929.91310811712</c:v>
                </c:pt>
                <c:pt idx="235">
                  <c:v>324816.4253747653</c:v>
                </c:pt>
                <c:pt idx="236">
                  <c:v>327298.12434167083</c:v>
                </c:pt>
                <c:pt idx="237">
                  <c:v>329361.55438673118</c:v>
                </c:pt>
                <c:pt idx="238">
                  <c:v>330995.35480621504</c:v>
                </c:pt>
                <c:pt idx="239">
                  <c:v>332190.39785896731</c:v>
                </c:pt>
                <c:pt idx="240">
                  <c:v>332939.90337950474</c:v>
                </c:pt>
                <c:pt idx="241">
                  <c:v>333239.52754297125</c:v>
                </c:pt>
                <c:pt idx="242">
                  <c:v>333087.4238276002</c:v>
                </c:pt>
                <c:pt idx="243">
                  <c:v>332484.27474616648</c:v>
                </c:pt>
                <c:pt idx="244">
                  <c:v>331433.29349236994</c:v>
                </c:pt>
                <c:pt idx="245">
                  <c:v>329940.19525440404</c:v>
                </c:pt>
                <c:pt idx="246">
                  <c:v>328013.13856778824</c:v>
                </c:pt>
                <c:pt idx="247">
                  <c:v>325662.63769373618</c:v>
                </c:pt>
                <c:pt idx="248">
                  <c:v>322901.44759877224</c:v>
                </c:pt>
                <c:pt idx="249">
                  <c:v>319744.42365775781</c:v>
                </c:pt>
                <c:pt idx="250">
                  <c:v>316208.35868934792</c:v>
                </c:pt>
                <c:pt idx="251">
                  <c:v>312311.80034595722</c:v>
                </c:pt>
                <c:pt idx="252">
                  <c:v>308074.85220831755</c:v>
                </c:pt>
                <c:pt idx="253">
                  <c:v>303518.96216978005</c:v>
                </c:pt>
                <c:pt idx="254">
                  <c:v>298666.7018333915</c:v>
                </c:pt>
                <c:pt idx="255">
                  <c:v>293541.5406849042</c:v>
                </c:pt>
                <c:pt idx="256">
                  <c:v>288167.61875021667</c:v>
                </c:pt>
                <c:pt idx="257">
                  <c:v>282569.52130253485</c:v>
                </c:pt>
                <c:pt idx="258">
                  <c:v>276772.05896182731</c:v>
                </c:pt>
                <c:pt idx="259">
                  <c:v>270800.05623822624</c:v>
                </c:pt>
                <c:pt idx="260">
                  <c:v>264678.15122484631</c:v>
                </c:pt>
                <c:pt idx="261">
                  <c:v>258430.60875799423</c:v>
                </c:pt>
                <c:pt idx="262">
                  <c:v>252081.14894819111</c:v>
                </c:pt>
                <c:pt idx="263">
                  <c:v>245652.79255785877</c:v>
                </c:pt>
                <c:pt idx="264">
                  <c:v>239167.7242741287</c:v>
                </c:pt>
                <c:pt idx="265">
                  <c:v>232647.17451001614</c:v>
                </c:pt>
                <c:pt idx="266">
                  <c:v>226111.31997453095</c:v>
                </c:pt>
                <c:pt idx="267">
                  <c:v>219579.20289076702</c:v>
                </c:pt>
                <c:pt idx="268">
                  <c:v>213068.66841724556</c:v>
                </c:pt>
                <c:pt idx="269">
                  <c:v>206596.3195464703</c:v>
                </c:pt>
                <c:pt idx="270">
                  <c:v>200177.48851855934</c:v>
                </c:pt>
                <c:pt idx="271">
                  <c:v>193826.22359797059</c:v>
                </c:pt>
                <c:pt idx="272">
                  <c:v>187555.28991719926</c:v>
                </c:pt>
                <c:pt idx="273">
                  <c:v>181376.18299101797</c:v>
                </c:pt>
                <c:pt idx="274">
                  <c:v>175299.15344540577</c:v>
                </c:pt>
                <c:pt idx="275">
                  <c:v>169333.24148300078</c:v>
                </c:pt>
                <c:pt idx="276">
                  <c:v>163486.31961737238</c:v>
                </c:pt>
                <c:pt idx="277">
                  <c:v>157765.14224697789</c:v>
                </c:pt>
                <c:pt idx="278">
                  <c:v>152175.40070154183</c:v>
                </c:pt>
                <c:pt idx="279">
                  <c:v>146721.78247404553</c:v>
                </c:pt>
                <c:pt idx="280">
                  <c:v>141408.03344599399</c:v>
                </c:pt>
                <c:pt idx="281">
                  <c:v>136237.02201792042</c:v>
                </c:pt>
                <c:pt idx="282">
                  <c:v>131210.8041673752</c:v>
                </c:pt>
                <c:pt idx="283">
                  <c:v>126330.6885695474</c:v>
                </c:pt>
                <c:pt idx="284">
                  <c:v>121597.30102829375</c:v>
                </c:pt>
                <c:pt idx="285">
                  <c:v>117010.64757529195</c:v>
                </c:pt>
                <c:pt idx="286">
                  <c:v>112570.17570034604</c:v>
                </c:pt>
                <c:pt idx="287">
                  <c:v>108274.83327505736</c:v>
                </c:pt>
                <c:pt idx="288">
                  <c:v>104123.12482404683</c:v>
                </c:pt>
                <c:pt idx="289">
                  <c:v>100113.16488194003</c:v>
                </c:pt>
                <c:pt idx="290">
                  <c:v>96242.728250005122</c:v>
                </c:pt>
                <c:pt idx="291">
                  <c:v>92509.297033519644</c:v>
                </c:pt>
                <c:pt idx="292">
                  <c:v>88910.104399723801</c:v>
                </c:pt>
                <c:pt idx="293">
                  <c:v>85442.175046856952</c:v>
                </c:pt>
                <c:pt idx="294">
                  <c:v>82102.362417669501</c:v>
                </c:pt>
                <c:pt idx="295">
                  <c:v>78887.382726458047</c:v>
                </c:pt>
                <c:pt idx="296">
                  <c:v>75793.845897654843</c:v>
                </c:pt>
                <c:pt idx="297">
                  <c:v>72818.283536925781</c:v>
                </c:pt>
                <c:pt idx="298">
                  <c:v>69957.174073218906</c:v>
                </c:pt>
                <c:pt idx="299">
                  <c:v>67206.965222887768</c:v>
                </c:pt>
                <c:pt idx="300">
                  <c:v>64564.093935498662</c:v>
                </c:pt>
                <c:pt idx="301">
                  <c:v>62025.003985799878</c:v>
                </c:pt>
                <c:pt idx="302">
                  <c:v>59586.161378133351</c:v>
                </c:pt>
                <c:pt idx="303">
                  <c:v>57244.06772880684</c:v>
                </c:pt>
                <c:pt idx="304">
                  <c:v>54995.271789080783</c:v>
                </c:pt>
                <c:pt idx="305">
                  <c:v>52836.379266871161</c:v>
                </c:pt>
                <c:pt idx="306">
                  <c:v>50764.061099396757</c:v>
                </c:pt>
                <c:pt idx="307">
                  <c:v>48775.060322130194</c:v>
                </c:pt>
                <c:pt idx="308">
                  <c:v>46866.197671827264</c:v>
                </c:pt>
                <c:pt idx="309">
                  <c:v>45034.376053348773</c:v>
                </c:pt>
                <c:pt idx="310">
                  <c:v>43276.583991658285</c:v>
                </c:pt>
                <c:pt idx="311">
                  <c:v>41589.898181946206</c:v>
                </c:pt>
                <c:pt idx="312">
                  <c:v>39971.485242436029</c:v>
                </c:pt>
                <c:pt idx="313">
                  <c:v>38418.602766184937</c:v>
                </c:pt>
                <c:pt idx="314">
                  <c:v>36928.59976018632</c:v>
                </c:pt>
                <c:pt idx="315">
                  <c:v>35498.916552384704</c:v>
                </c:pt>
                <c:pt idx="316">
                  <c:v>34127.084239874494</c:v>
                </c:pt>
                <c:pt idx="317">
                  <c:v>32810.723744606978</c:v>
                </c:pt>
                <c:pt idx="318">
                  <c:v>31547.544536398935</c:v>
                </c:pt>
                <c:pt idx="319">
                  <c:v>30335.343076930785</c:v>
                </c:pt>
                <c:pt idx="320">
                  <c:v>29172.001032747405</c:v>
                </c:pt>
                <c:pt idx="321">
                  <c:v>28055.483300024785</c:v>
                </c:pt>
                <c:pt idx="322">
                  <c:v>26983.835879032526</c:v>
                </c:pt>
                <c:pt idx="323">
                  <c:v>25955.183631790729</c:v>
                </c:pt>
                <c:pt idx="324">
                  <c:v>24967.727952374084</c:v>
                </c:pt>
                <c:pt idx="325">
                  <c:v>24019.744375636132</c:v>
                </c:pt>
                <c:pt idx="326">
                  <c:v>23109.580146792123</c:v>
                </c:pt>
                <c:pt idx="327">
                  <c:v>22235.651771288267</c:v>
                </c:pt>
                <c:pt idx="328">
                  <c:v>21396.442561675893</c:v>
                </c:pt>
                <c:pt idx="329">
                  <c:v>20590.500195780092</c:v>
                </c:pt>
                <c:pt idx="330">
                  <c:v>19816.434298281281</c:v>
                </c:pt>
                <c:pt idx="331">
                  <c:v>19072.914055894773</c:v>
                </c:pt>
                <c:pt idx="332">
                  <c:v>18358.665874617222</c:v>
                </c:pt>
                <c:pt idx="333">
                  <c:v>17672.471085990965</c:v>
                </c:pt>
                <c:pt idx="334">
                  <c:v>17013.163707999367</c:v>
                </c:pt>
                <c:pt idx="335">
                  <c:v>16379.628265031954</c:v>
                </c:pt>
                <c:pt idx="336">
                  <c:v>15770.797670330696</c:v>
                </c:pt>
                <c:pt idx="337">
                  <c:v>15185.65117343454</c:v>
                </c:pt>
                <c:pt idx="338">
                  <c:v>14623.212374363511</c:v>
                </c:pt>
                <c:pt idx="339">
                  <c:v>14082.547305615111</c:v>
                </c:pt>
                <c:pt idx="340">
                  <c:v>13562.762582471711</c:v>
                </c:pt>
                <c:pt idx="341">
                  <c:v>13063.003621628441</c:v>
                </c:pt>
                <c:pt idx="342">
                  <c:v>12582.45292773698</c:v>
                </c:pt>
                <c:pt idx="343">
                  <c:v>12120.328447112743</c:v>
                </c:pt>
                <c:pt idx="344">
                  <c:v>11675.881987563862</c:v>
                </c:pt>
                <c:pt idx="345">
                  <c:v>11248.397703062572</c:v>
                </c:pt>
                <c:pt idx="346">
                  <c:v>10837.190641787045</c:v>
                </c:pt>
                <c:pt idx="347">
                  <c:v>10441.605355908534</c:v>
                </c:pt>
                <c:pt idx="348">
                  <c:v>10061.014571379836</c:v>
                </c:pt>
                <c:pt idx="349">
                  <c:v>9694.8179158920266</c:v>
                </c:pt>
                <c:pt idx="350">
                  <c:v>9342.4407031028932</c:v>
                </c:pt>
                <c:pt idx="351">
                  <c:v>9003.3327711992697</c:v>
                </c:pt>
                <c:pt idx="352">
                  <c:v>8676.9673738328929</c:v>
                </c:pt>
                <c:pt idx="353">
                  <c:v>8362.8401214630358</c:v>
                </c:pt>
                <c:pt idx="354">
                  <c:v>8060.467971146245</c:v>
                </c:pt>
                <c:pt idx="355">
                  <c:v>7769.3882628319334</c:v>
                </c:pt>
                <c:pt idx="356">
                  <c:v>7489.1578002504912</c:v>
                </c:pt>
                <c:pt idx="357">
                  <c:v>7219.3519745161329</c:v>
                </c:pt>
                <c:pt idx="358">
                  <c:v>6959.5639286085479</c:v>
                </c:pt>
                <c:pt idx="359">
                  <c:v>6709.4037609442703</c:v>
                </c:pt>
                <c:pt idx="360">
                  <c:v>6468.4977662993397</c:v>
                </c:pt>
                <c:pt idx="361">
                  <c:v>6236.4877123984679</c:v>
                </c:pt>
                <c:pt idx="362">
                  <c:v>6013.0301505415646</c:v>
                </c:pt>
                <c:pt idx="363">
                  <c:v>5797.7957586955863</c:v>
                </c:pt>
                <c:pt idx="364">
                  <c:v>5590.4687155374795</c:v>
                </c:pt>
                <c:pt idx="365">
                  <c:v>5390.7461039921254</c:v>
                </c:pt>
                <c:pt idx="366">
                  <c:v>5198.3373428671157</c:v>
                </c:pt>
                <c:pt idx="367">
                  <c:v>5012.9636452436607</c:v>
                </c:pt>
                <c:pt idx="368">
                  <c:v>4834.3575023395088</c:v>
                </c:pt>
                <c:pt idx="369">
                  <c:v>4662.2621916153439</c:v>
                </c:pt>
                <c:pt idx="370">
                  <c:v>4496.43130795042</c:v>
                </c:pt>
                <c:pt idx="371">
                  <c:v>4336.6283167660958</c:v>
                </c:pt>
                <c:pt idx="372">
                  <c:v>4182.6261280273093</c:v>
                </c:pt>
                <c:pt idx="373">
                  <c:v>4034.2066901017824</c:v>
                </c:pt>
                <c:pt idx="374">
                  <c:v>3891.1606025048054</c:v>
                </c:pt>
                <c:pt idx="375">
                  <c:v>3753.2867466038206</c:v>
                </c:pt>
                <c:pt idx="376">
                  <c:v>3620.3919334016018</c:v>
                </c:pt>
                <c:pt idx="377">
                  <c:v>3492.2905675596821</c:v>
                </c:pt>
                <c:pt idx="378">
                  <c:v>3368.8043268647739</c:v>
                </c:pt>
                <c:pt idx="379">
                  <c:v>3249.7618563802862</c:v>
                </c:pt>
                <c:pt idx="380">
                  <c:v>3134.9984765626923</c:v>
                </c:pt>
                <c:pt idx="381">
                  <c:v>3024.3559046584887</c:v>
                </c:pt>
                <c:pt idx="382">
                  <c:v>2917.6819887318252</c:v>
                </c:pt>
                <c:pt idx="383">
                  <c:v>2814.8304537056447</c:v>
                </c:pt>
                <c:pt idx="384">
                  <c:v>2715.6606588303698</c:v>
                </c:pt>
                <c:pt idx="385">
                  <c:v>2620.0373660239061</c:v>
                </c:pt>
                <c:pt idx="386">
                  <c:v>2527.8305185549893</c:v>
                </c:pt>
                <c:pt idx="387">
                  <c:v>2438.9150295688055</c:v>
                </c:pt>
                <c:pt idx="388">
                  <c:v>2353.1705799793499</c:v>
                </c:pt>
                <c:pt idx="389">
                  <c:v>2270.4814252772749</c:v>
                </c:pt>
                <c:pt idx="390">
                  <c:v>2190.7362108250063</c:v>
                </c:pt>
                <c:pt idx="391">
                  <c:v>2113.8277952327981</c:v>
                </c:pt>
                <c:pt idx="392">
                  <c:v>2039.6530814301209</c:v>
                </c:pt>
                <c:pt idx="393">
                  <c:v>1968.1128550664778</c:v>
                </c:pt>
                <c:pt idx="394">
                  <c:v>1899.1116298943814</c:v>
                </c:pt>
                <c:pt idx="395">
                  <c:v>1832.5574998049331</c:v>
                </c:pt>
                <c:pt idx="396">
                  <c:v>1768.3619972031863</c:v>
                </c:pt>
                <c:pt idx="397">
                  <c:v>1706.4399574263659</c:v>
                </c:pt>
                <c:pt idx="398">
                  <c:v>1646.7093889230719</c:v>
                </c:pt>
                <c:pt idx="399">
                  <c:v>1589.0913489258267</c:v>
                </c:pt>
                <c:pt idx="400">
                  <c:v>1533.5098243628458</c:v>
                </c:pt>
                <c:pt idx="401">
                  <c:v>1479.8916177676879</c:v>
                </c:pt>
                <c:pt idx="402">
                  <c:v>1428.1662379575455</c:v>
                </c:pt>
                <c:pt idx="403">
                  <c:v>1378.265795262414</c:v>
                </c:pt>
                <c:pt idx="404">
                  <c:v>1330.1249010982297</c:v>
                </c:pt>
                <c:pt idx="405">
                  <c:v>1283.6805716873494</c:v>
                </c:pt>
                <c:pt idx="406">
                  <c:v>1238.8721357394902</c:v>
                </c:pt>
                <c:pt idx="407">
                  <c:v>1195.6411459154613</c:v>
                </c:pt>
                <c:pt idx="408">
                  <c:v>1153.9312939047682</c:v>
                </c:pt>
                <c:pt idx="409">
                  <c:v>1113.6883289564282</c:v>
                </c:pt>
                <c:pt idx="410">
                  <c:v>1074.859979710187</c:v>
                </c:pt>
                <c:pt idx="411">
                  <c:v>1037.3958791827422</c:v>
                </c:pt>
                <c:pt idx="412">
                  <c:v>1001.2474927706224</c:v>
                </c:pt>
                <c:pt idx="413">
                  <c:v>966.36804913802473</c:v>
                </c:pt>
                <c:pt idx="414">
                  <c:v>932.71247386424261</c:v>
                </c:pt>
                <c:pt idx="415">
                  <c:v>900.23732573129905</c:v>
                </c:pt>
                <c:pt idx="416">
                  <c:v>868.90073553807224</c:v>
                </c:pt>
                <c:pt idx="417">
                  <c:v>838.66234733258898</c:v>
                </c:pt>
                <c:pt idx="418">
                  <c:v>809.48326195925949</c:v>
                </c:pt>
                <c:pt idx="419">
                  <c:v>781.32598282267008</c:v>
                </c:pt>
                <c:pt idx="420">
                  <c:v>754.15436377414335</c:v>
                </c:pt>
                <c:pt idx="421">
                  <c:v>727.93355903162706</c:v>
                </c:pt>
                <c:pt idx="422">
                  <c:v>702.62997504761177</c:v>
                </c:pt>
                <c:pt idx="423">
                  <c:v>678.2112242437023</c:v>
                </c:pt>
                <c:pt idx="424">
                  <c:v>654.64608053418863</c:v>
                </c:pt>
                <c:pt idx="425">
                  <c:v>631.90443656450782</c:v>
                </c:pt>
                <c:pt idx="426">
                  <c:v>609.95726259384185</c:v>
                </c:pt>
                <c:pt idx="427">
                  <c:v>588.77656695429528</c:v>
                </c:pt>
                <c:pt idx="428">
                  <c:v>568.3353580221243</c:v>
                </c:pt>
                <c:pt idx="429">
                  <c:v>548.60760763937992</c:v>
                </c:pt>
                <c:pt idx="430">
                  <c:v>529.5682159270624</c:v>
                </c:pt>
                <c:pt idx="431">
                  <c:v>511.19297743349449</c:v>
                </c:pt>
                <c:pt idx="432">
                  <c:v>493.4585485641025</c:v>
                </c:pt>
                <c:pt idx="433">
                  <c:v>476.34241624114986</c:v>
                </c:pt>
                <c:pt idx="434">
                  <c:v>459.82286774421436</c:v>
                </c:pt>
                <c:pt idx="435">
                  <c:v>443.87896168433781</c:v>
                </c:pt>
                <c:pt idx="436">
                  <c:v>428.49050006681097</c:v>
                </c:pt>
                <c:pt idx="437">
                  <c:v>413.63800139949478</c:v>
                </c:pt>
                <c:pt idx="438">
                  <c:v>399.3026748054225</c:v>
                </c:pt>
                <c:pt idx="439">
                  <c:v>385.46639510019031</c:v>
                </c:pt>
                <c:pt idx="440">
                  <c:v>372.11167879631512</c:v>
                </c:pt>
                <c:pt idx="441">
                  <c:v>359.22166099833964</c:v>
                </c:pt>
                <c:pt idx="442">
                  <c:v>346.78007315398645</c:v>
                </c:pt>
                <c:pt idx="443">
                  <c:v>334.77122162811764</c:v>
                </c:pt>
                <c:pt idx="444">
                  <c:v>323.17996706763995</c:v>
                </c:pt>
                <c:pt idx="445">
                  <c:v>311.99170452682102</c:v>
                </c:pt>
                <c:pt idx="446">
                  <c:v>301.19234432374367</c:v>
                </c:pt>
                <c:pt idx="447">
                  <c:v>290.76829359982958</c:v>
                </c:pt>
                <c:pt idx="448">
                  <c:v>280.70643855551691</c:v>
                </c:pt>
                <c:pt idx="449">
                  <c:v>270.99412733627264</c:v>
                </c:pt>
                <c:pt idx="450">
                  <c:v>261.61915354417431</c:v>
                </c:pt>
                <c:pt idx="451">
                  <c:v>252.56974035129676</c:v>
                </c:pt>
                <c:pt idx="452">
                  <c:v>243.83452519209919</c:v>
                </c:pt>
                <c:pt idx="453">
                  <c:v>235.40254501292623</c:v>
                </c:pt>
                <c:pt idx="454">
                  <c:v>227.26322205761289</c:v>
                </c:pt>
                <c:pt idx="455">
                  <c:v>219.4063501690211</c:v>
                </c:pt>
                <c:pt idx="456">
                  <c:v>211.82208158714008</c:v>
                </c:pt>
                <c:pt idx="457">
                  <c:v>204.5009142251487</c:v>
                </c:pt>
                <c:pt idx="458">
                  <c:v>197.43367940557414</c:v>
                </c:pt>
                <c:pt idx="459">
                  <c:v>190.61153003938372</c:v>
                </c:pt>
                <c:pt idx="460">
                  <c:v>184.02592923152108</c:v>
                </c:pt>
                <c:pt idx="461">
                  <c:v>177.66863929704263</c:v>
                </c:pt>
                <c:pt idx="462">
                  <c:v>171.53171117262772</c:v>
                </c:pt>
                <c:pt idx="463">
                  <c:v>165.6074742088289</c:v>
                </c:pt>
                <c:pt idx="464">
                  <c:v>159.88852632899466</c:v>
                </c:pt>
                <c:pt idx="465">
                  <c:v>154.36772454134137</c:v>
                </c:pt>
                <c:pt idx="466">
                  <c:v>149.03817579117259</c:v>
                </c:pt>
                <c:pt idx="467">
                  <c:v>143.89322814074245</c:v>
                </c:pt>
                <c:pt idx="468">
                  <c:v>138.92646226474019</c:v>
                </c:pt>
                <c:pt idx="469">
                  <c:v>134.13168324983155</c:v>
                </c:pt>
                <c:pt idx="470">
                  <c:v>129.50291268713357</c:v>
                </c:pt>
                <c:pt idx="471">
                  <c:v>125.03438104692327</c:v>
                </c:pt>
                <c:pt idx="472">
                  <c:v>120.72052032528514</c:v>
                </c:pt>
                <c:pt idx="473">
                  <c:v>116.55595695279244</c:v>
                </c:pt>
                <c:pt idx="474">
                  <c:v>112.53550495569178</c:v>
                </c:pt>
                <c:pt idx="475">
                  <c:v>108.65415936041809</c:v>
                </c:pt>
                <c:pt idx="476">
                  <c:v>104.9070898326131</c:v>
                </c:pt>
                <c:pt idx="477">
                  <c:v>101.28963454214997</c:v>
                </c:pt>
                <c:pt idx="478">
                  <c:v>97.79729424598618</c:v>
                </c:pt>
                <c:pt idx="479">
                  <c:v>94.425726580970547</c:v>
                </c:pt>
                <c:pt idx="480">
                  <c:v>91.170740559024551</c:v>
                </c:pt>
                <c:pt idx="481">
                  <c:v>88.028291257399928</c:v>
                </c:pt>
                <c:pt idx="482">
                  <c:v>84.994474696984867</c:v>
                </c:pt>
                <c:pt idx="483">
                  <c:v>82.065522901891811</c:v>
                </c:pt>
                <c:pt idx="484">
                  <c:v>79.237799133810242</c:v>
                </c:pt>
                <c:pt idx="485">
                  <c:v>76.507793294847886</c:v>
                </c:pt>
                <c:pt idx="486">
                  <c:v>73.872117492815434</c:v>
                </c:pt>
                <c:pt idx="487">
                  <c:v>71.327501763131821</c:v>
                </c:pt>
                <c:pt idx="488">
                  <c:v>68.87078994174172</c:v>
                </c:pt>
                <c:pt idx="489">
                  <c:v>66.498935683641619</c:v>
                </c:pt>
                <c:pt idx="490">
                  <c:v>64.208998621809243</c:v>
                </c:pt>
                <c:pt idx="491">
                  <c:v>61.998140661521262</c:v>
                </c:pt>
                <c:pt idx="492">
                  <c:v>59.863622405227204</c:v>
                </c:pt>
                <c:pt idx="493">
                  <c:v>57.802799703323828</c:v>
                </c:pt>
                <c:pt idx="494">
                  <c:v>55.813120326343189</c:v>
                </c:pt>
                <c:pt idx="495">
                  <c:v>53.892120754231449</c:v>
                </c:pt>
                <c:pt idx="496">
                  <c:v>52.037423078551889</c:v>
                </c:pt>
                <c:pt idx="497">
                  <c:v>50.246732013596812</c:v>
                </c:pt>
                <c:pt idx="498">
                  <c:v>48.517832012538484</c:v>
                </c:pt>
                <c:pt idx="499">
                  <c:v>46.848584484889265</c:v>
                </c:pt>
                <c:pt idx="500">
                  <c:v>45.23692511167566</c:v>
                </c:pt>
                <c:pt idx="501">
                  <c:v>43.680861254861078</c:v>
                </c:pt>
                <c:pt idx="502">
                  <c:v>42.178469457676641</c:v>
                </c:pt>
                <c:pt idx="503">
                  <c:v>40.727893032640111</c:v>
                </c:pt>
                <c:pt idx="504">
                  <c:v>39.327339734158386</c:v>
                </c:pt>
                <c:pt idx="505">
                  <c:v>37.975079512721017</c:v>
                </c:pt>
                <c:pt idx="506">
                  <c:v>36.669442347799333</c:v>
                </c:pt>
                <c:pt idx="507">
                  <c:v>35.408816156669424</c:v>
                </c:pt>
                <c:pt idx="508">
                  <c:v>34.19164477647692</c:v>
                </c:pt>
                <c:pt idx="509">
                  <c:v>33.016426016957418</c:v>
                </c:pt>
                <c:pt idx="510">
                  <c:v>31.881709781319127</c:v>
                </c:pt>
                <c:pt idx="511">
                  <c:v>30.786096252883294</c:v>
                </c:pt>
                <c:pt idx="512">
                  <c:v>29.728234145163768</c:v>
                </c:pt>
                <c:pt idx="513">
                  <c:v>28.706819013150124</c:v>
                </c:pt>
                <c:pt idx="514">
                  <c:v>27.720591623638089</c:v>
                </c:pt>
                <c:pt idx="515">
                  <c:v>26.768336382528258</c:v>
                </c:pt>
                <c:pt idx="516">
                  <c:v>25.848879817087752</c:v>
                </c:pt>
                <c:pt idx="517">
                  <c:v>24.961089111241055</c:v>
                </c:pt>
                <c:pt idx="518">
                  <c:v>24.103870692024987</c:v>
                </c:pt>
                <c:pt idx="519">
                  <c:v>23.276168865409026</c:v>
                </c:pt>
                <c:pt idx="520">
                  <c:v>22.476964499746035</c:v>
                </c:pt>
                <c:pt idx="521">
                  <c:v>21.705273755180162</c:v>
                </c:pt>
                <c:pt idx="522">
                  <c:v>20.96014685739782</c:v>
                </c:pt>
                <c:pt idx="523">
                  <c:v>20.240666914165082</c:v>
                </c:pt>
                <c:pt idx="524">
                  <c:v>19.545948773149842</c:v>
                </c:pt>
                <c:pt idx="525">
                  <c:v>18.875137919580336</c:v>
                </c:pt>
                <c:pt idx="526">
                  <c:v>18.227409412342809</c:v>
                </c:pt>
                <c:pt idx="527">
                  <c:v>17.60196685717062</c:v>
                </c:pt>
                <c:pt idx="528">
                  <c:v>16.998041415624627</c:v>
                </c:pt>
                <c:pt idx="529">
                  <c:v>16.414890848610742</c:v>
                </c:pt>
                <c:pt idx="530">
                  <c:v>15.85179859322472</c:v>
                </c:pt>
                <c:pt idx="531">
                  <c:v>15.308072871757071</c:v>
                </c:pt>
                <c:pt idx="532">
                  <c:v>14.7830458317321</c:v>
                </c:pt>
                <c:pt idx="533">
                  <c:v>14.276072715894804</c:v>
                </c:pt>
                <c:pt idx="534">
                  <c:v>13.78653106109766</c:v>
                </c:pt>
                <c:pt idx="535">
                  <c:v>13.313819925076288</c:v>
                </c:pt>
                <c:pt idx="536">
                  <c:v>12.857359140138497</c:v>
                </c:pt>
                <c:pt idx="537">
                  <c:v>12.416588592825743</c:v>
                </c:pt>
                <c:pt idx="538">
                  <c:v>11.990967528638942</c:v>
                </c:pt>
                <c:pt idx="539">
                  <c:v>11.579973880952684</c:v>
                </c:pt>
                <c:pt idx="540">
                  <c:v>11.183103623272636</c:v>
                </c:pt>
                <c:pt idx="541">
                  <c:v>10.799870144020639</c:v>
                </c:pt>
                <c:pt idx="542">
                  <c:v>10.429803643060712</c:v>
                </c:pt>
                <c:pt idx="543">
                  <c:v>10.07245054920673</c:v>
                </c:pt>
                <c:pt idx="544">
                  <c:v>9.7273729579793144</c:v>
                </c:pt>
                <c:pt idx="545">
                  <c:v>9.3941480889051103</c:v>
                </c:pt>
                <c:pt idx="546">
                  <c:v>9.0723677616764871</c:v>
                </c:pt>
                <c:pt idx="547">
                  <c:v>8.7616378905135726</c:v>
                </c:pt>
                <c:pt idx="548">
                  <c:v>8.461577996093693</c:v>
                </c:pt>
                <c:pt idx="549">
                  <c:v>8.1718207344354834</c:v>
                </c:pt>
                <c:pt idx="550">
                  <c:v>7.8920114421464422</c:v>
                </c:pt>
                <c:pt idx="551">
                  <c:v>7.6218076974634537</c:v>
                </c:pt>
                <c:pt idx="552">
                  <c:v>7.3608788965357439</c:v>
                </c:pt>
                <c:pt idx="553">
                  <c:v>7.1089058444190432</c:v>
                </c:pt>
                <c:pt idx="554">
                  <c:v>6.8655803602683312</c:v>
                </c:pt>
                <c:pt idx="555">
                  <c:v>6.6306048962344954</c:v>
                </c:pt>
                <c:pt idx="556">
                  <c:v>6.4036921695875311</c:v>
                </c:pt>
                <c:pt idx="557">
                  <c:v>6.1845648076056188</c:v>
                </c:pt>
                <c:pt idx="558">
                  <c:v>5.9729550047855655</c:v>
                </c:pt>
                <c:pt idx="559">
                  <c:v>5.7686041919455793</c:v>
                </c:pt>
                <c:pt idx="560">
                  <c:v>5.5712627168064133</c:v>
                </c:pt>
                <c:pt idx="561">
                  <c:v>5.3806895356513547</c:v>
                </c:pt>
                <c:pt idx="562">
                  <c:v>5.1966519156795066</c:v>
                </c:pt>
                <c:pt idx="563">
                  <c:v>5.0189251476802834</c:v>
                </c:pt>
                <c:pt idx="564">
                  <c:v>4.847292268670035</c:v>
                </c:pt>
                <c:pt idx="565">
                  <c:v>4.6815437941442832</c:v>
                </c:pt>
                <c:pt idx="566">
                  <c:v>4.5214774596111118</c:v>
                </c:pt>
                <c:pt idx="567">
                  <c:v>4.3668979710829827</c:v>
                </c:pt>
                <c:pt idx="568">
                  <c:v>4.2176167642154692</c:v>
                </c:pt>
                <c:pt idx="569">
                  <c:v>4.0734517717923033</c:v>
                </c:pt>
                <c:pt idx="570">
                  <c:v>3.934227199266608</c:v>
                </c:pt>
                <c:pt idx="571">
                  <c:v>3.7997733080783238</c:v>
                </c:pt>
                <c:pt idx="572">
                  <c:v>3.6699262064775775</c:v>
                </c:pt>
                <c:pt idx="573">
                  <c:v>3.5445276475932102</c:v>
                </c:pt>
                <c:pt idx="574">
                  <c:v>3.4234248344947216</c:v>
                </c:pt>
                <c:pt idx="575">
                  <c:v>3.306470232004731</c:v>
                </c:pt>
                <c:pt idx="576">
                  <c:v>3.1935213850274558</c:v>
                </c:pt>
                <c:pt idx="577">
                  <c:v>3.0844407431669332</c:v>
                </c:pt>
                <c:pt idx="578">
                  <c:v>2.9790954914165648</c:v>
                </c:pt>
                <c:pt idx="579">
                  <c:v>2.8773573867092002</c:v>
                </c:pt>
                <c:pt idx="580">
                  <c:v>2.7791026001242884</c:v>
                </c:pt>
                <c:pt idx="581">
                  <c:v>2.6842115645557456</c:v>
                </c:pt>
                <c:pt idx="582">
                  <c:v>2.5925688276509988</c:v>
                </c:pt>
                <c:pt idx="583">
                  <c:v>2.5040629098382889</c:v>
                </c:pt>
                <c:pt idx="584">
                  <c:v>2.4185861672656692</c:v>
                </c:pt>
                <c:pt idx="585">
                  <c:v>2.3360346594812795</c:v>
                </c:pt>
                <c:pt idx="586">
                  <c:v>2.2563080216904257</c:v>
                </c:pt>
                <c:pt idx="587">
                  <c:v>2.1793093414307103</c:v>
                </c:pt>
                <c:pt idx="588">
                  <c:v>2.1049450395119647</c:v>
                </c:pt>
                <c:pt idx="589">
                  <c:v>2.0331247550731022</c:v>
                </c:pt>
                <c:pt idx="590">
                  <c:v>1.9637612346131244</c:v>
                </c:pt>
                <c:pt idx="591">
                  <c:v>1.8967702248584932</c:v>
                </c:pt>
                <c:pt idx="592">
                  <c:v>1.8320703693338714</c:v>
                </c:pt>
                <c:pt idx="593">
                  <c:v>1.769583108507859</c:v>
                </c:pt>
                <c:pt idx="594">
                  <c:v>1.7092325833898152</c:v>
                </c:pt>
                <c:pt idx="595">
                  <c:v>1.6509455424581629</c:v>
                </c:pt>
                <c:pt idx="596">
                  <c:v>1.5946512518047313</c:v>
                </c:pt>
                <c:pt idx="597">
                  <c:v>1.540281408383706</c:v>
                </c:pt>
                <c:pt idx="598">
                  <c:v>1.4877700562576264</c:v>
                </c:pt>
                <c:pt idx="599">
                  <c:v>1.4370535057366076</c:v>
                </c:pt>
                <c:pt idx="600">
                  <c:v>1.3880702553105702</c:v>
                </c:pt>
                <c:pt idx="601">
                  <c:v>1.3407609162777481</c:v>
                </c:pt>
                <c:pt idx="602">
                  <c:v>1.2950681399760973</c:v>
                </c:pt>
                <c:pt idx="603">
                  <c:v>1.2509365475274734</c:v>
                </c:pt>
                <c:pt idx="604">
                  <c:v>1.2083126620075848</c:v>
                </c:pt>
                <c:pt idx="605">
                  <c:v>1.1671448429577291</c:v>
                </c:pt>
                <c:pt idx="606">
                  <c:v>1.127383223157262</c:v>
                </c:pt>
                <c:pt idx="607">
                  <c:v>1.0889796475785358</c:v>
                </c:pt>
                <c:pt idx="608">
                  <c:v>1.0518876144487843</c:v>
                </c:pt>
                <c:pt idx="609">
                  <c:v>1.0160622183460315</c:v>
                </c:pt>
                <c:pt idx="610">
                  <c:v>0.98146009525865274</c:v>
                </c:pt>
                <c:pt idx="611">
                  <c:v>0.94803936954063617</c:v>
                </c:pt>
                <c:pt idx="612">
                  <c:v>0.91575960269697154</c:v>
                </c:pt>
                <c:pt idx="613">
                  <c:v>0.88458174393585165</c:v>
                </c:pt>
                <c:pt idx="614">
                  <c:v>0.85446808242658012</c:v>
                </c:pt>
                <c:pt idx="615">
                  <c:v>0.82538220120418815</c:v>
                </c:pt>
                <c:pt idx="616">
                  <c:v>0.79728893266381706</c:v>
                </c:pt>
                <c:pt idx="617">
                  <c:v>0.77015431558989433</c:v>
                </c:pt>
                <c:pt idx="618">
                  <c:v>0.74394555366703607</c:v>
                </c:pt>
                <c:pt idx="619">
                  <c:v>0.71863097542145116</c:v>
                </c:pt>
                <c:pt idx="620">
                  <c:v>0.69417999554339838</c:v>
                </c:pt>
                <c:pt idx="621">
                  <c:v>0.67056307754295497</c:v>
                </c:pt>
                <c:pt idx="622">
                  <c:v>0.64775169769302132</c:v>
                </c:pt>
                <c:pt idx="623">
                  <c:v>0.62571831021507185</c:v>
                </c:pt>
                <c:pt idx="624">
                  <c:v>0.60443631366471229</c:v>
                </c:pt>
                <c:pt idx="625">
                  <c:v>0.58388001847558568</c:v>
                </c:pt>
                <c:pt idx="626">
                  <c:v>0.56402461562160722</c:v>
                </c:pt>
                <c:pt idx="627">
                  <c:v>0.54484614635889783</c:v>
                </c:pt>
                <c:pt idx="628">
                  <c:v>0.52632147301011845</c:v>
                </c:pt>
                <c:pt idx="629">
                  <c:v>0.50842825075520204</c:v>
                </c:pt>
                <c:pt idx="630">
                  <c:v>0.49114490039372971</c:v>
                </c:pt>
                <c:pt idx="631">
                  <c:v>0.47445058204539436</c:v>
                </c:pt>
                <c:pt idx="632">
                  <c:v>0.45832516975616128</c:v>
                </c:pt>
                <c:pt idx="633">
                  <c:v>0.44274922697885855</c:v>
                </c:pt>
                <c:pt idx="634">
                  <c:v>0.42770398289800504</c:v>
                </c:pt>
                <c:pt idx="635">
                  <c:v>0.41317130956973741</c:v>
                </c:pt>
                <c:pt idx="636">
                  <c:v>0.39913369984870023</c:v>
                </c:pt>
                <c:pt idx="637">
                  <c:v>0.38557424607473878</c:v>
                </c:pt>
                <c:pt idx="638">
                  <c:v>0.37247661949317395</c:v>
                </c:pt>
                <c:pt idx="639">
                  <c:v>0.35982505038334689</c:v>
                </c:pt>
                <c:pt idx="640">
                  <c:v>0.34760430887099364</c:v>
                </c:pt>
                <c:pt idx="641">
                  <c:v>0.33579968640085961</c:v>
                </c:pt>
                <c:pt idx="642">
                  <c:v>0.32439697784677624</c:v>
                </c:pt>
                <c:pt idx="643">
                  <c:v>0.31338246423721206</c:v>
                </c:pt>
                <c:pt idx="644">
                  <c:v>0.30274289607506932</c:v>
                </c:pt>
                <c:pt idx="645">
                  <c:v>0.29246547723123273</c:v>
                </c:pt>
                <c:pt idx="646">
                  <c:v>0.28253784939208482</c:v>
                </c:pt>
                <c:pt idx="647">
                  <c:v>0.27294807704188573</c:v>
                </c:pt>
                <c:pt idx="648">
                  <c:v>0.26368463296157768</c:v>
                </c:pt>
                <c:pt idx="649">
                  <c:v>0.2547363842262092</c:v>
                </c:pt>
                <c:pt idx="650">
                  <c:v>0.24609257868379142</c:v>
                </c:pt>
                <c:pt idx="651">
                  <c:v>0.23774283189899204</c:v>
                </c:pt>
                <c:pt idx="652">
                  <c:v>0.22967711454564657</c:v>
                </c:pt>
                <c:pt idx="653">
                  <c:v>0.22188574023261831</c:v>
                </c:pt>
                <c:pt idx="654">
                  <c:v>0.21435935374807566</c:v>
                </c:pt>
                <c:pt idx="655">
                  <c:v>0.20708891970776888</c:v>
                </c:pt>
                <c:pt idx="656">
                  <c:v>0.20006571159338754</c:v>
                </c:pt>
                <c:pt idx="657">
                  <c:v>0.19328130116756073</c:v>
                </c:pt>
                <c:pt idx="658">
                  <c:v>0.18672754825252544</c:v>
                </c:pt>
                <c:pt idx="659">
                  <c:v>0.18039659085993737</c:v>
                </c:pt>
                <c:pt idx="660">
                  <c:v>0.17428083565973071</c:v>
                </c:pt>
                <c:pt idx="661">
                  <c:v>0.16837294877635073</c:v>
                </c:pt>
                <c:pt idx="662">
                  <c:v>0.16266584690108665</c:v>
                </c:pt>
                <c:pt idx="663">
                  <c:v>0.15715268870962065</c:v>
                </c:pt>
                <c:pt idx="664">
                  <c:v>0.15182686657428554</c:v>
                </c:pt>
                <c:pt idx="665">
                  <c:v>0.14668199856088526</c:v>
                </c:pt>
                <c:pt idx="666">
                  <c:v>0.14171192070028366</c:v>
                </c:pt>
                <c:pt idx="667">
                  <c:v>0.13691067952530347</c:v>
                </c:pt>
                <c:pt idx="668">
                  <c:v>0.13227252486380581</c:v>
                </c:pt>
                <c:pt idx="669">
                  <c:v>0.1277919028791332</c:v>
                </c:pt>
                <c:pt idx="670">
                  <c:v>0.12346344934940548</c:v>
                </c:pt>
                <c:pt idx="671">
                  <c:v>0.11928198317744992</c:v>
                </c:pt>
                <c:pt idx="672">
                  <c:v>0.11524250012343097</c:v>
                </c:pt>
                <c:pt idx="673">
                  <c:v>0.11134016675251918</c:v>
                </c:pt>
                <c:pt idx="674">
                  <c:v>0.10757031459020219</c:v>
                </c:pt>
                <c:pt idx="675">
                  <c:v>0.10392843447809626</c:v>
                </c:pt>
                <c:pt idx="676">
                  <c:v>0.1004101711233629</c:v>
                </c:pt>
                <c:pt idx="677">
                  <c:v>9.7011317835072913E-2</c:v>
                </c:pt>
                <c:pt idx="678">
                  <c:v>9.3727811441089826E-2</c:v>
                </c:pt>
                <c:pt idx="679">
                  <c:v>9.0555727379265996E-2</c:v>
                </c:pt>
                <c:pt idx="680">
                  <c:v>8.7491274956958881E-2</c:v>
                </c:pt>
                <c:pt idx="681">
                  <c:v>8.4530792773081273E-2</c:v>
                </c:pt>
                <c:pt idx="682">
                  <c:v>8.1670744297098835E-2</c:v>
                </c:pt>
                <c:pt idx="683">
                  <c:v>7.8907713599580737E-2</c:v>
                </c:pt>
                <c:pt idx="684">
                  <c:v>7.6238401229095185E-2</c:v>
                </c:pt>
                <c:pt idx="685">
                  <c:v>7.3659620230420678E-2</c:v>
                </c:pt>
                <c:pt idx="686">
                  <c:v>7.11682922992177E-2</c:v>
                </c:pt>
                <c:pt idx="687">
                  <c:v>6.8761444068472108E-2</c:v>
                </c:pt>
                <c:pt idx="688">
                  <c:v>6.6436203522183587E-2</c:v>
                </c:pt>
                <c:pt idx="689">
                  <c:v>6.4189796531928092E-2</c:v>
                </c:pt>
                <c:pt idx="690">
                  <c:v>6.201954351207363E-2</c:v>
                </c:pt>
                <c:pt idx="691">
                  <c:v>5.9922856189574623E-2</c:v>
                </c:pt>
                <c:pt idx="692">
                  <c:v>5.7897234484409588E-2</c:v>
                </c:pt>
                <c:pt idx="693">
                  <c:v>5.5940263496863089E-2</c:v>
                </c:pt>
                <c:pt idx="694">
                  <c:v>5.4049610597983216E-2</c:v>
                </c:pt>
                <c:pt idx="695">
                  <c:v>5.2223022619672384E-2</c:v>
                </c:pt>
                <c:pt idx="696">
                  <c:v>5.0458323140991031E-2</c:v>
                </c:pt>
                <c:pt idx="697">
                  <c:v>4.8753409867371533E-2</c:v>
                </c:pt>
                <c:pt idx="698">
                  <c:v>4.7106252099553485E-2</c:v>
                </c:pt>
                <c:pt idx="699">
                  <c:v>4.5514888289160824E-2</c:v>
                </c:pt>
                <c:pt idx="700">
                  <c:v>4.397742367794772E-2</c:v>
                </c:pt>
                <c:pt idx="701">
                  <c:v>4.2492028017841972E-2</c:v>
                </c:pt>
                <c:pt idx="702">
                  <c:v>4.1056933369013796E-2</c:v>
                </c:pt>
                <c:pt idx="703">
                  <c:v>3.9670431973293105E-2</c:v>
                </c:pt>
                <c:pt idx="704">
                  <c:v>3.8330874200350272E-2</c:v>
                </c:pt>
                <c:pt idx="705">
                  <c:v>3.7036666564144574E-2</c:v>
                </c:pt>
                <c:pt idx="706">
                  <c:v>3.5786269807230181E-2</c:v>
                </c:pt>
                <c:pt idx="707">
                  <c:v>3.4578197050592396E-2</c:v>
                </c:pt>
                <c:pt idx="708">
                  <c:v>3.3411012006766945E-2</c:v>
                </c:pt>
                <c:pt idx="709">
                  <c:v>3.2283327254072396E-2</c:v>
                </c:pt>
                <c:pt idx="710">
                  <c:v>3.1193802569860138E-2</c:v>
                </c:pt>
                <c:pt idx="711">
                  <c:v>3.0141143320758883E-2</c:v>
                </c:pt>
                <c:pt idx="712">
                  <c:v>2.9124098907959556E-2</c:v>
                </c:pt>
                <c:pt idx="713">
                  <c:v>2.8141461265654109E-2</c:v>
                </c:pt>
                <c:pt idx="714">
                  <c:v>2.7192063410806336E-2</c:v>
                </c:pt>
                <c:pt idx="715">
                  <c:v>2.627477804249552E-2</c:v>
                </c:pt>
                <c:pt idx="716">
                  <c:v>2.5388516189134042E-2</c:v>
                </c:pt>
                <c:pt idx="717">
                  <c:v>2.4532225901918565E-2</c:v>
                </c:pt>
                <c:pt idx="718">
                  <c:v>2.3704890992930713E-2</c:v>
                </c:pt>
                <c:pt idx="719">
                  <c:v>2.2905529816357576E-2</c:v>
                </c:pt>
                <c:pt idx="720">
                  <c:v>2.2133194091354873E-2</c:v>
                </c:pt>
                <c:pt idx="721">
                  <c:v>2.1386967765126441E-2</c:v>
                </c:pt>
                <c:pt idx="722">
                  <c:v>2.0665965914842519E-2</c:v>
                </c:pt>
                <c:pt idx="723">
                  <c:v>1.9969333687066798E-2</c:v>
                </c:pt>
                <c:pt idx="724">
                  <c:v>1.9296245273407744E-2</c:v>
                </c:pt>
                <c:pt idx="725">
                  <c:v>1.8645902921153805E-2</c:v>
                </c:pt>
                <c:pt idx="726">
                  <c:v>1.8017535977694718E-2</c:v>
                </c:pt>
                <c:pt idx="727">
                  <c:v>1.741039996757229E-2</c:v>
                </c:pt>
                <c:pt idx="728">
                  <c:v>1.6823775701043632E-2</c:v>
                </c:pt>
                <c:pt idx="729">
                  <c:v>1.6256968413078172E-2</c:v>
                </c:pt>
                <c:pt idx="730">
                  <c:v>1.5709306931746925E-2</c:v>
                </c:pt>
                <c:pt idx="731">
                  <c:v>1.5180142874998009E-2</c:v>
                </c:pt>
                <c:pt idx="732">
                  <c:v>1.4668849874847083E-2</c:v>
                </c:pt>
                <c:pt idx="733">
                  <c:v>1.4174822828044668E-2</c:v>
                </c:pt>
                <c:pt idx="734">
                  <c:v>1.369747717231444E-2</c:v>
                </c:pt>
                <c:pt idx="735">
                  <c:v>1.3236248187287695E-2</c:v>
                </c:pt>
                <c:pt idx="736">
                  <c:v>1.2790590319289195E-2</c:v>
                </c:pt>
                <c:pt idx="737">
                  <c:v>1.2359976529158549E-2</c:v>
                </c:pt>
                <c:pt idx="738">
                  <c:v>1.1943897662319274E-2</c:v>
                </c:pt>
                <c:pt idx="739">
                  <c:v>1.1541861840334709E-2</c:v>
                </c:pt>
                <c:pt idx="740">
                  <c:v>1.1153393873215988E-2</c:v>
                </c:pt>
                <c:pt idx="741">
                  <c:v>1.077803469177255E-2</c:v>
                </c:pt>
                <c:pt idx="742">
                  <c:v>1.041534079931988E-2</c:v>
                </c:pt>
                <c:pt idx="743">
                  <c:v>1.0064883742082791E-2</c:v>
                </c:pt>
                <c:pt idx="744">
                  <c:v>9.7262495976550949E-3</c:v>
                </c:pt>
                <c:pt idx="745">
                  <c:v>9.3990384808985399E-3</c:v>
                </c:pt>
                <c:pt idx="746">
                  <c:v>9.0828640666849557E-3</c:v>
                </c:pt>
                <c:pt idx="747">
                  <c:v>8.7773531289059917E-3</c:v>
                </c:pt>
                <c:pt idx="748">
                  <c:v>8.4821450951946004E-3</c:v>
                </c:pt>
                <c:pt idx="749">
                  <c:v>8.1968916168213522E-3</c:v>
                </c:pt>
                <c:pt idx="750">
                  <c:v>7.9212561532472029E-3</c:v>
                </c:pt>
                <c:pt idx="751">
                  <c:v>7.6549135708319522E-3</c:v>
                </c:pt>
                <c:pt idx="752">
                  <c:v>7.3975497552148843E-3</c:v>
                </c:pt>
                <c:pt idx="753">
                  <c:v>7.1488612369005715E-3</c:v>
                </c:pt>
                <c:pt idx="754">
                  <c:v>6.90855482959886E-3</c:v>
                </c:pt>
                <c:pt idx="755">
                  <c:v>6.6763472808834719E-3</c:v>
                </c:pt>
                <c:pt idx="756">
                  <c:v>6.4519649347485686E-3</c:v>
                </c:pt>
                <c:pt idx="757">
                  <c:v>6.2351434056570447E-3</c:v>
                </c:pt>
                <c:pt idx="758">
                  <c:v>6.0256272636881976E-3</c:v>
                </c:pt>
                <c:pt idx="759">
                  <c:v>5.8231697304058647E-3</c:v>
                </c:pt>
                <c:pt idx="760">
                  <c:v>5.6275323850810913E-3</c:v>
                </c:pt>
                <c:pt idx="761">
                  <c:v>5.4384848809158884E-3</c:v>
                </c:pt>
                <c:pt idx="762">
                  <c:v>5.2558046709267709E-3</c:v>
                </c:pt>
                <c:pt idx="763">
                  <c:v>5.07927674315842E-3</c:v>
                </c:pt>
                <c:pt idx="764">
                  <c:v>4.9086933649090921E-3</c:v>
                </c:pt>
                <c:pt idx="765">
                  <c:v>4.7438538356602989E-3</c:v>
                </c:pt>
                <c:pt idx="766">
                  <c:v>4.584564248413794E-3</c:v>
                </c:pt>
                <c:pt idx="767">
                  <c:v>4.4306372591490645E-3</c:v>
                </c:pt>
                <c:pt idx="768">
                  <c:v>4.2818918641243132E-3</c:v>
                </c:pt>
                <c:pt idx="769">
                  <c:v>4.1381531847534264E-3</c:v>
                </c:pt>
                <c:pt idx="770">
                  <c:v>3.9992522598005405E-3</c:v>
                </c:pt>
                <c:pt idx="771">
                  <c:v>3.8650258446426568E-3</c:v>
                </c:pt>
                <c:pt idx="772">
                  <c:v>3.7353162173593079E-3</c:v>
                </c:pt>
                <c:pt idx="773">
                  <c:v>3.6099709914164876E-3</c:v>
                </c:pt>
                <c:pt idx="774">
                  <c:v>3.4888429347200338E-3</c:v>
                </c:pt>
                <c:pt idx="775">
                  <c:v>3.3717897948213312E-3</c:v>
                </c:pt>
                <c:pt idx="776">
                  <c:v>3.2586741300656202E-3</c:v>
                </c:pt>
                <c:pt idx="777">
                  <c:v>3.149363146480367E-3</c:v>
                </c:pt>
                <c:pt idx="778">
                  <c:v>3.04372854020807E-3</c:v>
                </c:pt>
                <c:pt idx="779">
                  <c:v>2.9416463452945569E-3</c:v>
                </c:pt>
                <c:pt idx="780">
                  <c:v>2.8429967866502922E-3</c:v>
                </c:pt>
                <c:pt idx="781">
                  <c:v>2.7476641380084384E-3</c:v>
                </c:pt>
                <c:pt idx="782">
                  <c:v>2.6555365847094402E-3</c:v>
                </c:pt>
                <c:pt idx="783">
                  <c:v>2.5665060911477101E-3</c:v>
                </c:pt>
                <c:pt idx="784">
                  <c:v>2.4804682727216205E-3</c:v>
                </c:pt>
                <c:pt idx="785">
                  <c:v>2.3973222721334108E-3</c:v>
                </c:pt>
                <c:pt idx="786">
                  <c:v>2.3169706398908736E-3</c:v>
                </c:pt>
                <c:pt idx="787">
                  <c:v>2.2393192188677365E-3</c:v>
                </c:pt>
                <c:pt idx="788">
                  <c:v>2.1642770327845312E-3</c:v>
                </c:pt>
                <c:pt idx="789">
                  <c:v>2.0917561784764764E-3</c:v>
                </c:pt>
                <c:pt idx="790">
                  <c:v>2.0216717218194393E-3</c:v>
                </c:pt>
                <c:pt idx="791">
                  <c:v>1.9539415971894579E-3</c:v>
                </c:pt>
                <c:pt idx="792">
                  <c:v>1.8884865103355397E-3</c:v>
                </c:pt>
                <c:pt idx="793">
                  <c:v>1.8252298445495692E-3</c:v>
                </c:pt>
                <c:pt idx="794">
                  <c:v>1.7640975700211202E-3</c:v>
                </c:pt>
                <c:pt idx="795">
                  <c:v>1.7050181562687779E-3</c:v>
                </c:pt>
                <c:pt idx="796">
                  <c:v>1.647922487543307E-3</c:v>
                </c:pt>
                <c:pt idx="797">
                  <c:v>1.5927437811015419E-3</c:v>
                </c:pt>
                <c:pt idx="798">
                  <c:v>1.5394175082533378E-3</c:v>
                </c:pt>
                <c:pt idx="799">
                  <c:v>1.4878813180872555E-3</c:v>
                </c:pt>
                <c:pt idx="800">
                  <c:v>1.4380749637838608E-3</c:v>
                </c:pt>
                <c:pt idx="801">
                  <c:v>1.3899402314286318E-3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0-4DA5-8EB6-24285CB725D7}"/>
            </c:ext>
          </c:extLst>
        </c:ser>
        <c:ser>
          <c:idx val="2"/>
          <c:order val="1"/>
          <c:tx>
            <c:strRef>
              <c:f>'II Backend'!$S$3</c:f>
              <c:strCache>
                <c:ptCount val="1"/>
                <c:pt idx="0">
                  <c:v>Mild symptoms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[0]!View_T_I</c:f>
              <c:numCache>
                <c:formatCode>#,##0</c:formatCode>
                <c:ptCount val="802"/>
                <c:pt idx="0">
                  <c:v>0</c:v>
                </c:pt>
                <c:pt idx="1">
                  <c:v>0</c:v>
                </c:pt>
                <c:pt idx="2">
                  <c:v>1.5575890595896098E-2</c:v>
                </c:pt>
                <c:pt idx="3">
                  <c:v>5.7630144139406307E-2</c:v>
                </c:pt>
                <c:pt idx="4">
                  <c:v>0.12605769877986217</c:v>
                </c:pt>
                <c:pt idx="5">
                  <c:v>0.21309711931199249</c:v>
                </c:pt>
                <c:pt idx="6">
                  <c:v>0.33680014917268891</c:v>
                </c:pt>
                <c:pt idx="7">
                  <c:v>0.49434218815059316</c:v>
                </c:pt>
                <c:pt idx="8">
                  <c:v>0.70730019016210421</c:v>
                </c:pt>
                <c:pt idx="9">
                  <c:v>0.9754112388846331</c:v>
                </c:pt>
                <c:pt idx="10">
                  <c:v>1.306587394389245</c:v>
                </c:pt>
                <c:pt idx="11">
                  <c:v>1.6911421340114714</c:v>
                </c:pt>
                <c:pt idx="12">
                  <c:v>2.1149284104581545</c:v>
                </c:pt>
                <c:pt idx="13">
                  <c:v>2.5840584627710221</c:v>
                </c:pt>
                <c:pt idx="14">
                  <c:v>3.0954568840352978</c:v>
                </c:pt>
                <c:pt idx="15">
                  <c:v>3.639668591674309</c:v>
                </c:pt>
                <c:pt idx="16">
                  <c:v>4.2105865592543896</c:v>
                </c:pt>
                <c:pt idx="17">
                  <c:v>4.8044493768839667</c:v>
                </c:pt>
                <c:pt idx="18">
                  <c:v>5.4191431960603538</c:v>
                </c:pt>
                <c:pt idx="19">
                  <c:v>6.0537160588750698</c:v>
                </c:pt>
                <c:pt idx="20">
                  <c:v>6.7158282892482024</c:v>
                </c:pt>
                <c:pt idx="21">
                  <c:v>7.4036060535326467</c:v>
                </c:pt>
                <c:pt idx="22">
                  <c:v>8.1163309663641403</c:v>
                </c:pt>
                <c:pt idx="23">
                  <c:v>8.8541089854868051</c:v>
                </c:pt>
                <c:pt idx="24">
                  <c:v>9.6176409968567889</c:v>
                </c:pt>
                <c:pt idx="25">
                  <c:v>10.40806439593505</c:v>
                </c:pt>
                <c:pt idx="26">
                  <c:v>11.234632083934098</c:v>
                </c:pt>
                <c:pt idx="27">
                  <c:v>12.096725953553275</c:v>
                </c:pt>
                <c:pt idx="28">
                  <c:v>12.99465835792499</c:v>
                </c:pt>
                <c:pt idx="29">
                  <c:v>13.929419476482812</c:v>
                </c:pt>
                <c:pt idx="30">
                  <c:v>14.902503074422471</c:v>
                </c:pt>
                <c:pt idx="31">
                  <c:v>15.923574828300552</c:v>
                </c:pt>
                <c:pt idx="32">
                  <c:v>16.992478891298397</c:v>
                </c:pt>
                <c:pt idx="33">
                  <c:v>18.110034891732568</c:v>
                </c:pt>
                <c:pt idx="34">
                  <c:v>19.277782690958333</c:v>
                </c:pt>
                <c:pt idx="35">
                  <c:v>20.497806831859389</c:v>
                </c:pt>
                <c:pt idx="36">
                  <c:v>21.772616693543409</c:v>
                </c:pt>
                <c:pt idx="37">
                  <c:v>23.105065626227386</c:v>
                </c:pt>
                <c:pt idx="38">
                  <c:v>24.498297404441452</c:v>
                </c:pt>
                <c:pt idx="39">
                  <c:v>25.955711870031756</c:v>
                </c:pt>
                <c:pt idx="40">
                  <c:v>27.480944101847687</c:v>
                </c:pt>
                <c:pt idx="41">
                  <c:v>29.07785316936296</c:v>
                </c:pt>
                <c:pt idx="42">
                  <c:v>30.750517728083842</c:v>
                </c:pt>
                <c:pt idx="43">
                  <c:v>32.511024225859131</c:v>
                </c:pt>
                <c:pt idx="44">
                  <c:v>34.361559059090077</c:v>
                </c:pt>
                <c:pt idx="45">
                  <c:v>36.336417193671103</c:v>
                </c:pt>
                <c:pt idx="46">
                  <c:v>38.430143757297621</c:v>
                </c:pt>
                <c:pt idx="47">
                  <c:v>40.66415887864526</c:v>
                </c:pt>
                <c:pt idx="48">
                  <c:v>43.039836221497971</c:v>
                </c:pt>
                <c:pt idx="49">
                  <c:v>45.575833059162242</c:v>
                </c:pt>
                <c:pt idx="50">
                  <c:v>48.318594792295279</c:v>
                </c:pt>
                <c:pt idx="51">
                  <c:v>51.303040755668562</c:v>
                </c:pt>
                <c:pt idx="52">
                  <c:v>54.579665349476436</c:v>
                </c:pt>
                <c:pt idx="53">
                  <c:v>58.186781352076572</c:v>
                </c:pt>
                <c:pt idx="54">
                  <c:v>62.154533166124629</c:v>
                </c:pt>
                <c:pt idx="55">
                  <c:v>66.49991822694453</c:v>
                </c:pt>
                <c:pt idx="56">
                  <c:v>71.410198159813817</c:v>
                </c:pt>
                <c:pt idx="57">
                  <c:v>76.966321873292074</c:v>
                </c:pt>
                <c:pt idx="58">
                  <c:v>83.245827009730334</c:v>
                </c:pt>
                <c:pt idx="59">
                  <c:v>90.386871594276599</c:v>
                </c:pt>
                <c:pt idx="60">
                  <c:v>98.485154204709403</c:v>
                </c:pt>
                <c:pt idx="61">
                  <c:v>107.70112076467083</c:v>
                </c:pt>
                <c:pt idx="62">
                  <c:v>117.93786028148146</c:v>
                </c:pt>
                <c:pt idx="63">
                  <c:v>129.32450772637759</c:v>
                </c:pt>
                <c:pt idx="64">
                  <c:v>141.89202914112886</c:v>
                </c:pt>
                <c:pt idx="65">
                  <c:v>155.61170011858439</c:v>
                </c:pt>
                <c:pt idx="66">
                  <c:v>170.60867393018415</c:v>
                </c:pt>
                <c:pt idx="67">
                  <c:v>186.81300065016001</c:v>
                </c:pt>
                <c:pt idx="68">
                  <c:v>204.15963967071281</c:v>
                </c:pt>
                <c:pt idx="69">
                  <c:v>222.61890673137032</c:v>
                </c:pt>
                <c:pt idx="70">
                  <c:v>242.20217331744144</c:v>
                </c:pt>
                <c:pt idx="71">
                  <c:v>262.8413600808351</c:v>
                </c:pt>
                <c:pt idx="72">
                  <c:v>284.52268534350088</c:v>
                </c:pt>
                <c:pt idx="73">
                  <c:v>307.19318678510734</c:v>
                </c:pt>
                <c:pt idx="74">
                  <c:v>330.83554544685074</c:v>
                </c:pt>
                <c:pt idx="75">
                  <c:v>355.45803779297057</c:v>
                </c:pt>
                <c:pt idx="76">
                  <c:v>381.08757837440345</c:v>
                </c:pt>
                <c:pt idx="77">
                  <c:v>407.76492068888393</c:v>
                </c:pt>
                <c:pt idx="78">
                  <c:v>435.54136587225372</c:v>
                </c:pt>
                <c:pt idx="79">
                  <c:v>464.47652562971371</c:v>
                </c:pt>
                <c:pt idx="80">
                  <c:v>494.63682310302488</c:v>
                </c:pt>
                <c:pt idx="81">
                  <c:v>526.09451115573574</c:v>
                </c:pt>
                <c:pt idx="82">
                  <c:v>558.92705439114832</c:v>
                </c:pt>
                <c:pt idx="83">
                  <c:v>593.21676785102375</c:v>
                </c:pt>
                <c:pt idx="84">
                  <c:v>629.05063788437246</c:v>
                </c:pt>
                <c:pt idx="85">
                  <c:v>666.52027338598907</c:v>
                </c:pt>
                <c:pt idx="86">
                  <c:v>705.72195145636067</c:v>
                </c:pt>
                <c:pt idx="87">
                  <c:v>746.7567326021566</c:v>
                </c:pt>
                <c:pt idx="88">
                  <c:v>789.73062832661515</c:v>
                </c:pt>
                <c:pt idx="89">
                  <c:v>834.75480936127144</c:v>
                </c:pt>
                <c:pt idx="90">
                  <c:v>881.94584656890561</c:v>
                </c:pt>
                <c:pt idx="91">
                  <c:v>931.42597919371042</c:v>
                </c:pt>
                <c:pt idx="92">
                  <c:v>983.32340699130646</c:v>
                </c:pt>
                <c:pt idx="93">
                  <c:v>1037.7726040775638</c:v>
                </c:pt>
                <c:pt idx="94">
                  <c:v>1094.9146532581142</c:v>
                </c:pt>
                <c:pt idx="95">
                  <c:v>1154.8976002564016</c:v>
                </c:pt>
                <c:pt idx="96">
                  <c:v>1217.8768277283741</c:v>
                </c:pt>
                <c:pt idx="97">
                  <c:v>1284.0154492931711</c:v>
                </c:pt>
                <c:pt idx="98">
                  <c:v>1353.4847240609779</c:v>
                </c:pt>
                <c:pt idx="99">
                  <c:v>1426.4644923292096</c:v>
                </c:pt>
                <c:pt idx="100">
                  <c:v>1503.1436332656533</c:v>
                </c:pt>
                <c:pt idx="101">
                  <c:v>1583.720545515567</c:v>
                </c:pt>
                <c:pt idx="102">
                  <c:v>1668.4036517684301</c:v>
                </c:pt>
                <c:pt idx="103">
                  <c:v>1757.4119284056098</c:v>
                </c:pt>
                <c:pt idx="104">
                  <c:v>1850.975461427234</c:v>
                </c:pt>
                <c:pt idx="105">
                  <c:v>1949.3360299282433</c:v>
                </c:pt>
                <c:pt idx="106">
                  <c:v>2052.7477184621553</c:v>
                </c:pt>
                <c:pt idx="107">
                  <c:v>2161.4775596980712</c:v>
                </c:pt>
                <c:pt idx="108">
                  <c:v>2275.8062088429301</c:v>
                </c:pt>
                <c:pt idx="109">
                  <c:v>2396.0286513677543</c:v>
                </c:pt>
                <c:pt idx="110">
                  <c:v>2522.4549456440541</c:v>
                </c:pt>
                <c:pt idx="111">
                  <c:v>2655.4110021650349</c:v>
                </c:pt>
                <c:pt idx="112">
                  <c:v>2795.2394010959606</c:v>
                </c:pt>
                <c:pt idx="113">
                  <c:v>2942.3002499690192</c:v>
                </c:pt>
                <c:pt idx="114">
                  <c:v>3096.9720834103778</c:v>
                </c:pt>
                <c:pt idx="115">
                  <c:v>3259.652806860734</c:v>
                </c:pt>
                <c:pt idx="116">
                  <c:v>3430.7606863254236</c:v>
                </c:pt>
                <c:pt idx="117">
                  <c:v>3610.7353862659488</c:v>
                </c:pt>
                <c:pt idx="118">
                  <c:v>3800.0390578213742</c:v>
                </c:pt>
                <c:pt idx="119">
                  <c:v>3999.1574796251616</c:v>
                </c:pt>
                <c:pt idx="120">
                  <c:v>4208.6012535603904</c:v>
                </c:pt>
                <c:pt idx="121">
                  <c:v>4428.9070578735318</c:v>
                </c:pt>
                <c:pt idx="122">
                  <c:v>4660.6389601436085</c:v>
                </c:pt>
                <c:pt idx="123">
                  <c:v>4904.3897926791769</c:v>
                </c:pt>
                <c:pt idx="124">
                  <c:v>5160.7825929895462</c:v>
                </c:pt>
                <c:pt idx="125">
                  <c:v>5430.4721120483346</c:v>
                </c:pt>
                <c:pt idx="126">
                  <c:v>5714.1463931361259</c:v>
                </c:pt>
                <c:pt idx="127">
                  <c:v>6012.5284241138061</c:v>
                </c:pt>
                <c:pt idx="128">
                  <c:v>6326.3778660381204</c:v>
                </c:pt>
                <c:pt idx="129">
                  <c:v>6656.4928610851284</c:v>
                </c:pt>
                <c:pt idx="130">
                  <c:v>7003.7119227941976</c:v>
                </c:pt>
                <c:pt idx="131">
                  <c:v>7368.9159116837673</c:v>
                </c:pt>
                <c:pt idx="132">
                  <c:v>7753.0300993186866</c:v>
                </c:pt>
                <c:pt idx="133">
                  <c:v>8157.0263239258811</c:v>
                </c:pt>
                <c:pt idx="134">
                  <c:v>8581.9252406584947</c:v>
                </c:pt>
                <c:pt idx="135">
                  <c:v>9028.79866959637</c:v>
                </c:pt>
                <c:pt idx="136">
                  <c:v>9498.7720445405157</c:v>
                </c:pt>
                <c:pt idx="137">
                  <c:v>9993.026965608351</c:v>
                </c:pt>
                <c:pt idx="138">
                  <c:v>10512.803858562216</c:v>
                </c:pt>
                <c:pt idx="139">
                  <c:v>11059.404743702728</c:v>
                </c:pt>
                <c:pt idx="140">
                  <c:v>11634.196117027435</c:v>
                </c:pt>
                <c:pt idx="141">
                  <c:v>12238.611946190158</c:v>
                </c:pt>
                <c:pt idx="142">
                  <c:v>12874.156783592967</c:v>
                </c:pt>
                <c:pt idx="143">
                  <c:v>13542.408998696452</c:v>
                </c:pt>
                <c:pt idx="144">
                  <c:v>14245.024131339471</c:v>
                </c:pt>
                <c:pt idx="145">
                  <c:v>14983.738367511405</c:v>
                </c:pt>
                <c:pt idx="146">
                  <c:v>15760.372138612023</c:v>
                </c:pt>
                <c:pt idx="147">
                  <c:v>16576.833844759436</c:v>
                </c:pt>
                <c:pt idx="148">
                  <c:v>17435.123702158326</c:v>
                </c:pt>
                <c:pt idx="149">
                  <c:v>18337.337713910536</c:v>
                </c:pt>
                <c:pt idx="150">
                  <c:v>19285.671762929534</c:v>
                </c:pt>
                <c:pt idx="151">
                  <c:v>20282.42582480035</c:v>
                </c:pt>
                <c:pt idx="152">
                  <c:v>21330.008297496777</c:v>
                </c:pt>
                <c:pt idx="153">
                  <c:v>22430.940443817501</c:v>
                </c:pt>
                <c:pt idx="154">
                  <c:v>23587.86094122073</c:v>
                </c:pt>
                <c:pt idx="155">
                  <c:v>24803.530532410481</c:v>
                </c:pt>
                <c:pt idx="156">
                  <c:v>26080.836768543428</c:v>
                </c:pt>
                <c:pt idx="157">
                  <c:v>27422.798835269885</c:v>
                </c:pt>
                <c:pt idx="158">
                  <c:v>28832.572449980296</c:v>
                </c:pt>
                <c:pt idx="159">
                  <c:v>30313.454816584526</c:v>
                </c:pt>
                <c:pt idx="160">
                  <c:v>31868.889621888899</c:v>
                </c:pt>
                <c:pt idx="161">
                  <c:v>33502.472055137878</c:v>
                </c:pt>
                <c:pt idx="162">
                  <c:v>35217.953829536134</c:v>
                </c:pt>
                <c:pt idx="163">
                  <c:v>37019.248181544397</c:v>
                </c:pt>
                <c:pt idx="164">
                  <c:v>38910.434820430055</c:v>
                </c:pt>
                <c:pt idx="165">
                  <c:v>40895.764796932745</c:v>
                </c:pt>
                <c:pt idx="166">
                  <c:v>42979.665255957283</c:v>
                </c:pt>
                <c:pt idx="167">
                  <c:v>45166.744033913099</c:v>
                </c:pt>
                <c:pt idx="168">
                  <c:v>47461.794056663239</c:v>
                </c:pt>
                <c:pt idx="169">
                  <c:v>49869.797489011253</c:v>
                </c:pt>
                <c:pt idx="170">
                  <c:v>52395.929581225078</c:v>
                </c:pt>
                <c:pt idx="171">
                  <c:v>55045.562152262151</c:v>
                </c:pt>
                <c:pt idx="172">
                  <c:v>57824.266643109062</c:v>
                </c:pt>
                <c:pt idx="173">
                  <c:v>60737.81666697641</c:v>
                </c:pt>
                <c:pt idx="174">
                  <c:v>63792.189975994523</c:v>
                </c:pt>
                <c:pt idx="175">
                  <c:v>66993.569756541925</c:v>
                </c:pt>
                <c:pt idx="176">
                  <c:v>70348.345157418022</c:v>
                </c:pt>
                <c:pt idx="177">
                  <c:v>73863.110946763642</c:v>
                </c:pt>
                <c:pt idx="178">
                  <c:v>77544.666184966714</c:v>
                </c:pt>
                <c:pt idx="179">
                  <c:v>81400.011791807236</c:v>
                </c:pt>
                <c:pt idx="180">
                  <c:v>85436.34687684731</c:v>
                </c:pt>
                <c:pt idx="181">
                  <c:v>89661.063692629774</c:v>
                </c:pt>
                <c:pt idx="182">
                  <c:v>94081.741060696819</c:v>
                </c:pt>
                <c:pt idx="183">
                  <c:v>98706.136110884181</c:v>
                </c:pt>
                <c:pt idx="184">
                  <c:v>103542.1741649152</c:v>
                </c:pt>
                <c:pt idx="185">
                  <c:v>108597.93658616193</c:v>
                </c:pt>
                <c:pt idx="186">
                  <c:v>113881.64640873871</c:v>
                </c:pt>
                <c:pt idx="187">
                  <c:v>119401.65155105299</c:v>
                </c:pt>
                <c:pt idx="188">
                  <c:v>125166.40541179874</c:v>
                </c:pt>
                <c:pt idx="189">
                  <c:v>131184.44464041459</c:v>
                </c:pt>
                <c:pt idx="190">
                  <c:v>137464.36386954837</c:v>
                </c:pt>
                <c:pt idx="191">
                  <c:v>144014.78719442221</c:v>
                </c:pt>
                <c:pt idx="192">
                  <c:v>150844.33618355941</c:v>
                </c:pt>
                <c:pt idx="193">
                  <c:v>157961.59420754213</c:v>
                </c:pt>
                <c:pt idx="194">
                  <c:v>165375.06687777647</c:v>
                </c:pt>
                <c:pt idx="195">
                  <c:v>173093.13839614653</c:v>
                </c:pt>
                <c:pt idx="196">
                  <c:v>181124.02362946881</c:v>
                </c:pt>
                <c:pt idx="197">
                  <c:v>189475.71574036835</c:v>
                </c:pt>
                <c:pt idx="198">
                  <c:v>198155.92922916258</c:v>
                </c:pt>
                <c:pt idx="199">
                  <c:v>207172.03827014094</c:v>
                </c:pt>
                <c:pt idx="200">
                  <c:v>216531.01026084996</c:v>
                </c:pt>
                <c:pt idx="201">
                  <c:v>226239.33454519694</c:v>
                </c:pt>
                <c:pt idx="202">
                  <c:v>236302.94632089723</c:v>
                </c:pt>
                <c:pt idx="203">
                  <c:v>246727.14579947924</c:v>
                </c:pt>
                <c:pt idx="204">
                  <c:v>257516.51275311204</c:v>
                </c:pt>
                <c:pt idx="205">
                  <c:v>268674.81665720872</c:v>
                </c:pt>
                <c:pt idx="206">
                  <c:v>280204.92272121215</c:v>
                </c:pt>
                <c:pt idx="207">
                  <c:v>292108.69419214193</c:v>
                </c:pt>
                <c:pt idx="208">
                  <c:v>304386.8914161151</c:v>
                </c:pt>
                <c:pt idx="209">
                  <c:v>317039.06825162703</c:v>
                </c:pt>
                <c:pt idx="210">
                  <c:v>330063.46654410008</c:v>
                </c:pt>
                <c:pt idx="211">
                  <c:v>343456.90949293342</c:v>
                </c:pt>
                <c:pt idx="212">
                  <c:v>357214.69486854342</c:v>
                </c:pt>
                <c:pt idx="213">
                  <c:v>371330.48916577321</c:v>
                </c:pt>
                <c:pt idx="214">
                  <c:v>385796.22390929936</c:v>
                </c:pt>
                <c:pt idx="215">
                  <c:v>400601.99545355333</c:v>
                </c:pt>
                <c:pt idx="216">
                  <c:v>415735.96974108659</c:v>
                </c:pt>
                <c:pt idx="217">
                  <c:v>431184.29359571193</c:v>
                </c:pt>
                <c:pt idx="218">
                  <c:v>446931.01422626374</c:v>
                </c:pt>
                <c:pt idx="219">
                  <c:v>462958.00869925413</c:v>
                </c:pt>
                <c:pt idx="220">
                  <c:v>479244.92519963975</c:v>
                </c:pt>
                <c:pt idx="221">
                  <c:v>495769.13793384546</c:v>
                </c:pt>
                <c:pt idx="222">
                  <c:v>512505.71753360087</c:v>
                </c:pt>
                <c:pt idx="223">
                  <c:v>529427.41878870688</c:v>
                </c:pt>
                <c:pt idx="224">
                  <c:v>546504.68746757403</c:v>
                </c:pt>
                <c:pt idx="225">
                  <c:v>563705.6878728288</c:v>
                </c:pt>
                <c:pt idx="226">
                  <c:v>580996.35262276419</c:v>
                </c:pt>
                <c:pt idx="227">
                  <c:v>598340.45594619331</c:v>
                </c:pt>
                <c:pt idx="228">
                  <c:v>615699.71152776422</c:v>
                </c:pt>
                <c:pt idx="229">
                  <c:v>633033.89564377395</c:v>
                </c:pt>
                <c:pt idx="230">
                  <c:v>650300.99598726002</c:v>
                </c:pt>
                <c:pt idx="231">
                  <c:v>667457.38619952439</c:v>
                </c:pt>
                <c:pt idx="232">
                  <c:v>684458.02570882346</c:v>
                </c:pt>
                <c:pt idx="233">
                  <c:v>701256.68403299188</c:v>
                </c:pt>
                <c:pt idx="234">
                  <c:v>717806.18824009295</c:v>
                </c:pt>
                <c:pt idx="235">
                  <c:v>734058.69179012056</c:v>
                </c:pt>
                <c:pt idx="236">
                  <c:v>749965.96251280885</c:v>
                </c:pt>
                <c:pt idx="237">
                  <c:v>765479.68702418322</c:v>
                </c:pt>
                <c:pt idx="238">
                  <c:v>780551.78846051462</c:v>
                </c:pt>
                <c:pt idx="239">
                  <c:v>795134.75402584288</c:v>
                </c:pt>
                <c:pt idx="240">
                  <c:v>809181.96852079895</c:v>
                </c:pt>
                <c:pt idx="241">
                  <c:v>822648.0497577386</c:v>
                </c:pt>
                <c:pt idx="242">
                  <c:v>835489.18158044643</c:v>
                </c:pt>
                <c:pt idx="243">
                  <c:v>847663.44010421354</c:v>
                </c:pt>
                <c:pt idx="244">
                  <c:v>859131.10877993528</c:v>
                </c:pt>
                <c:pt idx="245">
                  <c:v>869854.97796740418</c:v>
                </c:pt>
                <c:pt idx="246">
                  <c:v>879800.62487863144</c:v>
                </c:pt>
                <c:pt idx="247">
                  <c:v>888936.67001932696</c:v>
                </c:pt>
                <c:pt idx="248">
                  <c:v>897235.00661008817</c:v>
                </c:pt>
                <c:pt idx="249">
                  <c:v>904670.99990008341</c:v>
                </c:pt>
                <c:pt idx="250">
                  <c:v>911223.65378421266</c:v>
                </c:pt>
                <c:pt idx="251">
                  <c:v>916875.74268687109</c:v>
                </c:pt>
                <c:pt idx="252">
                  <c:v>921613.90726689203</c:v>
                </c:pt>
                <c:pt idx="253">
                  <c:v>925428.71311325009</c:v>
                </c:pt>
                <c:pt idx="254">
                  <c:v>928314.67222343292</c:v>
                </c:pt>
                <c:pt idx="255">
                  <c:v>930270.2276699252</c:v>
                </c:pt>
                <c:pt idx="256">
                  <c:v>931297.7024496072</c:v>
                </c:pt>
                <c:pt idx="257">
                  <c:v>931403.21406188863</c:v>
                </c:pt>
                <c:pt idx="258">
                  <c:v>930596.55686166696</c:v>
                </c:pt>
                <c:pt idx="259">
                  <c:v>928891.05467236054</c:v>
                </c:pt>
                <c:pt idx="260">
                  <c:v>926303.3865143396</c:v>
                </c:pt>
                <c:pt idx="261">
                  <c:v>922853.38859956118</c:v>
                </c:pt>
                <c:pt idx="262">
                  <c:v>918563.8359611372</c:v>
                </c:pt>
                <c:pt idx="263">
                  <c:v>913460.20722644136</c:v>
                </c:pt>
                <c:pt idx="264">
                  <c:v>907570.43610596878</c:v>
                </c:pt>
                <c:pt idx="265">
                  <c:v>900924.65316135169</c:v>
                </c:pt>
                <c:pt idx="266">
                  <c:v>893554.92134030175</c:v>
                </c:pt>
                <c:pt idx="267">
                  <c:v>885494.96863078617</c:v>
                </c:pt>
                <c:pt idx="268">
                  <c:v>876779.92099948775</c:v>
                </c:pt>
                <c:pt idx="269">
                  <c:v>867446.03854925779</c:v>
                </c:pt>
                <c:pt idx="270">
                  <c:v>857530.45756587724</c:v>
                </c:pt>
                <c:pt idx="271">
                  <c:v>847070.9408350205</c:v>
                </c:pt>
                <c:pt idx="272">
                  <c:v>836105.63830462238</c:v>
                </c:pt>
                <c:pt idx="273">
                  <c:v>824672.85985408293</c:v>
                </c:pt>
                <c:pt idx="274">
                  <c:v>812810.86161743256</c:v>
                </c:pt>
                <c:pt idx="275">
                  <c:v>800557.64699935191</c:v>
                </c:pt>
                <c:pt idx="276">
                  <c:v>787950.78322652075</c:v>
                </c:pt>
                <c:pt idx="277">
                  <c:v>775027.23399686348</c:v>
                </c:pt>
                <c:pt idx="278">
                  <c:v>761823.20852960611</c:v>
                </c:pt>
                <c:pt idx="279">
                  <c:v>748374.02708241215</c:v>
                </c:pt>
                <c:pt idx="280">
                  <c:v>734714.00279008574</c:v>
                </c:pt>
                <c:pt idx="281">
                  <c:v>720876.33949345187</c:v>
                </c:pt>
                <c:pt idx="282">
                  <c:v>706893.04506733315</c:v>
                </c:pt>
                <c:pt idx="283">
                  <c:v>692794.8596227105</c:v>
                </c:pt>
                <c:pt idx="284">
                  <c:v>678611.19784929894</c:v>
                </c:pt>
                <c:pt idx="285">
                  <c:v>664370.10467961151</c:v>
                </c:pt>
                <c:pt idx="286">
                  <c:v>650098.22339249018</c:v>
                </c:pt>
                <c:pt idx="287">
                  <c:v>635820.77523120667</c:v>
                </c:pt>
                <c:pt idx="288">
                  <c:v>621561.54958657234</c:v>
                </c:pt>
                <c:pt idx="289">
                  <c:v>607342.90378696425</c:v>
                </c:pt>
                <c:pt idx="290">
                  <c:v>593185.77154268499</c:v>
                </c:pt>
                <c:pt idx="291">
                  <c:v>579109.67910956463</c:v>
                </c:pt>
                <c:pt idx="292">
                  <c:v>565132.76826421381</c:v>
                </c:pt>
                <c:pt idx="293">
                  <c:v>551271.82521898765</c:v>
                </c:pt>
                <c:pt idx="294">
                  <c:v>537542.3146467905</c:v>
                </c:pt>
                <c:pt idx="295">
                  <c:v>523958.41803276219</c:v>
                </c:pt>
                <c:pt idx="296">
                  <c:v>510533.07562023448</c:v>
                </c:pt>
                <c:pt idx="297">
                  <c:v>497278.03127086721</c:v>
                </c:pt>
                <c:pt idx="298">
                  <c:v>484203.87961248023</c:v>
                </c:pt>
                <c:pt idx="299">
                  <c:v>471320.11490185995</c:v>
                </c:pt>
                <c:pt idx="300">
                  <c:v>458635.18108294462</c:v>
                </c:pt>
                <c:pt idx="301">
                  <c:v>446156.52257263468</c:v>
                </c:pt>
                <c:pt idx="302">
                  <c:v>433890.63535651664</c:v>
                </c:pt>
                <c:pt idx="303">
                  <c:v>421843.11802461476</c:v>
                </c:pt>
                <c:pt idx="304">
                  <c:v>410018.72242260107</c:v>
                </c:pt>
                <c:pt idx="305">
                  <c:v>398421.4036364744</c:v>
                </c:pt>
                <c:pt idx="306">
                  <c:v>387054.36906843667</c:v>
                </c:pt>
                <c:pt idx="307">
                  <c:v>375920.12639847235</c:v>
                </c:pt>
                <c:pt idx="308">
                  <c:v>365020.53025996126</c:v>
                </c:pt>
                <c:pt idx="309">
                  <c:v>354356.82748856279</c:v>
                </c:pt>
                <c:pt idx="310">
                  <c:v>343929.70083166088</c:v>
                </c:pt>
                <c:pt idx="311">
                  <c:v>333739.31103096169</c:v>
                </c:pt>
                <c:pt idx="312">
                  <c:v>323785.33721350494</c:v>
                </c:pt>
                <c:pt idx="313">
                  <c:v>314067.01554652606</c:v>
                </c:pt>
                <c:pt idx="314">
                  <c:v>304583.17612943752</c:v>
                </c:pt>
                <c:pt idx="315">
                  <c:v>295332.27811184013</c:v>
                </c:pt>
                <c:pt idx="316">
                  <c:v>286312.4430400891</c:v>
                </c:pt>
                <c:pt idx="317">
                  <c:v>277521.48644668347</c:v>
                </c:pt>
                <c:pt idx="318">
                  <c:v>268956.94770677772</c:v>
                </c:pt>
                <c:pt idx="319">
                  <c:v>260616.11819458604</c:v>
                </c:pt>
                <c:pt idx="320">
                  <c:v>252496.06777950862</c:v>
                </c:pt>
                <c:pt idx="321">
                  <c:v>244593.6697075947</c:v>
                </c:pt>
                <c:pt idx="322">
                  <c:v>236905.62391860379</c:v>
                </c:pt>
                <c:pt idx="323">
                  <c:v>229428.47885255743</c:v>
                </c:pt>
                <c:pt idx="324">
                  <c:v>222158.65180240496</c:v>
                </c:pt>
                <c:pt idx="325">
                  <c:v>215092.44787136654</c:v>
                </c:pt>
                <c:pt idx="326">
                  <c:v>208226.07759476261</c:v>
                </c:pt>
                <c:pt idx="327">
                  <c:v>201555.67328678299</c:v>
                </c:pt>
                <c:pt idx="328">
                  <c:v>195077.30417277216</c:v>
                </c:pt>
                <c:pt idx="329">
                  <c:v>188786.99036728707</c:v>
                </c:pt>
                <c:pt idx="330">
                  <c:v>182680.71575748338</c:v>
                </c:pt>
                <c:pt idx="331">
                  <c:v>176754.43985037247</c:v>
                </c:pt>
                <c:pt idx="332">
                  <c:v>171004.10864121219</c:v>
                </c:pt>
                <c:pt idx="333">
                  <c:v>165425.6645588034</c:v>
                </c:pt>
                <c:pt idx="334">
                  <c:v>160015.05554179978</c:v>
                </c:pt>
                <c:pt idx="335">
                  <c:v>154768.24329834347</c:v>
                </c:pt>
                <c:pt idx="336">
                  <c:v>149681.21079943958</c:v>
                </c:pt>
                <c:pt idx="337">
                  <c:v>144749.96905451597</c:v>
                </c:pt>
                <c:pt idx="338">
                  <c:v>139970.56321559817</c:v>
                </c:pt>
                <c:pt idx="339">
                  <c:v>135339.0780544896</c:v>
                </c:pt>
                <c:pt idx="340">
                  <c:v>130851.64285530143</c:v>
                </c:pt>
                <c:pt idx="341">
                  <c:v>126504.43576263847</c:v>
                </c:pt>
                <c:pt idx="342">
                  <c:v>122293.68762373415</c:v>
                </c:pt>
                <c:pt idx="343">
                  <c:v>118215.68536084599</c:v>
                </c:pt>
                <c:pt idx="344">
                  <c:v>114266.77490828581</c:v>
                </c:pt>
                <c:pt idx="345">
                  <c:v>110443.36374657045</c:v>
                </c:pt>
                <c:pt idx="346">
                  <c:v>106741.92306434701</c:v>
                </c:pt>
                <c:pt idx="347">
                  <c:v>103158.98957697499</c:v>
                </c:pt>
                <c:pt idx="348">
                  <c:v>99691.167028939904</c:v>
                </c:pt>
                <c:pt idx="349">
                  <c:v>96335.1274056314</c:v>
                </c:pt>
                <c:pt idx="350">
                  <c:v>93087.611878444804</c:v>
                </c:pt>
                <c:pt idx="351">
                  <c:v>89945.431505659784</c:v>
                </c:pt>
                <c:pt idx="352">
                  <c:v>86905.467710112382</c:v>
                </c:pt>
                <c:pt idx="353">
                  <c:v>83964.672553308657</c:v>
                </c:pt>
                <c:pt idx="354">
                  <c:v>81120.068824326343</c:v>
                </c:pt>
                <c:pt idx="355">
                  <c:v>78368.749960616202</c:v>
                </c:pt>
                <c:pt idx="356">
                  <c:v>75707.879816644156</c:v>
                </c:pt>
                <c:pt idx="357">
                  <c:v>73134.692295208471</c:v>
                </c:pt>
                <c:pt idx="358">
                  <c:v>70646.49085521973</c:v>
                </c:pt>
                <c:pt idx="359">
                  <c:v>68240.647908744635</c:v>
                </c:pt>
                <c:pt idx="360">
                  <c:v>65914.604119184369</c:v>
                </c:pt>
                <c:pt idx="361">
                  <c:v>63665.867611583191</c:v>
                </c:pt>
                <c:pt idx="362">
                  <c:v>61492.013105239821</c:v>
                </c:pt>
                <c:pt idx="363">
                  <c:v>59390.680978021657</c:v>
                </c:pt>
                <c:pt idx="364">
                  <c:v>57359.576271056954</c:v>
                </c:pt>
                <c:pt idx="365">
                  <c:v>55396.46764180102</c:v>
                </c:pt>
                <c:pt idx="366">
                  <c:v>53499.186272836574</c:v>
                </c:pt>
                <c:pt idx="367">
                  <c:v>51665.624743173837</c:v>
                </c:pt>
                <c:pt idx="368">
                  <c:v>49893.735868260461</c:v>
                </c:pt>
                <c:pt idx="369">
                  <c:v>48181.531514392635</c:v>
                </c:pt>
                <c:pt idx="370">
                  <c:v>46527.081392735032</c:v>
                </c:pt>
                <c:pt idx="371">
                  <c:v>44928.511837706901</c:v>
                </c:pt>
                <c:pt idx="372">
                  <c:v>43384.00457407139</c:v>
                </c:pt>
                <c:pt idx="373">
                  <c:v>41891.795476675718</c:v>
                </c:pt>
                <c:pt idx="374">
                  <c:v>40450.173326426404</c:v>
                </c:pt>
                <c:pt idx="375">
                  <c:v>39057.478565747479</c:v>
                </c:pt>
                <c:pt idx="376">
                  <c:v>37712.10205645697</c:v>
                </c:pt>
                <c:pt idx="377">
                  <c:v>36412.483842707421</c:v>
                </c:pt>
                <c:pt idx="378">
                  <c:v>35157.111921368181</c:v>
                </c:pt>
                <c:pt idx="379">
                  <c:v>33944.521021978973</c:v>
                </c:pt>
                <c:pt idx="380">
                  <c:v>32773.291398174973</c:v>
                </c:pt>
                <c:pt idx="381">
                  <c:v>31642.047632272148</c:v>
                </c:pt>
                <c:pt idx="382">
                  <c:v>30549.457454505926</c:v>
                </c:pt>
                <c:pt idx="383">
                  <c:v>29494.230578236631</c:v>
                </c:pt>
                <c:pt idx="384">
                  <c:v>28475.11755226925</c:v>
                </c:pt>
                <c:pt idx="385">
                  <c:v>27490.908631282855</c:v>
                </c:pt>
                <c:pt idx="386">
                  <c:v>26540.432665225115</c:v>
                </c:pt>
                <c:pt idx="387">
                  <c:v>25622.556008399013</c:v>
                </c:pt>
                <c:pt idx="388">
                  <c:v>24736.181448851283</c:v>
                </c:pt>
                <c:pt idx="389">
                  <c:v>23880.247158564704</c:v>
                </c:pt>
                <c:pt idx="390">
                  <c:v>23053.725664857982</c:v>
                </c:pt>
                <c:pt idx="391">
                  <c:v>22255.62284330757</c:v>
                </c:pt>
                <c:pt idx="392">
                  <c:v>21484.976932424106</c:v>
                </c:pt>
                <c:pt idx="393">
                  <c:v>20740.857570242079</c:v>
                </c:pt>
                <c:pt idx="394">
                  <c:v>20022.364852914165</c:v>
                </c:pt>
                <c:pt idx="395">
                  <c:v>19328.628415340758</c:v>
                </c:pt>
                <c:pt idx="396">
                  <c:v>18658.806533810399</c:v>
                </c:pt>
                <c:pt idx="397">
                  <c:v>18012.085250577289</c:v>
                </c:pt>
                <c:pt idx="398">
                  <c:v>17387.677520257654</c:v>
                </c:pt>
                <c:pt idx="399">
                  <c:v>16784.82237788702</c:v>
                </c:pt>
                <c:pt idx="400">
                  <c:v>16202.784128444982</c:v>
                </c:pt>
                <c:pt idx="401">
                  <c:v>15640.851557622547</c:v>
                </c:pt>
                <c:pt idx="402">
                  <c:v>15098.337163579268</c:v>
                </c:pt>
                <c:pt idx="403">
                  <c:v>14574.576409412941</c:v>
                </c:pt>
                <c:pt idx="404">
                  <c:v>14068.926996043168</c:v>
                </c:pt>
                <c:pt idx="405">
                  <c:v>13580.768155191579</c:v>
                </c:pt>
                <c:pt idx="406">
                  <c:v>13109.499962125417</c:v>
                </c:pt>
                <c:pt idx="407">
                  <c:v>12654.542667817683</c:v>
                </c:pt>
                <c:pt idx="408">
                  <c:v>12215.336050165542</c:v>
                </c:pt>
                <c:pt idx="409">
                  <c:v>11791.338783899289</c:v>
                </c:pt>
                <c:pt idx="410">
                  <c:v>11382.027828806446</c:v>
                </c:pt>
                <c:pt idx="411">
                  <c:v>10986.897835889738</c:v>
                </c:pt>
                <c:pt idx="412">
                  <c:v>10605.46057107305</c:v>
                </c:pt>
                <c:pt idx="413">
                  <c:v>10237.244356066443</c:v>
                </c:pt>
                <c:pt idx="414">
                  <c:v>9881.7935259994265</c:v>
                </c:pt>
                <c:pt idx="415">
                  <c:v>9538.66790343086</c:v>
                </c:pt>
                <c:pt idx="416">
                  <c:v>9207.4422883441785</c:v>
                </c:pt>
                <c:pt idx="417">
                  <c:v>8887.7059637377224</c:v>
                </c:pt>
                <c:pt idx="418">
                  <c:v>8579.0622164219531</c:v>
                </c:pt>
                <c:pt idx="419">
                  <c:v>8281.1278726380297</c:v>
                </c:pt>
                <c:pt idx="420">
                  <c:v>7993.5328481155557</c:v>
                </c:pt>
                <c:pt idx="421">
                  <c:v>7715.9197121912148</c:v>
                </c:pt>
                <c:pt idx="422">
                  <c:v>7447.9432656144745</c:v>
                </c:pt>
                <c:pt idx="423">
                  <c:v>7189.2701316713874</c:v>
                </c:pt>
                <c:pt idx="424">
                  <c:v>6939.5783602628098</c:v>
                </c:pt>
                <c:pt idx="425">
                  <c:v>6698.5570445789444</c:v>
                </c:pt>
                <c:pt idx="426">
                  <c:v>6465.9059500180429</c:v>
                </c:pt>
                <c:pt idx="427">
                  <c:v>6241.335155003233</c:v>
                </c:pt>
                <c:pt idx="428">
                  <c:v>6024.564703357818</c:v>
                </c:pt>
                <c:pt idx="429">
                  <c:v>5815.324267905904</c:v>
                </c:pt>
                <c:pt idx="430">
                  <c:v>5613.3528249719157</c:v>
                </c:pt>
                <c:pt idx="431">
                  <c:v>5418.3983394593261</c:v>
                </c:pt>
                <c:pt idx="432">
                  <c:v>5230.2174601957986</c:v>
                </c:pt>
                <c:pt idx="433">
                  <c:v>5048.5752252388702</c:v>
                </c:pt>
                <c:pt idx="434">
                  <c:v>4873.2447768432639</c:v>
                </c:pt>
                <c:pt idx="435">
                  <c:v>4704.007085797899</c:v>
                </c:pt>
                <c:pt idx="436">
                  <c:v>4540.6506848476374</c:v>
                </c:pt>
                <c:pt idx="437">
                  <c:v>4382.9714109217657</c:v>
                </c:pt>
                <c:pt idx="438">
                  <c:v>4230.7721558981366</c:v>
                </c:pt>
                <c:pt idx="439">
                  <c:v>4083.8626256387506</c:v>
                </c:pt>
                <c:pt idx="440">
                  <c:v>3942.0591070394053</c:v>
                </c:pt>
                <c:pt idx="441">
                  <c:v>3805.1842428427526</c:v>
                </c:pt>
                <c:pt idx="442">
                  <c:v>3673.0668139708</c:v>
                </c:pt>
                <c:pt idx="443">
                  <c:v>3545.5415291394529</c:v>
                </c:pt>
                <c:pt idx="444">
                  <c:v>3422.4488215241922</c:v>
                </c:pt>
                <c:pt idx="445">
                  <c:v>3303.6346522523713</c:v>
                </c:pt>
                <c:pt idx="446">
                  <c:v>3188.9503205038891</c:v>
                </c:pt>
                <c:pt idx="447">
                  <c:v>3078.2522800081751</c:v>
                </c:pt>
                <c:pt idx="448">
                  <c:v>2971.4019617314866</c:v>
                </c:pt>
                <c:pt idx="449">
                  <c:v>2868.2656025544438</c:v>
                </c:pt>
                <c:pt idx="450">
                  <c:v>2768.7140797455736</c:v>
                </c:pt>
                <c:pt idx="451">
                  <c:v>2672.6227510423173</c:v>
                </c:pt>
                <c:pt idx="452">
                  <c:v>2579.8713001565493</c:v>
                </c:pt>
                <c:pt idx="453">
                  <c:v>2490.3435875271002</c:v>
                </c:pt>
                <c:pt idx="454">
                  <c:v>2403.9275061471194</c:v>
                </c:pt>
                <c:pt idx="455">
                  <c:v>2320.5148422993138</c:v>
                </c:pt>
                <c:pt idx="456">
                  <c:v>2240.0011410371771</c:v>
                </c:pt>
                <c:pt idx="457">
                  <c:v>2162.2855762552977</c:v>
                </c:pt>
                <c:pt idx="458">
                  <c:v>2087.2708251966474</c:v>
                </c:pt>
                <c:pt idx="459">
                  <c:v>2014.8629472494881</c:v>
                </c:pt>
                <c:pt idx="460">
                  <c:v>1944.9712668911027</c:v>
                </c:pt>
                <c:pt idx="461">
                  <c:v>1877.5082606400417</c:v>
                </c:pt>
                <c:pt idx="462">
                  <c:v>1812.3894478829188</c:v>
                </c:pt>
                <c:pt idx="463">
                  <c:v>1749.5332854460278</c:v>
                </c:pt>
                <c:pt idx="464">
                  <c:v>1688.8610657861668</c:v>
                </c:pt>
                <c:pt idx="465">
                  <c:v>1630.2968186790627</c:v>
                </c:pt>
                <c:pt idx="466">
                  <c:v>1573.7672162876743</c:v>
                </c:pt>
                <c:pt idx="467">
                  <c:v>1519.201481496443</c:v>
                </c:pt>
                <c:pt idx="468">
                  <c:v>1466.5312994012224</c:v>
                </c:pt>
                <c:pt idx="469">
                  <c:v>1415.6907318481944</c:v>
                </c:pt>
                <c:pt idx="470">
                  <c:v>1366.6161349185334</c:v>
                </c:pt>
                <c:pt idx="471">
                  <c:v>1319.2460792589511</c:v>
                </c:pt>
                <c:pt idx="472">
                  <c:v>1273.5212731615056</c:v>
                </c:pt>
                <c:pt idx="473">
                  <c:v>1229.3844882992339</c:v>
                </c:pt>
                <c:pt idx="474">
                  <c:v>1186.7804880272233</c:v>
                </c:pt>
                <c:pt idx="475">
                  <c:v>1145.655958161725</c:v>
                </c:pt>
                <c:pt idx="476">
                  <c:v>1105.9594401527916</c:v>
                </c:pt>
                <c:pt idx="477">
                  <c:v>1067.641266568718</c:v>
                </c:pt>
                <c:pt idx="478">
                  <c:v>1030.6534988132807</c:v>
                </c:pt>
                <c:pt idx="479">
                  <c:v>994.94986699938681</c:v>
                </c:pt>
                <c:pt idx="480">
                  <c:v>960.48571190530186</c:v>
                </c:pt>
                <c:pt idx="481">
                  <c:v>927.21792894207942</c:v>
                </c:pt>
                <c:pt idx="482">
                  <c:v>895.10491406320932</c:v>
                </c:pt>
                <c:pt idx="483">
                  <c:v>864.10651154980894</c:v>
                </c:pt>
                <c:pt idx="484">
                  <c:v>834.18396360692418</c:v>
                </c:pt>
                <c:pt idx="485">
                  <c:v>805.29986170867153</c:v>
                </c:pt>
                <c:pt idx="486">
                  <c:v>777.41809963204844</c:v>
                </c:pt>
                <c:pt idx="487">
                  <c:v>750.5038281212735</c:v>
                </c:pt>
                <c:pt idx="488">
                  <c:v>724.52341112647935</c:v>
                </c:pt>
                <c:pt idx="489">
                  <c:v>699.44438356248293</c:v>
                </c:pt>
                <c:pt idx="490">
                  <c:v>675.23541053519682</c:v>
                </c:pt>
                <c:pt idx="491">
                  <c:v>651.86624798502578</c:v>
                </c:pt>
                <c:pt idx="492">
                  <c:v>629.307704698311</c:v>
                </c:pt>
                <c:pt idx="493">
                  <c:v>607.53160563955328</c:v>
                </c:pt>
                <c:pt idx="494">
                  <c:v>586.51075655875184</c:v>
                </c:pt>
                <c:pt idx="495">
                  <c:v>566.2189098297564</c:v>
                </c:pt>
                <c:pt idx="496">
                  <c:v>546.63073147703176</c:v>
                </c:pt>
                <c:pt idx="497">
                  <c:v>527.72176934969355</c:v>
                </c:pt>
                <c:pt idx="498">
                  <c:v>509.46842240307797</c:v>
                </c:pt>
                <c:pt idx="499">
                  <c:v>491.84791104947027</c:v>
                </c:pt>
                <c:pt idx="500">
                  <c:v>474.83824854093166</c:v>
                </c:pt>
                <c:pt idx="501">
                  <c:v>458.41821334843485</c:v>
                </c:pt>
                <c:pt idx="502">
                  <c:v>442.56732250274786</c:v>
                </c:pt>
                <c:pt idx="503">
                  <c:v>427.26580586369238</c:v>
                </c:pt>
                <c:pt idx="504">
                  <c:v>412.49458128555074</c:v>
                </c:pt>
                <c:pt idx="505">
                  <c:v>398.2352306475043</c:v>
                </c:pt>
                <c:pt idx="506">
                  <c:v>384.46997671905768</c:v>
                </c:pt>
                <c:pt idx="507">
                  <c:v>371.18166083143842</c:v>
                </c:pt>
                <c:pt idx="508">
                  <c:v>358.35372132696165</c:v>
                </c:pt>
                <c:pt idx="509">
                  <c:v>345.97017275931614</c:v>
                </c:pt>
                <c:pt idx="510">
                  <c:v>334.01558581866237</c:v>
                </c:pt>
                <c:pt idx="511">
                  <c:v>322.47506795633285</c:v>
                </c:pt>
                <c:pt idx="512">
                  <c:v>311.33424468479893</c:v>
                </c:pt>
                <c:pt idx="513">
                  <c:v>300.57924152940859</c:v>
                </c:pt>
                <c:pt idx="514">
                  <c:v>290.19666660921195</c:v>
                </c:pt>
                <c:pt idx="515">
                  <c:v>280.17359382497784</c:v>
                </c:pt>
                <c:pt idx="516">
                  <c:v>270.49754663326252</c:v>
                </c:pt>
                <c:pt idx="517">
                  <c:v>261.15648238612334</c:v>
                </c:pt>
                <c:pt idx="518">
                  <c:v>252.13877721677815</c:v>
                </c:pt>
                <c:pt idx="519">
                  <c:v>243.433211452195</c:v>
                </c:pt>
                <c:pt idx="520">
                  <c:v>235.02895553425478</c:v>
                </c:pt>
                <c:pt idx="521">
                  <c:v>226.91555643176753</c:v>
                </c:pt>
                <c:pt idx="522">
                  <c:v>219.08292452623846</c:v>
                </c:pt>
                <c:pt idx="523">
                  <c:v>211.52132095487255</c:v>
                </c:pt>
                <c:pt idx="524">
                  <c:v>204.22134539488181</c:v>
                </c:pt>
                <c:pt idx="525">
                  <c:v>197.17392427371135</c:v>
                </c:pt>
                <c:pt idx="526">
                  <c:v>190.37029939033653</c:v>
                </c:pt>
                <c:pt idx="527">
                  <c:v>183.80201693329883</c:v>
                </c:pt>
                <c:pt idx="528">
                  <c:v>177.46091688164714</c:v>
                </c:pt>
                <c:pt idx="529">
                  <c:v>171.33912277543186</c:v>
                </c:pt>
                <c:pt idx="530">
                  <c:v>165.42903184286433</c:v>
                </c:pt>
                <c:pt idx="531">
                  <c:v>159.72330547170236</c:v>
                </c:pt>
                <c:pt idx="532">
                  <c:v>154.21486001285598</c:v>
                </c:pt>
                <c:pt idx="533">
                  <c:v>148.89685790462485</c:v>
                </c:pt>
                <c:pt idx="534">
                  <c:v>143.76269910638359</c:v>
                </c:pt>
                <c:pt idx="535">
                  <c:v>138.80601283091968</c:v>
                </c:pt>
                <c:pt idx="536">
                  <c:v>134.0206495650055</c:v>
                </c:pt>
                <c:pt idx="537">
                  <c:v>129.40067336814855</c:v>
                </c:pt>
                <c:pt idx="538">
                  <c:v>124.94035443981493</c:v>
                </c:pt>
                <c:pt idx="539">
                  <c:v>120.63416194575903</c:v>
                </c:pt>
                <c:pt idx="540">
                  <c:v>116.47675709441904</c:v>
                </c:pt>
                <c:pt idx="541">
                  <c:v>112.46298645465326</c:v>
                </c:pt>
                <c:pt idx="542">
                  <c:v>108.5878755063964</c:v>
                </c:pt>
                <c:pt idx="543">
                  <c:v>104.84662241610849</c:v>
                </c:pt>
                <c:pt idx="544">
                  <c:v>101.23459202917297</c:v>
                </c:pt>
                <c:pt idx="545">
                  <c:v>97.747310071673695</c:v>
                </c:pt>
                <c:pt idx="546">
                  <c:v>94.380457554245083</c:v>
                </c:pt>
                <c:pt idx="547">
                  <c:v>91.129865370944231</c:v>
                </c:pt>
                <c:pt idx="548">
                  <c:v>87.991509086340059</c:v>
                </c:pt>
                <c:pt idx="549">
                  <c:v>84.961503904252069</c:v>
                </c:pt>
                <c:pt idx="550">
                  <c:v>82.036099811800142</c:v>
                </c:pt>
                <c:pt idx="551">
                  <c:v>79.211676892648654</c:v>
                </c:pt>
                <c:pt idx="552">
                  <c:v>76.484740803541015</c:v>
                </c:pt>
                <c:pt idx="553">
                  <c:v>73.851918408427352</c:v>
                </c:pt>
                <c:pt idx="554">
                  <c:v>71.30995356468668</c:v>
                </c:pt>
                <c:pt idx="555">
                  <c:v>68.855703056136832</c:v>
                </c:pt>
                <c:pt idx="556">
                  <c:v>66.48613266771099</c:v>
                </c:pt>
                <c:pt idx="557">
                  <c:v>64.198313396857969</c:v>
                </c:pt>
                <c:pt idx="558">
                  <c:v>61.989417796896547</c:v>
                </c:pt>
                <c:pt idx="559">
                  <c:v>59.856716447720174</c:v>
                </c:pt>
                <c:pt idx="560">
                  <c:v>57.797574549409525</c:v>
                </c:pt>
                <c:pt idx="561">
                  <c:v>55.809448634465127</c:v>
                </c:pt>
                <c:pt idx="562">
                  <c:v>53.8898833945224</c:v>
                </c:pt>
                <c:pt idx="563">
                  <c:v>52.036508617555612</c:v>
                </c:pt>
                <c:pt idx="564">
                  <c:v>50.247036231716869</c:v>
                </c:pt>
                <c:pt idx="565">
                  <c:v>48.519257452090756</c:v>
                </c:pt>
                <c:pt idx="566">
                  <c:v>46.851040026775237</c:v>
                </c:pt>
                <c:pt idx="567">
                  <c:v>45.240325578824617</c:v>
                </c:pt>
                <c:pt idx="568">
                  <c:v>43.68512704071145</c:v>
                </c:pt>
                <c:pt idx="569">
                  <c:v>42.183526178080967</c:v>
                </c:pt>
                <c:pt idx="570">
                  <c:v>40.733671199684288</c:v>
                </c:pt>
                <c:pt idx="571">
                  <c:v>39.333774450485379</c:v>
                </c:pt>
                <c:pt idx="572">
                  <c:v>37.982110185041712</c:v>
                </c:pt>
                <c:pt idx="573">
                  <c:v>36.677012418359745</c:v>
                </c:pt>
                <c:pt idx="574">
                  <c:v>35.416872851524211</c:v>
                </c:pt>
                <c:pt idx="575">
                  <c:v>34.200138869494346</c:v>
                </c:pt>
                <c:pt idx="576">
                  <c:v>33.025311608551391</c:v>
                </c:pt>
                <c:pt idx="577">
                  <c:v>31.890944090969384</c:v>
                </c:pt>
                <c:pt idx="578">
                  <c:v>30.795639424566133</c:v>
                </c:pt>
                <c:pt idx="579">
                  <c:v>29.738049064873</c:v>
                </c:pt>
                <c:pt idx="580">
                  <c:v>28.716871137741101</c:v>
                </c:pt>
                <c:pt idx="581">
                  <c:v>27.730848820277775</c:v>
                </c:pt>
                <c:pt idx="582">
                  <c:v>26.77876877808054</c:v>
                </c:pt>
                <c:pt idx="583">
                  <c:v>25.859459656806962</c:v>
                </c:pt>
                <c:pt idx="584">
                  <c:v>24.971790626187037</c:v>
                </c:pt>
                <c:pt idx="585">
                  <c:v>24.114669974651076</c:v>
                </c:pt>
                <c:pt idx="586">
                  <c:v>23.28704375280963</c:v>
                </c:pt>
                <c:pt idx="587">
                  <c:v>22.487894464083642</c:v>
                </c:pt>
                <c:pt idx="588">
                  <c:v>21.716239800842409</c:v>
                </c:pt>
                <c:pt idx="589">
                  <c:v>20.971131424464229</c:v>
                </c:pt>
                <c:pt idx="590">
                  <c:v>20.251653787789923</c:v>
                </c:pt>
                <c:pt idx="591">
                  <c:v>19.556922998492851</c:v>
                </c:pt>
                <c:pt idx="592">
                  <c:v>18.886085721940514</c:v>
                </c:pt>
                <c:pt idx="593">
                  <c:v>18.238318122172537</c:v>
                </c:pt>
                <c:pt idx="594">
                  <c:v>17.612824839667908</c:v>
                </c:pt>
                <c:pt idx="595">
                  <c:v>17.008838004620518</c:v>
                </c:pt>
                <c:pt idx="596">
                  <c:v>16.425616284486832</c:v>
                </c:pt>
                <c:pt idx="597">
                  <c:v>15.862443964612606</c:v>
                </c:pt>
                <c:pt idx="598">
                  <c:v>15.318630060787196</c:v>
                </c:pt>
                <c:pt idx="599">
                  <c:v>14.793507462614164</c:v>
                </c:pt>
                <c:pt idx="600">
                  <c:v>14.286432106625627</c:v>
                </c:pt>
                <c:pt idx="601">
                  <c:v>13.796782178105252</c:v>
                </c:pt>
                <c:pt idx="602">
                  <c:v>13.323957340620845</c:v>
                </c:pt>
                <c:pt idx="603">
                  <c:v>12.867377992302361</c:v>
                </c:pt>
                <c:pt idx="604">
                  <c:v>12.426484547934745</c:v>
                </c:pt>
                <c:pt idx="605">
                  <c:v>12.00073674596751</c:v>
                </c:pt>
                <c:pt idx="606">
                  <c:v>11.58961297957423</c:v>
                </c:pt>
                <c:pt idx="607">
                  <c:v>11.192609650925359</c:v>
                </c:pt>
                <c:pt idx="608">
                  <c:v>10.809240547866938</c:v>
                </c:pt>
                <c:pt idx="609">
                  <c:v>10.439036242225967</c:v>
                </c:pt>
                <c:pt idx="610">
                  <c:v>10.081543508990258</c:v>
                </c:pt>
                <c:pt idx="611">
                  <c:v>9.7363247656369065</c:v>
                </c:pt>
                <c:pt idx="612">
                  <c:v>9.4029575309087861</c:v>
                </c:pt>
                <c:pt idx="613">
                  <c:v>9.0810339023628455</c:v>
                </c:pt>
                <c:pt idx="614">
                  <c:v>8.7701600520376211</c:v>
                </c:pt>
                <c:pt idx="615">
                  <c:v>8.4699557396100502</c:v>
                </c:pt>
                <c:pt idx="616">
                  <c:v>8.1800538424336722</c:v>
                </c:pt>
                <c:pt idx="617">
                  <c:v>7.9000999018714388</c:v>
                </c:pt>
                <c:pt idx="618">
                  <c:v>7.6297516853568297</c:v>
                </c:pt>
                <c:pt idx="619">
                  <c:v>7.3686787636366731</c:v>
                </c:pt>
                <c:pt idx="620">
                  <c:v>7.1165621026681327</c:v>
                </c:pt>
                <c:pt idx="621">
                  <c:v>6.8730936696606655</c:v>
                </c:pt>
                <c:pt idx="622">
                  <c:v>6.6379760527715126</c:v>
                </c:pt>
                <c:pt idx="623">
                  <c:v>6.4109220939804006</c:v>
                </c:pt>
                <c:pt idx="624">
                  <c:v>6.19165453468562</c:v>
                </c:pt>
                <c:pt idx="625">
                  <c:v>5.9799056735796157</c:v>
                </c:pt>
                <c:pt idx="626">
                  <c:v>5.7754170363776041</c:v>
                </c:pt>
                <c:pt idx="627">
                  <c:v>5.5779390569875567</c:v>
                </c:pt>
                <c:pt idx="628">
                  <c:v>5.3872307697242521</c:v>
                </c:pt>
                <c:pt idx="629">
                  <c:v>5.2030595121839012</c:v>
                </c:pt>
                <c:pt idx="630">
                  <c:v>5.0252006384092107</c:v>
                </c:pt>
                <c:pt idx="631">
                  <c:v>4.8534372419876251</c:v>
                </c:pt>
                <c:pt idx="632">
                  <c:v>4.6875598887379271</c:v>
                </c:pt>
                <c:pt idx="633">
                  <c:v>4.527366358652368</c:v>
                </c:pt>
                <c:pt idx="634">
                  <c:v>4.3726613967730827</c:v>
                </c:pt>
                <c:pt idx="635">
                  <c:v>4.2232564726927162</c:v>
                </c:pt>
                <c:pt idx="636">
                  <c:v>4.0789695483799848</c:v>
                </c:pt>
                <c:pt idx="637">
                  <c:v>3.9396248540412913</c:v>
                </c:pt>
                <c:pt idx="638">
                  <c:v>3.8050526717395803</c:v>
                </c:pt>
                <c:pt idx="639">
                  <c:v>3.6750891265012937</c:v>
                </c:pt>
                <c:pt idx="640">
                  <c:v>3.5495759846516668</c:v>
                </c:pt>
                <c:pt idx="641">
                  <c:v>3.4283604591276275</c:v>
                </c:pt>
                <c:pt idx="642">
                  <c:v>3.3112950215262793</c:v>
                </c:pt>
                <c:pt idx="643">
                  <c:v>3.1982372206553689</c:v>
                </c:pt>
                <c:pt idx="644">
                  <c:v>3.0890495073602531</c:v>
                </c:pt>
                <c:pt idx="645">
                  <c:v>2.983599065409726</c:v>
                </c:pt>
                <c:pt idx="646">
                  <c:v>2.8817576482306251</c:v>
                </c:pt>
                <c:pt idx="647">
                  <c:v>2.7834014212884441</c:v>
                </c:pt>
                <c:pt idx="648">
                  <c:v>2.6884108099182145</c:v>
                </c:pt>
                <c:pt idx="649">
                  <c:v>2.596670352416738</c:v>
                </c:pt>
                <c:pt idx="650">
                  <c:v>2.5080685582138016</c:v>
                </c:pt>
                <c:pt idx="651">
                  <c:v>2.4224977709463484</c:v>
                </c:pt>
                <c:pt idx="652">
                  <c:v>2.3398540362656957</c:v>
                </c:pt>
                <c:pt idx="653">
                  <c:v>2.2600369742137887</c:v>
                </c:pt>
                <c:pt idx="654">
                  <c:v>2.1829496560101775</c:v>
                </c:pt>
                <c:pt idx="655">
                  <c:v>2.1084984850969115</c:v>
                </c:pt>
                <c:pt idx="656">
                  <c:v>2.0365930822938325</c:v>
                </c:pt>
                <c:pt idx="657">
                  <c:v>1.9671461749218957</c:v>
                </c:pt>
                <c:pt idx="658">
                  <c:v>1.9000734897570704</c:v>
                </c:pt>
                <c:pt idx="659">
                  <c:v>1.8352936496821568</c:v>
                </c:pt>
                <c:pt idx="660">
                  <c:v>1.772728073908459</c:v>
                </c:pt>
                <c:pt idx="661">
                  <c:v>1.7123008816436944</c:v>
                </c:pt>
                <c:pt idx="662">
                  <c:v>1.6539387990868175</c:v>
                </c:pt>
                <c:pt idx="663">
                  <c:v>1.5975710696345748</c:v>
                </c:pt>
                <c:pt idx="664">
                  <c:v>1.5431293671886042</c:v>
                </c:pt>
                <c:pt idx="665">
                  <c:v>1.4905477124557538</c:v>
                </c:pt>
                <c:pt idx="666">
                  <c:v>1.4397623921380152</c:v>
                </c:pt>
                <c:pt idx="667">
                  <c:v>1.3907118809120653</c:v>
                </c:pt>
                <c:pt idx="668">
                  <c:v>1.3433367661018774</c:v>
                </c:pt>
                <c:pt idx="669">
                  <c:v>1.2975796749512116</c:v>
                </c:pt>
                <c:pt idx="670">
                  <c:v>1.2533852044060303</c:v>
                </c:pt>
                <c:pt idx="671">
                  <c:v>1.210699853319998</c:v>
                </c:pt>
                <c:pt idx="672">
                  <c:v>1.1694719569992473</c:v>
                </c:pt>
                <c:pt idx="673">
                  <c:v>1.1296516240054864</c:v>
                </c:pt>
                <c:pt idx="674">
                  <c:v>1.0911906751393392</c:v>
                </c:pt>
                <c:pt idx="675">
                  <c:v>1.0540425845285175</c:v>
                </c:pt>
                <c:pt idx="676">
                  <c:v>1.0181624227480293</c:v>
                </c:pt>
                <c:pt idx="677">
                  <c:v>0.98350680190216389</c:v>
                </c:pt>
                <c:pt idx="678">
                  <c:v>0.95003382260042113</c:v>
                </c:pt>
                <c:pt idx="679">
                  <c:v>0.91770302276190319</c:v>
                </c:pt>
                <c:pt idx="680">
                  <c:v>0.88647532818496466</c:v>
                </c:pt>
                <c:pt idx="681">
                  <c:v>0.8563130048210974</c:v>
                </c:pt>
                <c:pt idx="682">
                  <c:v>0.82717961269414719</c:v>
                </c:pt>
                <c:pt idx="683">
                  <c:v>0.79903996140799871</c:v>
                </c:pt>
                <c:pt idx="684">
                  <c:v>0.77186006718783484</c:v>
                </c:pt>
                <c:pt idx="685">
                  <c:v>0.74560711140197866</c:v>
                </c:pt>
                <c:pt idx="686">
                  <c:v>0.72024940051316133</c:v>
                </c:pt>
                <c:pt idx="687">
                  <c:v>0.69575632740983251</c:v>
                </c:pt>
                <c:pt idx="688">
                  <c:v>0.67209833406983865</c:v>
                </c:pt>
                <c:pt idx="689">
                  <c:v>0.64924687551044635</c:v>
                </c:pt>
                <c:pt idx="690">
                  <c:v>0.62717438498028111</c:v>
                </c:pt>
                <c:pt idx="691">
                  <c:v>0.60585424035029178</c:v>
                </c:pt>
                <c:pt idx="692">
                  <c:v>0.58526073166233272</c:v>
                </c:pt>
                <c:pt idx="693">
                  <c:v>0.56536902979539361</c:v>
                </c:pt>
                <c:pt idx="694">
                  <c:v>0.54615515621088573</c:v>
                </c:pt>
                <c:pt idx="695">
                  <c:v>0.52759595373973245</c:v>
                </c:pt>
                <c:pt idx="696">
                  <c:v>0.50966905837530074</c:v>
                </c:pt>
                <c:pt idx="697">
                  <c:v>0.49235287203745332</c:v>
                </c:pt>
                <c:pt idx="698">
                  <c:v>0.47562653627420393</c:v>
                </c:pt>
                <c:pt idx="699">
                  <c:v>0.45946990686861766</c:v>
                </c:pt>
                <c:pt idx="700">
                  <c:v>0.44386352931971756</c:v>
                </c:pt>
                <c:pt idx="701">
                  <c:v>0.42878861516723971</c:v>
                </c:pt>
                <c:pt idx="702">
                  <c:v>0.41422701913112203</c:v>
                </c:pt>
                <c:pt idx="703">
                  <c:v>0.40016121703761831</c:v>
                </c:pt>
                <c:pt idx="704">
                  <c:v>0.38657428450490355</c:v>
                </c:pt>
                <c:pt idx="705">
                  <c:v>0.37344987636197124</c:v>
                </c:pt>
                <c:pt idx="706">
                  <c:v>0.36077220677553312</c:v>
                </c:pt>
                <c:pt idx="707">
                  <c:v>0.34852603006050342</c:v>
                </c:pt>
                <c:pt idx="708">
                  <c:v>0.33669662215049534</c:v>
                </c:pt>
                <c:pt idx="709">
                  <c:v>0.32526976270557162</c:v>
                </c:pt>
                <c:pt idx="710">
                  <c:v>0.31423171783527876</c:v>
                </c:pt>
                <c:pt idx="711">
                  <c:v>0.30356922341575221</c:v>
                </c:pt>
                <c:pt idx="712">
                  <c:v>0.29326946898041495</c:v>
                </c:pt>
                <c:pt idx="713">
                  <c:v>0.28332008216449767</c:v>
                </c:pt>
                <c:pt idx="714">
                  <c:v>0.27370911368429279</c:v>
                </c:pt>
                <c:pt idx="715">
                  <c:v>0.2644250228327153</c:v>
                </c:pt>
                <c:pt idx="716">
                  <c:v>0.25545666347337709</c:v>
                </c:pt>
                <c:pt idx="717">
                  <c:v>0.24679327051599897</c:v>
                </c:pt>
                <c:pt idx="718">
                  <c:v>0.23842444685657671</c:v>
                </c:pt>
                <c:pt idx="719">
                  <c:v>0.23034015076628955</c:v>
                </c:pt>
                <c:pt idx="720">
                  <c:v>0.22253068371369397</c:v>
                </c:pt>
                <c:pt idx="721">
                  <c:v>0.21498667860527843</c:v>
                </c:pt>
                <c:pt idx="722">
                  <c:v>0.2076990884299704</c:v>
                </c:pt>
                <c:pt idx="723">
                  <c:v>0.20065917529368418</c:v>
                </c:pt>
                <c:pt idx="724">
                  <c:v>0.19385849983047884</c:v>
                </c:pt>
                <c:pt idx="725">
                  <c:v>0.18728891097735889</c:v>
                </c:pt>
                <c:pt idx="726">
                  <c:v>0.18094253610019762</c:v>
                </c:pt>
                <c:pt idx="727">
                  <c:v>0.17481177145869617</c:v>
                </c:pt>
                <c:pt idx="728">
                  <c:v>0.16888927299870726</c:v>
                </c:pt>
                <c:pt idx="729">
                  <c:v>0.16316794746065605</c:v>
                </c:pt>
                <c:pt idx="730">
                  <c:v>0.15764094379317942</c:v>
                </c:pt>
                <c:pt idx="731">
                  <c:v>0.15230164486147998</c:v>
                </c:pt>
                <c:pt idx="732">
                  <c:v>0.14714365944025343</c:v>
                </c:pt>
                <c:pt idx="733">
                  <c:v>0.14216081448139828</c:v>
                </c:pt>
                <c:pt idx="734">
                  <c:v>0.13734714764705402</c:v>
                </c:pt>
                <c:pt idx="735">
                  <c:v>0.13269690009884028</c:v>
                </c:pt>
                <c:pt idx="736">
                  <c:v>0.12820450953448409</c:v>
                </c:pt>
                <c:pt idx="737">
                  <c:v>0.12386460346332673</c:v>
                </c:pt>
                <c:pt idx="738">
                  <c:v>0.11967199271249415</c:v>
                </c:pt>
                <c:pt idx="739">
                  <c:v>0.11562166515579923</c:v>
                </c:pt>
                <c:pt idx="740">
                  <c:v>0.11170877965771671</c:v>
                </c:pt>
                <c:pt idx="741">
                  <c:v>0.10792866022503626</c:v>
                </c:pt>
                <c:pt idx="742">
                  <c:v>0.104276790359054</c:v>
                </c:pt>
                <c:pt idx="743">
                  <c:v>0.10074880760140813</c:v>
                </c:pt>
                <c:pt idx="744">
                  <c:v>9.7340498266903053E-2</c:v>
                </c:pt>
                <c:pt idx="745">
                  <c:v>9.4047792356894921E-2</c:v>
                </c:pt>
                <c:pt idx="746">
                  <c:v>9.0866758647033044E-2</c:v>
                </c:pt>
                <c:pt idx="747">
                  <c:v>8.7793599943365913E-2</c:v>
                </c:pt>
                <c:pt idx="748">
                  <c:v>8.4824648501026376E-2</c:v>
                </c:pt>
                <c:pt idx="749">
                  <c:v>8.1956361599910252E-2</c:v>
                </c:pt>
                <c:pt idx="750">
                  <c:v>7.9185317271954866E-2</c:v>
                </c:pt>
                <c:pt idx="751">
                  <c:v>7.6508210174809577E-2</c:v>
                </c:pt>
                <c:pt idx="752">
                  <c:v>7.3921847606870233E-2</c:v>
                </c:pt>
                <c:pt idx="753">
                  <c:v>7.1423145658822129E-2</c:v>
                </c:pt>
                <c:pt idx="754">
                  <c:v>6.9009125497003318E-2</c:v>
                </c:pt>
                <c:pt idx="755">
                  <c:v>6.6676909774061904E-2</c:v>
                </c:pt>
                <c:pt idx="756">
                  <c:v>6.4423719162536253E-2</c:v>
                </c:pt>
                <c:pt idx="757">
                  <c:v>6.2246869007137842E-2</c:v>
                </c:pt>
                <c:pt idx="758">
                  <c:v>6.014376609166168E-2</c:v>
                </c:pt>
                <c:pt idx="759">
                  <c:v>5.8111905516589353E-2</c:v>
                </c:pt>
                <c:pt idx="760">
                  <c:v>5.6148867683585409E-2</c:v>
                </c:pt>
                <c:pt idx="761">
                  <c:v>5.4252315383218265E-2</c:v>
                </c:pt>
                <c:pt idx="762">
                  <c:v>5.2419990982363218E-2</c:v>
                </c:pt>
                <c:pt idx="763">
                  <c:v>5.0649713707866945E-2</c:v>
                </c:pt>
                <c:pt idx="764">
                  <c:v>4.8939377023170638E-2</c:v>
                </c:pt>
                <c:pt idx="765">
                  <c:v>4.7286946094702402E-2</c:v>
                </c:pt>
                <c:pt idx="766">
                  <c:v>4.5690455344959392E-2</c:v>
                </c:pt>
                <c:pt idx="767">
                  <c:v>4.41480060893059E-2</c:v>
                </c:pt>
                <c:pt idx="768">
                  <c:v>4.2657764253616046E-2</c:v>
                </c:pt>
                <c:pt idx="769">
                  <c:v>4.1217958169988404E-2</c:v>
                </c:pt>
                <c:pt idx="770">
                  <c:v>3.982687644785507E-2</c:v>
                </c:pt>
                <c:pt idx="771">
                  <c:v>3.8482865917900032E-2</c:v>
                </c:pt>
                <c:pt idx="772">
                  <c:v>3.7184329646290322E-2</c:v>
                </c:pt>
                <c:pt idx="773">
                  <c:v>3.5929725016809293E-2</c:v>
                </c:pt>
                <c:pt idx="774">
                  <c:v>3.4717561878564368E-2</c:v>
                </c:pt>
                <c:pt idx="775">
                  <c:v>3.3546400757021366E-2</c:v>
                </c:pt>
                <c:pt idx="776">
                  <c:v>3.2414851126194959E-2</c:v>
                </c:pt>
                <c:pt idx="777">
                  <c:v>3.1321569739899316E-2</c:v>
                </c:pt>
                <c:pt idx="778">
                  <c:v>3.0265259020034987E-2</c:v>
                </c:pt>
                <c:pt idx="779">
                  <c:v>2.9244665499957627E-2</c:v>
                </c:pt>
                <c:pt idx="780">
                  <c:v>2.8258578321041297E-2</c:v>
                </c:pt>
                <c:pt idx="781">
                  <c:v>2.7305827780613964E-2</c:v>
                </c:pt>
                <c:pt idx="782">
                  <c:v>2.6385283929505281E-2</c:v>
                </c:pt>
                <c:pt idx="783">
                  <c:v>2.5495855217507336E-2</c:v>
                </c:pt>
                <c:pt idx="784">
                  <c:v>2.4636487185107251E-2</c:v>
                </c:pt>
                <c:pt idx="785">
                  <c:v>2.3806161199906965E-2</c:v>
                </c:pt>
                <c:pt idx="786">
                  <c:v>2.3003893236199974E-2</c:v>
                </c:pt>
                <c:pt idx="787">
                  <c:v>2.2228732696227139E-2</c:v>
                </c:pt>
                <c:pt idx="788">
                  <c:v>2.1479761271684737E-2</c:v>
                </c:pt>
                <c:pt idx="789">
                  <c:v>2.0756091844106501E-2</c:v>
                </c:pt>
                <c:pt idx="790">
                  <c:v>2.0056867422789105E-2</c:v>
                </c:pt>
                <c:pt idx="791">
                  <c:v>1.9381260118975868E-2</c:v>
                </c:pt>
                <c:pt idx="792">
                  <c:v>1.8728470155057811E-2</c:v>
                </c:pt>
                <c:pt idx="793">
                  <c:v>1.809772490759359E-2</c:v>
                </c:pt>
                <c:pt idx="794">
                  <c:v>1.7488277982991109E-2</c:v>
                </c:pt>
                <c:pt idx="795">
                  <c:v>1.6899408324733151E-2</c:v>
                </c:pt>
                <c:pt idx="796">
                  <c:v>1.6330419351067861E-2</c:v>
                </c:pt>
                <c:pt idx="797">
                  <c:v>1.5780638122121809E-2</c:v>
                </c:pt>
                <c:pt idx="798">
                  <c:v>1.5249414535429209E-2</c:v>
                </c:pt>
                <c:pt idx="799">
                  <c:v>1.4736120548905263E-2</c:v>
                </c:pt>
                <c:pt idx="800">
                  <c:v>1.4240149430325083E-2</c:v>
                </c:pt>
                <c:pt idx="801">
                  <c:v>1.3760915032401674E-2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F0-4DA5-8EB6-24285CB725D7}"/>
            </c:ext>
          </c:extLst>
        </c:ser>
        <c:ser>
          <c:idx val="3"/>
          <c:order val="2"/>
          <c:tx>
            <c:strRef>
              <c:f>'II Backend'!$T$3</c:f>
              <c:strCache>
                <c:ptCount val="1"/>
                <c:pt idx="0">
                  <c:v>Severe symptoms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[0]!View_T_C</c:f>
              <c:numCache>
                <c:formatCode>#,##0</c:formatCode>
                <c:ptCount val="802"/>
                <c:pt idx="0">
                  <c:v>2</c:v>
                </c:pt>
                <c:pt idx="1">
                  <c:v>3.8999726027397257</c:v>
                </c:pt>
                <c:pt idx="2">
                  <c:v>4.7085741522874489</c:v>
                </c:pt>
                <c:pt idx="3">
                  <c:v>4.4831282518966953</c:v>
                </c:pt>
                <c:pt idx="4">
                  <c:v>7.2756374287432122</c:v>
                </c:pt>
                <c:pt idx="5">
                  <c:v>7.9336514047866871</c:v>
                </c:pt>
                <c:pt idx="6">
                  <c:v>11.56837688641993</c:v>
                </c:pt>
                <c:pt idx="7">
                  <c:v>13.030705084054373</c:v>
                </c:pt>
                <c:pt idx="8">
                  <c:v>15.434743867552987</c:v>
                </c:pt>
                <c:pt idx="9">
                  <c:v>15.733983254120583</c:v>
                </c:pt>
                <c:pt idx="10">
                  <c:v>15.036194995739178</c:v>
                </c:pt>
                <c:pt idx="11">
                  <c:v>16.389711840408971</c:v>
                </c:pt>
                <c:pt idx="12">
                  <c:v>16.689248206356847</c:v>
                </c:pt>
                <c:pt idx="13">
                  <c:v>15.989411539715363</c:v>
                </c:pt>
                <c:pt idx="14">
                  <c:v>15.339994745828324</c:v>
                </c:pt>
                <c:pt idx="15">
                  <c:v>14.736754157447706</c:v>
                </c:pt>
                <c:pt idx="16">
                  <c:v>14.176332771997556</c:v>
                </c:pt>
                <c:pt idx="17">
                  <c:v>13.656020044124316</c:v>
                </c:pt>
                <c:pt idx="18">
                  <c:v>14.17358333050243</c:v>
                </c:pt>
                <c:pt idx="19">
                  <c:v>13.677135695322098</c:v>
                </c:pt>
                <c:pt idx="20">
                  <c:v>13.219421654480282</c:v>
                </c:pt>
                <c:pt idx="21">
                  <c:v>12.798387537510601</c:v>
                </c:pt>
                <c:pt idx="22">
                  <c:v>12.412331433598753</c:v>
                </c:pt>
                <c:pt idx="23">
                  <c:v>12.059821487402109</c:v>
                </c:pt>
                <c:pt idx="24">
                  <c:v>12.739638250076469</c:v>
                </c:pt>
                <c:pt idx="25">
                  <c:v>12.400720176932404</c:v>
                </c:pt>
                <c:pt idx="26">
                  <c:v>12.096503877878101</c:v>
                </c:pt>
                <c:pt idx="27">
                  <c:v>11.825532831350696</c:v>
                </c:pt>
                <c:pt idx="28">
                  <c:v>11.586634366576037</c:v>
                </c:pt>
                <c:pt idx="29">
                  <c:v>12.378857123080129</c:v>
                </c:pt>
                <c:pt idx="30">
                  <c:v>12.151413364267485</c:v>
                </c:pt>
                <c:pt idx="31">
                  <c:v>11.958017225720273</c:v>
                </c:pt>
                <c:pt idx="32">
                  <c:v>11.797492281607793</c:v>
                </c:pt>
                <c:pt idx="33">
                  <c:v>11.668947930327651</c:v>
                </c:pt>
                <c:pt idx="34">
                  <c:v>11.571716671668257</c:v>
                </c:pt>
                <c:pt idx="35">
                  <c:v>11.505310219425695</c:v>
                </c:pt>
                <c:pt idx="36">
                  <c:v>11.46938881637716</c:v>
                </c:pt>
                <c:pt idx="37">
                  <c:v>11.463739821449215</c:v>
                </c:pt>
                <c:pt idx="38">
                  <c:v>11.48826282714373</c:v>
                </c:pt>
                <c:pt idx="39">
                  <c:v>11.542959394417265</c:v>
                </c:pt>
                <c:pt idx="40">
                  <c:v>11.627926070820193</c:v>
                </c:pt>
                <c:pt idx="41">
                  <c:v>12.743349761534725</c:v>
                </c:pt>
                <c:pt idx="42">
                  <c:v>12.839491106219821</c:v>
                </c:pt>
                <c:pt idx="43">
                  <c:v>16.971052011405053</c:v>
                </c:pt>
                <c:pt idx="44">
                  <c:v>16.93774960498363</c:v>
                </c:pt>
                <c:pt idx="45">
                  <c:v>19.956984780800049</c:v>
                </c:pt>
                <c:pt idx="46">
                  <c:v>20.87626781848768</c:v>
                </c:pt>
                <c:pt idx="47">
                  <c:v>23.807044083899481</c:v>
                </c:pt>
                <c:pt idx="48">
                  <c:v>30.650679388789346</c:v>
                </c:pt>
                <c:pt idx="49">
                  <c:v>37.217515503513411</c:v>
                </c:pt>
                <c:pt idx="50">
                  <c:v>46.534171585023145</c:v>
                </c:pt>
                <c:pt idx="51">
                  <c:v>55.473735606050546</c:v>
                </c:pt>
                <c:pt idx="52">
                  <c:v>64.069747045468546</c:v>
                </c:pt>
                <c:pt idx="53">
                  <c:v>71.351802911819078</c:v>
                </c:pt>
                <c:pt idx="54">
                  <c:v>100.39656708817316</c:v>
                </c:pt>
                <c:pt idx="55">
                  <c:v>121.12382393055529</c:v>
                </c:pt>
                <c:pt idx="56">
                  <c:v>142.99791855588381</c:v>
                </c:pt>
                <c:pt idx="57">
                  <c:v>173.98710850587409</c:v>
                </c:pt>
                <c:pt idx="58">
                  <c:v>202.66127877827685</c:v>
                </c:pt>
                <c:pt idx="59">
                  <c:v>241.17710593508812</c:v>
                </c:pt>
                <c:pt idx="60">
                  <c:v>250.07492737276851</c:v>
                </c:pt>
                <c:pt idx="61">
                  <c:v>282.88491450853996</c:v>
                </c:pt>
                <c:pt idx="62">
                  <c:v>305.40151151574707</c:v>
                </c:pt>
                <c:pt idx="63">
                  <c:v>319.18179513385525</c:v>
                </c:pt>
                <c:pt idx="64">
                  <c:v>349.6834546166898</c:v>
                </c:pt>
                <c:pt idx="65">
                  <c:v>357.07730783806198</c:v>
                </c:pt>
                <c:pt idx="66">
                  <c:v>360.56193516394677</c:v>
                </c:pt>
                <c:pt idx="67">
                  <c:v>364.3314282494365</c:v>
                </c:pt>
                <c:pt idx="68">
                  <c:v>370.37044765683942</c:v>
                </c:pt>
                <c:pt idx="69">
                  <c:v>364.5719241664699</c:v>
                </c:pt>
                <c:pt idx="70">
                  <c:v>361.5436173831543</c:v>
                </c:pt>
                <c:pt idx="71">
                  <c:v>351.14419561575147</c:v>
                </c:pt>
                <c:pt idx="72">
                  <c:v>341.75147049028607</c:v>
                </c:pt>
                <c:pt idx="73">
                  <c:v>333.31489608466103</c:v>
                </c:pt>
                <c:pt idx="74">
                  <c:v>325.79419392060242</c:v>
                </c:pt>
                <c:pt idx="75">
                  <c:v>319.1569006809334</c:v>
                </c:pt>
                <c:pt idx="76">
                  <c:v>313.37664565215528</c:v>
                </c:pt>
                <c:pt idx="77">
                  <c:v>308.43193894136226</c:v>
                </c:pt>
                <c:pt idx="78">
                  <c:v>304.3053176860829</c:v>
                </c:pt>
                <c:pt idx="79">
                  <c:v>300.98274364383133</c:v>
                </c:pt>
                <c:pt idx="80">
                  <c:v>298.45317776210561</c:v>
                </c:pt>
                <c:pt idx="81">
                  <c:v>296.70827980813607</c:v>
                </c:pt>
                <c:pt idx="82">
                  <c:v>295.74219682419209</c:v>
                </c:pt>
                <c:pt idx="83">
                  <c:v>295.55141512216125</c:v>
                </c:pt>
                <c:pt idx="84">
                  <c:v>296.13465817303563</c:v>
                </c:pt>
                <c:pt idx="85">
                  <c:v>297.49281808238339</c:v>
                </c:pt>
                <c:pt idx="86">
                  <c:v>299.62891206915782</c:v>
                </c:pt>
                <c:pt idx="87">
                  <c:v>302.54805796881476</c:v>
                </c:pt>
                <c:pt idx="88">
                  <c:v>306.25746460208512</c:v>
                </c:pt>
                <c:pt idx="89">
                  <c:v>310.7664341246994</c:v>
                </c:pt>
                <c:pt idx="90">
                  <c:v>316.08637436610633</c:v>
                </c:pt>
                <c:pt idx="91">
                  <c:v>322.23081979204574</c:v>
                </c:pt>
                <c:pt idx="92">
                  <c:v>329.21546016715695</c:v>
                </c:pt>
                <c:pt idx="93">
                  <c:v>337.0581763057541</c:v>
                </c:pt>
                <c:pt idx="94">
                  <c:v>345.77908252063708</c:v>
                </c:pt>
                <c:pt idx="95">
                  <c:v>355.40057553866114</c:v>
                </c:pt>
                <c:pt idx="96">
                  <c:v>365.94738976683436</c:v>
                </c:pt>
                <c:pt idx="97">
                  <c:v>377.44665887725677</c:v>
                </c:pt>
                <c:pt idx="98">
                  <c:v>389.92798374255966</c:v>
                </c:pt>
                <c:pt idx="99">
                  <c:v>403.42350680213224</c:v>
                </c:pt>
                <c:pt idx="100">
                  <c:v>417.96799297786902</c:v>
                </c:pt>
                <c:pt idx="101">
                  <c:v>433.59891728960542</c:v>
                </c:pt>
                <c:pt idx="102">
                  <c:v>450.3565593470413</c:v>
                </c:pt>
                <c:pt idx="103">
                  <c:v>468.2841049183304</c:v>
                </c:pt>
                <c:pt idx="104">
                  <c:v>487.4277547967269</c:v>
                </c:pt>
                <c:pt idx="105">
                  <c:v>507.83684120647729</c:v>
                </c:pt>
                <c:pt idx="106">
                  <c:v>529.56395200806628</c:v>
                </c:pt>
                <c:pt idx="107">
                  <c:v>552.66506298133186</c:v>
                </c:pt>
                <c:pt idx="108">
                  <c:v>577.1996784831216</c:v>
                </c:pt>
                <c:pt idx="109">
                  <c:v>603.23098079424358</c:v>
                </c:pt>
                <c:pt idx="110">
                  <c:v>630.82598848859413</c:v>
                </c:pt>
                <c:pt idx="111">
                  <c:v>660.05572417559949</c:v>
                </c:pt>
                <c:pt idx="112">
                  <c:v>690.99539198554487</c:v>
                </c:pt>
                <c:pt idx="113">
                  <c:v>723.72456518599813</c:v>
                </c:pt>
                <c:pt idx="114">
                  <c:v>758.3273843363861</c:v>
                </c:pt>
                <c:pt idx="115">
                  <c:v>794.89276640683329</c:v>
                </c:pt>
                <c:pt idx="116">
                  <c:v>833.51462530661126</c:v>
                </c:pt>
                <c:pt idx="117">
                  <c:v>874.29210428693716</c:v>
                </c:pt>
                <c:pt idx="118">
                  <c:v>917.32982070235698</c:v>
                </c:pt>
                <c:pt idx="119">
                  <c:v>962.73812363449554</c:v>
                </c:pt>
                <c:pt idx="120">
                  <c:v>1010.6333649014882</c:v>
                </c:pt>
                <c:pt idx="121">
                  <c:v>1061.1381839958356</c:v>
                </c:pt>
                <c:pt idx="122">
                  <c:v>1114.3818075126549</c:v>
                </c:pt>
                <c:pt idx="123">
                  <c:v>1170.5003636492199</c:v>
                </c:pt>
                <c:pt idx="124">
                  <c:v>1229.6372123751619</c:v>
                </c:pt>
                <c:pt idx="125">
                  <c:v>1291.9432918905875</c:v>
                </c:pt>
                <c:pt idx="126">
                  <c:v>1357.5774820064937</c:v>
                </c:pt>
                <c:pt idx="127">
                  <c:v>1426.7069850980274</c:v>
                </c:pt>
                <c:pt idx="128">
                  <c:v>1499.5077252961248</c:v>
                </c:pt>
                <c:pt idx="129">
                  <c:v>1576.1647665966236</c:v>
                </c:pt>
                <c:pt idx="130">
                  <c:v>1656.8727505778018</c:v>
                </c:pt>
                <c:pt idx="131">
                  <c:v>1741.8363544271201</c:v>
                </c:pt>
                <c:pt idx="132">
                  <c:v>1831.2707699854045</c:v>
                </c:pt>
                <c:pt idx="133">
                  <c:v>1925.4022045213871</c:v>
                </c:pt>
                <c:pt idx="134">
                  <c:v>2024.4684039509896</c:v>
                </c:pt>
                <c:pt idx="135">
                  <c:v>2128.7191992135031</c:v>
                </c:pt>
                <c:pt idx="136">
                  <c:v>2238.4170765103327</c:v>
                </c:pt>
                <c:pt idx="137">
                  <c:v>2353.837772100615</c:v>
                </c:pt>
                <c:pt idx="138">
                  <c:v>2475.2708923311593</c:v>
                </c:pt>
                <c:pt idx="139">
                  <c:v>2603.0205595549892</c:v>
                </c:pt>
                <c:pt idx="140">
                  <c:v>2737.4060845625195</c:v>
                </c:pt>
                <c:pt idx="141">
                  <c:v>2878.7626661111431</c:v>
                </c:pt>
                <c:pt idx="142">
                  <c:v>3027.4421180917357</c:v>
                </c:pt>
                <c:pt idx="143">
                  <c:v>3183.8136248132319</c:v>
                </c:pt>
                <c:pt idx="144">
                  <c:v>3348.2645248177637</c:v>
                </c:pt>
                <c:pt idx="145">
                  <c:v>3521.201123557571</c:v>
                </c:pt>
                <c:pt idx="146">
                  <c:v>3703.049535169554</c:v>
                </c:pt>
                <c:pt idx="147">
                  <c:v>3894.2565534723799</c:v>
                </c:pt>
                <c:pt idx="148">
                  <c:v>4095.2905521827538</c:v>
                </c:pt>
                <c:pt idx="149">
                  <c:v>4306.642414199966</c:v>
                </c:pt>
                <c:pt idx="150">
                  <c:v>4528.8264896391393</c:v>
                </c:pt>
                <c:pt idx="151">
                  <c:v>4762.3815821015114</c:v>
                </c:pt>
                <c:pt idx="152">
                  <c:v>5007.8719624522737</c:v>
                </c:pt>
                <c:pt idx="153">
                  <c:v>5265.8884091304271</c:v>
                </c:pt>
                <c:pt idx="154">
                  <c:v>5537.0492737380564</c:v>
                </c:pt>
                <c:pt idx="155">
                  <c:v>5822.0015703455138</c:v>
                </c:pt>
                <c:pt idx="156">
                  <c:v>6121.4220866011083</c:v>
                </c:pt>
                <c:pt idx="157">
                  <c:v>6436.0185143457484</c:v>
                </c:pt>
                <c:pt idx="158">
                  <c:v>6766.5305970011168</c:v>
                </c:pt>
                <c:pt idx="159">
                  <c:v>7113.7312905206518</c:v>
                </c:pt>
                <c:pt idx="160">
                  <c:v>7478.4279341620959</c:v>
                </c:pt>
                <c:pt idx="161">
                  <c:v>7861.4634267545953</c:v>
                </c:pt>
                <c:pt idx="162">
                  <c:v>8263.7174034881791</c:v>
                </c:pt>
                <c:pt idx="163">
                  <c:v>8686.1074075445977</c:v>
                </c:pt>
                <c:pt idx="164">
                  <c:v>9129.5900501117194</c:v>
                </c:pt>
                <c:pt idx="165">
                  <c:v>9595.1621514744857</c:v>
                </c:pt>
                <c:pt idx="166">
                  <c:v>10083.861854949502</c:v>
                </c:pt>
                <c:pt idx="167">
                  <c:v>10596.769704423399</c:v>
                </c:pt>
                <c:pt idx="168">
                  <c:v>11135.009675163148</c:v>
                </c:pt>
                <c:pt idx="169">
                  <c:v>11699.750146385488</c:v>
                </c:pt>
                <c:pt idx="170">
                  <c:v>12292.204802799333</c:v>
                </c:pt>
                <c:pt idx="171">
                  <c:v>12913.633450966383</c:v>
                </c:pt>
                <c:pt idx="172">
                  <c:v>13565.342734859025</c:v>
                </c:pt>
                <c:pt idx="173">
                  <c:v>14248.686733429506</c:v>
                </c:pt>
                <c:pt idx="174">
                  <c:v>14965.067421340171</c:v>
                </c:pt>
                <c:pt idx="175">
                  <c:v>15715.934972242196</c:v>
                </c:pt>
                <c:pt idx="176">
                  <c:v>16502.787882132365</c:v>
                </c:pt>
                <c:pt idx="177">
                  <c:v>17327.172888368859</c:v>
                </c:pt>
                <c:pt idx="178">
                  <c:v>18190.684657894224</c:v>
                </c:pt>
                <c:pt idx="179">
                  <c:v>19094.965216106473</c:v>
                </c:pt>
                <c:pt idx="180">
                  <c:v>20041.703085650202</c:v>
                </c:pt>
                <c:pt idx="181">
                  <c:v>21032.632102184602</c:v>
                </c:pt>
                <c:pt idx="182">
                  <c:v>22069.529871944764</c:v>
                </c:pt>
                <c:pt idx="183">
                  <c:v>23154.21583367134</c:v>
                </c:pt>
                <c:pt idx="184">
                  <c:v>24288.548885271121</c:v>
                </c:pt>
                <c:pt idx="185">
                  <c:v>25474.424533423509</c:v>
                </c:pt>
                <c:pt idx="186">
                  <c:v>26713.771522306579</c:v>
                </c:pt>
                <c:pt idx="187">
                  <c:v>28008.547895730298</c:v>
                </c:pt>
                <c:pt idx="188">
                  <c:v>29360.736445290109</c:v>
                </c:pt>
                <c:pt idx="189">
                  <c:v>30772.339495755044</c:v>
                </c:pt>
                <c:pt idx="190">
                  <c:v>32245.372977853865</c:v>
                </c:pt>
                <c:pt idx="191">
                  <c:v>33781.859738001513</c:v>
                </c:pt>
                <c:pt idx="192">
                  <c:v>35383.822034406767</c:v>
                </c:pt>
                <c:pt idx="193">
                  <c:v>37053.273169519947</c:v>
                </c:pt>
                <c:pt idx="194">
                  <c:v>38792.208210024379</c:v>
                </c:pt>
                <c:pt idx="195">
                  <c:v>40602.59374766433</c:v>
                </c:pt>
                <c:pt idx="196">
                  <c:v>42486.356657258402</c:v>
                </c:pt>
                <c:pt idx="197">
                  <c:v>44445.371812401754</c:v>
                </c:pt>
                <c:pt idx="198">
                  <c:v>46481.448724747075</c:v>
                </c:pt>
                <c:pt idx="199">
                  <c:v>48596.317079510576</c:v>
                </c:pt>
                <c:pt idx="200">
                  <c:v>50791.611148110955</c:v>
                </c:pt>
                <c:pt idx="201">
                  <c:v>53068.853068748896</c:v>
                </c:pt>
                <c:pt idx="202">
                  <c:v>55429.434997395598</c:v>
                </c:pt>
                <c:pt idx="203">
                  <c:v>57874.600145190758</c:v>
                </c:pt>
                <c:pt idx="204">
                  <c:v>60405.422733744002</c:v>
                </c:pt>
                <c:pt idx="205">
                  <c:v>63022.786917352983</c:v>
                </c:pt>
                <c:pt idx="206">
                  <c:v>65727.364740727062</c:v>
                </c:pt>
                <c:pt idx="207">
                  <c:v>68519.59322242628</c:v>
                </c:pt>
                <c:pt idx="208">
                  <c:v>71399.650677830316</c:v>
                </c:pt>
                <c:pt idx="209">
                  <c:v>74367.432420920828</c:v>
                </c:pt>
                <c:pt idx="210">
                  <c:v>77422.526011304028</c:v>
                </c:pt>
                <c:pt idx="211">
                  <c:v>80564.186241454634</c:v>
                </c:pt>
                <c:pt idx="212">
                  <c:v>83791.310088776576</c:v>
                </c:pt>
                <c:pt idx="213">
                  <c:v>87102.411887310271</c:v>
                </c:pt>
                <c:pt idx="214">
                  <c:v>90495.599004233169</c:v>
                </c:pt>
                <c:pt idx="215">
                  <c:v>93968.548336065331</c:v>
                </c:pt>
                <c:pt idx="216">
                  <c:v>97518.483967970169</c:v>
                </c:pt>
                <c:pt idx="217">
                  <c:v>101142.1563659074</c:v>
                </c:pt>
                <c:pt idx="218">
                  <c:v>104835.82349473712</c:v>
                </c:pt>
                <c:pt idx="219">
                  <c:v>108595.23427470961</c:v>
                </c:pt>
                <c:pt idx="220">
                  <c:v>112415.61480307073</c:v>
                </c:pt>
                <c:pt idx="221">
                  <c:v>116291.65777570562</c:v>
                </c:pt>
                <c:pt idx="222">
                  <c:v>120217.51554477827</c:v>
                </c:pt>
                <c:pt idx="223">
                  <c:v>124186.79724118407</c:v>
                </c:pt>
                <c:pt idx="224">
                  <c:v>128192.57037438382</c:v>
                </c:pt>
                <c:pt idx="225">
                  <c:v>132227.36729602082</c:v>
                </c:pt>
                <c:pt idx="226">
                  <c:v>136283.19687701031</c:v>
                </c:pt>
                <c:pt idx="227">
                  <c:v>140351.56170012031</c:v>
                </c:pt>
                <c:pt idx="228">
                  <c:v>144423.48101130448</c:v>
                </c:pt>
                <c:pt idx="229">
                  <c:v>148489.51960337633</c:v>
                </c:pt>
                <c:pt idx="230">
                  <c:v>152539.82272556506</c:v>
                </c:pt>
                <c:pt idx="231">
                  <c:v>156564.15702297699</c:v>
                </c:pt>
                <c:pt idx="232">
                  <c:v>160551.95741230738</c:v>
                </c:pt>
                <c:pt idx="233">
                  <c:v>164492.37969600732</c:v>
                </c:pt>
                <c:pt idx="234">
                  <c:v>168374.358608582</c:v>
                </c:pt>
                <c:pt idx="235">
                  <c:v>172186.67087819823</c:v>
                </c:pt>
                <c:pt idx="236">
                  <c:v>175918.00277701049</c:v>
                </c:pt>
                <c:pt idx="237">
                  <c:v>179557.02152748898</c:v>
                </c:pt>
                <c:pt idx="238">
                  <c:v>183092.44983258392</c:v>
                </c:pt>
                <c:pt idx="239">
                  <c:v>186513.14270783972</c:v>
                </c:pt>
                <c:pt idx="240">
                  <c:v>189808.16571653087</c:v>
                </c:pt>
                <c:pt idx="241">
                  <c:v>192966.87364726639</c:v>
                </c:pt>
                <c:pt idx="242">
                  <c:v>195978.98862970521</c:v>
                </c:pt>
                <c:pt idx="243">
                  <c:v>198834.67665998894</c:v>
                </c:pt>
                <c:pt idx="244">
                  <c:v>201524.62150464987</c:v>
                </c:pt>
                <c:pt idx="245">
                  <c:v>204040.09497087394</c:v>
                </c:pt>
                <c:pt idx="246">
                  <c:v>206373.02257220348</c:v>
                </c:pt>
                <c:pt idx="247">
                  <c:v>208516.04368146279</c:v>
                </c:pt>
                <c:pt idx="248">
                  <c:v>210462.5653455916</c:v>
                </c:pt>
                <c:pt idx="249">
                  <c:v>212206.80903822504</c:v>
                </c:pt>
                <c:pt idx="250">
                  <c:v>213743.84974271903</c:v>
                </c:pt>
                <c:pt idx="251">
                  <c:v>215069.6468878366</c:v>
                </c:pt>
                <c:pt idx="252">
                  <c:v>216181.06679704474</c:v>
                </c:pt>
                <c:pt idx="253">
                  <c:v>217075.89645663189</c:v>
                </c:pt>
                <c:pt idx="254">
                  <c:v>217752.84855383472</c:v>
                </c:pt>
                <c:pt idx="255">
                  <c:v>218211.55788007824</c:v>
                </c:pt>
                <c:pt idx="256">
                  <c:v>218452.56933267767</c:v>
                </c:pt>
                <c:pt idx="257">
                  <c:v>218477.31787760227</c:v>
                </c:pt>
                <c:pt idx="258">
                  <c:v>218288.10095324754</c:v>
                </c:pt>
                <c:pt idx="259">
                  <c:v>217888.04389817634</c:v>
                </c:pt>
                <c:pt idx="260">
                  <c:v>217281.0590725955</c:v>
                </c:pt>
                <c:pt idx="261">
                  <c:v>216471.79941264589</c:v>
                </c:pt>
                <c:pt idx="262">
                  <c:v>215465.60720770212</c:v>
                </c:pt>
                <c:pt idx="263">
                  <c:v>214268.4589236879</c:v>
                </c:pt>
                <c:pt idx="264">
                  <c:v>212886.90691033335</c:v>
                </c:pt>
                <c:pt idx="265">
                  <c:v>211328.01882823481</c:v>
                </c:pt>
                <c:pt idx="266">
                  <c:v>209599.31561383617</c:v>
                </c:pt>
                <c:pt idx="267">
                  <c:v>207708.70876867499</c:v>
                </c:pt>
                <c:pt idx="268">
                  <c:v>205664.43771531273</c:v>
                </c:pt>
                <c:pt idx="269">
                  <c:v>203475.00790833784</c:v>
                </c:pt>
                <c:pt idx="270">
                  <c:v>201149.13032681137</c:v>
                </c:pt>
                <c:pt idx="271">
                  <c:v>198695.66290663733</c:v>
                </c:pt>
                <c:pt idx="272">
                  <c:v>196123.55439963235</c:v>
                </c:pt>
                <c:pt idx="273">
                  <c:v>193441.79107247142</c:v>
                </c:pt>
                <c:pt idx="274">
                  <c:v>190659.34658495759</c:v>
                </c:pt>
                <c:pt idx="275">
                  <c:v>187785.13531476411</c:v>
                </c:pt>
                <c:pt idx="276">
                  <c:v>184827.969326266</c:v>
                </c:pt>
                <c:pt idx="277">
                  <c:v>181796.5191154221</c:v>
                </c:pt>
                <c:pt idx="278">
                  <c:v>178699.27820176064</c:v>
                </c:pt>
                <c:pt idx="279">
                  <c:v>175544.53158301336</c:v>
                </c:pt>
                <c:pt idx="280">
                  <c:v>172340.32801826572</c:v>
                </c:pt>
                <c:pt idx="281">
                  <c:v>169094.45606188901</c:v>
                </c:pt>
                <c:pt idx="282">
                  <c:v>165814.42373306374</c:v>
                </c:pt>
                <c:pt idx="283">
                  <c:v>162507.44167430871</c:v>
                </c:pt>
                <c:pt idx="284">
                  <c:v>159180.40962689806</c:v>
                </c:pt>
                <c:pt idx="285">
                  <c:v>155839.90603107179</c:v>
                </c:pt>
                <c:pt idx="286">
                  <c:v>152492.18054414599</c:v>
                </c:pt>
                <c:pt idx="287">
                  <c:v>149143.14925957177</c:v>
                </c:pt>
                <c:pt idx="288">
                  <c:v>145798.39240420618</c:v>
                </c:pt>
                <c:pt idx="289">
                  <c:v>142463.15428905751</c:v>
                </c:pt>
                <c:pt idx="290">
                  <c:v>139142.34529005957</c:v>
                </c:pt>
                <c:pt idx="291">
                  <c:v>135840.5456395323</c:v>
                </c:pt>
                <c:pt idx="292">
                  <c:v>132562.0108154371</c:v>
                </c:pt>
                <c:pt idx="293">
                  <c:v>129310.67832389836</c:v>
                </c:pt>
                <c:pt idx="294">
                  <c:v>126090.17568032886</c:v>
                </c:pt>
                <c:pt idx="295">
                  <c:v>122903.8294055033</c:v>
                </c:pt>
                <c:pt idx="296">
                  <c:v>119754.67486473209</c:v>
                </c:pt>
                <c:pt idx="297">
                  <c:v>116645.46679060823</c:v>
                </c:pt>
                <c:pt idx="298">
                  <c:v>113578.69034237428</c:v>
                </c:pt>
                <c:pt idx="299">
                  <c:v>110556.57256756743</c:v>
                </c:pt>
                <c:pt idx="300">
                  <c:v>107581.09414406196</c:v>
                </c:pt>
                <c:pt idx="301">
                  <c:v>104654.0012927894</c:v>
                </c:pt>
                <c:pt idx="302">
                  <c:v>101776.81776315425</c:v>
                </c:pt>
                <c:pt idx="303">
                  <c:v>98950.856804382565</c:v>
                </c:pt>
                <c:pt idx="304">
                  <c:v>96177.233046669004</c:v>
                </c:pt>
                <c:pt idx="305">
                  <c:v>93456.874225977503</c:v>
                </c:pt>
                <c:pt idx="306">
                  <c:v>90790.532695665956</c:v>
                </c:pt>
                <c:pt idx="307">
                  <c:v>88178.796676732381</c:v>
                </c:pt>
                <c:pt idx="308">
                  <c:v>85622.101206415115</c:v>
                </c:pt>
                <c:pt idx="309">
                  <c:v>83120.738752127829</c:v>
                </c:pt>
                <c:pt idx="310">
                  <c:v>80674.869464291813</c:v>
                </c:pt>
                <c:pt idx="311">
                  <c:v>78284.531047562108</c:v>
                </c:pt>
                <c:pt idx="312">
                  <c:v>75949.648235261688</c:v>
                </c:pt>
                <c:pt idx="313">
                  <c:v>73670.041856570955</c:v>
                </c:pt>
                <c:pt idx="314">
                  <c:v>71445.437490201861</c:v>
                </c:pt>
                <c:pt idx="315">
                  <c:v>69275.473701955692</c:v>
                </c:pt>
                <c:pt idx="316">
                  <c:v>67159.709866756719</c:v>
                </c:pt>
                <c:pt idx="317">
                  <c:v>65097.633578508539</c:v>
                </c:pt>
                <c:pt idx="318">
                  <c:v>63088.667653473</c:v>
                </c:pt>
                <c:pt idx="319">
                  <c:v>61132.176734858491</c:v>
                </c:pt>
                <c:pt idx="320">
                  <c:v>59227.473507960378</c:v>
                </c:pt>
                <c:pt idx="321">
                  <c:v>57373.82453655322</c:v>
                </c:pt>
                <c:pt idx="322">
                  <c:v>55570.455732324626</c:v>
                </c:pt>
                <c:pt idx="323">
                  <c:v>53816.557469992011</c:v>
                </c:pt>
                <c:pt idx="324">
                  <c:v>52111.289361384428</c:v>
                </c:pt>
                <c:pt idx="325">
                  <c:v>50453.784702226498</c:v>
                </c:pt>
                <c:pt idx="326">
                  <c:v>48843.154605653697</c:v>
                </c:pt>
                <c:pt idx="327">
                  <c:v>47278.491836639449</c:v>
                </c:pt>
                <c:pt idx="328">
                  <c:v>45758.874361543327</c:v>
                </c:pt>
                <c:pt idx="329">
                  <c:v>44283.368626914482</c:v>
                </c:pt>
                <c:pt idx="330">
                  <c:v>42851.032581520361</c:v>
                </c:pt>
                <c:pt idx="331">
                  <c:v>41460.918455332707</c:v>
                </c:pt>
                <c:pt idx="332">
                  <c:v>40112.075308903011</c:v>
                </c:pt>
                <c:pt idx="333">
                  <c:v>38803.551366209627</c:v>
                </c:pt>
                <c:pt idx="334">
                  <c:v>37534.396143668637</c:v>
                </c:pt>
                <c:pt idx="335">
                  <c:v>36303.662387578988</c:v>
                </c:pt>
                <c:pt idx="336">
                  <c:v>35110.407831827593</c:v>
                </c:pt>
                <c:pt idx="337">
                  <c:v>33953.69678721793</c:v>
                </c:pt>
                <c:pt idx="338">
                  <c:v>32832.60157331347</c:v>
                </c:pt>
                <c:pt idx="339">
                  <c:v>31746.20380320822</c:v>
                </c:pt>
                <c:pt idx="340">
                  <c:v>30693.595531157025</c:v>
                </c:pt>
                <c:pt idx="341">
                  <c:v>29673.880272520346</c:v>
                </c:pt>
                <c:pt idx="342">
                  <c:v>28686.173905005628</c:v>
                </c:pt>
                <c:pt idx="343">
                  <c:v>27729.605459722981</c:v>
                </c:pt>
                <c:pt idx="344">
                  <c:v>26803.317810118078</c:v>
                </c:pt>
                <c:pt idx="345">
                  <c:v>25906.468266402477</c:v>
                </c:pt>
                <c:pt idx="346">
                  <c:v>25038.229082671791</c:v>
                </c:pt>
                <c:pt idx="347">
                  <c:v>24197.787883486617</c:v>
                </c:pt>
                <c:pt idx="348">
                  <c:v>23384.34801629046</c:v>
                </c:pt>
                <c:pt idx="349">
                  <c:v>22597.128835653901</c:v>
                </c:pt>
                <c:pt idx="350">
                  <c:v>21835.36592496503</c:v>
                </c:pt>
                <c:pt idx="351">
                  <c:v>21098.311260832976</c:v>
                </c:pt>
                <c:pt idx="352">
                  <c:v>20385.233325134421</c:v>
                </c:pt>
                <c:pt idx="353">
                  <c:v>19695.417169311768</c:v>
                </c:pt>
                <c:pt idx="354">
                  <c:v>19028.164435226576</c:v>
                </c:pt>
                <c:pt idx="355">
                  <c:v>18382.793336582021</c:v>
                </c:pt>
                <c:pt idx="356">
                  <c:v>17758.63860465373</c:v>
                </c:pt>
                <c:pt idx="357">
                  <c:v>17155.051401808578</c:v>
                </c:pt>
                <c:pt idx="358">
                  <c:v>16571.399206045629</c:v>
                </c:pt>
                <c:pt idx="359">
                  <c:v>16007.065669561895</c:v>
                </c:pt>
                <c:pt idx="360">
                  <c:v>15461.450454127495</c:v>
                </c:pt>
                <c:pt idx="361">
                  <c:v>14933.969045849342</c:v>
                </c:pt>
                <c:pt idx="362">
                  <c:v>14424.052551709581</c:v>
                </c:pt>
                <c:pt idx="363">
                  <c:v>13931.147480083699</c:v>
                </c:pt>
                <c:pt idx="364">
                  <c:v>13454.715507273233</c:v>
                </c:pt>
                <c:pt idx="365">
                  <c:v>12994.233231928663</c:v>
                </c:pt>
                <c:pt idx="366">
                  <c:v>12549.191919088973</c:v>
                </c:pt>
                <c:pt idx="367">
                  <c:v>12119.097235424855</c:v>
                </c:pt>
                <c:pt idx="368">
                  <c:v>11703.468977142251</c:v>
                </c:pt>
                <c:pt idx="369">
                  <c:v>11301.840791881203</c:v>
                </c:pt>
                <c:pt idx="370">
                  <c:v>10913.759895831648</c:v>
                </c:pt>
                <c:pt idx="371">
                  <c:v>10538.786787181965</c:v>
                </c:pt>
                <c:pt idx="372">
                  <c:v>10176.49495691769</c:v>
                </c:pt>
                <c:pt idx="373">
                  <c:v>9826.4705978963375</c:v>
                </c:pt>
                <c:pt idx="374">
                  <c:v>9488.3123130391159</c:v>
                </c:pt>
                <c:pt idx="375">
                  <c:v>9161.6308234013413</c:v>
                </c:pt>
                <c:pt idx="376">
                  <c:v>8846.04867681012</c:v>
                </c:pt>
                <c:pt idx="377">
                  <c:v>8541.1999576898779</c:v>
                </c:pt>
                <c:pt idx="378">
                  <c:v>8246.7299986335038</c:v>
                </c:pt>
                <c:pt idx="379">
                  <c:v>7962.2950942185971</c:v>
                </c:pt>
                <c:pt idx="380">
                  <c:v>7687.5622175145809</c:v>
                </c:pt>
                <c:pt idx="381">
                  <c:v>7422.2087396767611</c:v>
                </c:pt>
                <c:pt idx="382">
                  <c:v>7165.9221529776214</c:v>
                </c:pt>
                <c:pt idx="383">
                  <c:v>6918.3997975833854</c:v>
                </c:pt>
                <c:pt idx="384">
                  <c:v>6679.3485923450635</c:v>
                </c:pt>
                <c:pt idx="385">
                  <c:v>6448.4847698374424</c:v>
                </c:pt>
                <c:pt idx="386">
                  <c:v>6225.5336158466725</c:v>
                </c:pt>
                <c:pt idx="387">
                  <c:v>6010.2292134770196</c:v>
                </c:pt>
                <c:pt idx="388">
                  <c:v>5802.3141920197486</c:v>
                </c:pt>
                <c:pt idx="389">
                  <c:v>5601.5394807019211</c:v>
                </c:pt>
                <c:pt idx="390">
                  <c:v>5407.664067409818</c:v>
                </c:pt>
                <c:pt idx="391">
                  <c:v>5220.4547624607121</c:v>
                </c:pt>
                <c:pt idx="392">
                  <c:v>5039.685967477586</c:v>
                </c:pt>
                <c:pt idx="393">
                  <c:v>4865.1394494039769</c:v>
                </c:pt>
                <c:pt idx="394">
                  <c:v>4696.6041196804226</c:v>
                </c:pt>
                <c:pt idx="395">
                  <c:v>4533.8758185896522</c:v>
                </c:pt>
                <c:pt idx="396">
                  <c:v>4376.7571047648307</c:v>
                </c:pt>
                <c:pt idx="397">
                  <c:v>4225.0570498435336</c:v>
                </c:pt>
                <c:pt idx="398">
                  <c:v>4078.5910382397255</c:v>
                </c:pt>
                <c:pt idx="399">
                  <c:v>3937.1805719967033</c:v>
                </c:pt>
                <c:pt idx="400">
                  <c:v>3800.6530806756114</c:v>
                </c:pt>
                <c:pt idx="401">
                  <c:v>3668.8417362267878</c:v>
                </c:pt>
                <c:pt idx="402">
                  <c:v>3541.5852727846445</c:v>
                </c:pt>
                <c:pt idx="403">
                  <c:v>3418.7278113210486</c:v>
                </c:pt>
                <c:pt idx="404">
                  <c:v>3300.1186890871418</c:v>
                </c:pt>
                <c:pt idx="405">
                  <c:v>3185.6122937691875</c:v>
                </c:pt>
                <c:pt idx="406">
                  <c:v>3075.0679022802751</c:v>
                </c:pt>
                <c:pt idx="407">
                  <c:v>2968.349524106522</c:v>
                </c:pt>
                <c:pt idx="408">
                  <c:v>2865.3257491237355</c:v>
                </c:pt>
                <c:pt idx="409">
                  <c:v>2765.8695997982709</c:v>
                </c:pt>
                <c:pt idx="410">
                  <c:v>2669.8583876840462</c:v>
                </c:pt>
                <c:pt idx="411">
                  <c:v>2577.1735741262601</c:v>
                </c:pt>
                <c:pt idx="412">
                  <c:v>2487.7006350813008</c:v>
                </c:pt>
                <c:pt idx="413">
                  <c:v>2401.3289299616281</c:v>
                </c:pt>
                <c:pt idx="414">
                  <c:v>2317.951574413943</c:v>
                </c:pt>
                <c:pt idx="415">
                  <c:v>2237.4653169387934</c:v>
                </c:pt>
                <c:pt idx="416">
                  <c:v>2159.7704192598221</c:v>
                </c:pt>
                <c:pt idx="417">
                  <c:v>2084.7705403511231</c:v>
                </c:pt>
                <c:pt idx="418">
                  <c:v>2012.3726240316525</c:v>
                </c:pt>
                <c:pt idx="419">
                  <c:v>1942.4867900362472</c:v>
                </c:pt>
                <c:pt idx="420">
                  <c:v>1875.0262284736136</c:v>
                </c:pt>
                <c:pt idx="421">
                  <c:v>1809.9070975825496</c:v>
                </c:pt>
                <c:pt idx="422">
                  <c:v>1747.0484246987116</c:v>
                </c:pt>
                <c:pt idx="423">
                  <c:v>1686.3720103453838</c:v>
                </c:pt>
                <c:pt idx="424">
                  <c:v>1627.8023353629324</c:v>
                </c:pt>
                <c:pt idx="425">
                  <c:v>1571.2664709929568</c:v>
                </c:pt>
                <c:pt idx="426">
                  <c:v>1516.6939918345277</c:v>
                </c:pt>
                <c:pt idx="427">
                  <c:v>1464.0168915913421</c:v>
                </c:pt>
                <c:pt idx="428">
                  <c:v>1413.1695015301261</c:v>
                </c:pt>
                <c:pt idx="429">
                  <c:v>1364.0884115721383</c:v>
                </c:pt>
                <c:pt idx="430">
                  <c:v>1316.7123939412033</c:v>
                </c:pt>
                <c:pt idx="431">
                  <c:v>1270.9823292932901</c:v>
                </c:pt>
                <c:pt idx="432">
                  <c:v>1226.8411352542589</c:v>
                </c:pt>
                <c:pt idx="433">
                  <c:v>1184.2336972940332</c:v>
                </c:pt>
                <c:pt idx="434">
                  <c:v>1143.1068018670801</c:v>
                </c:pt>
                <c:pt idx="435">
                  <c:v>1103.4090717507206</c:v>
                </c:pt>
                <c:pt idx="436">
                  <c:v>1065.0909035144257</c:v>
                </c:pt>
                <c:pt idx="437">
                  <c:v>1028.1044070548937</c:v>
                </c:pt>
                <c:pt idx="438">
                  <c:v>992.40334713331538</c:v>
                </c:pt>
                <c:pt idx="439">
                  <c:v>957.9430868528566</c:v>
                </c:pt>
                <c:pt idx="440">
                  <c:v>924.68053301598195</c:v>
                </c:pt>
                <c:pt idx="441">
                  <c:v>892.57408330282612</c:v>
                </c:pt>
                <c:pt idx="442">
                  <c:v>861.58357521338473</c:v>
                </c:pt>
                <c:pt idx="443">
                  <c:v>831.67023671783795</c:v>
                </c:pt>
                <c:pt idx="444">
                  <c:v>802.79663856084574</c:v>
                </c:pt>
                <c:pt idx="445">
                  <c:v>774.92664816714682</c:v>
                </c:pt>
                <c:pt idx="446">
                  <c:v>748.02538509727219</c:v>
                </c:pt>
                <c:pt idx="447">
                  <c:v>722.05917800362738</c:v>
                </c:pt>
                <c:pt idx="448">
                  <c:v>696.99552303862311</c:v>
                </c:pt>
                <c:pt idx="449">
                  <c:v>672.80304366792438</c:v>
                </c:pt>
                <c:pt idx="450">
                  <c:v>649.45145184325622</c:v>
                </c:pt>
                <c:pt idx="451">
                  <c:v>626.91151049054133</c:v>
                </c:pt>
                <c:pt idx="452">
                  <c:v>605.15499727045267</c:v>
                </c:pt>
                <c:pt idx="453">
                  <c:v>584.1546695697466</c:v>
                </c:pt>
                <c:pt idx="454">
                  <c:v>563.88423068298914</c:v>
                </c:pt>
                <c:pt idx="455">
                  <c:v>544.3182971455127</c:v>
                </c:pt>
                <c:pt idx="456">
                  <c:v>525.43236717963043</c:v>
                </c:pt>
                <c:pt idx="457">
                  <c:v>507.20279021730022</c:v>
                </c:pt>
                <c:pt idx="458">
                  <c:v>489.60673746356326</c:v>
                </c:pt>
                <c:pt idx="459">
                  <c:v>472.62217346618786</c:v>
                </c:pt>
                <c:pt idx="460">
                  <c:v>456.22782865802623</c:v>
                </c:pt>
                <c:pt idx="461">
                  <c:v>440.40317283963975</c:v>
                </c:pt>
                <c:pt idx="462">
                  <c:v>425.12838957076951</c:v>
                </c:pt>
                <c:pt idx="463">
                  <c:v>410.38435144022145</c:v>
                </c:pt>
                <c:pt idx="464">
                  <c:v>396.15259618470151</c:v>
                </c:pt>
                <c:pt idx="465">
                  <c:v>382.41530362807526</c:v>
                </c:pt>
                <c:pt idx="466">
                  <c:v>369.15527341343937</c:v>
                </c:pt>
                <c:pt idx="467">
                  <c:v>356.35590350127836</c:v>
                </c:pt>
                <c:pt idx="468">
                  <c:v>344.00116940784346</c:v>
                </c:pt>
                <c:pt idx="469">
                  <c:v>332.07560415872496</c:v>
                </c:pt>
                <c:pt idx="470">
                  <c:v>320.56427893340339</c:v>
                </c:pt>
                <c:pt idx="471">
                  <c:v>309.45278437735203</c:v>
                </c:pt>
                <c:pt idx="472">
                  <c:v>298.7272125590294</c:v>
                </c:pt>
                <c:pt idx="473">
                  <c:v>288.37413954984214</c:v>
                </c:pt>
                <c:pt idx="474">
                  <c:v>278.3806086058774</c:v>
                </c:pt>
                <c:pt idx="475">
                  <c:v>268.73411393090521</c:v>
                </c:pt>
                <c:pt idx="476">
                  <c:v>259.42258500082397</c:v>
                </c:pt>
                <c:pt idx="477">
                  <c:v>250.43437143038091</c:v>
                </c:pt>
                <c:pt idx="478">
                  <c:v>241.75822836363574</c:v>
                </c:pt>
                <c:pt idx="479">
                  <c:v>233.38330237024849</c:v>
                </c:pt>
                <c:pt idx="480">
                  <c:v>225.29911783027364</c:v>
                </c:pt>
                <c:pt idx="481">
                  <c:v>217.49556379071757</c:v>
                </c:pt>
                <c:pt idx="482">
                  <c:v>209.96288127767809</c:v>
                </c:pt>
                <c:pt idx="483">
                  <c:v>202.69165104842651</c:v>
                </c:pt>
                <c:pt idx="484">
                  <c:v>195.67278176831749</c:v>
                </c:pt>
                <c:pt idx="485">
                  <c:v>188.8974985979211</c:v>
                </c:pt>
                <c:pt idx="486">
                  <c:v>182.35733217626216</c:v>
                </c:pt>
                <c:pt idx="487">
                  <c:v>176.04410798652978</c:v>
                </c:pt>
                <c:pt idx="488">
                  <c:v>169.94993609107919</c:v>
                </c:pt>
                <c:pt idx="489">
                  <c:v>164.06720122299512</c:v>
                </c:pt>
                <c:pt idx="490">
                  <c:v>158.3885532219166</c:v>
                </c:pt>
                <c:pt idx="491">
                  <c:v>152.90689780224099</c:v>
                </c:pt>
                <c:pt idx="492">
                  <c:v>147.6153876422284</c:v>
                </c:pt>
                <c:pt idx="493">
                  <c:v>142.50741378291775</c:v>
                </c:pt>
                <c:pt idx="494">
                  <c:v>137.57659732614499</c:v>
                </c:pt>
                <c:pt idx="495">
                  <c:v>132.81678142131651</c:v>
                </c:pt>
                <c:pt idx="496">
                  <c:v>128.22202353094676</c:v>
                </c:pt>
                <c:pt idx="497">
                  <c:v>123.78658796530861</c:v>
                </c:pt>
                <c:pt idx="498">
                  <c:v>119.50493867687538</c:v>
                </c:pt>
                <c:pt idx="499">
                  <c:v>115.37173230555361</c:v>
                </c:pt>
                <c:pt idx="500">
                  <c:v>111.38181146601259</c:v>
                </c:pt>
                <c:pt idx="501">
                  <c:v>107.53019826871639</c:v>
                </c:pt>
                <c:pt idx="502">
                  <c:v>103.81208806655064</c:v>
                </c:pt>
                <c:pt idx="503">
                  <c:v>100.22284341921666</c:v>
                </c:pt>
                <c:pt idx="504">
                  <c:v>96.757988267832857</c:v>
                </c:pt>
                <c:pt idx="505">
                  <c:v>93.413202312445165</c:v>
                </c:pt>
                <c:pt idx="506">
                  <c:v>90.184315585397897</c:v>
                </c:pt>
                <c:pt idx="507">
                  <c:v>87.067303213761022</c:v>
                </c:pt>
                <c:pt idx="508">
                  <c:v>84.058280364242663</c:v>
                </c:pt>
                <c:pt idx="509">
                  <c:v>81.153497364244004</c:v>
                </c:pt>
                <c:pt idx="510">
                  <c:v>78.349334992931489</c:v>
                </c:pt>
                <c:pt idx="511">
                  <c:v>75.642299936413494</c:v>
                </c:pt>
                <c:pt idx="512">
                  <c:v>73.029020401312835</c:v>
                </c:pt>
                <c:pt idx="513">
                  <c:v>70.506241881223687</c:v>
                </c:pt>
                <c:pt idx="514">
                  <c:v>68.070823070732331</c:v>
                </c:pt>
                <c:pt idx="515">
                  <c:v>65.719731921865588</c:v>
                </c:pt>
                <c:pt idx="516">
                  <c:v>63.450041838008076</c:v>
                </c:pt>
                <c:pt idx="517">
                  <c:v>61.25892800050169</c:v>
                </c:pt>
                <c:pt idx="518">
                  <c:v>59.143663823306504</c:v>
                </c:pt>
                <c:pt idx="519">
                  <c:v>57.10161753126247</c:v>
                </c:pt>
                <c:pt idx="520">
                  <c:v>55.130248857646109</c:v>
                </c:pt>
                <c:pt idx="521">
                  <c:v>53.227105856865691</c:v>
                </c:pt>
                <c:pt idx="522">
                  <c:v>51.389821828282855</c:v>
                </c:pt>
                <c:pt idx="523">
                  <c:v>49.616112347287803</c:v>
                </c:pt>
                <c:pt idx="524">
                  <c:v>47.903772399889803</c:v>
                </c:pt>
                <c:pt idx="525">
                  <c:v>46.250673617214744</c:v>
                </c:pt>
                <c:pt idx="526">
                  <c:v>44.65476160642659</c:v>
                </c:pt>
                <c:pt idx="527">
                  <c:v>43.114053374711183</c:v>
                </c:pt>
                <c:pt idx="528">
                  <c:v>41.626634843077227</c:v>
                </c:pt>
                <c:pt idx="529">
                  <c:v>40.190658446842541</c:v>
                </c:pt>
                <c:pt idx="530">
                  <c:v>38.804340819782595</c:v>
                </c:pt>
                <c:pt idx="531">
                  <c:v>37.465960559023408</c:v>
                </c:pt>
                <c:pt idx="532">
                  <c:v>36.17385606786258</c:v>
                </c:pt>
                <c:pt idx="533">
                  <c:v>34.926423473800369</c:v>
                </c:pt>
                <c:pt idx="534">
                  <c:v>33.722114619157175</c:v>
                </c:pt>
                <c:pt idx="535">
                  <c:v>32.55943512174543</c:v>
                </c:pt>
                <c:pt idx="536">
                  <c:v>31.436942503151862</c:v>
                </c:pt>
                <c:pt idx="537">
                  <c:v>30.353244382271544</c:v>
                </c:pt>
                <c:pt idx="538">
                  <c:v>29.306996731817094</c:v>
                </c:pt>
                <c:pt idx="539">
                  <c:v>28.29690219560586</c:v>
                </c:pt>
                <c:pt idx="540">
                  <c:v>27.321708464504567</c:v>
                </c:pt>
                <c:pt idx="541">
                  <c:v>26.380206708984737</c:v>
                </c:pt>
                <c:pt idx="542">
                  <c:v>25.471230066313641</c:v>
                </c:pt>
                <c:pt idx="543">
                  <c:v>24.593652180474454</c:v>
                </c:pt>
                <c:pt idx="544">
                  <c:v>23.746385792975651</c:v>
                </c:pt>
                <c:pt idx="545">
                  <c:v>22.928381382774017</c:v>
                </c:pt>
                <c:pt idx="546">
                  <c:v>22.138625853597507</c:v>
                </c:pt>
                <c:pt idx="547">
                  <c:v>21.376141267014027</c:v>
                </c:pt>
                <c:pt idx="548">
                  <c:v>20.639983619649868</c:v>
                </c:pt>
                <c:pt idx="549">
                  <c:v>19.929241663017297</c:v>
                </c:pt>
                <c:pt idx="550">
                  <c:v>19.243035764464533</c:v>
                </c:pt>
                <c:pt idx="551">
                  <c:v>18.580516807813218</c:v>
                </c:pt>
                <c:pt idx="552">
                  <c:v>17.940865132298665</c:v>
                </c:pt>
                <c:pt idx="553">
                  <c:v>17.323289508476307</c:v>
                </c:pt>
                <c:pt idx="554">
                  <c:v>16.727026149804683</c:v>
                </c:pt>
                <c:pt idx="555">
                  <c:v>16.151337758660127</c:v>
                </c:pt>
                <c:pt idx="556">
                  <c:v>15.595512605581856</c:v>
                </c:pt>
                <c:pt idx="557">
                  <c:v>15.058863640588109</c:v>
                </c:pt>
                <c:pt idx="558">
                  <c:v>14.540727635444421</c:v>
                </c:pt>
                <c:pt idx="559">
                  <c:v>14.040464355804252</c:v>
                </c:pt>
                <c:pt idx="560">
                  <c:v>13.557455762179808</c:v>
                </c:pt>
                <c:pt idx="561">
                  <c:v>13.091105238737375</c:v>
                </c:pt>
                <c:pt idx="562">
                  <c:v>12.640836848946508</c:v>
                </c:pt>
                <c:pt idx="563">
                  <c:v>12.206094617146388</c:v>
                </c:pt>
                <c:pt idx="564">
                  <c:v>11.786341835125342</c:v>
                </c:pt>
                <c:pt idx="565">
                  <c:v>11.381060392841068</c:v>
                </c:pt>
                <c:pt idx="566">
                  <c:v>10.98975013243961</c:v>
                </c:pt>
                <c:pt idx="567">
                  <c:v>10.611928224760488</c:v>
                </c:pt>
                <c:pt idx="568">
                  <c:v>10.247128567543827</c:v>
                </c:pt>
                <c:pt idx="569">
                  <c:v>9.8949012045826112</c:v>
                </c:pt>
                <c:pt idx="570">
                  <c:v>9.5548117650897453</c:v>
                </c:pt>
                <c:pt idx="571">
                  <c:v>9.2264409225749908</c:v>
                </c:pt>
                <c:pt idx="572">
                  <c:v>8.9093838725515386</c:v>
                </c:pt>
                <c:pt idx="573">
                  <c:v>8.6032498284156915</c:v>
                </c:pt>
                <c:pt idx="574">
                  <c:v>8.3076615348660745</c:v>
                </c:pt>
                <c:pt idx="575">
                  <c:v>8.0222547982509003</c:v>
                </c:pt>
                <c:pt idx="576">
                  <c:v>7.7466780332531897</c:v>
                </c:pt>
                <c:pt idx="577">
                  <c:v>7.4805918253444048</c:v>
                </c:pt>
                <c:pt idx="578">
                  <c:v>7.2236685084569068</c:v>
                </c:pt>
                <c:pt idx="579">
                  <c:v>6.9755917573447617</c:v>
                </c:pt>
                <c:pt idx="580">
                  <c:v>6.7360561941210024</c:v>
                </c:pt>
                <c:pt idx="581">
                  <c:v>6.5047670084772902</c:v>
                </c:pt>
                <c:pt idx="582">
                  <c:v>6.2814395911091676</c:v>
                </c:pt>
                <c:pt idx="583">
                  <c:v>6.0657991798867599</c:v>
                </c:pt>
                <c:pt idx="584">
                  <c:v>5.8575805183268264</c:v>
                </c:pt>
                <c:pt idx="585">
                  <c:v>5.6565275259375607</c:v>
                </c:pt>
                <c:pt idx="586">
                  <c:v>5.4623929800225337</c:v>
                </c:pt>
                <c:pt idx="587">
                  <c:v>5.2749382085445475</c:v>
                </c:pt>
                <c:pt idx="588">
                  <c:v>5.0939327936641723</c:v>
                </c:pt>
                <c:pt idx="589">
                  <c:v>4.9191542855811354</c:v>
                </c:pt>
                <c:pt idx="590">
                  <c:v>4.7503879263197115</c:v>
                </c:pt>
                <c:pt idx="591">
                  <c:v>4.5874263831118158</c:v>
                </c:pt>
                <c:pt idx="592">
                  <c:v>4.430069491043545</c:v>
                </c:pt>
                <c:pt idx="593">
                  <c:v>4.2781240046426152</c:v>
                </c:pt>
                <c:pt idx="594">
                  <c:v>4.1314033580953646</c:v>
                </c:pt>
                <c:pt idx="595">
                  <c:v>3.9897274337928601</c:v>
                </c:pt>
                <c:pt idx="596">
                  <c:v>3.852922338916164</c:v>
                </c:pt>
                <c:pt idx="597">
                  <c:v>3.7208201897808686</c:v>
                </c:pt>
                <c:pt idx="598">
                  <c:v>3.59325890367082</c:v>
                </c:pt>
                <c:pt idx="599">
                  <c:v>3.470081997900361</c:v>
                </c:pt>
                <c:pt idx="600">
                  <c:v>3.3511383958534999</c:v>
                </c:pt>
                <c:pt idx="601">
                  <c:v>3.236282239757204</c:v>
                </c:pt>
                <c:pt idx="602">
                  <c:v>3.1253727099544766</c:v>
                </c:pt>
                <c:pt idx="603">
                  <c:v>3.0182738504510507</c:v>
                </c:pt>
                <c:pt idx="604">
                  <c:v>2.9148544005174122</c:v>
                </c:pt>
                <c:pt idx="605">
                  <c:v>2.8149876321354941</c:v>
                </c:pt>
                <c:pt idx="606">
                  <c:v>2.7185511930867006</c:v>
                </c:pt>
                <c:pt idx="607">
                  <c:v>2.6254269554850391</c:v>
                </c:pt>
                <c:pt idx="608">
                  <c:v>2.5355008695659564</c:v>
                </c:pt>
                <c:pt idx="609">
                  <c:v>2.448662822548088</c:v>
                </c:pt>
                <c:pt idx="610">
                  <c:v>2.3648065023914966</c:v>
                </c:pt>
                <c:pt idx="611">
                  <c:v>2.2838292662821287</c:v>
                </c:pt>
                <c:pt idx="612">
                  <c:v>2.205632013678152</c:v>
                </c:pt>
                <c:pt idx="613">
                  <c:v>2.130119063759556</c:v>
                </c:pt>
                <c:pt idx="614">
                  <c:v>2.0571980371279386</c:v>
                </c:pt>
                <c:pt idx="615">
                  <c:v>1.9867797416087223</c:v>
                </c:pt>
                <c:pt idx="616">
                  <c:v>1.9187780620132013</c:v>
                </c:pt>
                <c:pt idx="617">
                  <c:v>1.8531098537227799</c:v>
                </c:pt>
                <c:pt idx="618">
                  <c:v>1.7896948399625676</c:v>
                </c:pt>
                <c:pt idx="619">
                  <c:v>1.7284555126361159</c:v>
                </c:pt>
                <c:pt idx="620">
                  <c:v>1.6693170365975494</c:v>
                </c:pt>
                <c:pt idx="621">
                  <c:v>1.6122071572416552</c:v>
                </c:pt>
                <c:pt idx="622">
                  <c:v>1.5570561112966534</c:v>
                </c:pt>
                <c:pt idx="623">
                  <c:v>1.5037965407083844</c:v>
                </c:pt>
                <c:pt idx="624">
                  <c:v>1.4523634095085256</c:v>
                </c:pt>
                <c:pt idx="625">
                  <c:v>1.4026939235631872</c:v>
                </c:pt>
                <c:pt idx="626">
                  <c:v>1.3547274531018458</c:v>
                </c:pt>
                <c:pt idx="627">
                  <c:v>1.3084054579300581</c:v>
                </c:pt>
                <c:pt idx="628">
                  <c:v>1.2636714152327559</c:v>
                </c:pt>
                <c:pt idx="629">
                  <c:v>1.2204707498781704</c:v>
                </c:pt>
                <c:pt idx="630">
                  <c:v>1.1787507671355639</c:v>
                </c:pt>
                <c:pt idx="631">
                  <c:v>1.1384605877229648</c:v>
                </c:pt>
                <c:pt idx="632">
                  <c:v>1.0995510851040247</c:v>
                </c:pt>
                <c:pt idx="633">
                  <c:v>1.061974824955926</c:v>
                </c:pt>
                <c:pt idx="634">
                  <c:v>1.0256860067329843</c:v>
                </c:pt>
                <c:pt idx="635">
                  <c:v>0.99064040725321645</c:v>
                </c:pt>
                <c:pt idx="636">
                  <c:v>0.95679532623766772</c:v>
                </c:pt>
                <c:pt idx="637">
                  <c:v>0.92410953373474403</c:v>
                </c:pt>
                <c:pt idx="638">
                  <c:v>0.89254321936413816</c:v>
                </c:pt>
                <c:pt idx="639">
                  <c:v>0.86205794331722851</c:v>
                </c:pt>
                <c:pt idx="640">
                  <c:v>0.83261658905301206</c:v>
                </c:pt>
                <c:pt idx="641">
                  <c:v>0.80418331763076001</c:v>
                </c:pt>
                <c:pt idx="642">
                  <c:v>0.77672352362262409</c:v>
                </c:pt>
                <c:pt idx="643">
                  <c:v>0.75020379255140157</c:v>
                </c:pt>
                <c:pt idx="644">
                  <c:v>0.72459185980056395</c:v>
                </c:pt>
                <c:pt idx="645">
                  <c:v>0.6998565709455008</c:v>
                </c:pt>
                <c:pt idx="646">
                  <c:v>0.67596784345669825</c:v>
                </c:pt>
                <c:pt idx="647">
                  <c:v>0.65289662972729057</c:v>
                </c:pt>
                <c:pt idx="648">
                  <c:v>0.6306148813790694</c:v>
                </c:pt>
                <c:pt idx="649">
                  <c:v>0.60909551480263702</c:v>
                </c:pt>
                <c:pt idx="650">
                  <c:v>0.58831237788892587</c:v>
                </c:pt>
                <c:pt idx="651">
                  <c:v>0.56824021791079393</c:v>
                </c:pt>
                <c:pt idx="652">
                  <c:v>0.54885465051484184</c:v>
                </c:pt>
                <c:pt idx="653">
                  <c:v>0.53013212978497792</c:v>
                </c:pt>
                <c:pt idx="654">
                  <c:v>0.51204991934059896</c:v>
                </c:pt>
                <c:pt idx="655">
                  <c:v>0.49458606443353909</c:v>
                </c:pt>
                <c:pt idx="656">
                  <c:v>0.47771936500918977</c:v>
                </c:pt>
                <c:pt idx="657">
                  <c:v>0.4614293496983885</c:v>
                </c:pt>
                <c:pt idx="658">
                  <c:v>0.44569625070784052</c:v>
                </c:pt>
                <c:pt idx="659">
                  <c:v>0.43050097957795258</c:v>
                </c:pt>
                <c:pt idx="660">
                  <c:v>0.41582510377803977</c:v>
                </c:pt>
                <c:pt idx="661">
                  <c:v>0.40165082410990927</c:v>
                </c:pt>
                <c:pt idx="662">
                  <c:v>0.38796095289183147</c:v>
                </c:pt>
                <c:pt idx="663">
                  <c:v>0.37473889289587992</c:v>
                </c:pt>
                <c:pt idx="664">
                  <c:v>0.36196861701255983</c:v>
                </c:pt>
                <c:pt idx="665">
                  <c:v>0.349634648617549</c:v>
                </c:pt>
                <c:pt idx="666">
                  <c:v>0.33772204261625077</c:v>
                </c:pt>
                <c:pt idx="667">
                  <c:v>0.32621636714269814</c:v>
                </c:pt>
                <c:pt idx="668">
                  <c:v>0.31510368589016668</c:v>
                </c:pt>
                <c:pt idx="669">
                  <c:v>0.30437054105163519</c:v>
                </c:pt>
                <c:pt idx="670">
                  <c:v>0.29400393684899401</c:v>
                </c:pt>
                <c:pt idx="671">
                  <c:v>0.28399132363063201</c:v>
                </c:pt>
                <c:pt idx="672">
                  <c:v>0.274320582517739</c:v>
                </c:pt>
                <c:pt idx="673">
                  <c:v>0.26498001058034348</c:v>
                </c:pt>
                <c:pt idx="674">
                  <c:v>0.25595830652476337</c:v>
                </c:pt>
                <c:pt idx="675">
                  <c:v>0.24724455687478128</c:v>
                </c:pt>
                <c:pt idx="676">
                  <c:v>0.23882822262947184</c:v>
                </c:pt>
                <c:pt idx="677">
                  <c:v>0.23069912638119797</c:v>
                </c:pt>
                <c:pt idx="678">
                  <c:v>0.22284743987786565</c:v>
                </c:pt>
                <c:pt idx="679">
                  <c:v>0.21526367201407792</c:v>
                </c:pt>
                <c:pt idx="680">
                  <c:v>0.20793865723636129</c:v>
                </c:pt>
                <c:pt idx="681">
                  <c:v>0.20086354434815099</c:v>
                </c:pt>
                <c:pt idx="682">
                  <c:v>0.19402978570071849</c:v>
                </c:pt>
                <c:pt idx="683">
                  <c:v>0.18742912675670248</c:v>
                </c:pt>
                <c:pt idx="684">
                  <c:v>0.1810535960133671</c:v>
                </c:pt>
                <c:pt idx="685">
                  <c:v>0.17489549527315759</c:v>
                </c:pt>
                <c:pt idx="686">
                  <c:v>0.1689473902495533</c:v>
                </c:pt>
                <c:pt idx="687">
                  <c:v>0.16320210149663425</c:v>
                </c:pt>
                <c:pt idx="688">
                  <c:v>0.15765269565117848</c:v>
                </c:pt>
                <c:pt idx="689">
                  <c:v>0.1522924769764947</c:v>
                </c:pt>
                <c:pt idx="690">
                  <c:v>0.1471149791975685</c:v>
                </c:pt>
                <c:pt idx="691">
                  <c:v>0.14211395761746123</c:v>
                </c:pt>
                <c:pt idx="692">
                  <c:v>0.13728338150524932</c:v>
                </c:pt>
                <c:pt idx="693">
                  <c:v>0.13261742674612723</c:v>
                </c:pt>
                <c:pt idx="694">
                  <c:v>0.12811046874462295</c:v>
                </c:pt>
                <c:pt idx="695">
                  <c:v>0.12375707557218717</c:v>
                </c:pt>
                <c:pt idx="696">
                  <c:v>0.11955200135072026</c:v>
                </c:pt>
                <c:pt idx="697">
                  <c:v>0.11549017986389326</c:v>
                </c:pt>
                <c:pt idx="698">
                  <c:v>0.11156671838840031</c:v>
                </c:pt>
                <c:pt idx="699">
                  <c:v>0.10777689173755253</c:v>
                </c:pt>
                <c:pt idx="700">
                  <c:v>0.10411613650988578</c:v>
                </c:pt>
                <c:pt idx="701">
                  <c:v>0.10058004553570817</c:v>
                </c:pt>
                <c:pt idx="702">
                  <c:v>9.7164362514757796E-2</c:v>
                </c:pt>
                <c:pt idx="703">
                  <c:v>9.3864976838377842E-2</c:v>
                </c:pt>
                <c:pt idx="704">
                  <c:v>9.0677918589843559E-2</c:v>
                </c:pt>
                <c:pt idx="705">
                  <c:v>8.7599353716696346E-2</c:v>
                </c:pt>
                <c:pt idx="706">
                  <c:v>8.4625579369152215E-2</c:v>
                </c:pt>
                <c:pt idx="707">
                  <c:v>8.1753019398857443E-2</c:v>
                </c:pt>
                <c:pt idx="708">
                  <c:v>7.8978220012461742E-2</c:v>
                </c:pt>
                <c:pt idx="709">
                  <c:v>7.6297845574670967E-2</c:v>
                </c:pt>
                <c:pt idx="710">
                  <c:v>7.3708674555625395E-2</c:v>
                </c:pt>
                <c:pt idx="711">
                  <c:v>7.1207595617628197E-2</c:v>
                </c:pt>
                <c:pt idx="712">
                  <c:v>6.8791603836420315E-2</c:v>
                </c:pt>
                <c:pt idx="713">
                  <c:v>6.6457797052364279E-2</c:v>
                </c:pt>
                <c:pt idx="714">
                  <c:v>6.4203372347059376E-2</c:v>
                </c:pt>
                <c:pt idx="715">
                  <c:v>6.2025622641065717E-2</c:v>
                </c:pt>
                <c:pt idx="716">
                  <c:v>5.9921933408563693E-2</c:v>
                </c:pt>
                <c:pt idx="717">
                  <c:v>5.7889779504919747E-2</c:v>
                </c:pt>
                <c:pt idx="718">
                  <c:v>5.592672210326851E-2</c:v>
                </c:pt>
                <c:pt idx="719">
                  <c:v>5.4030405736355584E-2</c:v>
                </c:pt>
                <c:pt idx="720">
                  <c:v>5.219855544001506E-2</c:v>
                </c:pt>
                <c:pt idx="721">
                  <c:v>5.0428973994781134E-2</c:v>
                </c:pt>
                <c:pt idx="722">
                  <c:v>4.871953926225394E-2</c:v>
                </c:pt>
                <c:pt idx="723">
                  <c:v>4.706820161295646E-2</c:v>
                </c:pt>
                <c:pt idx="724">
                  <c:v>4.5472981442532069E-2</c:v>
                </c:pt>
                <c:pt idx="725">
                  <c:v>4.3931966773240953E-2</c:v>
                </c:pt>
                <c:pt idx="726">
                  <c:v>4.244331093781873E-2</c:v>
                </c:pt>
                <c:pt idx="727">
                  <c:v>4.1005230342861868E-2</c:v>
                </c:pt>
                <c:pt idx="728">
                  <c:v>3.961600230900237E-2</c:v>
                </c:pt>
                <c:pt idx="729">
                  <c:v>3.8273962985228775E-2</c:v>
                </c:pt>
                <c:pt idx="730">
                  <c:v>3.69775053348015E-2</c:v>
                </c:pt>
                <c:pt idx="731">
                  <c:v>3.572507719029884E-2</c:v>
                </c:pt>
                <c:pt idx="732">
                  <c:v>3.4515179375414783E-2</c:v>
                </c:pt>
                <c:pt idx="733">
                  <c:v>3.3346363891211858E-2</c:v>
                </c:pt>
                <c:pt idx="734">
                  <c:v>3.2217232164611607E-2</c:v>
                </c:pt>
                <c:pt idx="735">
                  <c:v>3.1126433356981516E-2</c:v>
                </c:pt>
                <c:pt idx="736">
                  <c:v>3.0072662730751331E-2</c:v>
                </c:pt>
                <c:pt idx="737">
                  <c:v>2.9054660072062768E-2</c:v>
                </c:pt>
                <c:pt idx="738">
                  <c:v>2.807120816752557E-2</c:v>
                </c:pt>
                <c:pt idx="739">
                  <c:v>2.712113133321924E-2</c:v>
                </c:pt>
                <c:pt idx="740">
                  <c:v>2.6203293994143968E-2</c:v>
                </c:pt>
                <c:pt idx="741">
                  <c:v>2.5316599312386178E-2</c:v>
                </c:pt>
                <c:pt idx="742">
                  <c:v>2.445998786232392E-2</c:v>
                </c:pt>
                <c:pt idx="743">
                  <c:v>2.3632436351255001E-2</c:v>
                </c:pt>
                <c:pt idx="744">
                  <c:v>2.2832956383886584E-2</c:v>
                </c:pt>
                <c:pt idx="745">
                  <c:v>2.2060593269178714E-2</c:v>
                </c:pt>
                <c:pt idx="746">
                  <c:v>2.1314424868086126E-2</c:v>
                </c:pt>
                <c:pt idx="747">
                  <c:v>2.0593560480793E-2</c:v>
                </c:pt>
                <c:pt idx="748">
                  <c:v>1.9897139772083548E-2</c:v>
                </c:pt>
                <c:pt idx="749">
                  <c:v>1.9224331733538245E-2</c:v>
                </c:pt>
                <c:pt idx="750">
                  <c:v>1.8574333681290495E-2</c:v>
                </c:pt>
                <c:pt idx="751">
                  <c:v>1.7946370288122224E-2</c:v>
                </c:pt>
                <c:pt idx="752">
                  <c:v>1.7339692648718846E-2</c:v>
                </c:pt>
                <c:pt idx="753">
                  <c:v>1.6753577376944787E-2</c:v>
                </c:pt>
                <c:pt idx="754">
                  <c:v>1.6187325734039807E-2</c:v>
                </c:pt>
                <c:pt idx="755">
                  <c:v>1.5640262786674439E-2</c:v>
                </c:pt>
                <c:pt idx="756">
                  <c:v>1.511173659383913E-2</c:v>
                </c:pt>
                <c:pt idx="757">
                  <c:v>1.4601117421577292E-2</c:v>
                </c:pt>
                <c:pt idx="758">
                  <c:v>1.410779698460625E-2</c:v>
                </c:pt>
                <c:pt idx="759">
                  <c:v>1.3631187713903148E-2</c:v>
                </c:pt>
                <c:pt idx="760">
                  <c:v>1.3170722049364593E-2</c:v>
                </c:pt>
                <c:pt idx="761">
                  <c:v>1.2725851756679455E-2</c:v>
                </c:pt>
                <c:pt idx="762">
                  <c:v>1.2296047267583893E-2</c:v>
                </c:pt>
                <c:pt idx="763">
                  <c:v>1.1880797042696251E-2</c:v>
                </c:pt>
                <c:pt idx="764">
                  <c:v>1.1479606956157037E-2</c:v>
                </c:pt>
                <c:pt idx="765">
                  <c:v>1.1091999701325921E-2</c:v>
                </c:pt>
                <c:pt idx="766">
                  <c:v>1.0717514216813327E-2</c:v>
                </c:pt>
                <c:pt idx="767">
                  <c:v>1.0355705132149142E-2</c:v>
                </c:pt>
                <c:pt idx="768">
                  <c:v>1.0006142232414937E-2</c:v>
                </c:pt>
                <c:pt idx="769">
                  <c:v>9.6684099411893723E-3</c:v>
                </c:pt>
                <c:pt idx="770">
                  <c:v>9.3421068211787372E-3</c:v>
                </c:pt>
                <c:pt idx="771">
                  <c:v>9.0268450919261771E-3</c:v>
                </c:pt>
                <c:pt idx="772">
                  <c:v>8.7222501640140688E-3</c:v>
                </c:pt>
                <c:pt idx="773">
                  <c:v>8.4279601891940597E-3</c:v>
                </c:pt>
                <c:pt idx="774">
                  <c:v>8.1436256258987406E-3</c:v>
                </c:pt>
                <c:pt idx="775">
                  <c:v>7.8689088196077419E-3</c:v>
                </c:pt>
                <c:pt idx="776">
                  <c:v>7.6034835975590642E-3</c:v>
                </c:pt>
                <c:pt idx="777">
                  <c:v>7.3470348773140492E-3</c:v>
                </c:pt>
                <c:pt idx="778">
                  <c:v>7.0992582887012129E-3</c:v>
                </c:pt>
                <c:pt idx="779">
                  <c:v>6.8598598086805152E-3</c:v>
                </c:pt>
                <c:pt idx="780">
                  <c:v>6.6285554086853715E-3</c:v>
                </c:pt>
                <c:pt idx="781">
                  <c:v>6.4050707140149276E-3</c:v>
                </c:pt>
                <c:pt idx="782">
                  <c:v>6.1891406748637891E-3</c:v>
                </c:pt>
                <c:pt idx="783">
                  <c:v>5.9805092485905875E-3</c:v>
                </c:pt>
                <c:pt idx="784">
                  <c:v>5.778929092840444E-3</c:v>
                </c:pt>
                <c:pt idx="785">
                  <c:v>5.584161269149613E-3</c:v>
                </c:pt>
                <c:pt idx="786">
                  <c:v>5.3959749566733512E-3</c:v>
                </c:pt>
                <c:pt idx="787">
                  <c:v>5.214147175690376E-3</c:v>
                </c:pt>
                <c:pt idx="788">
                  <c:v>5.0384625205491911E-3</c:v>
                </c:pt>
                <c:pt idx="789">
                  <c:v>4.8687129017330154E-3</c:v>
                </c:pt>
                <c:pt idx="790">
                  <c:v>4.7046972967311864E-3</c:v>
                </c:pt>
                <c:pt idx="791">
                  <c:v>4.5462215094155918E-3</c:v>
                </c:pt>
                <c:pt idx="792">
                  <c:v>4.393097937631033E-3</c:v>
                </c:pt>
                <c:pt idx="793">
                  <c:v>4.2451453487184288E-3</c:v>
                </c:pt>
                <c:pt idx="794">
                  <c:v>4.102188662699382E-3</c:v>
                </c:pt>
                <c:pt idx="795">
                  <c:v>3.9640587428599727E-3</c:v>
                </c:pt>
                <c:pt idx="796">
                  <c:v>3.8305921934806276E-3</c:v>
                </c:pt>
                <c:pt idx="797">
                  <c:v>3.7016311644675779E-3</c:v>
                </c:pt>
                <c:pt idx="798">
                  <c:v>3.5770231626498323E-3</c:v>
                </c:pt>
                <c:pt idx="799">
                  <c:v>3.4566208695136708E-3</c:v>
                </c:pt>
                <c:pt idx="800">
                  <c:v>3.3402819651544876E-3</c:v>
                </c:pt>
                <c:pt idx="801">
                  <c:v>3.227868958233356E-3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F0-4DA5-8EB6-24285CB725D7}"/>
            </c:ext>
          </c:extLst>
        </c:ser>
        <c:ser>
          <c:idx val="5"/>
          <c:order val="3"/>
          <c:tx>
            <c:strRef>
              <c:f>'II Backend'!$V$3</c:f>
              <c:strCache>
                <c:ptCount val="1"/>
                <c:pt idx="0">
                  <c:v>Dead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[0]!View_T_D</c:f>
              <c:numCache>
                <c:formatCode>#,##0</c:formatCode>
                <c:ptCount val="802"/>
                <c:pt idx="0">
                  <c:v>0</c:v>
                </c:pt>
                <c:pt idx="1">
                  <c:v>1.5000000000000013E-3</c:v>
                </c:pt>
                <c:pt idx="2">
                  <c:v>4.424979452054798E-3</c:v>
                </c:pt>
                <c:pt idx="3">
                  <c:v>7.9564100662703873E-3</c:v>
                </c:pt>
                <c:pt idx="4">
                  <c:v>1.1318756255192911E-2</c:v>
                </c:pt>
                <c:pt idx="5">
                  <c:v>1.6775484326750325E-2</c:v>
                </c:pt>
                <c:pt idx="6">
                  <c:v>2.2725722880340346E-2</c:v>
                </c:pt>
                <c:pt idx="7">
                  <c:v>3.14020055451553E-2</c:v>
                </c:pt>
                <c:pt idx="8">
                  <c:v>4.117503435819609E-2</c:v>
                </c:pt>
                <c:pt idx="9">
                  <c:v>5.2751092258860842E-2</c:v>
                </c:pt>
                <c:pt idx="10">
                  <c:v>6.4551579699451286E-2</c:v>
                </c:pt>
                <c:pt idx="11">
                  <c:v>7.5828725946255685E-2</c:v>
                </c:pt>
                <c:pt idx="12">
                  <c:v>8.812100982656243E-2</c:v>
                </c:pt>
                <c:pt idx="13">
                  <c:v>0.10063794598133008</c:v>
                </c:pt>
                <c:pt idx="14">
                  <c:v>0.11263000463611661</c:v>
                </c:pt>
                <c:pt idx="15">
                  <c:v>0.12413500069548786</c:v>
                </c:pt>
                <c:pt idx="16">
                  <c:v>0.13518756631357365</c:v>
                </c:pt>
                <c:pt idx="17">
                  <c:v>0.14581981589257181</c:v>
                </c:pt>
                <c:pt idx="18">
                  <c:v>0.15606183092566506</c:v>
                </c:pt>
                <c:pt idx="19">
                  <c:v>0.16669201842354189</c:v>
                </c:pt>
                <c:pt idx="20">
                  <c:v>0.17694987019503347</c:v>
                </c:pt>
                <c:pt idx="21">
                  <c:v>0.18686443643589368</c:v>
                </c:pt>
                <c:pt idx="22">
                  <c:v>0.19646322708902664</c:v>
                </c:pt>
                <c:pt idx="23">
                  <c:v>0.20577247566422571</c:v>
                </c:pt>
                <c:pt idx="24">
                  <c:v>0.21481734177977729</c:v>
                </c:pt>
                <c:pt idx="25">
                  <c:v>0.22437207046733465</c:v>
                </c:pt>
                <c:pt idx="26">
                  <c:v>0.23367261060003397</c:v>
                </c:pt>
                <c:pt idx="27">
                  <c:v>0.24274498850844256</c:v>
                </c:pt>
                <c:pt idx="28">
                  <c:v>0.2516141381319556</c:v>
                </c:pt>
                <c:pt idx="29">
                  <c:v>0.26030411390688762</c:v>
                </c:pt>
                <c:pt idx="30">
                  <c:v>0.26958825674919773</c:v>
                </c:pt>
                <c:pt idx="31">
                  <c:v>0.27870181677239836</c:v>
                </c:pt>
                <c:pt idx="32">
                  <c:v>0.2876703296916886</c:v>
                </c:pt>
                <c:pt idx="33">
                  <c:v>0.29651844890289447</c:v>
                </c:pt>
                <c:pt idx="34">
                  <c:v>0.30527015985064021</c:v>
                </c:pt>
                <c:pt idx="35">
                  <c:v>0.31394894735439138</c:v>
                </c:pt>
                <c:pt idx="36">
                  <c:v>0.32257793001896068</c:v>
                </c:pt>
                <c:pt idx="37">
                  <c:v>0.33117997163124357</c:v>
                </c:pt>
                <c:pt idx="38">
                  <c:v>0.33977777649733049</c:v>
                </c:pt>
                <c:pt idx="39">
                  <c:v>0.34839397361768831</c:v>
                </c:pt>
                <c:pt idx="40">
                  <c:v>0.35705119316350126</c:v>
                </c:pt>
                <c:pt idx="41">
                  <c:v>0.36577213771661643</c:v>
                </c:pt>
                <c:pt idx="42">
                  <c:v>0.37532965003776747</c:v>
                </c:pt>
                <c:pt idx="43">
                  <c:v>0.38495926836743233</c:v>
                </c:pt>
                <c:pt idx="44">
                  <c:v>0.39768755737598616</c:v>
                </c:pt>
                <c:pt idx="45">
                  <c:v>0.41039086957972387</c:v>
                </c:pt>
                <c:pt idx="46">
                  <c:v>0.42535860816532395</c:v>
                </c:pt>
                <c:pt idx="47">
                  <c:v>0.44101580902918974</c:v>
                </c:pt>
                <c:pt idx="48">
                  <c:v>0.45887109209211435</c:v>
                </c:pt>
                <c:pt idx="49">
                  <c:v>0.48185910163370638</c:v>
                </c:pt>
                <c:pt idx="50">
                  <c:v>0.50977223826134144</c:v>
                </c:pt>
                <c:pt idx="51">
                  <c:v>0.54467286695010886</c:v>
                </c:pt>
                <c:pt idx="52">
                  <c:v>0.58627816865464677</c:v>
                </c:pt>
                <c:pt idx="53">
                  <c:v>0.63433047893874828</c:v>
                </c:pt>
                <c:pt idx="54">
                  <c:v>0.68784433112261267</c:v>
                </c:pt>
                <c:pt idx="55">
                  <c:v>0.7631417564387426</c:v>
                </c:pt>
                <c:pt idx="56">
                  <c:v>0.85398462438665912</c:v>
                </c:pt>
                <c:pt idx="57">
                  <c:v>0.96123306330357206</c:v>
                </c:pt>
                <c:pt idx="58">
                  <c:v>1.0917233946829779</c:v>
                </c:pt>
                <c:pt idx="59">
                  <c:v>1.2437193537666857</c:v>
                </c:pt>
                <c:pt idx="60">
                  <c:v>1.424602183218002</c:v>
                </c:pt>
                <c:pt idx="61">
                  <c:v>1.6121583787475786</c:v>
                </c:pt>
                <c:pt idx="62">
                  <c:v>1.8243220646289837</c:v>
                </c:pt>
                <c:pt idx="63">
                  <c:v>2.0533731982657941</c:v>
                </c:pt>
                <c:pt idx="64">
                  <c:v>2.2927595446161857</c:v>
                </c:pt>
                <c:pt idx="65">
                  <c:v>2.5550221355787031</c:v>
                </c:pt>
                <c:pt idx="66">
                  <c:v>2.8228301164572498</c:v>
                </c:pt>
                <c:pt idx="67">
                  <c:v>3.0932515678302099</c:v>
                </c:pt>
                <c:pt idx="68">
                  <c:v>3.3665001390172877</c:v>
                </c:pt>
                <c:pt idx="69">
                  <c:v>3.6442779747599174</c:v>
                </c:pt>
                <c:pt idx="70">
                  <c:v>3.9177069178847699</c:v>
                </c:pt>
                <c:pt idx="71">
                  <c:v>4.1888646309221356</c:v>
                </c:pt>
                <c:pt idx="72">
                  <c:v>4.4522227776339491</c:v>
                </c:pt>
                <c:pt idx="73">
                  <c:v>4.7085363805016636</c:v>
                </c:pt>
                <c:pt idx="74">
                  <c:v>4.9585225525651593</c:v>
                </c:pt>
                <c:pt idx="75">
                  <c:v>5.2028681980056115</c:v>
                </c:pt>
                <c:pt idx="76">
                  <c:v>5.4422358735163119</c:v>
                </c:pt>
                <c:pt idx="77">
                  <c:v>5.6772683577554286</c:v>
                </c:pt>
                <c:pt idx="78">
                  <c:v>5.9085923119614501</c:v>
                </c:pt>
                <c:pt idx="79">
                  <c:v>6.1368213002260124</c:v>
                </c:pt>
                <c:pt idx="80">
                  <c:v>6.3625583579588865</c:v>
                </c:pt>
                <c:pt idx="81">
                  <c:v>6.5863982412804658</c:v>
                </c:pt>
                <c:pt idx="82">
                  <c:v>6.8089294511365681</c:v>
                </c:pt>
                <c:pt idx="83">
                  <c:v>7.0307360987547121</c:v>
                </c:pt>
                <c:pt idx="84">
                  <c:v>7.2523996600963336</c:v>
                </c:pt>
                <c:pt idx="85">
                  <c:v>7.4745006537261105</c:v>
                </c:pt>
                <c:pt idx="86">
                  <c:v>7.6976202672878982</c:v>
                </c:pt>
                <c:pt idx="87">
                  <c:v>7.9223419513397664</c:v>
                </c:pt>
                <c:pt idx="88">
                  <c:v>8.1492529948163774</c:v>
                </c:pt>
                <c:pt idx="89">
                  <c:v>8.3789460932679418</c:v>
                </c:pt>
                <c:pt idx="90">
                  <c:v>8.6120209188614663</c:v>
                </c:pt>
                <c:pt idx="91">
                  <c:v>8.8490856996360456</c:v>
                </c:pt>
                <c:pt idx="92">
                  <c:v>9.0907588144800808</c:v>
                </c:pt>
                <c:pt idx="93">
                  <c:v>9.3376704096054493</c:v>
                </c:pt>
                <c:pt idx="94">
                  <c:v>9.5904640418347658</c:v>
                </c:pt>
                <c:pt idx="95">
                  <c:v>9.8497983537252445</c:v>
                </c:pt>
                <c:pt idx="96">
                  <c:v>10.116348785379241</c:v>
                </c:pt>
                <c:pt idx="97">
                  <c:v>10.390809327704368</c:v>
                </c:pt>
                <c:pt idx="98">
                  <c:v>10.67389432186231</c:v>
                </c:pt>
                <c:pt idx="99">
                  <c:v>10.96634030966923</c:v>
                </c:pt>
                <c:pt idx="100">
                  <c:v>11.268907939770829</c:v>
                </c:pt>
                <c:pt idx="101">
                  <c:v>11.582383934504231</c:v>
                </c:pt>
                <c:pt idx="102">
                  <c:v>11.907583122471435</c:v>
                </c:pt>
                <c:pt idx="103">
                  <c:v>12.245350541981717</c:v>
                </c:pt>
                <c:pt idx="104">
                  <c:v>12.596563620670464</c:v>
                </c:pt>
                <c:pt idx="105">
                  <c:v>12.962134436768009</c:v>
                </c:pt>
                <c:pt idx="106">
                  <c:v>13.343012067672868</c:v>
                </c:pt>
                <c:pt idx="107">
                  <c:v>13.740185031678918</c:v>
                </c:pt>
                <c:pt idx="108">
                  <c:v>14.154683828914917</c:v>
                </c:pt>
                <c:pt idx="109">
                  <c:v>14.587583587777258</c:v>
                </c:pt>
                <c:pt idx="110">
                  <c:v>15.040006823372941</c:v>
                </c:pt>
                <c:pt idx="111">
                  <c:v>15.513126314739388</c:v>
                </c:pt>
                <c:pt idx="112">
                  <c:v>16.008168107871089</c:v>
                </c:pt>
                <c:pt idx="113">
                  <c:v>16.52641465186025</c:v>
                </c:pt>
                <c:pt idx="114">
                  <c:v>17.069208075749749</c:v>
                </c:pt>
                <c:pt idx="115">
                  <c:v>17.63795361400204</c:v>
                </c:pt>
                <c:pt idx="116">
                  <c:v>18.234123188807164</c:v>
                </c:pt>
                <c:pt idx="117">
                  <c:v>18.859259157787122</c:v>
                </c:pt>
                <c:pt idx="118">
                  <c:v>19.514978236002325</c:v>
                </c:pt>
                <c:pt idx="119">
                  <c:v>20.202975601529094</c:v>
                </c:pt>
                <c:pt idx="120">
                  <c:v>20.925029194254964</c:v>
                </c:pt>
                <c:pt idx="121">
                  <c:v>21.683004217931082</c:v>
                </c:pt>
                <c:pt idx="122">
                  <c:v>22.478857855927959</c:v>
                </c:pt>
                <c:pt idx="123">
                  <c:v>23.314644211562452</c:v>
                </c:pt>
                <c:pt idx="124">
                  <c:v>24.192519484299368</c:v>
                </c:pt>
                <c:pt idx="125">
                  <c:v>25.114747393580739</c:v>
                </c:pt>
                <c:pt idx="126">
                  <c:v>26.083704862498681</c:v>
                </c:pt>
                <c:pt idx="127">
                  <c:v>27.101887974003553</c:v>
                </c:pt>
                <c:pt idx="128">
                  <c:v>28.171918212827073</c:v>
                </c:pt>
                <c:pt idx="129">
                  <c:v>29.296549006799168</c:v>
                </c:pt>
                <c:pt idx="130">
                  <c:v>30.478672581746636</c:v>
                </c:pt>
                <c:pt idx="131">
                  <c:v>31.721327144679989</c:v>
                </c:pt>
                <c:pt idx="132">
                  <c:v>33.027704410500334</c:v>
                </c:pt>
                <c:pt idx="133">
                  <c:v>34.401157487989387</c:v>
                </c:pt>
                <c:pt idx="134">
                  <c:v>35.84520914138043</c:v>
                </c:pt>
                <c:pt idx="135">
                  <c:v>37.363560444343676</c:v>
                </c:pt>
                <c:pt idx="136">
                  <c:v>38.960099843753802</c:v>
                </c:pt>
                <c:pt idx="137">
                  <c:v>40.63891265113655</c:v>
                </c:pt>
                <c:pt idx="138">
                  <c:v>42.404290980212011</c:v>
                </c:pt>
                <c:pt idx="139">
                  <c:v>44.260744149460379</c:v>
                </c:pt>
                <c:pt idx="140">
                  <c:v>46.213009569126626</c:v>
                </c:pt>
                <c:pt idx="141">
                  <c:v>48.266064132548514</c:v>
                </c:pt>
                <c:pt idx="142">
                  <c:v>50.425136132131875</c:v>
                </c:pt>
                <c:pt idx="143">
                  <c:v>52.695717720700678</c:v>
                </c:pt>
                <c:pt idx="144">
                  <c:v>55.083577939310601</c:v>
                </c:pt>
                <c:pt idx="145">
                  <c:v>57.594776332923928</c:v>
                </c:pt>
                <c:pt idx="146">
                  <c:v>60.235677175592109</c:v>
                </c:pt>
                <c:pt idx="147">
                  <c:v>63.012964326969275</c:v>
                </c:pt>
                <c:pt idx="148">
                  <c:v>65.933656742073566</c:v>
                </c:pt>
                <c:pt idx="149">
                  <c:v>69.00512465621064</c:v>
                </c:pt>
                <c:pt idx="150">
                  <c:v>72.235106466860614</c:v>
                </c:pt>
                <c:pt idx="151">
                  <c:v>75.631726334089976</c:v>
                </c:pt>
                <c:pt idx="152">
                  <c:v>79.203512520666109</c:v>
                </c:pt>
                <c:pt idx="153">
                  <c:v>82.959416492505312</c:v>
                </c:pt>
                <c:pt idx="154">
                  <c:v>86.908832799353135</c:v>
                </c:pt>
                <c:pt idx="155">
                  <c:v>91.061619754656675</c:v>
                </c:pt>
                <c:pt idx="156">
                  <c:v>95.428120932415808</c:v>
                </c:pt>
                <c:pt idx="157">
                  <c:v>100.01918749736664</c:v>
                </c:pt>
                <c:pt idx="158">
                  <c:v>104.84620138312596</c:v>
                </c:pt>
                <c:pt idx="159">
                  <c:v>109.9210993308768</c:v>
                </c:pt>
                <c:pt idx="160">
                  <c:v>115.2563977987673</c:v>
                </c:pt>
                <c:pt idx="161">
                  <c:v>120.86521874938887</c:v>
                </c:pt>
                <c:pt idx="162">
                  <c:v>126.76131631945482</c:v>
                </c:pt>
                <c:pt idx="163">
                  <c:v>132.95910437207095</c:v>
                </c:pt>
                <c:pt idx="164">
                  <c:v>139.47368492772941</c:v>
                </c:pt>
                <c:pt idx="165">
                  <c:v>146.3208774653132</c:v>
                </c:pt>
                <c:pt idx="166">
                  <c:v>153.51724907891906</c:v>
                </c:pt>
                <c:pt idx="167">
                  <c:v>161.08014547013119</c:v>
                </c:pt>
                <c:pt idx="168">
                  <c:v>169.02772274844875</c:v>
                </c:pt>
                <c:pt idx="169">
                  <c:v>177.37898000482113</c:v>
                </c:pt>
                <c:pt idx="170">
                  <c:v>186.15379261461027</c:v>
                </c:pt>
                <c:pt idx="171">
                  <c:v>195.37294621670978</c:v>
                </c:pt>
                <c:pt idx="172">
                  <c:v>205.05817130493458</c:v>
                </c:pt>
                <c:pt idx="173">
                  <c:v>215.23217835607886</c:v>
                </c:pt>
                <c:pt idx="174">
                  <c:v>225.91869340615099</c:v>
                </c:pt>
                <c:pt idx="175">
                  <c:v>237.14249397215613</c:v>
                </c:pt>
                <c:pt idx="176">
                  <c:v>248.92944520133778</c:v>
                </c:pt>
                <c:pt idx="177">
                  <c:v>261.30653611293707</c:v>
                </c:pt>
                <c:pt idx="178">
                  <c:v>274.30191577921374</c:v>
                </c:pt>
                <c:pt idx="179">
                  <c:v>287.9449292726344</c:v>
                </c:pt>
                <c:pt idx="180">
                  <c:v>302.26615318471426</c:v>
                </c:pt>
                <c:pt idx="181">
                  <c:v>317.29743049895194</c:v>
                </c:pt>
                <c:pt idx="182">
                  <c:v>333.07190457559039</c:v>
                </c:pt>
                <c:pt idx="183">
                  <c:v>349.62405197954899</c:v>
                </c:pt>
                <c:pt idx="184">
                  <c:v>366.98971385480252</c:v>
                </c:pt>
                <c:pt idx="185">
                  <c:v>385.20612551875587</c:v>
                </c:pt>
                <c:pt idx="186">
                  <c:v>404.31194391882354</c:v>
                </c:pt>
                <c:pt idx="187">
                  <c:v>424.34727256055351</c:v>
                </c:pt>
                <c:pt idx="188">
                  <c:v>445.35368348235124</c:v>
                </c:pt>
                <c:pt idx="189">
                  <c:v>467.37423581631884</c:v>
                </c:pt>
                <c:pt idx="190">
                  <c:v>490.45349043813513</c:v>
                </c:pt>
                <c:pt idx="191">
                  <c:v>514.63752017152558</c:v>
                </c:pt>
                <c:pt idx="192">
                  <c:v>539.97391497502679</c:v>
                </c:pt>
                <c:pt idx="193">
                  <c:v>566.51178150083183</c:v>
                </c:pt>
                <c:pt idx="194">
                  <c:v>594.30173637797179</c:v>
                </c:pt>
                <c:pt idx="195">
                  <c:v>623.39589253549013</c:v>
                </c:pt>
                <c:pt idx="196">
                  <c:v>653.84783784623846</c:v>
                </c:pt>
                <c:pt idx="197">
                  <c:v>685.71260533918235</c:v>
                </c:pt>
                <c:pt idx="198">
                  <c:v>719.04663419848373</c:v>
                </c:pt>
                <c:pt idx="199">
                  <c:v>753.90772074204403</c:v>
                </c:pt>
                <c:pt idx="200">
                  <c:v>790.35495855167699</c:v>
                </c:pt>
                <c:pt idx="201">
                  <c:v>828.44866691276025</c:v>
                </c:pt>
                <c:pt idx="202">
                  <c:v>868.25030671432194</c:v>
                </c:pt>
                <c:pt idx="203">
                  <c:v>909.82238296236869</c:v>
                </c:pt>
                <c:pt idx="204">
                  <c:v>953.22833307126177</c:v>
                </c:pt>
                <c:pt idx="205">
                  <c:v>998.53240012156982</c:v>
                </c:pt>
                <c:pt idx="206">
                  <c:v>1045.7994903095846</c:v>
                </c:pt>
                <c:pt idx="207">
                  <c:v>1095.0950138651299</c:v>
                </c:pt>
                <c:pt idx="208">
                  <c:v>1146.4847087819496</c:v>
                </c:pt>
                <c:pt idx="209">
                  <c:v>1200.0344467903224</c:v>
                </c:pt>
                <c:pt idx="210">
                  <c:v>1255.810021106013</c:v>
                </c:pt>
                <c:pt idx="211">
                  <c:v>1313.8769156144911</c:v>
                </c:pt>
                <c:pt idx="212">
                  <c:v>1374.3000552955821</c:v>
                </c:pt>
                <c:pt idx="213">
                  <c:v>1437.1435378621645</c:v>
                </c:pt>
                <c:pt idx="214">
                  <c:v>1502.4703467776474</c:v>
                </c:pt>
                <c:pt idx="215">
                  <c:v>1570.3420460308223</c:v>
                </c:pt>
                <c:pt idx="216">
                  <c:v>1640.8184572828713</c:v>
                </c:pt>
                <c:pt idx="217">
                  <c:v>1713.957320258849</c:v>
                </c:pt>
                <c:pt idx="218">
                  <c:v>1789.8139375332796</c:v>
                </c:pt>
                <c:pt idx="219">
                  <c:v>1868.4408051543326</c:v>
                </c:pt>
                <c:pt idx="220">
                  <c:v>1949.8872308603648</c:v>
                </c:pt>
                <c:pt idx="221">
                  <c:v>2034.198941962668</c:v>
                </c:pt>
                <c:pt idx="222">
                  <c:v>2121.4176852944474</c:v>
                </c:pt>
                <c:pt idx="223">
                  <c:v>2211.5808219530313</c:v>
                </c:pt>
                <c:pt idx="224">
                  <c:v>2304.7209198839196</c:v>
                </c:pt>
                <c:pt idx="225">
                  <c:v>2400.8653476647073</c:v>
                </c:pt>
                <c:pt idx="226">
                  <c:v>2500.0358731367232</c:v>
                </c:pt>
                <c:pt idx="227">
                  <c:v>2602.248270794481</c:v>
                </c:pt>
                <c:pt idx="228">
                  <c:v>2707.5119420695714</c:v>
                </c:pt>
                <c:pt idx="229">
                  <c:v>2815.8295528280501</c:v>
                </c:pt>
                <c:pt idx="230">
                  <c:v>2927.1966925305824</c:v>
                </c:pt>
                <c:pt idx="231">
                  <c:v>3041.6015595747563</c:v>
                </c:pt>
                <c:pt idx="232">
                  <c:v>3159.024677341989</c:v>
                </c:pt>
                <c:pt idx="233">
                  <c:v>3279.4386454012197</c:v>
                </c:pt>
                <c:pt idx="234">
                  <c:v>3402.8079301732255</c:v>
                </c:pt>
                <c:pt idx="235">
                  <c:v>3529.088699129662</c:v>
                </c:pt>
                <c:pt idx="236">
                  <c:v>3658.2287022883106</c:v>
                </c:pt>
                <c:pt idx="237">
                  <c:v>3790.1672043710687</c:v>
                </c:pt>
                <c:pt idx="238">
                  <c:v>3924.8349705166856</c:v>
                </c:pt>
                <c:pt idx="239">
                  <c:v>4062.1543078911236</c:v>
                </c:pt>
                <c:pt idx="240">
                  <c:v>4202.0391649220037</c:v>
                </c:pt>
                <c:pt idx="241">
                  <c:v>4344.3952892094021</c:v>
                </c:pt>
                <c:pt idx="242">
                  <c:v>4489.1204444448522</c:v>
                </c:pt>
                <c:pt idx="243">
                  <c:v>4636.1046859171311</c:v>
                </c:pt>
                <c:pt idx="244">
                  <c:v>4785.2306934121225</c:v>
                </c:pt>
                <c:pt idx="245">
                  <c:v>4936.37415954061</c:v>
                </c:pt>
                <c:pt idx="246">
                  <c:v>5089.404230768766</c:v>
                </c:pt>
                <c:pt idx="247">
                  <c:v>5244.183997697919</c:v>
                </c:pt>
                <c:pt idx="248">
                  <c:v>5400.5710304590166</c:v>
                </c:pt>
                <c:pt idx="249">
                  <c:v>5558.4179544682102</c:v>
                </c:pt>
                <c:pt idx="250">
                  <c:v>5717.5730612468788</c:v>
                </c:pt>
                <c:pt idx="251">
                  <c:v>5877.8809485539177</c:v>
                </c:pt>
                <c:pt idx="252">
                  <c:v>6039.1831837197951</c:v>
                </c:pt>
                <c:pt idx="253">
                  <c:v>6201.3189838175786</c:v>
                </c:pt>
                <c:pt idx="254">
                  <c:v>6364.1259061600522</c:v>
                </c:pt>
                <c:pt idx="255">
                  <c:v>6527.4405425754285</c:v>
                </c:pt>
                <c:pt idx="256">
                  <c:v>6691.0992109854869</c:v>
                </c:pt>
                <c:pt idx="257">
                  <c:v>6854.9386379849957</c:v>
                </c:pt>
                <c:pt idx="258">
                  <c:v>7018.7966263931976</c:v>
                </c:pt>
                <c:pt idx="259">
                  <c:v>7182.5127021081335</c:v>
                </c:pt>
                <c:pt idx="260">
                  <c:v>7345.9287350317654</c:v>
                </c:pt>
                <c:pt idx="261">
                  <c:v>7508.889529336212</c:v>
                </c:pt>
                <c:pt idx="262">
                  <c:v>7671.2433788956969</c:v>
                </c:pt>
                <c:pt idx="263">
                  <c:v>7832.8425843014738</c:v>
                </c:pt>
                <c:pt idx="264">
                  <c:v>7993.5439284942395</c:v>
                </c:pt>
                <c:pt idx="265">
                  <c:v>8153.2091086769897</c:v>
                </c:pt>
                <c:pt idx="266">
                  <c:v>8311.7051227981665</c:v>
                </c:pt>
                <c:pt idx="267">
                  <c:v>8468.9046095085432</c:v>
                </c:pt>
                <c:pt idx="268">
                  <c:v>8624.6861410850488</c:v>
                </c:pt>
                <c:pt idx="269">
                  <c:v>8778.9344693715339</c:v>
                </c:pt>
                <c:pt idx="270">
                  <c:v>8931.5407253027879</c:v>
                </c:pt>
                <c:pt idx="271">
                  <c:v>9082.402573047897</c:v>
                </c:pt>
                <c:pt idx="272">
                  <c:v>9231.4243202278758</c:v>
                </c:pt>
                <c:pt idx="273">
                  <c:v>9378.5169860276001</c:v>
                </c:pt>
                <c:pt idx="274">
                  <c:v>9523.5983293319532</c:v>
                </c:pt>
                <c:pt idx="275">
                  <c:v>9666.5928392706719</c:v>
                </c:pt>
                <c:pt idx="276">
                  <c:v>9807.4316907567445</c:v>
                </c:pt>
                <c:pt idx="277">
                  <c:v>9946.0526677514445</c:v>
                </c:pt>
                <c:pt idx="278">
                  <c:v>10082.400057088011</c:v>
                </c:pt>
                <c:pt idx="279">
                  <c:v>10216.424515739331</c:v>
                </c:pt>
                <c:pt idx="280">
                  <c:v>10348.08291442659</c:v>
                </c:pt>
                <c:pt idx="281">
                  <c:v>10477.338160440289</c:v>
                </c:pt>
                <c:pt idx="282">
                  <c:v>10604.159002486706</c:v>
                </c:pt>
                <c:pt idx="283">
                  <c:v>10728.519820286503</c:v>
                </c:pt>
                <c:pt idx="284">
                  <c:v>10850.400401542234</c:v>
                </c:pt>
                <c:pt idx="285">
                  <c:v>10969.785708762407</c:v>
                </c:pt>
                <c:pt idx="286">
                  <c:v>11086.665638285711</c:v>
                </c:pt>
                <c:pt idx="287">
                  <c:v>11201.03477369382</c:v>
                </c:pt>
                <c:pt idx="288">
                  <c:v>11312.8921356385</c:v>
                </c:pt>
                <c:pt idx="289">
                  <c:v>11422.240929941654</c:v>
                </c:pt>
                <c:pt idx="290">
                  <c:v>11529.088295658446</c:v>
                </c:pt>
                <c:pt idx="291">
                  <c:v>11633.44505462599</c:v>
                </c:pt>
                <c:pt idx="292">
                  <c:v>11735.325463855639</c:v>
                </c:pt>
                <c:pt idx="293">
                  <c:v>11834.746971967217</c:v>
                </c:pt>
                <c:pt idx="294">
                  <c:v>11931.729980710141</c:v>
                </c:pt>
                <c:pt idx="295">
                  <c:v>12026.297612470387</c:v>
                </c:pt>
                <c:pt idx="296">
                  <c:v>12118.475484524515</c:v>
                </c:pt>
                <c:pt idx="297">
                  <c:v>12208.291490673064</c:v>
                </c:pt>
                <c:pt idx="298">
                  <c:v>12295.775590766019</c:v>
                </c:pt>
                <c:pt idx="299">
                  <c:v>12380.9596085228</c:v>
                </c:pt>
                <c:pt idx="300">
                  <c:v>12463.877037948476</c:v>
                </c:pt>
                <c:pt idx="301">
                  <c:v>12544.562858556523</c:v>
                </c:pt>
                <c:pt idx="302">
                  <c:v>12623.053359526115</c:v>
                </c:pt>
                <c:pt idx="303">
                  <c:v>12699.38597284848</c:v>
                </c:pt>
                <c:pt idx="304">
                  <c:v>12773.599115451767</c:v>
                </c:pt>
                <c:pt idx="305">
                  <c:v>12845.73204023677</c:v>
                </c:pt>
                <c:pt idx="306">
                  <c:v>12915.824695906253</c:v>
                </c:pt>
                <c:pt idx="307">
                  <c:v>12983.917595428002</c:v>
                </c:pt>
                <c:pt idx="308">
                  <c:v>13050.051692935551</c:v>
                </c:pt>
                <c:pt idx="309">
                  <c:v>13114.268268840362</c:v>
                </c:pt>
                <c:pt idx="310">
                  <c:v>13176.608822904458</c:v>
                </c:pt>
                <c:pt idx="311">
                  <c:v>13237.114975002676</c:v>
                </c:pt>
                <c:pt idx="312">
                  <c:v>13295.828373288348</c:v>
                </c:pt>
                <c:pt idx="313">
                  <c:v>13352.790609464795</c:v>
                </c:pt>
                <c:pt idx="314">
                  <c:v>13408.043140857224</c:v>
                </c:pt>
                <c:pt idx="315">
                  <c:v>13461.627218974876</c:v>
                </c:pt>
                <c:pt idx="316">
                  <c:v>13513.583824251344</c:v>
                </c:pt>
                <c:pt idx="317">
                  <c:v>13563.953606651412</c:v>
                </c:pt>
                <c:pt idx="318">
                  <c:v>13612.776831835294</c:v>
                </c:pt>
                <c:pt idx="319">
                  <c:v>13660.093332575398</c:v>
                </c:pt>
                <c:pt idx="320">
                  <c:v>13705.942465126542</c:v>
                </c:pt>
                <c:pt idx="321">
                  <c:v>13750.363070257512</c:v>
                </c:pt>
                <c:pt idx="322">
                  <c:v>13793.393438659927</c:v>
                </c:pt>
                <c:pt idx="323">
                  <c:v>13835.071280459169</c:v>
                </c:pt>
                <c:pt idx="324">
                  <c:v>13875.433698561663</c:v>
                </c:pt>
                <c:pt idx="325">
                  <c:v>13914.517165582702</c:v>
                </c:pt>
                <c:pt idx="326">
                  <c:v>13952.357504109372</c:v>
                </c:pt>
                <c:pt idx="327">
                  <c:v>13988.989870063611</c:v>
                </c:pt>
                <c:pt idx="328">
                  <c:v>14024.448738941092</c:v>
                </c:pt>
                <c:pt idx="329">
                  <c:v>14058.767894712249</c:v>
                </c:pt>
                <c:pt idx="330">
                  <c:v>14091.980421182436</c:v>
                </c:pt>
                <c:pt idx="331">
                  <c:v>14124.118695618576</c:v>
                </c:pt>
                <c:pt idx="332">
                  <c:v>14155.214384460076</c:v>
                </c:pt>
                <c:pt idx="333">
                  <c:v>14185.298440941753</c:v>
                </c:pt>
                <c:pt idx="334">
                  <c:v>14214.401104466411</c:v>
                </c:pt>
                <c:pt idx="335">
                  <c:v>14242.551901574163</c:v>
                </c:pt>
                <c:pt idx="336">
                  <c:v>14269.779648364847</c:v>
                </c:pt>
                <c:pt idx="337">
                  <c:v>14296.112454238719</c:v>
                </c:pt>
                <c:pt idx="338">
                  <c:v>14321.577726829133</c:v>
                </c:pt>
                <c:pt idx="339">
                  <c:v>14346.202178009118</c:v>
                </c:pt>
                <c:pt idx="340">
                  <c:v>14370.011830861524</c:v>
                </c:pt>
                <c:pt idx="341">
                  <c:v>14393.032027509891</c:v>
                </c:pt>
                <c:pt idx="342">
                  <c:v>14415.287437714282</c:v>
                </c:pt>
                <c:pt idx="343">
                  <c:v>14436.802068143035</c:v>
                </c:pt>
                <c:pt idx="344">
                  <c:v>14457.599272237827</c:v>
                </c:pt>
                <c:pt idx="345">
                  <c:v>14477.701760595415</c:v>
                </c:pt>
                <c:pt idx="346">
                  <c:v>14497.131611795217</c:v>
                </c:pt>
                <c:pt idx="347">
                  <c:v>14515.910283607222</c:v>
                </c:pt>
                <c:pt idx="348">
                  <c:v>14534.058624519837</c:v>
                </c:pt>
                <c:pt idx="349">
                  <c:v>14551.596885532055</c:v>
                </c:pt>
                <c:pt idx="350">
                  <c:v>14568.544732158796</c:v>
                </c:pt>
                <c:pt idx="351">
                  <c:v>14584.92125660252</c:v>
                </c:pt>
                <c:pt idx="352">
                  <c:v>14600.744990048144</c:v>
                </c:pt>
                <c:pt idx="353">
                  <c:v>14616.033915041995</c:v>
                </c:pt>
                <c:pt idx="354">
                  <c:v>14630.805477918979</c:v>
                </c:pt>
                <c:pt idx="355">
                  <c:v>14645.076601245399</c:v>
                </c:pt>
                <c:pt idx="356">
                  <c:v>14658.863696247836</c:v>
                </c:pt>
                <c:pt idx="357">
                  <c:v>14672.182675201326</c:v>
                </c:pt>
                <c:pt idx="358">
                  <c:v>14685.048963752683</c:v>
                </c:pt>
                <c:pt idx="359">
                  <c:v>14697.477513157217</c:v>
                </c:pt>
                <c:pt idx="360">
                  <c:v>14709.482812409389</c:v>
                </c:pt>
                <c:pt idx="361">
                  <c:v>14721.078900249984</c:v>
                </c:pt>
                <c:pt idx="362">
                  <c:v>14732.279377034371</c:v>
                </c:pt>
                <c:pt idx="363">
                  <c:v>14743.097416448152</c:v>
                </c:pt>
                <c:pt idx="364">
                  <c:v>14753.545777058214</c:v>
                </c:pt>
                <c:pt idx="365">
                  <c:v>14763.636813688669</c:v>
                </c:pt>
                <c:pt idx="366">
                  <c:v>14773.382488612615</c:v>
                </c:pt>
                <c:pt idx="367">
                  <c:v>14782.794382551932</c:v>
                </c:pt>
                <c:pt idx="368">
                  <c:v>14791.883705478502</c:v>
                </c:pt>
                <c:pt idx="369">
                  <c:v>14800.661307211358</c:v>
                </c:pt>
                <c:pt idx="370">
                  <c:v>14809.137687805269</c:v>
                </c:pt>
                <c:pt idx="371">
                  <c:v>14817.323007727142</c:v>
                </c:pt>
                <c:pt idx="372">
                  <c:v>14825.227097817527</c:v>
                </c:pt>
                <c:pt idx="373">
                  <c:v>14832.859469035217</c:v>
                </c:pt>
                <c:pt idx="374">
                  <c:v>14840.229321983639</c:v>
                </c:pt>
                <c:pt idx="375">
                  <c:v>14847.345556218419</c:v>
                </c:pt>
                <c:pt idx="376">
                  <c:v>14854.216779335969</c:v>
                </c:pt>
                <c:pt idx="377">
                  <c:v>14860.851315843576</c:v>
                </c:pt>
                <c:pt idx="378">
                  <c:v>14867.257215811844</c:v>
                </c:pt>
                <c:pt idx="379">
                  <c:v>14873.442263310819</c:v>
                </c:pt>
                <c:pt idx="380">
                  <c:v>14879.413984631483</c:v>
                </c:pt>
                <c:pt idx="381">
                  <c:v>14885.179656294618</c:v>
                </c:pt>
                <c:pt idx="382">
                  <c:v>14890.746312849376</c:v>
                </c:pt>
                <c:pt idx="383">
                  <c:v>14896.120754464109</c:v>
                </c:pt>
                <c:pt idx="384">
                  <c:v>14901.309554312296</c:v>
                </c:pt>
                <c:pt idx="385">
                  <c:v>14906.319065756556</c:v>
                </c:pt>
                <c:pt idx="386">
                  <c:v>14911.155429333934</c:v>
                </c:pt>
                <c:pt idx="387">
                  <c:v>14915.824579545819</c:v>
                </c:pt>
                <c:pt idx="388">
                  <c:v>14920.332251455926</c:v>
                </c:pt>
                <c:pt idx="389">
                  <c:v>14924.683987099941</c:v>
                </c:pt>
                <c:pt idx="390">
                  <c:v>14928.885141710467</c:v>
                </c:pt>
                <c:pt idx="391">
                  <c:v>14932.940889761025</c:v>
                </c:pt>
                <c:pt idx="392">
                  <c:v>14936.856230832871</c:v>
                </c:pt>
                <c:pt idx="393">
                  <c:v>14940.635995308479</c:v>
                </c:pt>
                <c:pt idx="394">
                  <c:v>14944.284849895532</c:v>
                </c:pt>
                <c:pt idx="395">
                  <c:v>14947.807302985291</c:v>
                </c:pt>
                <c:pt idx="396">
                  <c:v>14951.207709849234</c:v>
                </c:pt>
                <c:pt idx="397">
                  <c:v>14954.490277677807</c:v>
                </c:pt>
                <c:pt idx="398">
                  <c:v>14957.65907046519</c:v>
                </c:pt>
                <c:pt idx="399">
                  <c:v>14960.71801374387</c:v>
                </c:pt>
                <c:pt idx="400">
                  <c:v>14963.670899172868</c:v>
                </c:pt>
                <c:pt idx="401">
                  <c:v>14966.521388983376</c:v>
                </c:pt>
                <c:pt idx="402">
                  <c:v>14969.273020285545</c:v>
                </c:pt>
                <c:pt idx="403">
                  <c:v>14971.929209240134</c:v>
                </c:pt>
                <c:pt idx="404">
                  <c:v>14974.493255098625</c:v>
                </c:pt>
                <c:pt idx="405">
                  <c:v>14976.968344115441</c:v>
                </c:pt>
                <c:pt idx="406">
                  <c:v>14979.357553335769</c:v>
                </c:pt>
                <c:pt idx="407">
                  <c:v>14981.663854262479</c:v>
                </c:pt>
                <c:pt idx="408">
                  <c:v>14983.890116405559</c:v>
                </c:pt>
                <c:pt idx="409">
                  <c:v>14986.039110717402</c:v>
                </c:pt>
                <c:pt idx="410">
                  <c:v>14988.113512917251</c:v>
                </c:pt>
                <c:pt idx="411">
                  <c:v>14990.115906708013</c:v>
                </c:pt>
                <c:pt idx="412">
                  <c:v>14992.048786888608</c:v>
                </c:pt>
                <c:pt idx="413">
                  <c:v>14993.91456236492</c:v>
                </c:pt>
                <c:pt idx="414">
                  <c:v>14995.715559062392</c:v>
                </c:pt>
                <c:pt idx="415">
                  <c:v>14997.454022743203</c:v>
                </c:pt>
                <c:pt idx="416">
                  <c:v>14999.132121730907</c:v>
                </c:pt>
                <c:pt idx="417">
                  <c:v>15000.751949545353</c:v>
                </c:pt>
                <c:pt idx="418">
                  <c:v>15002.315527450615</c:v>
                </c:pt>
                <c:pt idx="419">
                  <c:v>15003.824806918639</c:v>
                </c:pt>
                <c:pt idx="420">
                  <c:v>15005.281672011166</c:v>
                </c:pt>
                <c:pt idx="421">
                  <c:v>15006.687941682521</c:v>
                </c:pt>
                <c:pt idx="422">
                  <c:v>15008.045372005708</c:v>
                </c:pt>
                <c:pt idx="423">
                  <c:v>15009.355658324232</c:v>
                </c:pt>
                <c:pt idx="424">
                  <c:v>15010.620437331991</c:v>
                </c:pt>
                <c:pt idx="425">
                  <c:v>15011.841289083513</c:v>
                </c:pt>
                <c:pt idx="426">
                  <c:v>15013.019738936759</c:v>
                </c:pt>
                <c:pt idx="427">
                  <c:v>15014.157259430634</c:v>
                </c:pt>
                <c:pt idx="428">
                  <c:v>15015.255272099328</c:v>
                </c:pt>
                <c:pt idx="429">
                  <c:v>15016.315149225476</c:v>
                </c:pt>
                <c:pt idx="430">
                  <c:v>15017.338215534155</c:v>
                </c:pt>
                <c:pt idx="431">
                  <c:v>15018.325749829612</c:v>
                </c:pt>
                <c:pt idx="432">
                  <c:v>15019.278986576581</c:v>
                </c:pt>
                <c:pt idx="433">
                  <c:v>15020.199117428021</c:v>
                </c:pt>
                <c:pt idx="434">
                  <c:v>15021.087292700991</c:v>
                </c:pt>
                <c:pt idx="435">
                  <c:v>15021.944622802392</c:v>
                </c:pt>
                <c:pt idx="436">
                  <c:v>15022.772179606205</c:v>
                </c:pt>
                <c:pt idx="437">
                  <c:v>15023.570997783841</c:v>
                </c:pt>
                <c:pt idx="438">
                  <c:v>15024.342076089133</c:v>
                </c:pt>
                <c:pt idx="439">
                  <c:v>15025.086378599482</c:v>
                </c:pt>
                <c:pt idx="440">
                  <c:v>15025.804835914621</c:v>
                </c:pt>
                <c:pt idx="441">
                  <c:v>15026.498346314384</c:v>
                </c:pt>
                <c:pt idx="442">
                  <c:v>15027.16777687686</c:v>
                </c:pt>
                <c:pt idx="443">
                  <c:v>15027.813964558271</c:v>
                </c:pt>
                <c:pt idx="444">
                  <c:v>15028.437717235809</c:v>
                </c:pt>
                <c:pt idx="445">
                  <c:v>15029.03981471473</c:v>
                </c:pt>
                <c:pt idx="446">
                  <c:v>15029.621009700855</c:v>
                </c:pt>
                <c:pt idx="447">
                  <c:v>15030.182028739679</c:v>
                </c:pt>
                <c:pt idx="448">
                  <c:v>15030.723573123181</c:v>
                </c:pt>
                <c:pt idx="449">
                  <c:v>15031.24631976546</c:v>
                </c:pt>
                <c:pt idx="450">
                  <c:v>15031.75092204821</c:v>
                </c:pt>
                <c:pt idx="451">
                  <c:v>15032.238010637093</c:v>
                </c:pt>
                <c:pt idx="452">
                  <c:v>15032.708194269961</c:v>
                </c:pt>
                <c:pt idx="453">
                  <c:v>15033.162060517914</c:v>
                </c:pt>
                <c:pt idx="454">
                  <c:v>15033.600176520091</c:v>
                </c:pt>
                <c:pt idx="455">
                  <c:v>15034.023089693103</c:v>
                </c:pt>
                <c:pt idx="456">
                  <c:v>15034.431328415962</c:v>
                </c:pt>
                <c:pt idx="457">
                  <c:v>15034.825402691346</c:v>
                </c:pt>
                <c:pt idx="458">
                  <c:v>15035.205804784009</c:v>
                </c:pt>
                <c:pt idx="459">
                  <c:v>15035.573009837106</c:v>
                </c:pt>
                <c:pt idx="460">
                  <c:v>15035.927476467206</c:v>
                </c:pt>
                <c:pt idx="461">
                  <c:v>15036.2696473387</c:v>
                </c:pt>
                <c:pt idx="462">
                  <c:v>15036.599949718329</c:v>
                </c:pt>
                <c:pt idx="463">
                  <c:v>15036.918796010508</c:v>
                </c:pt>
                <c:pt idx="464">
                  <c:v>15037.226584274089</c:v>
                </c:pt>
                <c:pt idx="465">
                  <c:v>15037.523698721228</c:v>
                </c:pt>
                <c:pt idx="466">
                  <c:v>15037.810510198949</c:v>
                </c:pt>
                <c:pt idx="467">
                  <c:v>15038.08737665401</c:v>
                </c:pt>
                <c:pt idx="468">
                  <c:v>15038.354643581635</c:v>
                </c:pt>
                <c:pt idx="469">
                  <c:v>15038.612644458692</c:v>
                </c:pt>
                <c:pt idx="470">
                  <c:v>15038.86170116181</c:v>
                </c:pt>
                <c:pt idx="471">
                  <c:v>15039.102124371009</c:v>
                </c:pt>
                <c:pt idx="472">
                  <c:v>15039.334213959291</c:v>
                </c:pt>
                <c:pt idx="473">
                  <c:v>15039.55825936871</c:v>
                </c:pt>
                <c:pt idx="474">
                  <c:v>15039.774539973372</c:v>
                </c:pt>
                <c:pt idx="475">
                  <c:v>15039.983325429826</c:v>
                </c:pt>
                <c:pt idx="476">
                  <c:v>15040.184876015275</c:v>
                </c:pt>
                <c:pt idx="477">
                  <c:v>15040.379442954027</c:v>
                </c:pt>
                <c:pt idx="478">
                  <c:v>15040.567268732599</c:v>
                </c:pt>
                <c:pt idx="479">
                  <c:v>15040.748587403872</c:v>
                </c:pt>
                <c:pt idx="480">
                  <c:v>15040.92362488065</c:v>
                </c:pt>
                <c:pt idx="481">
                  <c:v>15041.092599219022</c:v>
                </c:pt>
                <c:pt idx="482">
                  <c:v>15041.255720891866</c:v>
                </c:pt>
                <c:pt idx="483">
                  <c:v>15041.413193052824</c:v>
                </c:pt>
                <c:pt idx="484">
                  <c:v>15041.56521179111</c:v>
                </c:pt>
                <c:pt idx="485">
                  <c:v>15041.711966377437</c:v>
                </c:pt>
                <c:pt idx="486">
                  <c:v>15041.853639501385</c:v>
                </c:pt>
                <c:pt idx="487">
                  <c:v>15041.990407500518</c:v>
                </c:pt>
                <c:pt idx="488">
                  <c:v>15042.122440581508</c:v>
                </c:pt>
                <c:pt idx="489">
                  <c:v>15042.249903033577</c:v>
                </c:pt>
                <c:pt idx="490">
                  <c:v>15042.372953434495</c:v>
                </c:pt>
                <c:pt idx="491">
                  <c:v>15042.491744849411</c:v>
                </c:pt>
                <c:pt idx="492">
                  <c:v>15042.606425022763</c:v>
                </c:pt>
                <c:pt idx="493">
                  <c:v>15042.717136563495</c:v>
                </c:pt>
                <c:pt idx="494">
                  <c:v>15042.824017123832</c:v>
                </c:pt>
                <c:pt idx="495">
                  <c:v>15042.927199571826</c:v>
                </c:pt>
                <c:pt idx="496">
                  <c:v>15043.026812157892</c:v>
                </c:pt>
                <c:pt idx="497">
                  <c:v>15043.122978675539</c:v>
                </c:pt>
                <c:pt idx="498">
                  <c:v>15043.215818616512</c:v>
                </c:pt>
                <c:pt idx="499">
                  <c:v>15043.305447320519</c:v>
                </c:pt>
                <c:pt idx="500">
                  <c:v>15043.391976119749</c:v>
                </c:pt>
                <c:pt idx="501">
                  <c:v>15043.475512478348</c:v>
                </c:pt>
                <c:pt idx="502">
                  <c:v>15043.556160127049</c:v>
                </c:pt>
                <c:pt idx="503">
                  <c:v>15043.634019193099</c:v>
                </c:pt>
                <c:pt idx="504">
                  <c:v>15043.709186325665</c:v>
                </c:pt>
                <c:pt idx="505">
                  <c:v>15043.781754816866</c:v>
                </c:pt>
                <c:pt idx="506">
                  <c:v>15043.851814718601</c:v>
                </c:pt>
                <c:pt idx="507">
                  <c:v>15043.91945295529</c:v>
                </c:pt>
                <c:pt idx="508">
                  <c:v>15043.9847534327</c:v>
                </c:pt>
                <c:pt idx="509">
                  <c:v>15044.047797142974</c:v>
                </c:pt>
                <c:pt idx="510">
                  <c:v>15044.108662265997</c:v>
                </c:pt>
                <c:pt idx="511">
                  <c:v>15044.167424267242</c:v>
                </c:pt>
                <c:pt idx="512">
                  <c:v>15044.224155992193</c:v>
                </c:pt>
                <c:pt idx="513">
                  <c:v>15044.278927757494</c:v>
                </c:pt>
                <c:pt idx="514">
                  <c:v>15044.331807438904</c:v>
                </c:pt>
                <c:pt idx="515">
                  <c:v>15044.382860556207</c:v>
                </c:pt>
                <c:pt idx="516">
                  <c:v>15044.432150355147</c:v>
                </c:pt>
                <c:pt idx="517">
                  <c:v>15044.479737886526</c:v>
                </c:pt>
                <c:pt idx="518">
                  <c:v>15044.525682082527</c:v>
                </c:pt>
                <c:pt idx="519">
                  <c:v>15044.570039830394</c:v>
                </c:pt>
                <c:pt idx="520">
                  <c:v>15044.612866043542</c:v>
                </c:pt>
                <c:pt idx="521">
                  <c:v>15044.654213730186</c:v>
                </c:pt>
                <c:pt idx="522">
                  <c:v>15044.694134059579</c:v>
                </c:pt>
                <c:pt idx="523">
                  <c:v>15044.732676425951</c:v>
                </c:pt>
                <c:pt idx="524">
                  <c:v>15044.769888510211</c:v>
                </c:pt>
                <c:pt idx="525">
                  <c:v>15044.805816339511</c:v>
                </c:pt>
                <c:pt idx="526">
                  <c:v>15044.840504344724</c:v>
                </c:pt>
                <c:pt idx="527">
                  <c:v>15044.873995415928</c:v>
                </c:pt>
                <c:pt idx="528">
                  <c:v>15044.906330955959</c:v>
                </c:pt>
                <c:pt idx="529">
                  <c:v>15044.937550932091</c:v>
                </c:pt>
                <c:pt idx="530">
                  <c:v>15044.967693925926</c:v>
                </c:pt>
                <c:pt idx="531">
                  <c:v>15044.99679718154</c:v>
                </c:pt>
                <c:pt idx="532">
                  <c:v>15045.024896651959</c:v>
                </c:pt>
                <c:pt idx="533">
                  <c:v>15045.05202704401</c:v>
                </c:pt>
                <c:pt idx="534">
                  <c:v>15045.078221861615</c:v>
                </c:pt>
                <c:pt idx="535">
                  <c:v>15045.103513447579</c:v>
                </c:pt>
                <c:pt idx="536">
                  <c:v>15045.127933023919</c:v>
                </c:pt>
                <c:pt idx="537">
                  <c:v>15045.151510730797</c:v>
                </c:pt>
                <c:pt idx="538">
                  <c:v>15045.174275664083</c:v>
                </c:pt>
                <c:pt idx="539">
                  <c:v>15045.196255911633</c:v>
                </c:pt>
                <c:pt idx="540">
                  <c:v>15045.21747858828</c:v>
                </c:pt>
                <c:pt idx="541">
                  <c:v>15045.237969869628</c:v>
                </c:pt>
                <c:pt idx="542">
                  <c:v>15045.257755024659</c:v>
                </c:pt>
                <c:pt idx="543">
                  <c:v>15045.276858447209</c:v>
                </c:pt>
                <c:pt idx="544">
                  <c:v>15045.295303686344</c:v>
                </c:pt>
                <c:pt idx="545">
                  <c:v>15045.313113475688</c:v>
                </c:pt>
                <c:pt idx="546">
                  <c:v>15045.330309761724</c:v>
                </c:pt>
                <c:pt idx="547">
                  <c:v>15045.346913731115</c:v>
                </c:pt>
                <c:pt idx="548">
                  <c:v>15045.362945837065</c:v>
                </c:pt>
                <c:pt idx="549">
                  <c:v>15045.37842582478</c:v>
                </c:pt>
                <c:pt idx="550">
                  <c:v>15045.393372756027</c:v>
                </c:pt>
                <c:pt idx="551">
                  <c:v>15045.40780503285</c:v>
                </c:pt>
                <c:pt idx="552">
                  <c:v>15045.421740420456</c:v>
                </c:pt>
                <c:pt idx="553">
                  <c:v>15045.435196069304</c:v>
                </c:pt>
                <c:pt idx="554">
                  <c:v>15045.448188536435</c:v>
                </c:pt>
                <c:pt idx="555">
                  <c:v>15045.460733806047</c:v>
                </c:pt>
                <c:pt idx="556">
                  <c:v>15045.472847309366</c:v>
                </c:pt>
                <c:pt idx="557">
                  <c:v>15045.48454394382</c:v>
                </c:pt>
                <c:pt idx="558">
                  <c:v>15045.49583809155</c:v>
                </c:pt>
                <c:pt idx="559">
                  <c:v>15045.506743637277</c:v>
                </c:pt>
                <c:pt idx="560">
                  <c:v>15045.517273985544</c:v>
                </c:pt>
                <c:pt idx="561">
                  <c:v>15045.527442077366</c:v>
                </c:pt>
                <c:pt idx="562">
                  <c:v>15045.537260406294</c:v>
                </c:pt>
                <c:pt idx="563">
                  <c:v>15045.546741033932</c:v>
                </c:pt>
                <c:pt idx="564">
                  <c:v>15045.555895604894</c:v>
                </c:pt>
                <c:pt idx="565">
                  <c:v>15045.564735361269</c:v>
                </c:pt>
                <c:pt idx="566">
                  <c:v>15045.573271156563</c:v>
                </c:pt>
                <c:pt idx="567">
                  <c:v>15045.581513469162</c:v>
                </c:pt>
                <c:pt idx="568">
                  <c:v>15045.589472415331</c:v>
                </c:pt>
                <c:pt idx="569">
                  <c:v>15045.597157761757</c:v>
                </c:pt>
                <c:pt idx="570">
                  <c:v>15045.60457893766</c:v>
                </c:pt>
                <c:pt idx="571">
                  <c:v>15045.611745046484</c:v>
                </c:pt>
                <c:pt idx="572">
                  <c:v>15045.618664877176</c:v>
                </c:pt>
                <c:pt idx="573">
                  <c:v>15045.625346915082</c:v>
                </c:pt>
                <c:pt idx="574">
                  <c:v>15045.631799352454</c:v>
                </c:pt>
                <c:pt idx="575">
                  <c:v>15045.638030098604</c:v>
                </c:pt>
                <c:pt idx="576">
                  <c:v>15045.644046789703</c:v>
                </c:pt>
                <c:pt idx="577">
                  <c:v>15045.649856798227</c:v>
                </c:pt>
                <c:pt idx="578">
                  <c:v>15045.655467242095</c:v>
                </c:pt>
                <c:pt idx="579">
                  <c:v>15045.660884993476</c:v>
                </c:pt>
                <c:pt idx="580">
                  <c:v>15045.666116687295</c:v>
                </c:pt>
                <c:pt idx="581">
                  <c:v>15045.671168729441</c:v>
                </c:pt>
                <c:pt idx="582">
                  <c:v>15045.676047304698</c:v>
                </c:pt>
                <c:pt idx="583">
                  <c:v>15045.680758384391</c:v>
                </c:pt>
                <c:pt idx="584">
                  <c:v>15045.685307733776</c:v>
                </c:pt>
                <c:pt idx="585">
                  <c:v>15045.689700919165</c:v>
                </c:pt>
                <c:pt idx="586">
                  <c:v>15045.693943314809</c:v>
                </c:pt>
                <c:pt idx="587">
                  <c:v>15045.698040109544</c:v>
                </c:pt>
                <c:pt idx="588">
                  <c:v>15045.701996313201</c:v>
                </c:pt>
                <c:pt idx="589">
                  <c:v>15045.705816762797</c:v>
                </c:pt>
                <c:pt idx="590">
                  <c:v>15045.709506128511</c:v>
                </c:pt>
                <c:pt idx="591">
                  <c:v>15045.713068919456</c:v>
                </c:pt>
                <c:pt idx="592">
                  <c:v>15045.716509489244</c:v>
                </c:pt>
                <c:pt idx="593">
                  <c:v>15045.719832041363</c:v>
                </c:pt>
                <c:pt idx="594">
                  <c:v>15045.723040634366</c:v>
                </c:pt>
                <c:pt idx="595">
                  <c:v>15045.726139186885</c:v>
                </c:pt>
                <c:pt idx="596">
                  <c:v>15045.72913148246</c:v>
                </c:pt>
                <c:pt idx="597">
                  <c:v>15045.732021174214</c:v>
                </c:pt>
                <c:pt idx="598">
                  <c:v>15045.734811789356</c:v>
                </c:pt>
                <c:pt idx="599">
                  <c:v>15045.737506733534</c:v>
                </c:pt>
                <c:pt idx="600">
                  <c:v>15045.740109295033</c:v>
                </c:pt>
                <c:pt idx="601">
                  <c:v>15045.74262264883</c:v>
                </c:pt>
                <c:pt idx="602">
                  <c:v>15045.74504986051</c:v>
                </c:pt>
                <c:pt idx="603">
                  <c:v>15045.747393890042</c:v>
                </c:pt>
                <c:pt idx="604">
                  <c:v>15045.74965759543</c:v>
                </c:pt>
                <c:pt idx="605">
                  <c:v>15045.751843736231</c:v>
                </c:pt>
                <c:pt idx="606">
                  <c:v>15045.753954976955</c:v>
                </c:pt>
                <c:pt idx="607">
                  <c:v>15045.755993890351</c:v>
                </c:pt>
                <c:pt idx="608">
                  <c:v>15045.757962960568</c:v>
                </c:pt>
                <c:pt idx="609">
                  <c:v>15045.75986458622</c:v>
                </c:pt>
                <c:pt idx="610">
                  <c:v>15045.761701083336</c:v>
                </c:pt>
                <c:pt idx="611">
                  <c:v>15045.763474688214</c:v>
                </c:pt>
                <c:pt idx="612">
                  <c:v>15045.765187560164</c:v>
                </c:pt>
                <c:pt idx="613">
                  <c:v>15045.766841784174</c:v>
                </c:pt>
                <c:pt idx="614">
                  <c:v>15045.768439373473</c:v>
                </c:pt>
                <c:pt idx="615">
                  <c:v>15045.769982272001</c:v>
                </c:pt>
                <c:pt idx="616">
                  <c:v>15045.771472356806</c:v>
                </c:pt>
                <c:pt idx="617">
                  <c:v>15045.772911440352</c:v>
                </c:pt>
                <c:pt idx="618">
                  <c:v>15045.774301272742</c:v>
                </c:pt>
                <c:pt idx="619">
                  <c:v>15045.775643543873</c:v>
                </c:pt>
                <c:pt idx="620">
                  <c:v>15045.776939885507</c:v>
                </c:pt>
                <c:pt idx="621">
                  <c:v>15045.778191873285</c:v>
                </c:pt>
                <c:pt idx="622">
                  <c:v>15045.779401028653</c:v>
                </c:pt>
                <c:pt idx="623">
                  <c:v>15045.780568820735</c:v>
                </c:pt>
                <c:pt idx="624">
                  <c:v>15045.78169666814</c:v>
                </c:pt>
                <c:pt idx="625">
                  <c:v>15045.782785940697</c:v>
                </c:pt>
                <c:pt idx="626">
                  <c:v>15045.78383796114</c:v>
                </c:pt>
                <c:pt idx="627">
                  <c:v>15045.78485400673</c:v>
                </c:pt>
                <c:pt idx="628">
                  <c:v>15045.785835310824</c:v>
                </c:pt>
                <c:pt idx="629">
                  <c:v>15045.786783064386</c:v>
                </c:pt>
                <c:pt idx="630">
                  <c:v>15045.787698417449</c:v>
                </c:pt>
                <c:pt idx="631">
                  <c:v>15045.788582480525</c:v>
                </c:pt>
                <c:pt idx="632">
                  <c:v>15045.789436325966</c:v>
                </c:pt>
                <c:pt idx="633">
                  <c:v>15045.790260989279</c:v>
                </c:pt>
                <c:pt idx="634">
                  <c:v>15045.791057470398</c:v>
                </c:pt>
                <c:pt idx="635">
                  <c:v>15045.791826734903</c:v>
                </c:pt>
                <c:pt idx="636">
                  <c:v>15045.79256971521</c:v>
                </c:pt>
                <c:pt idx="637">
                  <c:v>15045.793287311704</c:v>
                </c:pt>
                <c:pt idx="638">
                  <c:v>15045.793980393855</c:v>
                </c:pt>
                <c:pt idx="639">
                  <c:v>15045.79464980127</c:v>
                </c:pt>
                <c:pt idx="640">
                  <c:v>15045.795296344728</c:v>
                </c:pt>
                <c:pt idx="641">
                  <c:v>15045.79592080717</c:v>
                </c:pt>
                <c:pt idx="642">
                  <c:v>15045.796523944658</c:v>
                </c:pt>
                <c:pt idx="643">
                  <c:v>15045.797106487302</c:v>
                </c:pt>
                <c:pt idx="644">
                  <c:v>15045.797669140145</c:v>
                </c:pt>
                <c:pt idx="645">
                  <c:v>15045.798212584041</c:v>
                </c:pt>
                <c:pt idx="646">
                  <c:v>15045.798737476469</c:v>
                </c:pt>
                <c:pt idx="647">
                  <c:v>15045.799244452352</c:v>
                </c:pt>
                <c:pt idx="648">
                  <c:v>15045.799734124825</c:v>
                </c:pt>
                <c:pt idx="649">
                  <c:v>15045.800207085986</c:v>
                </c:pt>
                <c:pt idx="650">
                  <c:v>15045.800663907621</c:v>
                </c:pt>
                <c:pt idx="651">
                  <c:v>15045.801105141905</c:v>
                </c:pt>
                <c:pt idx="652">
                  <c:v>15045.801531322069</c:v>
                </c:pt>
                <c:pt idx="653">
                  <c:v>15045.801942963057</c:v>
                </c:pt>
                <c:pt idx="654">
                  <c:v>15045.802340562153</c:v>
                </c:pt>
                <c:pt idx="655">
                  <c:v>15045.802724599593</c:v>
                </c:pt>
                <c:pt idx="656">
                  <c:v>15045.80309553914</c:v>
                </c:pt>
                <c:pt idx="657">
                  <c:v>15045.803453828665</c:v>
                </c:pt>
                <c:pt idx="658">
                  <c:v>15045.803799900677</c:v>
                </c:pt>
                <c:pt idx="659">
                  <c:v>15045.804134172866</c:v>
                </c:pt>
                <c:pt idx="660">
                  <c:v>15045.8044570486</c:v>
                </c:pt>
                <c:pt idx="661">
                  <c:v>15045.804768917427</c:v>
                </c:pt>
                <c:pt idx="662">
                  <c:v>15045.805070155546</c:v>
                </c:pt>
                <c:pt idx="663">
                  <c:v>15045.80536112626</c:v>
                </c:pt>
                <c:pt idx="664">
                  <c:v>15045.80564218043</c:v>
                </c:pt>
                <c:pt idx="665">
                  <c:v>15045.805913656894</c:v>
                </c:pt>
                <c:pt idx="666">
                  <c:v>15045.806175882881</c:v>
                </c:pt>
                <c:pt idx="667">
                  <c:v>15045.806429174412</c:v>
                </c:pt>
                <c:pt idx="668">
                  <c:v>15045.806673836687</c:v>
                </c:pt>
                <c:pt idx="669">
                  <c:v>15045.806910164451</c:v>
                </c:pt>
                <c:pt idx="670">
                  <c:v>15045.807138442357</c:v>
                </c:pt>
                <c:pt idx="671">
                  <c:v>15045.807358945309</c:v>
                </c:pt>
                <c:pt idx="672">
                  <c:v>15045.807571938802</c:v>
                </c:pt>
                <c:pt idx="673">
                  <c:v>15045.807777679238</c:v>
                </c:pt>
                <c:pt idx="674">
                  <c:v>15045.807976414246</c:v>
                </c:pt>
                <c:pt idx="675">
                  <c:v>15045.808168382975</c:v>
                </c:pt>
                <c:pt idx="676">
                  <c:v>15045.808353816392</c:v>
                </c:pt>
                <c:pt idx="677">
                  <c:v>15045.808532937559</c:v>
                </c:pt>
                <c:pt idx="678">
                  <c:v>15045.808705961903</c:v>
                </c:pt>
                <c:pt idx="679">
                  <c:v>15045.808873097483</c:v>
                </c:pt>
                <c:pt idx="680">
                  <c:v>15045.809034545236</c:v>
                </c:pt>
                <c:pt idx="681">
                  <c:v>15045.809190499229</c:v>
                </c:pt>
                <c:pt idx="682">
                  <c:v>15045.809341146887</c:v>
                </c:pt>
                <c:pt idx="683">
                  <c:v>15045.809486669226</c:v>
                </c:pt>
                <c:pt idx="684">
                  <c:v>15045.809627241071</c:v>
                </c:pt>
                <c:pt idx="685">
                  <c:v>15045.809763031268</c:v>
                </c:pt>
                <c:pt idx="686">
                  <c:v>15045.80989420289</c:v>
                </c:pt>
                <c:pt idx="687">
                  <c:v>15045.810020913434</c:v>
                </c:pt>
                <c:pt idx="688">
                  <c:v>15045.81014331501</c:v>
                </c:pt>
                <c:pt idx="689">
                  <c:v>15045.810261554532</c:v>
                </c:pt>
                <c:pt idx="690">
                  <c:v>15045.81037577389</c:v>
                </c:pt>
                <c:pt idx="691">
                  <c:v>15045.810486110124</c:v>
                </c:pt>
                <c:pt idx="692">
                  <c:v>15045.810592695592</c:v>
                </c:pt>
                <c:pt idx="693">
                  <c:v>15045.810695658129</c:v>
                </c:pt>
                <c:pt idx="694">
                  <c:v>15045.810795121199</c:v>
                </c:pt>
                <c:pt idx="695">
                  <c:v>15045.81089120405</c:v>
                </c:pt>
                <c:pt idx="696">
                  <c:v>15045.810984021857</c:v>
                </c:pt>
                <c:pt idx="697">
                  <c:v>15045.811073685858</c:v>
                </c:pt>
                <c:pt idx="698">
                  <c:v>15045.811160303492</c:v>
                </c:pt>
                <c:pt idx="699">
                  <c:v>15045.811243978531</c:v>
                </c:pt>
                <c:pt idx="700">
                  <c:v>15045.8113248112</c:v>
                </c:pt>
                <c:pt idx="701">
                  <c:v>15045.811402898304</c:v>
                </c:pt>
                <c:pt idx="702">
                  <c:v>15045.811478333339</c:v>
                </c:pt>
                <c:pt idx="703">
                  <c:v>15045.811551206611</c:v>
                </c:pt>
                <c:pt idx="704">
                  <c:v>15045.811621605344</c:v>
                </c:pt>
                <c:pt idx="705">
                  <c:v>15045.811689613784</c:v>
                </c:pt>
                <c:pt idx="706">
                  <c:v>15045.811755313298</c:v>
                </c:pt>
                <c:pt idx="707">
                  <c:v>15045.811818782482</c:v>
                </c:pt>
                <c:pt idx="708">
                  <c:v>15045.811880097246</c:v>
                </c:pt>
                <c:pt idx="709">
                  <c:v>15045.811939330912</c:v>
                </c:pt>
                <c:pt idx="710">
                  <c:v>15045.811996554296</c:v>
                </c:pt>
                <c:pt idx="711">
                  <c:v>15045.812051835801</c:v>
                </c:pt>
                <c:pt idx="712">
                  <c:v>15045.812105241497</c:v>
                </c:pt>
                <c:pt idx="713">
                  <c:v>15045.8121568352</c:v>
                </c:pt>
                <c:pt idx="714">
                  <c:v>15045.812206678547</c:v>
                </c:pt>
                <c:pt idx="715">
                  <c:v>15045.812254831077</c:v>
                </c:pt>
                <c:pt idx="716">
                  <c:v>15045.812301350294</c:v>
                </c:pt>
                <c:pt idx="717">
                  <c:v>15045.812346291743</c:v>
                </c:pt>
                <c:pt idx="718">
                  <c:v>15045.812389709077</c:v>
                </c:pt>
                <c:pt idx="719">
                  <c:v>15045.812431654118</c:v>
                </c:pt>
                <c:pt idx="720">
                  <c:v>15045.812472176922</c:v>
                </c:pt>
                <c:pt idx="721">
                  <c:v>15045.812511325837</c:v>
                </c:pt>
                <c:pt idx="722">
                  <c:v>15045.812549147568</c:v>
                </c:pt>
                <c:pt idx="723">
                  <c:v>15045.812585687221</c:v>
                </c:pt>
                <c:pt idx="724">
                  <c:v>15045.812620988372</c:v>
                </c:pt>
                <c:pt idx="725">
                  <c:v>15045.812655093108</c:v>
                </c:pt>
                <c:pt idx="726">
                  <c:v>15045.812688042084</c:v>
                </c:pt>
                <c:pt idx="727">
                  <c:v>15045.812719874568</c:v>
                </c:pt>
                <c:pt idx="728">
                  <c:v>15045.812750628491</c:v>
                </c:pt>
                <c:pt idx="729">
                  <c:v>15045.812780340493</c:v>
                </c:pt>
                <c:pt idx="730">
                  <c:v>15045.812809045965</c:v>
                </c:pt>
                <c:pt idx="731">
                  <c:v>15045.812836779094</c:v>
                </c:pt>
                <c:pt idx="732">
                  <c:v>15045.812863572903</c:v>
                </c:pt>
                <c:pt idx="733">
                  <c:v>15045.812889459286</c:v>
                </c:pt>
                <c:pt idx="734">
                  <c:v>15045.812914469059</c:v>
                </c:pt>
                <c:pt idx="735">
                  <c:v>15045.812938631983</c:v>
                </c:pt>
                <c:pt idx="736">
                  <c:v>15045.812961976808</c:v>
                </c:pt>
                <c:pt idx="737">
                  <c:v>15045.812984531305</c:v>
                </c:pt>
                <c:pt idx="738">
                  <c:v>15045.8130063223</c:v>
                </c:pt>
                <c:pt idx="739">
                  <c:v>15045.813027375705</c:v>
                </c:pt>
                <c:pt idx="740">
                  <c:v>15045.813047716554</c:v>
                </c:pt>
                <c:pt idx="741">
                  <c:v>15045.813067369025</c:v>
                </c:pt>
                <c:pt idx="742">
                  <c:v>15045.813086356475</c:v>
                </c:pt>
                <c:pt idx="743">
                  <c:v>15045.813104701465</c:v>
                </c:pt>
                <c:pt idx="744">
                  <c:v>15045.813122425792</c:v>
                </c:pt>
                <c:pt idx="745">
                  <c:v>15045.81313955051</c:v>
                </c:pt>
                <c:pt idx="746">
                  <c:v>15045.813156095955</c:v>
                </c:pt>
                <c:pt idx="747">
                  <c:v>15045.813172081775</c:v>
                </c:pt>
                <c:pt idx="748">
                  <c:v>15045.813187526945</c:v>
                </c:pt>
                <c:pt idx="749">
                  <c:v>15045.813202449799</c:v>
                </c:pt>
                <c:pt idx="750">
                  <c:v>15045.813216868048</c:v>
                </c:pt>
                <c:pt idx="751">
                  <c:v>15045.813230798798</c:v>
                </c:pt>
                <c:pt idx="752">
                  <c:v>15045.813244258576</c:v>
                </c:pt>
                <c:pt idx="753">
                  <c:v>15045.813257263346</c:v>
                </c:pt>
                <c:pt idx="754">
                  <c:v>15045.813269828528</c:v>
                </c:pt>
                <c:pt idx="755">
                  <c:v>15045.813281969022</c:v>
                </c:pt>
                <c:pt idx="756">
                  <c:v>15045.813293699219</c:v>
                </c:pt>
                <c:pt idx="757">
                  <c:v>15045.813305033022</c:v>
                </c:pt>
                <c:pt idx="758">
                  <c:v>15045.81331598386</c:v>
                </c:pt>
                <c:pt idx="759">
                  <c:v>15045.813326564708</c:v>
                </c:pt>
                <c:pt idx="760">
                  <c:v>15045.8133367881</c:v>
                </c:pt>
                <c:pt idx="761">
                  <c:v>15045.813346666142</c:v>
                </c:pt>
                <c:pt idx="762">
                  <c:v>15045.81335621053</c:v>
                </c:pt>
                <c:pt idx="763">
                  <c:v>15045.813365432567</c:v>
                </c:pt>
                <c:pt idx="764">
                  <c:v>15045.813374343164</c:v>
                </c:pt>
                <c:pt idx="765">
                  <c:v>15045.813382952869</c:v>
                </c:pt>
                <c:pt idx="766">
                  <c:v>15045.813391271868</c:v>
                </c:pt>
                <c:pt idx="767">
                  <c:v>15045.813399310004</c:v>
                </c:pt>
                <c:pt idx="768">
                  <c:v>15045.813407076783</c:v>
                </c:pt>
                <c:pt idx="769">
                  <c:v>15045.813414581389</c:v>
                </c:pt>
                <c:pt idx="770">
                  <c:v>15045.813421832696</c:v>
                </c:pt>
                <c:pt idx="771">
                  <c:v>15045.813428839276</c:v>
                </c:pt>
                <c:pt idx="772">
                  <c:v>15045.813435609409</c:v>
                </c:pt>
                <c:pt idx="773">
                  <c:v>15045.813442151097</c:v>
                </c:pt>
                <c:pt idx="774">
                  <c:v>15045.813448472067</c:v>
                </c:pt>
                <c:pt idx="775">
                  <c:v>15045.813454579786</c:v>
                </c:pt>
                <c:pt idx="776">
                  <c:v>15045.813460481468</c:v>
                </c:pt>
                <c:pt idx="777">
                  <c:v>15045.81346618408</c:v>
                </c:pt>
                <c:pt idx="778">
                  <c:v>15045.813471694355</c:v>
                </c:pt>
                <c:pt idx="779">
                  <c:v>15045.813477018799</c:v>
                </c:pt>
                <c:pt idx="780">
                  <c:v>15045.813482163694</c:v>
                </c:pt>
                <c:pt idx="781">
                  <c:v>15045.81348713511</c:v>
                </c:pt>
                <c:pt idx="782">
                  <c:v>15045.813491938914</c:v>
                </c:pt>
                <c:pt idx="783">
                  <c:v>15045.813496580769</c:v>
                </c:pt>
                <c:pt idx="784">
                  <c:v>15045.813501066152</c:v>
                </c:pt>
                <c:pt idx="785">
                  <c:v>15045.813505400349</c:v>
                </c:pt>
                <c:pt idx="786">
                  <c:v>15045.81350958847</c:v>
                </c:pt>
                <c:pt idx="787">
                  <c:v>15045.81351363545</c:v>
                </c:pt>
                <c:pt idx="788">
                  <c:v>15045.813517546061</c:v>
                </c:pt>
                <c:pt idx="789">
                  <c:v>15045.813521324908</c:v>
                </c:pt>
                <c:pt idx="790">
                  <c:v>15045.813524976442</c:v>
                </c:pt>
                <c:pt idx="791">
                  <c:v>15045.813528504965</c:v>
                </c:pt>
                <c:pt idx="792">
                  <c:v>15045.813531914631</c:v>
                </c:pt>
                <c:pt idx="793">
                  <c:v>15045.813535209454</c:v>
                </c:pt>
                <c:pt idx="794">
                  <c:v>15045.813538393313</c:v>
                </c:pt>
                <c:pt idx="795">
                  <c:v>15045.813541469955</c:v>
                </c:pt>
                <c:pt idx="796">
                  <c:v>15045.813544442999</c:v>
                </c:pt>
                <c:pt idx="797">
                  <c:v>15045.813547315944</c:v>
                </c:pt>
                <c:pt idx="798">
                  <c:v>15045.813550092167</c:v>
                </c:pt>
                <c:pt idx="799">
                  <c:v>15045.813552774935</c:v>
                </c:pt>
                <c:pt idx="800">
                  <c:v>15045.8135553674</c:v>
                </c:pt>
                <c:pt idx="801">
                  <c:v>15045.813557872612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F0-4DA5-8EB6-24285CB725D7}"/>
            </c:ext>
          </c:extLst>
        </c:ser>
        <c:ser>
          <c:idx val="0"/>
          <c:order val="4"/>
          <c:tx>
            <c:strRef>
              <c:f>'II Backend'!$X$3</c:f>
              <c:strCache>
                <c:ptCount val="1"/>
                <c:pt idx="0">
                  <c:v>Peak health care capacity need</c:v>
                </c:pt>
              </c:strCache>
            </c:strRef>
          </c:tx>
          <c:spPr>
            <a:ln w="12700" cap="rnd">
              <a:solidFill>
                <a:srgbClr val="FF0000">
                  <a:alpha val="96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1.8741406250000019E-2"/>
                  <c:y val="-5.0540269092287288E-2"/>
                </c:manualLayout>
              </c:layout>
              <c:numFmt formatCode="#0.0,,&quot; Million&quot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20590277777774"/>
                      <c:h val="7.68690543869622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29F-4664-A2CA-C8DEE4FB7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[0]!View_T_P</c:f>
              <c:numCache>
                <c:formatCode>#,##0</c:formatCode>
                <c:ptCount val="802"/>
                <c:pt idx="0">
                  <c:v>218477.31787760227</c:v>
                </c:pt>
                <c:pt idx="1">
                  <c:v>218477.31787760227</c:v>
                </c:pt>
                <c:pt idx="2">
                  <c:v>218477.31787760227</c:v>
                </c:pt>
                <c:pt idx="3">
                  <c:v>218477.31787760227</c:v>
                </c:pt>
                <c:pt idx="4">
                  <c:v>218477.31787760227</c:v>
                </c:pt>
                <c:pt idx="5">
                  <c:v>218477.31787760227</c:v>
                </c:pt>
                <c:pt idx="6">
                  <c:v>218477.31787760227</c:v>
                </c:pt>
                <c:pt idx="7">
                  <c:v>218477.31787760227</c:v>
                </c:pt>
                <c:pt idx="8">
                  <c:v>218477.31787760227</c:v>
                </c:pt>
                <c:pt idx="9">
                  <c:v>218477.31787760227</c:v>
                </c:pt>
                <c:pt idx="10">
                  <c:v>218477.31787760227</c:v>
                </c:pt>
                <c:pt idx="11">
                  <c:v>218477.31787760227</c:v>
                </c:pt>
                <c:pt idx="12">
                  <c:v>218477.31787760227</c:v>
                </c:pt>
                <c:pt idx="13">
                  <c:v>218477.31787760227</c:v>
                </c:pt>
                <c:pt idx="14">
                  <c:v>218477.31787760227</c:v>
                </c:pt>
                <c:pt idx="15">
                  <c:v>218477.31787760227</c:v>
                </c:pt>
                <c:pt idx="16">
                  <c:v>218477.31787760227</c:v>
                </c:pt>
                <c:pt idx="17">
                  <c:v>218477.31787760227</c:v>
                </c:pt>
                <c:pt idx="18">
                  <c:v>218477.31787760227</c:v>
                </c:pt>
                <c:pt idx="19">
                  <c:v>218477.31787760227</c:v>
                </c:pt>
                <c:pt idx="20">
                  <c:v>218477.31787760227</c:v>
                </c:pt>
                <c:pt idx="21">
                  <c:v>218477.31787760227</c:v>
                </c:pt>
                <c:pt idx="22">
                  <c:v>218477.31787760227</c:v>
                </c:pt>
                <c:pt idx="23">
                  <c:v>218477.31787760227</c:v>
                </c:pt>
                <c:pt idx="24">
                  <c:v>218477.31787760227</c:v>
                </c:pt>
                <c:pt idx="25">
                  <c:v>218477.31787760227</c:v>
                </c:pt>
                <c:pt idx="26">
                  <c:v>218477.31787760227</c:v>
                </c:pt>
                <c:pt idx="27">
                  <c:v>218477.31787760227</c:v>
                </c:pt>
                <c:pt idx="28">
                  <c:v>218477.31787760227</c:v>
                </c:pt>
                <c:pt idx="29">
                  <c:v>218477.31787760227</c:v>
                </c:pt>
                <c:pt idx="30">
                  <c:v>218477.31787760227</c:v>
                </c:pt>
                <c:pt idx="31">
                  <c:v>218477.31787760227</c:v>
                </c:pt>
                <c:pt idx="32">
                  <c:v>218477.31787760227</c:v>
                </c:pt>
                <c:pt idx="33">
                  <c:v>218477.31787760227</c:v>
                </c:pt>
                <c:pt idx="34">
                  <c:v>218477.31787760227</c:v>
                </c:pt>
                <c:pt idx="35">
                  <c:v>218477.31787760227</c:v>
                </c:pt>
                <c:pt idx="36">
                  <c:v>218477.31787760227</c:v>
                </c:pt>
                <c:pt idx="37">
                  <c:v>218477.31787760227</c:v>
                </c:pt>
                <c:pt idx="38">
                  <c:v>218477.31787760227</c:v>
                </c:pt>
                <c:pt idx="39">
                  <c:v>218477.31787760227</c:v>
                </c:pt>
                <c:pt idx="40">
                  <c:v>218477.31787760227</c:v>
                </c:pt>
                <c:pt idx="41">
                  <c:v>218477.31787760227</c:v>
                </c:pt>
                <c:pt idx="42">
                  <c:v>218477.31787760227</c:v>
                </c:pt>
                <c:pt idx="43">
                  <c:v>218477.31787760227</c:v>
                </c:pt>
                <c:pt idx="44">
                  <c:v>218477.31787760227</c:v>
                </c:pt>
                <c:pt idx="45">
                  <c:v>218477.31787760227</c:v>
                </c:pt>
                <c:pt idx="46">
                  <c:v>218477.31787760227</c:v>
                </c:pt>
                <c:pt idx="47">
                  <c:v>218477.31787760227</c:v>
                </c:pt>
                <c:pt idx="48">
                  <c:v>218477.31787760227</c:v>
                </c:pt>
                <c:pt idx="49">
                  <c:v>218477.31787760227</c:v>
                </c:pt>
                <c:pt idx="50">
                  <c:v>218477.31787760227</c:v>
                </c:pt>
                <c:pt idx="51">
                  <c:v>218477.31787760227</c:v>
                </c:pt>
                <c:pt idx="52">
                  <c:v>218477.31787760227</c:v>
                </c:pt>
                <c:pt idx="53">
                  <c:v>218477.31787760227</c:v>
                </c:pt>
                <c:pt idx="54">
                  <c:v>218477.31787760227</c:v>
                </c:pt>
                <c:pt idx="55">
                  <c:v>218477.31787760227</c:v>
                </c:pt>
                <c:pt idx="56">
                  <c:v>218477.31787760227</c:v>
                </c:pt>
                <c:pt idx="57">
                  <c:v>218477.31787760227</c:v>
                </c:pt>
                <c:pt idx="58">
                  <c:v>218477.31787760227</c:v>
                </c:pt>
                <c:pt idx="59">
                  <c:v>218477.31787760227</c:v>
                </c:pt>
                <c:pt idx="60">
                  <c:v>218477.31787760227</c:v>
                </c:pt>
                <c:pt idx="61">
                  <c:v>218477.31787760227</c:v>
                </c:pt>
                <c:pt idx="62">
                  <c:v>218477.31787760227</c:v>
                </c:pt>
                <c:pt idx="63">
                  <c:v>218477.31787760227</c:v>
                </c:pt>
                <c:pt idx="64">
                  <c:v>218477.31787760227</c:v>
                </c:pt>
                <c:pt idx="65">
                  <c:v>218477.31787760227</c:v>
                </c:pt>
                <c:pt idx="66">
                  <c:v>218477.31787760227</c:v>
                </c:pt>
                <c:pt idx="67">
                  <c:v>218477.31787760227</c:v>
                </c:pt>
                <c:pt idx="68">
                  <c:v>218477.31787760227</c:v>
                </c:pt>
                <c:pt idx="69">
                  <c:v>218477.31787760227</c:v>
                </c:pt>
                <c:pt idx="70">
                  <c:v>218477.31787760227</c:v>
                </c:pt>
                <c:pt idx="71">
                  <c:v>218477.31787760227</c:v>
                </c:pt>
                <c:pt idx="72">
                  <c:v>218477.31787760227</c:v>
                </c:pt>
                <c:pt idx="73">
                  <c:v>218477.31787760227</c:v>
                </c:pt>
                <c:pt idx="74">
                  <c:v>218477.31787760227</c:v>
                </c:pt>
                <c:pt idx="75">
                  <c:v>218477.31787760227</c:v>
                </c:pt>
                <c:pt idx="76">
                  <c:v>218477.31787760227</c:v>
                </c:pt>
                <c:pt idx="77">
                  <c:v>218477.31787760227</c:v>
                </c:pt>
                <c:pt idx="78">
                  <c:v>218477.31787760227</c:v>
                </c:pt>
                <c:pt idx="79">
                  <c:v>218477.31787760227</c:v>
                </c:pt>
                <c:pt idx="80">
                  <c:v>218477.31787760227</c:v>
                </c:pt>
                <c:pt idx="81">
                  <c:v>218477.31787760227</c:v>
                </c:pt>
                <c:pt idx="82">
                  <c:v>218477.31787760227</c:v>
                </c:pt>
                <c:pt idx="83">
                  <c:v>218477.31787760227</c:v>
                </c:pt>
                <c:pt idx="84">
                  <c:v>218477.31787760227</c:v>
                </c:pt>
                <c:pt idx="85">
                  <c:v>218477.31787760227</c:v>
                </c:pt>
                <c:pt idx="86">
                  <c:v>218477.31787760227</c:v>
                </c:pt>
                <c:pt idx="87">
                  <c:v>218477.31787760227</c:v>
                </c:pt>
                <c:pt idx="88">
                  <c:v>218477.31787760227</c:v>
                </c:pt>
                <c:pt idx="89">
                  <c:v>218477.31787760227</c:v>
                </c:pt>
                <c:pt idx="90">
                  <c:v>218477.31787760227</c:v>
                </c:pt>
                <c:pt idx="91">
                  <c:v>218477.31787760227</c:v>
                </c:pt>
                <c:pt idx="92">
                  <c:v>218477.31787760227</c:v>
                </c:pt>
                <c:pt idx="93">
                  <c:v>218477.31787760227</c:v>
                </c:pt>
                <c:pt idx="94">
                  <c:v>218477.31787760227</c:v>
                </c:pt>
                <c:pt idx="95">
                  <c:v>218477.31787760227</c:v>
                </c:pt>
                <c:pt idx="96">
                  <c:v>218477.31787760227</c:v>
                </c:pt>
                <c:pt idx="97">
                  <c:v>218477.31787760227</c:v>
                </c:pt>
                <c:pt idx="98">
                  <c:v>218477.31787760227</c:v>
                </c:pt>
                <c:pt idx="99">
                  <c:v>218477.31787760227</c:v>
                </c:pt>
                <c:pt idx="100">
                  <c:v>218477.31787760227</c:v>
                </c:pt>
                <c:pt idx="101">
                  <c:v>218477.31787760227</c:v>
                </c:pt>
                <c:pt idx="102">
                  <c:v>218477.31787760227</c:v>
                </c:pt>
                <c:pt idx="103">
                  <c:v>218477.31787760227</c:v>
                </c:pt>
                <c:pt idx="104">
                  <c:v>218477.31787760227</c:v>
                </c:pt>
                <c:pt idx="105">
                  <c:v>218477.31787760227</c:v>
                </c:pt>
                <c:pt idx="106">
                  <c:v>218477.31787760227</c:v>
                </c:pt>
                <c:pt idx="107">
                  <c:v>218477.31787760227</c:v>
                </c:pt>
                <c:pt idx="108">
                  <c:v>218477.31787760227</c:v>
                </c:pt>
                <c:pt idx="109">
                  <c:v>218477.31787760227</c:v>
                </c:pt>
                <c:pt idx="110">
                  <c:v>218477.31787760227</c:v>
                </c:pt>
                <c:pt idx="111">
                  <c:v>218477.31787760227</c:v>
                </c:pt>
                <c:pt idx="112">
                  <c:v>218477.31787760227</c:v>
                </c:pt>
                <c:pt idx="113">
                  <c:v>218477.31787760227</c:v>
                </c:pt>
                <c:pt idx="114">
                  <c:v>218477.31787760227</c:v>
                </c:pt>
                <c:pt idx="115">
                  <c:v>218477.31787760227</c:v>
                </c:pt>
                <c:pt idx="116">
                  <c:v>218477.31787760227</c:v>
                </c:pt>
                <c:pt idx="117">
                  <c:v>218477.31787760227</c:v>
                </c:pt>
                <c:pt idx="118">
                  <c:v>218477.31787760227</c:v>
                </c:pt>
                <c:pt idx="119">
                  <c:v>218477.31787760227</c:v>
                </c:pt>
                <c:pt idx="120">
                  <c:v>218477.31787760227</c:v>
                </c:pt>
                <c:pt idx="121">
                  <c:v>218477.31787760227</c:v>
                </c:pt>
                <c:pt idx="122">
                  <c:v>218477.31787760227</c:v>
                </c:pt>
                <c:pt idx="123">
                  <c:v>218477.31787760227</c:v>
                </c:pt>
                <c:pt idx="124">
                  <c:v>218477.31787760227</c:v>
                </c:pt>
                <c:pt idx="125">
                  <c:v>218477.31787760227</c:v>
                </c:pt>
                <c:pt idx="126">
                  <c:v>218477.31787760227</c:v>
                </c:pt>
                <c:pt idx="127">
                  <c:v>218477.31787760227</c:v>
                </c:pt>
                <c:pt idx="128">
                  <c:v>218477.31787760227</c:v>
                </c:pt>
                <c:pt idx="129">
                  <c:v>218477.31787760227</c:v>
                </c:pt>
                <c:pt idx="130">
                  <c:v>218477.31787760227</c:v>
                </c:pt>
                <c:pt idx="131">
                  <c:v>218477.31787760227</c:v>
                </c:pt>
                <c:pt idx="132">
                  <c:v>218477.31787760227</c:v>
                </c:pt>
                <c:pt idx="133">
                  <c:v>218477.31787760227</c:v>
                </c:pt>
                <c:pt idx="134">
                  <c:v>218477.31787760227</c:v>
                </c:pt>
                <c:pt idx="135">
                  <c:v>218477.31787760227</c:v>
                </c:pt>
                <c:pt idx="136">
                  <c:v>218477.31787760227</c:v>
                </c:pt>
                <c:pt idx="137">
                  <c:v>218477.31787760227</c:v>
                </c:pt>
                <c:pt idx="138">
                  <c:v>218477.31787760227</c:v>
                </c:pt>
                <c:pt idx="139">
                  <c:v>218477.31787760227</c:v>
                </c:pt>
                <c:pt idx="140">
                  <c:v>218477.31787760227</c:v>
                </c:pt>
                <c:pt idx="141">
                  <c:v>218477.31787760227</c:v>
                </c:pt>
                <c:pt idx="142">
                  <c:v>218477.31787760227</c:v>
                </c:pt>
                <c:pt idx="143">
                  <c:v>218477.31787760227</c:v>
                </c:pt>
                <c:pt idx="144">
                  <c:v>218477.31787760227</c:v>
                </c:pt>
                <c:pt idx="145">
                  <c:v>218477.31787760227</c:v>
                </c:pt>
                <c:pt idx="146">
                  <c:v>218477.31787760227</c:v>
                </c:pt>
                <c:pt idx="147">
                  <c:v>218477.31787760227</c:v>
                </c:pt>
                <c:pt idx="148">
                  <c:v>218477.31787760227</c:v>
                </c:pt>
                <c:pt idx="149">
                  <c:v>218477.31787760227</c:v>
                </c:pt>
                <c:pt idx="150">
                  <c:v>218477.31787760227</c:v>
                </c:pt>
                <c:pt idx="151">
                  <c:v>218477.31787760227</c:v>
                </c:pt>
                <c:pt idx="152">
                  <c:v>218477.31787760227</c:v>
                </c:pt>
                <c:pt idx="153">
                  <c:v>218477.31787760227</c:v>
                </c:pt>
                <c:pt idx="154">
                  <c:v>218477.31787760227</c:v>
                </c:pt>
                <c:pt idx="155">
                  <c:v>218477.31787760227</c:v>
                </c:pt>
                <c:pt idx="156">
                  <c:v>218477.31787760227</c:v>
                </c:pt>
                <c:pt idx="157">
                  <c:v>218477.31787760227</c:v>
                </c:pt>
                <c:pt idx="158">
                  <c:v>218477.31787760227</c:v>
                </c:pt>
                <c:pt idx="159">
                  <c:v>218477.31787760227</c:v>
                </c:pt>
                <c:pt idx="160">
                  <c:v>218477.31787760227</c:v>
                </c:pt>
                <c:pt idx="161">
                  <c:v>218477.31787760227</c:v>
                </c:pt>
                <c:pt idx="162">
                  <c:v>218477.31787760227</c:v>
                </c:pt>
                <c:pt idx="163">
                  <c:v>218477.31787760227</c:v>
                </c:pt>
                <c:pt idx="164">
                  <c:v>218477.31787760227</c:v>
                </c:pt>
                <c:pt idx="165">
                  <c:v>218477.31787760227</c:v>
                </c:pt>
                <c:pt idx="166">
                  <c:v>218477.31787760227</c:v>
                </c:pt>
                <c:pt idx="167">
                  <c:v>218477.31787760227</c:v>
                </c:pt>
                <c:pt idx="168">
                  <c:v>218477.31787760227</c:v>
                </c:pt>
                <c:pt idx="169">
                  <c:v>218477.31787760227</c:v>
                </c:pt>
                <c:pt idx="170">
                  <c:v>218477.31787760227</c:v>
                </c:pt>
                <c:pt idx="171">
                  <c:v>218477.31787760227</c:v>
                </c:pt>
                <c:pt idx="172">
                  <c:v>218477.31787760227</c:v>
                </c:pt>
                <c:pt idx="173">
                  <c:v>218477.31787760227</c:v>
                </c:pt>
                <c:pt idx="174">
                  <c:v>218477.31787760227</c:v>
                </c:pt>
                <c:pt idx="175">
                  <c:v>218477.31787760227</c:v>
                </c:pt>
                <c:pt idx="176">
                  <c:v>218477.31787760227</c:v>
                </c:pt>
                <c:pt idx="177">
                  <c:v>218477.31787760227</c:v>
                </c:pt>
                <c:pt idx="178">
                  <c:v>218477.31787760227</c:v>
                </c:pt>
                <c:pt idx="179">
                  <c:v>218477.31787760227</c:v>
                </c:pt>
                <c:pt idx="180">
                  <c:v>218477.31787760227</c:v>
                </c:pt>
                <c:pt idx="181">
                  <c:v>218477.31787760227</c:v>
                </c:pt>
                <c:pt idx="182">
                  <c:v>218477.31787760227</c:v>
                </c:pt>
                <c:pt idx="183">
                  <c:v>218477.31787760227</c:v>
                </c:pt>
                <c:pt idx="184">
                  <c:v>218477.31787760227</c:v>
                </c:pt>
                <c:pt idx="185">
                  <c:v>218477.31787760227</c:v>
                </c:pt>
                <c:pt idx="186">
                  <c:v>218477.31787760227</c:v>
                </c:pt>
                <c:pt idx="187">
                  <c:v>218477.31787760227</c:v>
                </c:pt>
                <c:pt idx="188">
                  <c:v>218477.31787760227</c:v>
                </c:pt>
                <c:pt idx="189">
                  <c:v>218477.31787760227</c:v>
                </c:pt>
                <c:pt idx="190">
                  <c:v>218477.31787760227</c:v>
                </c:pt>
                <c:pt idx="191">
                  <c:v>218477.31787760227</c:v>
                </c:pt>
                <c:pt idx="192">
                  <c:v>218477.31787760227</c:v>
                </c:pt>
                <c:pt idx="193">
                  <c:v>218477.31787760227</c:v>
                </c:pt>
                <c:pt idx="194">
                  <c:v>218477.31787760227</c:v>
                </c:pt>
                <c:pt idx="195">
                  <c:v>218477.31787760227</c:v>
                </c:pt>
                <c:pt idx="196">
                  <c:v>218477.31787760227</c:v>
                </c:pt>
                <c:pt idx="197">
                  <c:v>218477.31787760227</c:v>
                </c:pt>
                <c:pt idx="198">
                  <c:v>218477.31787760227</c:v>
                </c:pt>
                <c:pt idx="199">
                  <c:v>218477.31787760227</c:v>
                </c:pt>
                <c:pt idx="200">
                  <c:v>218477.31787760227</c:v>
                </c:pt>
                <c:pt idx="201">
                  <c:v>218477.31787760227</c:v>
                </c:pt>
                <c:pt idx="202">
                  <c:v>218477.31787760227</c:v>
                </c:pt>
                <c:pt idx="203">
                  <c:v>218477.31787760227</c:v>
                </c:pt>
                <c:pt idx="204">
                  <c:v>218477.31787760227</c:v>
                </c:pt>
                <c:pt idx="205">
                  <c:v>218477.31787760227</c:v>
                </c:pt>
                <c:pt idx="206">
                  <c:v>218477.31787760227</c:v>
                </c:pt>
                <c:pt idx="207">
                  <c:v>218477.31787760227</c:v>
                </c:pt>
                <c:pt idx="208">
                  <c:v>218477.31787760227</c:v>
                </c:pt>
                <c:pt idx="209">
                  <c:v>218477.31787760227</c:v>
                </c:pt>
                <c:pt idx="210">
                  <c:v>218477.31787760227</c:v>
                </c:pt>
                <c:pt idx="211">
                  <c:v>218477.31787760227</c:v>
                </c:pt>
                <c:pt idx="212">
                  <c:v>218477.31787760227</c:v>
                </c:pt>
                <c:pt idx="213">
                  <c:v>218477.31787760227</c:v>
                </c:pt>
                <c:pt idx="214">
                  <c:v>218477.31787760227</c:v>
                </c:pt>
                <c:pt idx="215">
                  <c:v>218477.31787760227</c:v>
                </c:pt>
                <c:pt idx="216">
                  <c:v>218477.31787760227</c:v>
                </c:pt>
                <c:pt idx="217">
                  <c:v>218477.31787760227</c:v>
                </c:pt>
                <c:pt idx="218">
                  <c:v>218477.31787760227</c:v>
                </c:pt>
                <c:pt idx="219">
                  <c:v>218477.31787760227</c:v>
                </c:pt>
                <c:pt idx="220">
                  <c:v>218477.31787760227</c:v>
                </c:pt>
                <c:pt idx="221">
                  <c:v>218477.31787760227</c:v>
                </c:pt>
                <c:pt idx="222">
                  <c:v>218477.31787760227</c:v>
                </c:pt>
                <c:pt idx="223">
                  <c:v>218477.31787760227</c:v>
                </c:pt>
                <c:pt idx="224">
                  <c:v>218477.31787760227</c:v>
                </c:pt>
                <c:pt idx="225">
                  <c:v>218477.31787760227</c:v>
                </c:pt>
                <c:pt idx="226">
                  <c:v>218477.31787760227</c:v>
                </c:pt>
                <c:pt idx="227">
                  <c:v>218477.31787760227</c:v>
                </c:pt>
                <c:pt idx="228">
                  <c:v>218477.31787760227</c:v>
                </c:pt>
                <c:pt idx="229">
                  <c:v>218477.31787760227</c:v>
                </c:pt>
                <c:pt idx="230">
                  <c:v>218477.31787760227</c:v>
                </c:pt>
                <c:pt idx="231">
                  <c:v>218477.31787760227</c:v>
                </c:pt>
                <c:pt idx="232">
                  <c:v>218477.31787760227</c:v>
                </c:pt>
                <c:pt idx="233">
                  <c:v>218477.31787760227</c:v>
                </c:pt>
                <c:pt idx="234">
                  <c:v>218477.31787760227</c:v>
                </c:pt>
                <c:pt idx="235">
                  <c:v>218477.31787760227</c:v>
                </c:pt>
                <c:pt idx="236">
                  <c:v>218477.31787760227</c:v>
                </c:pt>
                <c:pt idx="237">
                  <c:v>218477.31787760227</c:v>
                </c:pt>
                <c:pt idx="238">
                  <c:v>218477.31787760227</c:v>
                </c:pt>
                <c:pt idx="239">
                  <c:v>218477.31787760227</c:v>
                </c:pt>
                <c:pt idx="240">
                  <c:v>218477.31787760227</c:v>
                </c:pt>
                <c:pt idx="241">
                  <c:v>218477.31787760227</c:v>
                </c:pt>
                <c:pt idx="242">
                  <c:v>218477.31787760227</c:v>
                </c:pt>
                <c:pt idx="243">
                  <c:v>218477.31787760227</c:v>
                </c:pt>
                <c:pt idx="244">
                  <c:v>218477.31787760227</c:v>
                </c:pt>
                <c:pt idx="245">
                  <c:v>218477.31787760227</c:v>
                </c:pt>
                <c:pt idx="246">
                  <c:v>218477.31787760227</c:v>
                </c:pt>
                <c:pt idx="247">
                  <c:v>218477.31787760227</c:v>
                </c:pt>
                <c:pt idx="248">
                  <c:v>218477.31787760227</c:v>
                </c:pt>
                <c:pt idx="249">
                  <c:v>218477.31787760227</c:v>
                </c:pt>
                <c:pt idx="250">
                  <c:v>218477.31787760227</c:v>
                </c:pt>
                <c:pt idx="251">
                  <c:v>218477.31787760227</c:v>
                </c:pt>
                <c:pt idx="252">
                  <c:v>218477.31787760227</c:v>
                </c:pt>
                <c:pt idx="253">
                  <c:v>218477.31787760227</c:v>
                </c:pt>
                <c:pt idx="254">
                  <c:v>218477.31787760227</c:v>
                </c:pt>
                <c:pt idx="255">
                  <c:v>218477.31787760227</c:v>
                </c:pt>
                <c:pt idx="256">
                  <c:v>218477.31787760227</c:v>
                </c:pt>
                <c:pt idx="257">
                  <c:v>218477.31787760227</c:v>
                </c:pt>
                <c:pt idx="258">
                  <c:v>218477.31787760227</c:v>
                </c:pt>
                <c:pt idx="259">
                  <c:v>218477.31787760227</c:v>
                </c:pt>
                <c:pt idx="260">
                  <c:v>218477.31787760227</c:v>
                </c:pt>
                <c:pt idx="261">
                  <c:v>218477.31787760227</c:v>
                </c:pt>
                <c:pt idx="262">
                  <c:v>218477.31787760227</c:v>
                </c:pt>
                <c:pt idx="263">
                  <c:v>218477.31787760227</c:v>
                </c:pt>
                <c:pt idx="264">
                  <c:v>218477.31787760227</c:v>
                </c:pt>
                <c:pt idx="265">
                  <c:v>218477.31787760227</c:v>
                </c:pt>
                <c:pt idx="266">
                  <c:v>218477.31787760227</c:v>
                </c:pt>
                <c:pt idx="267">
                  <c:v>218477.31787760227</c:v>
                </c:pt>
                <c:pt idx="268">
                  <c:v>218477.31787760227</c:v>
                </c:pt>
                <c:pt idx="269">
                  <c:v>218477.31787760227</c:v>
                </c:pt>
                <c:pt idx="270">
                  <c:v>218477.31787760227</c:v>
                </c:pt>
                <c:pt idx="271">
                  <c:v>218477.31787760227</c:v>
                </c:pt>
                <c:pt idx="272">
                  <c:v>218477.31787760227</c:v>
                </c:pt>
                <c:pt idx="273">
                  <c:v>218477.31787760227</c:v>
                </c:pt>
                <c:pt idx="274">
                  <c:v>218477.31787760227</c:v>
                </c:pt>
                <c:pt idx="275">
                  <c:v>218477.31787760227</c:v>
                </c:pt>
                <c:pt idx="276">
                  <c:v>218477.31787760227</c:v>
                </c:pt>
                <c:pt idx="277">
                  <c:v>218477.31787760227</c:v>
                </c:pt>
                <c:pt idx="278">
                  <c:v>218477.31787760227</c:v>
                </c:pt>
                <c:pt idx="279">
                  <c:v>218477.31787760227</c:v>
                </c:pt>
                <c:pt idx="280">
                  <c:v>218477.31787760227</c:v>
                </c:pt>
                <c:pt idx="281">
                  <c:v>218477.31787760227</c:v>
                </c:pt>
                <c:pt idx="282">
                  <c:v>218477.31787760227</c:v>
                </c:pt>
                <c:pt idx="283">
                  <c:v>218477.31787760227</c:v>
                </c:pt>
                <c:pt idx="284">
                  <c:v>218477.31787760227</c:v>
                </c:pt>
                <c:pt idx="285">
                  <c:v>218477.31787760227</c:v>
                </c:pt>
                <c:pt idx="286">
                  <c:v>218477.31787760227</c:v>
                </c:pt>
                <c:pt idx="287">
                  <c:v>218477.31787760227</c:v>
                </c:pt>
                <c:pt idx="288">
                  <c:v>218477.31787760227</c:v>
                </c:pt>
                <c:pt idx="289">
                  <c:v>218477.31787760227</c:v>
                </c:pt>
                <c:pt idx="290">
                  <c:v>218477.31787760227</c:v>
                </c:pt>
                <c:pt idx="291">
                  <c:v>218477.31787760227</c:v>
                </c:pt>
                <c:pt idx="292">
                  <c:v>218477.31787760227</c:v>
                </c:pt>
                <c:pt idx="293">
                  <c:v>218477.31787760227</c:v>
                </c:pt>
                <c:pt idx="294">
                  <c:v>218477.31787760227</c:v>
                </c:pt>
                <c:pt idx="295">
                  <c:v>218477.31787760227</c:v>
                </c:pt>
                <c:pt idx="296">
                  <c:v>218477.31787760227</c:v>
                </c:pt>
                <c:pt idx="297">
                  <c:v>218477.31787760227</c:v>
                </c:pt>
                <c:pt idx="298">
                  <c:v>218477.31787760227</c:v>
                </c:pt>
                <c:pt idx="299">
                  <c:v>218477.31787760227</c:v>
                </c:pt>
                <c:pt idx="300">
                  <c:v>218477.31787760227</c:v>
                </c:pt>
                <c:pt idx="301">
                  <c:v>218477.31787760227</c:v>
                </c:pt>
                <c:pt idx="302">
                  <c:v>218477.31787760227</c:v>
                </c:pt>
                <c:pt idx="303">
                  <c:v>218477.31787760227</c:v>
                </c:pt>
                <c:pt idx="304">
                  <c:v>218477.31787760227</c:v>
                </c:pt>
                <c:pt idx="305">
                  <c:v>218477.31787760227</c:v>
                </c:pt>
                <c:pt idx="306">
                  <c:v>218477.31787760227</c:v>
                </c:pt>
                <c:pt idx="307">
                  <c:v>218477.31787760227</c:v>
                </c:pt>
                <c:pt idx="308">
                  <c:v>218477.31787760227</c:v>
                </c:pt>
                <c:pt idx="309">
                  <c:v>218477.31787760227</c:v>
                </c:pt>
                <c:pt idx="310">
                  <c:v>218477.31787760227</c:v>
                </c:pt>
                <c:pt idx="311">
                  <c:v>218477.31787760227</c:v>
                </c:pt>
                <c:pt idx="312">
                  <c:v>218477.31787760227</c:v>
                </c:pt>
                <c:pt idx="313">
                  <c:v>218477.31787760227</c:v>
                </c:pt>
                <c:pt idx="314">
                  <c:v>218477.31787760227</c:v>
                </c:pt>
                <c:pt idx="315">
                  <c:v>218477.31787760227</c:v>
                </c:pt>
                <c:pt idx="316">
                  <c:v>218477.31787760227</c:v>
                </c:pt>
                <c:pt idx="317">
                  <c:v>218477.31787760227</c:v>
                </c:pt>
                <c:pt idx="318">
                  <c:v>218477.31787760227</c:v>
                </c:pt>
                <c:pt idx="319">
                  <c:v>218477.31787760227</c:v>
                </c:pt>
                <c:pt idx="320">
                  <c:v>218477.31787760227</c:v>
                </c:pt>
                <c:pt idx="321">
                  <c:v>218477.31787760227</c:v>
                </c:pt>
                <c:pt idx="322">
                  <c:v>218477.31787760227</c:v>
                </c:pt>
                <c:pt idx="323">
                  <c:v>218477.31787760227</c:v>
                </c:pt>
                <c:pt idx="324">
                  <c:v>218477.31787760227</c:v>
                </c:pt>
                <c:pt idx="325">
                  <c:v>218477.31787760227</c:v>
                </c:pt>
                <c:pt idx="326">
                  <c:v>218477.31787760227</c:v>
                </c:pt>
                <c:pt idx="327">
                  <c:v>218477.31787760227</c:v>
                </c:pt>
                <c:pt idx="328">
                  <c:v>218477.31787760227</c:v>
                </c:pt>
                <c:pt idx="329">
                  <c:v>218477.31787760227</c:v>
                </c:pt>
                <c:pt idx="330">
                  <c:v>218477.31787760227</c:v>
                </c:pt>
                <c:pt idx="331">
                  <c:v>218477.31787760227</c:v>
                </c:pt>
                <c:pt idx="332">
                  <c:v>218477.31787760227</c:v>
                </c:pt>
                <c:pt idx="333">
                  <c:v>218477.31787760227</c:v>
                </c:pt>
                <c:pt idx="334">
                  <c:v>218477.31787760227</c:v>
                </c:pt>
                <c:pt idx="335">
                  <c:v>218477.31787760227</c:v>
                </c:pt>
                <c:pt idx="336">
                  <c:v>218477.31787760227</c:v>
                </c:pt>
                <c:pt idx="337">
                  <c:v>218477.31787760227</c:v>
                </c:pt>
                <c:pt idx="338">
                  <c:v>218477.31787760227</c:v>
                </c:pt>
                <c:pt idx="339">
                  <c:v>218477.31787760227</c:v>
                </c:pt>
                <c:pt idx="340">
                  <c:v>218477.31787760227</c:v>
                </c:pt>
                <c:pt idx="341">
                  <c:v>218477.31787760227</c:v>
                </c:pt>
                <c:pt idx="342">
                  <c:v>218477.31787760227</c:v>
                </c:pt>
                <c:pt idx="343">
                  <c:v>218477.31787760227</c:v>
                </c:pt>
                <c:pt idx="344">
                  <c:v>218477.31787760227</c:v>
                </c:pt>
                <c:pt idx="345">
                  <c:v>218477.31787760227</c:v>
                </c:pt>
                <c:pt idx="346">
                  <c:v>218477.31787760227</c:v>
                </c:pt>
                <c:pt idx="347">
                  <c:v>218477.31787760227</c:v>
                </c:pt>
                <c:pt idx="348">
                  <c:v>218477.31787760227</c:v>
                </c:pt>
                <c:pt idx="349">
                  <c:v>218477.31787760227</c:v>
                </c:pt>
                <c:pt idx="350">
                  <c:v>218477.31787760227</c:v>
                </c:pt>
                <c:pt idx="351">
                  <c:v>218477.31787760227</c:v>
                </c:pt>
                <c:pt idx="352">
                  <c:v>218477.31787760227</c:v>
                </c:pt>
                <c:pt idx="353">
                  <c:v>218477.31787760227</c:v>
                </c:pt>
                <c:pt idx="354">
                  <c:v>218477.31787760227</c:v>
                </c:pt>
                <c:pt idx="355">
                  <c:v>218477.31787760227</c:v>
                </c:pt>
                <c:pt idx="356">
                  <c:v>218477.31787760227</c:v>
                </c:pt>
                <c:pt idx="357">
                  <c:v>218477.31787760227</c:v>
                </c:pt>
                <c:pt idx="358">
                  <c:v>218477.31787760227</c:v>
                </c:pt>
                <c:pt idx="359">
                  <c:v>218477.31787760227</c:v>
                </c:pt>
                <c:pt idx="360">
                  <c:v>218477.31787760227</c:v>
                </c:pt>
                <c:pt idx="361">
                  <c:v>218477.31787760227</c:v>
                </c:pt>
                <c:pt idx="362">
                  <c:v>218477.31787760227</c:v>
                </c:pt>
                <c:pt idx="363">
                  <c:v>218477.31787760227</c:v>
                </c:pt>
                <c:pt idx="364">
                  <c:v>218477.31787760227</c:v>
                </c:pt>
                <c:pt idx="365">
                  <c:v>218477.31787760227</c:v>
                </c:pt>
                <c:pt idx="366">
                  <c:v>218477.31787760227</c:v>
                </c:pt>
                <c:pt idx="367">
                  <c:v>218477.31787760227</c:v>
                </c:pt>
                <c:pt idx="368">
                  <c:v>218477.31787760227</c:v>
                </c:pt>
                <c:pt idx="369">
                  <c:v>218477.31787760227</c:v>
                </c:pt>
                <c:pt idx="370">
                  <c:v>218477.31787760227</c:v>
                </c:pt>
                <c:pt idx="371">
                  <c:v>218477.31787760227</c:v>
                </c:pt>
                <c:pt idx="372">
                  <c:v>218477.31787760227</c:v>
                </c:pt>
                <c:pt idx="373">
                  <c:v>218477.31787760227</c:v>
                </c:pt>
                <c:pt idx="374">
                  <c:v>218477.31787760227</c:v>
                </c:pt>
                <c:pt idx="375">
                  <c:v>218477.31787760227</c:v>
                </c:pt>
                <c:pt idx="376">
                  <c:v>218477.31787760227</c:v>
                </c:pt>
                <c:pt idx="377">
                  <c:v>218477.31787760227</c:v>
                </c:pt>
                <c:pt idx="378">
                  <c:v>218477.31787760227</c:v>
                </c:pt>
                <c:pt idx="379">
                  <c:v>218477.31787760227</c:v>
                </c:pt>
                <c:pt idx="380">
                  <c:v>218477.31787760227</c:v>
                </c:pt>
                <c:pt idx="381">
                  <c:v>218477.31787760227</c:v>
                </c:pt>
                <c:pt idx="382">
                  <c:v>218477.31787760227</c:v>
                </c:pt>
                <c:pt idx="383">
                  <c:v>218477.31787760227</c:v>
                </c:pt>
                <c:pt idx="384">
                  <c:v>218477.31787760227</c:v>
                </c:pt>
                <c:pt idx="385">
                  <c:v>218477.31787760227</c:v>
                </c:pt>
                <c:pt idx="386">
                  <c:v>218477.31787760227</c:v>
                </c:pt>
                <c:pt idx="387">
                  <c:v>218477.31787760227</c:v>
                </c:pt>
                <c:pt idx="388">
                  <c:v>218477.31787760227</c:v>
                </c:pt>
                <c:pt idx="389">
                  <c:v>218477.31787760227</c:v>
                </c:pt>
                <c:pt idx="390">
                  <c:v>218477.31787760227</c:v>
                </c:pt>
                <c:pt idx="391">
                  <c:v>218477.31787760227</c:v>
                </c:pt>
                <c:pt idx="392">
                  <c:v>218477.31787760227</c:v>
                </c:pt>
                <c:pt idx="393">
                  <c:v>218477.31787760227</c:v>
                </c:pt>
                <c:pt idx="394">
                  <c:v>218477.31787760227</c:v>
                </c:pt>
                <c:pt idx="395">
                  <c:v>218477.31787760227</c:v>
                </c:pt>
                <c:pt idx="396">
                  <c:v>218477.31787760227</c:v>
                </c:pt>
                <c:pt idx="397">
                  <c:v>218477.31787760227</c:v>
                </c:pt>
                <c:pt idx="398">
                  <c:v>218477.31787760227</c:v>
                </c:pt>
                <c:pt idx="399">
                  <c:v>218477.31787760227</c:v>
                </c:pt>
                <c:pt idx="400">
                  <c:v>218477.31787760227</c:v>
                </c:pt>
                <c:pt idx="401">
                  <c:v>218477.31787760227</c:v>
                </c:pt>
                <c:pt idx="402">
                  <c:v>218477.31787760227</c:v>
                </c:pt>
                <c:pt idx="403">
                  <c:v>218477.31787760227</c:v>
                </c:pt>
                <c:pt idx="404">
                  <c:v>218477.31787760227</c:v>
                </c:pt>
                <c:pt idx="405">
                  <c:v>218477.31787760227</c:v>
                </c:pt>
                <c:pt idx="406">
                  <c:v>218477.31787760227</c:v>
                </c:pt>
                <c:pt idx="407">
                  <c:v>218477.31787760227</c:v>
                </c:pt>
                <c:pt idx="408">
                  <c:v>218477.31787760227</c:v>
                </c:pt>
                <c:pt idx="409">
                  <c:v>218477.31787760227</c:v>
                </c:pt>
                <c:pt idx="410">
                  <c:v>218477.31787760227</c:v>
                </c:pt>
                <c:pt idx="411">
                  <c:v>218477.31787760227</c:v>
                </c:pt>
                <c:pt idx="412">
                  <c:v>218477.31787760227</c:v>
                </c:pt>
                <c:pt idx="413">
                  <c:v>218477.31787760227</c:v>
                </c:pt>
                <c:pt idx="414">
                  <c:v>218477.31787760227</c:v>
                </c:pt>
                <c:pt idx="415">
                  <c:v>218477.31787760227</c:v>
                </c:pt>
                <c:pt idx="416">
                  <c:v>218477.31787760227</c:v>
                </c:pt>
                <c:pt idx="417">
                  <c:v>218477.31787760227</c:v>
                </c:pt>
                <c:pt idx="418">
                  <c:v>218477.31787760227</c:v>
                </c:pt>
                <c:pt idx="419">
                  <c:v>218477.31787760227</c:v>
                </c:pt>
                <c:pt idx="420">
                  <c:v>218477.31787760227</c:v>
                </c:pt>
                <c:pt idx="421">
                  <c:v>218477.31787760227</c:v>
                </c:pt>
                <c:pt idx="422">
                  <c:v>218477.31787760227</c:v>
                </c:pt>
                <c:pt idx="423">
                  <c:v>218477.31787760227</c:v>
                </c:pt>
                <c:pt idx="424">
                  <c:v>218477.31787760227</c:v>
                </c:pt>
                <c:pt idx="425">
                  <c:v>218477.31787760227</c:v>
                </c:pt>
                <c:pt idx="426">
                  <c:v>218477.31787760227</c:v>
                </c:pt>
                <c:pt idx="427">
                  <c:v>218477.31787760227</c:v>
                </c:pt>
                <c:pt idx="428">
                  <c:v>218477.31787760227</c:v>
                </c:pt>
                <c:pt idx="429">
                  <c:v>218477.31787760227</c:v>
                </c:pt>
                <c:pt idx="430">
                  <c:v>218477.31787760227</c:v>
                </c:pt>
                <c:pt idx="431">
                  <c:v>218477.31787760227</c:v>
                </c:pt>
                <c:pt idx="432">
                  <c:v>218477.31787760227</c:v>
                </c:pt>
                <c:pt idx="433">
                  <c:v>218477.31787760227</c:v>
                </c:pt>
                <c:pt idx="434">
                  <c:v>218477.31787760227</c:v>
                </c:pt>
                <c:pt idx="435">
                  <c:v>218477.31787760227</c:v>
                </c:pt>
                <c:pt idx="436">
                  <c:v>218477.31787760227</c:v>
                </c:pt>
                <c:pt idx="437">
                  <c:v>218477.31787760227</c:v>
                </c:pt>
                <c:pt idx="438">
                  <c:v>218477.31787760227</c:v>
                </c:pt>
                <c:pt idx="439">
                  <c:v>218477.31787760227</c:v>
                </c:pt>
                <c:pt idx="440">
                  <c:v>218477.31787760227</c:v>
                </c:pt>
                <c:pt idx="441">
                  <c:v>218477.31787760227</c:v>
                </c:pt>
                <c:pt idx="442">
                  <c:v>218477.31787760227</c:v>
                </c:pt>
                <c:pt idx="443">
                  <c:v>218477.31787760227</c:v>
                </c:pt>
                <c:pt idx="444">
                  <c:v>218477.31787760227</c:v>
                </c:pt>
                <c:pt idx="445">
                  <c:v>218477.31787760227</c:v>
                </c:pt>
                <c:pt idx="446">
                  <c:v>218477.31787760227</c:v>
                </c:pt>
                <c:pt idx="447">
                  <c:v>218477.31787760227</c:v>
                </c:pt>
                <c:pt idx="448">
                  <c:v>218477.31787760227</c:v>
                </c:pt>
                <c:pt idx="449">
                  <c:v>218477.31787760227</c:v>
                </c:pt>
                <c:pt idx="450">
                  <c:v>218477.31787760227</c:v>
                </c:pt>
                <c:pt idx="451">
                  <c:v>218477.31787760227</c:v>
                </c:pt>
                <c:pt idx="452">
                  <c:v>218477.31787760227</c:v>
                </c:pt>
                <c:pt idx="453">
                  <c:v>218477.31787760227</c:v>
                </c:pt>
                <c:pt idx="454">
                  <c:v>218477.31787760227</c:v>
                </c:pt>
                <c:pt idx="455">
                  <c:v>218477.31787760227</c:v>
                </c:pt>
                <c:pt idx="456">
                  <c:v>218477.31787760227</c:v>
                </c:pt>
                <c:pt idx="457">
                  <c:v>218477.31787760227</c:v>
                </c:pt>
                <c:pt idx="458">
                  <c:v>218477.31787760227</c:v>
                </c:pt>
                <c:pt idx="459">
                  <c:v>218477.31787760227</c:v>
                </c:pt>
                <c:pt idx="460">
                  <c:v>218477.31787760227</c:v>
                </c:pt>
                <c:pt idx="461">
                  <c:v>218477.31787760227</c:v>
                </c:pt>
                <c:pt idx="462">
                  <c:v>218477.31787760227</c:v>
                </c:pt>
                <c:pt idx="463">
                  <c:v>218477.31787760227</c:v>
                </c:pt>
                <c:pt idx="464">
                  <c:v>218477.31787760227</c:v>
                </c:pt>
                <c:pt idx="465">
                  <c:v>218477.31787760227</c:v>
                </c:pt>
                <c:pt idx="466">
                  <c:v>218477.31787760227</c:v>
                </c:pt>
                <c:pt idx="467">
                  <c:v>218477.31787760227</c:v>
                </c:pt>
                <c:pt idx="468">
                  <c:v>218477.31787760227</c:v>
                </c:pt>
                <c:pt idx="469">
                  <c:v>218477.31787760227</c:v>
                </c:pt>
                <c:pt idx="470">
                  <c:v>218477.31787760227</c:v>
                </c:pt>
                <c:pt idx="471">
                  <c:v>218477.31787760227</c:v>
                </c:pt>
                <c:pt idx="472">
                  <c:v>218477.31787760227</c:v>
                </c:pt>
                <c:pt idx="473">
                  <c:v>218477.31787760227</c:v>
                </c:pt>
                <c:pt idx="474">
                  <c:v>218477.31787760227</c:v>
                </c:pt>
                <c:pt idx="475">
                  <c:v>218477.31787760227</c:v>
                </c:pt>
                <c:pt idx="476">
                  <c:v>218477.31787760227</c:v>
                </c:pt>
                <c:pt idx="477">
                  <c:v>218477.31787760227</c:v>
                </c:pt>
                <c:pt idx="478">
                  <c:v>218477.31787760227</c:v>
                </c:pt>
                <c:pt idx="479">
                  <c:v>218477.31787760227</c:v>
                </c:pt>
                <c:pt idx="480">
                  <c:v>218477.31787760227</c:v>
                </c:pt>
                <c:pt idx="481">
                  <c:v>218477.31787760227</c:v>
                </c:pt>
                <c:pt idx="482">
                  <c:v>218477.31787760227</c:v>
                </c:pt>
                <c:pt idx="483">
                  <c:v>218477.31787760227</c:v>
                </c:pt>
                <c:pt idx="484">
                  <c:v>218477.31787760227</c:v>
                </c:pt>
                <c:pt idx="485">
                  <c:v>218477.31787760227</c:v>
                </c:pt>
                <c:pt idx="486">
                  <c:v>218477.31787760227</c:v>
                </c:pt>
                <c:pt idx="487">
                  <c:v>218477.31787760227</c:v>
                </c:pt>
                <c:pt idx="488">
                  <c:v>218477.31787760227</c:v>
                </c:pt>
                <c:pt idx="489">
                  <c:v>218477.31787760227</c:v>
                </c:pt>
                <c:pt idx="490">
                  <c:v>218477.31787760227</c:v>
                </c:pt>
                <c:pt idx="491">
                  <c:v>218477.31787760227</c:v>
                </c:pt>
                <c:pt idx="492">
                  <c:v>218477.31787760227</c:v>
                </c:pt>
                <c:pt idx="493">
                  <c:v>218477.31787760227</c:v>
                </c:pt>
                <c:pt idx="494">
                  <c:v>218477.31787760227</c:v>
                </c:pt>
                <c:pt idx="495">
                  <c:v>218477.31787760227</c:v>
                </c:pt>
                <c:pt idx="496">
                  <c:v>218477.31787760227</c:v>
                </c:pt>
                <c:pt idx="497">
                  <c:v>218477.31787760227</c:v>
                </c:pt>
                <c:pt idx="498">
                  <c:v>218477.31787760227</c:v>
                </c:pt>
                <c:pt idx="499">
                  <c:v>218477.31787760227</c:v>
                </c:pt>
                <c:pt idx="500">
                  <c:v>218477.31787760227</c:v>
                </c:pt>
                <c:pt idx="501">
                  <c:v>218477.31787760227</c:v>
                </c:pt>
                <c:pt idx="502">
                  <c:v>218477.31787760227</c:v>
                </c:pt>
                <c:pt idx="503">
                  <c:v>218477.31787760227</c:v>
                </c:pt>
                <c:pt idx="504">
                  <c:v>218477.31787760227</c:v>
                </c:pt>
                <c:pt idx="505">
                  <c:v>218477.31787760227</c:v>
                </c:pt>
                <c:pt idx="506">
                  <c:v>218477.31787760227</c:v>
                </c:pt>
                <c:pt idx="507">
                  <c:v>218477.31787760227</c:v>
                </c:pt>
                <c:pt idx="508">
                  <c:v>218477.31787760227</c:v>
                </c:pt>
                <c:pt idx="509">
                  <c:v>218477.31787760227</c:v>
                </c:pt>
                <c:pt idx="510">
                  <c:v>218477.31787760227</c:v>
                </c:pt>
                <c:pt idx="511">
                  <c:v>218477.31787760227</c:v>
                </c:pt>
                <c:pt idx="512">
                  <c:v>218477.31787760227</c:v>
                </c:pt>
                <c:pt idx="513">
                  <c:v>218477.31787760227</c:v>
                </c:pt>
                <c:pt idx="514">
                  <c:v>218477.31787760227</c:v>
                </c:pt>
                <c:pt idx="515">
                  <c:v>218477.31787760227</c:v>
                </c:pt>
                <c:pt idx="516">
                  <c:v>218477.31787760227</c:v>
                </c:pt>
                <c:pt idx="517">
                  <c:v>218477.31787760227</c:v>
                </c:pt>
                <c:pt idx="518">
                  <c:v>218477.31787760227</c:v>
                </c:pt>
                <c:pt idx="519">
                  <c:v>218477.31787760227</c:v>
                </c:pt>
                <c:pt idx="520">
                  <c:v>218477.31787760227</c:v>
                </c:pt>
                <c:pt idx="521">
                  <c:v>218477.31787760227</c:v>
                </c:pt>
                <c:pt idx="522">
                  <c:v>218477.31787760227</c:v>
                </c:pt>
                <c:pt idx="523">
                  <c:v>218477.31787760227</c:v>
                </c:pt>
                <c:pt idx="524">
                  <c:v>218477.31787760227</c:v>
                </c:pt>
                <c:pt idx="525">
                  <c:v>218477.31787760227</c:v>
                </c:pt>
                <c:pt idx="526">
                  <c:v>218477.31787760227</c:v>
                </c:pt>
                <c:pt idx="527">
                  <c:v>218477.31787760227</c:v>
                </c:pt>
                <c:pt idx="528">
                  <c:v>218477.31787760227</c:v>
                </c:pt>
                <c:pt idx="529">
                  <c:v>218477.31787760227</c:v>
                </c:pt>
                <c:pt idx="530">
                  <c:v>218477.31787760227</c:v>
                </c:pt>
                <c:pt idx="531">
                  <c:v>218477.31787760227</c:v>
                </c:pt>
                <c:pt idx="532">
                  <c:v>218477.31787760227</c:v>
                </c:pt>
                <c:pt idx="533">
                  <c:v>218477.31787760227</c:v>
                </c:pt>
                <c:pt idx="534">
                  <c:v>218477.31787760227</c:v>
                </c:pt>
                <c:pt idx="535">
                  <c:v>218477.31787760227</c:v>
                </c:pt>
                <c:pt idx="536">
                  <c:v>218477.31787760227</c:v>
                </c:pt>
                <c:pt idx="537">
                  <c:v>218477.31787760227</c:v>
                </c:pt>
                <c:pt idx="538">
                  <c:v>218477.31787760227</c:v>
                </c:pt>
                <c:pt idx="539">
                  <c:v>218477.31787760227</c:v>
                </c:pt>
                <c:pt idx="540">
                  <c:v>218477.31787760227</c:v>
                </c:pt>
                <c:pt idx="541">
                  <c:v>218477.31787760227</c:v>
                </c:pt>
                <c:pt idx="542">
                  <c:v>218477.31787760227</c:v>
                </c:pt>
                <c:pt idx="543">
                  <c:v>218477.31787760227</c:v>
                </c:pt>
                <c:pt idx="544">
                  <c:v>218477.31787760227</c:v>
                </c:pt>
                <c:pt idx="545">
                  <c:v>218477.31787760227</c:v>
                </c:pt>
                <c:pt idx="546">
                  <c:v>218477.31787760227</c:v>
                </c:pt>
                <c:pt idx="547">
                  <c:v>218477.31787760227</c:v>
                </c:pt>
                <c:pt idx="548">
                  <c:v>218477.31787760227</c:v>
                </c:pt>
                <c:pt idx="549">
                  <c:v>218477.31787760227</c:v>
                </c:pt>
                <c:pt idx="550">
                  <c:v>218477.31787760227</c:v>
                </c:pt>
                <c:pt idx="551">
                  <c:v>218477.31787760227</c:v>
                </c:pt>
                <c:pt idx="552">
                  <c:v>218477.31787760227</c:v>
                </c:pt>
                <c:pt idx="553">
                  <c:v>218477.31787760227</c:v>
                </c:pt>
                <c:pt idx="554">
                  <c:v>218477.31787760227</c:v>
                </c:pt>
                <c:pt idx="555">
                  <c:v>218477.31787760227</c:v>
                </c:pt>
                <c:pt idx="556">
                  <c:v>218477.31787760227</c:v>
                </c:pt>
                <c:pt idx="557">
                  <c:v>218477.31787760227</c:v>
                </c:pt>
                <c:pt idx="558">
                  <c:v>218477.31787760227</c:v>
                </c:pt>
                <c:pt idx="559">
                  <c:v>218477.31787760227</c:v>
                </c:pt>
                <c:pt idx="560">
                  <c:v>218477.31787760227</c:v>
                </c:pt>
                <c:pt idx="561">
                  <c:v>218477.31787760227</c:v>
                </c:pt>
                <c:pt idx="562">
                  <c:v>218477.31787760227</c:v>
                </c:pt>
                <c:pt idx="563">
                  <c:v>218477.31787760227</c:v>
                </c:pt>
                <c:pt idx="564">
                  <c:v>218477.31787760227</c:v>
                </c:pt>
                <c:pt idx="565">
                  <c:v>218477.31787760227</c:v>
                </c:pt>
                <c:pt idx="566">
                  <c:v>218477.31787760227</c:v>
                </c:pt>
                <c:pt idx="567">
                  <c:v>218477.31787760227</c:v>
                </c:pt>
                <c:pt idx="568">
                  <c:v>218477.31787760227</c:v>
                </c:pt>
                <c:pt idx="569">
                  <c:v>218477.31787760227</c:v>
                </c:pt>
                <c:pt idx="570">
                  <c:v>218477.31787760227</c:v>
                </c:pt>
                <c:pt idx="571">
                  <c:v>218477.31787760227</c:v>
                </c:pt>
                <c:pt idx="572">
                  <c:v>218477.31787760227</c:v>
                </c:pt>
                <c:pt idx="573">
                  <c:v>218477.31787760227</c:v>
                </c:pt>
                <c:pt idx="574">
                  <c:v>218477.31787760227</c:v>
                </c:pt>
                <c:pt idx="575">
                  <c:v>218477.31787760227</c:v>
                </c:pt>
                <c:pt idx="576">
                  <c:v>218477.31787760227</c:v>
                </c:pt>
                <c:pt idx="577">
                  <c:v>218477.31787760227</c:v>
                </c:pt>
                <c:pt idx="578">
                  <c:v>218477.31787760227</c:v>
                </c:pt>
                <c:pt idx="579">
                  <c:v>218477.31787760227</c:v>
                </c:pt>
                <c:pt idx="580">
                  <c:v>218477.31787760227</c:v>
                </c:pt>
                <c:pt idx="581">
                  <c:v>218477.31787760227</c:v>
                </c:pt>
                <c:pt idx="582">
                  <c:v>218477.31787760227</c:v>
                </c:pt>
                <c:pt idx="583">
                  <c:v>218477.31787760227</c:v>
                </c:pt>
                <c:pt idx="584">
                  <c:v>218477.31787760227</c:v>
                </c:pt>
                <c:pt idx="585">
                  <c:v>218477.31787760227</c:v>
                </c:pt>
                <c:pt idx="586">
                  <c:v>218477.31787760227</c:v>
                </c:pt>
                <c:pt idx="587">
                  <c:v>218477.31787760227</c:v>
                </c:pt>
                <c:pt idx="588">
                  <c:v>218477.31787760227</c:v>
                </c:pt>
                <c:pt idx="589">
                  <c:v>218477.31787760227</c:v>
                </c:pt>
                <c:pt idx="590">
                  <c:v>218477.31787760227</c:v>
                </c:pt>
                <c:pt idx="591">
                  <c:v>218477.31787760227</c:v>
                </c:pt>
                <c:pt idx="592">
                  <c:v>218477.31787760227</c:v>
                </c:pt>
                <c:pt idx="593">
                  <c:v>218477.31787760227</c:v>
                </c:pt>
                <c:pt idx="594">
                  <c:v>218477.31787760227</c:v>
                </c:pt>
                <c:pt idx="595">
                  <c:v>218477.31787760227</c:v>
                </c:pt>
                <c:pt idx="596">
                  <c:v>218477.31787760227</c:v>
                </c:pt>
                <c:pt idx="597">
                  <c:v>218477.31787760227</c:v>
                </c:pt>
                <c:pt idx="598">
                  <c:v>218477.31787760227</c:v>
                </c:pt>
                <c:pt idx="599">
                  <c:v>218477.31787760227</c:v>
                </c:pt>
                <c:pt idx="600">
                  <c:v>218477.31787760227</c:v>
                </c:pt>
                <c:pt idx="601">
                  <c:v>218477.31787760227</c:v>
                </c:pt>
                <c:pt idx="602">
                  <c:v>218477.31787760227</c:v>
                </c:pt>
                <c:pt idx="603">
                  <c:v>218477.31787760227</c:v>
                </c:pt>
                <c:pt idx="604">
                  <c:v>218477.31787760227</c:v>
                </c:pt>
                <c:pt idx="605">
                  <c:v>218477.31787760227</c:v>
                </c:pt>
                <c:pt idx="606">
                  <c:v>218477.31787760227</c:v>
                </c:pt>
                <c:pt idx="607">
                  <c:v>218477.31787760227</c:v>
                </c:pt>
                <c:pt idx="608">
                  <c:v>218477.31787760227</c:v>
                </c:pt>
                <c:pt idx="609">
                  <c:v>218477.31787760227</c:v>
                </c:pt>
                <c:pt idx="610">
                  <c:v>218477.31787760227</c:v>
                </c:pt>
                <c:pt idx="611">
                  <c:v>218477.31787760227</c:v>
                </c:pt>
                <c:pt idx="612">
                  <c:v>218477.31787760227</c:v>
                </c:pt>
                <c:pt idx="613">
                  <c:v>218477.31787760227</c:v>
                </c:pt>
                <c:pt idx="614">
                  <c:v>218477.31787760227</c:v>
                </c:pt>
                <c:pt idx="615">
                  <c:v>218477.31787760227</c:v>
                </c:pt>
                <c:pt idx="616">
                  <c:v>218477.31787760227</c:v>
                </c:pt>
                <c:pt idx="617">
                  <c:v>218477.31787760227</c:v>
                </c:pt>
                <c:pt idx="618">
                  <c:v>218477.31787760227</c:v>
                </c:pt>
                <c:pt idx="619">
                  <c:v>218477.31787760227</c:v>
                </c:pt>
                <c:pt idx="620">
                  <c:v>218477.31787760227</c:v>
                </c:pt>
                <c:pt idx="621">
                  <c:v>218477.31787760227</c:v>
                </c:pt>
                <c:pt idx="622">
                  <c:v>218477.31787760227</c:v>
                </c:pt>
                <c:pt idx="623">
                  <c:v>218477.31787760227</c:v>
                </c:pt>
                <c:pt idx="624">
                  <c:v>218477.31787760227</c:v>
                </c:pt>
                <c:pt idx="625">
                  <c:v>218477.31787760227</c:v>
                </c:pt>
                <c:pt idx="626">
                  <c:v>218477.31787760227</c:v>
                </c:pt>
                <c:pt idx="627">
                  <c:v>218477.31787760227</c:v>
                </c:pt>
                <c:pt idx="628">
                  <c:v>218477.31787760227</c:v>
                </c:pt>
                <c:pt idx="629">
                  <c:v>218477.31787760227</c:v>
                </c:pt>
                <c:pt idx="630">
                  <c:v>218477.31787760227</c:v>
                </c:pt>
                <c:pt idx="631">
                  <c:v>218477.31787760227</c:v>
                </c:pt>
                <c:pt idx="632">
                  <c:v>218477.31787760227</c:v>
                </c:pt>
                <c:pt idx="633">
                  <c:v>218477.31787760227</c:v>
                </c:pt>
                <c:pt idx="634">
                  <c:v>218477.31787760227</c:v>
                </c:pt>
                <c:pt idx="635">
                  <c:v>218477.31787760227</c:v>
                </c:pt>
                <c:pt idx="636">
                  <c:v>218477.31787760227</c:v>
                </c:pt>
                <c:pt idx="637">
                  <c:v>218477.31787760227</c:v>
                </c:pt>
                <c:pt idx="638">
                  <c:v>218477.31787760227</c:v>
                </c:pt>
                <c:pt idx="639">
                  <c:v>218477.31787760227</c:v>
                </c:pt>
                <c:pt idx="640">
                  <c:v>218477.31787760227</c:v>
                </c:pt>
                <c:pt idx="641">
                  <c:v>218477.31787760227</c:v>
                </c:pt>
                <c:pt idx="642">
                  <c:v>218477.31787760227</c:v>
                </c:pt>
                <c:pt idx="643">
                  <c:v>218477.31787760227</c:v>
                </c:pt>
                <c:pt idx="644">
                  <c:v>218477.31787760227</c:v>
                </c:pt>
                <c:pt idx="645">
                  <c:v>218477.31787760227</c:v>
                </c:pt>
                <c:pt idx="646">
                  <c:v>218477.31787760227</c:v>
                </c:pt>
                <c:pt idx="647">
                  <c:v>218477.31787760227</c:v>
                </c:pt>
                <c:pt idx="648">
                  <c:v>218477.31787760227</c:v>
                </c:pt>
                <c:pt idx="649">
                  <c:v>218477.31787760227</c:v>
                </c:pt>
                <c:pt idx="650">
                  <c:v>218477.31787760227</c:v>
                </c:pt>
                <c:pt idx="651">
                  <c:v>218477.31787760227</c:v>
                </c:pt>
                <c:pt idx="652">
                  <c:v>218477.31787760227</c:v>
                </c:pt>
                <c:pt idx="653">
                  <c:v>218477.31787760227</c:v>
                </c:pt>
                <c:pt idx="654">
                  <c:v>218477.31787760227</c:v>
                </c:pt>
                <c:pt idx="655">
                  <c:v>218477.31787760227</c:v>
                </c:pt>
                <c:pt idx="656">
                  <c:v>218477.31787760227</c:v>
                </c:pt>
                <c:pt idx="657">
                  <c:v>218477.31787760227</c:v>
                </c:pt>
                <c:pt idx="658">
                  <c:v>218477.31787760227</c:v>
                </c:pt>
                <c:pt idx="659">
                  <c:v>218477.31787760227</c:v>
                </c:pt>
                <c:pt idx="660">
                  <c:v>218477.31787760227</c:v>
                </c:pt>
                <c:pt idx="661">
                  <c:v>218477.31787760227</c:v>
                </c:pt>
                <c:pt idx="662">
                  <c:v>218477.31787760227</c:v>
                </c:pt>
                <c:pt idx="663">
                  <c:v>218477.31787760227</c:v>
                </c:pt>
                <c:pt idx="664">
                  <c:v>218477.31787760227</c:v>
                </c:pt>
                <c:pt idx="665">
                  <c:v>218477.31787760227</c:v>
                </c:pt>
                <c:pt idx="666">
                  <c:v>218477.31787760227</c:v>
                </c:pt>
                <c:pt idx="667">
                  <c:v>218477.31787760227</c:v>
                </c:pt>
                <c:pt idx="668">
                  <c:v>218477.31787760227</c:v>
                </c:pt>
                <c:pt idx="669">
                  <c:v>218477.31787760227</c:v>
                </c:pt>
                <c:pt idx="670">
                  <c:v>218477.31787760227</c:v>
                </c:pt>
                <c:pt idx="671">
                  <c:v>218477.31787760227</c:v>
                </c:pt>
                <c:pt idx="672">
                  <c:v>218477.31787760227</c:v>
                </c:pt>
                <c:pt idx="673">
                  <c:v>218477.31787760227</c:v>
                </c:pt>
                <c:pt idx="674">
                  <c:v>218477.31787760227</c:v>
                </c:pt>
                <c:pt idx="675">
                  <c:v>218477.31787760227</c:v>
                </c:pt>
                <c:pt idx="676">
                  <c:v>218477.31787760227</c:v>
                </c:pt>
                <c:pt idx="677">
                  <c:v>218477.31787760227</c:v>
                </c:pt>
                <c:pt idx="678">
                  <c:v>218477.31787760227</c:v>
                </c:pt>
                <c:pt idx="679">
                  <c:v>218477.31787760227</c:v>
                </c:pt>
                <c:pt idx="680">
                  <c:v>218477.31787760227</c:v>
                </c:pt>
                <c:pt idx="681">
                  <c:v>218477.31787760227</c:v>
                </c:pt>
                <c:pt idx="682">
                  <c:v>218477.31787760227</c:v>
                </c:pt>
                <c:pt idx="683">
                  <c:v>218477.31787760227</c:v>
                </c:pt>
                <c:pt idx="684">
                  <c:v>218477.31787760227</c:v>
                </c:pt>
                <c:pt idx="685">
                  <c:v>218477.31787760227</c:v>
                </c:pt>
                <c:pt idx="686">
                  <c:v>218477.31787760227</c:v>
                </c:pt>
                <c:pt idx="687">
                  <c:v>218477.31787760227</c:v>
                </c:pt>
                <c:pt idx="688">
                  <c:v>218477.31787760227</c:v>
                </c:pt>
                <c:pt idx="689">
                  <c:v>218477.31787760227</c:v>
                </c:pt>
                <c:pt idx="690">
                  <c:v>218477.31787760227</c:v>
                </c:pt>
                <c:pt idx="691">
                  <c:v>218477.31787760227</c:v>
                </c:pt>
                <c:pt idx="692">
                  <c:v>218477.31787760227</c:v>
                </c:pt>
                <c:pt idx="693">
                  <c:v>218477.31787760227</c:v>
                </c:pt>
                <c:pt idx="694">
                  <c:v>218477.31787760227</c:v>
                </c:pt>
                <c:pt idx="695">
                  <c:v>218477.31787760227</c:v>
                </c:pt>
                <c:pt idx="696">
                  <c:v>218477.31787760227</c:v>
                </c:pt>
                <c:pt idx="697">
                  <c:v>218477.31787760227</c:v>
                </c:pt>
                <c:pt idx="698">
                  <c:v>218477.31787760227</c:v>
                </c:pt>
                <c:pt idx="699">
                  <c:v>218477.31787760227</c:v>
                </c:pt>
                <c:pt idx="700">
                  <c:v>218477.31787760227</c:v>
                </c:pt>
                <c:pt idx="701">
                  <c:v>218477.31787760227</c:v>
                </c:pt>
                <c:pt idx="702">
                  <c:v>218477.31787760227</c:v>
                </c:pt>
                <c:pt idx="703">
                  <c:v>218477.31787760227</c:v>
                </c:pt>
                <c:pt idx="704">
                  <c:v>218477.31787760227</c:v>
                </c:pt>
                <c:pt idx="705">
                  <c:v>218477.31787760227</c:v>
                </c:pt>
                <c:pt idx="706">
                  <c:v>218477.31787760227</c:v>
                </c:pt>
                <c:pt idx="707">
                  <c:v>218477.31787760227</c:v>
                </c:pt>
                <c:pt idx="708">
                  <c:v>218477.31787760227</c:v>
                </c:pt>
                <c:pt idx="709">
                  <c:v>218477.31787760227</c:v>
                </c:pt>
                <c:pt idx="710">
                  <c:v>218477.31787760227</c:v>
                </c:pt>
                <c:pt idx="711">
                  <c:v>218477.31787760227</c:v>
                </c:pt>
                <c:pt idx="712">
                  <c:v>218477.31787760227</c:v>
                </c:pt>
                <c:pt idx="713">
                  <c:v>218477.31787760227</c:v>
                </c:pt>
                <c:pt idx="714">
                  <c:v>218477.31787760227</c:v>
                </c:pt>
                <c:pt idx="715">
                  <c:v>218477.31787760227</c:v>
                </c:pt>
                <c:pt idx="716">
                  <c:v>218477.31787760227</c:v>
                </c:pt>
                <c:pt idx="717">
                  <c:v>218477.31787760227</c:v>
                </c:pt>
                <c:pt idx="718">
                  <c:v>218477.31787760227</c:v>
                </c:pt>
                <c:pt idx="719">
                  <c:v>218477.31787760227</c:v>
                </c:pt>
                <c:pt idx="720">
                  <c:v>218477.31787760227</c:v>
                </c:pt>
                <c:pt idx="721">
                  <c:v>218477.31787760227</c:v>
                </c:pt>
                <c:pt idx="722">
                  <c:v>218477.31787760227</c:v>
                </c:pt>
                <c:pt idx="723">
                  <c:v>218477.31787760227</c:v>
                </c:pt>
                <c:pt idx="724">
                  <c:v>218477.31787760227</c:v>
                </c:pt>
                <c:pt idx="725">
                  <c:v>218477.31787760227</c:v>
                </c:pt>
                <c:pt idx="726">
                  <c:v>218477.31787760227</c:v>
                </c:pt>
                <c:pt idx="727">
                  <c:v>218477.31787760227</c:v>
                </c:pt>
                <c:pt idx="728">
                  <c:v>218477.31787760227</c:v>
                </c:pt>
                <c:pt idx="729">
                  <c:v>218477.31787760227</c:v>
                </c:pt>
                <c:pt idx="730">
                  <c:v>218477.31787760227</c:v>
                </c:pt>
                <c:pt idx="731">
                  <c:v>218477.31787760227</c:v>
                </c:pt>
                <c:pt idx="732">
                  <c:v>218477.31787760227</c:v>
                </c:pt>
                <c:pt idx="733">
                  <c:v>218477.31787760227</c:v>
                </c:pt>
                <c:pt idx="734">
                  <c:v>218477.31787760227</c:v>
                </c:pt>
                <c:pt idx="735">
                  <c:v>218477.31787760227</c:v>
                </c:pt>
                <c:pt idx="736">
                  <c:v>218477.31787760227</c:v>
                </c:pt>
                <c:pt idx="737">
                  <c:v>218477.31787760227</c:v>
                </c:pt>
                <c:pt idx="738">
                  <c:v>218477.31787760227</c:v>
                </c:pt>
                <c:pt idx="739">
                  <c:v>218477.31787760227</c:v>
                </c:pt>
                <c:pt idx="740">
                  <c:v>218477.31787760227</c:v>
                </c:pt>
                <c:pt idx="741">
                  <c:v>218477.31787760227</c:v>
                </c:pt>
                <c:pt idx="742">
                  <c:v>218477.31787760227</c:v>
                </c:pt>
                <c:pt idx="743">
                  <c:v>218477.31787760227</c:v>
                </c:pt>
                <c:pt idx="744">
                  <c:v>218477.31787760227</c:v>
                </c:pt>
                <c:pt idx="745">
                  <c:v>218477.31787760227</c:v>
                </c:pt>
                <c:pt idx="746">
                  <c:v>218477.31787760227</c:v>
                </c:pt>
                <c:pt idx="747">
                  <c:v>218477.31787760227</c:v>
                </c:pt>
                <c:pt idx="748">
                  <c:v>218477.31787760227</c:v>
                </c:pt>
                <c:pt idx="749">
                  <c:v>218477.31787760227</c:v>
                </c:pt>
                <c:pt idx="750">
                  <c:v>218477.31787760227</c:v>
                </c:pt>
                <c:pt idx="751">
                  <c:v>218477.31787760227</c:v>
                </c:pt>
                <c:pt idx="752">
                  <c:v>218477.31787760227</c:v>
                </c:pt>
                <c:pt idx="753">
                  <c:v>218477.31787760227</c:v>
                </c:pt>
                <c:pt idx="754">
                  <c:v>218477.31787760227</c:v>
                </c:pt>
                <c:pt idx="755">
                  <c:v>218477.31787760227</c:v>
                </c:pt>
                <c:pt idx="756">
                  <c:v>218477.31787760227</c:v>
                </c:pt>
                <c:pt idx="757">
                  <c:v>218477.31787760227</c:v>
                </c:pt>
                <c:pt idx="758">
                  <c:v>218477.31787760227</c:v>
                </c:pt>
                <c:pt idx="759">
                  <c:v>218477.31787760227</c:v>
                </c:pt>
                <c:pt idx="760">
                  <c:v>218477.31787760227</c:v>
                </c:pt>
                <c:pt idx="761">
                  <c:v>218477.31787760227</c:v>
                </c:pt>
                <c:pt idx="762">
                  <c:v>218477.31787760227</c:v>
                </c:pt>
                <c:pt idx="763">
                  <c:v>218477.31787760227</c:v>
                </c:pt>
                <c:pt idx="764">
                  <c:v>218477.31787760227</c:v>
                </c:pt>
                <c:pt idx="765">
                  <c:v>218477.31787760227</c:v>
                </c:pt>
                <c:pt idx="766">
                  <c:v>218477.31787760227</c:v>
                </c:pt>
                <c:pt idx="767">
                  <c:v>218477.31787760227</c:v>
                </c:pt>
                <c:pt idx="768">
                  <c:v>218477.31787760227</c:v>
                </c:pt>
                <c:pt idx="769">
                  <c:v>218477.31787760227</c:v>
                </c:pt>
                <c:pt idx="770">
                  <c:v>218477.31787760227</c:v>
                </c:pt>
                <c:pt idx="771">
                  <c:v>218477.31787760227</c:v>
                </c:pt>
                <c:pt idx="772">
                  <c:v>218477.31787760227</c:v>
                </c:pt>
                <c:pt idx="773">
                  <c:v>218477.31787760227</c:v>
                </c:pt>
                <c:pt idx="774">
                  <c:v>218477.31787760227</c:v>
                </c:pt>
                <c:pt idx="775">
                  <c:v>218477.31787760227</c:v>
                </c:pt>
                <c:pt idx="776">
                  <c:v>218477.31787760227</c:v>
                </c:pt>
                <c:pt idx="777">
                  <c:v>218477.31787760227</c:v>
                </c:pt>
                <c:pt idx="778">
                  <c:v>218477.31787760227</c:v>
                </c:pt>
                <c:pt idx="779">
                  <c:v>218477.31787760227</c:v>
                </c:pt>
                <c:pt idx="780">
                  <c:v>218477.31787760227</c:v>
                </c:pt>
                <c:pt idx="781">
                  <c:v>218477.31787760227</c:v>
                </c:pt>
                <c:pt idx="782">
                  <c:v>218477.31787760227</c:v>
                </c:pt>
                <c:pt idx="783">
                  <c:v>218477.31787760227</c:v>
                </c:pt>
                <c:pt idx="784">
                  <c:v>218477.31787760227</c:v>
                </c:pt>
                <c:pt idx="785">
                  <c:v>218477.31787760227</c:v>
                </c:pt>
                <c:pt idx="786">
                  <c:v>218477.31787760227</c:v>
                </c:pt>
                <c:pt idx="787">
                  <c:v>218477.31787760227</c:v>
                </c:pt>
                <c:pt idx="788">
                  <c:v>218477.31787760227</c:v>
                </c:pt>
                <c:pt idx="789">
                  <c:v>218477.31787760227</c:v>
                </c:pt>
                <c:pt idx="790">
                  <c:v>218477.31787760227</c:v>
                </c:pt>
                <c:pt idx="791">
                  <c:v>218477.31787760227</c:v>
                </c:pt>
                <c:pt idx="792">
                  <c:v>218477.31787760227</c:v>
                </c:pt>
                <c:pt idx="793">
                  <c:v>218477.31787760227</c:v>
                </c:pt>
                <c:pt idx="794">
                  <c:v>218477.31787760227</c:v>
                </c:pt>
                <c:pt idx="795">
                  <c:v>218477.31787760227</c:v>
                </c:pt>
                <c:pt idx="796">
                  <c:v>218477.31787760227</c:v>
                </c:pt>
                <c:pt idx="797">
                  <c:v>218477.31787760227</c:v>
                </c:pt>
                <c:pt idx="798">
                  <c:v>218477.31787760227</c:v>
                </c:pt>
                <c:pt idx="799">
                  <c:v>218477.31787760227</c:v>
                </c:pt>
                <c:pt idx="800">
                  <c:v>218477.31787760227</c:v>
                </c:pt>
                <c:pt idx="801">
                  <c:v>218477.31787760227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F0-4DA5-8EB6-24285CB72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176048"/>
        <c:axId val="949314000"/>
      </c:lineChart>
      <c:dateAx>
        <c:axId val="73817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1" i="1"/>
                  <a:t>Date</a:t>
                </a:r>
              </a:p>
            </c:rich>
          </c:tx>
          <c:layout>
            <c:manualLayout>
              <c:xMode val="edge"/>
              <c:yMode val="edge"/>
              <c:x val="1.3078880579398884E-2"/>
              <c:y val="0.877861284820920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auto val="1"/>
        <c:lblOffset val="100"/>
        <c:baseTimeUnit val="days"/>
      </c:dateAx>
      <c:valAx>
        <c:axId val="9493140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43860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25023723150401345"/>
          <c:y val="4.0313056660981623E-2"/>
          <c:w val="0.57316997351379306"/>
          <c:h val="6.5851537645811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SG" sz="1200" b="1">
                <a:solidFill>
                  <a:srgbClr val="C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New cases (Actual) vs. Total cases (Actual)</a:t>
            </a:r>
            <a:endParaRPr lang="en-SG" sz="1200" b="1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3.2072399527186768E-2"/>
          <c:y val="3.8506727307182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36716903073286"/>
          <c:y val="0.18067993177942013"/>
          <c:w val="0.84637943262411353"/>
          <c:h val="0.56374265681258295"/>
        </c:manualLayout>
      </c:layout>
      <c:scatterChart>
        <c:scatterStyle val="lineMarker"/>
        <c:varyColors val="0"/>
        <c:ser>
          <c:idx val="5"/>
          <c:order val="0"/>
          <c:tx>
            <c:v>New Cases (Actual) vs Total Cases (Actual)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[0]!Fit_T_IC_Actual</c:f>
              <c:numCache>
                <c:formatCode>#,##0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5</c:v>
                </c:pt>
                <c:pt idx="13">
                  <c:v>8</c:v>
                </c:pt>
                <c:pt idx="14">
                  <c:v>12</c:v>
                </c:pt>
                <c:pt idx="15">
                  <c:v>16</c:v>
                </c:pt>
                <c:pt idx="16">
                  <c:v>22</c:v>
                </c:pt>
                <c:pt idx="17">
                  <c:v>23</c:v>
                </c:pt>
                <c:pt idx="18">
                  <c:v>25</c:v>
                </c:pt>
                <c:pt idx="19">
                  <c:v>27</c:v>
                </c:pt>
                <c:pt idx="20">
                  <c:v>31</c:v>
                </c:pt>
                <c:pt idx="21">
                  <c:v>40</c:v>
                </c:pt>
                <c:pt idx="22">
                  <c:v>46</c:v>
                </c:pt>
                <c:pt idx="23">
                  <c:v>52</c:v>
                </c:pt>
                <c:pt idx="24">
                  <c:v>53</c:v>
                </c:pt>
                <c:pt idx="25">
                  <c:v>56</c:v>
                </c:pt>
                <c:pt idx="26">
                  <c:v>59</c:v>
                </c:pt>
                <c:pt idx="27">
                  <c:v>61</c:v>
                </c:pt>
                <c:pt idx="28">
                  <c:v>63</c:v>
                </c:pt>
                <c:pt idx="29">
                  <c:v>64</c:v>
                </c:pt>
                <c:pt idx="30">
                  <c:v>66</c:v>
                </c:pt>
                <c:pt idx="31">
                  <c:v>67</c:v>
                </c:pt>
                <c:pt idx="32">
                  <c:v>67</c:v>
                </c:pt>
                <c:pt idx="33">
                  <c:v>67</c:v>
                </c:pt>
                <c:pt idx="34">
                  <c:v>70</c:v>
                </c:pt>
                <c:pt idx="35">
                  <c:v>73</c:v>
                </c:pt>
                <c:pt idx="36">
                  <c:v>76</c:v>
                </c:pt>
                <c:pt idx="37">
                  <c:v>78</c:v>
                </c:pt>
                <c:pt idx="38">
                  <c:v>83</c:v>
                </c:pt>
                <c:pt idx="39">
                  <c:v>85</c:v>
                </c:pt>
                <c:pt idx="40">
                  <c:v>87</c:v>
                </c:pt>
                <c:pt idx="41">
                  <c:v>89</c:v>
                </c:pt>
                <c:pt idx="42">
                  <c:v>94</c:v>
                </c:pt>
                <c:pt idx="43">
                  <c:v>109</c:v>
                </c:pt>
                <c:pt idx="44">
                  <c:v>115</c:v>
                </c:pt>
                <c:pt idx="45">
                  <c:v>121</c:v>
                </c:pt>
                <c:pt idx="46">
                  <c:v>130</c:v>
                </c:pt>
                <c:pt idx="47">
                  <c:v>134</c:v>
                </c:pt>
                <c:pt idx="48">
                  <c:v>136</c:v>
                </c:pt>
                <c:pt idx="49">
                  <c:v>139</c:v>
                </c:pt>
                <c:pt idx="50">
                  <c:v>144</c:v>
                </c:pt>
                <c:pt idx="51">
                  <c:v>149</c:v>
                </c:pt>
                <c:pt idx="52">
                  <c:v>152</c:v>
                </c:pt>
                <c:pt idx="53">
                  <c:v>158</c:v>
                </c:pt>
                <c:pt idx="54">
                  <c:v>167</c:v>
                </c:pt>
                <c:pt idx="55">
                  <c:v>180</c:v>
                </c:pt>
                <c:pt idx="56">
                  <c:v>193</c:v>
                </c:pt>
                <c:pt idx="57">
                  <c:v>203</c:v>
                </c:pt>
                <c:pt idx="58">
                  <c:v>209</c:v>
                </c:pt>
                <c:pt idx="59">
                  <c:v>216</c:v>
                </c:pt>
                <c:pt idx="60">
                  <c:v>225</c:v>
                </c:pt>
                <c:pt idx="61">
                  <c:v>256</c:v>
                </c:pt>
                <c:pt idx="62">
                  <c:v>280</c:v>
                </c:pt>
                <c:pt idx="63">
                  <c:v>309</c:v>
                </c:pt>
                <c:pt idx="64">
                  <c:v>336</c:v>
                </c:pt>
                <c:pt idx="65">
                  <c:v>363</c:v>
                </c:pt>
                <c:pt idx="66">
                  <c:v>384</c:v>
                </c:pt>
                <c:pt idx="67">
                  <c:v>409</c:v>
                </c:pt>
                <c:pt idx="68">
                  <c:v>449</c:v>
                </c:pt>
                <c:pt idx="69">
                  <c:v>477</c:v>
                </c:pt>
                <c:pt idx="70">
                  <c:v>518</c:v>
                </c:pt>
              </c:numCache>
            </c:numRef>
          </c:xVal>
          <c:yVal>
            <c:numRef>
              <c:f>[0]!Fit_N_IC_Actual</c:f>
              <c:numCache>
                <c:formatCode>#,##0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6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9</c:v>
                </c:pt>
                <c:pt idx="22">
                  <c:v>6</c:v>
                </c:pt>
                <c:pt idx="23">
                  <c:v>6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9</c:v>
                </c:pt>
                <c:pt idx="47">
                  <c:v>4</c:v>
                </c:pt>
                <c:pt idx="48">
                  <c:v>2</c:v>
                </c:pt>
                <c:pt idx="49">
                  <c:v>3</c:v>
                </c:pt>
                <c:pt idx="50">
                  <c:v>5</c:v>
                </c:pt>
                <c:pt idx="51">
                  <c:v>5</c:v>
                </c:pt>
                <c:pt idx="52">
                  <c:v>3</c:v>
                </c:pt>
                <c:pt idx="53">
                  <c:v>6</c:v>
                </c:pt>
                <c:pt idx="54">
                  <c:v>9</c:v>
                </c:pt>
                <c:pt idx="55">
                  <c:v>13</c:v>
                </c:pt>
                <c:pt idx="56">
                  <c:v>13</c:v>
                </c:pt>
                <c:pt idx="57">
                  <c:v>10</c:v>
                </c:pt>
                <c:pt idx="58">
                  <c:v>6</c:v>
                </c:pt>
                <c:pt idx="59">
                  <c:v>7</c:v>
                </c:pt>
                <c:pt idx="60">
                  <c:v>9</c:v>
                </c:pt>
                <c:pt idx="61">
                  <c:v>31</c:v>
                </c:pt>
                <c:pt idx="62">
                  <c:v>24</c:v>
                </c:pt>
                <c:pt idx="63">
                  <c:v>29</c:v>
                </c:pt>
                <c:pt idx="64">
                  <c:v>27</c:v>
                </c:pt>
                <c:pt idx="65">
                  <c:v>27</c:v>
                </c:pt>
                <c:pt idx="66">
                  <c:v>21</c:v>
                </c:pt>
                <c:pt idx="67">
                  <c:v>25</c:v>
                </c:pt>
                <c:pt idx="68">
                  <c:v>40</c:v>
                </c:pt>
                <c:pt idx="69">
                  <c:v>28</c:v>
                </c:pt>
                <c:pt idx="70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6F-4DEF-AC0E-133E23B92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76048"/>
        <c:axId val="949314000"/>
      </c:scatterChart>
      <c:valAx>
        <c:axId val="73817604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Total</a:t>
                </a:r>
                <a:r>
                  <a:rPr lang="en-SG" baseline="0"/>
                  <a:t> cases (log)</a:t>
                </a:r>
                <a:endParaRPr lang="en-SG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crossBetween val="midCat"/>
      </c:valAx>
      <c:valAx>
        <c:axId val="94931400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New</a:t>
                </a:r>
                <a:r>
                  <a:rPr lang="en-SG" baseline="0"/>
                  <a:t> cases (log)</a:t>
                </a:r>
                <a:endParaRPr lang="en-SG"/>
              </a:p>
            </c:rich>
          </c:tx>
          <c:layout>
            <c:manualLayout>
              <c:xMode val="edge"/>
              <c:yMode val="edge"/>
              <c:x val="1.5766696217494089E-2"/>
              <c:y val="0.291075990145916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SG" sz="1200" b="1">
                <a:solidFill>
                  <a:srgbClr val="C00000"/>
                </a:solidFill>
              </a:rPr>
              <a:t>Total </a:t>
            </a:r>
            <a:r>
              <a:rPr lang="en-SG" sz="1200" b="1" baseline="0">
                <a:solidFill>
                  <a:srgbClr val="C00000"/>
                </a:solidFill>
              </a:rPr>
              <a:t># of Cases</a:t>
            </a:r>
            <a:endParaRPr lang="en-SG" sz="1200" b="1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3.1900118203309694E-2"/>
          <c:y val="4.3320068220579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2222222222222"/>
          <c:y val="0.18100397953382602"/>
          <c:w val="0.82761458333333338"/>
          <c:h val="0.54416524540458588"/>
        </c:manualLayout>
      </c:layout>
      <c:lineChart>
        <c:grouping val="standard"/>
        <c:varyColors val="0"/>
        <c:ser>
          <c:idx val="1"/>
          <c:order val="0"/>
          <c:tx>
            <c:strRef>
              <c:f>'II Backend'!$Q$3</c:f>
              <c:strCache>
                <c:ptCount val="1"/>
                <c:pt idx="0">
                  <c:v>Susceptable Individuals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[0]!View_T_S</c:f>
              <c:numCache>
                <c:formatCode>#,##0</c:formatCode>
                <c:ptCount val="802"/>
                <c:pt idx="0">
                  <c:v>5804399.0189432865</c:v>
                </c:pt>
                <c:pt idx="1">
                  <c:v>5804460.9424505364</c:v>
                </c:pt>
                <c:pt idx="2">
                  <c:v>5804522.7753317943</c:v>
                </c:pt>
                <c:pt idx="3">
                  <c:v>5804584.5677231913</c:v>
                </c:pt>
                <c:pt idx="4">
                  <c:v>5804646.3653895883</c:v>
                </c:pt>
                <c:pt idx="5">
                  <c:v>5804708.019413772</c:v>
                </c:pt>
                <c:pt idx="6">
                  <c:v>5804769.6296052719</c:v>
                </c:pt>
                <c:pt idx="7">
                  <c:v>5804831.047506432</c:v>
                </c:pt>
                <c:pt idx="8">
                  <c:v>5804892.3724941257</c:v>
                </c:pt>
                <c:pt idx="9">
                  <c:v>5804953.5511150509</c:v>
                </c:pt>
                <c:pt idx="10">
                  <c:v>5805014.6763386633</c:v>
                </c:pt>
                <c:pt idx="11">
                  <c:v>5805075.7867311575</c:v>
                </c:pt>
                <c:pt idx="12">
                  <c:v>5805136.7758223638</c:v>
                </c:pt>
                <c:pt idx="13">
                  <c:v>5805197.688447386</c:v>
                </c:pt>
                <c:pt idx="14">
                  <c:v>5805258.5659101726</c:v>
                </c:pt>
                <c:pt idx="15">
                  <c:v>5805319.3995269453</c:v>
                </c:pt>
                <c:pt idx="16">
                  <c:v>5805380.1822184697</c:v>
                </c:pt>
                <c:pt idx="17">
                  <c:v>5805440.90797152</c:v>
                </c:pt>
                <c:pt idx="18">
                  <c:v>5805501.5714603737</c:v>
                </c:pt>
                <c:pt idx="19">
                  <c:v>5805562.1197309867</c:v>
                </c:pt>
                <c:pt idx="20">
                  <c:v>5805622.5985630825</c:v>
                </c:pt>
                <c:pt idx="21">
                  <c:v>5805683.0020167315</c:v>
                </c:pt>
                <c:pt idx="22">
                  <c:v>5805743.3245283579</c:v>
                </c:pt>
                <c:pt idx="23">
                  <c:v>5805803.5607226919</c:v>
                </c:pt>
                <c:pt idx="24">
                  <c:v>5805863.7052776851</c:v>
                </c:pt>
                <c:pt idx="25">
                  <c:v>5805923.7047775546</c:v>
                </c:pt>
                <c:pt idx="26">
                  <c:v>5805983.6041907966</c:v>
                </c:pt>
                <c:pt idx="27">
                  <c:v>5806043.3964973008</c:v>
                </c:pt>
                <c:pt idx="28">
                  <c:v>5806103.0748386402</c:v>
                </c:pt>
                <c:pt idx="29">
                  <c:v>5806162.632366607</c:v>
                </c:pt>
                <c:pt idx="30">
                  <c:v>5806222.0140837617</c:v>
                </c:pt>
                <c:pt idx="31">
                  <c:v>5806281.2633106206</c:v>
                </c:pt>
                <c:pt idx="32">
                  <c:v>5806340.3713048501</c:v>
                </c:pt>
                <c:pt idx="33">
                  <c:v>5806399.3294039043</c:v>
                </c:pt>
                <c:pt idx="34">
                  <c:v>5806458.1288667992</c:v>
                </c:pt>
                <c:pt idx="35">
                  <c:v>5806516.7607567189</c:v>
                </c:pt>
                <c:pt idx="36">
                  <c:v>5806575.2158517372</c:v>
                </c:pt>
                <c:pt idx="37">
                  <c:v>5806633.4845747566</c:v>
                </c:pt>
                <c:pt idx="38">
                  <c:v>5806691.5569364643</c:v>
                </c:pt>
                <c:pt idx="39">
                  <c:v>5806749.4224869283</c:v>
                </c:pt>
                <c:pt idx="40">
                  <c:v>5806807.0702727819</c:v>
                </c:pt>
                <c:pt idx="41">
                  <c:v>5806864.4887978332</c:v>
                </c:pt>
                <c:pt idx="42">
                  <c:v>5806921.6179378824</c:v>
                </c:pt>
                <c:pt idx="43">
                  <c:v>5806978.4954520976</c:v>
                </c:pt>
                <c:pt idx="44">
                  <c:v>5807034.9144417904</c:v>
                </c:pt>
                <c:pt idx="45">
                  <c:v>5807091.0616956828</c:v>
                </c:pt>
                <c:pt idx="46">
                  <c:v>5807146.7721376279</c:v>
                </c:pt>
                <c:pt idx="47">
                  <c:v>5807202.1290689651</c:v>
                </c:pt>
                <c:pt idx="48">
                  <c:v>5807257.0150715197</c:v>
                </c:pt>
                <c:pt idx="49">
                  <c:v>5807311.22117477</c:v>
                </c:pt>
                <c:pt idx="50">
                  <c:v>5807364.7369539673</c:v>
                </c:pt>
                <c:pt idx="51">
                  <c:v>5807417.3996878341</c:v>
                </c:pt>
                <c:pt idx="52">
                  <c:v>5807469.1917272126</c:v>
                </c:pt>
                <c:pt idx="53">
                  <c:v>5807520.0863329284</c:v>
                </c:pt>
                <c:pt idx="54">
                  <c:v>5807570.0977149419</c:v>
                </c:pt>
                <c:pt idx="55">
                  <c:v>5807618.1269055791</c:v>
                </c:pt>
                <c:pt idx="56">
                  <c:v>5807664.5176778017</c:v>
                </c:pt>
                <c:pt idx="57">
                  <c:v>5807709.1313428218</c:v>
                </c:pt>
                <c:pt idx="58">
                  <c:v>5807751.4344180273</c:v>
                </c:pt>
                <c:pt idx="59">
                  <c:v>5807791.4311068365</c:v>
                </c:pt>
                <c:pt idx="60">
                  <c:v>5807828.5211347537</c:v>
                </c:pt>
                <c:pt idx="61">
                  <c:v>5807863.985743246</c:v>
                </c:pt>
                <c:pt idx="62">
                  <c:v>5807896.5107481154</c:v>
                </c:pt>
                <c:pt idx="63">
                  <c:v>5807926.4396141898</c:v>
                </c:pt>
                <c:pt idx="64">
                  <c:v>5807954.0218425207</c:v>
                </c:pt>
                <c:pt idx="65">
                  <c:v>5807978.2794315591</c:v>
                </c:pt>
                <c:pt idx="66">
                  <c:v>5808000.1519269682</c:v>
                </c:pt>
                <c:pt idx="67">
                  <c:v>5808019.638045731</c:v>
                </c:pt>
                <c:pt idx="68">
                  <c:v>5808036.5454002628</c:v>
                </c:pt>
                <c:pt idx="69">
                  <c:v>5808050.5959208868</c:v>
                </c:pt>
                <c:pt idx="70">
                  <c:v>5808062.1935365116</c:v>
                </c:pt>
                <c:pt idx="71">
                  <c:v>5808071.0388246151</c:v>
                </c:pt>
                <c:pt idx="72">
                  <c:v>5808077.32955149</c:v>
                </c:pt>
                <c:pt idx="73">
                  <c:v>5808080.8631209536</c:v>
                </c:pt>
                <c:pt idx="74">
                  <c:v>5808081.4472230691</c:v>
                </c:pt>
                <c:pt idx="75">
                  <c:v>5808078.8940630406</c:v>
                </c:pt>
                <c:pt idx="76">
                  <c:v>5808073.0161962472</c:v>
                </c:pt>
                <c:pt idx="77">
                  <c:v>5808063.6234766385</c:v>
                </c:pt>
                <c:pt idx="78">
                  <c:v>5808050.5207743105</c:v>
                </c:pt>
                <c:pt idx="79">
                  <c:v>5808033.5062217386</c:v>
                </c:pt>
                <c:pt idx="80">
                  <c:v>5808012.3698204942</c:v>
                </c:pt>
                <c:pt idx="81">
                  <c:v>5807986.8922906481</c:v>
                </c:pt>
                <c:pt idx="82">
                  <c:v>5807956.8440802451</c:v>
                </c:pt>
                <c:pt idx="83">
                  <c:v>5807921.9844767386</c:v>
                </c:pt>
                <c:pt idx="84">
                  <c:v>5807882.0607793499</c:v>
                </c:pt>
                <c:pt idx="85">
                  <c:v>5807836.807503188</c:v>
                </c:pt>
                <c:pt idx="86">
                  <c:v>5807785.9455942558</c:v>
                </c:pt>
                <c:pt idx="87">
                  <c:v>5807729.181640177</c:v>
                </c:pt>
                <c:pt idx="88">
                  <c:v>5807666.2070654994</c:v>
                </c:pt>
                <c:pt idx="89">
                  <c:v>5807596.6973031228</c:v>
                </c:pt>
                <c:pt idx="90">
                  <c:v>5807520.3109353222</c:v>
                </c:pt>
                <c:pt idx="91">
                  <c:v>5807436.6887991028</c:v>
                </c:pt>
                <c:pt idx="92">
                  <c:v>5807345.4530514972</c:v>
                </c:pt>
                <c:pt idx="93">
                  <c:v>5807246.2061909419</c:v>
                </c:pt>
                <c:pt idx="94">
                  <c:v>5807138.5300312852</c:v>
                </c:pt>
                <c:pt idx="95">
                  <c:v>5807021.9846251328</c:v>
                </c:pt>
                <c:pt idx="96">
                  <c:v>5806896.107133395</c:v>
                </c:pt>
                <c:pt idx="97">
                  <c:v>5806760.410637876</c:v>
                </c:pt>
                <c:pt idx="98">
                  <c:v>5806614.3828937821</c:v>
                </c:pt>
                <c:pt idx="99">
                  <c:v>5806457.4850189183</c:v>
                </c:pt>
                <c:pt idx="100">
                  <c:v>5806289.1501162872</c:v>
                </c:pt>
                <c:pt idx="101">
                  <c:v>5806108.7818266656</c:v>
                </c:pt>
                <c:pt idx="102">
                  <c:v>5805915.7528076265</c:v>
                </c:pt>
                <c:pt idx="103">
                  <c:v>5805709.4031353192</c:v>
                </c:pt>
                <c:pt idx="104">
                  <c:v>5805489.0386251658</c:v>
                </c:pt>
                <c:pt idx="105">
                  <c:v>5805253.9290674729</c:v>
                </c:pt>
                <c:pt idx="106">
                  <c:v>5805003.3063737759</c:v>
                </c:pt>
                <c:pt idx="107">
                  <c:v>5804736.3626295552</c:v>
                </c:pt>
                <c:pt idx="108">
                  <c:v>5804452.2480487712</c:v>
                </c:pt>
                <c:pt idx="109">
                  <c:v>5804150.0688254675</c:v>
                </c:pt>
                <c:pt idx="110">
                  <c:v>5803828.8848774862</c:v>
                </c:pt>
                <c:pt idx="111">
                  <c:v>5803487.7074771179</c:v>
                </c:pt>
                <c:pt idx="112">
                  <c:v>5803125.4967633123</c:v>
                </c:pt>
                <c:pt idx="113">
                  <c:v>5802741.1591298282</c:v>
                </c:pt>
                <c:pt idx="114">
                  <c:v>5802333.5444834772</c:v>
                </c:pt>
                <c:pt idx="115">
                  <c:v>5801901.4433663739</c:v>
                </c:pt>
                <c:pt idx="116">
                  <c:v>5801443.5839358876</c:v>
                </c:pt>
                <c:pt idx="117">
                  <c:v>5800958.6287956992</c:v>
                </c:pt>
                <c:pt idx="118">
                  <c:v>5800445.1716711521</c:v>
                </c:pt>
                <c:pt idx="119">
                  <c:v>5799901.7339218073</c:v>
                </c:pt>
                <c:pt idx="120">
                  <c:v>5799326.7608838864</c:v>
                </c:pt>
                <c:pt idx="121">
                  <c:v>5798718.6180349737</c:v>
                </c:pt>
                <c:pt idx="122">
                  <c:v>5798075.5869731409</c:v>
                </c:pt>
                <c:pt idx="123">
                  <c:v>5797395.8612023657</c:v>
                </c:pt>
                <c:pt idx="124">
                  <c:v>5796677.5417158576</c:v>
                </c:pt>
                <c:pt idx="125">
                  <c:v>5795918.6323686745</c:v>
                </c:pt>
                <c:pt idx="126">
                  <c:v>5795117.0350307273</c:v>
                </c:pt>
                <c:pt idx="127">
                  <c:v>5794270.5445110649</c:v>
                </c:pt>
                <c:pt idx="128">
                  <c:v>5793376.8432440506</c:v>
                </c:pt>
                <c:pt idx="129">
                  <c:v>5792433.495727893</c:v>
                </c:pt>
                <c:pt idx="130">
                  <c:v>5791437.9427057141</c:v>
                </c:pt>
                <c:pt idx="131">
                  <c:v>5790387.4950792054</c:v>
                </c:pt>
                <c:pt idx="132">
                  <c:v>5789279.3275447488</c:v>
                </c:pt>
                <c:pt idx="133">
                  <c:v>5788110.4719417328</c:v>
                </c:pt>
                <c:pt idx="134">
                  <c:v>5786877.8103027167</c:v>
                </c:pt>
                <c:pt idx="135">
                  <c:v>5785578.0675950143</c:v>
                </c:pt>
                <c:pt idx="136">
                  <c:v>5784207.8041432677</c:v>
                </c:pt>
                <c:pt idx="137">
                  <c:v>5782763.4077226073</c:v>
                </c:pt>
                <c:pt idx="138">
                  <c:v>5781241.085312088</c:v>
                </c:pt>
                <c:pt idx="139">
                  <c:v>5779636.8544982579</c:v>
                </c:pt>
                <c:pt idx="140">
                  <c:v>5777946.534518945</c:v>
                </c:pt>
                <c:pt idx="141">
                  <c:v>5776165.7369376868</c:v>
                </c:pt>
                <c:pt idx="142">
                  <c:v>5774289.8559396258</c:v>
                </c:pt>
                <c:pt idx="143">
                  <c:v>5772314.0582402544</c:v>
                </c:pt>
                <c:pt idx="144">
                  <c:v>5770233.2725990349</c:v>
                </c:pt>
                <c:pt idx="145">
                  <c:v>5768042.1789307129</c:v>
                </c:pt>
                <c:pt idx="146">
                  <c:v>5765735.1970081031</c:v>
                </c:pt>
                <c:pt idx="147">
                  <c:v>5763306.4747512555</c:v>
                </c:pt>
                <c:pt idx="148">
                  <c:v>5760749.8760992046</c:v>
                </c:pt>
                <c:pt idx="149">
                  <c:v>5758058.9684620565</c:v>
                </c:pt>
                <c:pt idx="150">
                  <c:v>5755227.0097529246</c:v>
                </c:pt>
                <c:pt idx="151">
                  <c:v>5752246.9350012485</c:v>
                </c:pt>
                <c:pt idx="152">
                  <c:v>5749111.3425513403</c:v>
                </c:pt>
                <c:pt idx="153">
                  <c:v>5745812.4798526419</c:v>
                </c:pt>
                <c:pt idx="154">
                  <c:v>5742342.2288511228</c:v>
                </c:pt>
                <c:pt idx="155">
                  <c:v>5738692.0909946347</c:v>
                </c:pt>
                <c:pt idx="156">
                  <c:v>5734853.1718687434</c:v>
                </c:pt>
                <c:pt idx="157">
                  <c:v>5730816.1654838314</c:v>
                </c:pt>
                <c:pt idx="158">
                  <c:v>5726571.3382389052</c:v>
                </c:pt>
                <c:pt idx="159">
                  <c:v>5722108.5125927906</c:v>
                </c:pt>
                <c:pt idx="160">
                  <c:v>5717417.0504791783</c:v>
                </c:pt>
                <c:pt idx="161">
                  <c:v>5712485.8365083858</c:v>
                </c:pt>
                <c:pt idx="162">
                  <c:v>5707303.2610057658</c:v>
                </c:pt>
                <c:pt idx="163">
                  <c:v>5701857.2029444408</c:v>
                </c:pt>
                <c:pt idx="164">
                  <c:v>5696135.012838562</c:v>
                </c:pt>
                <c:pt idx="165">
                  <c:v>5690123.4956725994</c:v>
                </c:pt>
                <c:pt idx="166">
                  <c:v>5683808.8939523036</c:v>
                </c:pt>
                <c:pt idx="167">
                  <c:v>5677176.8709740313</c:v>
                </c:pt>
                <c:pt idx="168">
                  <c:v>5670212.4944210574</c:v>
                </c:pt>
                <c:pt idx="169">
                  <c:v>5662900.220408435</c:v>
                </c:pt>
                <c:pt idx="170">
                  <c:v>5655223.8781118812</c:v>
                </c:pt>
                <c:pt idx="171">
                  <c:v>5647166.6551310811</c:v>
                </c:pt>
                <c:pt idx="172">
                  <c:v>5638711.0837537982</c:v>
                </c:pt>
                <c:pt idx="173">
                  <c:v>5629839.028304195</c:v>
                </c:pt>
                <c:pt idx="174">
                  <c:v>5620531.6737767998</c:v>
                </c:pt>
                <c:pt idx="175">
                  <c:v>5610769.5159766544</c:v>
                </c:pt>
                <c:pt idx="176">
                  <c:v>5600532.3534061862</c:v>
                </c:pt>
                <c:pt idx="177">
                  <c:v>5589799.2811603155</c:v>
                </c:pt>
                <c:pt idx="178">
                  <c:v>5578548.6871130625</c:v>
                </c:pt>
                <c:pt idx="179">
                  <c:v>5566758.2507013595</c:v>
                </c:pt>
                <c:pt idx="180">
                  <c:v>5554404.944634784</c:v>
                </c:pt>
                <c:pt idx="181">
                  <c:v>5541465.0398832485</c:v>
                </c:pt>
                <c:pt idx="182">
                  <c:v>5527914.114318111</c:v>
                </c:pt>
                <c:pt idx="183">
                  <c:v>5513727.0654054359</c:v>
                </c:pt>
                <c:pt idx="184">
                  <c:v>5498878.1273727957</c:v>
                </c:pt>
                <c:pt idx="185">
                  <c:v>5483340.8932927996</c:v>
                </c:pt>
                <c:pt idx="186">
                  <c:v>5467088.3425468579</c:v>
                </c:pt>
                <c:pt idx="187">
                  <c:v>5450092.8741510641</c:v>
                </c:pt>
                <c:pt idx="188">
                  <c:v>5432326.3464418771</c:v>
                </c:pt>
                <c:pt idx="189">
                  <c:v>5413760.1236317866</c:v>
                </c:pt>
                <c:pt idx="190">
                  <c:v>5394365.1297535971</c:v>
                </c:pt>
                <c:pt idx="191">
                  <c:v>5374111.9105154751</c:v>
                </c:pt>
                <c:pt idx="192">
                  <c:v>5352970.7035865802</c:v>
                </c:pt>
                <c:pt idx="193">
                  <c:v>5330911.517823807</c:v>
                </c:pt>
                <c:pt idx="194">
                  <c:v>5307904.2219330007</c:v>
                </c:pt>
                <c:pt idx="195">
                  <c:v>5283918.6430315766</c:v>
                </c:pt>
                <c:pt idx="196">
                  <c:v>5258924.6755428147</c:v>
                </c:pt>
                <c:pt idx="197">
                  <c:v>5232892.4008037765</c:v>
                </c:pt>
                <c:pt idx="198">
                  <c:v>5205792.2177077476</c:v>
                </c:pt>
                <c:pt idx="199">
                  <c:v>5177594.9846269563</c:v>
                </c:pt>
                <c:pt idx="200">
                  <c:v>5148272.172771099</c:v>
                </c:pt>
                <c:pt idx="201">
                  <c:v>5117796.0310307369</c:v>
                </c:pt>
                <c:pt idx="202">
                  <c:v>5086139.7622310398</c:v>
                </c:pt>
                <c:pt idx="203">
                  <c:v>5053277.7105801217</c:v>
                </c:pt>
                <c:pt idx="204">
                  <c:v>5019185.559936679</c:v>
                </c:pt>
                <c:pt idx="205">
                  <c:v>4983840.5423440244</c:v>
                </c:pt>
                <c:pt idx="206">
                  <c:v>4947221.6560820648</c:v>
                </c:pt>
                <c:pt idx="207">
                  <c:v>4909309.8922762573</c:v>
                </c:pt>
                <c:pt idx="208">
                  <c:v>4870088.4688744955</c:v>
                </c:pt>
                <c:pt idx="209">
                  <c:v>4829543.070561273</c:v>
                </c:pt>
                <c:pt idx="210">
                  <c:v>4787662.0929261111</c:v>
                </c:pt>
                <c:pt idx="211">
                  <c:v>4744436.8889436694</c:v>
                </c:pt>
                <c:pt idx="212">
                  <c:v>4699862.0155604882</c:v>
                </c:pt>
                <c:pt idx="213">
                  <c:v>4653935.4779231213</c:v>
                </c:pt>
                <c:pt idx="214">
                  <c:v>4606658.9685304081</c:v>
                </c:pt>
                <c:pt idx="215">
                  <c:v>4558038.098355609</c:v>
                </c:pt>
                <c:pt idx="216">
                  <c:v>4508082.6167694908</c:v>
                </c:pt>
                <c:pt idx="217">
                  <c:v>4456806.6169111822</c:v>
                </c:pt>
                <c:pt idx="218">
                  <c:v>4404228.7230081828</c:v>
                </c:pt>
                <c:pt idx="219">
                  <c:v>4350372.2560489057</c:v>
                </c:pt>
                <c:pt idx="220">
                  <c:v>4295265.3741691243</c:v>
                </c:pt>
                <c:pt idx="221">
                  <c:v>4238941.1841358906</c:v>
                </c:pt>
                <c:pt idx="222">
                  <c:v>4181437.820406341</c:v>
                </c:pt>
                <c:pt idx="223">
                  <c:v>4122798.4884108286</c:v>
                </c:pt>
                <c:pt idx="224">
                  <c:v>4063071.4689648114</c:v>
                </c:pt>
                <c:pt idx="225">
                  <c:v>4002310.0810551252</c:v>
                </c:pt>
                <c:pt idx="226">
                  <c:v>3940572.6006744392</c:v>
                </c:pt>
                <c:pt idx="227">
                  <c:v>3877922.1338911704</c:v>
                </c:pt>
                <c:pt idx="228">
                  <c:v>3814426.4429364153</c:v>
                </c:pt>
                <c:pt idx="229">
                  <c:v>3750157.7247569486</c:v>
                </c:pt>
                <c:pt idx="230">
                  <c:v>3685192.3422135096</c:v>
                </c:pt>
                <c:pt idx="231">
                  <c:v>3619610.5088827261</c:v>
                </c:pt>
                <c:pt idx="232">
                  <c:v>3553495.9292327212</c:v>
                </c:pt>
                <c:pt idx="233">
                  <c:v>3486935.3967677341</c:v>
                </c:pt>
                <c:pt idx="234">
                  <c:v>3420018.3535550549</c:v>
                </c:pt>
                <c:pt idx="235">
                  <c:v>3352836.4153360077</c:v>
                </c:pt>
                <c:pt idx="236">
                  <c:v>3285482.8671587547</c:v>
                </c:pt>
                <c:pt idx="237">
                  <c:v>3218052.1351318215</c:v>
                </c:pt>
                <c:pt idx="238">
                  <c:v>3150639.2404620773</c:v>
                </c:pt>
                <c:pt idx="239">
                  <c:v>3083339.2423902154</c:v>
                </c:pt>
                <c:pt idx="240">
                  <c:v>3016246.6769542382</c:v>
                </c:pt>
                <c:pt idx="241">
                  <c:v>2949454.998684579</c:v>
                </c:pt>
                <c:pt idx="242">
                  <c:v>2883056.0323551572</c:v>
                </c:pt>
                <c:pt idx="243">
                  <c:v>2817139.4417796158</c:v>
                </c:pt>
                <c:pt idx="244">
                  <c:v>2751792.2223531776</c:v>
                </c:pt>
                <c:pt idx="245">
                  <c:v>2687098.223604959</c:v>
                </c:pt>
                <c:pt idx="246">
                  <c:v>2623137.7074552276</c:v>
                </c:pt>
                <c:pt idx="247">
                  <c:v>2559986.9471834037</c:v>
                </c:pt>
                <c:pt idx="248">
                  <c:v>2497717.8713258216</c:v>
                </c:pt>
                <c:pt idx="249">
                  <c:v>2436397.7558605988</c:v>
                </c:pt>
                <c:pt idx="250">
                  <c:v>2376088.9671255918</c:v>
                </c:pt>
                <c:pt idx="251">
                  <c:v>2316848.7569804946</c:v>
                </c:pt>
                <c:pt idx="252">
                  <c:v>2258729.1107916385</c:v>
                </c:pt>
                <c:pt idx="253">
                  <c:v>2201776.6479129354</c:v>
                </c:pt>
                <c:pt idx="254">
                  <c:v>2146032.5734814205</c:v>
                </c:pt>
                <c:pt idx="255">
                  <c:v>2091532.6795611228</c:v>
                </c:pt>
                <c:pt idx="256">
                  <c:v>2038307.3929709552</c:v>
                </c:pt>
                <c:pt idx="257">
                  <c:v>1986381.8665338445</c:v>
                </c:pt>
                <c:pt idx="258">
                  <c:v>1935776.1099939512</c:v>
                </c:pt>
                <c:pt idx="259">
                  <c:v>1886505.1564712552</c:v>
                </c:pt>
                <c:pt idx="260">
                  <c:v>1838579.2600586456</c:v>
                </c:pt>
                <c:pt idx="261">
                  <c:v>1792004.1200130775</c:v>
                </c:pt>
                <c:pt idx="262">
                  <c:v>1746781.126943347</c:v>
                </c:pt>
                <c:pt idx="263">
                  <c:v>1702907.6264439626</c:v>
                </c:pt>
                <c:pt idx="264">
                  <c:v>1660377.1957568489</c:v>
                </c:pt>
                <c:pt idx="265">
                  <c:v>1619179.9292481958</c:v>
                </c:pt>
                <c:pt idx="266">
                  <c:v>1579302.7287538347</c:v>
                </c:pt>
                <c:pt idx="267">
                  <c:v>1540729.5951599875</c:v>
                </c:pt>
                <c:pt idx="268">
                  <c:v>1503441.9179342492</c:v>
                </c:pt>
                <c:pt idx="269">
                  <c:v>1467418.7596919741</c:v>
                </c:pt>
                <c:pt idx="270">
                  <c:v>1432637.1332645875</c:v>
                </c:pt>
                <c:pt idx="271">
                  <c:v>1399072.2691186673</c:v>
                </c:pt>
                <c:pt idx="272">
                  <c:v>1366697.8713492262</c:v>
                </c:pt>
                <c:pt idx="273">
                  <c:v>1335486.3608301862</c:v>
                </c:pt>
                <c:pt idx="274">
                  <c:v>1305409.104443802</c:v>
                </c:pt>
                <c:pt idx="275">
                  <c:v>1276436.6296242955</c:v>
                </c:pt>
                <c:pt idx="276">
                  <c:v>1248538.8237361654</c:v>
                </c:pt>
                <c:pt idx="277">
                  <c:v>1221685.1180626475</c:v>
                </c:pt>
                <c:pt idx="278">
                  <c:v>1195844.6564037593</c:v>
                </c:pt>
                <c:pt idx="279">
                  <c:v>1170986.4484764002</c:v>
                </c:pt>
                <c:pt idx="280">
                  <c:v>1147079.5084718664</c:v>
                </c:pt>
                <c:pt idx="281">
                  <c:v>1124092.9792603252</c:v>
                </c:pt>
                <c:pt idx="282">
                  <c:v>1101996.2428391336</c:v>
                </c:pt>
                <c:pt idx="283">
                  <c:v>1080759.0177045229</c:v>
                </c:pt>
                <c:pt idx="284">
                  <c:v>1060351.4438865324</c:v>
                </c:pt>
                <c:pt idx="285">
                  <c:v>1040744.1564275702</c:v>
                </c:pt>
                <c:pt idx="286">
                  <c:v>1021908.3481081272</c:v>
                </c:pt>
                <c:pt idx="287">
                  <c:v>1003815.8222313713</c:v>
                </c:pt>
                <c:pt idx="288">
                  <c:v>986439.03627393197</c:v>
                </c:pt>
                <c:pt idx="289">
                  <c:v>969751.1371953151</c:v>
                </c:pt>
                <c:pt idx="290">
                  <c:v>953725.98917505983</c:v>
                </c:pt>
                <c:pt idx="291">
                  <c:v>938338.1945167759</c:v>
                </c:pt>
                <c:pt idx="292">
                  <c:v>923563.10842319671</c:v>
                </c:pt>
                <c:pt idx="293">
                  <c:v>909376.84830776369</c:v>
                </c:pt>
                <c:pt idx="294">
                  <c:v>895756.29826725065</c:v>
                </c:pt>
                <c:pt idx="295">
                  <c:v>882679.1092975979</c:v>
                </c:pt>
                <c:pt idx="296">
                  <c:v>870123.69579232181</c:v>
                </c:pt>
                <c:pt idx="297">
                  <c:v>858069.2288203272</c:v>
                </c:pt>
                <c:pt idx="298">
                  <c:v>846495.62663826428</c:v>
                </c:pt>
                <c:pt idx="299">
                  <c:v>835383.54285219114</c:v>
                </c:pt>
                <c:pt idx="300">
                  <c:v>824714.35260458768</c:v>
                </c:pt>
                <c:pt idx="301">
                  <c:v>814470.13712596649</c:v>
                </c:pt>
                <c:pt idx="302">
                  <c:v>804633.66695562215</c:v>
                </c:pt>
                <c:pt idx="303">
                  <c:v>795188.38410356187</c:v>
                </c:pt>
                <c:pt idx="304">
                  <c:v>786118.38339541131</c:v>
                </c:pt>
                <c:pt idx="305">
                  <c:v>777408.393214109</c:v>
                </c:pt>
                <c:pt idx="306">
                  <c:v>769043.75582644821</c:v>
                </c:pt>
                <c:pt idx="307">
                  <c:v>761010.40745894506</c:v>
                </c:pt>
                <c:pt idx="308">
                  <c:v>753294.85826602171</c:v>
                </c:pt>
                <c:pt idx="309">
                  <c:v>745884.17231398961</c:v>
                </c:pt>
                <c:pt idx="310">
                  <c:v>738765.94768670993</c:v>
                </c:pt>
                <c:pt idx="311">
                  <c:v>731928.2968029551</c:v>
                </c:pt>
                <c:pt idx="312">
                  <c:v>725359.82702130114</c:v>
                </c:pt>
                <c:pt idx="313">
                  <c:v>719049.62159570726</c:v>
                </c:pt>
                <c:pt idx="314">
                  <c:v>712987.22103368328</c:v>
                </c:pt>
                <c:pt idx="315">
                  <c:v>707162.60489897442</c:v>
                </c:pt>
                <c:pt idx="316">
                  <c:v>701566.17409191199</c:v>
                </c:pt>
                <c:pt idx="317">
                  <c:v>696188.73363286781</c:v>
                </c:pt>
                <c:pt idx="318">
                  <c:v>691021.47596751584</c:v>
                </c:pt>
                <c:pt idx="319">
                  <c:v>686055.96480675042</c:v>
                </c:pt>
                <c:pt idx="320">
                  <c:v>681284.11950904527</c:v>
                </c:pt>
                <c:pt idx="321">
                  <c:v>676698.20000868686</c:v>
                </c:pt>
                <c:pt idx="322">
                  <c:v>672290.79228959256</c:v>
                </c:pt>
                <c:pt idx="323">
                  <c:v>668054.79440127104</c:v>
                </c:pt>
                <c:pt idx="324">
                  <c:v>663983.40301082726</c:v>
                </c:pt>
                <c:pt idx="325">
                  <c:v>660070.10048270226</c:v>
                </c:pt>
                <c:pt idx="326">
                  <c:v>656308.64247602178</c:v>
                </c:pt>
                <c:pt idx="327">
                  <c:v>652693.04604794341</c:v>
                </c:pt>
                <c:pt idx="328">
                  <c:v>649217.57825022354</c:v>
                </c:pt>
                <c:pt idx="329">
                  <c:v>645876.74520530412</c:v>
                </c:pt>
                <c:pt idx="330">
                  <c:v>642665.28164753655</c:v>
                </c:pt>
                <c:pt idx="331">
                  <c:v>639578.14091466845</c:v>
                </c:pt>
                <c:pt idx="332">
                  <c:v>636610.4853743962</c:v>
                </c:pt>
                <c:pt idx="333">
                  <c:v>633757.67727061489</c:v>
                </c:pt>
                <c:pt idx="334">
                  <c:v>631015.26997394045</c:v>
                </c:pt>
                <c:pt idx="335">
                  <c:v>628378.99962113425</c:v>
                </c:pt>
                <c:pt idx="336">
                  <c:v>625844.77712819667</c:v>
                </c:pt>
                <c:pt idx="337">
                  <c:v>623408.68056211364</c:v>
                </c:pt>
                <c:pt idx="338">
                  <c:v>621066.94785650435</c:v>
                </c:pt>
                <c:pt idx="339">
                  <c:v>618815.96985674917</c:v>
                </c:pt>
                <c:pt idx="340">
                  <c:v>616652.28368052747</c:v>
                </c:pt>
                <c:pt idx="341">
                  <c:v>614572.5663800902</c:v>
                </c:pt>
                <c:pt idx="342">
                  <c:v>612573.62889300124</c:v>
                </c:pt>
                <c:pt idx="343">
                  <c:v>610652.41026851325</c:v>
                </c:pt>
                <c:pt idx="344">
                  <c:v>608805.97215718252</c:v>
                </c:pt>
                <c:pt idx="345">
                  <c:v>607031.49355177011</c:v>
                </c:pt>
                <c:pt idx="346">
                  <c:v>605326.26576793357</c:v>
                </c:pt>
                <c:pt idx="347">
                  <c:v>603687.68765365169</c:v>
                </c:pt>
                <c:pt idx="348">
                  <c:v>602113.26101677527</c:v>
                </c:pt>
                <c:pt idx="349">
                  <c:v>600600.58626053296</c:v>
                </c:pt>
                <c:pt idx="350">
                  <c:v>599147.35821725009</c:v>
                </c:pt>
                <c:pt idx="351">
                  <c:v>597751.36217096215</c:v>
                </c:pt>
                <c:pt idx="352">
                  <c:v>596410.47006001207</c:v>
                </c:pt>
                <c:pt idx="353">
                  <c:v>595122.63685112016</c:v>
                </c:pt>
                <c:pt idx="354">
                  <c:v>593885.89707680338</c:v>
                </c:pt>
                <c:pt idx="355">
                  <c:v>592698.36152838974</c:v>
                </c:pt>
                <c:pt idx="356">
                  <c:v>591558.2140972421</c:v>
                </c:pt>
                <c:pt idx="357">
                  <c:v>590463.70875714207</c:v>
                </c:pt>
                <c:pt idx="358">
                  <c:v>589413.1666811303</c:v>
                </c:pt>
                <c:pt idx="359">
                  <c:v>588404.97348640929</c:v>
                </c:pt>
                <c:pt idx="360">
                  <c:v>587437.57660123054</c:v>
                </c:pt>
                <c:pt idx="361">
                  <c:v>586509.48274797562</c:v>
                </c:pt>
                <c:pt idx="362">
                  <c:v>585619.25553692714</c:v>
                </c:pt>
                <c:pt idx="363">
                  <c:v>584765.51316549012</c:v>
                </c:pt>
                <c:pt idx="364">
                  <c:v>583946.92621788569</c:v>
                </c:pt>
                <c:pt idx="365">
                  <c:v>583162.21556057769</c:v>
                </c:pt>
                <c:pt idx="366">
                  <c:v>582410.15032893314</c:v>
                </c:pt>
                <c:pt idx="367">
                  <c:v>581689.54600083421</c:v>
                </c:pt>
                <c:pt idx="368">
                  <c:v>580999.26255317323</c:v>
                </c:pt>
                <c:pt idx="369">
                  <c:v>580338.20269736415</c:v>
                </c:pt>
                <c:pt idx="370">
                  <c:v>579705.31019019347</c:v>
                </c:pt>
                <c:pt idx="371">
                  <c:v>579099.56821651896</c:v>
                </c:pt>
                <c:pt idx="372">
                  <c:v>578519.99784049136</c:v>
                </c:pt>
                <c:pt idx="373">
                  <c:v>577965.65652214712</c:v>
                </c:pt>
                <c:pt idx="374">
                  <c:v>577435.63669636869</c:v>
                </c:pt>
                <c:pt idx="375">
                  <c:v>576929.06441135926</c:v>
                </c:pt>
                <c:pt idx="376">
                  <c:v>576445.0980239237</c:v>
                </c:pt>
                <c:pt idx="377">
                  <c:v>575982.92694897333</c:v>
                </c:pt>
                <c:pt idx="378">
                  <c:v>575541.77046080551</c:v>
                </c:pt>
                <c:pt idx="379">
                  <c:v>575120.87654382479</c:v>
                </c:pt>
                <c:pt idx="380">
                  <c:v>574719.52079048939</c:v>
                </c:pt>
                <c:pt idx="381">
                  <c:v>574337.00534437178</c:v>
                </c:pt>
                <c:pt idx="382">
                  <c:v>573972.65788632829</c:v>
                </c:pt>
                <c:pt idx="383">
                  <c:v>573625.83066186612</c:v>
                </c:pt>
                <c:pt idx="384">
                  <c:v>573295.89954789169</c:v>
                </c:pt>
                <c:pt idx="385">
                  <c:v>572982.26315711008</c:v>
                </c:pt>
                <c:pt idx="386">
                  <c:v>572684.3419784276</c:v>
                </c:pt>
                <c:pt idx="387">
                  <c:v>572401.57755179098</c:v>
                </c:pt>
                <c:pt idx="388">
                  <c:v>572133.43167596811</c:v>
                </c:pt>
                <c:pt idx="389">
                  <c:v>571879.38564784813</c:v>
                </c:pt>
                <c:pt idx="390">
                  <c:v>571638.93953190662</c:v>
                </c:pt>
                <c:pt idx="391">
                  <c:v>571411.61145854194</c:v>
                </c:pt>
                <c:pt idx="392">
                  <c:v>571196.93695005379</c:v>
                </c:pt>
                <c:pt idx="393">
                  <c:v>570994.46827308903</c:v>
                </c:pt>
                <c:pt idx="394">
                  <c:v>570803.7738164363</c:v>
                </c:pt>
                <c:pt idx="395">
                  <c:v>570624.43749310193</c:v>
                </c:pt>
                <c:pt idx="396">
                  <c:v>570456.05816564895</c:v>
                </c:pt>
                <c:pt idx="397">
                  <c:v>570298.24909382802</c:v>
                </c:pt>
                <c:pt idx="398">
                  <c:v>570150.63740357279</c:v>
                </c:pt>
                <c:pt idx="399">
                  <c:v>570012.86357647541</c:v>
                </c:pt>
                <c:pt idx="400">
                  <c:v>569884.5809588962</c:v>
                </c:pt>
                <c:pt idx="401">
                  <c:v>569765.45528990228</c:v>
                </c:pt>
                <c:pt idx="402">
                  <c:v>569655.16424726252</c:v>
                </c:pt>
                <c:pt idx="403">
                  <c:v>569553.39701076457</c:v>
                </c:pt>
                <c:pt idx="404">
                  <c:v>569459.85384214867</c:v>
                </c:pt>
                <c:pt idx="405">
                  <c:v>569374.24568098655</c:v>
                </c:pt>
                <c:pt idx="406">
                  <c:v>569296.29375586309</c:v>
                </c:pt>
                <c:pt idx="407">
                  <c:v>569225.72921024496</c:v>
                </c:pt>
                <c:pt idx="408">
                  <c:v>569162.29274244944</c:v>
                </c:pt>
                <c:pt idx="409">
                  <c:v>569105.73425914941</c:v>
                </c:pt>
                <c:pt idx="410">
                  <c:v>569055.81254187925</c:v>
                </c:pt>
                <c:pt idx="411">
                  <c:v>569012.29492602334</c:v>
                </c:pt>
                <c:pt idx="412">
                  <c:v>568974.95699179696</c:v>
                </c:pt>
                <c:pt idx="413">
                  <c:v>568943.5822667469</c:v>
                </c:pt>
                <c:pt idx="414">
                  <c:v>568917.9619393195</c:v>
                </c:pt>
                <c:pt idx="415">
                  <c:v>568897.89458306332</c:v>
                </c:pt>
                <c:pt idx="416">
                  <c:v>568883.18589105364</c:v>
                </c:pt>
                <c:pt idx="417">
                  <c:v>568873.64842013898</c:v>
                </c:pt>
                <c:pt idx="418">
                  <c:v>568869.1013446314</c:v>
                </c:pt>
                <c:pt idx="419">
                  <c:v>568869.37021907489</c:v>
                </c:pt>
                <c:pt idx="420">
                  <c:v>568874.28674974106</c:v>
                </c:pt>
                <c:pt idx="421">
                  <c:v>568883.68857451959</c:v>
                </c:pt>
                <c:pt idx="422">
                  <c:v>568897.41905087908</c:v>
                </c:pt>
                <c:pt idx="423">
                  <c:v>568915.32705159159</c:v>
                </c:pt>
                <c:pt idx="424">
                  <c:v>568937.266767925</c:v>
                </c:pt>
                <c:pt idx="425">
                  <c:v>568963.097520018</c:v>
                </c:pt>
                <c:pt idx="426">
                  <c:v>568992.68357416778</c:v>
                </c:pt>
                <c:pt idx="427">
                  <c:v>569025.89396676666</c:v>
                </c:pt>
                <c:pt idx="428">
                  <c:v>569062.60233463778</c:v>
                </c:pt>
                <c:pt idx="429">
                  <c:v>569102.68675152946</c:v>
                </c:pt>
                <c:pt idx="430">
                  <c:v>569146.02957053611</c:v>
                </c:pt>
                <c:pt idx="431">
                  <c:v>569192.51727222337</c:v>
                </c:pt>
                <c:pt idx="432">
                  <c:v>569242.04031824588</c:v>
                </c:pt>
                <c:pt idx="433">
                  <c:v>569294.4930102505</c:v>
                </c:pt>
                <c:pt idx="434">
                  <c:v>569349.77335386956</c:v>
                </c:pt>
                <c:pt idx="435">
                  <c:v>569407.78292761475</c:v>
                </c:pt>
                <c:pt idx="436">
                  <c:v>569468.42675648932</c:v>
                </c:pt>
                <c:pt idx="437">
                  <c:v>569531.61319014407</c:v>
                </c:pt>
                <c:pt idx="438">
                  <c:v>569597.25378541066</c:v>
                </c:pt>
                <c:pt idx="439">
                  <c:v>569665.26319304784</c:v>
                </c:pt>
                <c:pt idx="440">
                  <c:v>569735.55904854881</c:v>
                </c:pt>
                <c:pt idx="441">
                  <c:v>569808.06186685665</c:v>
                </c:pt>
                <c:pt idx="442">
                  <c:v>569882.69494084886</c:v>
                </c:pt>
                <c:pt idx="443">
                  <c:v>569959.3842434485</c:v>
                </c:pt>
                <c:pt idx="444">
                  <c:v>570038.0583332323</c:v>
                </c:pt>
                <c:pt idx="445">
                  <c:v>570118.64826340659</c:v>
                </c:pt>
                <c:pt idx="446">
                  <c:v>570201.08749402862</c:v>
                </c:pt>
                <c:pt idx="447">
                  <c:v>570285.31180735491</c:v>
                </c:pt>
                <c:pt idx="448">
                  <c:v>570371.25922620273</c:v>
                </c:pt>
                <c:pt idx="449">
                  <c:v>570458.86993521592</c:v>
                </c:pt>
                <c:pt idx="450">
                  <c:v>570548.08620492846</c:v>
                </c:pt>
                <c:pt idx="451">
                  <c:v>570638.85231852648</c:v>
                </c:pt>
                <c:pt idx="452">
                  <c:v>570731.1145012083</c:v>
                </c:pt>
                <c:pt idx="453">
                  <c:v>570824.82085205091</c:v>
                </c:pt>
                <c:pt idx="454">
                  <c:v>570919.92127829138</c:v>
                </c:pt>
                <c:pt idx="455">
                  <c:v>571016.36743193632</c:v>
                </c:pt>
                <c:pt idx="456">
                  <c:v>571114.11264861526</c:v>
                </c:pt>
                <c:pt idx="457">
                  <c:v>571213.11188859795</c:v>
                </c:pt>
                <c:pt idx="458">
                  <c:v>571313.32167989702</c:v>
                </c:pt>
                <c:pt idx="459">
                  <c:v>571414.70006338076</c:v>
                </c:pt>
                <c:pt idx="460">
                  <c:v>571517.20653982612</c:v>
                </c:pt>
                <c:pt idx="461">
                  <c:v>571620.8020188394</c:v>
                </c:pt>
                <c:pt idx="462">
                  <c:v>571725.44876957987</c:v>
                </c:pt>
                <c:pt idx="463">
                  <c:v>571831.11037322064</c:v>
                </c:pt>
                <c:pt idx="464">
                  <c:v>571937.75167708611</c:v>
                </c:pt>
                <c:pt idx="465">
                  <c:v>572045.33875040431</c:v>
                </c:pt>
                <c:pt idx="466">
                  <c:v>572153.83884161757</c:v>
                </c:pt>
                <c:pt idx="467">
                  <c:v>572263.22033719684</c:v>
                </c:pt>
                <c:pt idx="468">
                  <c:v>572373.45272190322</c:v>
                </c:pt>
                <c:pt idx="469">
                  <c:v>572484.50654044829</c:v>
                </c:pt>
                <c:pt idx="470">
                  <c:v>572596.3533605024</c:v>
                </c:pt>
                <c:pt idx="471">
                  <c:v>572708.96573700197</c:v>
                </c:pt>
                <c:pt idx="472">
                  <c:v>572822.31717771094</c:v>
                </c:pt>
                <c:pt idx="473">
                  <c:v>572936.38210999127</c:v>
                </c:pt>
                <c:pt idx="474">
                  <c:v>573051.13584874023</c:v>
                </c:pt>
                <c:pt idx="475">
                  <c:v>573166.55456545204</c:v>
                </c:pt>
                <c:pt idx="476">
                  <c:v>573282.61525836471</c:v>
                </c:pt>
                <c:pt idx="477">
                  <c:v>573399.29572365375</c:v>
                </c:pt>
                <c:pt idx="478">
                  <c:v>573516.57452763559</c:v>
                </c:pt>
                <c:pt idx="479">
                  <c:v>573634.43097994477</c:v>
                </c:pt>
                <c:pt idx="480">
                  <c:v>573752.84510765062</c:v>
                </c:pt>
                <c:pt idx="481">
                  <c:v>573871.79763028002</c:v>
                </c:pt>
                <c:pt idx="482">
                  <c:v>573991.26993571525</c:v>
                </c:pt>
                <c:pt idx="483">
                  <c:v>574111.24405693426</c:v>
                </c:pt>
                <c:pt idx="484">
                  <c:v>574231.70264956576</c:v>
                </c:pt>
                <c:pt idx="485">
                  <c:v>574352.62897022802</c:v>
                </c:pt>
                <c:pt idx="486">
                  <c:v>574474.00685562601</c:v>
                </c:pt>
                <c:pt idx="487">
                  <c:v>574595.82070237887</c:v>
                </c:pt>
                <c:pt idx="488">
                  <c:v>574718.05544755282</c:v>
                </c:pt>
                <c:pt idx="489">
                  <c:v>574840.69654987263</c:v>
                </c:pt>
                <c:pt idx="490">
                  <c:v>574963.7299715915</c:v>
                </c:pt>
                <c:pt idx="491">
                  <c:v>575087.14216099214</c:v>
                </c:pt>
                <c:pt idx="492">
                  <c:v>575210.92003549985</c:v>
                </c:pt>
                <c:pt idx="493">
                  <c:v>575335.05096538481</c:v>
                </c:pt>
                <c:pt idx="494">
                  <c:v>575459.52275803289</c:v>
                </c:pt>
                <c:pt idx="495">
                  <c:v>575584.32364276459</c:v>
                </c:pt>
                <c:pt idx="496">
                  <c:v>575709.44225618476</c:v>
                </c:pt>
                <c:pt idx="497">
                  <c:v>575834.86762804247</c:v>
                </c:pt>
                <c:pt idx="498">
                  <c:v>575960.5891675835</c:v>
                </c:pt>
                <c:pt idx="499">
                  <c:v>576086.59665037936</c:v>
                </c:pt>
                <c:pt idx="500">
                  <c:v>576212.88020561461</c:v>
                </c:pt>
                <c:pt idx="501">
                  <c:v>576339.43030381761</c:v>
                </c:pt>
                <c:pt idx="502">
                  <c:v>576466.23774501809</c:v>
                </c:pt>
                <c:pt idx="503">
                  <c:v>576593.29364731768</c:v>
                </c:pt>
                <c:pt idx="504">
                  <c:v>576720.5894358583</c:v>
                </c:pt>
                <c:pt idx="505">
                  <c:v>576848.11683217471</c:v>
                </c:pt>
                <c:pt idx="506">
                  <c:v>576975.86784391745</c:v>
                </c:pt>
                <c:pt idx="507">
                  <c:v>577103.83475493314</c:v>
                </c:pt>
                <c:pt idx="508">
                  <c:v>577232.01011569111</c:v>
                </c:pt>
                <c:pt idx="509">
                  <c:v>577360.38673404185</c:v>
                </c:pt>
                <c:pt idx="510">
                  <c:v>577488.95766629756</c:v>
                </c:pt>
                <c:pt idx="511">
                  <c:v>577617.71620862291</c:v>
                </c:pt>
                <c:pt idx="512">
                  <c:v>577746.65588872472</c:v>
                </c:pt>
                <c:pt idx="513">
                  <c:v>577875.77045783086</c:v>
                </c:pt>
                <c:pt idx="514">
                  <c:v>578005.05388294859</c:v>
                </c:pt>
                <c:pt idx="515">
                  <c:v>578134.50033939071</c:v>
                </c:pt>
                <c:pt idx="516">
                  <c:v>578264.10420356237</c:v>
                </c:pt>
                <c:pt idx="517">
                  <c:v>578393.86004599812</c:v>
                </c:pt>
                <c:pt idx="518">
                  <c:v>578523.76262464083</c:v>
                </c:pt>
                <c:pt idx="519">
                  <c:v>578653.80687835475</c:v>
                </c:pt>
                <c:pt idx="520">
                  <c:v>578783.98792066274</c:v>
                </c:pt>
                <c:pt idx="521">
                  <c:v>578914.30103370186</c:v>
                </c:pt>
                <c:pt idx="522">
                  <c:v>579044.74166238832</c:v>
                </c:pt>
                <c:pt idx="523">
                  <c:v>579175.30540878535</c:v>
                </c:pt>
                <c:pt idx="524">
                  <c:v>579305.98802666634</c:v>
                </c:pt>
                <c:pt idx="525">
                  <c:v>579436.78541626665</c:v>
                </c:pt>
                <c:pt idx="526">
                  <c:v>579567.69361921761</c:v>
                </c:pt>
                <c:pt idx="527">
                  <c:v>579698.70881365659</c:v>
                </c:pt>
                <c:pt idx="528">
                  <c:v>579829.82730950601</c:v>
                </c:pt>
                <c:pt idx="529">
                  <c:v>579961.04554391664</c:v>
                </c:pt>
                <c:pt idx="530">
                  <c:v>580092.36007686926</c:v>
                </c:pt>
                <c:pt idx="531">
                  <c:v>580223.76758692763</c:v>
                </c:pt>
                <c:pt idx="532">
                  <c:v>580355.2648671401</c:v>
                </c:pt>
                <c:pt idx="533">
                  <c:v>580486.8488210825</c:v>
                </c:pt>
                <c:pt idx="534">
                  <c:v>580618.51645903836</c:v>
                </c:pt>
                <c:pt idx="535">
                  <c:v>580750.26489431132</c:v>
                </c:pt>
                <c:pt idx="536">
                  <c:v>580882.0913396664</c:v>
                </c:pt>
                <c:pt idx="537">
                  <c:v>581013.99310389312</c:v>
                </c:pt>
                <c:pt idx="538">
                  <c:v>581145.96758848836</c:v>
                </c:pt>
                <c:pt idx="539">
                  <c:v>581278.01228445454</c:v>
                </c:pt>
                <c:pt idx="540">
                  <c:v>581410.12476920791</c:v>
                </c:pt>
                <c:pt idx="541">
                  <c:v>581542.30270359491</c:v>
                </c:pt>
                <c:pt idx="542">
                  <c:v>581674.54382901045</c:v>
                </c:pt>
                <c:pt idx="543">
                  <c:v>581806.84596461745</c:v>
                </c:pt>
                <c:pt idx="544">
                  <c:v>581939.2070046619</c:v>
                </c:pt>
                <c:pt idx="545">
                  <c:v>582071.62491588108</c:v>
                </c:pt>
                <c:pt idx="546">
                  <c:v>582204.09773500089</c:v>
                </c:pt>
                <c:pt idx="547">
                  <c:v>582336.62356632121</c:v>
                </c:pt>
                <c:pt idx="548">
                  <c:v>582469.20057938294</c:v>
                </c:pt>
                <c:pt idx="549">
                  <c:v>582601.82700671791</c:v>
                </c:pt>
                <c:pt idx="550">
                  <c:v>582734.50114167447</c:v>
                </c:pt>
                <c:pt idx="551">
                  <c:v>582867.22133631981</c:v>
                </c:pt>
                <c:pt idx="552">
                  <c:v>582999.98599941458</c:v>
                </c:pt>
                <c:pt idx="553">
                  <c:v>583132.79359445698</c:v>
                </c:pt>
                <c:pt idx="554">
                  <c:v>583265.64263779542</c:v>
                </c:pt>
                <c:pt idx="555">
                  <c:v>583398.53169680526</c:v>
                </c:pt>
                <c:pt idx="556">
                  <c:v>583531.45938812988</c:v>
                </c:pt>
                <c:pt idx="557">
                  <c:v>583664.42437598156</c:v>
                </c:pt>
                <c:pt idx="558">
                  <c:v>583797.42537050159</c:v>
                </c:pt>
                <c:pt idx="559">
                  <c:v>583930.46112617722</c:v>
                </c:pt>
                <c:pt idx="560">
                  <c:v>584063.53044031281</c:v>
                </c:pt>
                <c:pt idx="561">
                  <c:v>584196.63215155422</c:v>
                </c:pt>
                <c:pt idx="562">
                  <c:v>584329.76513846382</c:v>
                </c:pt>
                <c:pt idx="563">
                  <c:v>584462.92831814534</c:v>
                </c:pt>
                <c:pt idx="564">
                  <c:v>584596.12064491585</c:v>
                </c:pt>
                <c:pt idx="565">
                  <c:v>584729.34110902355</c:v>
                </c:pt>
                <c:pt idx="566">
                  <c:v>584862.5887354099</c:v>
                </c:pt>
                <c:pt idx="567">
                  <c:v>584995.86258251441</c:v>
                </c:pt>
                <c:pt idx="568">
                  <c:v>585129.16174112132</c:v>
                </c:pt>
                <c:pt idx="569">
                  <c:v>585262.4853332456</c:v>
                </c:pt>
                <c:pt idx="570">
                  <c:v>585395.83251105668</c:v>
                </c:pt>
                <c:pt idx="571">
                  <c:v>585529.202455841</c:v>
                </c:pt>
                <c:pt idx="572">
                  <c:v>585662.5943769993</c:v>
                </c:pt>
                <c:pt idx="573">
                  <c:v>585796.00751107873</c:v>
                </c:pt>
                <c:pt idx="574">
                  <c:v>585929.44112083793</c:v>
                </c:pt>
                <c:pt idx="575">
                  <c:v>586062.89449434553</c:v>
                </c:pt>
                <c:pt idx="576">
                  <c:v>586196.36694410874</c:v>
                </c:pt>
                <c:pt idx="577">
                  <c:v>586329.85780623183</c:v>
                </c:pt>
                <c:pt idx="578">
                  <c:v>586463.36643960502</c:v>
                </c:pt>
                <c:pt idx="579">
                  <c:v>586596.89222511963</c:v>
                </c:pt>
                <c:pt idx="580">
                  <c:v>586730.43456491188</c:v>
                </c:pt>
                <c:pt idx="581">
                  <c:v>586863.99288163148</c:v>
                </c:pt>
                <c:pt idx="582">
                  <c:v>586997.56661773624</c:v>
                </c:pt>
                <c:pt idx="583">
                  <c:v>587131.15523481066</c:v>
                </c:pt>
                <c:pt idx="584">
                  <c:v>587264.75821290829</c:v>
                </c:pt>
                <c:pt idx="585">
                  <c:v>587398.37504991645</c:v>
                </c:pt>
                <c:pt idx="586">
                  <c:v>587532.00526094309</c:v>
                </c:pt>
                <c:pt idx="587">
                  <c:v>587665.64837772481</c:v>
                </c:pt>
                <c:pt idx="588">
                  <c:v>587799.30394805467</c:v>
                </c:pt>
                <c:pt idx="589">
                  <c:v>587932.97153523099</c:v>
                </c:pt>
                <c:pt idx="590">
                  <c:v>588066.65071752376</c:v>
                </c:pt>
                <c:pt idx="591">
                  <c:v>588200.34108766029</c:v>
                </c:pt>
                <c:pt idx="592">
                  <c:v>588334.0422523286</c:v>
                </c:pt>
                <c:pt idx="593">
                  <c:v>588467.7538316974</c:v>
                </c:pt>
                <c:pt idx="594">
                  <c:v>588601.47545895283</c:v>
                </c:pt>
                <c:pt idx="595">
                  <c:v>588735.20677985123</c:v>
                </c:pt>
                <c:pt idx="596">
                  <c:v>588868.94745228742</c:v>
                </c:pt>
                <c:pt idx="597">
                  <c:v>589002.6971458781</c:v>
                </c:pt>
                <c:pt idx="598">
                  <c:v>589136.45554155833</c:v>
                </c:pt>
                <c:pt idx="599">
                  <c:v>589270.22233119351</c:v>
                </c:pt>
                <c:pt idx="600">
                  <c:v>589403.99721720396</c:v>
                </c:pt>
                <c:pt idx="601">
                  <c:v>589537.77991220204</c:v>
                </c:pt>
                <c:pt idx="602">
                  <c:v>589671.57013864268</c:v>
                </c:pt>
                <c:pt idx="603">
                  <c:v>589805.3676284852</c:v>
                </c:pt>
                <c:pt idx="604">
                  <c:v>589939.17212286708</c:v>
                </c:pt>
                <c:pt idx="605">
                  <c:v>590072.98337178922</c:v>
                </c:pt>
                <c:pt idx="606">
                  <c:v>590206.80113381089</c:v>
                </c:pt>
                <c:pt idx="607">
                  <c:v>590340.62517575698</c:v>
                </c:pt>
                <c:pt idx="608">
                  <c:v>590474.4552724337</c:v>
                </c:pt>
                <c:pt idx="609">
                  <c:v>590608.29120635497</c:v>
                </c:pt>
                <c:pt idx="610">
                  <c:v>590742.132767478</c:v>
                </c:pt>
                <c:pt idx="611">
                  <c:v>590875.97975294793</c:v>
                </c:pt>
                <c:pt idx="612">
                  <c:v>591009.83196685091</c:v>
                </c:pt>
                <c:pt idx="613">
                  <c:v>591143.68921997643</c:v>
                </c:pt>
                <c:pt idx="614">
                  <c:v>591277.55132958724</c:v>
                </c:pt>
                <c:pt idx="615">
                  <c:v>591411.41811919725</c:v>
                </c:pt>
                <c:pt idx="616">
                  <c:v>591545.28941835742</c:v>
                </c:pt>
                <c:pt idx="617">
                  <c:v>591679.16506244859</c:v>
                </c:pt>
                <c:pt idx="618">
                  <c:v>591813.04489248164</c:v>
                </c:pt>
                <c:pt idx="619">
                  <c:v>591946.92875490442</c:v>
                </c:pt>
                <c:pt idx="620">
                  <c:v>592080.81650141545</c:v>
                </c:pt>
                <c:pt idx="621">
                  <c:v>592214.70798878383</c:v>
                </c:pt>
                <c:pt idx="622">
                  <c:v>592348.60307867546</c:v>
                </c:pt>
                <c:pt idx="623">
                  <c:v>592482.50163748534</c:v>
                </c:pt>
                <c:pt idx="624">
                  <c:v>592616.40353617561</c:v>
                </c:pt>
                <c:pt idx="625">
                  <c:v>592750.30865011876</c:v>
                </c:pt>
                <c:pt idx="626">
                  <c:v>592884.21685894672</c:v>
                </c:pt>
                <c:pt idx="627">
                  <c:v>593018.12804640504</c:v>
                </c:pt>
                <c:pt idx="628">
                  <c:v>593152.04210021149</c:v>
                </c:pt>
                <c:pt idx="629">
                  <c:v>593285.95891192066</c:v>
                </c:pt>
                <c:pt idx="630">
                  <c:v>593419.87837679207</c:v>
                </c:pt>
                <c:pt idx="631">
                  <c:v>593553.8003936637</c:v>
                </c:pt>
                <c:pt idx="632">
                  <c:v>593687.72486482887</c:v>
                </c:pt>
                <c:pt idx="633">
                  <c:v>593821.65169591864</c:v>
                </c:pt>
                <c:pt idx="634">
                  <c:v>593955.58079578693</c:v>
                </c:pt>
                <c:pt idx="635">
                  <c:v>594089.51207640057</c:v>
                </c:pt>
                <c:pt idx="636">
                  <c:v>594223.4454527325</c:v>
                </c:pt>
                <c:pt idx="637">
                  <c:v>594357.38084265904</c:v>
                </c:pt>
                <c:pt idx="638">
                  <c:v>594491.31816686038</c:v>
                </c:pt>
                <c:pt idx="639">
                  <c:v>594625.25734872487</c:v>
                </c:pt>
                <c:pt idx="640">
                  <c:v>594759.19831425603</c:v>
                </c:pt>
                <c:pt idx="641">
                  <c:v>594893.14099198347</c:v>
                </c:pt>
                <c:pt idx="642">
                  <c:v>595027.08531287627</c:v>
                </c:pt>
                <c:pt idx="643">
                  <c:v>595161.03121025907</c:v>
                </c:pt>
                <c:pt idx="644">
                  <c:v>595294.97861973231</c:v>
                </c:pt>
                <c:pt idx="645">
                  <c:v>595428.92747909401</c:v>
                </c:pt>
                <c:pt idx="646">
                  <c:v>595562.87772826443</c:v>
                </c:pt>
                <c:pt idx="647">
                  <c:v>595696.82930921344</c:v>
                </c:pt>
                <c:pt idx="648">
                  <c:v>595830.78216589149</c:v>
                </c:pt>
                <c:pt idx="649">
                  <c:v>595964.7362441601</c:v>
                </c:pt>
                <c:pt idx="650">
                  <c:v>596098.69149172818</c:v>
                </c:pt>
                <c:pt idx="651">
                  <c:v>596232.6478580879</c:v>
                </c:pt>
                <c:pt idx="652">
                  <c:v>596366.60529445414</c:v>
                </c:pt>
                <c:pt idx="653">
                  <c:v>596500.56375370536</c:v>
                </c:pt>
                <c:pt idx="654">
                  <c:v>596634.52319032699</c:v>
                </c:pt>
                <c:pt idx="655">
                  <c:v>596768.48356035643</c:v>
                </c:pt>
                <c:pt idx="656">
                  <c:v>596902.44482133002</c:v>
                </c:pt>
                <c:pt idx="657">
                  <c:v>597036.40693223174</c:v>
                </c:pt>
                <c:pt idx="658">
                  <c:v>597170.36985344393</c:v>
                </c:pt>
                <c:pt idx="659">
                  <c:v>597304.33354669914</c:v>
                </c:pt>
                <c:pt idx="660">
                  <c:v>597438.29797503469</c:v>
                </c:pt>
                <c:pt idx="661">
                  <c:v>597572.26310274727</c:v>
                </c:pt>
                <c:pt idx="662">
                  <c:v>597706.22889535094</c:v>
                </c:pt>
                <c:pt idx="663">
                  <c:v>597840.1953195344</c:v>
                </c:pt>
                <c:pt idx="664">
                  <c:v>597974.16234312172</c:v>
                </c:pt>
                <c:pt idx="665">
                  <c:v>598108.1299350335</c:v>
                </c:pt>
                <c:pt idx="666">
                  <c:v>598242.09806524904</c:v>
                </c:pt>
                <c:pt idx="667">
                  <c:v>598376.06670477043</c:v>
                </c:pt>
                <c:pt idx="668">
                  <c:v>598510.03582558758</c:v>
                </c:pt>
                <c:pt idx="669">
                  <c:v>598644.00540064462</c:v>
                </c:pt>
                <c:pt idx="670">
                  <c:v>598777.97540380736</c:v>
                </c:pt>
                <c:pt idx="671">
                  <c:v>598911.94580983173</c:v>
                </c:pt>
                <c:pt idx="672">
                  <c:v>599045.91659433336</c:v>
                </c:pt>
                <c:pt idx="673">
                  <c:v>599179.88773375843</c:v>
                </c:pt>
                <c:pt idx="674">
                  <c:v>599313.85920535505</c:v>
                </c:pt>
                <c:pt idx="675">
                  <c:v>599447.83098714612</c:v>
                </c:pt>
                <c:pt idx="676">
                  <c:v>599581.80305790307</c:v>
                </c:pt>
                <c:pt idx="677">
                  <c:v>599715.77539711981</c:v>
                </c:pt>
                <c:pt idx="678">
                  <c:v>599849.74798498873</c:v>
                </c:pt>
                <c:pt idx="679">
                  <c:v>599983.72080237616</c:v>
                </c:pt>
                <c:pt idx="680">
                  <c:v>600117.69383080036</c:v>
                </c:pt>
                <c:pt idx="681">
                  <c:v>600251.66705240833</c:v>
                </c:pt>
                <c:pt idx="682">
                  <c:v>600385.64044995466</c:v>
                </c:pt>
                <c:pt idx="683">
                  <c:v>600519.61400678137</c:v>
                </c:pt>
                <c:pt idx="684">
                  <c:v>600653.58770679717</c:v>
                </c:pt>
                <c:pt idx="685">
                  <c:v>600787.56153445819</c:v>
                </c:pt>
                <c:pt idx="686">
                  <c:v>600921.5354747501</c:v>
                </c:pt>
                <c:pt idx="687">
                  <c:v>601055.50951316906</c:v>
                </c:pt>
                <c:pt idx="688">
                  <c:v>601189.4836357052</c:v>
                </c:pt>
                <c:pt idx="689">
                  <c:v>601323.45782882511</c:v>
                </c:pt>
                <c:pt idx="690">
                  <c:v>601457.43207945593</c:v>
                </c:pt>
                <c:pt idx="691">
                  <c:v>601591.40637496964</c:v>
                </c:pt>
                <c:pt idx="692">
                  <c:v>601725.38070316799</c:v>
                </c:pt>
                <c:pt idx="693">
                  <c:v>601859.35505226743</c:v>
                </c:pt>
                <c:pt idx="694">
                  <c:v>601993.32941088581</c:v>
                </c:pt>
                <c:pt idx="695">
                  <c:v>602127.30376802781</c:v>
                </c:pt>
                <c:pt idx="696">
                  <c:v>602261.27811307239</c:v>
                </c:pt>
                <c:pt idx="697">
                  <c:v>602395.25243575976</c:v>
                </c:pt>
                <c:pt idx="698">
                  <c:v>602529.22672617913</c:v>
                </c:pt>
                <c:pt idx="699">
                  <c:v>602663.20097475685</c:v>
                </c:pt>
                <c:pt idx="700">
                  <c:v>602797.17517224513</c:v>
                </c:pt>
                <c:pt idx="701">
                  <c:v>602931.1493097106</c:v>
                </c:pt>
                <c:pt idx="702">
                  <c:v>603065.12337852386</c:v>
                </c:pt>
                <c:pt idx="703">
                  <c:v>603199.09737034899</c:v>
                </c:pt>
                <c:pt idx="704">
                  <c:v>603333.07127713377</c:v>
                </c:pt>
                <c:pt idx="705">
                  <c:v>603467.04509109969</c:v>
                </c:pt>
                <c:pt idx="706">
                  <c:v>603601.01880473294</c:v>
                </c:pt>
                <c:pt idx="707">
                  <c:v>603734.99241077516</c:v>
                </c:pt>
                <c:pt idx="708">
                  <c:v>603868.96590221522</c:v>
                </c:pt>
                <c:pt idx="709">
                  <c:v>604002.9392722802</c:v>
                </c:pt>
                <c:pt idx="710">
                  <c:v>604136.91251442768</c:v>
                </c:pt>
                <c:pt idx="711">
                  <c:v>604270.88562233781</c:v>
                </c:pt>
                <c:pt idx="712">
                  <c:v>604404.8585899059</c:v>
                </c:pt>
                <c:pt idx="713">
                  <c:v>604538.83141123457</c:v>
                </c:pt>
                <c:pt idx="714">
                  <c:v>604672.80408062728</c:v>
                </c:pt>
                <c:pt idx="715">
                  <c:v>604806.7765925813</c:v>
                </c:pt>
                <c:pt idx="716">
                  <c:v>604940.74894178123</c:v>
                </c:pt>
                <c:pt idx="717">
                  <c:v>605074.72112309223</c:v>
                </c:pt>
                <c:pt idx="718">
                  <c:v>605208.69313155441</c:v>
                </c:pt>
                <c:pt idx="719">
                  <c:v>605342.66496237647</c:v>
                </c:pt>
                <c:pt idx="720">
                  <c:v>605476.63661093044</c:v>
                </c:pt>
                <c:pt idx="721">
                  <c:v>605610.60807274561</c:v>
                </c:pt>
                <c:pt idx="722">
                  <c:v>605744.57934350357</c:v>
                </c:pt>
                <c:pt idx="723">
                  <c:v>605878.55041903269</c:v>
                </c:pt>
                <c:pt idx="724">
                  <c:v>606012.52129530371</c:v>
                </c:pt>
                <c:pt idx="725">
                  <c:v>606146.49196842418</c:v>
                </c:pt>
                <c:pt idx="726">
                  <c:v>606280.4624346341</c:v>
                </c:pt>
                <c:pt idx="727">
                  <c:v>606414.43269030179</c:v>
                </c:pt>
                <c:pt idx="728">
                  <c:v>606548.40273191908</c:v>
                </c:pt>
                <c:pt idx="729">
                  <c:v>606682.37255609746</c:v>
                </c:pt>
                <c:pt idx="730">
                  <c:v>606816.34215956356</c:v>
                </c:pt>
                <c:pt idx="731">
                  <c:v>606950.31153915566</c:v>
                </c:pt>
                <c:pt idx="732">
                  <c:v>607084.28069181973</c:v>
                </c:pt>
                <c:pt idx="733">
                  <c:v>607218.24961460568</c:v>
                </c:pt>
                <c:pt idx="734">
                  <c:v>607352.21830466425</c:v>
                </c:pt>
                <c:pt idx="735">
                  <c:v>607486.18675924314</c:v>
                </c:pt>
                <c:pt idx="736">
                  <c:v>607620.15497568366</c:v>
                </c:pt>
                <c:pt idx="737">
                  <c:v>607754.12295141804</c:v>
                </c:pt>
                <c:pt idx="738">
                  <c:v>607888.09068396594</c:v>
                </c:pt>
                <c:pt idx="739">
                  <c:v>608022.05817093165</c:v>
                </c:pt>
                <c:pt idx="740">
                  <c:v>608156.02541000117</c:v>
                </c:pt>
                <c:pt idx="741">
                  <c:v>608289.99239893944</c:v>
                </c:pt>
                <c:pt idx="742">
                  <c:v>608423.95913558791</c:v>
                </c:pt>
                <c:pt idx="743">
                  <c:v>608557.92561786145</c:v>
                </c:pt>
                <c:pt idx="744">
                  <c:v>608691.89184374595</c:v>
                </c:pt>
                <c:pt idx="745">
                  <c:v>608825.85781129648</c:v>
                </c:pt>
                <c:pt idx="746">
                  <c:v>608959.82351863431</c:v>
                </c:pt>
                <c:pt idx="747">
                  <c:v>609093.78896394523</c:v>
                </c:pt>
                <c:pt idx="748">
                  <c:v>609227.75414547662</c:v>
                </c:pt>
                <c:pt idx="749">
                  <c:v>609361.71906153602</c:v>
                </c:pt>
                <c:pt idx="750">
                  <c:v>609495.68371048896</c:v>
                </c:pt>
                <c:pt idx="751">
                  <c:v>609629.64809075661</c:v>
                </c:pt>
                <c:pt idx="752">
                  <c:v>609763.6122008143</c:v>
                </c:pt>
                <c:pt idx="753">
                  <c:v>609897.57603918971</c:v>
                </c:pt>
                <c:pt idx="754">
                  <c:v>610031.5396044607</c:v>
                </c:pt>
                <c:pt idx="755">
                  <c:v>610165.50289525406</c:v>
                </c:pt>
                <c:pt idx="756">
                  <c:v>610299.46591024369</c:v>
                </c:pt>
                <c:pt idx="757">
                  <c:v>610433.42864814866</c:v>
                </c:pt>
                <c:pt idx="758">
                  <c:v>610567.3911077322</c:v>
                </c:pt>
                <c:pt idx="759">
                  <c:v>610701.3532878001</c:v>
                </c:pt>
                <c:pt idx="760">
                  <c:v>610835.31518719916</c:v>
                </c:pt>
                <c:pt idx="761">
                  <c:v>610969.2768048154</c:v>
                </c:pt>
                <c:pt idx="762">
                  <c:v>611103.2381395736</c:v>
                </c:pt>
                <c:pt idx="763">
                  <c:v>611237.19919043547</c:v>
                </c:pt>
                <c:pt idx="764">
                  <c:v>611371.15995639819</c:v>
                </c:pt>
                <c:pt idx="765">
                  <c:v>611505.12043649342</c:v>
                </c:pt>
                <c:pt idx="766">
                  <c:v>611639.08062978659</c:v>
                </c:pt>
                <c:pt idx="767">
                  <c:v>611773.04053537524</c:v>
                </c:pt>
                <c:pt idx="768">
                  <c:v>611907.00015238801</c:v>
                </c:pt>
                <c:pt idx="769">
                  <c:v>612040.95947998355</c:v>
                </c:pt>
                <c:pt idx="770">
                  <c:v>612174.91851734964</c:v>
                </c:pt>
                <c:pt idx="771">
                  <c:v>612308.87726370199</c:v>
                </c:pt>
                <c:pt idx="772">
                  <c:v>612442.83571828378</c:v>
                </c:pt>
                <c:pt idx="773">
                  <c:v>612576.79388036404</c:v>
                </c:pt>
                <c:pt idx="774">
                  <c:v>612710.75174923742</c:v>
                </c:pt>
                <c:pt idx="775">
                  <c:v>612844.70932422299</c:v>
                </c:pt>
                <c:pt idx="776">
                  <c:v>612978.66660466359</c:v>
                </c:pt>
                <c:pt idx="777">
                  <c:v>613112.62358992442</c:v>
                </c:pt>
                <c:pt idx="778">
                  <c:v>613246.58027939335</c:v>
                </c:pt>
                <c:pt idx="779">
                  <c:v>613380.53667247924</c:v>
                </c:pt>
                <c:pt idx="780">
                  <c:v>613514.49276861164</c:v>
                </c:pt>
                <c:pt idx="781">
                  <c:v>613648.44856724003</c:v>
                </c:pt>
                <c:pt idx="782">
                  <c:v>613782.40406783309</c:v>
                </c:pt>
                <c:pt idx="783">
                  <c:v>613916.35926987836</c:v>
                </c:pt>
                <c:pt idx="784">
                  <c:v>614050.31417288084</c:v>
                </c:pt>
                <c:pt idx="785">
                  <c:v>614184.26877636334</c:v>
                </c:pt>
                <c:pt idx="786">
                  <c:v>614318.22307986522</c:v>
                </c:pt>
                <c:pt idx="787">
                  <c:v>614452.1770829421</c:v>
                </c:pt>
                <c:pt idx="788">
                  <c:v>614586.13078516512</c:v>
                </c:pt>
                <c:pt idx="789">
                  <c:v>614720.08418612089</c:v>
                </c:pt>
                <c:pt idx="790">
                  <c:v>614854.03728541022</c:v>
                </c:pt>
                <c:pt idx="791">
                  <c:v>614987.99008264835</c:v>
                </c:pt>
                <c:pt idx="792">
                  <c:v>615121.94257746416</c:v>
                </c:pt>
                <c:pt idx="793">
                  <c:v>615255.89476949954</c:v>
                </c:pt>
                <c:pt idx="794">
                  <c:v>615389.84665840922</c:v>
                </c:pt>
                <c:pt idx="795">
                  <c:v>615523.79824386013</c:v>
                </c:pt>
                <c:pt idx="796">
                  <c:v>615657.74952553131</c:v>
                </c:pt>
                <c:pt idx="797">
                  <c:v>615791.7005031131</c:v>
                </c:pt>
                <c:pt idx="798">
                  <c:v>615925.651176307</c:v>
                </c:pt>
                <c:pt idx="799">
                  <c:v>616059.60154482548</c:v>
                </c:pt>
                <c:pt idx="800">
                  <c:v>616193.55160839111</c:v>
                </c:pt>
                <c:pt idx="801">
                  <c:v>616327.50136673648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E-4A70-BC20-2A000E0A82EE}"/>
            </c:ext>
          </c:extLst>
        </c:ser>
        <c:ser>
          <c:idx val="2"/>
          <c:order val="1"/>
          <c:tx>
            <c:strRef>
              <c:f>'II Backend'!$U$3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[0]!View_Date</c:f>
              <c:numCache>
                <c:formatCode>d\-mmm\-yy</c:formatCode>
                <c:ptCount val="802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44237</c:v>
                </c:pt>
                <c:pt idx="385">
                  <c:v>44238</c:v>
                </c:pt>
                <c:pt idx="386">
                  <c:v>44239</c:v>
                </c:pt>
                <c:pt idx="387">
                  <c:v>44240</c:v>
                </c:pt>
                <c:pt idx="388">
                  <c:v>44241</c:v>
                </c:pt>
                <c:pt idx="389">
                  <c:v>44242</c:v>
                </c:pt>
                <c:pt idx="390">
                  <c:v>44243</c:v>
                </c:pt>
                <c:pt idx="391">
                  <c:v>44244</c:v>
                </c:pt>
                <c:pt idx="392">
                  <c:v>44245</c:v>
                </c:pt>
                <c:pt idx="393">
                  <c:v>44246</c:v>
                </c:pt>
                <c:pt idx="394">
                  <c:v>44247</c:v>
                </c:pt>
                <c:pt idx="395">
                  <c:v>44248</c:v>
                </c:pt>
                <c:pt idx="396">
                  <c:v>44249</c:v>
                </c:pt>
                <c:pt idx="397">
                  <c:v>44250</c:v>
                </c:pt>
                <c:pt idx="398">
                  <c:v>44251</c:v>
                </c:pt>
                <c:pt idx="399">
                  <c:v>44252</c:v>
                </c:pt>
                <c:pt idx="400">
                  <c:v>44253</c:v>
                </c:pt>
                <c:pt idx="401">
                  <c:v>44254</c:v>
                </c:pt>
                <c:pt idx="402">
                  <c:v>44255</c:v>
                </c:pt>
                <c:pt idx="403">
                  <c:v>44256</c:v>
                </c:pt>
                <c:pt idx="404">
                  <c:v>44257</c:v>
                </c:pt>
                <c:pt idx="405">
                  <c:v>44258</c:v>
                </c:pt>
                <c:pt idx="406">
                  <c:v>44259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44263</c:v>
                </c:pt>
                <c:pt idx="411">
                  <c:v>44264</c:v>
                </c:pt>
                <c:pt idx="412">
                  <c:v>44265</c:v>
                </c:pt>
                <c:pt idx="413">
                  <c:v>44266</c:v>
                </c:pt>
                <c:pt idx="414">
                  <c:v>44267</c:v>
                </c:pt>
                <c:pt idx="415">
                  <c:v>44268</c:v>
                </c:pt>
                <c:pt idx="416">
                  <c:v>44269</c:v>
                </c:pt>
                <c:pt idx="417">
                  <c:v>44270</c:v>
                </c:pt>
                <c:pt idx="418">
                  <c:v>44271</c:v>
                </c:pt>
                <c:pt idx="419">
                  <c:v>44272</c:v>
                </c:pt>
                <c:pt idx="420">
                  <c:v>44273</c:v>
                </c:pt>
                <c:pt idx="421">
                  <c:v>44274</c:v>
                </c:pt>
                <c:pt idx="422">
                  <c:v>44275</c:v>
                </c:pt>
                <c:pt idx="423">
                  <c:v>44276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44282</c:v>
                </c:pt>
                <c:pt idx="430">
                  <c:v>44283</c:v>
                </c:pt>
                <c:pt idx="431">
                  <c:v>44284</c:v>
                </c:pt>
                <c:pt idx="432">
                  <c:v>44285</c:v>
                </c:pt>
                <c:pt idx="433">
                  <c:v>44286</c:v>
                </c:pt>
                <c:pt idx="434">
                  <c:v>44287</c:v>
                </c:pt>
                <c:pt idx="435">
                  <c:v>44288</c:v>
                </c:pt>
                <c:pt idx="436">
                  <c:v>44289</c:v>
                </c:pt>
                <c:pt idx="437">
                  <c:v>44290</c:v>
                </c:pt>
                <c:pt idx="438">
                  <c:v>44291</c:v>
                </c:pt>
                <c:pt idx="439">
                  <c:v>44292</c:v>
                </c:pt>
                <c:pt idx="440">
                  <c:v>44293</c:v>
                </c:pt>
                <c:pt idx="441">
                  <c:v>44294</c:v>
                </c:pt>
                <c:pt idx="442">
                  <c:v>44295</c:v>
                </c:pt>
                <c:pt idx="443">
                  <c:v>44296</c:v>
                </c:pt>
                <c:pt idx="444">
                  <c:v>44297</c:v>
                </c:pt>
                <c:pt idx="445">
                  <c:v>44298</c:v>
                </c:pt>
                <c:pt idx="446">
                  <c:v>44299</c:v>
                </c:pt>
                <c:pt idx="447">
                  <c:v>44300</c:v>
                </c:pt>
                <c:pt idx="448">
                  <c:v>44301</c:v>
                </c:pt>
                <c:pt idx="449">
                  <c:v>44302</c:v>
                </c:pt>
                <c:pt idx="450">
                  <c:v>44303</c:v>
                </c:pt>
                <c:pt idx="451">
                  <c:v>44304</c:v>
                </c:pt>
                <c:pt idx="452">
                  <c:v>44305</c:v>
                </c:pt>
                <c:pt idx="453">
                  <c:v>44306</c:v>
                </c:pt>
                <c:pt idx="454">
                  <c:v>44307</c:v>
                </c:pt>
                <c:pt idx="455">
                  <c:v>44308</c:v>
                </c:pt>
                <c:pt idx="456">
                  <c:v>44309</c:v>
                </c:pt>
                <c:pt idx="457">
                  <c:v>44310</c:v>
                </c:pt>
                <c:pt idx="458">
                  <c:v>44311</c:v>
                </c:pt>
                <c:pt idx="459">
                  <c:v>44312</c:v>
                </c:pt>
                <c:pt idx="460">
                  <c:v>44313</c:v>
                </c:pt>
                <c:pt idx="461">
                  <c:v>44314</c:v>
                </c:pt>
                <c:pt idx="462">
                  <c:v>44315</c:v>
                </c:pt>
                <c:pt idx="463">
                  <c:v>44316</c:v>
                </c:pt>
                <c:pt idx="464">
                  <c:v>44317</c:v>
                </c:pt>
                <c:pt idx="465">
                  <c:v>44318</c:v>
                </c:pt>
                <c:pt idx="466">
                  <c:v>44319</c:v>
                </c:pt>
                <c:pt idx="467">
                  <c:v>44320</c:v>
                </c:pt>
                <c:pt idx="468">
                  <c:v>44321</c:v>
                </c:pt>
                <c:pt idx="469">
                  <c:v>44322</c:v>
                </c:pt>
                <c:pt idx="470">
                  <c:v>44323</c:v>
                </c:pt>
                <c:pt idx="471">
                  <c:v>44324</c:v>
                </c:pt>
                <c:pt idx="472">
                  <c:v>44325</c:v>
                </c:pt>
                <c:pt idx="473">
                  <c:v>44326</c:v>
                </c:pt>
                <c:pt idx="474">
                  <c:v>44327</c:v>
                </c:pt>
                <c:pt idx="475">
                  <c:v>44328</c:v>
                </c:pt>
                <c:pt idx="476">
                  <c:v>44329</c:v>
                </c:pt>
                <c:pt idx="477">
                  <c:v>44330</c:v>
                </c:pt>
                <c:pt idx="478">
                  <c:v>44331</c:v>
                </c:pt>
                <c:pt idx="479">
                  <c:v>44332</c:v>
                </c:pt>
                <c:pt idx="480">
                  <c:v>44333</c:v>
                </c:pt>
                <c:pt idx="481">
                  <c:v>44334</c:v>
                </c:pt>
                <c:pt idx="482">
                  <c:v>44335</c:v>
                </c:pt>
                <c:pt idx="483">
                  <c:v>44336</c:v>
                </c:pt>
                <c:pt idx="484">
                  <c:v>44337</c:v>
                </c:pt>
                <c:pt idx="485">
                  <c:v>44338</c:v>
                </c:pt>
                <c:pt idx="486">
                  <c:v>44339</c:v>
                </c:pt>
                <c:pt idx="487">
                  <c:v>44340</c:v>
                </c:pt>
                <c:pt idx="488">
                  <c:v>44341</c:v>
                </c:pt>
                <c:pt idx="489">
                  <c:v>44342</c:v>
                </c:pt>
                <c:pt idx="490">
                  <c:v>44343</c:v>
                </c:pt>
                <c:pt idx="491">
                  <c:v>44344</c:v>
                </c:pt>
                <c:pt idx="492">
                  <c:v>44345</c:v>
                </c:pt>
                <c:pt idx="493">
                  <c:v>44346</c:v>
                </c:pt>
                <c:pt idx="494">
                  <c:v>44347</c:v>
                </c:pt>
                <c:pt idx="495">
                  <c:v>44348</c:v>
                </c:pt>
                <c:pt idx="496">
                  <c:v>44349</c:v>
                </c:pt>
                <c:pt idx="497">
                  <c:v>44350</c:v>
                </c:pt>
                <c:pt idx="498">
                  <c:v>44351</c:v>
                </c:pt>
                <c:pt idx="499">
                  <c:v>44352</c:v>
                </c:pt>
                <c:pt idx="500">
                  <c:v>44353</c:v>
                </c:pt>
                <c:pt idx="501">
                  <c:v>44354</c:v>
                </c:pt>
                <c:pt idx="502">
                  <c:v>44355</c:v>
                </c:pt>
                <c:pt idx="503">
                  <c:v>44356</c:v>
                </c:pt>
                <c:pt idx="504">
                  <c:v>44357</c:v>
                </c:pt>
                <c:pt idx="505">
                  <c:v>44358</c:v>
                </c:pt>
                <c:pt idx="506">
                  <c:v>44359</c:v>
                </c:pt>
                <c:pt idx="507">
                  <c:v>44360</c:v>
                </c:pt>
                <c:pt idx="508">
                  <c:v>44361</c:v>
                </c:pt>
                <c:pt idx="509">
                  <c:v>44362</c:v>
                </c:pt>
                <c:pt idx="510">
                  <c:v>44363</c:v>
                </c:pt>
                <c:pt idx="511">
                  <c:v>44364</c:v>
                </c:pt>
                <c:pt idx="512">
                  <c:v>44365</c:v>
                </c:pt>
                <c:pt idx="513">
                  <c:v>44366</c:v>
                </c:pt>
                <c:pt idx="514">
                  <c:v>44367</c:v>
                </c:pt>
                <c:pt idx="515">
                  <c:v>44368</c:v>
                </c:pt>
                <c:pt idx="516">
                  <c:v>44369</c:v>
                </c:pt>
                <c:pt idx="517">
                  <c:v>44370</c:v>
                </c:pt>
                <c:pt idx="518">
                  <c:v>44371</c:v>
                </c:pt>
                <c:pt idx="519">
                  <c:v>44372</c:v>
                </c:pt>
                <c:pt idx="520">
                  <c:v>44373</c:v>
                </c:pt>
                <c:pt idx="521">
                  <c:v>44374</c:v>
                </c:pt>
                <c:pt idx="522">
                  <c:v>44375</c:v>
                </c:pt>
                <c:pt idx="523">
                  <c:v>44376</c:v>
                </c:pt>
                <c:pt idx="524">
                  <c:v>44377</c:v>
                </c:pt>
                <c:pt idx="525">
                  <c:v>44378</c:v>
                </c:pt>
                <c:pt idx="526">
                  <c:v>44379</c:v>
                </c:pt>
                <c:pt idx="527">
                  <c:v>44380</c:v>
                </c:pt>
                <c:pt idx="528">
                  <c:v>44381</c:v>
                </c:pt>
                <c:pt idx="529">
                  <c:v>44382</c:v>
                </c:pt>
                <c:pt idx="530">
                  <c:v>44383</c:v>
                </c:pt>
                <c:pt idx="531">
                  <c:v>44384</c:v>
                </c:pt>
                <c:pt idx="532">
                  <c:v>44385</c:v>
                </c:pt>
                <c:pt idx="533">
                  <c:v>44386</c:v>
                </c:pt>
                <c:pt idx="534">
                  <c:v>44387</c:v>
                </c:pt>
                <c:pt idx="535">
                  <c:v>44388</c:v>
                </c:pt>
                <c:pt idx="536">
                  <c:v>44389</c:v>
                </c:pt>
                <c:pt idx="537">
                  <c:v>44390</c:v>
                </c:pt>
                <c:pt idx="538">
                  <c:v>44391</c:v>
                </c:pt>
                <c:pt idx="539">
                  <c:v>44392</c:v>
                </c:pt>
                <c:pt idx="540">
                  <c:v>44393</c:v>
                </c:pt>
                <c:pt idx="541">
                  <c:v>44394</c:v>
                </c:pt>
                <c:pt idx="542">
                  <c:v>44395</c:v>
                </c:pt>
                <c:pt idx="543">
                  <c:v>44396</c:v>
                </c:pt>
                <c:pt idx="544">
                  <c:v>44397</c:v>
                </c:pt>
                <c:pt idx="545">
                  <c:v>44398</c:v>
                </c:pt>
                <c:pt idx="546">
                  <c:v>44399</c:v>
                </c:pt>
                <c:pt idx="547">
                  <c:v>44400</c:v>
                </c:pt>
                <c:pt idx="548">
                  <c:v>44401</c:v>
                </c:pt>
                <c:pt idx="549">
                  <c:v>44402</c:v>
                </c:pt>
                <c:pt idx="550">
                  <c:v>44403</c:v>
                </c:pt>
                <c:pt idx="551">
                  <c:v>44404</c:v>
                </c:pt>
                <c:pt idx="552">
                  <c:v>44405</c:v>
                </c:pt>
                <c:pt idx="553">
                  <c:v>44406</c:v>
                </c:pt>
                <c:pt idx="554">
                  <c:v>44407</c:v>
                </c:pt>
                <c:pt idx="555">
                  <c:v>44408</c:v>
                </c:pt>
                <c:pt idx="556">
                  <c:v>44409</c:v>
                </c:pt>
                <c:pt idx="557">
                  <c:v>44410</c:v>
                </c:pt>
                <c:pt idx="558">
                  <c:v>44411</c:v>
                </c:pt>
                <c:pt idx="559">
                  <c:v>44412</c:v>
                </c:pt>
                <c:pt idx="560">
                  <c:v>44413</c:v>
                </c:pt>
                <c:pt idx="561">
                  <c:v>44414</c:v>
                </c:pt>
                <c:pt idx="562">
                  <c:v>44415</c:v>
                </c:pt>
                <c:pt idx="563">
                  <c:v>44416</c:v>
                </c:pt>
                <c:pt idx="564">
                  <c:v>44417</c:v>
                </c:pt>
                <c:pt idx="565">
                  <c:v>44418</c:v>
                </c:pt>
                <c:pt idx="566">
                  <c:v>44419</c:v>
                </c:pt>
                <c:pt idx="567">
                  <c:v>44420</c:v>
                </c:pt>
                <c:pt idx="568">
                  <c:v>44421</c:v>
                </c:pt>
                <c:pt idx="569">
                  <c:v>44422</c:v>
                </c:pt>
                <c:pt idx="570">
                  <c:v>44423</c:v>
                </c:pt>
                <c:pt idx="571">
                  <c:v>44424</c:v>
                </c:pt>
                <c:pt idx="572">
                  <c:v>44425</c:v>
                </c:pt>
                <c:pt idx="573">
                  <c:v>44426</c:v>
                </c:pt>
                <c:pt idx="574">
                  <c:v>44427</c:v>
                </c:pt>
                <c:pt idx="575">
                  <c:v>44428</c:v>
                </c:pt>
                <c:pt idx="576">
                  <c:v>44429</c:v>
                </c:pt>
                <c:pt idx="577">
                  <c:v>44430</c:v>
                </c:pt>
                <c:pt idx="578">
                  <c:v>44431</c:v>
                </c:pt>
                <c:pt idx="579">
                  <c:v>44432</c:v>
                </c:pt>
                <c:pt idx="580">
                  <c:v>44433</c:v>
                </c:pt>
                <c:pt idx="581">
                  <c:v>44434</c:v>
                </c:pt>
                <c:pt idx="582">
                  <c:v>44435</c:v>
                </c:pt>
                <c:pt idx="583">
                  <c:v>44436</c:v>
                </c:pt>
                <c:pt idx="584">
                  <c:v>44437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44443</c:v>
                </c:pt>
                <c:pt idx="591">
                  <c:v>44444</c:v>
                </c:pt>
                <c:pt idx="592">
                  <c:v>44445</c:v>
                </c:pt>
                <c:pt idx="593">
                  <c:v>44446</c:v>
                </c:pt>
                <c:pt idx="594">
                  <c:v>44447</c:v>
                </c:pt>
                <c:pt idx="595">
                  <c:v>44448</c:v>
                </c:pt>
                <c:pt idx="596">
                  <c:v>44449</c:v>
                </c:pt>
                <c:pt idx="597">
                  <c:v>44450</c:v>
                </c:pt>
                <c:pt idx="598">
                  <c:v>44451</c:v>
                </c:pt>
                <c:pt idx="599">
                  <c:v>44452</c:v>
                </c:pt>
                <c:pt idx="600">
                  <c:v>44453</c:v>
                </c:pt>
                <c:pt idx="601">
                  <c:v>44454</c:v>
                </c:pt>
                <c:pt idx="602">
                  <c:v>44455</c:v>
                </c:pt>
                <c:pt idx="603">
                  <c:v>44456</c:v>
                </c:pt>
                <c:pt idx="604">
                  <c:v>44457</c:v>
                </c:pt>
                <c:pt idx="605">
                  <c:v>44458</c:v>
                </c:pt>
                <c:pt idx="606">
                  <c:v>44459</c:v>
                </c:pt>
                <c:pt idx="607">
                  <c:v>44460</c:v>
                </c:pt>
                <c:pt idx="608">
                  <c:v>44461</c:v>
                </c:pt>
                <c:pt idx="609">
                  <c:v>44462</c:v>
                </c:pt>
                <c:pt idx="610">
                  <c:v>44463</c:v>
                </c:pt>
                <c:pt idx="611">
                  <c:v>44464</c:v>
                </c:pt>
                <c:pt idx="612">
                  <c:v>44465</c:v>
                </c:pt>
                <c:pt idx="613">
                  <c:v>44466</c:v>
                </c:pt>
                <c:pt idx="614">
                  <c:v>44467</c:v>
                </c:pt>
                <c:pt idx="615">
                  <c:v>44468</c:v>
                </c:pt>
                <c:pt idx="616">
                  <c:v>44469</c:v>
                </c:pt>
                <c:pt idx="617">
                  <c:v>44470</c:v>
                </c:pt>
                <c:pt idx="618">
                  <c:v>44471</c:v>
                </c:pt>
                <c:pt idx="619">
                  <c:v>44472</c:v>
                </c:pt>
                <c:pt idx="620">
                  <c:v>44473</c:v>
                </c:pt>
                <c:pt idx="621">
                  <c:v>44474</c:v>
                </c:pt>
                <c:pt idx="622">
                  <c:v>44475</c:v>
                </c:pt>
                <c:pt idx="623">
                  <c:v>44476</c:v>
                </c:pt>
                <c:pt idx="624">
                  <c:v>44477</c:v>
                </c:pt>
                <c:pt idx="625">
                  <c:v>44478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44484</c:v>
                </c:pt>
                <c:pt idx="632">
                  <c:v>44485</c:v>
                </c:pt>
                <c:pt idx="633">
                  <c:v>44486</c:v>
                </c:pt>
                <c:pt idx="634">
                  <c:v>44487</c:v>
                </c:pt>
                <c:pt idx="635">
                  <c:v>44488</c:v>
                </c:pt>
                <c:pt idx="636">
                  <c:v>44489</c:v>
                </c:pt>
                <c:pt idx="637">
                  <c:v>44490</c:v>
                </c:pt>
                <c:pt idx="638">
                  <c:v>44491</c:v>
                </c:pt>
                <c:pt idx="639">
                  <c:v>44492</c:v>
                </c:pt>
                <c:pt idx="640">
                  <c:v>44493</c:v>
                </c:pt>
                <c:pt idx="641">
                  <c:v>44494</c:v>
                </c:pt>
                <c:pt idx="642">
                  <c:v>44495</c:v>
                </c:pt>
                <c:pt idx="643">
                  <c:v>44496</c:v>
                </c:pt>
                <c:pt idx="644">
                  <c:v>44497</c:v>
                </c:pt>
                <c:pt idx="645">
                  <c:v>44498</c:v>
                </c:pt>
                <c:pt idx="646">
                  <c:v>44499</c:v>
                </c:pt>
                <c:pt idx="647">
                  <c:v>44500</c:v>
                </c:pt>
                <c:pt idx="648">
                  <c:v>44501</c:v>
                </c:pt>
                <c:pt idx="649">
                  <c:v>44502</c:v>
                </c:pt>
                <c:pt idx="650">
                  <c:v>44503</c:v>
                </c:pt>
                <c:pt idx="651">
                  <c:v>44504</c:v>
                </c:pt>
                <c:pt idx="652">
                  <c:v>44505</c:v>
                </c:pt>
                <c:pt idx="653">
                  <c:v>44506</c:v>
                </c:pt>
                <c:pt idx="654">
                  <c:v>44507</c:v>
                </c:pt>
                <c:pt idx="655">
                  <c:v>44508</c:v>
                </c:pt>
                <c:pt idx="656">
                  <c:v>44509</c:v>
                </c:pt>
                <c:pt idx="657">
                  <c:v>44510</c:v>
                </c:pt>
                <c:pt idx="658">
                  <c:v>44511</c:v>
                </c:pt>
                <c:pt idx="659">
                  <c:v>44512</c:v>
                </c:pt>
                <c:pt idx="660">
                  <c:v>44513</c:v>
                </c:pt>
                <c:pt idx="661">
                  <c:v>44514</c:v>
                </c:pt>
                <c:pt idx="662">
                  <c:v>44515</c:v>
                </c:pt>
                <c:pt idx="663">
                  <c:v>44516</c:v>
                </c:pt>
                <c:pt idx="664">
                  <c:v>44517</c:v>
                </c:pt>
                <c:pt idx="665">
                  <c:v>44518</c:v>
                </c:pt>
                <c:pt idx="666">
                  <c:v>44519</c:v>
                </c:pt>
                <c:pt idx="667">
                  <c:v>44520</c:v>
                </c:pt>
                <c:pt idx="668">
                  <c:v>44521</c:v>
                </c:pt>
                <c:pt idx="669">
                  <c:v>44522</c:v>
                </c:pt>
                <c:pt idx="670">
                  <c:v>44523</c:v>
                </c:pt>
                <c:pt idx="671">
                  <c:v>44524</c:v>
                </c:pt>
                <c:pt idx="672">
                  <c:v>44525</c:v>
                </c:pt>
                <c:pt idx="673">
                  <c:v>44526</c:v>
                </c:pt>
                <c:pt idx="674">
                  <c:v>44527</c:v>
                </c:pt>
                <c:pt idx="675">
                  <c:v>44528</c:v>
                </c:pt>
                <c:pt idx="676">
                  <c:v>44529</c:v>
                </c:pt>
                <c:pt idx="677">
                  <c:v>44530</c:v>
                </c:pt>
                <c:pt idx="678">
                  <c:v>44531</c:v>
                </c:pt>
                <c:pt idx="679">
                  <c:v>44532</c:v>
                </c:pt>
                <c:pt idx="680">
                  <c:v>44533</c:v>
                </c:pt>
                <c:pt idx="681">
                  <c:v>44534</c:v>
                </c:pt>
                <c:pt idx="682">
                  <c:v>44535</c:v>
                </c:pt>
                <c:pt idx="683">
                  <c:v>44536</c:v>
                </c:pt>
                <c:pt idx="684">
                  <c:v>44537</c:v>
                </c:pt>
                <c:pt idx="685">
                  <c:v>44538</c:v>
                </c:pt>
                <c:pt idx="686">
                  <c:v>44539</c:v>
                </c:pt>
                <c:pt idx="687">
                  <c:v>44540</c:v>
                </c:pt>
                <c:pt idx="688">
                  <c:v>44541</c:v>
                </c:pt>
                <c:pt idx="689">
                  <c:v>44542</c:v>
                </c:pt>
                <c:pt idx="690">
                  <c:v>44543</c:v>
                </c:pt>
                <c:pt idx="691">
                  <c:v>44544</c:v>
                </c:pt>
                <c:pt idx="692">
                  <c:v>44545</c:v>
                </c:pt>
                <c:pt idx="693">
                  <c:v>44546</c:v>
                </c:pt>
                <c:pt idx="694">
                  <c:v>44547</c:v>
                </c:pt>
                <c:pt idx="695">
                  <c:v>44548</c:v>
                </c:pt>
                <c:pt idx="696">
                  <c:v>44549</c:v>
                </c:pt>
                <c:pt idx="697">
                  <c:v>44550</c:v>
                </c:pt>
                <c:pt idx="698">
                  <c:v>44551</c:v>
                </c:pt>
                <c:pt idx="699">
                  <c:v>44552</c:v>
                </c:pt>
                <c:pt idx="700">
                  <c:v>44553</c:v>
                </c:pt>
                <c:pt idx="701">
                  <c:v>44554</c:v>
                </c:pt>
                <c:pt idx="702">
                  <c:v>44555</c:v>
                </c:pt>
                <c:pt idx="703">
                  <c:v>44556</c:v>
                </c:pt>
                <c:pt idx="704">
                  <c:v>44557</c:v>
                </c:pt>
                <c:pt idx="705">
                  <c:v>44558</c:v>
                </c:pt>
                <c:pt idx="706">
                  <c:v>44559</c:v>
                </c:pt>
                <c:pt idx="707">
                  <c:v>44560</c:v>
                </c:pt>
                <c:pt idx="708">
                  <c:v>44561</c:v>
                </c:pt>
                <c:pt idx="709">
                  <c:v>44562</c:v>
                </c:pt>
                <c:pt idx="710">
                  <c:v>44563</c:v>
                </c:pt>
                <c:pt idx="711">
                  <c:v>44564</c:v>
                </c:pt>
                <c:pt idx="712">
                  <c:v>44565</c:v>
                </c:pt>
                <c:pt idx="713">
                  <c:v>44566</c:v>
                </c:pt>
                <c:pt idx="714">
                  <c:v>44567</c:v>
                </c:pt>
                <c:pt idx="715">
                  <c:v>44568</c:v>
                </c:pt>
                <c:pt idx="716">
                  <c:v>44569</c:v>
                </c:pt>
                <c:pt idx="717">
                  <c:v>44570</c:v>
                </c:pt>
                <c:pt idx="718">
                  <c:v>44571</c:v>
                </c:pt>
                <c:pt idx="719">
                  <c:v>44572</c:v>
                </c:pt>
                <c:pt idx="720">
                  <c:v>44573</c:v>
                </c:pt>
                <c:pt idx="721">
                  <c:v>44574</c:v>
                </c:pt>
                <c:pt idx="722">
                  <c:v>44575</c:v>
                </c:pt>
                <c:pt idx="723">
                  <c:v>44576</c:v>
                </c:pt>
                <c:pt idx="724">
                  <c:v>44577</c:v>
                </c:pt>
                <c:pt idx="725">
                  <c:v>44578</c:v>
                </c:pt>
                <c:pt idx="726">
                  <c:v>44579</c:v>
                </c:pt>
                <c:pt idx="727">
                  <c:v>44580</c:v>
                </c:pt>
                <c:pt idx="728">
                  <c:v>44581</c:v>
                </c:pt>
                <c:pt idx="729">
                  <c:v>44582</c:v>
                </c:pt>
                <c:pt idx="730">
                  <c:v>44583</c:v>
                </c:pt>
                <c:pt idx="731">
                  <c:v>44584</c:v>
                </c:pt>
                <c:pt idx="732">
                  <c:v>44585</c:v>
                </c:pt>
                <c:pt idx="733">
                  <c:v>44586</c:v>
                </c:pt>
                <c:pt idx="734">
                  <c:v>44587</c:v>
                </c:pt>
                <c:pt idx="735">
                  <c:v>44588</c:v>
                </c:pt>
                <c:pt idx="736">
                  <c:v>44589</c:v>
                </c:pt>
                <c:pt idx="737">
                  <c:v>44590</c:v>
                </c:pt>
                <c:pt idx="738">
                  <c:v>44591</c:v>
                </c:pt>
                <c:pt idx="739">
                  <c:v>44592</c:v>
                </c:pt>
                <c:pt idx="740">
                  <c:v>44593</c:v>
                </c:pt>
                <c:pt idx="741">
                  <c:v>44594</c:v>
                </c:pt>
                <c:pt idx="742">
                  <c:v>44595</c:v>
                </c:pt>
                <c:pt idx="743">
                  <c:v>44596</c:v>
                </c:pt>
                <c:pt idx="744">
                  <c:v>44597</c:v>
                </c:pt>
                <c:pt idx="745">
                  <c:v>44598</c:v>
                </c:pt>
                <c:pt idx="746">
                  <c:v>44599</c:v>
                </c:pt>
                <c:pt idx="747">
                  <c:v>44600</c:v>
                </c:pt>
                <c:pt idx="748">
                  <c:v>44601</c:v>
                </c:pt>
                <c:pt idx="749">
                  <c:v>44602</c:v>
                </c:pt>
                <c:pt idx="750">
                  <c:v>44603</c:v>
                </c:pt>
                <c:pt idx="751">
                  <c:v>44604</c:v>
                </c:pt>
                <c:pt idx="752">
                  <c:v>44605</c:v>
                </c:pt>
                <c:pt idx="753">
                  <c:v>44606</c:v>
                </c:pt>
                <c:pt idx="754">
                  <c:v>44607</c:v>
                </c:pt>
                <c:pt idx="755">
                  <c:v>44608</c:v>
                </c:pt>
                <c:pt idx="756">
                  <c:v>44609</c:v>
                </c:pt>
                <c:pt idx="757">
                  <c:v>44610</c:v>
                </c:pt>
                <c:pt idx="758">
                  <c:v>44611</c:v>
                </c:pt>
                <c:pt idx="759">
                  <c:v>44612</c:v>
                </c:pt>
                <c:pt idx="760">
                  <c:v>44613</c:v>
                </c:pt>
                <c:pt idx="761">
                  <c:v>44614</c:v>
                </c:pt>
                <c:pt idx="762">
                  <c:v>44615</c:v>
                </c:pt>
                <c:pt idx="763">
                  <c:v>44616</c:v>
                </c:pt>
                <c:pt idx="764">
                  <c:v>44617</c:v>
                </c:pt>
                <c:pt idx="765">
                  <c:v>44618</c:v>
                </c:pt>
                <c:pt idx="766">
                  <c:v>44619</c:v>
                </c:pt>
                <c:pt idx="767">
                  <c:v>44620</c:v>
                </c:pt>
                <c:pt idx="768">
                  <c:v>44621</c:v>
                </c:pt>
                <c:pt idx="769">
                  <c:v>44622</c:v>
                </c:pt>
                <c:pt idx="770">
                  <c:v>44623</c:v>
                </c:pt>
                <c:pt idx="771">
                  <c:v>44624</c:v>
                </c:pt>
                <c:pt idx="772">
                  <c:v>44625</c:v>
                </c:pt>
                <c:pt idx="773">
                  <c:v>44626</c:v>
                </c:pt>
                <c:pt idx="774">
                  <c:v>44627</c:v>
                </c:pt>
                <c:pt idx="775">
                  <c:v>44628</c:v>
                </c:pt>
                <c:pt idx="776">
                  <c:v>44629</c:v>
                </c:pt>
                <c:pt idx="777">
                  <c:v>44630</c:v>
                </c:pt>
                <c:pt idx="778">
                  <c:v>44631</c:v>
                </c:pt>
                <c:pt idx="779">
                  <c:v>44632</c:v>
                </c:pt>
                <c:pt idx="780">
                  <c:v>44633</c:v>
                </c:pt>
                <c:pt idx="781">
                  <c:v>44634</c:v>
                </c:pt>
                <c:pt idx="782">
                  <c:v>44635</c:v>
                </c:pt>
                <c:pt idx="783">
                  <c:v>44636</c:v>
                </c:pt>
                <c:pt idx="784">
                  <c:v>44637</c:v>
                </c:pt>
                <c:pt idx="785">
                  <c:v>44638</c:v>
                </c:pt>
                <c:pt idx="786">
                  <c:v>44639</c:v>
                </c:pt>
                <c:pt idx="787">
                  <c:v>44640</c:v>
                </c:pt>
                <c:pt idx="788">
                  <c:v>44641</c:v>
                </c:pt>
                <c:pt idx="789">
                  <c:v>44642</c:v>
                </c:pt>
                <c:pt idx="790">
                  <c:v>44643</c:v>
                </c:pt>
                <c:pt idx="791">
                  <c:v>44644</c:v>
                </c:pt>
                <c:pt idx="792">
                  <c:v>44645</c:v>
                </c:pt>
                <c:pt idx="793">
                  <c:v>44646</c:v>
                </c:pt>
                <c:pt idx="794">
                  <c:v>44647</c:v>
                </c:pt>
                <c:pt idx="795">
                  <c:v>44648</c:v>
                </c:pt>
                <c:pt idx="796">
                  <c:v>44649</c:v>
                </c:pt>
                <c:pt idx="797">
                  <c:v>44650</c:v>
                </c:pt>
                <c:pt idx="798">
                  <c:v>44651</c:v>
                </c:pt>
                <c:pt idx="799">
                  <c:v>44652</c:v>
                </c:pt>
                <c:pt idx="800">
                  <c:v>44653</c:v>
                </c:pt>
                <c:pt idx="801">
                  <c:v>44654</c:v>
                </c:pt>
              </c:numCache>
            </c:numRef>
          </c:cat>
          <c:val>
            <c:numRef>
              <c:f>[0]!View_T_R</c:f>
              <c:numCache>
                <c:formatCode>#,##0</c:formatCode>
                <c:ptCount val="802"/>
                <c:pt idx="0">
                  <c:v>0</c:v>
                </c:pt>
                <c:pt idx="1">
                  <c:v>9.8500000000000004E-2</c:v>
                </c:pt>
                <c:pt idx="2">
                  <c:v>0.29057230136986295</c:v>
                </c:pt>
                <c:pt idx="3">
                  <c:v>0.52324439245733012</c:v>
                </c:pt>
                <c:pt idx="4">
                  <c:v>0.74691279833880919</c:v>
                </c:pt>
                <c:pt idx="5">
                  <c:v>1.1115305949612364</c:v>
                </c:pt>
                <c:pt idx="6">
                  <c:v>1.5129025561660741</c:v>
                </c:pt>
                <c:pt idx="7">
                  <c:v>2.0994644005883396</c:v>
                </c:pt>
                <c:pt idx="8">
                  <c:v>2.7659149755992378</c:v>
                </c:pt>
                <c:pt idx="9">
                  <c:v>3.5614032313380868</c:v>
                </c:pt>
                <c:pt idx="10">
                  <c:v>4.3850236822021227</c:v>
                </c:pt>
                <c:pt idx="11">
                  <c:v>5.1908255866441753</c:v>
                </c:pt>
                <c:pt idx="12">
                  <c:v>6.0825048942850737</c:v>
                </c:pt>
                <c:pt idx="13">
                  <c:v>7.0101134669862031</c:v>
                </c:pt>
                <c:pt idx="14">
                  <c:v>7.9266988795041327</c:v>
                </c:pt>
                <c:pt idx="15">
                  <c:v>8.8368578800217854</c:v>
                </c:pt>
                <c:pt idx="16">
                  <c:v>9.7445053990121284</c:v>
                </c:pt>
                <c:pt idx="17">
                  <c:v>10.653085629620398</c:v>
                </c:pt>
                <c:pt idx="18">
                  <c:v>11.56572115295786</c:v>
                </c:pt>
                <c:pt idx="19">
                  <c:v>12.534568857251781</c:v>
                </c:pt>
                <c:pt idx="20">
                  <c:v>13.510681886767445</c:v>
                </c:pt>
                <c:pt idx="21">
                  <c:v>14.497344739878944</c:v>
                </c:pt>
                <c:pt idx="22">
                  <c:v>15.497647035014413</c:v>
                </c:pt>
                <c:pt idx="23">
                  <c:v>16.514558609902632</c:v>
                </c:pt>
                <c:pt idx="24">
                  <c:v>17.550984040601254</c:v>
                </c:pt>
                <c:pt idx="25">
                  <c:v>18.659052849821446</c:v>
                </c:pt>
                <c:pt idx="26">
                  <c:v>19.789935934868421</c:v>
                </c:pt>
                <c:pt idx="27">
                  <c:v>20.947149260037815</c:v>
                </c:pt>
                <c:pt idx="28">
                  <c:v>22.134106102409362</c:v>
                </c:pt>
                <c:pt idx="29">
                  <c:v>23.354177555926572</c:v>
                </c:pt>
                <c:pt idx="30">
                  <c:v>24.659987322821916</c:v>
                </c:pt>
                <c:pt idx="31">
                  <c:v>26.003231776687695</c:v>
                </c:pt>
                <c:pt idx="32">
                  <c:v>27.387986657814967</c:v>
                </c:pt>
                <c:pt idx="33">
                  <c:v>28.818261919349652</c:v>
                </c:pt>
                <c:pt idx="34">
                  <c:v>30.298064578793696</c:v>
                </c:pt>
                <c:pt idx="35">
                  <c:v>31.831445717440744</c:v>
                </c:pt>
                <c:pt idx="36">
                  <c:v>33.422536540138822</c:v>
                </c:pt>
                <c:pt idx="37">
                  <c:v>35.075576931056261</c:v>
                </c:pt>
                <c:pt idx="38">
                  <c:v>36.794938911218786</c:v>
                </c:pt>
                <c:pt idx="39">
                  <c:v>38.585146685418628</c:v>
                </c:pt>
                <c:pt idx="40">
                  <c:v>40.45089446544204</c:v>
                </c:pt>
                <c:pt idx="41">
                  <c:v>42.397062907680322</c:v>
                </c:pt>
                <c:pt idx="42">
                  <c:v>44.477984760220387</c:v>
                </c:pt>
                <c:pt idx="43">
                  <c:v>46.647246296143436</c:v>
                </c:pt>
                <c:pt idx="44">
                  <c:v>49.107982815624176</c:v>
                </c:pt>
                <c:pt idx="45">
                  <c:v>51.659572224530763</c:v>
                </c:pt>
                <c:pt idx="46">
                  <c:v>54.458566919295784</c:v>
                </c:pt>
                <c:pt idx="47">
                  <c:v>57.407484289455169</c:v>
                </c:pt>
                <c:pt idx="48">
                  <c:v>60.612402750625108</c:v>
                </c:pt>
                <c:pt idx="49">
                  <c:v>64.273110214710883</c:v>
                </c:pt>
                <c:pt idx="50">
                  <c:v>68.383984052652437</c:v>
                </c:pt>
                <c:pt idx="51">
                  <c:v>73.090784975924763</c:v>
                </c:pt>
                <c:pt idx="52">
                  <c:v>78.387017248676386</c:v>
                </c:pt>
                <c:pt idx="53">
                  <c:v>84.270361763382695</c:v>
                </c:pt>
                <c:pt idx="54">
                  <c:v>90.692622735876299</c:v>
                </c:pt>
                <c:pt idx="55">
                  <c:v>98.743637958580038</c:v>
                </c:pt>
                <c:pt idx="56">
                  <c:v>108.03262954593234</c:v>
                </c:pt>
                <c:pt idx="57">
                  <c:v>118.64430704376544</c:v>
                </c:pt>
                <c:pt idx="58">
                  <c:v>131.05986296686427</c:v>
                </c:pt>
                <c:pt idx="59">
                  <c:v>145.20142695659234</c:v>
                </c:pt>
                <c:pt idx="60">
                  <c:v>161.59675394296602</c:v>
                </c:pt>
                <c:pt idx="61">
                  <c:v>178.83498817214675</c:v>
                </c:pt>
                <c:pt idx="62">
                  <c:v>198.14967645556737</c:v>
                </c:pt>
                <c:pt idx="63">
                  <c:v>219.08487953266248</c:v>
                </c:pt>
                <c:pt idx="64">
                  <c:v>241.26780716659042</c:v>
                </c:pt>
                <c:pt idx="65">
                  <c:v>265.58101372506451</c:v>
                </c:pt>
                <c:pt idx="66">
                  <c:v>290.94401804593986</c:v>
                </c:pt>
                <c:pt idx="67">
                  <c:v>317.22814151477962</c:v>
                </c:pt>
                <c:pt idx="68">
                  <c:v>344.50776879759269</c:v>
                </c:pt>
                <c:pt idx="69">
                  <c:v>372.95177604372361</c:v>
                </c:pt>
                <c:pt idx="70">
                  <c:v>402.03277971705182</c:v>
                </c:pt>
                <c:pt idx="71">
                  <c:v>431.94340424069196</c:v>
                </c:pt>
                <c:pt idx="72">
                  <c:v>462.37340684587463</c:v>
                </c:pt>
                <c:pt idx="73">
                  <c:v>493.42446715241067</c:v>
                </c:pt>
                <c:pt idx="74">
                  <c:v>525.19312588455955</c:v>
                </c:pt>
                <c:pt idx="75">
                  <c:v>557.77307278110982</c:v>
                </c:pt>
                <c:pt idx="76">
                  <c:v>591.25681130226997</c:v>
                </c:pt>
                <c:pt idx="77">
                  <c:v>625.7368906109848</c:v>
                </c:pt>
                <c:pt idx="78">
                  <c:v>661.30683790006356</c:v>
                </c:pt>
                <c:pt idx="79">
                  <c:v>698.06188409193646</c:v>
                </c:pt>
                <c:pt idx="80">
                  <c:v>736.09954800631795</c:v>
                </c:pt>
                <c:pt idx="81">
                  <c:v>775.52012461080062</c:v>
                </c:pt>
                <c:pt idx="82">
                  <c:v>816.42710938578728</c:v>
                </c:pt>
                <c:pt idx="83">
                  <c:v>858.92758136593091</c:v>
                </c:pt>
                <c:pt idx="84">
                  <c:v>903.132560821997</c:v>
                </c:pt>
                <c:pt idx="85">
                  <c:v>949.1573529523223</c:v>
                </c:pt>
                <c:pt idx="86">
                  <c:v>997.12188575665925</c:v>
                </c:pt>
                <c:pt idx="87">
                  <c:v>1047.1510480449688</c:v>
                </c:pt>
                <c:pt idx="88">
                  <c:v>1099.3750319951362</c:v>
                </c:pt>
                <c:pt idx="89">
                  <c:v>1153.9296836111744</c:v>
                </c:pt>
                <c:pt idx="90">
                  <c:v>1210.9568637039392</c:v>
                </c:pt>
                <c:pt idx="91">
                  <c:v>1270.6048215197275</c:v>
                </c:pt>
                <c:pt idx="92">
                  <c:v>1333.028582808671</c:v>
                </c:pt>
                <c:pt idx="93">
                  <c:v>1398.3903539059509</c:v>
                </c:pt>
                <c:pt idx="94">
                  <c:v>1466.859943260642</c:v>
                </c:pt>
                <c:pt idx="95">
                  <c:v>1538.6152017658637</c:v>
                </c:pt>
                <c:pt idx="96">
                  <c:v>1613.8424832033907</c:v>
                </c:pt>
                <c:pt idx="97">
                  <c:v>1692.7371261045491</c:v>
                </c:pt>
                <c:pt idx="98">
                  <c:v>1775.5039583391028</c:v>
                </c:pt>
                <c:pt idx="99">
                  <c:v>1862.3578257694408</c:v>
                </c:pt>
                <c:pt idx="100">
                  <c:v>1953.5241463448683</c:v>
                </c:pt>
                <c:pt idx="101">
                  <c:v>2049.2394910575663</c:v>
                </c:pt>
                <c:pt idx="102">
                  <c:v>2149.7521932360078</c:v>
                </c:pt>
                <c:pt idx="103">
                  <c:v>2255.3229877120898</c:v>
                </c:pt>
                <c:pt idx="104">
                  <c:v>2366.2256814641496</c:v>
                </c:pt>
                <c:pt idx="105">
                  <c:v>2482.7478574088191</c:v>
                </c:pt>
                <c:pt idx="106">
                  <c:v>2605.1916130900281</c:v>
                </c:pt>
                <c:pt idx="107">
                  <c:v>2733.874336093189</c:v>
                </c:pt>
                <c:pt idx="108">
                  <c:v>2869.1295180965521</c:v>
                </c:pt>
                <c:pt idx="109">
                  <c:v>3011.307609559909</c:v>
                </c:pt>
                <c:pt idx="110">
                  <c:v>3160.776917143241</c:v>
                </c:pt>
                <c:pt idx="111">
                  <c:v>3317.9245460445736</c:v>
                </c:pt>
                <c:pt idx="112">
                  <c:v>3483.1573895472948</c:v>
                </c:pt>
                <c:pt idx="113">
                  <c:v>3656.9031681725928</c:v>
                </c:pt>
                <c:pt idx="114">
                  <c:v>3839.611520942507</c:v>
                </c:pt>
                <c:pt idx="115">
                  <c:v>4031.7551513734975</c:v>
                </c:pt>
                <c:pt idx="116">
                  <c:v>4233.8310309394492</c:v>
                </c:pt>
                <c:pt idx="117">
                  <c:v>4446.361662866716</c:v>
                </c:pt>
                <c:pt idx="118">
                  <c:v>4669.896409252271</c:v>
                </c:pt>
                <c:pt idx="119">
                  <c:v>4905.0128846292428</c:v>
                </c:pt>
                <c:pt idx="120">
                  <c:v>5152.3184192421759</c:v>
                </c:pt>
                <c:pt idx="121">
                  <c:v>5412.4515954372209</c:v>
                </c:pt>
                <c:pt idx="122">
                  <c:v>5686.0838607201522</c:v>
                </c:pt>
                <c:pt idx="123">
                  <c:v>5973.9212211875947</c:v>
                </c:pt>
                <c:pt idx="124">
                  <c:v>6276.7060191940009</c:v>
                </c:pt>
                <c:pt idx="125">
                  <c:v>6595.2187992787185</c:v>
                </c:pt>
                <c:pt idx="126">
                  <c:v>6930.280266543743</c:v>
                </c:pt>
                <c:pt idx="127">
                  <c:v>7282.7533418432513</c:v>
                </c:pt>
                <c:pt idx="128">
                  <c:v>7653.5453183206109</c:v>
                </c:pt>
                <c:pt idx="129">
                  <c:v>8043.6101240067992</c:v>
                </c:pt>
                <c:pt idx="130">
                  <c:v>8453.9506953758846</c:v>
                </c:pt>
                <c:pt idx="131">
                  <c:v>8885.6214669377787</c:v>
                </c:pt>
                <c:pt idx="132">
                  <c:v>9339.7309821354902</c:v>
                </c:pt>
                <c:pt idx="133">
                  <c:v>9817.4446310029034</c:v>
                </c:pt>
                <c:pt idx="134">
                  <c:v>10319.987520228986</c:v>
                </c:pt>
                <c:pt idx="135">
                  <c:v>10848.647481464439</c:v>
                </c:pt>
                <c:pt idx="136">
                  <c:v>11404.778223896188</c:v>
                </c:pt>
                <c:pt idx="137">
                  <c:v>11989.802637302664</c:v>
                </c:pt>
                <c:pt idx="138">
                  <c:v>12605.216251987293</c:v>
                </c:pt>
                <c:pt idx="139">
                  <c:v>13252.590862167481</c:v>
                </c:pt>
                <c:pt idx="140">
                  <c:v>13933.578319570122</c:v>
                </c:pt>
                <c:pt idx="141">
                  <c:v>14649.914504150312</c:v>
                </c:pt>
                <c:pt idx="142">
                  <c:v>15403.423479005463</c:v>
                </c:pt>
                <c:pt idx="143">
                  <c:v>16196.021836700047</c:v>
                </c:pt>
                <c:pt idx="144">
                  <c:v>17029.723244344088</c:v>
                </c:pt>
                <c:pt idx="145">
                  <c:v>17906.643194878274</c:v>
                </c:pt>
                <c:pt idx="146">
                  <c:v>18829.003972106933</c:v>
                </c:pt>
                <c:pt idx="147">
                  <c:v>19799.139837083374</c:v>
                </c:pt>
                <c:pt idx="148">
                  <c:v>20819.502443486203</c:v>
                </c:pt>
                <c:pt idx="149">
                  <c:v>21892.66648962551</c:v>
                </c:pt>
                <c:pt idx="150">
                  <c:v>23021.335614679429</c:v>
                </c:pt>
                <c:pt idx="151">
                  <c:v>24208.34854667879</c:v>
                </c:pt>
                <c:pt idx="152">
                  <c:v>25456.685509624338</c:v>
                </c:pt>
                <c:pt idx="153">
                  <c:v>26769.474896930638</c:v>
                </c:pt>
                <c:pt idx="154">
                  <c:v>28150.000218135614</c:v>
                </c:pt>
                <c:pt idx="155">
                  <c:v>29601.707325486903</c:v>
                </c:pt>
                <c:pt idx="156">
                  <c:v>31128.211926606869</c:v>
                </c:pt>
                <c:pt idx="157">
                  <c:v>32733.307388937137</c:v>
                </c:pt>
                <c:pt idx="158">
                  <c:v>34420.972841061077</c:v>
                </c:pt>
                <c:pt idx="159">
                  <c:v>36195.381575286498</c:v>
                </c:pt>
                <c:pt idx="160">
                  <c:v>38060.909755028995</c:v>
                </c:pt>
                <c:pt idx="161">
                  <c:v>40022.145429555516</c:v>
                </c:pt>
                <c:pt idx="162">
                  <c:v>42083.897857512544</c:v>
                </c:pt>
                <c:pt idx="163">
                  <c:v>44251.207139359671</c:v>
                </c:pt>
                <c:pt idx="164">
                  <c:v>46529.354157338741</c:v>
                </c:pt>
                <c:pt idx="165">
                  <c:v>48923.87081991513</c:v>
                </c:pt>
                <c:pt idx="166">
                  <c:v>51440.550605710654</c:v>
                </c:pt>
                <c:pt idx="167">
                  <c:v>54085.459399787993</c:v>
                </c:pt>
                <c:pt idx="168">
                  <c:v>56864.9466127224</c:v>
                </c:pt>
                <c:pt idx="169">
                  <c:v>59785.656570185944</c:v>
                </c:pt>
                <c:pt idx="170">
                  <c:v>62854.540157749143</c:v>
                </c:pt>
                <c:pt idx="171">
                  <c:v>66078.866702250205</c:v>
                </c:pt>
                <c:pt idx="172">
                  <c:v>69466.236067368591</c:v>
                </c:pt>
                <c:pt idx="173">
                  <c:v>73024.590936940964</c:v>
                </c:pt>
                <c:pt idx="174">
                  <c:v>76762.229255049038</c:v>
                </c:pt>
                <c:pt idx="175">
                  <c:v>80687.816786962707</c:v>
                </c:pt>
                <c:pt idx="176">
                  <c:v>84810.399759614011</c:v>
                </c:pt>
                <c:pt idx="177">
                  <c:v>89139.41753438185</c:v>
                </c:pt>
                <c:pt idx="178">
                  <c:v>93684.715258560784</c:v>
                </c:pt>
                <c:pt idx="179">
                  <c:v>98456.5564349466</c:v>
                </c:pt>
                <c:pt idx="180">
                  <c:v>103465.63534147905</c:v>
                </c:pt>
                <c:pt idx="181">
                  <c:v>108723.08922481927</c:v>
                </c:pt>
                <c:pt idx="182">
                  <c:v>114240.5101830967</c:v>
                </c:pt>
                <c:pt idx="183">
                  <c:v>120029.95664382917</c:v>
                </c:pt>
                <c:pt idx="184">
                  <c:v>126103.96433320026</c:v>
                </c:pt>
                <c:pt idx="185">
                  <c:v>132475.55662247943</c:v>
                </c:pt>
                <c:pt idx="186">
                  <c:v>139158.25412640627</c:v>
                </c:pt>
                <c:pt idx="187">
                  <c:v>146166.083416863</c:v>
                </c:pt>
                <c:pt idx="188">
                  <c:v>153513.58470316508</c:v>
                </c:pt>
                <c:pt idx="189">
                  <c:v>161215.8183178677</c:v>
                </c:pt>
                <c:pt idx="190">
                  <c:v>169288.369834187</c:v>
                </c:pt>
                <c:pt idx="191">
                  <c:v>177747.35362805889</c:v>
                </c:pt>
                <c:pt idx="192">
                  <c:v>186609.41468462141</c:v>
                </c:pt>
                <c:pt idx="193">
                  <c:v>195891.72843564209</c:v>
                </c:pt>
                <c:pt idx="194">
                  <c:v>205611.99840128332</c:v>
                </c:pt>
                <c:pt idx="195">
                  <c:v>215788.45139679802</c:v>
                </c:pt>
                <c:pt idx="196">
                  <c:v>226439.8300524943</c:v>
                </c:pt>
                <c:pt idx="197">
                  <c:v>237585.38238385756</c:v>
                </c:pt>
                <c:pt idx="198">
                  <c:v>249244.84813835754</c:v>
                </c:pt>
                <c:pt idx="199">
                  <c:v>261438.44163652128</c:v>
                </c:pt>
                <c:pt idx="200">
                  <c:v>274186.83081767865</c:v>
                </c:pt>
                <c:pt idx="201">
                  <c:v>287511.11219578178</c:v>
                </c:pt>
                <c:pt idx="202">
                  <c:v>301432.78142829129</c:v>
                </c:pt>
                <c:pt idx="203">
                  <c:v>315973.69920177391</c:v>
                </c:pt>
                <c:pt idx="204">
                  <c:v>331156.05214206007</c:v>
                </c:pt>
                <c:pt idx="205">
                  <c:v>347002.30846507667</c:v>
                </c:pt>
                <c:pt idx="206">
                  <c:v>363535.16809733643</c:v>
                </c:pt>
                <c:pt idx="207">
                  <c:v>380777.5070130683</c:v>
                </c:pt>
                <c:pt idx="208">
                  <c:v>398752.31555864681</c:v>
                </c:pt>
                <c:pt idx="209">
                  <c:v>417482.63056484866</c:v>
                </c:pt>
                <c:pt idx="210">
                  <c:v>436991.46108401567</c:v>
                </c:pt>
                <c:pt idx="211">
                  <c:v>457301.70763287897</c:v>
                </c:pt>
                <c:pt idx="212">
                  <c:v>478436.07487296336</c:v>
                </c:pt>
                <c:pt idx="213">
                  <c:v>500416.97771942889</c:v>
                </c:pt>
                <c:pt idx="214">
                  <c:v>523266.44093607558</c:v>
                </c:pt>
                <c:pt idx="215">
                  <c:v>547005.99234906153</c:v>
                </c:pt>
                <c:pt idx="216">
                  <c:v>571656.54989451857</c:v>
                </c:pt>
                <c:pt idx="217">
                  <c:v>597238.30280535296</c:v>
                </c:pt>
                <c:pt idx="218">
                  <c:v>623770.58733954572</c:v>
                </c:pt>
                <c:pt idx="219">
                  <c:v>651271.7575554084</c:v>
                </c:pt>
                <c:pt idx="220">
                  <c:v>679759.05174747517</c:v>
                </c:pt>
                <c:pt idx="221">
                  <c:v>709248.45526867628</c:v>
                </c:pt>
                <c:pt idx="222">
                  <c:v>739754.56057855813</c:v>
                </c:pt>
                <c:pt idx="223">
                  <c:v>771290.42547170108</c:v>
                </c:pt>
                <c:pt idx="224">
                  <c:v>803867.43055299798</c:v>
                </c:pt>
                <c:pt idx="225">
                  <c:v>837495.13713470474</c:v>
                </c:pt>
                <c:pt idx="226">
                  <c:v>872181.14683155005</c:v>
                </c:pt>
                <c:pt idx="227">
                  <c:v>907930.96422193816</c:v>
                </c:pt>
                <c:pt idx="228">
                  <c:v>944747.86402250989</c:v>
                </c:pt>
                <c:pt idx="229">
                  <c:v>982632.7642871429</c:v>
                </c:pt>
                <c:pt idx="230">
                  <c:v>1021584.1071869994</c:v>
                </c:pt>
                <c:pt idx="231">
                  <c:v>1061597.7489527583</c:v>
                </c:pt>
                <c:pt idx="232">
                  <c:v>1102666.860561199</c:v>
                </c:pt>
                <c:pt idx="233">
                  <c:v>1144781.840723709</c:v>
                </c:pt>
                <c:pt idx="234">
                  <c:v>1187930.2426823634</c:v>
                </c:pt>
                <c:pt idx="235">
                  <c:v>1232096.7162388177</c:v>
                </c:pt>
                <c:pt idx="236">
                  <c:v>1277262.9663318663</c:v>
                </c:pt>
                <c:pt idx="237">
                  <c:v>1323407.7293413111</c:v>
                </c:pt>
                <c:pt idx="238">
                  <c:v>1370506.7681297446</c:v>
                </c:pt>
                <c:pt idx="239">
                  <c:v>1418532.8866417082</c:v>
                </c:pt>
                <c:pt idx="240">
                  <c:v>1467455.9646640101</c:v>
                </c:pt>
                <c:pt idx="241">
                  <c:v>1517243.0131150871</c:v>
                </c:pt>
                <c:pt idx="242">
                  <c:v>1567858.2499792371</c:v>
                </c:pt>
                <c:pt idx="243">
                  <c:v>1619263.1967379986</c:v>
                </c:pt>
                <c:pt idx="244">
                  <c:v>1671416.7948810873</c:v>
                </c:pt>
                <c:pt idx="245">
                  <c:v>1724275.5418087102</c:v>
                </c:pt>
                <c:pt idx="246">
                  <c:v>1777793.6451714945</c:v>
                </c:pt>
                <c:pt idx="247">
                  <c:v>1831923.194439502</c:v>
                </c:pt>
                <c:pt idx="248">
                  <c:v>1886614.3482535004</c:v>
                </c:pt>
                <c:pt idx="249">
                  <c:v>1941815.5358951073</c:v>
                </c:pt>
                <c:pt idx="250">
                  <c:v>1997473.6710224235</c:v>
                </c:pt>
                <c:pt idx="251">
                  <c:v>2053534.3756584353</c:v>
                </c:pt>
                <c:pt idx="252">
                  <c:v>2109942.2122941189</c:v>
                </c:pt>
                <c:pt idx="253">
                  <c:v>2166640.9218792412</c:v>
                </c:pt>
                <c:pt idx="254">
                  <c:v>2223573.6654227641</c:v>
                </c:pt>
                <c:pt idx="255">
                  <c:v>2280683.2669119872</c:v>
                </c:pt>
                <c:pt idx="256">
                  <c:v>2337912.4552845443</c:v>
                </c:pt>
                <c:pt idx="257">
                  <c:v>2395204.1032486414</c:v>
                </c:pt>
                <c:pt idx="258">
                  <c:v>2452501.4608420948</c:v>
                </c:pt>
                <c:pt idx="259">
                  <c:v>2509748.3817467033</c:v>
                </c:pt>
                <c:pt idx="260">
                  <c:v>2566889.5405274876</c:v>
                </c:pt>
                <c:pt idx="261">
                  <c:v>2623870.6391421114</c:v>
                </c:pt>
                <c:pt idx="262">
                  <c:v>2680638.6012597494</c:v>
                </c:pt>
                <c:pt idx="263">
                  <c:v>2737141.753136056</c:v>
                </c:pt>
                <c:pt idx="264">
                  <c:v>2793329.9900068608</c:v>
                </c:pt>
                <c:pt idx="265">
                  <c:v>2849154.9271831098</c:v>
                </c:pt>
                <c:pt idx="266">
                  <c:v>2904570.0352489175</c:v>
                </c:pt>
                <c:pt idx="267">
                  <c:v>2959530.7589792944</c:v>
                </c:pt>
                <c:pt idx="268">
                  <c:v>3013994.6198004442</c:v>
                </c:pt>
                <c:pt idx="269">
                  <c:v>3067921.3018103666</c:v>
                </c:pt>
                <c:pt idx="270">
                  <c:v>3121272.7215581117</c:v>
                </c:pt>
                <c:pt idx="271">
                  <c:v>3174013.0819444321</c:v>
                </c:pt>
                <c:pt idx="272">
                  <c:v>3226108.9107530755</c:v>
                </c:pt>
                <c:pt idx="273">
                  <c:v>3277529.0844497387</c:v>
                </c:pt>
                <c:pt idx="274">
                  <c:v>3328244.8379940707</c:v>
                </c:pt>
                <c:pt idx="275">
                  <c:v>3378229.7614992103</c:v>
                </c:pt>
                <c:pt idx="276">
                  <c:v>3427459.7846434093</c:v>
                </c:pt>
                <c:pt idx="277">
                  <c:v>3475913.1497901543</c:v>
                </c:pt>
                <c:pt idx="278">
                  <c:v>3523570.3748078048</c:v>
                </c:pt>
                <c:pt idx="279">
                  <c:v>3570414.2065983955</c:v>
                </c:pt>
                <c:pt idx="280">
                  <c:v>3616429.5663493271</c:v>
                </c:pt>
                <c:pt idx="281">
                  <c:v>3661603.4875126849</c:v>
                </c:pt>
                <c:pt idx="282">
                  <c:v>3705925.0474965218</c:v>
                </c:pt>
                <c:pt idx="283">
                  <c:v>3749385.2940222006</c:v>
                </c:pt>
                <c:pt idx="284">
                  <c:v>3791977.1670634118</c:v>
                </c:pt>
                <c:pt idx="285">
                  <c:v>3833695.4172373018</c:v>
                </c:pt>
                <c:pt idx="286">
                  <c:v>3874536.5214677341</c:v>
                </c:pt>
                <c:pt idx="287">
                  <c:v>3914498.5966863977</c:v>
                </c:pt>
                <c:pt idx="288">
                  <c:v>3953581.3122805441</c:v>
                </c:pt>
                <c:pt idx="289">
                  <c:v>3991785.8019376663</c:v>
                </c:pt>
                <c:pt idx="290">
                  <c:v>4029114.5754784639</c:v>
                </c:pt>
                <c:pt idx="291">
                  <c:v>4065571.4312107847</c:v>
                </c:pt>
                <c:pt idx="292">
                  <c:v>4101161.369279678</c:v>
                </c:pt>
                <c:pt idx="293">
                  <c:v>4135890.5064328192</c:v>
                </c:pt>
                <c:pt idx="294">
                  <c:v>4169765.9925668864</c:v>
                </c:pt>
                <c:pt idx="295">
                  <c:v>4202795.9293693919</c:v>
                </c:pt>
                <c:pt idx="296">
                  <c:v>4234989.2913222741</c:v>
                </c:pt>
                <c:pt idx="297">
                  <c:v>4266355.8492884384</c:v>
                </c:pt>
                <c:pt idx="298">
                  <c:v>4296906.0968606072</c:v>
                </c:pt>
                <c:pt idx="299">
                  <c:v>4326651.1796132391</c:v>
                </c:pt>
                <c:pt idx="300">
                  <c:v>4355602.8273630431</c:v>
                </c:pt>
                <c:pt idx="301">
                  <c:v>4383773.2895116294</c:v>
                </c:pt>
                <c:pt idx="302">
                  <c:v>4411175.2735150335</c:v>
                </c:pt>
                <c:pt idx="303">
                  <c:v>4437821.8864991535</c:v>
                </c:pt>
                <c:pt idx="304">
                  <c:v>4463726.5800173627</c:v>
                </c:pt>
                <c:pt idx="305">
                  <c:v>4488903.0979265887</c:v>
                </c:pt>
                <c:pt idx="306">
                  <c:v>4513365.4273407822</c:v>
                </c:pt>
                <c:pt idx="307">
                  <c:v>4537127.7526058042</c:v>
                </c:pt>
                <c:pt idx="308">
                  <c:v>4560204.4122270895</c:v>
                </c:pt>
                <c:pt idx="309">
                  <c:v>4582609.8586709108</c:v>
                </c:pt>
                <c:pt idx="310">
                  <c:v>4604358.6209513647</c:v>
                </c:pt>
                <c:pt idx="311">
                  <c:v>4625465.2699082969</c:v>
                </c:pt>
                <c:pt idx="312">
                  <c:v>4645944.3860759931</c:v>
                </c:pt>
                <c:pt idx="313">
                  <c:v>4665810.5300384723</c:v>
                </c:pt>
                <c:pt idx="314">
                  <c:v>4685078.2151644947</c:v>
                </c:pt>
                <c:pt idx="315">
                  <c:v>4703761.8826137269</c:v>
                </c:pt>
                <c:pt idx="316">
                  <c:v>4721875.8785048584</c:v>
                </c:pt>
                <c:pt idx="317">
                  <c:v>4739434.433136588</c:v>
                </c:pt>
                <c:pt idx="318">
                  <c:v>4756451.6421533059</c:v>
                </c:pt>
                <c:pt idx="319">
                  <c:v>4772941.4495487679</c:v>
                </c:pt>
                <c:pt idx="320">
                  <c:v>4788917.6324031064</c:v>
                </c:pt>
                <c:pt idx="321">
                  <c:v>4804393.7872509463</c:v>
                </c:pt>
                <c:pt idx="322">
                  <c:v>4819383.3179812273</c:v>
                </c:pt>
                <c:pt idx="323">
                  <c:v>4833899.4251724128</c:v>
                </c:pt>
                <c:pt idx="324">
                  <c:v>4847955.0967700928</c:v>
                </c:pt>
                <c:pt idx="325">
                  <c:v>4861563.1000174703</c:v>
                </c:pt>
                <c:pt idx="326">
                  <c:v>4874735.9745528279</c:v>
                </c:pt>
                <c:pt idx="327">
                  <c:v>4887486.0265917629</c:v>
                </c:pt>
                <c:pt idx="328">
                  <c:v>4899825.3241156787</c:v>
                </c:pt>
                <c:pt idx="329">
                  <c:v>4911765.6929917727</c:v>
                </c:pt>
                <c:pt idx="330">
                  <c:v>4923318.7139534652</c:v>
                </c:pt>
                <c:pt idx="331">
                  <c:v>4934495.7203738699</c:v>
                </c:pt>
                <c:pt idx="332">
                  <c:v>4945307.7967685275</c:v>
                </c:pt>
                <c:pt idx="333">
                  <c:v>4955765.7779671289</c:v>
                </c:pt>
                <c:pt idx="334">
                  <c:v>4965880.2488974165</c:v>
                </c:pt>
                <c:pt idx="335">
                  <c:v>4975661.5449277489</c:v>
                </c:pt>
                <c:pt idx="336">
                  <c:v>4985119.752718064</c:v>
                </c:pt>
                <c:pt idx="337">
                  <c:v>4994264.7115320722</c:v>
                </c:pt>
                <c:pt idx="338">
                  <c:v>5003106.0149664795</c:v>
                </c:pt>
                <c:pt idx="339">
                  <c:v>5011653.0130559104</c:v>
                </c:pt>
                <c:pt idx="340">
                  <c:v>5019914.8147149421</c:v>
                </c:pt>
                <c:pt idx="341">
                  <c:v>5027900.2904812507</c:v>
                </c:pt>
                <c:pt idx="342">
                  <c:v>5035618.0755263595</c:v>
                </c:pt>
                <c:pt idx="343">
                  <c:v>5043076.5729028406</c:v>
                </c:pt>
                <c:pt idx="344">
                  <c:v>5050283.9569990486</c:v>
                </c:pt>
                <c:pt idx="345">
                  <c:v>5057248.177174597</c:v>
                </c:pt>
                <c:pt idx="346">
                  <c:v>5063976.9615517557</c:v>
                </c:pt>
                <c:pt idx="347">
                  <c:v>5070477.8209398761</c:v>
                </c:pt>
                <c:pt idx="348">
                  <c:v>5076758.0528717004</c:v>
                </c:pt>
                <c:pt idx="349">
                  <c:v>5082824.7457320886</c:v>
                </c:pt>
                <c:pt idx="350">
                  <c:v>5088684.7829612838</c:v>
                </c:pt>
                <c:pt idx="351">
                  <c:v>5094344.8473162847</c:v>
                </c:pt>
                <c:pt idx="352">
                  <c:v>5099811.4251753101</c:v>
                </c:pt>
                <c:pt idx="353">
                  <c:v>5105090.8108715964</c:v>
                </c:pt>
                <c:pt idx="354">
                  <c:v>5110189.1110440167</c:v>
                </c:pt>
                <c:pt idx="355">
                  <c:v>5115112.2489931062</c:v>
                </c:pt>
                <c:pt idx="356">
                  <c:v>5119865.9690321553</c:v>
                </c:pt>
                <c:pt idx="357">
                  <c:v>5124455.8408240071</c:v>
                </c:pt>
                <c:pt idx="358">
                  <c:v>5128887.2636950901</c:v>
                </c:pt>
                <c:pt idx="359">
                  <c:v>5133165.4709191089</c:v>
                </c:pt>
                <c:pt idx="360">
                  <c:v>5137295.5339635536</c:v>
                </c:pt>
                <c:pt idx="361">
                  <c:v>5141282.3666929547</c:v>
                </c:pt>
                <c:pt idx="362">
                  <c:v>5145130.7295234706</c:v>
                </c:pt>
                <c:pt idx="363">
                  <c:v>5148845.2335240347</c:v>
                </c:pt>
                <c:pt idx="364">
                  <c:v>5152430.3444598438</c:v>
                </c:pt>
                <c:pt idx="365">
                  <c:v>5155890.3867745344</c:v>
                </c:pt>
                <c:pt idx="366">
                  <c:v>5159229.5475078616</c:v>
                </c:pt>
                <c:pt idx="367">
                  <c:v>5162451.8801461561</c:v>
                </c:pt>
                <c:pt idx="368">
                  <c:v>5165561.3084032536</c:v>
                </c:pt>
                <c:pt idx="369">
                  <c:v>5168561.6299299765</c:v>
                </c:pt>
                <c:pt idx="370">
                  <c:v>5171456.5199505882</c:v>
                </c:pt>
                <c:pt idx="371">
                  <c:v>5174249.5348249581</c:v>
                </c:pt>
                <c:pt idx="372">
                  <c:v>5176944.1155354977</c:v>
                </c:pt>
                <c:pt idx="373">
                  <c:v>5179543.5910981512</c:v>
                </c:pt>
                <c:pt idx="374">
                  <c:v>5182051.1818969985</c:v>
                </c:pt>
                <c:pt idx="375">
                  <c:v>5184470.0029422455</c:v>
                </c:pt>
                <c:pt idx="376">
                  <c:v>5186803.0670515578</c:v>
                </c:pt>
                <c:pt idx="377">
                  <c:v>5189053.2879549041</c:v>
                </c:pt>
                <c:pt idx="378">
                  <c:v>5191223.4833232034</c:v>
                </c:pt>
                <c:pt idx="379">
                  <c:v>5193316.3777212473</c:v>
                </c:pt>
                <c:pt idx="380">
                  <c:v>5195334.6054854933</c:v>
                </c:pt>
                <c:pt idx="381">
                  <c:v>5197280.7135274159</c:v>
                </c:pt>
                <c:pt idx="382">
                  <c:v>5199157.1640632469</c:v>
                </c:pt>
                <c:pt idx="383">
                  <c:v>5200966.3372709928</c:v>
                </c:pt>
                <c:pt idx="384">
                  <c:v>5202710.5338757271</c:v>
                </c:pt>
                <c:pt idx="385">
                  <c:v>5204391.9776641997</c:v>
                </c:pt>
                <c:pt idx="386">
                  <c:v>5206012.8179298891</c:v>
                </c:pt>
                <c:pt idx="387">
                  <c:v>5207575.1318496494</c:v>
                </c:pt>
                <c:pt idx="388">
                  <c:v>5209080.9267931916</c:v>
                </c:pt>
                <c:pt idx="389">
                  <c:v>5210532.1425666213</c:v>
                </c:pt>
                <c:pt idx="390">
                  <c:v>5211930.6535913358</c:v>
                </c:pt>
                <c:pt idx="391">
                  <c:v>5213278.2710195761</c:v>
                </c:pt>
                <c:pt idx="392">
                  <c:v>5214576.7447879566</c:v>
                </c:pt>
                <c:pt idx="393">
                  <c:v>5215827.7656103279</c:v>
                </c:pt>
                <c:pt idx="394">
                  <c:v>5217032.9669113038</c:v>
                </c:pt>
                <c:pt idx="395">
                  <c:v>5218193.9267018177</c:v>
                </c:pt>
                <c:pt idx="396">
                  <c:v>5219312.1693980657</c:v>
                </c:pt>
                <c:pt idx="397">
                  <c:v>5220389.1675851876</c:v>
                </c:pt>
                <c:pt idx="398">
                  <c:v>5221426.3437270438</c:v>
                </c:pt>
                <c:pt idx="399">
                  <c:v>5222425.07182342</c:v>
                </c:pt>
                <c:pt idx="400">
                  <c:v>5223386.679016008</c:v>
                </c:pt>
                <c:pt idx="401">
                  <c:v>5224312.4471444748</c:v>
                </c:pt>
                <c:pt idx="402">
                  <c:v>5225203.6142539317</c:v>
                </c:pt>
                <c:pt idx="403">
                  <c:v>5226061.3760550935</c:v>
                </c:pt>
                <c:pt idx="404">
                  <c:v>5226886.8873384083</c:v>
                </c:pt>
                <c:pt idx="405">
                  <c:v>5227681.2633434106</c:v>
                </c:pt>
                <c:pt idx="406">
                  <c:v>5228445.5810845373</c:v>
                </c:pt>
                <c:pt idx="407">
                  <c:v>5229180.8806346245</c:v>
                </c:pt>
                <c:pt idx="408">
                  <c:v>5229888.1663672738</c:v>
                </c:pt>
                <c:pt idx="409">
                  <c:v>5230568.4081592783</c:v>
                </c:pt>
                <c:pt idx="410">
                  <c:v>5231222.5425542332</c:v>
                </c:pt>
                <c:pt idx="411">
                  <c:v>5231851.4738884922</c:v>
                </c:pt>
                <c:pt idx="412">
                  <c:v>5232456.0753805395</c:v>
                </c:pt>
                <c:pt idx="413">
                  <c:v>5233037.1901848866</c:v>
                </c:pt>
                <c:pt idx="414">
                  <c:v>5233595.6324115293</c:v>
                </c:pt>
                <c:pt idx="415">
                  <c:v>5234132.188112014</c:v>
                </c:pt>
                <c:pt idx="416">
                  <c:v>5234647.6162331114</c:v>
                </c:pt>
                <c:pt idx="417">
                  <c:v>5235142.6495390851</c:v>
                </c:pt>
                <c:pt idx="418">
                  <c:v>5235617.9955035141</c:v>
                </c:pt>
                <c:pt idx="419">
                  <c:v>5236074.3371716104</c:v>
                </c:pt>
                <c:pt idx="420">
                  <c:v>5236512.3339939369</c:v>
                </c:pt>
                <c:pt idx="421">
                  <c:v>5236932.6226324234</c:v>
                </c:pt>
                <c:pt idx="422">
                  <c:v>5237335.8177395388</c:v>
                </c:pt>
                <c:pt idx="423">
                  <c:v>5237722.5127114654</c:v>
                </c:pt>
                <c:pt idx="424">
                  <c:v>5238093.2804160966</c:v>
                </c:pt>
                <c:pt idx="425">
                  <c:v>5238448.6738966554</c:v>
                </c:pt>
                <c:pt idx="426">
                  <c:v>5238789.2270517061</c:v>
                </c:pt>
                <c:pt idx="427">
                  <c:v>5239115.4552923171</c:v>
                </c:pt>
                <c:pt idx="428">
                  <c:v>5239427.8561771112</c:v>
                </c:pt>
                <c:pt idx="429">
                  <c:v>5239726.9100258974</c:v>
                </c:pt>
                <c:pt idx="430">
                  <c:v>5240013.0805126037</c:v>
                </c:pt>
                <c:pt idx="431">
                  <c:v>5240286.8152381508</c:v>
                </c:pt>
                <c:pt idx="432">
                  <c:v>5240548.5462839473</c:v>
                </c:pt>
                <c:pt idx="433">
                  <c:v>5240798.6907466184</c:v>
                </c:pt>
                <c:pt idx="434">
                  <c:v>5241037.651254585</c:v>
                </c:pt>
                <c:pt idx="435">
                  <c:v>5241265.8164670998</c:v>
                </c:pt>
                <c:pt idx="436">
                  <c:v>5241483.5615563039</c:v>
                </c:pt>
                <c:pt idx="437">
                  <c:v>5241691.2486728653</c:v>
                </c:pt>
                <c:pt idx="438">
                  <c:v>5241889.2273957515</c:v>
                </c:pt>
                <c:pt idx="439">
                  <c:v>5242077.835166648</c:v>
                </c:pt>
                <c:pt idx="440">
                  <c:v>5242257.3977095438</c:v>
                </c:pt>
                <c:pt idx="441">
                  <c:v>5242428.2294359719</c:v>
                </c:pt>
                <c:pt idx="442">
                  <c:v>5242590.6338363821</c:v>
                </c:pt>
                <c:pt idx="443">
                  <c:v>5242744.9038581066</c:v>
                </c:pt>
                <c:pt idx="444">
                  <c:v>5242891.3222703813</c:v>
                </c:pt>
                <c:pt idx="445">
                  <c:v>5243030.1620168351</c:v>
                </c:pt>
                <c:pt idx="446">
                  <c:v>5243161.6865558838</c:v>
                </c:pt>
                <c:pt idx="447">
                  <c:v>5243286.1501894323</c:v>
                </c:pt>
                <c:pt idx="448">
                  <c:v>5243403.7983802753</c:v>
                </c:pt>
                <c:pt idx="449">
                  <c:v>5243514.8680585781</c:v>
                </c:pt>
                <c:pt idx="450">
                  <c:v>5243619.5879178112</c:v>
                </c:pt>
                <c:pt idx="451">
                  <c:v>5243718.1787004881</c:v>
                </c:pt>
                <c:pt idx="452">
                  <c:v>5243810.8534740582</c:v>
                </c:pt>
                <c:pt idx="453">
                  <c:v>5243897.8178972919</c:v>
                </c:pt>
                <c:pt idx="454">
                  <c:v>5243979.2704774616</c:v>
                </c:pt>
                <c:pt idx="455">
                  <c:v>5244055.4028186584</c:v>
                </c:pt>
                <c:pt idx="456">
                  <c:v>5244126.3998615267</c:v>
                </c:pt>
                <c:pt idx="457">
                  <c:v>5244192.4401147189</c:v>
                </c:pt>
                <c:pt idx="458">
                  <c:v>5244253.6958783455</c:v>
                </c:pt>
                <c:pt idx="459">
                  <c:v>5244310.3334597005</c:v>
                </c:pt>
                <c:pt idx="460">
                  <c:v>5244362.513381524</c:v>
                </c:pt>
                <c:pt idx="461">
                  <c:v>5244410.3905830542</c:v>
                </c:pt>
                <c:pt idx="462">
                  <c:v>5244454.1146141216</c:v>
                </c:pt>
                <c:pt idx="463">
                  <c:v>5244493.8298225151</c:v>
                </c:pt>
                <c:pt idx="464">
                  <c:v>5244529.6755348649</c:v>
                </c:pt>
                <c:pt idx="465">
                  <c:v>5244561.7862312486</c:v>
                </c:pt>
                <c:pt idx="466">
                  <c:v>5244590.2917137453</c:v>
                </c:pt>
                <c:pt idx="467">
                  <c:v>5244615.3172691483</c:v>
                </c:pt>
                <c:pt idx="468">
                  <c:v>5244636.9838260291</c:v>
                </c:pt>
                <c:pt idx="469">
                  <c:v>5244655.4081063494</c:v>
                </c:pt>
                <c:pt idx="470">
                  <c:v>5244670.7027718155</c:v>
                </c:pt>
                <c:pt idx="471">
                  <c:v>5244682.9765651515</c:v>
                </c:pt>
                <c:pt idx="472">
                  <c:v>5244692.3344464628</c:v>
                </c:pt>
                <c:pt idx="473">
                  <c:v>5244698.8777248673</c:v>
                </c:pt>
                <c:pt idx="474">
                  <c:v>5244702.7041855492</c:v>
                </c:pt>
                <c:pt idx="475">
                  <c:v>5244703.9082124019</c:v>
                </c:pt>
                <c:pt idx="476">
                  <c:v>5244702.5809064051</c:v>
                </c:pt>
                <c:pt idx="477">
                  <c:v>5244698.8101998903</c:v>
                </c:pt>
                <c:pt idx="478">
                  <c:v>5244692.6809668308</c:v>
                </c:pt>
                <c:pt idx="479">
                  <c:v>5244684.2751292996</c:v>
                </c:pt>
                <c:pt idx="480">
                  <c:v>5244673.671760221</c:v>
                </c:pt>
                <c:pt idx="481">
                  <c:v>5244660.9471825501</c:v>
                </c:pt>
                <c:pt idx="482">
                  <c:v>5244646.1750650043</c:v>
                </c:pt>
                <c:pt idx="483">
                  <c:v>5244629.4265144588</c:v>
                </c:pt>
                <c:pt idx="484">
                  <c:v>5244610.7701651314</c:v>
                </c:pt>
                <c:pt idx="485">
                  <c:v>5244590.2722646613</c:v>
                </c:pt>
                <c:pt idx="486">
                  <c:v>5244567.9967571925</c:v>
                </c:pt>
                <c:pt idx="487">
                  <c:v>5244544.0053635677</c:v>
                </c:pt>
                <c:pt idx="488">
                  <c:v>5244518.3576587252</c:v>
                </c:pt>
                <c:pt idx="489">
                  <c:v>5244491.1111464063</c:v>
                </c:pt>
                <c:pt idx="490">
                  <c:v>5244462.321331257</c:v>
                </c:pt>
                <c:pt idx="491">
                  <c:v>5244432.0417884225</c:v>
                </c:pt>
                <c:pt idx="492">
                  <c:v>5244400.3242307194</c:v>
                </c:pt>
                <c:pt idx="493">
                  <c:v>5244367.2185734631</c:v>
                </c:pt>
                <c:pt idx="494">
                  <c:v>5244332.772997045</c:v>
                </c:pt>
                <c:pt idx="495">
                  <c:v>5244297.0340073183</c:v>
                </c:pt>
                <c:pt idx="496">
                  <c:v>5244260.0464938972</c:v>
                </c:pt>
                <c:pt idx="497">
                  <c:v>5244221.8537864108</c:v>
                </c:pt>
                <c:pt idx="498">
                  <c:v>5244182.497708804</c:v>
                </c:pt>
                <c:pt idx="499">
                  <c:v>5244142.0186317461</c:v>
                </c:pt>
                <c:pt idx="500">
                  <c:v>5244100.4555232152</c:v>
                </c:pt>
                <c:pt idx="501">
                  <c:v>5244057.8459973158</c:v>
                </c:pt>
                <c:pt idx="502">
                  <c:v>5244014.2263613995</c:v>
                </c:pt>
                <c:pt idx="503">
                  <c:v>5243969.6316615418</c:v>
                </c:pt>
                <c:pt idx="504">
                  <c:v>5243924.0957264397</c:v>
                </c:pt>
                <c:pt idx="505">
                  <c:v>5243877.6512097716</c:v>
                </c:pt>
                <c:pt idx="506">
                  <c:v>5243830.3296310902</c:v>
                </c:pt>
                <c:pt idx="507">
                  <c:v>5243782.1614152817</c:v>
                </c:pt>
                <c:pt idx="508">
                  <c:v>5243733.1759306584</c:v>
                </c:pt>
                <c:pt idx="509">
                  <c:v>5243683.4015257191</c:v>
                </c:pt>
                <c:pt idx="510">
                  <c:v>5243632.8655646285</c:v>
                </c:pt>
                <c:pt idx="511">
                  <c:v>5243581.594461468</c:v>
                </c:pt>
                <c:pt idx="512">
                  <c:v>5243529.6137132812</c:v>
                </c:pt>
                <c:pt idx="513">
                  <c:v>5243476.9479319789</c:v>
                </c:pt>
                <c:pt idx="514">
                  <c:v>5243423.6208751258</c:v>
                </c:pt>
                <c:pt idx="515">
                  <c:v>5243369.6554756584</c:v>
                </c:pt>
                <c:pt idx="516">
                  <c:v>5243315.0738705657</c:v>
                </c:pt>
                <c:pt idx="517">
                  <c:v>5243259.8974285685</c:v>
                </c:pt>
                <c:pt idx="518">
                  <c:v>5243204.1467768447</c:v>
                </c:pt>
                <c:pt idx="519">
                  <c:v>5243147.8418268086</c:v>
                </c:pt>
                <c:pt idx="520">
                  <c:v>5243091.001799006</c:v>
                </c:pt>
                <c:pt idx="521">
                  <c:v>5243033.6452471307</c:v>
                </c:pt>
                <c:pt idx="522">
                  <c:v>5242975.7900812132</c:v>
                </c:pt>
                <c:pt idx="523">
                  <c:v>5242917.4535899982</c:v>
                </c:pt>
                <c:pt idx="524">
                  <c:v>5242858.652462543</c:v>
                </c:pt>
                <c:pt idx="525">
                  <c:v>5242799.402809063</c:v>
                </c:pt>
                <c:pt idx="526">
                  <c:v>5242739.7201810516</c:v>
                </c:pt>
                <c:pt idx="527">
                  <c:v>5242679.6195906987</c:v>
                </c:pt>
                <c:pt idx="528">
                  <c:v>5242619.1155296387</c:v>
                </c:pt>
                <c:pt idx="529">
                  <c:v>5242558.2219870361</c:v>
                </c:pt>
                <c:pt idx="530">
                  <c:v>5242496.9524670485</c:v>
                </c:pt>
                <c:pt idx="531">
                  <c:v>5242435.3200056804</c:v>
                </c:pt>
                <c:pt idx="532">
                  <c:v>5242373.3371870462</c:v>
                </c:pt>
                <c:pt idx="533">
                  <c:v>5242311.0161590716</c:v>
                </c:pt>
                <c:pt idx="534">
                  <c:v>5242248.3686486501</c:v>
                </c:pt>
                <c:pt idx="535">
                  <c:v>5242185.4059762619</c:v>
                </c:pt>
                <c:pt idx="536">
                  <c:v>5242122.1390700974</c:v>
                </c:pt>
                <c:pt idx="537">
                  <c:v>5242058.5784796774</c:v>
                </c:pt>
                <c:pt idx="538">
                  <c:v>5241994.734389008</c:v>
                </c:pt>
                <c:pt idx="539">
                  <c:v>5241930.6166292718</c:v>
                </c:pt>
                <c:pt idx="540">
                  <c:v>5241866.2346910806</c:v>
                </c:pt>
                <c:pt idx="541">
                  <c:v>5241801.5977363009</c:v>
                </c:pt>
                <c:pt idx="542">
                  <c:v>5241736.7146094646</c:v>
                </c:pt>
                <c:pt idx="543">
                  <c:v>5241671.5938487928</c:v>
                </c:pt>
                <c:pt idx="544">
                  <c:v>5241606.24369682</c:v>
                </c:pt>
                <c:pt idx="545">
                  <c:v>5241540.6721106656</c:v>
                </c:pt>
                <c:pt idx="546">
                  <c:v>5241474.8867719369</c:v>
                </c:pt>
                <c:pt idx="547">
                  <c:v>5241408.8950962918</c:v>
                </c:pt>
                <c:pt idx="548">
                  <c:v>5241342.7042426672</c:v>
                </c:pt>
                <c:pt idx="549">
                  <c:v>5241276.3211221881</c:v>
                </c:pt>
                <c:pt idx="550">
                  <c:v>5241209.7524067666</c:v>
                </c:pt>
                <c:pt idx="551">
                  <c:v>5241143.0045373999</c:v>
                </c:pt>
                <c:pt idx="552">
                  <c:v>5241076.0837321831</c:v>
                </c:pt>
                <c:pt idx="553">
                  <c:v>5241008.9959940407</c:v>
                </c:pt>
                <c:pt idx="554">
                  <c:v>5240941.7471181881</c:v>
                </c:pt>
                <c:pt idx="555">
                  <c:v>5240874.3426993405</c:v>
                </c:pt>
                <c:pt idx="556">
                  <c:v>5240806.7881386634</c:v>
                </c:pt>
                <c:pt idx="557">
                  <c:v>5240739.0886504827</c:v>
                </c:pt>
                <c:pt idx="558">
                  <c:v>5240671.2492687665</c:v>
                </c:pt>
                <c:pt idx="559">
                  <c:v>5240603.2748533795</c:v>
                </c:pt>
                <c:pt idx="560">
                  <c:v>5240535.1700961143</c:v>
                </c:pt>
                <c:pt idx="561">
                  <c:v>5240466.9395265225</c:v>
                </c:pt>
                <c:pt idx="562">
                  <c:v>5240398.5875175372</c:v>
                </c:pt>
                <c:pt idx="563">
                  <c:v>5240330.1182909012</c:v>
                </c:pt>
                <c:pt idx="564">
                  <c:v>5240261.5359224053</c:v>
                </c:pt>
                <c:pt idx="565">
                  <c:v>5240192.8443469508</c:v>
                </c:pt>
                <c:pt idx="566">
                  <c:v>5240124.0473634265</c:v>
                </c:pt>
                <c:pt idx="567">
                  <c:v>5240055.1486394256</c:v>
                </c:pt>
                <c:pt idx="568">
                  <c:v>5239986.1517157909</c:v>
                </c:pt>
                <c:pt idx="569">
                  <c:v>5239917.0600110097</c:v>
                </c:pt>
                <c:pt idx="570">
                  <c:v>5239847.8768254491</c:v>
                </c:pt>
                <c:pt idx="571">
                  <c:v>5239778.6053454503</c:v>
                </c:pt>
                <c:pt idx="572">
                  <c:v>5239709.2486472744</c:v>
                </c:pt>
                <c:pt idx="573">
                  <c:v>5239639.8097009165</c:v>
                </c:pt>
                <c:pt idx="574">
                  <c:v>5239570.2913737874</c:v>
                </c:pt>
                <c:pt idx="575">
                  <c:v>5239500.6964342631</c:v>
                </c:pt>
                <c:pt idx="576">
                  <c:v>5239431.0275551127</c:v>
                </c:pt>
                <c:pt idx="577">
                  <c:v>5239361.2873168113</c:v>
                </c:pt>
                <c:pt idx="578">
                  <c:v>5239291.4782107342</c:v>
                </c:pt>
                <c:pt idx="579">
                  <c:v>5239221.6026422391</c:v>
                </c:pt>
                <c:pt idx="580">
                  <c:v>5239151.6629336458</c:v>
                </c:pt>
                <c:pt idx="581">
                  <c:v>5239081.6613271078</c:v>
                </c:pt>
                <c:pt idx="582">
                  <c:v>5239011.5999873877</c:v>
                </c:pt>
                <c:pt idx="583">
                  <c:v>5238941.4810045352</c:v>
                </c:pt>
                <c:pt idx="584">
                  <c:v>5238871.3063964704</c:v>
                </c:pt>
                <c:pt idx="585">
                  <c:v>5238801.0781114809</c:v>
                </c:pt>
                <c:pt idx="586">
                  <c:v>5238730.7980306307</c:v>
                </c:pt>
                <c:pt idx="587">
                  <c:v>5238660.4679700835</c:v>
                </c:pt>
                <c:pt idx="588">
                  <c:v>5238590.0896833492</c:v>
                </c:pt>
                <c:pt idx="589">
                  <c:v>5238519.6648634514</c:v>
                </c:pt>
                <c:pt idx="590">
                  <c:v>5238449.1951450165</c:v>
                </c:pt>
                <c:pt idx="591">
                  <c:v>5238378.6821062956</c:v>
                </c:pt>
                <c:pt idx="592">
                  <c:v>5238308.1272711121</c:v>
                </c:pt>
                <c:pt idx="593">
                  <c:v>5238237.5321107423</c:v>
                </c:pt>
                <c:pt idx="594">
                  <c:v>5238166.8980457336</c:v>
                </c:pt>
                <c:pt idx="595">
                  <c:v>5238096.2264476577</c:v>
                </c:pt>
                <c:pt idx="596">
                  <c:v>5238025.518640806</c:v>
                </c:pt>
                <c:pt idx="597">
                  <c:v>5237954.7759038173</c:v>
                </c:pt>
                <c:pt idx="598">
                  <c:v>5237883.9994712612</c:v>
                </c:pt>
                <c:pt idx="599">
                  <c:v>5237813.1905351561</c:v>
                </c:pt>
                <c:pt idx="600">
                  <c:v>5237742.3502464443</c:v>
                </c:pt>
                <c:pt idx="601">
                  <c:v>5237671.4797164071</c:v>
                </c:pt>
                <c:pt idx="602">
                  <c:v>5237600.580018037</c:v>
                </c:pt>
                <c:pt idx="603">
                  <c:v>5237529.6521873586</c:v>
                </c:pt>
                <c:pt idx="604">
                  <c:v>5237458.6972247083</c:v>
                </c:pt>
                <c:pt idx="605">
                  <c:v>5237387.7160959635</c:v>
                </c:pt>
                <c:pt idx="606">
                  <c:v>5237316.7097337348</c:v>
                </c:pt>
                <c:pt idx="607">
                  <c:v>5237245.6790385125</c:v>
                </c:pt>
                <c:pt idx="608">
                  <c:v>5237174.6248797784</c:v>
                </c:pt>
                <c:pt idx="609">
                  <c:v>5237103.548097074</c:v>
                </c:pt>
                <c:pt idx="610">
                  <c:v>5237032.4495010367</c:v>
                </c:pt>
                <c:pt idx="611">
                  <c:v>5236961.3298743917</c:v>
                </c:pt>
                <c:pt idx="612">
                  <c:v>5236890.1899729222</c:v>
                </c:pt>
                <c:pt idx="613">
                  <c:v>5236819.0305263959</c:v>
                </c:pt>
                <c:pt idx="614">
                  <c:v>5236747.8522394607</c:v>
                </c:pt>
                <c:pt idx="615">
                  <c:v>5236676.6557925185</c:v>
                </c:pt>
                <c:pt idx="616">
                  <c:v>5236605.4418425532</c:v>
                </c:pt>
                <c:pt idx="617">
                  <c:v>5236534.2110239444</c:v>
                </c:pt>
                <c:pt idx="618">
                  <c:v>5236462.9639492435</c:v>
                </c:pt>
                <c:pt idx="619">
                  <c:v>5236391.7012099298</c:v>
                </c:pt>
                <c:pt idx="620">
                  <c:v>5236320.4233771358</c:v>
                </c:pt>
                <c:pt idx="621">
                  <c:v>5236249.1310023461</c:v>
                </c:pt>
                <c:pt idx="622">
                  <c:v>5236177.8246180816</c:v>
                </c:pt>
                <c:pt idx="623">
                  <c:v>5236106.5047385469</c:v>
                </c:pt>
                <c:pt idx="624">
                  <c:v>5236035.1718602646</c:v>
                </c:pt>
                <c:pt idx="625">
                  <c:v>5235963.8264626861</c:v>
                </c:pt>
                <c:pt idx="626">
                  <c:v>5235892.4690087754</c:v>
                </c:pt>
                <c:pt idx="627">
                  <c:v>5235821.0999455843</c:v>
                </c:pt>
                <c:pt idx="628">
                  <c:v>5235749.7197047947</c:v>
                </c:pt>
                <c:pt idx="629">
                  <c:v>5235678.3287032507</c:v>
                </c:pt>
                <c:pt idx="630">
                  <c:v>5235606.92734347</c:v>
                </c:pt>
                <c:pt idx="631">
                  <c:v>5235535.5160141364</c:v>
                </c:pt>
                <c:pt idx="632">
                  <c:v>5235464.0950905802</c:v>
                </c:pt>
                <c:pt idx="633">
                  <c:v>5235392.6649352312</c:v>
                </c:pt>
                <c:pt idx="634">
                  <c:v>5235321.2258980703</c:v>
                </c:pt>
                <c:pt idx="635">
                  <c:v>5235249.7783170538</c:v>
                </c:pt>
                <c:pt idx="636">
                  <c:v>5235178.3225185294</c:v>
                </c:pt>
                <c:pt idx="637">
                  <c:v>5235106.8588176351</c:v>
                </c:pt>
                <c:pt idx="638">
                  <c:v>5235035.3875186862</c:v>
                </c:pt>
                <c:pt idx="639">
                  <c:v>5234963.9089155458</c:v>
                </c:pt>
                <c:pt idx="640">
                  <c:v>5234892.4232919877</c:v>
                </c:pt>
                <c:pt idx="641">
                  <c:v>5234820.9309220407</c:v>
                </c:pt>
                <c:pt idx="642">
                  <c:v>5234749.4320703261</c:v>
                </c:pt>
                <c:pt idx="643">
                  <c:v>5234677.926992381</c:v>
                </c:pt>
                <c:pt idx="644">
                  <c:v>5234606.4159349706</c:v>
                </c:pt>
                <c:pt idx="645">
                  <c:v>5234534.8991363905</c:v>
                </c:pt>
                <c:pt idx="646">
                  <c:v>5234463.3768267576</c:v>
                </c:pt>
                <c:pt idx="647">
                  <c:v>5234391.8492282918</c:v>
                </c:pt>
                <c:pt idx="648">
                  <c:v>5234320.3165555876</c:v>
                </c:pt>
                <c:pt idx="649">
                  <c:v>5234248.7790158754</c:v>
                </c:pt>
                <c:pt idx="650">
                  <c:v>5234177.2368092788</c:v>
                </c:pt>
                <c:pt idx="651">
                  <c:v>5234105.6901290528</c:v>
                </c:pt>
                <c:pt idx="652">
                  <c:v>5234034.1391618252</c:v>
                </c:pt>
                <c:pt idx="653">
                  <c:v>5233962.5840878226</c:v>
                </c:pt>
                <c:pt idx="654">
                  <c:v>5233891.0250810878</c:v>
                </c:pt>
                <c:pt idx="655">
                  <c:v>5233819.4623096995</c:v>
                </c:pt>
                <c:pt idx="656">
                  <c:v>5233747.8959359694</c:v>
                </c:pt>
                <c:pt idx="657">
                  <c:v>5233676.3261166466</c:v>
                </c:pt>
                <c:pt idx="658">
                  <c:v>5233604.7530031027</c:v>
                </c:pt>
                <c:pt idx="659">
                  <c:v>5233533.1767415227</c:v>
                </c:pt>
                <c:pt idx="660">
                  <c:v>5233461.5974730812</c:v>
                </c:pt>
                <c:pt idx="661">
                  <c:v>5233390.0153341116</c:v>
                </c:pt>
                <c:pt idx="662">
                  <c:v>5233318.4304562761</c:v>
                </c:pt>
                <c:pt idx="663">
                  <c:v>5233246.8429667251</c:v>
                </c:pt>
                <c:pt idx="664">
                  <c:v>5233175.2529882528</c:v>
                </c:pt>
                <c:pt idx="665">
                  <c:v>5233103.6606394434</c:v>
                </c:pt>
                <c:pt idx="666">
                  <c:v>5233032.0660348199</c:v>
                </c:pt>
                <c:pt idx="667">
                  <c:v>5232960.4692849824</c:v>
                </c:pt>
                <c:pt idx="668">
                  <c:v>5232888.8704967434</c:v>
                </c:pt>
                <c:pt idx="669">
                  <c:v>5232817.2697732523</c:v>
                </c:pt>
                <c:pt idx="670">
                  <c:v>5232745.667214131</c:v>
                </c:pt>
                <c:pt idx="671">
                  <c:v>5232674.0629155897</c:v>
                </c:pt>
                <c:pt idx="672">
                  <c:v>5232602.4569705389</c:v>
                </c:pt>
                <c:pt idx="673">
                  <c:v>5232530.8494687136</c:v>
                </c:pt>
                <c:pt idx="674">
                  <c:v>5232459.2404967733</c:v>
                </c:pt>
                <c:pt idx="675">
                  <c:v>5232387.6301384112</c:v>
                </c:pt>
                <c:pt idx="676">
                  <c:v>5232316.0184744559</c:v>
                </c:pt>
                <c:pt idx="677">
                  <c:v>5232244.4055829709</c:v>
                </c:pt>
                <c:pt idx="678">
                  <c:v>5232172.7915393449</c:v>
                </c:pt>
                <c:pt idx="679">
                  <c:v>5232101.1764163878</c:v>
                </c:pt>
                <c:pt idx="680">
                  <c:v>5232029.5602844199</c:v>
                </c:pt>
                <c:pt idx="681">
                  <c:v>5231957.9432113534</c:v>
                </c:pt>
                <c:pt idx="682">
                  <c:v>5231886.3252627766</c:v>
                </c:pt>
                <c:pt idx="683">
                  <c:v>5231814.7065020353</c:v>
                </c:pt>
                <c:pt idx="684">
                  <c:v>5231743.086990308</c:v>
                </c:pt>
                <c:pt idx="685">
                  <c:v>5231671.4667866807</c:v>
                </c:pt>
                <c:pt idx="686">
                  <c:v>5231599.8459482174</c:v>
                </c:pt>
                <c:pt idx="687">
                  <c:v>5231528.2245300319</c:v>
                </c:pt>
                <c:pt idx="688">
                  <c:v>5231456.602585352</c:v>
                </c:pt>
                <c:pt idx="689">
                  <c:v>5231384.9801655877</c:v>
                </c:pt>
                <c:pt idx="690">
                  <c:v>5231313.3573203888</c:v>
                </c:pt>
                <c:pt idx="691">
                  <c:v>5231241.734097708</c:v>
                </c:pt>
                <c:pt idx="692">
                  <c:v>5231170.1105438601</c:v>
                </c:pt>
                <c:pt idx="693">
                  <c:v>5231098.4867035747</c:v>
                </c:pt>
                <c:pt idx="694">
                  <c:v>5231026.8626200547</c:v>
                </c:pt>
                <c:pt idx="695">
                  <c:v>5230955.2383350255</c:v>
                </c:pt>
                <c:pt idx="696">
                  <c:v>5230883.6138887862</c:v>
                </c:pt>
                <c:pt idx="697">
                  <c:v>5230811.9893202586</c:v>
                </c:pt>
                <c:pt idx="698">
                  <c:v>5230740.3646670366</c:v>
                </c:pt>
                <c:pt idx="699">
                  <c:v>5230668.7399654258</c:v>
                </c:pt>
                <c:pt idx="700">
                  <c:v>5230597.1152504953</c:v>
                </c:pt>
                <c:pt idx="701">
                  <c:v>5230525.4905561144</c:v>
                </c:pt>
                <c:pt idx="702">
                  <c:v>5230453.8659149949</c:v>
                </c:pt>
                <c:pt idx="703">
                  <c:v>5230382.2413587328</c:v>
                </c:pt>
                <c:pt idx="704">
                  <c:v>5230310.6169178449</c:v>
                </c:pt>
                <c:pt idx="705">
                  <c:v>5230238.9926218037</c:v>
                </c:pt>
                <c:pt idx="706">
                  <c:v>5230167.3684990779</c:v>
                </c:pt>
                <c:pt idx="707">
                  <c:v>5230095.744577162</c:v>
                </c:pt>
                <c:pt idx="708">
                  <c:v>5230024.1208826145</c:v>
                </c:pt>
                <c:pt idx="709">
                  <c:v>5229952.4974410832</c:v>
                </c:pt>
                <c:pt idx="710">
                  <c:v>5229880.874277343</c:v>
                </c:pt>
                <c:pt idx="711">
                  <c:v>5229809.2514153235</c:v>
                </c:pt>
                <c:pt idx="712">
                  <c:v>5229737.6288781371</c:v>
                </c:pt>
                <c:pt idx="713">
                  <c:v>5229666.0066881059</c:v>
                </c:pt>
                <c:pt idx="714">
                  <c:v>5229594.3848667908</c:v>
                </c:pt>
                <c:pt idx="715">
                  <c:v>5229522.7634350182</c:v>
                </c:pt>
                <c:pt idx="716">
                  <c:v>5229451.1424129019</c:v>
                </c:pt>
                <c:pt idx="717">
                  <c:v>5229379.5218198709</c:v>
                </c:pt>
                <c:pt idx="718">
                  <c:v>5229307.9016746907</c:v>
                </c:pt>
                <c:pt idx="719">
                  <c:v>5229236.2819954865</c:v>
                </c:pt>
                <c:pt idx="720">
                  <c:v>5229164.6627997654</c:v>
                </c:pt>
                <c:pt idx="721">
                  <c:v>5229093.0441044373</c:v>
                </c:pt>
                <c:pt idx="722">
                  <c:v>5229021.425925835</c:v>
                </c:pt>
                <c:pt idx="723">
                  <c:v>5228949.8082797341</c:v>
                </c:pt>
                <c:pt idx="724">
                  <c:v>5228878.1911813738</c:v>
                </c:pt>
                <c:pt idx="725">
                  <c:v>5228806.5746454708</c:v>
                </c:pt>
                <c:pt idx="726">
                  <c:v>5228734.9586862419</c:v>
                </c:pt>
                <c:pt idx="727">
                  <c:v>5228663.3433174184</c:v>
                </c:pt>
                <c:pt idx="728">
                  <c:v>5228591.7285522642</c:v>
                </c:pt>
                <c:pt idx="729">
                  <c:v>5228520.1144035896</c:v>
                </c:pt>
                <c:pt idx="730">
                  <c:v>5228448.5008837674</c:v>
                </c:pt>
                <c:pt idx="731">
                  <c:v>5228376.8880047528</c:v>
                </c:pt>
                <c:pt idx="732">
                  <c:v>5228305.2757780896</c:v>
                </c:pt>
                <c:pt idx="733">
                  <c:v>5228233.6642149286</c:v>
                </c:pt>
                <c:pt idx="734">
                  <c:v>5228162.0533260424</c:v>
                </c:pt>
                <c:pt idx="735">
                  <c:v>5228090.4431218337</c:v>
                </c:pt>
                <c:pt idx="736">
                  <c:v>5228018.8336123526</c:v>
                </c:pt>
                <c:pt idx="737">
                  <c:v>5227947.2248073053</c:v>
                </c:pt>
                <c:pt idx="738">
                  <c:v>5227875.6167160682</c:v>
                </c:pt>
                <c:pt idx="739">
                  <c:v>5227804.0093476996</c:v>
                </c:pt>
                <c:pt idx="740">
                  <c:v>5227732.4027109463</c:v>
                </c:pt>
                <c:pt idx="741">
                  <c:v>5227660.7968142573</c:v>
                </c:pt>
                <c:pt idx="742">
                  <c:v>5227589.1916657956</c:v>
                </c:pt>
                <c:pt idx="743">
                  <c:v>5227517.587273445</c:v>
                </c:pt>
                <c:pt idx="744">
                  <c:v>5227445.9836448198</c:v>
                </c:pt>
                <c:pt idx="745">
                  <c:v>5227374.3807872757</c:v>
                </c:pt>
                <c:pt idx="746">
                  <c:v>5227302.7787079196</c:v>
                </c:pt>
                <c:pt idx="747">
                  <c:v>5227231.1774136135</c:v>
                </c:pt>
                <c:pt idx="748">
                  <c:v>5227159.5769109866</c:v>
                </c:pt>
                <c:pt idx="749">
                  <c:v>5227087.9772064425</c:v>
                </c:pt>
                <c:pt idx="750">
                  <c:v>5227016.3783061663</c:v>
                </c:pt>
                <c:pt idx="751">
                  <c:v>5226944.7802161314</c:v>
                </c:pt>
                <c:pt idx="752">
                  <c:v>5226873.1829421092</c:v>
                </c:pt>
                <c:pt idx="753">
                  <c:v>5226801.5864896756</c:v>
                </c:pt>
                <c:pt idx="754">
                  <c:v>5226729.9908642136</c:v>
                </c:pt>
                <c:pt idx="755">
                  <c:v>5226658.3960709246</c:v>
                </c:pt>
                <c:pt idx="756">
                  <c:v>5226586.8021148322</c:v>
                </c:pt>
                <c:pt idx="757">
                  <c:v>5226515.2090007905</c:v>
                </c:pt>
                <c:pt idx="758">
                  <c:v>5226443.6167334849</c:v>
                </c:pt>
                <c:pt idx="759">
                  <c:v>5226372.0253174445</c:v>
                </c:pt>
                <c:pt idx="760">
                  <c:v>5226300.4347570427</c:v>
                </c:pt>
                <c:pt idx="761">
                  <c:v>5226228.8450565031</c:v>
                </c:pt>
                <c:pt idx="762">
                  <c:v>5226157.2562199077</c:v>
                </c:pt>
                <c:pt idx="763">
                  <c:v>5226085.6682511969</c:v>
                </c:pt>
                <c:pt idx="764">
                  <c:v>5226014.0811541788</c:v>
                </c:pt>
                <c:pt idx="765">
                  <c:v>5225942.4949325304</c:v>
                </c:pt>
                <c:pt idx="766">
                  <c:v>5225870.9095898038</c:v>
                </c:pt>
                <c:pt idx="767">
                  <c:v>5225799.3251294298</c:v>
                </c:pt>
                <c:pt idx="768">
                  <c:v>5225727.7415547231</c:v>
                </c:pt>
                <c:pt idx="769">
                  <c:v>5225656.1588688856</c:v>
                </c:pt>
                <c:pt idx="770">
                  <c:v>5225584.5770750092</c:v>
                </c:pt>
                <c:pt idx="771">
                  <c:v>5225512.9961760808</c:v>
                </c:pt>
                <c:pt idx="772">
                  <c:v>5225441.4161749855</c:v>
                </c:pt>
                <c:pt idx="773">
                  <c:v>5225369.8370745098</c:v>
                </c:pt>
                <c:pt idx="774">
                  <c:v>5225298.2588773463</c:v>
                </c:pt>
                <c:pt idx="775">
                  <c:v>5225226.6815860942</c:v>
                </c:pt>
                <c:pt idx="776">
                  <c:v>5225155.1052032653</c:v>
                </c:pt>
                <c:pt idx="777">
                  <c:v>5225083.5297312848</c:v>
                </c:pt>
                <c:pt idx="778">
                  <c:v>5225011.9551724959</c:v>
                </c:pt>
                <c:pt idx="779">
                  <c:v>5224940.3815291617</c:v>
                </c:pt>
                <c:pt idx="780">
                  <c:v>5224868.8088034689</c:v>
                </c:pt>
                <c:pt idx="781">
                  <c:v>5224797.236997528</c:v>
                </c:pt>
                <c:pt idx="782">
                  <c:v>5224725.6661133785</c:v>
                </c:pt>
                <c:pt idx="783">
                  <c:v>5224654.0961529911</c:v>
                </c:pt>
                <c:pt idx="784">
                  <c:v>5224582.5271182666</c:v>
                </c:pt>
                <c:pt idx="785">
                  <c:v>5224510.9590110434</c:v>
                </c:pt>
                <c:pt idx="786">
                  <c:v>5224439.3918330977</c:v>
                </c:pt>
                <c:pt idx="787">
                  <c:v>5224367.825586142</c:v>
                </c:pt>
                <c:pt idx="788">
                  <c:v>5224296.2602718323</c:v>
                </c:pt>
                <c:pt idx="789">
                  <c:v>5224224.6958917696</c:v>
                </c:pt>
                <c:pt idx="790">
                  <c:v>5224153.1324474961</c:v>
                </c:pt>
                <c:pt idx="791">
                  <c:v>5224081.5699405055</c:v>
                </c:pt>
                <c:pt idx="792">
                  <c:v>5224010.008372237</c:v>
                </c:pt>
                <c:pt idx="793">
                  <c:v>5223938.4477440836</c:v>
                </c:pt>
                <c:pt idx="794">
                  <c:v>5223866.8880573893</c:v>
                </c:pt>
                <c:pt idx="795">
                  <c:v>5223795.3293134514</c:v>
                </c:pt>
                <c:pt idx="796">
                  <c:v>5223723.7715135245</c:v>
                </c:pt>
                <c:pt idx="797">
                  <c:v>5223652.2146588191</c:v>
                </c:pt>
                <c:pt idx="798">
                  <c:v>5223580.6587505043</c:v>
                </c:pt>
                <c:pt idx="799">
                  <c:v>5223509.1037897086</c:v>
                </c:pt>
                <c:pt idx="800">
                  <c:v>5223437.5497775227</c:v>
                </c:pt>
                <c:pt idx="801">
                  <c:v>5223365.9967150008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E-4A70-BC20-2A000E0A8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176048"/>
        <c:axId val="949314000"/>
      </c:lineChart>
      <c:dateAx>
        <c:axId val="73817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1" i="1"/>
                  <a:t>Date</a:t>
                </a:r>
              </a:p>
            </c:rich>
          </c:tx>
          <c:layout>
            <c:manualLayout>
              <c:xMode val="edge"/>
              <c:yMode val="edge"/>
              <c:x val="5.2924940898345152E-2"/>
              <c:y val="0.83935455751373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auto val="1"/>
        <c:lblOffset val="100"/>
        <c:baseTimeUnit val="days"/>
      </c:dateAx>
      <c:valAx>
        <c:axId val="9493140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0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971461753220926"/>
          <c:y val="4.9939738487777136E-2"/>
          <c:w val="0.71888286441465221"/>
          <c:h val="6.5851537645811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l-GR" sz="1200" b="1">
                <a:solidFill>
                  <a:srgbClr val="C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SG" sz="1200" b="1">
                <a:solidFill>
                  <a:srgbClr val="C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SG" sz="1200" b="1">
                <a:solidFill>
                  <a:srgbClr val="C00000"/>
                </a:solidFill>
              </a:rPr>
              <a:t>Daily Cases</a:t>
            </a:r>
          </a:p>
        </c:rich>
      </c:tx>
      <c:layout>
        <c:manualLayout>
          <c:xMode val="edge"/>
          <c:yMode val="edge"/>
          <c:x val="1.3307658643326052E-2"/>
          <c:y val="3.3693386393784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13194444444447"/>
          <c:y val="0.18067993177942013"/>
          <c:w val="0.82761458333333338"/>
          <c:h val="0.6455694523403449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'II Backend'!$Z$3</c:f>
              <c:strCache>
                <c:ptCount val="1"/>
                <c:pt idx="0">
                  <c:v>Δ Infected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[0]!View_D_E</c:f>
              <c:numCache>
                <c:formatCode>#,##0</c:formatCode>
                <c:ptCount val="802"/>
                <c:pt idx="0">
                  <c:v>0</c:v>
                </c:pt>
                <c:pt idx="1">
                  <c:v>9.6147472814173449E-2</c:v>
                </c:pt>
                <c:pt idx="2">
                  <c:v>0.1682553755911928</c:v>
                </c:pt>
                <c:pt idx="3">
                  <c:v>0.17578141888756876</c:v>
                </c:pt>
                <c:pt idx="4">
                  <c:v>0.13601346288555227</c:v>
                </c:pt>
                <c:pt idx="5">
                  <c:v>0.25318995479013473</c:v>
                </c:pt>
                <c:pt idx="6">
                  <c:v>0.2470731800758984</c:v>
                </c:pt>
                <c:pt idx="7">
                  <c:v>0.39071125365817916</c:v>
                </c:pt>
                <c:pt idx="8">
                  <c:v>0.40619669163270111</c:v>
                </c:pt>
                <c:pt idx="9">
                  <c:v>0.4720637776067993</c:v>
                </c:pt>
                <c:pt idx="10">
                  <c:v>0.43174029970685046</c:v>
                </c:pt>
                <c:pt idx="11">
                  <c:v>0.36089223258464731</c:v>
                </c:pt>
                <c:pt idx="12">
                  <c:v>0.41073391962949124</c:v>
                </c:pt>
                <c:pt idx="13">
                  <c:v>0.40574875312422254</c:v>
                </c:pt>
                <c:pt idx="14">
                  <c:v>0.36043341293688158</c:v>
                </c:pt>
                <c:pt idx="15">
                  <c:v>0.33286605109826439</c:v>
                </c:pt>
                <c:pt idx="16">
                  <c:v>0.31789240260849905</c:v>
                </c:pt>
                <c:pt idx="17">
                  <c:v>0.31192763910727894</c:v>
                </c:pt>
                <c:pt idx="18">
                  <c:v>0.31248243864460523</c:v>
                </c:pt>
                <c:pt idx="19">
                  <c:v>0.36590557702527882</c:v>
                </c:pt>
                <c:pt idx="20">
                  <c:v>0.362840836176054</c:v>
                </c:pt>
                <c:pt idx="21">
                  <c:v>0.36632998996593091</c:v>
                </c:pt>
                <c:pt idx="22">
                  <c:v>0.374685896837752</c:v>
                </c:pt>
                <c:pt idx="23">
                  <c:v>0.38674691204727729</c:v>
                </c:pt>
                <c:pt idx="24">
                  <c:v>0.40171881246541918</c:v>
                </c:pt>
                <c:pt idx="25">
                  <c:v>0.46713757155863522</c:v>
                </c:pt>
                <c:pt idx="26">
                  <c:v>0.47448079546370359</c:v>
                </c:pt>
                <c:pt idx="27">
                  <c:v>0.48737677616395736</c:v>
                </c:pt>
                <c:pt idx="28">
                  <c:v>0.50455330153448585</c:v>
                </c:pt>
                <c:pt idx="29">
                  <c:v>0.52514407565777965</c:v>
                </c:pt>
                <c:pt idx="30">
                  <c:v>0.59663991202284627</c:v>
                </c:pt>
                <c:pt idx="31">
                  <c:v>0.61049311171586851</c:v>
                </c:pt>
                <c:pt idx="32">
                  <c:v>0.63031964881253799</c:v>
                </c:pt>
                <c:pt idx="33">
                  <c:v>0.65484510987411859</c:v>
                </c:pt>
                <c:pt idx="34">
                  <c:v>0.6832081986529186</c:v>
                </c:pt>
                <c:pt idx="35">
                  <c:v>0.71483728695975124</c:v>
                </c:pt>
                <c:pt idx="36">
                  <c:v>0.74936436563552533</c:v>
                </c:pt>
                <c:pt idx="37">
                  <c:v>0.78656509190981616</c:v>
                </c:pt>
                <c:pt idx="38">
                  <c:v>0.8263170472454604</c:v>
                </c:pt>
                <c:pt idx="39">
                  <c:v>0.86857070423988603</c:v>
                </c:pt>
                <c:pt idx="40">
                  <c:v>0.91332926470590792</c:v>
                </c:pt>
                <c:pt idx="41">
                  <c:v>0.96063469165461157</c:v>
                </c:pt>
                <c:pt idx="42">
                  <c:v>1.0586301247134777</c:v>
                </c:pt>
                <c:pt idx="43">
                  <c:v>1.0992455362456326</c:v>
                </c:pt>
                <c:pt idx="44">
                  <c:v>1.3387369926164361</c:v>
                </c:pt>
                <c:pt idx="45">
                  <c:v>1.3434468433685218</c:v>
                </c:pt>
                <c:pt idx="46">
                  <c:v>1.5123676980756713</c:v>
                </c:pt>
                <c:pt idx="47">
                  <c:v>1.5641579044401901</c:v>
                </c:pt>
                <c:pt idx="48">
                  <c:v>1.7230611449348423</c:v>
                </c:pt>
                <c:pt idx="49">
                  <c:v>2.0592560310783341</c:v>
                </c:pt>
                <c:pt idx="50">
                  <c:v>2.3386412899717683</c:v>
                </c:pt>
                <c:pt idx="51">
                  <c:v>2.7249494532387146</c:v>
                </c:pt>
                <c:pt idx="52">
                  <c:v>3.0516513811794113</c:v>
                </c:pt>
                <c:pt idx="53">
                  <c:v>3.3397594081846194</c:v>
                </c:pt>
                <c:pt idx="54">
                  <c:v>3.5560196928322512</c:v>
                </c:pt>
                <c:pt idx="55">
                  <c:v>4.828541055019393</c:v>
                </c:pt>
                <c:pt idx="56">
                  <c:v>5.5026237121055814</c:v>
                </c:pt>
                <c:pt idx="57">
                  <c:v>6.1806402464052397</c:v>
                </c:pt>
                <c:pt idx="58">
                  <c:v>7.2567946021495189</c:v>
                </c:pt>
                <c:pt idx="59">
                  <c:v>8.113506652113756</c:v>
                </c:pt>
                <c:pt idx="60">
                  <c:v>9.3994383668423893</c:v>
                </c:pt>
                <c:pt idx="61">
                  <c:v>9.146281055336658</c:v>
                </c:pt>
                <c:pt idx="62">
                  <c:v>10.258550205150996</c:v>
                </c:pt>
                <c:pt idx="63">
                  <c:v>10.804705701060612</c:v>
                </c:pt>
                <c:pt idx="64">
                  <c:v>10.991961674502804</c:v>
                </c:pt>
                <c:pt idx="65">
                  <c:v>12.120211874785667</c:v>
                </c:pt>
                <c:pt idx="66">
                  <c:v>12.082759487367582</c:v>
                </c:pt>
                <c:pt idx="67">
                  <c:v>12.054016133667091</c:v>
                </c:pt>
                <c:pt idx="68">
                  <c:v>12.223442076076566</c:v>
                </c:pt>
                <c:pt idx="69">
                  <c:v>12.637134229126929</c:v>
                </c:pt>
                <c:pt idx="70">
                  <c:v>12.563899818221984</c:v>
                </c:pt>
                <c:pt idx="71">
                  <c:v>12.804818308811917</c:v>
                </c:pt>
                <c:pt idx="72">
                  <c:v>12.79962621314607</c:v>
                </c:pt>
                <c:pt idx="73">
                  <c:v>12.998103994021818</c:v>
                </c:pt>
                <c:pt idx="74">
                  <c:v>13.349231391298986</c:v>
                </c:pt>
                <c:pt idx="75">
                  <c:v>13.817963870585089</c:v>
                </c:pt>
                <c:pt idx="76">
                  <c:v>14.380431183433473</c:v>
                </c:pt>
                <c:pt idx="77">
                  <c:v>15.020589059621898</c:v>
                </c:pt>
                <c:pt idx="78">
                  <c:v>15.727884768566639</c:v>
                </c:pt>
                <c:pt idx="79">
                  <c:v>16.495630097380513</c:v>
                </c:pt>
                <c:pt idx="80">
                  <c:v>17.319867949537809</c:v>
                </c:pt>
                <c:pt idx="81">
                  <c:v>18.198583410931462</c:v>
                </c:pt>
                <c:pt idx="82">
                  <c:v>19.131155229010574</c:v>
                </c:pt>
                <c:pt idx="83">
                  <c:v>20.117975114625494</c:v>
                </c:pt>
                <c:pt idx="84">
                  <c:v>21.160184227575428</c:v>
                </c:pt>
                <c:pt idx="85">
                  <c:v>22.259491521690848</c:v>
                </c:pt>
                <c:pt idx="86">
                  <c:v>23.418049310071353</c:v>
                </c:pt>
                <c:pt idx="87">
                  <c:v>24.638368865692087</c:v>
                </c:pt>
                <c:pt idx="88">
                  <c:v>25.92326407360332</c:v>
                </c:pt>
                <c:pt idx="89">
                  <c:v>27.27581477971512</c:v>
                </c:pt>
                <c:pt idx="90">
                  <c:v>28.699344013067275</c:v>
                </c:pt>
                <c:pt idx="91">
                  <c:v>30.197405025107628</c:v>
                </c:pt>
                <c:pt idx="92">
                  <c:v>31.773775322280699</c:v>
                </c:pt>
                <c:pt idx="93">
                  <c:v>33.432455728506511</c:v>
                </c:pt>
                <c:pt idx="94">
                  <c:v>35.17767311457726</c:v>
                </c:pt>
                <c:pt idx="95">
                  <c:v>37.013885850646716</c:v>
                </c:pt>
                <c:pt idx="96">
                  <c:v>38.945791330659404</c:v>
                </c:pt>
                <c:pt idx="97">
                  <c:v>40.978335122001113</c:v>
                </c:pt>
                <c:pt idx="98">
                  <c:v>43.116721436520038</c:v>
                </c:pt>
                <c:pt idx="99">
                  <c:v>45.366424718991311</c:v>
                </c:pt>
                <c:pt idx="100">
                  <c:v>47.733202219031227</c:v>
                </c:pt>
                <c:pt idx="101">
                  <c:v>50.223107461503332</c:v>
                </c:pt>
                <c:pt idx="102">
                  <c:v>52.842504564883711</c:v>
                </c:pt>
                <c:pt idx="103">
                  <c:v>55.598083381260722</c:v>
                </c:pt>
                <c:pt idx="104">
                  <c:v>58.496875448761102</c:v>
                </c:pt>
                <c:pt idx="105">
                  <c:v>61.546270759269419</c:v>
                </c:pt>
                <c:pt idx="106">
                  <c:v>64.754035352914798</c:v>
                </c:pt>
                <c:pt idx="107">
                  <c:v>68.128329756905487</c:v>
                </c:pt>
                <c:pt idx="108">
                  <c:v>71.677728290663026</c:v>
                </c:pt>
                <c:pt idx="109">
                  <c:v>75.411239262288063</c:v>
                </c:pt>
                <c:pt idx="110">
                  <c:v>79.338326083587845</c:v>
                </c:pt>
                <c:pt idx="111">
                  <c:v>83.468929332326525</c:v>
                </c:pt>
                <c:pt idx="112">
                  <c:v>87.813489791345091</c:v>
                </c:pt>
                <c:pt idx="113">
                  <c:v>92.382972494626529</c:v>
                </c:pt>
                <c:pt idx="114">
                  <c:v>97.188891810521454</c:v>
                </c:pt>
                <c:pt idx="115">
                  <c:v>102.24333759204956</c:v>
                </c:pt>
                <c:pt idx="116">
                  <c:v>107.55900242360894</c:v>
                </c:pt>
                <c:pt idx="117">
                  <c:v>113.14920999243714</c:v>
                </c:pt>
                <c:pt idx="118">
                  <c:v>119.02794461181111</c:v>
                </c:pt>
                <c:pt idx="119">
                  <c:v>125.20988192126561</c:v>
                </c:pt>
                <c:pt idx="120">
                  <c:v>131.71042078683968</c:v>
                </c:pt>
                <c:pt idx="121">
                  <c:v>138.54571642174096</c:v>
                </c:pt>
                <c:pt idx="122">
                  <c:v>145.73271474453759</c:v>
                </c:pt>
                <c:pt idx="123">
                  <c:v>153.28918798814766</c:v>
                </c:pt>
                <c:pt idx="124">
                  <c:v>161.23377156838887</c:v>
                </c:pt>
                <c:pt idx="125">
                  <c:v>169.58600221553706</c:v>
                </c:pt>
                <c:pt idx="126">
                  <c:v>178.36635736625703</c:v>
                </c:pt>
                <c:pt idx="127">
                  <c:v>187.59629580617457</c:v>
                </c:pt>
                <c:pt idx="128">
                  <c:v>197.29829954526349</c:v>
                </c:pt>
                <c:pt idx="129">
                  <c:v>207.49591689895942</c:v>
                </c:pt>
                <c:pt idx="130">
                  <c:v>218.21380673738531</c:v>
                </c:pt>
                <c:pt idx="131">
                  <c:v>229.47778385306447</c:v>
                </c:pt>
                <c:pt idx="132">
                  <c:v>241.31486538401077</c:v>
                </c:pt>
                <c:pt idx="133">
                  <c:v>253.75331821380314</c:v>
                </c:pt>
                <c:pt idx="134">
                  <c:v>266.82270725307171</c:v>
                </c:pt>
                <c:pt idx="135">
                  <c:v>280.55394448756215</c:v>
                </c:pt>
                <c:pt idx="136">
                  <c:v>294.9793386563797</c:v>
                </c:pt>
                <c:pt idx="137">
                  <c:v>310.13264539987176</c:v>
                </c:pt>
                <c:pt idx="138">
                  <c:v>326.04911768981492</c:v>
                </c:pt>
                <c:pt idx="139">
                  <c:v>342.76555632456711</c:v>
                </c:pt>
                <c:pt idx="140">
                  <c:v>360.32036023875662</c:v>
                </c:pt>
                <c:pt idx="141">
                  <c:v>378.75357634021202</c:v>
                </c:pt>
                <c:pt idx="142">
                  <c:v>398.10694854618032</c:v>
                </c:pt>
                <c:pt idx="143">
                  <c:v>418.42396564592855</c:v>
                </c:pt>
                <c:pt idx="144">
                  <c:v>439.74990756728039</c:v>
                </c:pt>
                <c:pt idx="145">
                  <c:v>462.1318895702334</c:v>
                </c:pt>
                <c:pt idx="146">
                  <c:v>485.61890383088758</c:v>
                </c:pt>
                <c:pt idx="147">
                  <c:v>510.26185781349341</c:v>
                </c:pt>
                <c:pt idx="148">
                  <c:v>536.11360875660284</c:v>
                </c:pt>
                <c:pt idx="149">
                  <c:v>563.22899352129025</c:v>
                </c:pt>
                <c:pt idx="150">
                  <c:v>591.66485296391329</c:v>
                </c:pt>
                <c:pt idx="151">
                  <c:v>621.48004990359368</c:v>
                </c:pt>
                <c:pt idx="152">
                  <c:v>652.73547965398211</c:v>
                </c:pt>
                <c:pt idx="153">
                  <c:v>685.49407198042354</c:v>
                </c:pt>
                <c:pt idx="154">
                  <c:v>719.8207832263688</c:v>
                </c:pt>
                <c:pt idx="155">
                  <c:v>755.78257722703347</c:v>
                </c:pt>
                <c:pt idx="156">
                  <c:v>793.44839349298127</c:v>
                </c:pt>
                <c:pt idx="157">
                  <c:v>832.88910100175781</c:v>
                </c:pt>
                <c:pt idx="158">
                  <c:v>874.17743578186855</c:v>
                </c:pt>
                <c:pt idx="159">
                  <c:v>917.38792030970944</c:v>
                </c:pt>
                <c:pt idx="160">
                  <c:v>962.59676256742387</c:v>
                </c:pt>
                <c:pt idx="161">
                  <c:v>1009.8817324276606</c:v>
                </c:pt>
                <c:pt idx="162">
                  <c:v>1059.3220128410721</c:v>
                </c:pt>
                <c:pt idx="163">
                  <c:v>1110.9980231043082</c:v>
                </c:pt>
                <c:pt idx="164">
                  <c:v>1164.9912112814745</c:v>
                </c:pt>
                <c:pt idx="165">
                  <c:v>1221.383812642227</c:v>
                </c:pt>
                <c:pt idx="166">
                  <c:v>1280.2585707662256</c:v>
                </c:pt>
                <c:pt idx="167">
                  <c:v>1341.6984177492523</c:v>
                </c:pt>
                <c:pt idx="168">
                  <c:v>1405.7861097332461</c:v>
                </c:pt>
                <c:pt idx="169">
                  <c:v>1472.6038137752839</c:v>
                </c:pt>
                <c:pt idx="170">
                  <c:v>1542.2326418713346</c:v>
                </c:pt>
                <c:pt idx="171">
                  <c:v>1614.7521277671331</c:v>
                </c:pt>
                <c:pt idx="172">
                  <c:v>1690.2396420238365</c:v>
                </c:pt>
                <c:pt idx="173">
                  <c:v>1768.7697406684965</c:v>
                </c:pt>
                <c:pt idx="174">
                  <c:v>1850.4134426571472</c:v>
                </c:pt>
                <c:pt idx="175">
                  <c:v>1935.2374313186374</c:v>
                </c:pt>
                <c:pt idx="176">
                  <c:v>2023.3031749427028</c:v>
                </c:pt>
                <c:pt idx="177">
                  <c:v>2114.6659617364712</c:v>
                </c:pt>
                <c:pt idx="178">
                  <c:v>2209.3738445131894</c:v>
                </c:pt>
                <c:pt idx="179">
                  <c:v>2307.4664907104379</c:v>
                </c:pt>
                <c:pt idx="180">
                  <c:v>2408.9739336780258</c:v>
                </c:pt>
                <c:pt idx="181">
                  <c:v>2513.9152216468065</c:v>
                </c:pt>
                <c:pt idx="182">
                  <c:v>2622.2969614068352</c:v>
                </c:pt>
                <c:pt idx="183">
                  <c:v>2734.1117545087764</c:v>
                </c:pt>
                <c:pt idx="184">
                  <c:v>2849.3365247770125</c:v>
                </c:pt>
                <c:pt idx="185">
                  <c:v>2967.930737110335</c:v>
                </c:pt>
                <c:pt idx="186">
                  <c:v>3089.8345089687791</c:v>
                </c:pt>
                <c:pt idx="187">
                  <c:v>3214.966617629645</c:v>
                </c:pt>
                <c:pt idx="188">
                  <c:v>3343.2224082613538</c:v>
                </c:pt>
                <c:pt idx="189">
                  <c:v>3474.4716101374361</c:v>
                </c:pt>
                <c:pt idx="190">
                  <c:v>3608.556070910854</c:v>
                </c:pt>
                <c:pt idx="191">
                  <c:v>3745.2874218112847</c:v>
                </c:pt>
                <c:pt idx="192">
                  <c:v>3884.4446899258182</c:v>
                </c:pt>
                <c:pt idx="193">
                  <c:v>4025.7718773827946</c:v>
                </c:pt>
                <c:pt idx="194">
                  <c:v>4168.9755312813504</c:v>
                </c:pt>
                <c:pt idx="195">
                  <c:v>4313.7223325791128</c:v>
                </c:pt>
                <c:pt idx="196">
                  <c:v>4459.6367368511128</c:v>
                </c:pt>
                <c:pt idx="197">
                  <c:v>4606.2987048204959</c:v>
                </c:pt>
                <c:pt idx="198">
                  <c:v>4753.2415657896054</c:v>
                </c:pt>
                <c:pt idx="199">
                  <c:v>4899.9500624851062</c:v>
                </c:pt>
                <c:pt idx="200">
                  <c:v>5045.8586312911939</c:v>
                </c:pt>
                <c:pt idx="201">
                  <c:v>5190.3499772489304</c:v>
                </c:pt>
                <c:pt idx="202">
                  <c:v>5332.7540084090433</c:v>
                </c:pt>
                <c:pt idx="203">
                  <c:v>5472.3471989691316</c:v>
                </c:pt>
                <c:pt idx="204">
                  <c:v>5608.352454894426</c:v>
                </c:pt>
                <c:pt idx="205">
                  <c:v>5739.939559195569</c:v>
                </c:pt>
                <c:pt idx="206">
                  <c:v>5866.2262764502084</c:v>
                </c:pt>
                <c:pt idx="207">
                  <c:v>5986.280197237269</c:v>
                </c:pt>
                <c:pt idx="208">
                  <c:v>6099.1214025929512</c:v>
                </c:pt>
                <c:pt idx="209">
                  <c:v>6203.7260260958574</c:v>
                </c:pt>
                <c:pt idx="210">
                  <c:v>6299.0307864129718</c:v>
                </c:pt>
                <c:pt idx="211">
                  <c:v>6383.9385557995411</c:v>
                </c:pt>
                <c:pt idx="212">
                  <c:v>6457.3250198376481</c:v>
                </c:pt>
                <c:pt idx="213">
                  <c:v>6518.0464703890029</c:v>
                </c:pt>
                <c:pt idx="214">
                  <c:v>6564.9487571236095</c:v>
                </c:pt>
                <c:pt idx="215">
                  <c:v>6596.8774029649503</c:v>
                </c:pt>
                <c:pt idx="216">
                  <c:v>6612.6888653390051</c:v>
                </c:pt>
                <c:pt idx="217">
                  <c:v>6611.2628983486502</c:v>
                </c:pt>
                <c:pt idx="218">
                  <c:v>6591.5159411602945</c:v>
                </c:pt>
                <c:pt idx="219">
                  <c:v>6552.4154253965244</c:v>
                </c:pt>
                <c:pt idx="220">
                  <c:v>6492.9948597812036</c:v>
                </c:pt>
                <c:pt idx="221">
                  <c:v>6412.3695144355879</c:v>
                </c:pt>
                <c:pt idx="222">
                  <c:v>6309.7524910616048</c:v>
                </c:pt>
                <c:pt idx="223">
                  <c:v>6184.4709298970993</c:v>
                </c:pt>
                <c:pt idx="224">
                  <c:v>6035.9820711010834</c:v>
                </c:pt>
                <c:pt idx="225">
                  <c:v>5863.8888585539535</c:v>
                </c:pt>
                <c:pt idx="226">
                  <c:v>5667.9547494557919</c:v>
                </c:pt>
                <c:pt idx="227">
                  <c:v>5448.1173751221504</c:v>
                </c:pt>
                <c:pt idx="228">
                  <c:v>5204.5006885119947</c:v>
                </c:pt>
                <c:pt idx="229">
                  <c:v>4937.4252336655045</c:v>
                </c:pt>
                <c:pt idx="230">
                  <c:v>4647.4161825539777</c:v>
                </c:pt>
                <c:pt idx="231">
                  <c:v>4335.2088067407021</c:v>
                </c:pt>
                <c:pt idx="232">
                  <c:v>4001.75108522753</c:v>
                </c:pt>
                <c:pt idx="233">
                  <c:v>3648.2031959778978</c:v>
                </c:pt>
                <c:pt idx="234">
                  <c:v>3275.9336964110262</c:v>
                </c:pt>
                <c:pt idx="235">
                  <c:v>2886.5122666481766</c:v>
                </c:pt>
                <c:pt idx="236">
                  <c:v>2481.6989669055329</c:v>
                </c:pt>
                <c:pt idx="237">
                  <c:v>2063.4300450603478</c:v>
                </c:pt>
                <c:pt idx="238">
                  <c:v>1633.8004194838577</c:v>
                </c:pt>
                <c:pt idx="239">
                  <c:v>1195.0430527522694</c:v>
                </c:pt>
                <c:pt idx="240">
                  <c:v>749.50552053743741</c:v>
                </c:pt>
                <c:pt idx="241">
                  <c:v>299.62416346650571</c:v>
                </c:pt>
                <c:pt idx="242">
                  <c:v>-152.10371537104947</c:v>
                </c:pt>
                <c:pt idx="243">
                  <c:v>-603.14908143371576</c:v>
                </c:pt>
                <c:pt idx="244">
                  <c:v>-1050.9812537965481</c:v>
                </c:pt>
                <c:pt idx="245">
                  <c:v>-1493.0982379658963</c:v>
                </c:pt>
                <c:pt idx="246">
                  <c:v>-1927.0566866158042</c:v>
                </c:pt>
                <c:pt idx="247">
                  <c:v>-2350.500874052057</c:v>
                </c:pt>
                <c:pt idx="248">
                  <c:v>-2761.1900949639385</c:v>
                </c:pt>
                <c:pt idx="249">
                  <c:v>-3157.0239410144277</c:v>
                </c:pt>
                <c:pt idx="250">
                  <c:v>-3536.0649684098898</c:v>
                </c:pt>
                <c:pt idx="251">
                  <c:v>-3896.5583433907013</c:v>
                </c:pt>
                <c:pt idx="252">
                  <c:v>-4236.9481376396725</c:v>
                </c:pt>
                <c:pt idx="253">
                  <c:v>-4555.8900385375018</c:v>
                </c:pt>
                <c:pt idx="254">
                  <c:v>-4852.2603363885428</c:v>
                </c:pt>
                <c:pt idx="255">
                  <c:v>-5125.1611484872992</c:v>
                </c:pt>
                <c:pt idx="256">
                  <c:v>-5373.9219346875325</c:v>
                </c:pt>
                <c:pt idx="257">
                  <c:v>-5598.0974476818228</c:v>
                </c:pt>
                <c:pt idx="258">
                  <c:v>-5797.4623407075414</c:v>
                </c:pt>
                <c:pt idx="259">
                  <c:v>-5972.0027236010646</c:v>
                </c:pt>
                <c:pt idx="260">
                  <c:v>-6121.9050133799319</c:v>
                </c:pt>
                <c:pt idx="261">
                  <c:v>-6247.5424668520864</c:v>
                </c:pt>
                <c:pt idx="262">
                  <c:v>-6349.4598098031129</c:v>
                </c:pt>
                <c:pt idx="263">
                  <c:v>-6428.3563903323375</c:v>
                </c:pt>
                <c:pt idx="264">
                  <c:v>-6485.0682837300701</c:v>
                </c:pt>
                <c:pt idx="265">
                  <c:v>-6520.5497641125694</c:v>
                </c:pt>
                <c:pt idx="266">
                  <c:v>-6535.8545354851813</c:v>
                </c:pt>
                <c:pt idx="267">
                  <c:v>-6532.1170837639365</c:v>
                </c:pt>
                <c:pt idx="268">
                  <c:v>-6510.5344735214603</c:v>
                </c:pt>
                <c:pt idx="269">
                  <c:v>-6472.3488707752549</c:v>
                </c:pt>
                <c:pt idx="270">
                  <c:v>-6418.8310279109573</c:v>
                </c:pt>
                <c:pt idx="271">
                  <c:v>-6351.2649205887574</c:v>
                </c:pt>
                <c:pt idx="272">
                  <c:v>-6270.9336807713262</c:v>
                </c:pt>
                <c:pt idx="273">
                  <c:v>-6179.1069261812954</c:v>
                </c:pt>
                <c:pt idx="274">
                  <c:v>-6077.0295456121967</c:v>
                </c:pt>
                <c:pt idx="275">
                  <c:v>-5965.9119624049927</c:v>
                </c:pt>
                <c:pt idx="276">
                  <c:v>-5846.921865628392</c:v>
                </c:pt>
                <c:pt idx="277">
                  <c:v>-5721.1773703944928</c:v>
                </c:pt>
                <c:pt idx="278">
                  <c:v>-5589.7415454360598</c:v>
                </c:pt>
                <c:pt idx="279">
                  <c:v>-5453.6182274963066</c:v>
                </c:pt>
                <c:pt idx="280">
                  <c:v>-5313.749028051534</c:v>
                </c:pt>
                <c:pt idx="281">
                  <c:v>-5171.0114280735725</c:v>
                </c:pt>
                <c:pt idx="282">
                  <c:v>-5026.2178505452175</c:v>
                </c:pt>
                <c:pt idx="283">
                  <c:v>-4880.1155978277966</c:v>
                </c:pt>
                <c:pt idx="284">
                  <c:v>-4733.3875412536581</c:v>
                </c:pt>
                <c:pt idx="285">
                  <c:v>-4586.6534530017962</c:v>
                </c:pt>
                <c:pt idx="286">
                  <c:v>-4440.4718749459134</c:v>
                </c:pt>
                <c:pt idx="287">
                  <c:v>-4295.3424252886762</c:v>
                </c:pt>
                <c:pt idx="288">
                  <c:v>-4151.7084510105342</c:v>
                </c:pt>
                <c:pt idx="289">
                  <c:v>-4009.9599421067978</c:v>
                </c:pt>
                <c:pt idx="290">
                  <c:v>-3870.4366319349065</c:v>
                </c:pt>
                <c:pt idx="291">
                  <c:v>-3733.4312164854782</c:v>
                </c:pt>
                <c:pt idx="292">
                  <c:v>-3599.192633795843</c:v>
                </c:pt>
                <c:pt idx="293">
                  <c:v>-3467.9293528668495</c:v>
                </c:pt>
                <c:pt idx="294">
                  <c:v>-3339.8126291874505</c:v>
                </c:pt>
                <c:pt idx="295">
                  <c:v>-3214.9796912114543</c:v>
                </c:pt>
                <c:pt idx="296">
                  <c:v>-3093.5368288032041</c:v>
                </c:pt>
                <c:pt idx="297">
                  <c:v>-2975.5623607290618</c:v>
                </c:pt>
                <c:pt idx="298">
                  <c:v>-2861.1094637068745</c:v>
                </c:pt>
                <c:pt idx="299">
                  <c:v>-2750.2088503311388</c:v>
                </c:pt>
                <c:pt idx="300">
                  <c:v>-2642.8712873891054</c:v>
                </c:pt>
                <c:pt idx="301">
                  <c:v>-2539.089949698784</c:v>
                </c:pt>
                <c:pt idx="302">
                  <c:v>-2438.8426076665273</c:v>
                </c:pt>
                <c:pt idx="303">
                  <c:v>-2342.0936493265108</c:v>
                </c:pt>
                <c:pt idx="304">
                  <c:v>-2248.7959397260565</c:v>
                </c:pt>
                <c:pt idx="305">
                  <c:v>-2158.8925222096223</c:v>
                </c:pt>
                <c:pt idx="306">
                  <c:v>-2072.3181674744046</c:v>
                </c:pt>
                <c:pt idx="307">
                  <c:v>-1989.0007772665631</c:v>
                </c:pt>
                <c:pt idx="308">
                  <c:v>-1908.86265030293</c:v>
                </c:pt>
                <c:pt idx="309">
                  <c:v>-1831.8216184784906</c:v>
                </c:pt>
                <c:pt idx="310">
                  <c:v>-1757.7920616904885</c:v>
                </c:pt>
                <c:pt idx="311">
                  <c:v>-1686.6858097120785</c:v>
                </c:pt>
                <c:pt idx="312">
                  <c:v>-1618.4129395101772</c:v>
                </c:pt>
                <c:pt idx="313">
                  <c:v>-1552.8824762510922</c:v>
                </c:pt>
                <c:pt idx="314">
                  <c:v>-1490.0030059986166</c:v>
                </c:pt>
                <c:pt idx="315">
                  <c:v>-1429.6832078016159</c:v>
                </c:pt>
                <c:pt idx="316">
                  <c:v>-1371.8323125102106</c:v>
                </c:pt>
                <c:pt idx="317">
                  <c:v>-1316.3604952675159</c:v>
                </c:pt>
                <c:pt idx="318">
                  <c:v>-1263.1792082080428</c:v>
                </c:pt>
                <c:pt idx="319">
                  <c:v>-1212.2014594681496</c:v>
                </c:pt>
                <c:pt idx="320">
                  <c:v>-1163.3420441833805</c:v>
                </c:pt>
                <c:pt idx="321">
                  <c:v>-1116.5177327226193</c:v>
                </c:pt>
                <c:pt idx="322">
                  <c:v>-1071.6474209922599</c:v>
                </c:pt>
                <c:pt idx="323">
                  <c:v>-1028.6522472417964</c:v>
                </c:pt>
                <c:pt idx="324">
                  <c:v>-987.45567941664558</c:v>
                </c:pt>
                <c:pt idx="325">
                  <c:v>-947.98357673795181</c:v>
                </c:pt>
                <c:pt idx="326">
                  <c:v>-910.1642288440089</c:v>
                </c:pt>
                <c:pt idx="327">
                  <c:v>-873.92837550385593</c:v>
                </c:pt>
                <c:pt idx="328">
                  <c:v>-839.20920961237425</c:v>
                </c:pt>
                <c:pt idx="329">
                  <c:v>-805.94236589580032</c:v>
                </c:pt>
                <c:pt idx="330">
                  <c:v>-774.06589749881095</c:v>
                </c:pt>
                <c:pt idx="331">
                  <c:v>-743.52024238650847</c:v>
                </c:pt>
                <c:pt idx="332">
                  <c:v>-714.24818127755134</c:v>
                </c:pt>
                <c:pt idx="333">
                  <c:v>-686.19478862625692</c:v>
                </c:pt>
                <c:pt idx="334">
                  <c:v>-659.3073779915976</c:v>
                </c:pt>
                <c:pt idx="335">
                  <c:v>-633.53544296741347</c:v>
                </c:pt>
                <c:pt idx="336">
                  <c:v>-608.83059470125772</c:v>
                </c:pt>
                <c:pt idx="337">
                  <c:v>-585.14649689615544</c:v>
                </c:pt>
                <c:pt idx="338">
                  <c:v>-562.43879907102928</c:v>
                </c:pt>
                <c:pt idx="339">
                  <c:v>-540.66506874839979</c:v>
                </c:pt>
                <c:pt idx="340">
                  <c:v>-519.7847231434007</c:v>
                </c:pt>
                <c:pt idx="341">
                  <c:v>-499.75896084326996</c:v>
                </c:pt>
                <c:pt idx="342">
                  <c:v>-480.55069389146047</c:v>
                </c:pt>
                <c:pt idx="343">
                  <c:v>-462.12448062423755</c:v>
                </c:pt>
                <c:pt idx="344">
                  <c:v>-444.44645954888074</c:v>
                </c:pt>
                <c:pt idx="345">
                  <c:v>-427.48428450128995</c:v>
                </c:pt>
                <c:pt idx="346">
                  <c:v>-411.20706127552694</c:v>
                </c:pt>
                <c:pt idx="347">
                  <c:v>-395.58528587851106</c:v>
                </c:pt>
                <c:pt idx="348">
                  <c:v>-380.59078452869835</c:v>
                </c:pt>
                <c:pt idx="349">
                  <c:v>-366.19665548780904</c:v>
                </c:pt>
                <c:pt idx="350">
                  <c:v>-352.37721278913341</c:v>
                </c:pt>
                <c:pt idx="351">
                  <c:v>-339.10793190362347</c:v>
                </c:pt>
                <c:pt idx="352">
                  <c:v>-326.36539736637678</c:v>
                </c:pt>
                <c:pt idx="353">
                  <c:v>-314.12725236985716</c:v>
                </c:pt>
                <c:pt idx="354">
                  <c:v>-302.37215031679079</c:v>
                </c:pt>
                <c:pt idx="355">
                  <c:v>-291.07970831431157</c:v>
                </c:pt>
                <c:pt idx="356">
                  <c:v>-280.23046258144223</c:v>
                </c:pt>
                <c:pt idx="357">
                  <c:v>-269.80582573435822</c:v>
                </c:pt>
                <c:pt idx="358">
                  <c:v>-259.788045907585</c:v>
                </c:pt>
                <c:pt idx="359">
                  <c:v>-250.16016766427765</c:v>
                </c:pt>
                <c:pt idx="360">
                  <c:v>-240.90599464493062</c:v>
                </c:pt>
                <c:pt idx="361">
                  <c:v>-232.01005390087175</c:v>
                </c:pt>
                <c:pt idx="362">
                  <c:v>-223.45756185690334</c:v>
                </c:pt>
                <c:pt idx="363">
                  <c:v>-215.23439184597828</c:v>
                </c:pt>
                <c:pt idx="364">
                  <c:v>-207.32704315810679</c:v>
                </c:pt>
                <c:pt idx="365">
                  <c:v>-199.72261154535408</c:v>
                </c:pt>
                <c:pt idx="366">
                  <c:v>-192.40876112500973</c:v>
                </c:pt>
                <c:pt idx="367">
                  <c:v>-185.37369762345497</c:v>
                </c:pt>
                <c:pt idx="368">
                  <c:v>-178.60614290415197</c:v>
                </c:pt>
                <c:pt idx="369">
                  <c:v>-172.09531072416485</c:v>
                </c:pt>
                <c:pt idx="370">
                  <c:v>-165.83088366492393</c:v>
                </c:pt>
                <c:pt idx="371">
                  <c:v>-159.80299118432413</c:v>
                </c:pt>
                <c:pt idx="372">
                  <c:v>-154.00218873878657</c:v>
                </c:pt>
                <c:pt idx="373">
                  <c:v>-148.41943792552684</c:v>
                </c:pt>
                <c:pt idx="374">
                  <c:v>-143.04608759697703</c:v>
                </c:pt>
                <c:pt idx="375">
                  <c:v>-137.87385590098484</c:v>
                </c:pt>
                <c:pt idx="376">
                  <c:v>-132.89481320221876</c:v>
                </c:pt>
                <c:pt idx="377">
                  <c:v>-128.10136584191969</c:v>
                </c:pt>
                <c:pt idx="378">
                  <c:v>-123.48624069490825</c:v>
                </c:pt>
                <c:pt idx="379">
                  <c:v>-119.04247048448769</c:v>
                </c:pt>
                <c:pt idx="380">
                  <c:v>-114.76337981759389</c:v>
                </c:pt>
                <c:pt idx="381">
                  <c:v>-110.64257190420358</c:v>
                </c:pt>
                <c:pt idx="382">
                  <c:v>-106.67391592666354</c:v>
                </c:pt>
                <c:pt idx="383">
                  <c:v>-102.8515350261805</c:v>
                </c:pt>
                <c:pt idx="384">
                  <c:v>-99.169794875274874</c:v>
                </c:pt>
                <c:pt idx="385">
                  <c:v>-95.623292806463724</c:v>
                </c:pt>
                <c:pt idx="386">
                  <c:v>-92.206847468916749</c:v>
                </c:pt>
                <c:pt idx="387">
                  <c:v>-88.915488986183846</c:v>
                </c:pt>
                <c:pt idx="388">
                  <c:v>-85.744449589455598</c:v>
                </c:pt>
                <c:pt idx="389">
                  <c:v>-82.689154702075029</c:v>
                </c:pt>
                <c:pt idx="390">
                  <c:v>-79.745214452268556</c:v>
                </c:pt>
                <c:pt idx="391">
                  <c:v>-76.908415592208257</c:v>
                </c:pt>
                <c:pt idx="392">
                  <c:v>-74.174713802677161</c:v>
                </c:pt>
                <c:pt idx="393">
                  <c:v>-71.540226363643114</c:v>
                </c:pt>
                <c:pt idx="394">
                  <c:v>-69.001225172096383</c:v>
                </c:pt>
                <c:pt idx="395">
                  <c:v>-66.554130089448336</c:v>
                </c:pt>
                <c:pt idx="396">
                  <c:v>-64.195502601746739</c:v>
                </c:pt>
                <c:pt idx="397">
                  <c:v>-61.922039776820384</c:v>
                </c:pt>
                <c:pt idx="398">
                  <c:v>-59.73056850329408</c:v>
                </c:pt>
                <c:pt idx="399">
                  <c:v>-57.618039997245205</c:v>
                </c:pt>
                <c:pt idx="400">
                  <c:v>-55.581524562980803</c:v>
                </c:pt>
                <c:pt idx="401">
                  <c:v>-53.618206595157972</c:v>
                </c:pt>
                <c:pt idx="402">
                  <c:v>-51.725379810142385</c:v>
                </c:pt>
                <c:pt idx="403">
                  <c:v>-49.90044269513146</c:v>
                </c:pt>
                <c:pt idx="404">
                  <c:v>-48.140894164184374</c:v>
                </c:pt>
                <c:pt idx="405">
                  <c:v>-46.4443294108803</c:v>
                </c:pt>
                <c:pt idx="406">
                  <c:v>-44.808435947859152</c:v>
                </c:pt>
                <c:pt idx="407">
                  <c:v>-43.230989824028939</c:v>
                </c:pt>
                <c:pt idx="408">
                  <c:v>-41.709852010693112</c:v>
                </c:pt>
                <c:pt idx="409">
                  <c:v>-40.242964948339932</c:v>
                </c:pt>
                <c:pt idx="410">
                  <c:v>-38.82834924624126</c:v>
                </c:pt>
                <c:pt idx="411">
                  <c:v>-37.464100527444771</c:v>
                </c:pt>
                <c:pt idx="412">
                  <c:v>-36.148386412119748</c:v>
                </c:pt>
                <c:pt idx="413">
                  <c:v>-34.879443632597713</c:v>
                </c:pt>
                <c:pt idx="414">
                  <c:v>-33.655575273782119</c:v>
                </c:pt>
                <c:pt idx="415">
                  <c:v>-32.475148132943559</c:v>
                </c:pt>
                <c:pt idx="416">
                  <c:v>-31.336590193226812</c:v>
                </c:pt>
                <c:pt idx="417">
                  <c:v>-30.238388205483261</c:v>
                </c:pt>
                <c:pt idx="418">
                  <c:v>-29.179085373329485</c:v>
                </c:pt>
                <c:pt idx="419">
                  <c:v>-28.157279136589409</c:v>
                </c:pt>
                <c:pt idx="420">
                  <c:v>-27.171619048526736</c:v>
                </c:pt>
                <c:pt idx="421">
                  <c:v>-26.220804742516293</c:v>
                </c:pt>
                <c:pt idx="422">
                  <c:v>-25.30358398401529</c:v>
                </c:pt>
                <c:pt idx="423">
                  <c:v>-24.418750803909461</c:v>
                </c:pt>
                <c:pt idx="424">
                  <c:v>-23.565143709513677</c:v>
                </c:pt>
                <c:pt idx="425">
                  <c:v>-22.741643969680808</c:v>
                </c:pt>
                <c:pt idx="426">
                  <c:v>-21.947173970665972</c:v>
                </c:pt>
                <c:pt idx="427">
                  <c:v>-21.18069563954657</c:v>
                </c:pt>
                <c:pt idx="428">
                  <c:v>-20.44120893217098</c:v>
                </c:pt>
                <c:pt idx="429">
                  <c:v>-19.727750382744375</c:v>
                </c:pt>
                <c:pt idx="430">
                  <c:v>-19.039391712317524</c:v>
                </c:pt>
                <c:pt idx="431">
                  <c:v>-18.375238493567906</c:v>
                </c:pt>
                <c:pt idx="432">
                  <c:v>-17.734428869391991</c:v>
                </c:pt>
                <c:pt idx="433">
                  <c:v>-17.116132322952637</c:v>
                </c:pt>
                <c:pt idx="434">
                  <c:v>-16.519548496935499</c:v>
                </c:pt>
                <c:pt idx="435">
                  <c:v>-15.943906059876554</c:v>
                </c:pt>
                <c:pt idx="436">
                  <c:v>-15.388461617526843</c:v>
                </c:pt>
                <c:pt idx="437">
                  <c:v>-14.852498667316183</c:v>
                </c:pt>
                <c:pt idx="438">
                  <c:v>-14.335326594072285</c:v>
                </c:pt>
                <c:pt idx="439">
                  <c:v>-13.836279705232187</c:v>
                </c:pt>
                <c:pt idx="440">
                  <c:v>-13.354716303875193</c:v>
                </c:pt>
                <c:pt idx="441">
                  <c:v>-12.890017797975474</c:v>
                </c:pt>
                <c:pt idx="442">
                  <c:v>-12.441587844353194</c:v>
                </c:pt>
                <c:pt idx="443">
                  <c:v>-12.008851525868806</c:v>
                </c:pt>
                <c:pt idx="444">
                  <c:v>-11.591254560477694</c:v>
                </c:pt>
                <c:pt idx="445">
                  <c:v>-11.188262540818926</c:v>
                </c:pt>
                <c:pt idx="446">
                  <c:v>-10.799360203077356</c:v>
                </c:pt>
                <c:pt idx="447">
                  <c:v>-10.424050723914092</c:v>
                </c:pt>
                <c:pt idx="448">
                  <c:v>-10.061855044312665</c:v>
                </c:pt>
                <c:pt idx="449">
                  <c:v>-9.7123112192442704</c:v>
                </c:pt>
                <c:pt idx="450">
                  <c:v>-9.3749737920983307</c:v>
                </c:pt>
                <c:pt idx="451">
                  <c:v>-9.0494131928775516</c:v>
                </c:pt>
                <c:pt idx="452">
                  <c:v>-8.7352151591975655</c:v>
                </c:pt>
                <c:pt idx="453">
                  <c:v>-8.4319801791729674</c:v>
                </c:pt>
                <c:pt idx="454">
                  <c:v>-8.1393229553133324</c:v>
                </c:pt>
                <c:pt idx="455">
                  <c:v>-7.8568718885917974</c:v>
                </c:pt>
                <c:pt idx="456">
                  <c:v>-7.5842685818810196</c:v>
                </c:pt>
                <c:pt idx="457">
                  <c:v>-7.3211673619913711</c:v>
                </c:pt>
                <c:pt idx="458">
                  <c:v>-7.0672348195745656</c:v>
                </c:pt>
                <c:pt idx="459">
                  <c:v>-6.8221493661904162</c:v>
                </c:pt>
                <c:pt idx="460">
                  <c:v>-6.5856008078626473</c:v>
                </c:pt>
                <c:pt idx="461">
                  <c:v>-6.3572899344784446</c:v>
                </c:pt>
                <c:pt idx="462">
                  <c:v>-6.1369281244149079</c:v>
                </c:pt>
                <c:pt idx="463">
                  <c:v>-5.924236963798819</c:v>
                </c:pt>
                <c:pt idx="464">
                  <c:v>-5.7189478798342464</c:v>
                </c:pt>
                <c:pt idx="465">
                  <c:v>-5.5208017876532836</c:v>
                </c:pt>
                <c:pt idx="466">
                  <c:v>-5.329548750168783</c:v>
                </c:pt>
                <c:pt idx="467">
                  <c:v>-5.1449476504301401</c:v>
                </c:pt>
                <c:pt idx="468">
                  <c:v>-4.9667658760022562</c:v>
                </c:pt>
                <c:pt idx="469">
                  <c:v>-4.7947790149086416</c:v>
                </c:pt>
                <c:pt idx="470">
                  <c:v>-4.62877056269798</c:v>
                </c:pt>
                <c:pt idx="471">
                  <c:v>-4.4685316402103012</c:v>
                </c:pt>
                <c:pt idx="472">
                  <c:v>-4.3138607216381359</c:v>
                </c:pt>
                <c:pt idx="473">
                  <c:v>-4.1645633724926938</c:v>
                </c:pt>
                <c:pt idx="474">
                  <c:v>-4.0204519971006647</c:v>
                </c:pt>
                <c:pt idx="475">
                  <c:v>-3.8813455952736859</c:v>
                </c:pt>
                <c:pt idx="476">
                  <c:v>-3.7470695278049959</c:v>
                </c:pt>
                <c:pt idx="477">
                  <c:v>-3.617455290463127</c:v>
                </c:pt>
                <c:pt idx="478">
                  <c:v>-3.492340296163789</c:v>
                </c:pt>
                <c:pt idx="479">
                  <c:v>-3.3715676650156325</c:v>
                </c:pt>
                <c:pt idx="480">
                  <c:v>-3.2549860219459958</c:v>
                </c:pt>
                <c:pt idx="481">
                  <c:v>-3.1424493016246231</c:v>
                </c:pt>
                <c:pt idx="482">
                  <c:v>-3.0338165604150618</c:v>
                </c:pt>
                <c:pt idx="483">
                  <c:v>-2.9289517950930559</c:v>
                </c:pt>
                <c:pt idx="484">
                  <c:v>-2.8277237680815688</c:v>
                </c:pt>
                <c:pt idx="485">
                  <c:v>-2.7300058389623558</c:v>
                </c:pt>
                <c:pt idx="486">
                  <c:v>-2.635675802032452</c:v>
                </c:pt>
                <c:pt idx="487">
                  <c:v>-2.5446157296836134</c:v>
                </c:pt>
                <c:pt idx="488">
                  <c:v>-2.4567118213901011</c:v>
                </c:pt>
                <c:pt idx="489">
                  <c:v>-2.3718542581001003</c:v>
                </c:pt>
                <c:pt idx="490">
                  <c:v>-2.2899370618323758</c:v>
                </c:pt>
                <c:pt idx="491">
                  <c:v>-2.2108579602879814</c:v>
                </c:pt>
                <c:pt idx="492">
                  <c:v>-2.1345182562940579</c:v>
                </c:pt>
                <c:pt idx="493">
                  <c:v>-2.0608227019033762</c:v>
                </c:pt>
                <c:pt idx="494">
                  <c:v>-1.9896793769806393</c:v>
                </c:pt>
                <c:pt idx="495">
                  <c:v>-1.9209995721117394</c:v>
                </c:pt>
                <c:pt idx="496">
                  <c:v>-1.8546976756795601</c:v>
                </c:pt>
                <c:pt idx="497">
                  <c:v>-1.7906910649550767</c:v>
                </c:pt>
                <c:pt idx="498">
                  <c:v>-1.728900001058328</c:v>
                </c:pt>
                <c:pt idx="499">
                  <c:v>-1.6692475276492189</c:v>
                </c:pt>
                <c:pt idx="500">
                  <c:v>-1.6116593732136053</c:v>
                </c:pt>
                <c:pt idx="501">
                  <c:v>-1.5560638568145819</c:v>
                </c:pt>
                <c:pt idx="502">
                  <c:v>-1.5023917971844369</c:v>
                </c:pt>
                <c:pt idx="503">
                  <c:v>-1.4505764250365303</c:v>
                </c:pt>
                <c:pt idx="504">
                  <c:v>-1.4005532984817251</c:v>
                </c:pt>
                <c:pt idx="505">
                  <c:v>-1.3522602214373691</c:v>
                </c:pt>
                <c:pt idx="506">
                  <c:v>-1.3056371649216842</c:v>
                </c:pt>
                <c:pt idx="507">
                  <c:v>-1.2606261911299086</c:v>
                </c:pt>
                <c:pt idx="508">
                  <c:v>-1.2171713801925037</c:v>
                </c:pt>
                <c:pt idx="509">
                  <c:v>-1.1752187595195025</c:v>
                </c:pt>
                <c:pt idx="510">
                  <c:v>-1.1347162356382903</c:v>
                </c:pt>
                <c:pt idx="511">
                  <c:v>-1.0956135284358339</c:v>
                </c:pt>
                <c:pt idx="512">
                  <c:v>-1.0578621077195258</c:v>
                </c:pt>
                <c:pt idx="513">
                  <c:v>-1.0214151320136438</c:v>
                </c:pt>
                <c:pt idx="514">
                  <c:v>-0.98622738951203459</c:v>
                </c:pt>
                <c:pt idx="515">
                  <c:v>-0.95225524110983173</c:v>
                </c:pt>
                <c:pt idx="516">
                  <c:v>-0.91945656544050536</c:v>
                </c:pt>
                <c:pt idx="517">
                  <c:v>-0.88779070584669739</c:v>
                </c:pt>
                <c:pt idx="518">
                  <c:v>-0.85721841921606767</c:v>
                </c:pt>
                <c:pt idx="519">
                  <c:v>-0.82770182661596081</c:v>
                </c:pt>
                <c:pt idx="520">
                  <c:v>-0.79920436566299102</c:v>
                </c:pt>
                <c:pt idx="521">
                  <c:v>-0.77169074456587339</c:v>
                </c:pt>
                <c:pt idx="522">
                  <c:v>-0.74512689778234176</c:v>
                </c:pt>
                <c:pt idx="523">
                  <c:v>-0.7194799432327379</c:v>
                </c:pt>
                <c:pt idx="524">
                  <c:v>-0.69471814101524032</c:v>
                </c:pt>
                <c:pt idx="525">
                  <c:v>-0.67081085356950609</c:v>
                </c:pt>
                <c:pt idx="526">
                  <c:v>-0.6477285072375274</c:v>
                </c:pt>
                <c:pt idx="527">
                  <c:v>-0.62544255517218872</c:v>
                </c:pt>
                <c:pt idx="528">
                  <c:v>-0.60392544154599292</c:v>
                </c:pt>
                <c:pt idx="529">
                  <c:v>-0.58315056701388457</c:v>
                </c:pt>
                <c:pt idx="530">
                  <c:v>-0.5630922553860227</c:v>
                </c:pt>
                <c:pt idx="531">
                  <c:v>-0.54372572146764853</c:v>
                </c:pt>
                <c:pt idx="532">
                  <c:v>-0.52502704002497147</c:v>
                </c:pt>
                <c:pt idx="533">
                  <c:v>-0.50697311583729565</c:v>
                </c:pt>
                <c:pt idx="534">
                  <c:v>-0.48954165479714362</c:v>
                </c:pt>
                <c:pt idx="535">
                  <c:v>-0.47271113602137227</c:v>
                </c:pt>
                <c:pt idx="536">
                  <c:v>-0.45646078493779108</c:v>
                </c:pt>
                <c:pt idx="537">
                  <c:v>-0.44077054731275389</c:v>
                </c:pt>
                <c:pt idx="538">
                  <c:v>-0.42562106418680123</c:v>
                </c:pt>
                <c:pt idx="539">
                  <c:v>-0.4109936476862579</c:v>
                </c:pt>
                <c:pt idx="540">
                  <c:v>-0.3968702576800478</c:v>
                </c:pt>
                <c:pt idx="541">
                  <c:v>-0.38323347925199691</c:v>
                </c:pt>
                <c:pt idx="542">
                  <c:v>-0.37006650095992732</c:v>
                </c:pt>
                <c:pt idx="543">
                  <c:v>-0.35735309385398217</c:v>
                </c:pt>
                <c:pt idx="544">
                  <c:v>-0.34507759122741533</c:v>
                </c:pt>
                <c:pt idx="545">
                  <c:v>-0.33322486907420412</c:v>
                </c:pt>
                <c:pt idx="546">
                  <c:v>-0.32178032722862326</c:v>
                </c:pt>
                <c:pt idx="547">
                  <c:v>-0.31072987116291451</c:v>
                </c:pt>
                <c:pt idx="548">
                  <c:v>-0.30005989441987957</c:v>
                </c:pt>
                <c:pt idx="549">
                  <c:v>-0.28975726165820959</c:v>
                </c:pt>
                <c:pt idx="550">
                  <c:v>-0.27980929228904117</c:v>
                </c:pt>
                <c:pt idx="551">
                  <c:v>-0.27020374468298858</c:v>
                </c:pt>
                <c:pt idx="552">
                  <c:v>-0.26092880092770976</c:v>
                </c:pt>
                <c:pt idx="553">
                  <c:v>-0.25197305211670074</c:v>
                </c:pt>
                <c:pt idx="554">
                  <c:v>-0.24332548415071198</c:v>
                </c:pt>
                <c:pt idx="555">
                  <c:v>-0.23497546403383573</c:v>
                </c:pt>
                <c:pt idx="556">
                  <c:v>-0.22691272664696438</c:v>
                </c:pt>
                <c:pt idx="557">
                  <c:v>-0.21912736198191229</c:v>
                </c:pt>
                <c:pt idx="558">
                  <c:v>-0.21160980282005326</c:v>
                </c:pt>
                <c:pt idx="559">
                  <c:v>-0.20435081283998624</c:v>
                </c:pt>
                <c:pt idx="560">
                  <c:v>-0.197341475139166</c:v>
                </c:pt>
                <c:pt idx="561">
                  <c:v>-0.19057318115505861</c:v>
                </c:pt>
                <c:pt idx="562">
                  <c:v>-0.18403761997184809</c:v>
                </c:pt>
                <c:pt idx="563">
                  <c:v>-0.17772676799922316</c:v>
                </c:pt>
                <c:pt idx="564">
                  <c:v>-0.17163287901024837</c:v>
                </c:pt>
                <c:pt idx="565">
                  <c:v>-0.16574847452575181</c:v>
                </c:pt>
                <c:pt idx="566">
                  <c:v>-0.16006633453317143</c:v>
                </c:pt>
                <c:pt idx="567">
                  <c:v>-0.15457948852812908</c:v>
                </c:pt>
                <c:pt idx="568">
                  <c:v>-0.14928120686751356</c:v>
                </c:pt>
                <c:pt idx="569">
                  <c:v>-0.14416499242316583</c:v>
                </c:pt>
                <c:pt idx="570">
                  <c:v>-0.13922457252569531</c:v>
                </c:pt>
                <c:pt idx="571">
                  <c:v>-0.13445389118828421</c:v>
                </c:pt>
                <c:pt idx="572">
                  <c:v>-0.12984710160074631</c:v>
                </c:pt>
                <c:pt idx="573">
                  <c:v>-0.12539855888436735</c:v>
                </c:pt>
                <c:pt idx="574">
                  <c:v>-0.12110281309848858</c:v>
                </c:pt>
                <c:pt idx="575">
                  <c:v>-0.11695460248999057</c:v>
                </c:pt>
                <c:pt idx="576">
                  <c:v>-0.11294884697727525</c:v>
                </c:pt>
                <c:pt idx="577">
                  <c:v>-0.10908064186052258</c:v>
                </c:pt>
                <c:pt idx="578">
                  <c:v>-0.10534525175036835</c:v>
                </c:pt>
                <c:pt idx="579">
                  <c:v>-0.10173810470736466</c:v>
                </c:pt>
                <c:pt idx="580">
                  <c:v>-9.8254786584911713E-2</c:v>
                </c:pt>
                <c:pt idx="581">
                  <c:v>-9.4891035568542836E-2</c:v>
                </c:pt>
                <c:pt idx="582">
                  <c:v>-9.164273690474678E-2</c:v>
                </c:pt>
                <c:pt idx="583">
                  <c:v>-8.8505917812709889E-2</c:v>
                </c:pt>
                <c:pt idx="584">
                  <c:v>-8.5476742572619724E-2</c:v>
                </c:pt>
                <c:pt idx="585">
                  <c:v>-8.2551507784389688E-2</c:v>
                </c:pt>
                <c:pt idx="586">
                  <c:v>-7.9726637790853871E-2</c:v>
                </c:pt>
                <c:pt idx="587">
                  <c:v>-7.6998680259715346E-2</c:v>
                </c:pt>
                <c:pt idx="588">
                  <c:v>-7.4364301918745657E-2</c:v>
                </c:pt>
                <c:pt idx="589">
                  <c:v>-7.1820284438862458E-2</c:v>
                </c:pt>
                <c:pt idx="590">
                  <c:v>-6.9363520459977845E-2</c:v>
                </c:pt>
                <c:pt idx="591">
                  <c:v>-6.6991009754631126E-2</c:v>
                </c:pt>
                <c:pt idx="592">
                  <c:v>-6.4699855524621874E-2</c:v>
                </c:pt>
                <c:pt idx="593">
                  <c:v>-6.2487260826012303E-2</c:v>
                </c:pt>
                <c:pt idx="594">
                  <c:v>-6.0350525118043841E-2</c:v>
                </c:pt>
                <c:pt idx="595">
                  <c:v>-5.8287040931652268E-2</c:v>
                </c:pt>
                <c:pt idx="596">
                  <c:v>-5.6294290653431611E-2</c:v>
                </c:pt>
                <c:pt idx="597">
                  <c:v>-5.4369843421025355E-2</c:v>
                </c:pt>
                <c:pt idx="598">
                  <c:v>-5.2511352126079602E-2</c:v>
                </c:pt>
                <c:pt idx="599">
                  <c:v>-5.0716550521018755E-2</c:v>
                </c:pt>
                <c:pt idx="600">
                  <c:v>-4.8983250426037461E-2</c:v>
                </c:pt>
                <c:pt idx="601">
                  <c:v>-4.7309339032822084E-2</c:v>
                </c:pt>
                <c:pt idx="602">
                  <c:v>-4.5692776301650806E-2</c:v>
                </c:pt>
                <c:pt idx="603">
                  <c:v>-4.4131592448623858E-2</c:v>
                </c:pt>
                <c:pt idx="604">
                  <c:v>-4.2623885519888605E-2</c:v>
                </c:pt>
                <c:pt idx="605">
                  <c:v>-4.116781904985567E-2</c:v>
                </c:pt>
                <c:pt idx="606">
                  <c:v>-3.9761619800467107E-2</c:v>
                </c:pt>
                <c:pt idx="607">
                  <c:v>-3.8403575578726201E-2</c:v>
                </c:pt>
                <c:pt idx="608">
                  <c:v>-3.7092033129751512E-2</c:v>
                </c:pt>
                <c:pt idx="609">
                  <c:v>-3.5825396102752816E-2</c:v>
                </c:pt>
                <c:pt idx="610">
                  <c:v>-3.4602123087378756E-2</c:v>
                </c:pt>
                <c:pt idx="611">
                  <c:v>-3.3420725718016575E-2</c:v>
                </c:pt>
                <c:pt idx="612">
                  <c:v>-3.2279766843664626E-2</c:v>
                </c:pt>
                <c:pt idx="613">
                  <c:v>-3.1177858761119892E-2</c:v>
                </c:pt>
                <c:pt idx="614">
                  <c:v>-3.0113661509271528E-2</c:v>
                </c:pt>
                <c:pt idx="615">
                  <c:v>-2.9085881222391974E-2</c:v>
                </c:pt>
                <c:pt idx="616">
                  <c:v>-2.8093268540371086E-2</c:v>
                </c:pt>
                <c:pt idx="617">
                  <c:v>-2.7134617073922729E-2</c:v>
                </c:pt>
                <c:pt idx="618">
                  <c:v>-2.6208761922858259E-2</c:v>
                </c:pt>
                <c:pt idx="619">
                  <c:v>-2.5314578245584918E-2</c:v>
                </c:pt>
                <c:pt idx="620">
                  <c:v>-2.4450979878052781E-2</c:v>
                </c:pt>
                <c:pt idx="621">
                  <c:v>-2.361691800044341E-2</c:v>
                </c:pt>
                <c:pt idx="622">
                  <c:v>-2.2811379849933644E-2</c:v>
                </c:pt>
                <c:pt idx="623">
                  <c:v>-2.2033387477949473E-2</c:v>
                </c:pt>
                <c:pt idx="624">
                  <c:v>-2.1281996550359561E-2</c:v>
                </c:pt>
                <c:pt idx="625">
                  <c:v>-2.0556295189126605E-2</c:v>
                </c:pt>
                <c:pt idx="626">
                  <c:v>-1.9855402853978465E-2</c:v>
                </c:pt>
                <c:pt idx="627">
                  <c:v>-1.9178469262709386E-2</c:v>
                </c:pt>
                <c:pt idx="628">
                  <c:v>-1.8524673348779386E-2</c:v>
                </c:pt>
                <c:pt idx="629">
                  <c:v>-1.7893222254916408E-2</c:v>
                </c:pt>
                <c:pt idx="630">
                  <c:v>-1.7283350361472327E-2</c:v>
                </c:pt>
                <c:pt idx="631">
                  <c:v>-1.6694318348335346E-2</c:v>
                </c:pt>
                <c:pt idx="632">
                  <c:v>-1.6125412289233088E-2</c:v>
                </c:pt>
                <c:pt idx="633">
                  <c:v>-1.5575942777302731E-2</c:v>
                </c:pt>
                <c:pt idx="634">
                  <c:v>-1.5045244080853504E-2</c:v>
                </c:pt>
                <c:pt idx="635">
                  <c:v>-1.4532673328267631E-2</c:v>
                </c:pt>
                <c:pt idx="636">
                  <c:v>-1.4037609721037181E-2</c:v>
                </c:pt>
                <c:pt idx="637">
                  <c:v>-1.355945377396145E-2</c:v>
                </c:pt>
                <c:pt idx="638">
                  <c:v>-1.3097626581564825E-2</c:v>
                </c:pt>
                <c:pt idx="639">
                  <c:v>-1.2651569109827066E-2</c:v>
                </c:pt>
                <c:pt idx="640">
                  <c:v>-1.222074151235325E-2</c:v>
                </c:pt>
                <c:pt idx="641">
                  <c:v>-1.180462247013403E-2</c:v>
                </c:pt>
                <c:pt idx="642">
                  <c:v>-1.1402708554083374E-2</c:v>
                </c:pt>
                <c:pt idx="643">
                  <c:v>-1.101451360956418E-2</c:v>
                </c:pt>
                <c:pt idx="644">
                  <c:v>-1.0639568162142732E-2</c:v>
                </c:pt>
                <c:pt idx="645">
                  <c:v>-1.0277418843836594E-2</c:v>
                </c:pt>
                <c:pt idx="646">
                  <c:v>-9.9276278391479122E-3</c:v>
                </c:pt>
                <c:pt idx="647">
                  <c:v>-9.5897723501990884E-3</c:v>
                </c:pt>
                <c:pt idx="648">
                  <c:v>-9.2634440803080476E-3</c:v>
                </c:pt>
                <c:pt idx="649">
                  <c:v>-8.9482487353684803E-3</c:v>
                </c:pt>
                <c:pt idx="650">
                  <c:v>-8.6438055424177818E-3</c:v>
                </c:pt>
                <c:pt idx="651">
                  <c:v>-8.3497467847993834E-3</c:v>
                </c:pt>
                <c:pt idx="652">
                  <c:v>-8.065717353345464E-3</c:v>
                </c:pt>
                <c:pt idx="653">
                  <c:v>-7.7913743130282598E-3</c:v>
                </c:pt>
                <c:pt idx="654">
                  <c:v>-7.526386484542652E-3</c:v>
                </c:pt>
                <c:pt idx="655">
                  <c:v>-7.270434040306778E-3</c:v>
                </c:pt>
                <c:pt idx="656">
                  <c:v>-7.0232081143813407E-3</c:v>
                </c:pt>
                <c:pt idx="657">
                  <c:v>-6.784410425826809E-3</c:v>
                </c:pt>
                <c:pt idx="658">
                  <c:v>-6.5537529150352936E-3</c:v>
                </c:pt>
                <c:pt idx="659">
                  <c:v>-6.3309573925880713E-3</c:v>
                </c:pt>
                <c:pt idx="660">
                  <c:v>-6.1157552002066573E-3</c:v>
                </c:pt>
                <c:pt idx="661">
                  <c:v>-5.9078868833799814E-3</c:v>
                </c:pt>
                <c:pt idx="662">
                  <c:v>-5.7071018752640756E-3</c:v>
                </c:pt>
                <c:pt idx="663">
                  <c:v>-5.5131581914659999E-3</c:v>
                </c:pt>
                <c:pt idx="664">
                  <c:v>-5.3258221353351121E-3</c:v>
                </c:pt>
                <c:pt idx="665">
                  <c:v>-5.1448680134002778E-3</c:v>
                </c:pt>
                <c:pt idx="666">
                  <c:v>-4.9700778606016072E-3</c:v>
                </c:pt>
                <c:pt idx="667">
                  <c:v>-4.8012411749801809E-3</c:v>
                </c:pt>
                <c:pt idx="668">
                  <c:v>-4.6381546614976676E-3</c:v>
                </c:pt>
                <c:pt idx="669">
                  <c:v>-4.4806219846726114E-3</c:v>
                </c:pt>
                <c:pt idx="670">
                  <c:v>-4.328453529727716E-3</c:v>
                </c:pt>
                <c:pt idx="671">
                  <c:v>-4.1814661719555557E-3</c:v>
                </c:pt>
                <c:pt idx="672">
                  <c:v>-4.0394830540189525E-3</c:v>
                </c:pt>
                <c:pt idx="673">
                  <c:v>-3.9023333709117952E-3</c:v>
                </c:pt>
                <c:pt idx="674">
                  <c:v>-3.7698521623169834E-3</c:v>
                </c:pt>
                <c:pt idx="675">
                  <c:v>-3.6418801121059358E-3</c:v>
                </c:pt>
                <c:pt idx="676">
                  <c:v>-3.5182633547333614E-3</c:v>
                </c:pt>
                <c:pt idx="677">
                  <c:v>-3.3988532882899825E-3</c:v>
                </c:pt>
                <c:pt idx="678">
                  <c:v>-3.2835063939830877E-3</c:v>
                </c:pt>
                <c:pt idx="679">
                  <c:v>-3.1720840618238294E-3</c:v>
                </c:pt>
                <c:pt idx="680">
                  <c:v>-3.0644524223071151E-3</c:v>
                </c:pt>
                <c:pt idx="681">
                  <c:v>-2.960482183877608E-3</c:v>
                </c:pt>
                <c:pt idx="682">
                  <c:v>-2.8600484759824379E-3</c:v>
                </c:pt>
                <c:pt idx="683">
                  <c:v>-2.7630306975180985E-3</c:v>
                </c:pt>
                <c:pt idx="684">
                  <c:v>-2.669312370485552E-3</c:v>
                </c:pt>
                <c:pt idx="685">
                  <c:v>-2.5787809986745069E-3</c:v>
                </c:pt>
                <c:pt idx="686">
                  <c:v>-2.4913279312029774E-3</c:v>
                </c:pt>
                <c:pt idx="687">
                  <c:v>-2.4068482307455924E-3</c:v>
                </c:pt>
                <c:pt idx="688">
                  <c:v>-2.3252405462885206E-3</c:v>
                </c:pt>
                <c:pt idx="689">
                  <c:v>-2.2464069902554951E-3</c:v>
                </c:pt>
                <c:pt idx="690">
                  <c:v>-2.1702530198544623E-3</c:v>
                </c:pt>
                <c:pt idx="691">
                  <c:v>-2.0966873224990065E-3</c:v>
                </c:pt>
                <c:pt idx="692">
                  <c:v>-2.0256217051650358E-3</c:v>
                </c:pt>
                <c:pt idx="693">
                  <c:v>-1.9569709875464983E-3</c:v>
                </c:pt>
                <c:pt idx="694">
                  <c:v>-1.8906528988798729E-3</c:v>
                </c:pt>
                <c:pt idx="695">
                  <c:v>-1.8265879783108327E-3</c:v>
                </c:pt>
                <c:pt idx="696">
                  <c:v>-1.764699478681353E-3</c:v>
                </c:pt>
                <c:pt idx="697">
                  <c:v>-1.7049132736194975E-3</c:v>
                </c:pt>
                <c:pt idx="698">
                  <c:v>-1.6471577678180485E-3</c:v>
                </c:pt>
                <c:pt idx="699">
                  <c:v>-1.5913638103926611E-3</c:v>
                </c:pt>
                <c:pt idx="700">
                  <c:v>-1.5374646112131032E-3</c:v>
                </c:pt>
                <c:pt idx="701">
                  <c:v>-1.4853956601057483E-3</c:v>
                </c:pt>
                <c:pt idx="702">
                  <c:v>-1.4350946488281766E-3</c:v>
                </c:pt>
                <c:pt idx="703">
                  <c:v>-1.3865013957206906E-3</c:v>
                </c:pt>
                <c:pt idx="704">
                  <c:v>-1.3395577729428329E-3</c:v>
                </c:pt>
                <c:pt idx="705">
                  <c:v>-1.2942076362056978E-3</c:v>
                </c:pt>
                <c:pt idx="706">
                  <c:v>-1.2503967569143931E-3</c:v>
                </c:pt>
                <c:pt idx="707">
                  <c:v>-1.2080727566377847E-3</c:v>
                </c:pt>
                <c:pt idx="708">
                  <c:v>-1.1671850438254514E-3</c:v>
                </c:pt>
                <c:pt idx="709">
                  <c:v>-1.1276847526945494E-3</c:v>
                </c:pt>
                <c:pt idx="710">
                  <c:v>-1.0895246842122577E-3</c:v>
                </c:pt>
                <c:pt idx="711">
                  <c:v>-1.0526592491012544E-3</c:v>
                </c:pt>
                <c:pt idx="712">
                  <c:v>-1.0170444127993276E-3</c:v>
                </c:pt>
                <c:pt idx="713">
                  <c:v>-9.8263764230544642E-4</c:v>
                </c:pt>
                <c:pt idx="714">
                  <c:v>-9.4939785484777356E-4</c:v>
                </c:pt>
                <c:pt idx="715">
                  <c:v>-9.172853683108162E-4</c:v>
                </c:pt>
                <c:pt idx="716">
                  <c:v>-8.86261853361478E-4</c:v>
                </c:pt>
                <c:pt idx="717">
                  <c:v>-8.5629028721547623E-4</c:v>
                </c:pt>
                <c:pt idx="718">
                  <c:v>-8.2733490898785275E-4</c:v>
                </c:pt>
                <c:pt idx="719">
                  <c:v>-7.9936117657313649E-4</c:v>
                </c:pt>
                <c:pt idx="720">
                  <c:v>-7.723357250027027E-4</c:v>
                </c:pt>
                <c:pt idx="721">
                  <c:v>-7.462263262284323E-4</c:v>
                </c:pt>
                <c:pt idx="722">
                  <c:v>-7.2100185028392202E-4</c:v>
                </c:pt>
                <c:pt idx="723">
                  <c:v>-6.9663222777572101E-4</c:v>
                </c:pt>
                <c:pt idx="724">
                  <c:v>-6.730884136590537E-4</c:v>
                </c:pt>
                <c:pt idx="725">
                  <c:v>-6.5034235225393949E-4</c:v>
                </c:pt>
                <c:pt idx="726">
                  <c:v>-6.2836694345908689E-4</c:v>
                </c:pt>
                <c:pt idx="727">
                  <c:v>-6.0713601012242838E-4</c:v>
                </c:pt>
                <c:pt idx="728">
                  <c:v>-5.8662426652865765E-4</c:v>
                </c:pt>
                <c:pt idx="729">
                  <c:v>-5.6680728796545954E-4</c:v>
                </c:pt>
                <c:pt idx="730">
                  <c:v>-5.4766148133124706E-4</c:v>
                </c:pt>
                <c:pt idx="731">
                  <c:v>-5.291640567489167E-4</c:v>
                </c:pt>
                <c:pt idx="732">
                  <c:v>-5.1129300015092562E-4</c:v>
                </c:pt>
                <c:pt idx="733">
                  <c:v>-4.9402704680241542E-4</c:v>
                </c:pt>
                <c:pt idx="734">
                  <c:v>-4.7734565573022761E-4</c:v>
                </c:pt>
                <c:pt idx="735">
                  <c:v>-4.6122898502674523E-4</c:v>
                </c:pt>
                <c:pt idx="736">
                  <c:v>-4.4565786799849981E-4</c:v>
                </c:pt>
                <c:pt idx="737">
                  <c:v>-4.306137901306465E-4</c:v>
                </c:pt>
                <c:pt idx="738">
                  <c:v>-4.1607886683927425E-4</c:v>
                </c:pt>
                <c:pt idx="739">
                  <c:v>-4.0203582198456572E-4</c:v>
                </c:pt>
                <c:pt idx="740">
                  <c:v>-3.8846796711872016E-4</c:v>
                </c:pt>
                <c:pt idx="741">
                  <c:v>-3.7535918144343886E-4</c:v>
                </c:pt>
                <c:pt idx="742">
                  <c:v>-3.6269389245266979E-4</c:v>
                </c:pt>
                <c:pt idx="743">
                  <c:v>-3.5045705723708853E-4</c:v>
                </c:pt>
                <c:pt idx="744">
                  <c:v>-3.3863414442769635E-4</c:v>
                </c:pt>
                <c:pt idx="745">
                  <c:v>-3.2721111675655494E-4</c:v>
                </c:pt>
                <c:pt idx="746">
                  <c:v>-3.1617441421358423E-4</c:v>
                </c:pt>
                <c:pt idx="747">
                  <c:v>-3.0551093777896401E-4</c:v>
                </c:pt>
                <c:pt idx="748">
                  <c:v>-2.9520803371139125E-4</c:v>
                </c:pt>
                <c:pt idx="749">
                  <c:v>-2.852534783732482E-4</c:v>
                </c:pt>
                <c:pt idx="750">
                  <c:v>-2.7563546357414932E-4</c:v>
                </c:pt>
                <c:pt idx="751">
                  <c:v>-2.6634258241525072E-4</c:v>
                </c:pt>
                <c:pt idx="752">
                  <c:v>-2.5736381561706784E-4</c:v>
                </c:pt>
                <c:pt idx="753">
                  <c:v>-2.4868851831431286E-4</c:v>
                </c:pt>
                <c:pt idx="754">
                  <c:v>-2.4030640730171148E-4</c:v>
                </c:pt>
                <c:pt idx="755">
                  <c:v>-2.3220754871538813E-4</c:v>
                </c:pt>
                <c:pt idx="756">
                  <c:v>-2.2438234613490326E-4</c:v>
                </c:pt>
                <c:pt idx="757">
                  <c:v>-2.1682152909152392E-4</c:v>
                </c:pt>
                <c:pt idx="758">
                  <c:v>-2.0951614196884714E-4</c:v>
                </c:pt>
                <c:pt idx="759">
                  <c:v>-2.0245753328233286E-4</c:v>
                </c:pt>
                <c:pt idx="760">
                  <c:v>-1.9563734532477336E-4</c:v>
                </c:pt>
                <c:pt idx="761">
                  <c:v>-1.8904750416520299E-4</c:v>
                </c:pt>
                <c:pt idx="762">
                  <c:v>-1.8268020998911741E-4</c:v>
                </c:pt>
                <c:pt idx="763">
                  <c:v>-1.7652792776835097E-4</c:v>
                </c:pt>
                <c:pt idx="764">
                  <c:v>-1.7058337824932789E-4</c:v>
                </c:pt>
                <c:pt idx="765">
                  <c:v>-1.6483952924879319E-4</c:v>
                </c:pt>
                <c:pt idx="766">
                  <c:v>-1.5928958724650485E-4</c:v>
                </c:pt>
                <c:pt idx="767">
                  <c:v>-1.5392698926472957E-4</c:v>
                </c:pt>
                <c:pt idx="768">
                  <c:v>-1.4874539502475123E-4</c:v>
                </c:pt>
                <c:pt idx="769">
                  <c:v>-1.4373867937088683E-4</c:v>
                </c:pt>
                <c:pt idx="770">
                  <c:v>-1.3890092495288595E-4</c:v>
                </c:pt>
                <c:pt idx="771">
                  <c:v>-1.3422641515788364E-4</c:v>
                </c:pt>
                <c:pt idx="772">
                  <c:v>-1.2970962728334895E-4</c:v>
                </c:pt>
                <c:pt idx="773">
                  <c:v>-1.2534522594282024E-4</c:v>
                </c:pt>
                <c:pt idx="774">
                  <c:v>-1.2112805669645382E-4</c:v>
                </c:pt>
                <c:pt idx="775">
                  <c:v>-1.1705313989870264E-4</c:v>
                </c:pt>
                <c:pt idx="776">
                  <c:v>-1.1311566475571098E-4</c:v>
                </c:pt>
                <c:pt idx="777">
                  <c:v>-1.0931098358525322E-4</c:v>
                </c:pt>
                <c:pt idx="778">
                  <c:v>-1.0563460627229697E-4</c:v>
                </c:pt>
                <c:pt idx="779">
                  <c:v>-1.0208219491351315E-4</c:v>
                </c:pt>
                <c:pt idx="780">
                  <c:v>-9.8649558644264661E-5</c:v>
                </c:pt>
                <c:pt idx="781">
                  <c:v>-9.5332648641853826E-5</c:v>
                </c:pt>
                <c:pt idx="782">
                  <c:v>-9.2127553298998206E-5</c:v>
                </c:pt>
                <c:pt idx="783">
                  <c:v>-8.903049356173004E-5</c:v>
                </c:pt>
                <c:pt idx="784">
                  <c:v>-8.6037818426089666E-5</c:v>
                </c:pt>
                <c:pt idx="785">
                  <c:v>-8.314600058820969E-5</c:v>
                </c:pt>
                <c:pt idx="786">
                  <c:v>-8.0351632242537177E-5</c:v>
                </c:pt>
                <c:pt idx="787">
                  <c:v>-7.7651421023137122E-5</c:v>
                </c:pt>
                <c:pt idx="788">
                  <c:v>-7.5042186083205259E-5</c:v>
                </c:pt>
                <c:pt idx="789">
                  <c:v>-7.2520854308054817E-5</c:v>
                </c:pt>
                <c:pt idx="790">
                  <c:v>-7.0084456657037043E-5</c:v>
                </c:pt>
                <c:pt idx="791">
                  <c:v>-6.7730124629981469E-5</c:v>
                </c:pt>
                <c:pt idx="792">
                  <c:v>-6.5455086853918225E-5</c:v>
                </c:pt>
                <c:pt idx="793">
                  <c:v>-6.3256665785970442E-5</c:v>
                </c:pt>
                <c:pt idx="794">
                  <c:v>-6.1132274528449002E-5</c:v>
                </c:pt>
                <c:pt idx="795">
                  <c:v>-5.9079413752342359E-5</c:v>
                </c:pt>
                <c:pt idx="796">
                  <c:v>-5.7095668725470894E-5</c:v>
                </c:pt>
                <c:pt idx="797">
                  <c:v>-5.5178706441765023E-5</c:v>
                </c:pt>
                <c:pt idx="798">
                  <c:v>-5.3326272848204124E-5</c:v>
                </c:pt>
                <c:pt idx="799">
                  <c:v>-5.1536190166082347E-5</c:v>
                </c:pt>
                <c:pt idx="800">
                  <c:v>-4.9806354303394678E-5</c:v>
                </c:pt>
                <c:pt idx="801">
                  <c:v>-4.8134732355229002E-5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B-4966-8163-B304FBD9C6A8}"/>
            </c:ext>
          </c:extLst>
        </c:ser>
        <c:ser>
          <c:idx val="2"/>
          <c:order val="2"/>
          <c:tx>
            <c:strRef>
              <c:f>'II Backend'!$AA$3</c:f>
              <c:strCache>
                <c:ptCount val="1"/>
                <c:pt idx="0">
                  <c:v>Δ Mild Symptoms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[0]!View_D_I</c:f>
              <c:numCache>
                <c:formatCode>#,##0</c:formatCode>
                <c:ptCount val="802"/>
                <c:pt idx="0">
                  <c:v>0</c:v>
                </c:pt>
                <c:pt idx="1">
                  <c:v>0</c:v>
                </c:pt>
                <c:pt idx="2">
                  <c:v>1.5575890595896098E-2</c:v>
                </c:pt>
                <c:pt idx="3">
                  <c:v>4.2054253543510209E-2</c:v>
                </c:pt>
                <c:pt idx="4">
                  <c:v>6.8427554640455857E-2</c:v>
                </c:pt>
                <c:pt idx="5">
                  <c:v>8.7039420532130318E-2</c:v>
                </c:pt>
                <c:pt idx="6">
                  <c:v>0.12370302986069642</c:v>
                </c:pt>
                <c:pt idx="7">
                  <c:v>0.15754203897790425</c:v>
                </c:pt>
                <c:pt idx="8">
                  <c:v>0.21295800201151105</c:v>
                </c:pt>
                <c:pt idx="9">
                  <c:v>0.26811104872252889</c:v>
                </c:pt>
                <c:pt idx="10">
                  <c:v>0.33117615550461188</c:v>
                </c:pt>
                <c:pt idx="11">
                  <c:v>0.38455473962222642</c:v>
                </c:pt>
                <c:pt idx="12">
                  <c:v>0.4237862764466831</c:v>
                </c:pt>
                <c:pt idx="13">
                  <c:v>0.46913005231286764</c:v>
                </c:pt>
                <c:pt idx="14">
                  <c:v>0.5113984212642757</c:v>
                </c:pt>
                <c:pt idx="15">
                  <c:v>0.54421170763901117</c:v>
                </c:pt>
                <c:pt idx="16">
                  <c:v>0.57091796758008062</c:v>
                </c:pt>
                <c:pt idx="17">
                  <c:v>0.59386281762957704</c:v>
                </c:pt>
                <c:pt idx="18">
                  <c:v>0.6146938191763871</c:v>
                </c:pt>
                <c:pt idx="19">
                  <c:v>0.63457286281471603</c:v>
                </c:pt>
                <c:pt idx="20">
                  <c:v>0.6621122303731326</c:v>
                </c:pt>
                <c:pt idx="21">
                  <c:v>0.68777776428444426</c:v>
                </c:pt>
                <c:pt idx="22">
                  <c:v>0.71272491283149364</c:v>
                </c:pt>
                <c:pt idx="23">
                  <c:v>0.73777801912266483</c:v>
                </c:pt>
                <c:pt idx="24">
                  <c:v>0.76353201136998372</c:v>
                </c:pt>
                <c:pt idx="25">
                  <c:v>0.79042339907826076</c:v>
                </c:pt>
                <c:pt idx="26">
                  <c:v>0.82656768799904867</c:v>
                </c:pt>
                <c:pt idx="27">
                  <c:v>0.86209386961917644</c:v>
                </c:pt>
                <c:pt idx="28">
                  <c:v>0.89793240437171562</c:v>
                </c:pt>
                <c:pt idx="29">
                  <c:v>0.93476111855782129</c:v>
                </c:pt>
                <c:pt idx="30">
                  <c:v>0.97308359793965948</c:v>
                </c:pt>
                <c:pt idx="31">
                  <c:v>1.0210717538780809</c:v>
                </c:pt>
                <c:pt idx="32">
                  <c:v>1.068904062997845</c:v>
                </c:pt>
                <c:pt idx="33">
                  <c:v>1.1175560004341705</c:v>
                </c:pt>
                <c:pt idx="34">
                  <c:v>1.167747799225765</c:v>
                </c:pt>
                <c:pt idx="35">
                  <c:v>1.2200241409010566</c:v>
                </c:pt>
                <c:pt idx="36">
                  <c:v>1.2748098616840196</c:v>
                </c:pt>
                <c:pt idx="37">
                  <c:v>1.3324489326839775</c:v>
                </c:pt>
                <c:pt idx="38">
                  <c:v>1.3932317782140657</c:v>
                </c:pt>
                <c:pt idx="39">
                  <c:v>1.4574144655903041</c:v>
                </c:pt>
                <c:pt idx="40">
                  <c:v>1.5252322318159308</c:v>
                </c:pt>
                <c:pt idx="41">
                  <c:v>1.5969090675152735</c:v>
                </c:pt>
                <c:pt idx="42">
                  <c:v>1.6726645587208822</c:v>
                </c:pt>
                <c:pt idx="43">
                  <c:v>1.7605064977752889</c:v>
                </c:pt>
                <c:pt idx="44">
                  <c:v>1.8505348332309453</c:v>
                </c:pt>
                <c:pt idx="45">
                  <c:v>1.9748581345810265</c:v>
                </c:pt>
                <c:pt idx="46">
                  <c:v>2.0937265636265181</c:v>
                </c:pt>
                <c:pt idx="47">
                  <c:v>2.2340151213476389</c:v>
                </c:pt>
                <c:pt idx="48">
                  <c:v>2.3756773428527111</c:v>
                </c:pt>
                <c:pt idx="49">
                  <c:v>2.5359968376642712</c:v>
                </c:pt>
                <c:pt idx="50">
                  <c:v>2.7427617331330367</c:v>
                </c:pt>
                <c:pt idx="51">
                  <c:v>2.9844459633732825</c:v>
                </c:pt>
                <c:pt idx="52">
                  <c:v>3.276624593807874</c:v>
                </c:pt>
                <c:pt idx="53">
                  <c:v>3.6071160026001365</c:v>
                </c:pt>
                <c:pt idx="54">
                  <c:v>3.9677518140480572</c:v>
                </c:pt>
                <c:pt idx="55">
                  <c:v>4.3453850608199005</c:v>
                </c:pt>
                <c:pt idx="56">
                  <c:v>4.9102799328692868</c:v>
                </c:pt>
                <c:pt idx="57">
                  <c:v>5.5561237134782573</c:v>
                </c:pt>
                <c:pt idx="58">
                  <c:v>6.2795051364382601</c:v>
                </c:pt>
                <c:pt idx="59">
                  <c:v>7.1410445845462647</c:v>
                </c:pt>
                <c:pt idx="60">
                  <c:v>8.0982826104328041</c:v>
                </c:pt>
                <c:pt idx="61">
                  <c:v>9.21596655996143</c:v>
                </c:pt>
                <c:pt idx="62">
                  <c:v>10.23673951681063</c:v>
                </c:pt>
                <c:pt idx="63">
                  <c:v>11.386647444896127</c:v>
                </c:pt>
                <c:pt idx="64">
                  <c:v>12.567521414751269</c:v>
                </c:pt>
                <c:pt idx="65">
                  <c:v>13.719670977455536</c:v>
                </c:pt>
                <c:pt idx="66">
                  <c:v>14.996973811599759</c:v>
                </c:pt>
                <c:pt idx="67">
                  <c:v>16.204326719975853</c:v>
                </c:pt>
                <c:pt idx="68">
                  <c:v>17.3466390205528</c:v>
                </c:pt>
                <c:pt idx="69">
                  <c:v>18.45926706065751</c:v>
                </c:pt>
                <c:pt idx="70">
                  <c:v>19.583266586071119</c:v>
                </c:pt>
                <c:pt idx="71">
                  <c:v>20.639186763393667</c:v>
                </c:pt>
                <c:pt idx="72">
                  <c:v>21.68132526266578</c:v>
                </c:pt>
                <c:pt idx="73">
                  <c:v>22.670501441606461</c:v>
                </c:pt>
                <c:pt idx="74">
                  <c:v>23.642358661743401</c:v>
                </c:pt>
                <c:pt idx="75">
                  <c:v>24.622492346119827</c:v>
                </c:pt>
                <c:pt idx="76">
                  <c:v>25.629540581432877</c:v>
                </c:pt>
                <c:pt idx="77">
                  <c:v>26.677342314480484</c:v>
                </c:pt>
                <c:pt idx="78">
                  <c:v>27.776445183369788</c:v>
                </c:pt>
                <c:pt idx="79">
                  <c:v>28.935159757459985</c:v>
                </c:pt>
                <c:pt idx="80">
                  <c:v>30.160297473311175</c:v>
                </c:pt>
                <c:pt idx="81">
                  <c:v>31.457688052710864</c:v>
                </c:pt>
                <c:pt idx="82">
                  <c:v>32.832543235412572</c:v>
                </c:pt>
                <c:pt idx="83">
                  <c:v>34.289713459875429</c:v>
                </c:pt>
                <c:pt idx="84">
                  <c:v>35.833870033348717</c:v>
                </c:pt>
                <c:pt idx="85">
                  <c:v>37.469635501616608</c:v>
                </c:pt>
                <c:pt idx="86">
                  <c:v>39.201678070371599</c:v>
                </c:pt>
                <c:pt idx="87">
                  <c:v>41.034781145795932</c:v>
                </c:pt>
                <c:pt idx="88">
                  <c:v>42.973895724458544</c:v>
                </c:pt>
                <c:pt idx="89">
                  <c:v>45.024181034656294</c:v>
                </c:pt>
                <c:pt idx="90">
                  <c:v>47.191037207634167</c:v>
                </c:pt>
                <c:pt idx="91">
                  <c:v>49.48013262480481</c:v>
                </c:pt>
                <c:pt idx="92">
                  <c:v>51.897427797596038</c:v>
                </c:pt>
                <c:pt idx="93">
                  <c:v>54.4491970862573</c:v>
                </c:pt>
                <c:pt idx="94">
                  <c:v>57.14204918055043</c:v>
                </c:pt>
                <c:pt idx="95">
                  <c:v>59.982946998287389</c:v>
                </c:pt>
                <c:pt idx="96">
                  <c:v>62.979227471972536</c:v>
                </c:pt>
                <c:pt idx="97">
                  <c:v>66.138621564796949</c:v>
                </c:pt>
                <c:pt idx="98">
                  <c:v>69.469274767806837</c:v>
                </c:pt>
                <c:pt idx="99">
                  <c:v>72.979768268231737</c:v>
                </c:pt>
                <c:pt idx="100">
                  <c:v>76.679140936443673</c:v>
                </c:pt>
                <c:pt idx="101">
                  <c:v>80.576912249913676</c:v>
                </c:pt>
                <c:pt idx="102">
                  <c:v>84.683106252863126</c:v>
                </c:pt>
                <c:pt idx="103">
                  <c:v>89.008276637179733</c:v>
                </c:pt>
                <c:pt idx="104">
                  <c:v>93.563533021624153</c:v>
                </c:pt>
                <c:pt idx="105">
                  <c:v>98.360568501009311</c:v>
                </c:pt>
                <c:pt idx="106">
                  <c:v>103.41168853391196</c:v>
                </c:pt>
                <c:pt idx="107">
                  <c:v>108.72984123591596</c:v>
                </c:pt>
                <c:pt idx="108">
                  <c:v>114.3286491448589</c:v>
                </c:pt>
                <c:pt idx="109">
                  <c:v>120.22244252482415</c:v>
                </c:pt>
                <c:pt idx="110">
                  <c:v>126.42629427629981</c:v>
                </c:pt>
                <c:pt idx="111">
                  <c:v>132.95605652098084</c:v>
                </c:pt>
                <c:pt idx="112">
                  <c:v>139.82839893092569</c:v>
                </c:pt>
                <c:pt idx="113">
                  <c:v>147.0608488730586</c:v>
                </c:pt>
                <c:pt idx="114">
                  <c:v>154.67183344135856</c:v>
                </c:pt>
                <c:pt idx="115">
                  <c:v>162.68072345035625</c:v>
                </c:pt>
                <c:pt idx="116">
                  <c:v>171.10787946468963</c:v>
                </c:pt>
                <c:pt idx="117">
                  <c:v>179.97469994052517</c:v>
                </c:pt>
                <c:pt idx="118">
                  <c:v>189.30367155542535</c:v>
                </c:pt>
                <c:pt idx="119">
                  <c:v>199.11842180378744</c:v>
                </c:pt>
                <c:pt idx="120">
                  <c:v>209.44377393522882</c:v>
                </c:pt>
                <c:pt idx="121">
                  <c:v>220.30580431314138</c:v>
                </c:pt>
                <c:pt idx="122">
                  <c:v>231.73190227007672</c:v>
                </c:pt>
                <c:pt idx="123">
                  <c:v>243.75083253556841</c:v>
                </c:pt>
                <c:pt idx="124">
                  <c:v>256.39280031036924</c:v>
                </c:pt>
                <c:pt idx="125">
                  <c:v>269.68951905878839</c:v>
                </c:pt>
                <c:pt idx="126">
                  <c:v>283.67428108779131</c:v>
                </c:pt>
                <c:pt idx="127">
                  <c:v>298.38203097768019</c:v>
                </c:pt>
                <c:pt idx="128">
                  <c:v>313.84944192431431</c:v>
                </c:pt>
                <c:pt idx="129">
                  <c:v>330.11499504700805</c:v>
                </c:pt>
                <c:pt idx="130">
                  <c:v>347.21906170906914</c:v>
                </c:pt>
                <c:pt idx="131">
                  <c:v>365.2039888895697</c:v>
                </c:pt>
                <c:pt idx="132">
                  <c:v>384.11418763491929</c:v>
                </c:pt>
                <c:pt idx="133">
                  <c:v>403.99622460719456</c:v>
                </c:pt>
                <c:pt idx="134">
                  <c:v>424.89891673261354</c:v>
                </c:pt>
                <c:pt idx="135">
                  <c:v>446.87342893787536</c:v>
                </c:pt>
                <c:pt idx="136">
                  <c:v>469.97337494414569</c:v>
                </c:pt>
                <c:pt idx="137">
                  <c:v>494.25492106783531</c:v>
                </c:pt>
                <c:pt idx="138">
                  <c:v>519.77689295386517</c:v>
                </c:pt>
                <c:pt idx="139">
                  <c:v>546.60088514051131</c:v>
                </c:pt>
                <c:pt idx="140">
                  <c:v>574.79137332470782</c:v>
                </c:pt>
                <c:pt idx="141">
                  <c:v>604.41582916272273</c:v>
                </c:pt>
                <c:pt idx="142">
                  <c:v>635.54483740280921</c:v>
                </c:pt>
                <c:pt idx="143">
                  <c:v>668.25221510348456</c:v>
                </c:pt>
                <c:pt idx="144">
                  <c:v>702.61513264301902</c:v>
                </c:pt>
                <c:pt idx="145">
                  <c:v>738.71423617193432</c:v>
                </c:pt>
                <c:pt idx="146">
                  <c:v>776.63377110061811</c:v>
                </c:pt>
                <c:pt idx="147">
                  <c:v>816.46170614741277</c:v>
                </c:pt>
                <c:pt idx="148">
                  <c:v>858.28985739888958</c:v>
                </c:pt>
                <c:pt idx="149">
                  <c:v>902.21401175221035</c:v>
                </c:pt>
                <c:pt idx="150">
                  <c:v>948.33404901899848</c:v>
                </c:pt>
                <c:pt idx="151">
                  <c:v>996.75406187081535</c:v>
                </c:pt>
                <c:pt idx="152">
                  <c:v>1047.5824726964274</c:v>
                </c:pt>
                <c:pt idx="153">
                  <c:v>1100.9321463207234</c:v>
                </c:pt>
                <c:pt idx="154">
                  <c:v>1156.9204974032291</c:v>
                </c:pt>
                <c:pt idx="155">
                  <c:v>1215.6695911897514</c:v>
                </c:pt>
                <c:pt idx="156">
                  <c:v>1277.3062361329467</c:v>
                </c:pt>
                <c:pt idx="157">
                  <c:v>1341.9620667264571</c:v>
                </c:pt>
                <c:pt idx="158">
                  <c:v>1409.7736147104115</c:v>
                </c:pt>
                <c:pt idx="159">
                  <c:v>1480.8823666042299</c:v>
                </c:pt>
                <c:pt idx="160">
                  <c:v>1555.4348053043723</c:v>
                </c:pt>
                <c:pt idx="161">
                  <c:v>1633.5824332489792</c:v>
                </c:pt>
                <c:pt idx="162">
                  <c:v>1715.4817743982567</c:v>
                </c:pt>
                <c:pt idx="163">
                  <c:v>1801.2943520082626</c:v>
                </c:pt>
                <c:pt idx="164">
                  <c:v>1891.1866388856579</c:v>
                </c:pt>
                <c:pt idx="165">
                  <c:v>1985.3299765026895</c:v>
                </c:pt>
                <c:pt idx="166">
                  <c:v>2083.9004590245386</c:v>
                </c:pt>
                <c:pt idx="167">
                  <c:v>2187.0787779558159</c:v>
                </c:pt>
                <c:pt idx="168">
                  <c:v>2295.0500227501398</c:v>
                </c:pt>
                <c:pt idx="169">
                  <c:v>2408.003432348014</c:v>
                </c:pt>
                <c:pt idx="170">
                  <c:v>2526.1320922138257</c:v>
                </c:pt>
                <c:pt idx="171">
                  <c:v>2649.6325710370729</c:v>
                </c:pt>
                <c:pt idx="172">
                  <c:v>2778.7044908469106</c:v>
                </c:pt>
                <c:pt idx="173">
                  <c:v>2913.5500238673485</c:v>
                </c:pt>
                <c:pt idx="174">
                  <c:v>3054.3733090181122</c:v>
                </c:pt>
                <c:pt idx="175">
                  <c:v>3201.3797805474023</c:v>
                </c:pt>
                <c:pt idx="176">
                  <c:v>3354.7754008760967</c:v>
                </c:pt>
                <c:pt idx="177">
                  <c:v>3514.7657893456199</c:v>
                </c:pt>
                <c:pt idx="178">
                  <c:v>3681.5552382030728</c:v>
                </c:pt>
                <c:pt idx="179">
                  <c:v>3855.3456068405212</c:v>
                </c:pt>
                <c:pt idx="180">
                  <c:v>4036.3350850400748</c:v>
                </c:pt>
                <c:pt idx="181">
                  <c:v>4224.7168157824635</c:v>
                </c:pt>
                <c:pt idx="182">
                  <c:v>4420.6773680670449</c:v>
                </c:pt>
                <c:pt idx="183">
                  <c:v>4624.3950501873624</c:v>
                </c:pt>
                <c:pt idx="184">
                  <c:v>4836.0380540310143</c:v>
                </c:pt>
                <c:pt idx="185">
                  <c:v>5055.7624212467344</c:v>
                </c:pt>
                <c:pt idx="186">
                  <c:v>5283.7098225767841</c:v>
                </c:pt>
                <c:pt idx="187">
                  <c:v>5520.0051423142722</c:v>
                </c:pt>
                <c:pt idx="188">
                  <c:v>5764.7538607457536</c:v>
                </c:pt>
                <c:pt idx="189">
                  <c:v>6018.0392286158458</c:v>
                </c:pt>
                <c:pt idx="190">
                  <c:v>6279.9192291337822</c:v>
                </c:pt>
                <c:pt idx="191">
                  <c:v>6550.4233248738456</c:v>
                </c:pt>
                <c:pt idx="192">
                  <c:v>6829.5489891371981</c:v>
                </c:pt>
                <c:pt idx="193">
                  <c:v>7117.2580239827221</c:v>
                </c:pt>
                <c:pt idx="194">
                  <c:v>7413.4726702343323</c:v>
                </c:pt>
                <c:pt idx="195">
                  <c:v>7718.0715183700668</c:v>
                </c:pt>
                <c:pt idx="196">
                  <c:v>8030.8852333222749</c:v>
                </c:pt>
                <c:pt idx="197">
                  <c:v>8351.6921108995448</c:v>
                </c:pt>
                <c:pt idx="198">
                  <c:v>8680.2134887942229</c:v>
                </c:pt>
                <c:pt idx="199">
                  <c:v>9016.1090409783646</c:v>
                </c:pt>
                <c:pt idx="200">
                  <c:v>9358.9719907090184</c:v>
                </c:pt>
                <c:pt idx="201">
                  <c:v>9708.3242843469779</c:v>
                </c:pt>
                <c:pt idx="202">
                  <c:v>10063.611775700294</c:v>
                </c:pt>
                <c:pt idx="203">
                  <c:v>10424.199478582013</c:v>
                </c:pt>
                <c:pt idx="204">
                  <c:v>10789.366953632794</c:v>
                </c:pt>
                <c:pt idx="205">
                  <c:v>11158.303904096683</c:v>
                </c:pt>
                <c:pt idx="206">
                  <c:v>11530.106064003427</c:v>
                </c:pt>
                <c:pt idx="207">
                  <c:v>11903.771470929787</c:v>
                </c:pt>
                <c:pt idx="208">
                  <c:v>12278.197223973169</c:v>
                </c:pt>
                <c:pt idx="209">
                  <c:v>12652.176835511927</c:v>
                </c:pt>
                <c:pt idx="210">
                  <c:v>13024.398292473052</c:v>
                </c:pt>
                <c:pt idx="211">
                  <c:v>13393.442948833341</c:v>
                </c:pt>
                <c:pt idx="212">
                  <c:v>13757.785375609994</c:v>
                </c:pt>
                <c:pt idx="213">
                  <c:v>14115.79429722979</c:v>
                </c:pt>
                <c:pt idx="214">
                  <c:v>14465.734743526147</c:v>
                </c:pt>
                <c:pt idx="215">
                  <c:v>14805.771544253977</c:v>
                </c:pt>
                <c:pt idx="216">
                  <c:v>15133.974287533259</c:v>
                </c:pt>
                <c:pt idx="217">
                  <c:v>15448.323854625341</c:v>
                </c:pt>
                <c:pt idx="218">
                  <c:v>15746.720630551805</c:v>
                </c:pt>
                <c:pt idx="219">
                  <c:v>16026.994472990395</c:v>
                </c:pt>
                <c:pt idx="220">
                  <c:v>16286.916500385618</c:v>
                </c:pt>
                <c:pt idx="221">
                  <c:v>16524.212734205707</c:v>
                </c:pt>
                <c:pt idx="222">
                  <c:v>16736.579599755409</c:v>
                </c:pt>
                <c:pt idx="223">
                  <c:v>16921.701255106018</c:v>
                </c:pt>
                <c:pt idx="224">
                  <c:v>17077.268678867142</c:v>
                </c:pt>
                <c:pt idx="225">
                  <c:v>17201.000405254774</c:v>
                </c:pt>
                <c:pt idx="226">
                  <c:v>17290.664749935386</c:v>
                </c:pt>
                <c:pt idx="227">
                  <c:v>17344.103323429124</c:v>
                </c:pt>
                <c:pt idx="228">
                  <c:v>17359.255581570906</c:v>
                </c:pt>
                <c:pt idx="229">
                  <c:v>17334.184116009739</c:v>
                </c:pt>
                <c:pt idx="230">
                  <c:v>17267.100343486061</c:v>
                </c:pt>
                <c:pt idx="231">
                  <c:v>17156.390212264378</c:v>
                </c:pt>
                <c:pt idx="232">
                  <c:v>17000.639509299072</c:v>
                </c:pt>
                <c:pt idx="233">
                  <c:v>16798.658324168413</c:v>
                </c:pt>
                <c:pt idx="234">
                  <c:v>16549.504207101068</c:v>
                </c:pt>
                <c:pt idx="235">
                  <c:v>16252.503550027614</c:v>
                </c:pt>
                <c:pt idx="236">
                  <c:v>15907.270722688292</c:v>
                </c:pt>
                <c:pt idx="237">
                  <c:v>15513.72451137437</c:v>
                </c:pt>
                <c:pt idx="238">
                  <c:v>15072.101436331403</c:v>
                </c:pt>
                <c:pt idx="239">
                  <c:v>14582.965565328253</c:v>
                </c:pt>
                <c:pt idx="240">
                  <c:v>14047.214494956075</c:v>
                </c:pt>
                <c:pt idx="241">
                  <c:v>13466.081236939644</c:v>
                </c:pt>
                <c:pt idx="242">
                  <c:v>12841.13182270783</c:v>
                </c:pt>
                <c:pt idx="243">
                  <c:v>12174.258523767116</c:v>
                </c:pt>
                <c:pt idx="244">
                  <c:v>11467.668675721739</c:v>
                </c:pt>
                <c:pt idx="245">
                  <c:v>10723.869187468896</c:v>
                </c:pt>
                <c:pt idx="246">
                  <c:v>9945.6469112272607</c:v>
                </c:pt>
                <c:pt idx="247">
                  <c:v>9136.0451406955253</c:v>
                </c:pt>
                <c:pt idx="248">
                  <c:v>8298.3365907612024</c:v>
                </c:pt>
                <c:pt idx="249">
                  <c:v>7435.99328999524</c:v>
                </c:pt>
                <c:pt idx="250">
                  <c:v>6552.6538841292495</c:v>
                </c:pt>
                <c:pt idx="251">
                  <c:v>5652.0889026584337</c:v>
                </c:pt>
                <c:pt idx="252">
                  <c:v>4738.1645800209371</c:v>
                </c:pt>
                <c:pt idx="253">
                  <c:v>3814.8058463580674</c:v>
                </c:pt>
                <c:pt idx="254">
                  <c:v>2885.9591101828264</c:v>
                </c:pt>
                <c:pt idx="255">
                  <c:v>1955.5554464922752</c:v>
                </c:pt>
                <c:pt idx="256">
                  <c:v>1027.4747796820011</c:v>
                </c:pt>
                <c:pt idx="257">
                  <c:v>105.5116122814361</c:v>
                </c:pt>
                <c:pt idx="258">
                  <c:v>-806.65720022167079</c:v>
                </c:pt>
                <c:pt idx="259">
                  <c:v>-1705.5021893064259</c:v>
                </c:pt>
                <c:pt idx="260">
                  <c:v>-2587.6681580209406</c:v>
                </c:pt>
                <c:pt idx="261">
                  <c:v>-3449.9979147784179</c:v>
                </c:pt>
                <c:pt idx="262">
                  <c:v>-4289.5526384239784</c:v>
                </c:pt>
                <c:pt idx="263">
                  <c:v>-5103.6287346958416</c:v>
                </c:pt>
                <c:pt idx="264">
                  <c:v>-5889.7711204725783</c:v>
                </c:pt>
                <c:pt idx="265">
                  <c:v>-6645.7829446170945</c:v>
                </c:pt>
                <c:pt idx="266">
                  <c:v>-7369.7318210499361</c:v>
                </c:pt>
                <c:pt idx="267">
                  <c:v>-8059.952709515579</c:v>
                </c:pt>
                <c:pt idx="268">
                  <c:v>-8715.0476312984247</c:v>
                </c:pt>
                <c:pt idx="269">
                  <c:v>-9333.882450229954</c:v>
                </c:pt>
                <c:pt idx="270">
                  <c:v>-9915.5809833805542</c:v>
                </c:pt>
                <c:pt idx="271">
                  <c:v>-10459.516730856732</c:v>
                </c:pt>
                <c:pt idx="272">
                  <c:v>-10965.302530398127</c:v>
                </c:pt>
                <c:pt idx="273">
                  <c:v>-11432.778450539452</c:v>
                </c:pt>
                <c:pt idx="274">
                  <c:v>-11861.998236650368</c:v>
                </c:pt>
                <c:pt idx="275">
                  <c:v>-12253.214618080645</c:v>
                </c:pt>
                <c:pt idx="276">
                  <c:v>-12606.863772831159</c:v>
                </c:pt>
                <c:pt idx="277">
                  <c:v>-12923.549229657277</c:v>
                </c:pt>
                <c:pt idx="278">
                  <c:v>-13204.025467257365</c:v>
                </c:pt>
                <c:pt idx="279">
                  <c:v>-13449.181447193958</c:v>
                </c:pt>
                <c:pt idx="280">
                  <c:v>-13660.024292326416</c:v>
                </c:pt>
                <c:pt idx="281">
                  <c:v>-13837.663296633866</c:v>
                </c:pt>
                <c:pt idx="282">
                  <c:v>-13983.294426118722</c:v>
                </c:pt>
                <c:pt idx="283">
                  <c:v>-14098.18544462265</c:v>
                </c:pt>
                <c:pt idx="284">
                  <c:v>-14183.661773411557</c:v>
                </c:pt>
                <c:pt idx="285">
                  <c:v>-14241.093169687432</c:v>
                </c:pt>
                <c:pt idx="286">
                  <c:v>-14271.88128712133</c:v>
                </c:pt>
                <c:pt idx="287">
                  <c:v>-14277.448161283508</c:v>
                </c:pt>
                <c:pt idx="288">
                  <c:v>-14259.225644634338</c:v>
                </c:pt>
                <c:pt idx="289">
                  <c:v>-14218.645799608086</c:v>
                </c:pt>
                <c:pt idx="290">
                  <c:v>-14157.132244279259</c:v>
                </c:pt>
                <c:pt idx="291">
                  <c:v>-14076.092433120357</c:v>
                </c:pt>
                <c:pt idx="292">
                  <c:v>-13976.910845350823</c:v>
                </c:pt>
                <c:pt idx="293">
                  <c:v>-13860.943045226159</c:v>
                </c:pt>
                <c:pt idx="294">
                  <c:v>-13729.510572197149</c:v>
                </c:pt>
                <c:pt idx="295">
                  <c:v>-13583.896614028316</c:v>
                </c:pt>
                <c:pt idx="296">
                  <c:v>-13425.342412527709</c:v>
                </c:pt>
                <c:pt idx="297">
                  <c:v>-13255.044349367265</c:v>
                </c:pt>
                <c:pt idx="298">
                  <c:v>-13074.151658386982</c:v>
                </c:pt>
                <c:pt idx="299">
                  <c:v>-12883.764710620278</c:v>
                </c:pt>
                <c:pt idx="300">
                  <c:v>-12684.933818915335</c:v>
                </c:pt>
                <c:pt idx="301">
                  <c:v>-12478.658510309935</c:v>
                </c:pt>
                <c:pt idx="302">
                  <c:v>-12265.887216118048</c:v>
                </c:pt>
                <c:pt idx="303">
                  <c:v>-12047.51733190188</c:v>
                </c:pt>
                <c:pt idx="304">
                  <c:v>-11824.395602013683</c:v>
                </c:pt>
                <c:pt idx="305">
                  <c:v>-11597.318786126678</c:v>
                </c:pt>
                <c:pt idx="306">
                  <c:v>-11367.034568037721</c:v>
                </c:pt>
                <c:pt idx="307">
                  <c:v>-11134.242669964326</c:v>
                </c:pt>
                <c:pt idx="308">
                  <c:v>-10899.596138511086</c:v>
                </c:pt>
                <c:pt idx="309">
                  <c:v>-10663.702771398472</c:v>
                </c:pt>
                <c:pt idx="310">
                  <c:v>-10427.126656901906</c:v>
                </c:pt>
                <c:pt idx="311">
                  <c:v>-10190.389800699195</c:v>
                </c:pt>
                <c:pt idx="312">
                  <c:v>-9953.9738174567465</c:v>
                </c:pt>
                <c:pt idx="313">
                  <c:v>-9718.3216669788817</c:v>
                </c:pt>
                <c:pt idx="314">
                  <c:v>-9483.839417088544</c:v>
                </c:pt>
                <c:pt idx="315">
                  <c:v>-9250.8980175973848</c:v>
                </c:pt>
                <c:pt idx="316">
                  <c:v>-9019.835071751033</c:v>
                </c:pt>
                <c:pt idx="317">
                  <c:v>-8790.95659340563</c:v>
                </c:pt>
                <c:pt idx="318">
                  <c:v>-8564.5387399057508</c:v>
                </c:pt>
                <c:pt idx="319">
                  <c:v>-8340.8295121916744</c:v>
                </c:pt>
                <c:pt idx="320">
                  <c:v>-8120.0504150774213</c:v>
                </c:pt>
                <c:pt idx="321">
                  <c:v>-7902.3980719139217</c:v>
                </c:pt>
                <c:pt idx="322">
                  <c:v>-7688.0457889909158</c:v>
                </c:pt>
                <c:pt idx="323">
                  <c:v>-7477.1450660463597</c:v>
                </c:pt>
                <c:pt idx="324">
                  <c:v>-7269.8270501524676</c:v>
                </c:pt>
                <c:pt idx="325">
                  <c:v>-7066.2039310384134</c:v>
                </c:pt>
                <c:pt idx="326">
                  <c:v>-6866.3702766039351</c:v>
                </c:pt>
                <c:pt idx="327">
                  <c:v>-6670.4043079796247</c:v>
                </c:pt>
                <c:pt idx="328">
                  <c:v>-6478.3691140108276</c:v>
                </c:pt>
                <c:pt idx="329">
                  <c:v>-6290.313805485086</c:v>
                </c:pt>
                <c:pt idx="330">
                  <c:v>-6106.2746098036878</c:v>
                </c:pt>
                <c:pt idx="331">
                  <c:v>-5926.2759071109176</c:v>
                </c:pt>
                <c:pt idx="332">
                  <c:v>-5750.3312091602711</c:v>
                </c:pt>
                <c:pt idx="333">
                  <c:v>-5578.4440824087942</c:v>
                </c:pt>
                <c:pt idx="334">
                  <c:v>-5410.6090170036186</c:v>
                </c:pt>
                <c:pt idx="335">
                  <c:v>-5246.812243456312</c:v>
                </c:pt>
                <c:pt idx="336">
                  <c:v>-5087.0324989038927</c:v>
                </c:pt>
                <c:pt idx="337">
                  <c:v>-4931.2417449236091</c:v>
                </c:pt>
                <c:pt idx="338">
                  <c:v>-4779.4058389177953</c:v>
                </c:pt>
                <c:pt idx="339">
                  <c:v>-4631.485161108576</c:v>
                </c:pt>
                <c:pt idx="340">
                  <c:v>-4487.4351991881704</c:v>
                </c:pt>
                <c:pt idx="341">
                  <c:v>-4347.2070926629531</c:v>
                </c:pt>
                <c:pt idx="342">
                  <c:v>-4210.7481389043242</c:v>
                </c:pt>
                <c:pt idx="343">
                  <c:v>-4078.0022628881561</c:v>
                </c:pt>
                <c:pt idx="344">
                  <c:v>-3948.910452560187</c:v>
                </c:pt>
                <c:pt idx="345">
                  <c:v>-3823.411161715354</c:v>
                </c:pt>
                <c:pt idx="346">
                  <c:v>-3701.440682223445</c:v>
                </c:pt>
                <c:pt idx="347">
                  <c:v>-3582.9334873720218</c:v>
                </c:pt>
                <c:pt idx="348">
                  <c:v>-3467.8225480350811</c:v>
                </c:pt>
                <c:pt idx="349">
                  <c:v>-3356.0396233085048</c:v>
                </c:pt>
                <c:pt idx="350">
                  <c:v>-3247.5155271865951</c:v>
                </c:pt>
                <c:pt idx="351">
                  <c:v>-3142.1803727850202</c:v>
                </c:pt>
                <c:pt idx="352">
                  <c:v>-3039.9637955474027</c:v>
                </c:pt>
                <c:pt idx="353">
                  <c:v>-2940.7951568037242</c:v>
                </c:pt>
                <c:pt idx="354">
                  <c:v>-2844.6037289823144</c:v>
                </c:pt>
                <c:pt idx="355">
                  <c:v>-2751.3188637101412</c:v>
                </c:pt>
                <c:pt idx="356">
                  <c:v>-2660.8701439720462</c:v>
                </c:pt>
                <c:pt idx="357">
                  <c:v>-2573.1875214356842</c:v>
                </c:pt>
                <c:pt idx="358">
                  <c:v>-2488.2014399887412</c:v>
                </c:pt>
                <c:pt idx="359">
                  <c:v>-2405.8429464750952</c:v>
                </c:pt>
                <c:pt idx="360">
                  <c:v>-2326.0437895602663</c:v>
                </c:pt>
                <c:pt idx="361">
                  <c:v>-2248.7365076011774</c:v>
                </c:pt>
                <c:pt idx="362">
                  <c:v>-2173.8545063433703</c:v>
                </c:pt>
                <c:pt idx="363">
                  <c:v>-2101.3321272181638</c:v>
                </c:pt>
                <c:pt idx="364">
                  <c:v>-2031.1047069647029</c:v>
                </c:pt>
                <c:pt idx="365">
                  <c:v>-1963.1086292559339</c:v>
                </c:pt>
                <c:pt idx="366">
                  <c:v>-1897.2813689644463</c:v>
                </c:pt>
                <c:pt idx="367">
                  <c:v>-1833.5615296627366</c:v>
                </c:pt>
                <c:pt idx="368">
                  <c:v>-1771.8888749133766</c:v>
                </c:pt>
                <c:pt idx="369">
                  <c:v>-1712.2043538678263</c:v>
                </c:pt>
                <c:pt idx="370">
                  <c:v>-1654.4501216576027</c:v>
                </c:pt>
                <c:pt idx="371">
                  <c:v>-1598.5695550281307</c:v>
                </c:pt>
                <c:pt idx="372">
                  <c:v>-1544.5072636355108</c:v>
                </c:pt>
                <c:pt idx="373">
                  <c:v>-1492.2090973956729</c:v>
                </c:pt>
                <c:pt idx="374">
                  <c:v>-1441.6221502493136</c:v>
                </c:pt>
                <c:pt idx="375">
                  <c:v>-1392.6947606789254</c:v>
                </c:pt>
                <c:pt idx="376">
                  <c:v>-1345.3765092905087</c:v>
                </c:pt>
                <c:pt idx="377">
                  <c:v>-1299.6182137495489</c:v>
                </c:pt>
                <c:pt idx="378">
                  <c:v>-1255.3719213392396</c:v>
                </c:pt>
                <c:pt idx="379">
                  <c:v>-1212.5908993892081</c:v>
                </c:pt>
                <c:pt idx="380">
                  <c:v>-1171.2296238039999</c:v>
                </c:pt>
                <c:pt idx="381">
                  <c:v>-1131.2437659028255</c:v>
                </c:pt>
                <c:pt idx="382">
                  <c:v>-1092.590177766222</c:v>
                </c:pt>
                <c:pt idx="383">
                  <c:v>-1055.2268762692947</c:v>
                </c:pt>
                <c:pt idx="384">
                  <c:v>-1019.113025967381</c:v>
                </c:pt>
                <c:pt idx="385">
                  <c:v>-984.20892098639524</c:v>
                </c:pt>
                <c:pt idx="386">
                  <c:v>-950.47596605774015</c:v>
                </c:pt>
                <c:pt idx="387">
                  <c:v>-917.87665682610168</c:v>
                </c:pt>
                <c:pt idx="388">
                  <c:v>-886.37455954773031</c:v>
                </c:pt>
                <c:pt idx="389">
                  <c:v>-855.9342902865792</c:v>
                </c:pt>
                <c:pt idx="390">
                  <c:v>-826.52149370672123</c:v>
                </c:pt>
                <c:pt idx="391">
                  <c:v>-798.10282155041205</c:v>
                </c:pt>
                <c:pt idx="392">
                  <c:v>-770.64591088346424</c:v>
                </c:pt>
                <c:pt idx="393">
                  <c:v>-744.11936218202754</c:v>
                </c:pt>
                <c:pt idx="394">
                  <c:v>-718.49271732791385</c:v>
                </c:pt>
                <c:pt idx="395">
                  <c:v>-693.73643757340687</c:v>
                </c:pt>
                <c:pt idx="396">
                  <c:v>-669.82188153035895</c:v>
                </c:pt>
                <c:pt idx="397">
                  <c:v>-646.72128323310972</c:v>
                </c:pt>
                <c:pt idx="398">
                  <c:v>-624.40773031963545</c:v>
                </c:pt>
                <c:pt idx="399">
                  <c:v>-602.85514237063398</c:v>
                </c:pt>
                <c:pt idx="400">
                  <c:v>-582.03824944203734</c:v>
                </c:pt>
                <c:pt idx="401">
                  <c:v>-561.93257082243508</c:v>
                </c:pt>
                <c:pt idx="402">
                  <c:v>-542.51439404327903</c:v>
                </c:pt>
                <c:pt idx="403">
                  <c:v>-523.76075416632739</c:v>
                </c:pt>
                <c:pt idx="404">
                  <c:v>-505.64941336977245</c:v>
                </c:pt>
                <c:pt idx="405">
                  <c:v>-488.15884085158905</c:v>
                </c:pt>
                <c:pt idx="406">
                  <c:v>-471.26819306616198</c:v>
                </c:pt>
                <c:pt idx="407">
                  <c:v>-454.95729430773463</c:v>
                </c:pt>
                <c:pt idx="408">
                  <c:v>-439.20661765214027</c:v>
                </c:pt>
                <c:pt idx="409">
                  <c:v>-423.99726626625306</c:v>
                </c:pt>
                <c:pt idx="410">
                  <c:v>-409.31095509284387</c:v>
                </c:pt>
                <c:pt idx="411">
                  <c:v>-395.12999291670712</c:v>
                </c:pt>
                <c:pt idx="412">
                  <c:v>-381.43726481668818</c:v>
                </c:pt>
                <c:pt idx="413">
                  <c:v>-368.21621500660694</c:v>
                </c:pt>
                <c:pt idx="414">
                  <c:v>-355.4508300670168</c:v>
                </c:pt>
                <c:pt idx="415">
                  <c:v>-343.12562256856654</c:v>
                </c:pt>
                <c:pt idx="416">
                  <c:v>-331.2256150866815</c:v>
                </c:pt>
                <c:pt idx="417">
                  <c:v>-319.73632460645604</c:v>
                </c:pt>
                <c:pt idx="418">
                  <c:v>-308.64374731576936</c:v>
                </c:pt>
                <c:pt idx="419">
                  <c:v>-297.9343437839234</c:v>
                </c:pt>
                <c:pt idx="420">
                  <c:v>-287.59502452247398</c:v>
                </c:pt>
                <c:pt idx="421">
                  <c:v>-277.6131359243409</c:v>
                </c:pt>
                <c:pt idx="422">
                  <c:v>-267.97644657674027</c:v>
                </c:pt>
                <c:pt idx="423">
                  <c:v>-258.67313394308712</c:v>
                </c:pt>
                <c:pt idx="424">
                  <c:v>-249.69177140857755</c:v>
                </c:pt>
                <c:pt idx="425">
                  <c:v>-241.0213156838654</c:v>
                </c:pt>
                <c:pt idx="426">
                  <c:v>-232.65109456090158</c:v>
                </c:pt>
                <c:pt idx="427">
                  <c:v>-224.57079501480985</c:v>
                </c:pt>
                <c:pt idx="428">
                  <c:v>-216.77045164541505</c:v>
                </c:pt>
                <c:pt idx="429">
                  <c:v>-209.24043545191398</c:v>
                </c:pt>
                <c:pt idx="430">
                  <c:v>-201.97144293398833</c:v>
                </c:pt>
                <c:pt idx="431">
                  <c:v>-194.9544855125896</c:v>
                </c:pt>
                <c:pt idx="432">
                  <c:v>-188.18087926352746</c:v>
                </c:pt>
                <c:pt idx="433">
                  <c:v>-181.64223495692841</c:v>
                </c:pt>
                <c:pt idx="434">
                  <c:v>-175.33044839560625</c:v>
                </c:pt>
                <c:pt idx="435">
                  <c:v>-169.23769104536495</c:v>
                </c:pt>
                <c:pt idx="436">
                  <c:v>-163.35640095026156</c:v>
                </c:pt>
                <c:pt idx="437">
                  <c:v>-157.67927392587171</c:v>
                </c:pt>
                <c:pt idx="438">
                  <c:v>-152.19925502362912</c:v>
                </c:pt>
                <c:pt idx="439">
                  <c:v>-146.90953025938597</c:v>
                </c:pt>
                <c:pt idx="440">
                  <c:v>-141.80351859934535</c:v>
                </c:pt>
                <c:pt idx="441">
                  <c:v>-136.87486419665265</c:v>
                </c:pt>
                <c:pt idx="442">
                  <c:v>-132.1174288719526</c:v>
                </c:pt>
                <c:pt idx="443">
                  <c:v>-127.52528483134711</c:v>
                </c:pt>
                <c:pt idx="444">
                  <c:v>-123.09270761526068</c:v>
                </c:pt>
                <c:pt idx="445">
                  <c:v>-118.8141692718209</c:v>
                </c:pt>
                <c:pt idx="446">
                  <c:v>-114.68433174848224</c:v>
                </c:pt>
                <c:pt idx="447">
                  <c:v>-110.69804049571394</c:v>
                </c:pt>
                <c:pt idx="448">
                  <c:v>-106.85031827668854</c:v>
                </c:pt>
                <c:pt idx="449">
                  <c:v>-103.13635917704278</c:v>
                </c:pt>
                <c:pt idx="450">
                  <c:v>-99.551522808870232</c:v>
                </c:pt>
                <c:pt idx="451">
                  <c:v>-96.091328703256295</c:v>
                </c:pt>
                <c:pt idx="452">
                  <c:v>-92.751450885768008</c:v>
                </c:pt>
                <c:pt idx="453">
                  <c:v>-89.52771262944907</c:v>
                </c:pt>
                <c:pt idx="454">
                  <c:v>-86.416081379980824</c:v>
                </c:pt>
                <c:pt idx="455">
                  <c:v>-83.412663847805561</c:v>
                </c:pt>
                <c:pt idx="456">
                  <c:v>-80.513701262136692</c:v>
                </c:pt>
                <c:pt idx="457">
                  <c:v>-77.715564781879493</c:v>
                </c:pt>
                <c:pt idx="458">
                  <c:v>-75.01475105865029</c:v>
                </c:pt>
                <c:pt idx="459">
                  <c:v>-72.40787794715925</c:v>
                </c:pt>
                <c:pt idx="460">
                  <c:v>-69.891680358385429</c:v>
                </c:pt>
                <c:pt idx="461">
                  <c:v>-67.46300625106096</c:v>
                </c:pt>
                <c:pt idx="462">
                  <c:v>-65.118812757122896</c:v>
                </c:pt>
                <c:pt idx="463">
                  <c:v>-62.856162436891054</c:v>
                </c:pt>
                <c:pt idx="464">
                  <c:v>-60.672219659860957</c:v>
                </c:pt>
                <c:pt idx="465">
                  <c:v>-58.564247107104165</c:v>
                </c:pt>
                <c:pt idx="466">
                  <c:v>-56.52960239138838</c:v>
                </c:pt>
                <c:pt idx="467">
                  <c:v>-54.565734791231307</c:v>
                </c:pt>
                <c:pt idx="468">
                  <c:v>-52.670182095220525</c:v>
                </c:pt>
                <c:pt idx="469">
                  <c:v>-50.840567553027995</c:v>
                </c:pt>
                <c:pt idx="470">
                  <c:v>-49.074596929661084</c:v>
                </c:pt>
                <c:pt idx="471">
                  <c:v>-47.370055659582249</c:v>
                </c:pt>
                <c:pt idx="472">
                  <c:v>-45.72480609744548</c:v>
                </c:pt>
                <c:pt idx="473">
                  <c:v>-44.136784862271725</c:v>
                </c:pt>
                <c:pt idx="474">
                  <c:v>-42.60400027201058</c:v>
                </c:pt>
                <c:pt idx="475">
                  <c:v>-41.124529865498289</c:v>
                </c:pt>
                <c:pt idx="476">
                  <c:v>-39.696518008933481</c:v>
                </c:pt>
                <c:pt idx="477">
                  <c:v>-38.31817358407352</c:v>
                </c:pt>
                <c:pt idx="478">
                  <c:v>-36.987767755437289</c:v>
                </c:pt>
                <c:pt idx="479">
                  <c:v>-35.703631813893935</c:v>
                </c:pt>
                <c:pt idx="480">
                  <c:v>-34.464155094084958</c:v>
                </c:pt>
                <c:pt idx="481">
                  <c:v>-33.26778296322243</c:v>
                </c:pt>
                <c:pt idx="482">
                  <c:v>-32.113014878870104</c:v>
                </c:pt>
                <c:pt idx="483">
                  <c:v>-30.998402513400379</c:v>
                </c:pt>
                <c:pt idx="484">
                  <c:v>-29.922547942884762</c:v>
                </c:pt>
                <c:pt idx="485">
                  <c:v>-28.884101898252652</c:v>
                </c:pt>
                <c:pt idx="486">
                  <c:v>-27.88176207662309</c:v>
                </c:pt>
                <c:pt idx="487">
                  <c:v>-26.914271510774938</c:v>
                </c:pt>
                <c:pt idx="488">
                  <c:v>-25.980416994794155</c:v>
                </c:pt>
                <c:pt idx="489">
                  <c:v>-25.079027563996419</c:v>
                </c:pt>
                <c:pt idx="490">
                  <c:v>-24.208973027286106</c:v>
                </c:pt>
                <c:pt idx="491">
                  <c:v>-23.36916255017104</c:v>
                </c:pt>
                <c:pt idx="492">
                  <c:v>-22.55854328671478</c:v>
                </c:pt>
                <c:pt idx="493">
                  <c:v>-21.776099058757723</c:v>
                </c:pt>
                <c:pt idx="494">
                  <c:v>-21.02084908080144</c:v>
                </c:pt>
                <c:pt idx="495">
                  <c:v>-20.291846728995438</c:v>
                </c:pt>
                <c:pt idx="496">
                  <c:v>-19.58817835272464</c:v>
                </c:pt>
                <c:pt idx="497">
                  <c:v>-18.908962127338214</c:v>
                </c:pt>
                <c:pt idx="498">
                  <c:v>-18.253346946615579</c:v>
                </c:pt>
                <c:pt idx="499">
                  <c:v>-17.620511353607696</c:v>
                </c:pt>
                <c:pt idx="500">
                  <c:v>-17.009662508538611</c:v>
                </c:pt>
                <c:pt idx="501">
                  <c:v>-16.420035192496812</c:v>
                </c:pt>
                <c:pt idx="502">
                  <c:v>-15.85089084568699</c:v>
                </c:pt>
                <c:pt idx="503">
                  <c:v>-15.301516639055478</c:v>
                </c:pt>
                <c:pt idx="504">
                  <c:v>-14.771224578141641</c:v>
                </c:pt>
                <c:pt idx="505">
                  <c:v>-14.259350638046442</c:v>
                </c:pt>
                <c:pt idx="506">
                  <c:v>-13.765253928446612</c:v>
                </c:pt>
                <c:pt idx="507">
                  <c:v>-13.288315887619262</c:v>
                </c:pt>
                <c:pt idx="508">
                  <c:v>-12.827939504476774</c:v>
                </c:pt>
                <c:pt idx="509">
                  <c:v>-12.383548567645505</c:v>
                </c:pt>
                <c:pt idx="510">
                  <c:v>-11.954586940653769</c:v>
                </c:pt>
                <c:pt idx="511">
                  <c:v>-11.540517862329523</c:v>
                </c:pt>
                <c:pt idx="512">
                  <c:v>-11.140823271533918</c:v>
                </c:pt>
                <c:pt idx="513">
                  <c:v>-10.755003155390341</c:v>
                </c:pt>
                <c:pt idx="514">
                  <c:v>-10.382574920196646</c:v>
                </c:pt>
                <c:pt idx="515">
                  <c:v>-10.023072784234103</c:v>
                </c:pt>
                <c:pt idx="516">
                  <c:v>-9.6760471917153268</c:v>
                </c:pt>
                <c:pt idx="517">
                  <c:v>-9.3410642471391725</c:v>
                </c:pt>
                <c:pt idx="518">
                  <c:v>-9.0177051693451915</c:v>
                </c:pt>
                <c:pt idx="519">
                  <c:v>-8.7055657645831559</c:v>
                </c:pt>
                <c:pt idx="520">
                  <c:v>-8.404255917940219</c:v>
                </c:pt>
                <c:pt idx="521">
                  <c:v>-8.11339910248725</c:v>
                </c:pt>
                <c:pt idx="522">
                  <c:v>-7.8326319055290696</c:v>
                </c:pt>
                <c:pt idx="523">
                  <c:v>-7.5616035713659073</c:v>
                </c:pt>
                <c:pt idx="524">
                  <c:v>-7.2999755599907417</c:v>
                </c:pt>
                <c:pt idx="525">
                  <c:v>-7.0474211211704585</c:v>
                </c:pt>
                <c:pt idx="526">
                  <c:v>-6.8036248833748232</c:v>
                </c:pt>
                <c:pt idx="527">
                  <c:v>-6.5682824570376965</c:v>
                </c:pt>
                <c:pt idx="528">
                  <c:v>-6.3411000516516935</c:v>
                </c:pt>
                <c:pt idx="529">
                  <c:v>-6.1217941062152761</c:v>
                </c:pt>
                <c:pt idx="530">
                  <c:v>-5.9100909325675275</c:v>
                </c:pt>
                <c:pt idx="531">
                  <c:v>-5.7057263711619726</c:v>
                </c:pt>
                <c:pt idx="532">
                  <c:v>-5.5084454588463814</c:v>
                </c:pt>
                <c:pt idx="533">
                  <c:v>-5.3180021082311271</c:v>
                </c:pt>
                <c:pt idx="534">
                  <c:v>-5.1341587982412591</c:v>
                </c:pt>
                <c:pt idx="535">
                  <c:v>-4.9566862754639089</c:v>
                </c:pt>
                <c:pt idx="536">
                  <c:v>-4.7853632659141851</c:v>
                </c:pt>
                <c:pt idx="537">
                  <c:v>-4.6199761968569533</c:v>
                </c:pt>
                <c:pt idx="538">
                  <c:v>-4.4603189283336206</c:v>
                </c:pt>
                <c:pt idx="539">
                  <c:v>-4.3061924940558924</c:v>
                </c:pt>
                <c:pt idx="540">
                  <c:v>-4.1574048513399902</c:v>
                </c:pt>
                <c:pt idx="541">
                  <c:v>-4.0137706397657809</c:v>
                </c:pt>
                <c:pt idx="542">
                  <c:v>-3.8751109482568609</c:v>
                </c:pt>
                <c:pt idx="543">
                  <c:v>-3.7412530902879126</c:v>
                </c:pt>
                <c:pt idx="544">
                  <c:v>-3.6120303869355155</c:v>
                </c:pt>
                <c:pt idx="545">
                  <c:v>-3.4872819574992775</c:v>
                </c:pt>
                <c:pt idx="546">
                  <c:v>-3.3668525174286117</c:v>
                </c:pt>
                <c:pt idx="547">
                  <c:v>-3.2505921833008529</c:v>
                </c:pt>
                <c:pt idx="548">
                  <c:v>-3.1383562846041713</c:v>
                </c:pt>
                <c:pt idx="549">
                  <c:v>-3.0300051820879901</c:v>
                </c:pt>
                <c:pt idx="550">
                  <c:v>-2.9254040924519273</c:v>
                </c:pt>
                <c:pt idx="551">
                  <c:v>-2.8244229191514876</c:v>
                </c:pt>
                <c:pt idx="552">
                  <c:v>-2.7269360891076388</c:v>
                </c:pt>
                <c:pt idx="553">
                  <c:v>-2.6328223951136636</c:v>
                </c:pt>
                <c:pt idx="554">
                  <c:v>-2.5419648437406721</c:v>
                </c:pt>
                <c:pt idx="555">
                  <c:v>-2.4542505085498476</c:v>
                </c:pt>
                <c:pt idx="556">
                  <c:v>-2.3695703884258421</c:v>
                </c:pt>
                <c:pt idx="557">
                  <c:v>-2.2878192708530207</c:v>
                </c:pt>
                <c:pt idx="558">
                  <c:v>-2.2088955999614228</c:v>
                </c:pt>
                <c:pt idx="559">
                  <c:v>-2.1327013491763722</c:v>
                </c:pt>
                <c:pt idx="560">
                  <c:v>-2.0591418983106493</c:v>
                </c:pt>
                <c:pt idx="561">
                  <c:v>-1.9881259149443977</c:v>
                </c:pt>
                <c:pt idx="562">
                  <c:v>-1.9195652399427274</c:v>
                </c:pt>
                <c:pt idx="563">
                  <c:v>-1.8533747769667883</c:v>
                </c:pt>
                <c:pt idx="564">
                  <c:v>-1.7894723858387422</c:v>
                </c:pt>
                <c:pt idx="565">
                  <c:v>-1.7277787796261137</c:v>
                </c:pt>
                <c:pt idx="566">
                  <c:v>-1.6682174253155182</c:v>
                </c:pt>
                <c:pt idx="567">
                  <c:v>-1.6107144479506204</c:v>
                </c:pt>
                <c:pt idx="568">
                  <c:v>-1.5551985381131672</c:v>
                </c:pt>
                <c:pt idx="569">
                  <c:v>-1.5016008626304824</c:v>
                </c:pt>
                <c:pt idx="570">
                  <c:v>-1.4498549783966794</c:v>
                </c:pt>
                <c:pt idx="571">
                  <c:v>-1.3998967491989092</c:v>
                </c:pt>
                <c:pt idx="572">
                  <c:v>-1.3516642654436666</c:v>
                </c:pt>
                <c:pt idx="573">
                  <c:v>-1.3050977666819676</c:v>
                </c:pt>
                <c:pt idx="574">
                  <c:v>-1.2601395668355337</c:v>
                </c:pt>
                <c:pt idx="575">
                  <c:v>-1.216733982029865</c:v>
                </c:pt>
                <c:pt idx="576">
                  <c:v>-1.1748272609429549</c:v>
                </c:pt>
                <c:pt idx="577">
                  <c:v>-1.1343675175820067</c:v>
                </c:pt>
                <c:pt idx="578">
                  <c:v>-1.0953046664032513</c:v>
                </c:pt>
                <c:pt idx="579">
                  <c:v>-1.0575903596931333</c:v>
                </c:pt>
                <c:pt idx="580">
                  <c:v>-1.0211779271318981</c:v>
                </c:pt>
                <c:pt idx="581">
                  <c:v>-0.98602231746332691</c:v>
                </c:pt>
                <c:pt idx="582">
                  <c:v>-0.95208004219723463</c:v>
                </c:pt>
                <c:pt idx="583">
                  <c:v>-0.919309121273578</c:v>
                </c:pt>
                <c:pt idx="584">
                  <c:v>-0.88766903061992508</c:v>
                </c:pt>
                <c:pt idx="585">
                  <c:v>-0.85712065153596129</c:v>
                </c:pt>
                <c:pt idx="586">
                  <c:v>-0.82762622184144519</c:v>
                </c:pt>
                <c:pt idx="587">
                  <c:v>-0.79914928872598878</c:v>
                </c:pt>
                <c:pt idx="588">
                  <c:v>-0.77165466324123244</c:v>
                </c:pt>
                <c:pt idx="589">
                  <c:v>-0.74510837637818028</c:v>
                </c:pt>
                <c:pt idx="590">
                  <c:v>-0.71947763667430564</c:v>
                </c:pt>
                <c:pt idx="591">
                  <c:v>-0.69473078929707199</c:v>
                </c:pt>
                <c:pt idx="592">
                  <c:v>-0.67083727655233716</c:v>
                </c:pt>
                <c:pt idx="593">
                  <c:v>-0.64776759976797749</c:v>
                </c:pt>
                <c:pt idx="594">
                  <c:v>-0.62549328250462821</c:v>
                </c:pt>
                <c:pt idx="595">
                  <c:v>-0.60398683504739026</c:v>
                </c:pt>
                <c:pt idx="596">
                  <c:v>-0.58322172013368601</c:v>
                </c:pt>
                <c:pt idx="597">
                  <c:v>-0.56317231987422645</c:v>
                </c:pt>
                <c:pt idx="598">
                  <c:v>-0.54381390382540928</c:v>
                </c:pt>
                <c:pt idx="599">
                  <c:v>-0.52512259817303253</c:v>
                </c:pt>
                <c:pt idx="600">
                  <c:v>-0.50707535598853681</c:v>
                </c:pt>
                <c:pt idx="601">
                  <c:v>-0.48964992852037525</c:v>
                </c:pt>
                <c:pt idx="602">
                  <c:v>-0.4728248374844064</c:v>
                </c:pt>
                <c:pt idx="603">
                  <c:v>-0.45657934831848479</c:v>
                </c:pt>
                <c:pt idx="604">
                  <c:v>-0.44089344436761557</c:v>
                </c:pt>
                <c:pt idx="605">
                  <c:v>-0.42574780196723516</c:v>
                </c:pt>
                <c:pt idx="606">
                  <c:v>-0.41112376639327941</c:v>
                </c:pt>
                <c:pt idx="607">
                  <c:v>-0.39700332864887145</c:v>
                </c:pt>
                <c:pt idx="608">
                  <c:v>-0.38336910305842054</c:v>
                </c:pt>
                <c:pt idx="609">
                  <c:v>-0.3702043056409714</c:v>
                </c:pt>
                <c:pt idx="610">
                  <c:v>-0.35749273323570918</c:v>
                </c:pt>
                <c:pt idx="611">
                  <c:v>-0.34521874335335134</c:v>
                </c:pt>
                <c:pt idx="612">
                  <c:v>-0.33336723472812047</c:v>
                </c:pt>
                <c:pt idx="613">
                  <c:v>-0.32192362854594059</c:v>
                </c:pt>
                <c:pt idx="614">
                  <c:v>-0.31087385032522441</c:v>
                </c:pt>
                <c:pt idx="615">
                  <c:v>-0.30020431242757084</c:v>
                </c:pt>
                <c:pt idx="616">
                  <c:v>-0.28990189717637804</c:v>
                </c:pt>
                <c:pt idx="617">
                  <c:v>-0.27995394056223333</c:v>
                </c:pt>
                <c:pt idx="618">
                  <c:v>-0.27034821651460916</c:v>
                </c:pt>
                <c:pt idx="619">
                  <c:v>-0.26107292172015661</c:v>
                </c:pt>
                <c:pt idx="620">
                  <c:v>-0.25211666096854035</c:v>
                </c:pt>
                <c:pt idx="621">
                  <c:v>-0.24346843300746723</c:v>
                </c:pt>
                <c:pt idx="622">
                  <c:v>-0.23511761688915289</c:v>
                </c:pt>
                <c:pt idx="623">
                  <c:v>-0.22705395879111201</c:v>
                </c:pt>
                <c:pt idx="624">
                  <c:v>-0.21926755929478059</c:v>
                </c:pt>
                <c:pt idx="625">
                  <c:v>-0.21174886110600433</c:v>
                </c:pt>
                <c:pt idx="626">
                  <c:v>-0.2044886372020116</c:v>
                </c:pt>
                <c:pt idx="627">
                  <c:v>-0.19747797939004741</c:v>
                </c:pt>
                <c:pt idx="628">
                  <c:v>-0.19070828726330458</c:v>
                </c:pt>
                <c:pt idx="629">
                  <c:v>-0.18417125754035091</c:v>
                </c:pt>
                <c:pt idx="630">
                  <c:v>-0.17785887377469045</c:v>
                </c:pt>
                <c:pt idx="631">
                  <c:v>-0.17176339642158567</c:v>
                </c:pt>
                <c:pt idx="632">
                  <c:v>-0.16587735324969799</c:v>
                </c:pt>
                <c:pt idx="633">
                  <c:v>-0.16019353008555903</c:v>
                </c:pt>
                <c:pt idx="634">
                  <c:v>-0.15470496187928529</c:v>
                </c:pt>
                <c:pt idx="635">
                  <c:v>-0.14940492408036654</c:v>
                </c:pt>
                <c:pt idx="636">
                  <c:v>-0.14428692431273138</c:v>
                </c:pt>
                <c:pt idx="637">
                  <c:v>-0.13934469433869356</c:v>
                </c:pt>
                <c:pt idx="638">
                  <c:v>-0.13457218230171097</c:v>
                </c:pt>
                <c:pt idx="639">
                  <c:v>-0.12996354523828657</c:v>
                </c:pt>
                <c:pt idx="640">
                  <c:v>-0.12551314184962692</c:v>
                </c:pt>
                <c:pt idx="641">
                  <c:v>-0.12121552552403925</c:v>
                </c:pt>
                <c:pt idx="642">
                  <c:v>-0.11706543760134824</c:v>
                </c:pt>
                <c:pt idx="643">
                  <c:v>-0.11305780087091044</c:v>
                </c:pt>
                <c:pt idx="644">
                  <c:v>-0.10918771329511578</c:v>
                </c:pt>
                <c:pt idx="645">
                  <c:v>-0.10545044195052711</c:v>
                </c:pt>
                <c:pt idx="646">
                  <c:v>-0.10184141717910089</c:v>
                </c:pt>
                <c:pt idx="647">
                  <c:v>-9.8356226942180935E-2</c:v>
                </c:pt>
                <c:pt idx="648">
                  <c:v>-9.4990611370229683E-2</c:v>
                </c:pt>
                <c:pt idx="649">
                  <c:v>-9.1740457501476413E-2</c:v>
                </c:pt>
                <c:pt idx="650">
                  <c:v>-8.8601794202936457E-2</c:v>
                </c:pt>
                <c:pt idx="651">
                  <c:v>-8.5570787267453152E-2</c:v>
                </c:pt>
                <c:pt idx="652">
                  <c:v>-8.2643734680652781E-2</c:v>
                </c:pt>
                <c:pt idx="653">
                  <c:v>-7.9817062051906973E-2</c:v>
                </c:pt>
                <c:pt idx="654">
                  <c:v>-7.7087318203611144E-2</c:v>
                </c:pt>
                <c:pt idx="655">
                  <c:v>-7.4451170913266029E-2</c:v>
                </c:pt>
                <c:pt idx="656">
                  <c:v>-7.1905402803078999E-2</c:v>
                </c:pt>
                <c:pt idx="657">
                  <c:v>-6.9446907371936817E-2</c:v>
                </c:pt>
                <c:pt idx="658">
                  <c:v>-6.7072685164825341E-2</c:v>
                </c:pt>
                <c:pt idx="659">
                  <c:v>-6.4779840074913553E-2</c:v>
                </c:pt>
                <c:pt idx="660">
                  <c:v>-6.2565575773697812E-2</c:v>
                </c:pt>
                <c:pt idx="661">
                  <c:v>-6.0427192264764562E-2</c:v>
                </c:pt>
                <c:pt idx="662">
                  <c:v>-5.8362082556876915E-2</c:v>
                </c:pt>
                <c:pt idx="663">
                  <c:v>-5.6367729452242665E-2</c:v>
                </c:pt>
                <c:pt idx="664">
                  <c:v>-5.4441702445970686E-2</c:v>
                </c:pt>
                <c:pt idx="665">
                  <c:v>-5.2581654732850369E-2</c:v>
                </c:pt>
                <c:pt idx="666">
                  <c:v>-5.0785320317738636E-2</c:v>
                </c:pt>
                <c:pt idx="667">
                  <c:v>-4.9050511225949833E-2</c:v>
                </c:pt>
                <c:pt idx="668">
                  <c:v>-4.7375114810187968E-2</c:v>
                </c:pt>
                <c:pt idx="669">
                  <c:v>-4.575709115066573E-2</c:v>
                </c:pt>
                <c:pt idx="670">
                  <c:v>-4.419447054518133E-2</c:v>
                </c:pt>
                <c:pt idx="671">
                  <c:v>-4.268535108603233E-2</c:v>
                </c:pt>
                <c:pt idx="672">
                  <c:v>-4.1227896320750634E-2</c:v>
                </c:pt>
                <c:pt idx="673">
                  <c:v>-3.9820332993760976E-2</c:v>
                </c:pt>
                <c:pt idx="674">
                  <c:v>-3.8460948866147149E-2</c:v>
                </c:pt>
                <c:pt idx="675">
                  <c:v>-3.7148090610821694E-2</c:v>
                </c:pt>
                <c:pt idx="676">
                  <c:v>-3.5880161780488251E-2</c:v>
                </c:pt>
                <c:pt idx="677">
                  <c:v>-3.4655620845865376E-2</c:v>
                </c:pt>
                <c:pt idx="678">
                  <c:v>-3.3472979301742756E-2</c:v>
                </c:pt>
                <c:pt idx="679">
                  <c:v>-3.2330799838517943E-2</c:v>
                </c:pt>
                <c:pt idx="680">
                  <c:v>-3.1227694576938525E-2</c:v>
                </c:pt>
                <c:pt idx="681">
                  <c:v>-3.0162323363867261E-2</c:v>
                </c:pt>
                <c:pt idx="682">
                  <c:v>-2.9133392126950208E-2</c:v>
                </c:pt>
                <c:pt idx="683">
                  <c:v>-2.8139651286148482E-2</c:v>
                </c:pt>
                <c:pt idx="684">
                  <c:v>-2.7179894220163869E-2</c:v>
                </c:pt>
                <c:pt idx="685">
                  <c:v>-2.625295578585618E-2</c:v>
                </c:pt>
                <c:pt idx="686">
                  <c:v>-2.5357710888817331E-2</c:v>
                </c:pt>
                <c:pt idx="687">
                  <c:v>-2.4493073103328822E-2</c:v>
                </c:pt>
                <c:pt idx="688">
                  <c:v>-2.3657993339993855E-2</c:v>
                </c:pt>
                <c:pt idx="689">
                  <c:v>-2.2851458559392301E-2</c:v>
                </c:pt>
                <c:pt idx="690">
                  <c:v>-2.2072490530165245E-2</c:v>
                </c:pt>
                <c:pt idx="691">
                  <c:v>-2.1320144629989324E-2</c:v>
                </c:pt>
                <c:pt idx="692">
                  <c:v>-2.0593508687959061E-2</c:v>
                </c:pt>
                <c:pt idx="693">
                  <c:v>-1.9891701866939115E-2</c:v>
                </c:pt>
                <c:pt idx="694">
                  <c:v>-1.9213873584507879E-2</c:v>
                </c:pt>
                <c:pt idx="695">
                  <c:v>-1.855920247115328E-2</c:v>
                </c:pt>
                <c:pt idx="696">
                  <c:v>-1.7926895364431705E-2</c:v>
                </c:pt>
                <c:pt idx="697">
                  <c:v>-1.7316186337847428E-2</c:v>
                </c:pt>
                <c:pt idx="698">
                  <c:v>-1.6726335763249389E-2</c:v>
                </c:pt>
                <c:pt idx="699">
                  <c:v>-1.6156629405586265E-2</c:v>
                </c:pt>
                <c:pt idx="700">
                  <c:v>-1.5606377548900097E-2</c:v>
                </c:pt>
                <c:pt idx="701">
                  <c:v>-1.5074914152477858E-2</c:v>
                </c:pt>
                <c:pt idx="702">
                  <c:v>-1.4561596036117674E-2</c:v>
                </c:pt>
                <c:pt idx="703">
                  <c:v>-1.4065802093503721E-2</c:v>
                </c:pt>
                <c:pt idx="704">
                  <c:v>-1.3586932532714757E-2</c:v>
                </c:pt>
                <c:pt idx="705">
                  <c:v>-1.3124408142932309E-2</c:v>
                </c:pt>
                <c:pt idx="706">
                  <c:v>-1.2677669586438123E-2</c:v>
                </c:pt>
                <c:pt idx="707">
                  <c:v>-1.22461767150297E-2</c:v>
                </c:pt>
                <c:pt idx="708">
                  <c:v>-1.1829407910008083E-2</c:v>
                </c:pt>
                <c:pt idx="709">
                  <c:v>-1.142685944492372E-2</c:v>
                </c:pt>
                <c:pt idx="710">
                  <c:v>-1.1038044870292862E-2</c:v>
                </c:pt>
                <c:pt idx="711">
                  <c:v>-1.0662494419526547E-2</c:v>
                </c:pt>
                <c:pt idx="712">
                  <c:v>-1.0299754435337261E-2</c:v>
                </c:pt>
                <c:pt idx="713">
                  <c:v>-9.9493868159172827E-3</c:v>
                </c:pt>
                <c:pt idx="714">
                  <c:v>-9.6109684802048734E-3</c:v>
                </c:pt>
                <c:pt idx="715">
                  <c:v>-9.2840908515774978E-3</c:v>
                </c:pt>
                <c:pt idx="716">
                  <c:v>-8.9683593593382072E-3</c:v>
                </c:pt>
                <c:pt idx="717">
                  <c:v>-8.6633929573781132E-3</c:v>
                </c:pt>
                <c:pt idx="718">
                  <c:v>-8.3688236594222642E-3</c:v>
                </c:pt>
                <c:pt idx="719">
                  <c:v>-8.0842960902871575E-3</c:v>
                </c:pt>
                <c:pt idx="720">
                  <c:v>-7.8094670525955812E-3</c:v>
                </c:pt>
                <c:pt idx="721">
                  <c:v>-7.5440051084155468E-3</c:v>
                </c:pt>
                <c:pt idx="722">
                  <c:v>-7.2875901753080286E-3</c:v>
                </c:pt>
                <c:pt idx="723">
                  <c:v>-7.0399131362862133E-3</c:v>
                </c:pt>
                <c:pt idx="724">
                  <c:v>-6.8006754632053412E-3</c:v>
                </c:pt>
                <c:pt idx="725">
                  <c:v>-6.5695888531199509E-3</c:v>
                </c:pt>
                <c:pt idx="726">
                  <c:v>-6.346374877161276E-3</c:v>
                </c:pt>
                <c:pt idx="727">
                  <c:v>-6.1307646415014461E-3</c:v>
                </c:pt>
                <c:pt idx="728">
                  <c:v>-5.9224984599889063E-3</c:v>
                </c:pt>
                <c:pt idx="729">
                  <c:v>-5.721325538051214E-3</c:v>
                </c:pt>
                <c:pt idx="730">
                  <c:v>-5.5270036674766321E-3</c:v>
                </c:pt>
                <c:pt idx="731">
                  <c:v>-5.3392989316994321E-3</c:v>
                </c:pt>
                <c:pt idx="732">
                  <c:v>-5.1579854212265575E-3</c:v>
                </c:pt>
                <c:pt idx="733">
                  <c:v>-4.9828449588551482E-3</c:v>
                </c:pt>
                <c:pt idx="734">
                  <c:v>-4.8136668343442546E-3</c:v>
                </c:pt>
                <c:pt idx="735">
                  <c:v>-4.6502475482137484E-3</c:v>
                </c:pt>
                <c:pt idx="736">
                  <c:v>-4.4923905643561857E-3</c:v>
                </c:pt>
                <c:pt idx="737">
                  <c:v>-4.3399060711573623E-3</c:v>
                </c:pt>
                <c:pt idx="738">
                  <c:v>-4.1926107508325761E-3</c:v>
                </c:pt>
                <c:pt idx="739">
                  <c:v>-4.0503275566949187E-3</c:v>
                </c:pt>
                <c:pt idx="740">
                  <c:v>-3.9128854980825245E-3</c:v>
                </c:pt>
                <c:pt idx="741">
                  <c:v>-3.7801194326804455E-3</c:v>
                </c:pt>
                <c:pt idx="742">
                  <c:v>-3.6518698659822602E-3</c:v>
                </c:pt>
                <c:pt idx="743">
                  <c:v>-3.5279827576458755E-3</c:v>
                </c:pt>
                <c:pt idx="744">
                  <c:v>-3.4083093345050747E-3</c:v>
                </c:pt>
                <c:pt idx="745">
                  <c:v>-3.2927059100081313E-3</c:v>
                </c:pt>
                <c:pt idx="746">
                  <c:v>-3.1810337098618774E-3</c:v>
                </c:pt>
                <c:pt idx="747">
                  <c:v>-3.073158703667131E-3</c:v>
                </c:pt>
                <c:pt idx="748">
                  <c:v>-2.9689514423395374E-3</c:v>
                </c:pt>
                <c:pt idx="749">
                  <c:v>-2.8682869011161238E-3</c:v>
                </c:pt>
                <c:pt idx="750">
                  <c:v>-2.7710443279553854E-3</c:v>
                </c:pt>
                <c:pt idx="751">
                  <c:v>-2.6771070971452898E-3</c:v>
                </c:pt>
                <c:pt idx="752">
                  <c:v>-2.5863625679393432E-3</c:v>
                </c:pt>
                <c:pt idx="753">
                  <c:v>-2.4987019480481043E-3</c:v>
                </c:pt>
                <c:pt idx="754">
                  <c:v>-2.4140201618188112E-3</c:v>
                </c:pt>
                <c:pt idx="755">
                  <c:v>-2.3322157229414137E-3</c:v>
                </c:pt>
                <c:pt idx="756">
                  <c:v>-2.2531906115256517E-3</c:v>
                </c:pt>
                <c:pt idx="757">
                  <c:v>-2.1768501553984104E-3</c:v>
                </c:pt>
                <c:pt idx="758">
                  <c:v>-2.1031029154761627E-3</c:v>
                </c:pt>
                <c:pt idx="759">
                  <c:v>-2.0318605750723265E-3</c:v>
                </c:pt>
                <c:pt idx="760">
                  <c:v>-1.9630378330039444E-3</c:v>
                </c:pt>
                <c:pt idx="761">
                  <c:v>-1.8965523003671436E-3</c:v>
                </c:pt>
                <c:pt idx="762">
                  <c:v>-1.8323244008550468E-3</c:v>
                </c:pt>
                <c:pt idx="763">
                  <c:v>-1.7702772744962736E-3</c:v>
                </c:pt>
                <c:pt idx="764">
                  <c:v>-1.7103366846963064E-3</c:v>
                </c:pt>
                <c:pt idx="765">
                  <c:v>-1.6524309284682362E-3</c:v>
                </c:pt>
                <c:pt idx="766">
                  <c:v>-1.5964907497430098E-3</c:v>
                </c:pt>
                <c:pt idx="767">
                  <c:v>-1.5424492556534927E-3</c:v>
                </c:pt>
                <c:pt idx="768">
                  <c:v>-1.4902418356898539E-3</c:v>
                </c:pt>
                <c:pt idx="769">
                  <c:v>-1.4398060836276413E-3</c:v>
                </c:pt>
                <c:pt idx="770">
                  <c:v>-1.3910817221333346E-3</c:v>
                </c:pt>
                <c:pt idx="771">
                  <c:v>-1.3440105299550378E-3</c:v>
                </c:pt>
                <c:pt idx="772">
                  <c:v>-1.2985362716097099E-3</c:v>
                </c:pt>
                <c:pt idx="773">
                  <c:v>-1.2546046294810292E-3</c:v>
                </c:pt>
                <c:pt idx="774">
                  <c:v>-1.2121631382449247E-3</c:v>
                </c:pt>
                <c:pt idx="775">
                  <c:v>-1.1711611215430018E-3</c:v>
                </c:pt>
                <c:pt idx="776">
                  <c:v>-1.1315496308264075E-3</c:v>
                </c:pt>
                <c:pt idx="777">
                  <c:v>-1.0932813862956428E-3</c:v>
                </c:pt>
                <c:pt idx="778">
                  <c:v>-1.0563107198643291E-3</c:v>
                </c:pt>
                <c:pt idx="779">
                  <c:v>-1.0205935200773598E-3</c:v>
                </c:pt>
                <c:pt idx="780">
                  <c:v>-9.8608717891632974E-4</c:v>
                </c:pt>
                <c:pt idx="781">
                  <c:v>-9.5275054042733356E-4</c:v>
                </c:pt>
                <c:pt idx="782">
                  <c:v>-9.2054385110868289E-4</c:v>
                </c:pt>
                <c:pt idx="783">
                  <c:v>-8.8942871199794438E-4</c:v>
                </c:pt>
                <c:pt idx="784">
                  <c:v>-8.5936803240008533E-4</c:v>
                </c:pt>
                <c:pt idx="785">
                  <c:v>-8.3032598520028575E-4</c:v>
                </c:pt>
                <c:pt idx="786">
                  <c:v>-8.0226796370699155E-4</c:v>
                </c:pt>
                <c:pt idx="787">
                  <c:v>-7.7516053997283424E-4</c:v>
                </c:pt>
                <c:pt idx="788">
                  <c:v>-7.4897142454240229E-4</c:v>
                </c:pt>
                <c:pt idx="789">
                  <c:v>-7.2366942757823641E-4</c:v>
                </c:pt>
                <c:pt idx="790">
                  <c:v>-6.9922442131739593E-4</c:v>
                </c:pt>
                <c:pt idx="791">
                  <c:v>-6.7560730381323666E-4</c:v>
                </c:pt>
                <c:pt idx="792">
                  <c:v>-6.5278996391805733E-4</c:v>
                </c:pt>
                <c:pt idx="793">
                  <c:v>-6.3074524746422125E-4</c:v>
                </c:pt>
                <c:pt idx="794">
                  <c:v>-6.0944692460248098E-4</c:v>
                </c:pt>
                <c:pt idx="795">
                  <c:v>-5.8886965825795737E-4</c:v>
                </c:pt>
                <c:pt idx="796">
                  <c:v>-5.6898897366529019E-4</c:v>
                </c:pt>
                <c:pt idx="797">
                  <c:v>-5.4978122894605227E-4</c:v>
                </c:pt>
                <c:pt idx="798">
                  <c:v>-5.3122358669259982E-4</c:v>
                </c:pt>
                <c:pt idx="799">
                  <c:v>-5.132939865239456E-4</c:v>
                </c:pt>
                <c:pt idx="800">
                  <c:v>-4.9597111858017996E-4</c:v>
                </c:pt>
                <c:pt idx="801">
                  <c:v>-4.7923439792340976E-4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B-4966-8163-B304FBD9C6A8}"/>
            </c:ext>
          </c:extLst>
        </c:ser>
        <c:ser>
          <c:idx val="3"/>
          <c:order val="3"/>
          <c:tx>
            <c:strRef>
              <c:f>'II Backend'!$AB$3</c:f>
              <c:strCache>
                <c:ptCount val="1"/>
                <c:pt idx="0">
                  <c:v>Δ Severe Symptoms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[0]!View_D_C</c:f>
              <c:numCache>
                <c:formatCode>#,##0</c:formatCode>
                <c:ptCount val="802"/>
                <c:pt idx="0">
                  <c:v>2</c:v>
                </c:pt>
                <c:pt idx="1">
                  <c:v>1.8999726027397257</c:v>
                </c:pt>
                <c:pt idx="2">
                  <c:v>0.80860154954772323</c:v>
                </c:pt>
                <c:pt idx="3">
                  <c:v>-0.22544590039075363</c:v>
                </c:pt>
                <c:pt idx="4">
                  <c:v>2.7925091768465169</c:v>
                </c:pt>
                <c:pt idx="5">
                  <c:v>0.65801397604347489</c:v>
                </c:pt>
                <c:pt idx="6">
                  <c:v>3.634725481633243</c:v>
                </c:pt>
                <c:pt idx="7">
                  <c:v>1.4623281976344433</c:v>
                </c:pt>
                <c:pt idx="8">
                  <c:v>2.4040387834986134</c:v>
                </c:pt>
                <c:pt idx="9">
                  <c:v>0.29923938656759574</c:v>
                </c:pt>
                <c:pt idx="10">
                  <c:v>-0.69778825838140435</c:v>
                </c:pt>
                <c:pt idx="11">
                  <c:v>1.3535168446697927</c:v>
                </c:pt>
                <c:pt idx="12">
                  <c:v>0.29953636594787625</c:v>
                </c:pt>
                <c:pt idx="13">
                  <c:v>-0.69983666664148458</c:v>
                </c:pt>
                <c:pt idx="14">
                  <c:v>-0.64941679388703832</c:v>
                </c:pt>
                <c:pt idx="15">
                  <c:v>-0.60324058838061845</c:v>
                </c:pt>
                <c:pt idx="16">
                  <c:v>-0.56042138545014986</c:v>
                </c:pt>
                <c:pt idx="17">
                  <c:v>-0.52031272787323957</c:v>
                </c:pt>
                <c:pt idx="18">
                  <c:v>0.51756328637811322</c:v>
                </c:pt>
                <c:pt idx="19">
                  <c:v>-0.4964476351803313</c:v>
                </c:pt>
                <c:pt idx="20">
                  <c:v>-0.45771404084181633</c:v>
                </c:pt>
                <c:pt idx="21">
                  <c:v>-0.42103411696968074</c:v>
                </c:pt>
                <c:pt idx="22">
                  <c:v>-0.38605610391184797</c:v>
                </c:pt>
                <c:pt idx="23">
                  <c:v>-0.35250994619664411</c:v>
                </c:pt>
                <c:pt idx="24">
                  <c:v>0.67981676267435986</c:v>
                </c:pt>
                <c:pt idx="25">
                  <c:v>-0.33891807314406464</c:v>
                </c:pt>
                <c:pt idx="26">
                  <c:v>-0.30421629905430336</c:v>
                </c:pt>
                <c:pt idx="27">
                  <c:v>-0.27097104652740533</c:v>
                </c:pt>
                <c:pt idx="28">
                  <c:v>-0.23889846477465859</c:v>
                </c:pt>
                <c:pt idx="29">
                  <c:v>0.79222275650409202</c:v>
                </c:pt>
                <c:pt idx="30">
                  <c:v>-0.22744375881264389</c:v>
                </c:pt>
                <c:pt idx="31">
                  <c:v>-0.19339613854721271</c:v>
                </c:pt>
                <c:pt idx="32">
                  <c:v>-0.16052494411247942</c:v>
                </c:pt>
                <c:pt idx="33">
                  <c:v>-0.12854435128014252</c:v>
                </c:pt>
                <c:pt idx="34">
                  <c:v>-9.7231258659393305E-2</c:v>
                </c:pt>
                <c:pt idx="35">
                  <c:v>-6.6406452242562253E-2</c:v>
                </c:pt>
                <c:pt idx="36">
                  <c:v>-3.5921403048535083E-2</c:v>
                </c:pt>
                <c:pt idx="37">
                  <c:v>-5.6489949279452389E-3</c:v>
                </c:pt>
                <c:pt idx="38">
                  <c:v>2.4523005694515376E-2</c:v>
                </c:pt>
                <c:pt idx="39">
                  <c:v>5.4696567273534669E-2</c:v>
                </c:pt>
                <c:pt idx="40">
                  <c:v>8.4966676402927988E-2</c:v>
                </c:pt>
                <c:pt idx="41">
                  <c:v>1.1154236907145325</c:v>
                </c:pt>
                <c:pt idx="42">
                  <c:v>9.6141344685095831E-2</c:v>
                </c:pt>
                <c:pt idx="43">
                  <c:v>4.131560905185232</c:v>
                </c:pt>
                <c:pt idx="44">
                  <c:v>-3.3302406421423569E-2</c:v>
                </c:pt>
                <c:pt idx="45">
                  <c:v>3.0192351758164193</c:v>
                </c:pt>
                <c:pt idx="46">
                  <c:v>0.91928303768763087</c:v>
                </c:pt>
                <c:pt idx="47">
                  <c:v>2.9307762654118008</c:v>
                </c:pt>
                <c:pt idx="48">
                  <c:v>6.8436353048898653</c:v>
                </c:pt>
                <c:pt idx="49">
                  <c:v>6.5668361147240653</c:v>
                </c:pt>
                <c:pt idx="50">
                  <c:v>9.3166560815097341</c:v>
                </c:pt>
                <c:pt idx="51">
                  <c:v>8.939564021027401</c:v>
                </c:pt>
                <c:pt idx="52">
                  <c:v>8.5960114394179996</c:v>
                </c:pt>
                <c:pt idx="53">
                  <c:v>7.2820558663505324</c:v>
                </c:pt>
                <c:pt idx="54">
                  <c:v>29.044764176354079</c:v>
                </c:pt>
                <c:pt idx="55">
                  <c:v>20.727256842382133</c:v>
                </c:pt>
                <c:pt idx="56">
                  <c:v>21.874094625328524</c:v>
                </c:pt>
                <c:pt idx="57">
                  <c:v>30.989189949990276</c:v>
                </c:pt>
                <c:pt idx="58">
                  <c:v>28.674170272402762</c:v>
                </c:pt>
                <c:pt idx="59">
                  <c:v>38.51582715681127</c:v>
                </c:pt>
                <c:pt idx="60">
                  <c:v>8.8978214376803919</c:v>
                </c:pt>
                <c:pt idx="61">
                  <c:v>32.809987135771451</c:v>
                </c:pt>
                <c:pt idx="62">
                  <c:v>22.51659700720711</c:v>
                </c:pt>
                <c:pt idx="63">
                  <c:v>13.780283618108172</c:v>
                </c:pt>
                <c:pt idx="64">
                  <c:v>30.501659482834555</c:v>
                </c:pt>
                <c:pt idx="65">
                  <c:v>7.3938532213721828</c:v>
                </c:pt>
                <c:pt idx="66">
                  <c:v>3.4846273258847873</c:v>
                </c:pt>
                <c:pt idx="67">
                  <c:v>3.7694930854897279</c:v>
                </c:pt>
                <c:pt idx="68">
                  <c:v>6.0390194074029182</c:v>
                </c:pt>
                <c:pt idx="69">
                  <c:v>-5.7985234903695186</c:v>
                </c:pt>
                <c:pt idx="70">
                  <c:v>-3.0283067833155997</c:v>
                </c:pt>
                <c:pt idx="71">
                  <c:v>-10.399421767402828</c:v>
                </c:pt>
                <c:pt idx="72">
                  <c:v>-9.3927251254654038</c:v>
                </c:pt>
                <c:pt idx="73">
                  <c:v>-8.4365744056250378</c:v>
                </c:pt>
                <c:pt idx="74">
                  <c:v>-7.5207021640586049</c:v>
                </c:pt>
                <c:pt idx="75">
                  <c:v>-6.6372932396690203</c:v>
                </c:pt>
                <c:pt idx="76">
                  <c:v>-5.7802550287781287</c:v>
                </c:pt>
                <c:pt idx="77">
                  <c:v>-4.9447067107930138</c:v>
                </c:pt>
                <c:pt idx="78">
                  <c:v>-4.1266212552793604</c:v>
                </c:pt>
                <c:pt idx="79">
                  <c:v>-3.3225740422515742</c:v>
                </c:pt>
                <c:pt idx="80">
                  <c:v>-2.5295658817257163</c:v>
                </c:pt>
                <c:pt idx="81">
                  <c:v>-1.7448979539695415</c:v>
                </c:pt>
                <c:pt idx="82">
                  <c:v>-0.96608298394397707</c:v>
                </c:pt>
                <c:pt idx="83">
                  <c:v>-0.1907817020308471</c:v>
                </c:pt>
                <c:pt idx="84">
                  <c:v>0.58324305087438688</c:v>
                </c:pt>
                <c:pt idx="85">
                  <c:v>1.3581599093477621</c:v>
                </c:pt>
                <c:pt idx="86">
                  <c:v>2.1360939867744264</c:v>
                </c:pt>
                <c:pt idx="87">
                  <c:v>2.9191458996569395</c:v>
                </c:pt>
                <c:pt idx="88">
                  <c:v>3.7094066332703619</c:v>
                </c:pt>
                <c:pt idx="89">
                  <c:v>4.5089695226142794</c:v>
                </c:pt>
                <c:pt idx="90">
                  <c:v>5.3199402414069255</c:v>
                </c:pt>
                <c:pt idx="91">
                  <c:v>6.1444454259394092</c:v>
                </c:pt>
                <c:pt idx="92">
                  <c:v>6.9846403751112121</c:v>
                </c:pt>
                <c:pt idx="93">
                  <c:v>7.8427161385971544</c:v>
                </c:pt>
                <c:pt idx="94">
                  <c:v>8.720906214882973</c:v>
                </c:pt>
                <c:pt idx="95">
                  <c:v>9.6214930180240685</c:v>
                </c:pt>
                <c:pt idx="96">
                  <c:v>10.546814228173218</c:v>
                </c:pt>
                <c:pt idx="97">
                  <c:v>11.499269110422404</c:v>
                </c:pt>
                <c:pt idx="98">
                  <c:v>12.481324865302895</c:v>
                </c:pt>
                <c:pt idx="99">
                  <c:v>13.495523059572577</c:v>
                </c:pt>
                <c:pt idx="100">
                  <c:v>14.544486175736779</c:v>
                </c:pt>
                <c:pt idx="101">
                  <c:v>15.630924311736408</c:v>
                </c:pt>
                <c:pt idx="102">
                  <c:v>16.757642057435874</c:v>
                </c:pt>
                <c:pt idx="103">
                  <c:v>17.927545571289102</c:v>
                </c:pt>
                <c:pt idx="104">
                  <c:v>19.143649878396502</c:v>
                </c:pt>
                <c:pt idx="105">
                  <c:v>20.409086409750387</c:v>
                </c:pt>
                <c:pt idx="106">
                  <c:v>21.727110801588992</c:v>
                </c:pt>
                <c:pt idx="107">
                  <c:v>23.101110973265577</c:v>
                </c:pt>
                <c:pt idx="108">
                  <c:v>24.534615501789744</c:v>
                </c:pt>
                <c:pt idx="109">
                  <c:v>26.031302311121976</c:v>
                </c:pt>
                <c:pt idx="110">
                  <c:v>27.595007694350556</c:v>
                </c:pt>
                <c:pt idx="111">
                  <c:v>29.229735687005359</c:v>
                </c:pt>
                <c:pt idx="112">
                  <c:v>30.939667809945377</c:v>
                </c:pt>
                <c:pt idx="113">
                  <c:v>32.729173200453261</c:v>
                </c:pt>
                <c:pt idx="114">
                  <c:v>34.602819150387973</c:v>
                </c:pt>
                <c:pt idx="115">
                  <c:v>36.565382070447185</c:v>
                </c:pt>
                <c:pt idx="116">
                  <c:v>38.621858899777976</c:v>
                </c:pt>
                <c:pt idx="117">
                  <c:v>40.777478980325895</c:v>
                </c:pt>
                <c:pt idx="118">
                  <c:v>43.037716415419823</c:v>
                </c:pt>
                <c:pt idx="119">
                  <c:v>45.408302932138554</c:v>
                </c:pt>
                <c:pt idx="120">
                  <c:v>47.895241266992684</c:v>
                </c:pt>
                <c:pt idx="121">
                  <c:v>50.50481909434734</c:v>
                </c:pt>
                <c:pt idx="122">
                  <c:v>53.243623516819298</c:v>
                </c:pt>
                <c:pt idx="123">
                  <c:v>56.118556136565076</c:v>
                </c:pt>
                <c:pt idx="124">
                  <c:v>59.136848725941945</c:v>
                </c:pt>
                <c:pt idx="125">
                  <c:v>62.306079515425608</c:v>
                </c:pt>
                <c:pt idx="126">
                  <c:v>65.634190115906222</c:v>
                </c:pt>
                <c:pt idx="127">
                  <c:v>69.129503091533707</c:v>
                </c:pt>
                <c:pt idx="128">
                  <c:v>72.800740198097401</c:v>
                </c:pt>
                <c:pt idx="129">
                  <c:v>76.657041300498804</c:v>
                </c:pt>
                <c:pt idx="130">
                  <c:v>80.707983981178131</c:v>
                </c:pt>
                <c:pt idx="131">
                  <c:v>84.963603849318361</c:v>
                </c:pt>
                <c:pt idx="132">
                  <c:v>89.4344155582844</c:v>
                </c:pt>
                <c:pt idx="133">
                  <c:v>94.131434535982635</c:v>
                </c:pt>
                <c:pt idx="134">
                  <c:v>99.06619942960242</c:v>
                </c:pt>
                <c:pt idx="135">
                  <c:v>104.25079526251352</c:v>
                </c:pt>
                <c:pt idx="136">
                  <c:v>109.69787729682957</c:v>
                </c:pt>
                <c:pt idx="137">
                  <c:v>115.42069559028232</c:v>
                </c:pt>
                <c:pt idx="138">
                  <c:v>121.43312023054432</c:v>
                </c:pt>
                <c:pt idx="139">
                  <c:v>127.74966722382987</c:v>
                </c:pt>
                <c:pt idx="140">
                  <c:v>134.3855250075303</c:v>
                </c:pt>
                <c:pt idx="141">
                  <c:v>141.35658154862358</c:v>
                </c:pt>
                <c:pt idx="142">
                  <c:v>148.6794519805926</c:v>
                </c:pt>
                <c:pt idx="143">
                  <c:v>156.37150672149619</c:v>
                </c:pt>
                <c:pt idx="144">
                  <c:v>164.45090000453183</c:v>
                </c:pt>
                <c:pt idx="145">
                  <c:v>172.93659873980732</c:v>
                </c:pt>
                <c:pt idx="146">
                  <c:v>181.84841161198301</c:v>
                </c:pt>
                <c:pt idx="147">
                  <c:v>191.20701830282587</c:v>
                </c:pt>
                <c:pt idx="148">
                  <c:v>201.03399871037391</c:v>
                </c:pt>
                <c:pt idx="149">
                  <c:v>211.35186201721217</c:v>
                </c:pt>
                <c:pt idx="150">
                  <c:v>222.18407543917328</c:v>
                </c:pt>
                <c:pt idx="151">
                  <c:v>233.55509246237216</c:v>
                </c:pt>
                <c:pt idx="152">
                  <c:v>245.49038035076228</c:v>
                </c:pt>
                <c:pt idx="153">
                  <c:v>258.01644667815344</c:v>
                </c:pt>
                <c:pt idx="154">
                  <c:v>271.16086460762926</c:v>
                </c:pt>
                <c:pt idx="155">
                  <c:v>284.95229660745736</c:v>
                </c:pt>
                <c:pt idx="156">
                  <c:v>299.42051625559452</c:v>
                </c:pt>
                <c:pt idx="157">
                  <c:v>314.5964277446401</c:v>
                </c:pt>
                <c:pt idx="158">
                  <c:v>330.51208265536843</c:v>
                </c:pt>
                <c:pt idx="159">
                  <c:v>347.20069351953498</c:v>
                </c:pt>
                <c:pt idx="160">
                  <c:v>364.6966436414441</c:v>
                </c:pt>
                <c:pt idx="161">
                  <c:v>383.03549259249939</c:v>
                </c:pt>
                <c:pt idx="162">
                  <c:v>402.25397673358384</c:v>
                </c:pt>
                <c:pt idx="163">
                  <c:v>422.39000405641855</c:v>
                </c:pt>
                <c:pt idx="164">
                  <c:v>443.48264256712173</c:v>
                </c:pt>
                <c:pt idx="165">
                  <c:v>465.57210136276626</c:v>
                </c:pt>
                <c:pt idx="166">
                  <c:v>488.69970347501658</c:v>
                </c:pt>
                <c:pt idx="167">
                  <c:v>512.90784947389693</c:v>
                </c:pt>
                <c:pt idx="168">
                  <c:v>538.23997073974897</c:v>
                </c:pt>
                <c:pt idx="169">
                  <c:v>564.74047122233969</c:v>
                </c:pt>
                <c:pt idx="170">
                  <c:v>592.45465641384544</c:v>
                </c:pt>
                <c:pt idx="171">
                  <c:v>621.42864816704969</c:v>
                </c:pt>
                <c:pt idx="172">
                  <c:v>651.70928389264191</c:v>
                </c:pt>
                <c:pt idx="173">
                  <c:v>683.34399857048084</c:v>
                </c:pt>
                <c:pt idx="174">
                  <c:v>716.38068791066507</c:v>
                </c:pt>
                <c:pt idx="175">
                  <c:v>750.86755090202496</c:v>
                </c:pt>
                <c:pt idx="176">
                  <c:v>786.85290989016903</c:v>
                </c:pt>
                <c:pt idx="177">
                  <c:v>824.38500623649452</c:v>
                </c:pt>
                <c:pt idx="178">
                  <c:v>863.5117695253648</c:v>
                </c:pt>
                <c:pt idx="179">
                  <c:v>904.28055821224916</c:v>
                </c:pt>
                <c:pt idx="180">
                  <c:v>946.73786954372918</c:v>
                </c:pt>
                <c:pt idx="181">
                  <c:v>990.92901653439912</c:v>
                </c:pt>
                <c:pt idx="182">
                  <c:v>1036.8977697601622</c:v>
                </c:pt>
                <c:pt idx="183">
                  <c:v>1084.6859617265764</c:v>
                </c:pt>
                <c:pt idx="184">
                  <c:v>1134.3330515997804</c:v>
                </c:pt>
                <c:pt idx="185">
                  <c:v>1185.8756481523887</c:v>
                </c:pt>
                <c:pt idx="186">
                  <c:v>1239.3469888830696</c:v>
                </c:pt>
                <c:pt idx="187">
                  <c:v>1294.7763734237196</c:v>
                </c:pt>
                <c:pt idx="188">
                  <c:v>1352.1885495598108</c:v>
                </c:pt>
                <c:pt idx="189">
                  <c:v>1411.6030504649352</c:v>
                </c:pt>
                <c:pt idx="190">
                  <c:v>1473.033482098821</c:v>
                </c:pt>
                <c:pt idx="191">
                  <c:v>1536.4867601476471</c:v>
                </c:pt>
                <c:pt idx="192">
                  <c:v>1601.9622964052542</c:v>
                </c:pt>
                <c:pt idx="193">
                  <c:v>1669.4511351131805</c:v>
                </c:pt>
                <c:pt idx="194">
                  <c:v>1738.9350405044315</c:v>
                </c:pt>
                <c:pt idx="195">
                  <c:v>1810.3855376399515</c:v>
                </c:pt>
                <c:pt idx="196">
                  <c:v>1883.762909594072</c:v>
                </c:pt>
                <c:pt idx="197">
                  <c:v>1959.0151551433519</c:v>
                </c:pt>
                <c:pt idx="198">
                  <c:v>2036.076912345321</c:v>
                </c:pt>
                <c:pt idx="199">
                  <c:v>2114.868354763501</c:v>
                </c:pt>
                <c:pt idx="200">
                  <c:v>2195.2940686003785</c:v>
                </c:pt>
                <c:pt idx="201">
                  <c:v>2277.2419206379418</c:v>
                </c:pt>
                <c:pt idx="202">
                  <c:v>2360.5819286467013</c:v>
                </c:pt>
                <c:pt idx="203">
                  <c:v>2445.16514779516</c:v>
                </c:pt>
                <c:pt idx="204">
                  <c:v>2530.8225885532447</c:v>
                </c:pt>
                <c:pt idx="205">
                  <c:v>2617.364183608981</c:v>
                </c:pt>
                <c:pt idx="206">
                  <c:v>2704.5778233740784</c:v>
                </c:pt>
                <c:pt idx="207">
                  <c:v>2792.2284816992178</c:v>
                </c:pt>
                <c:pt idx="208">
                  <c:v>2880.0574554040359</c:v>
                </c:pt>
                <c:pt idx="209">
                  <c:v>2967.7817430905125</c:v>
                </c:pt>
                <c:pt idx="210">
                  <c:v>3055.0935903831996</c:v>
                </c:pt>
                <c:pt idx="211">
                  <c:v>3141.6602301506064</c:v>
                </c:pt>
                <c:pt idx="212">
                  <c:v>3227.1238473219419</c:v>
                </c:pt>
                <c:pt idx="213">
                  <c:v>3311.1017985336948</c:v>
                </c:pt>
                <c:pt idx="214">
                  <c:v>3393.187116922898</c:v>
                </c:pt>
                <c:pt idx="215">
                  <c:v>3472.949331832162</c:v>
                </c:pt>
                <c:pt idx="216">
                  <c:v>3549.9356319048384</c:v>
                </c:pt>
                <c:pt idx="217">
                  <c:v>3623.6723979372327</c:v>
                </c:pt>
                <c:pt idx="218">
                  <c:v>3693.6671288297221</c:v>
                </c:pt>
                <c:pt idx="219">
                  <c:v>3759.4107799724879</c:v>
                </c:pt>
                <c:pt idx="220">
                  <c:v>3820.3805283611146</c:v>
                </c:pt>
                <c:pt idx="221">
                  <c:v>3876.0429726348957</c:v>
                </c:pt>
                <c:pt idx="222">
                  <c:v>3925.8577690726524</c:v>
                </c:pt>
                <c:pt idx="223">
                  <c:v>3969.2816964058002</c:v>
                </c:pt>
                <c:pt idx="224">
                  <c:v>4005.7731331997493</c:v>
                </c:pt>
                <c:pt idx="225">
                  <c:v>4034.7969216369966</c:v>
                </c:pt>
                <c:pt idx="226">
                  <c:v>4055.8295809894917</c:v>
                </c:pt>
                <c:pt idx="227">
                  <c:v>4068.3648231099942</c:v>
                </c:pt>
                <c:pt idx="228">
                  <c:v>4071.9193111841741</c:v>
                </c:pt>
                <c:pt idx="229">
                  <c:v>4066.0385920718545</c:v>
                </c:pt>
                <c:pt idx="230">
                  <c:v>4050.3031221887213</c:v>
                </c:pt>
                <c:pt idx="231">
                  <c:v>4024.3342974119296</c:v>
                </c:pt>
                <c:pt idx="232">
                  <c:v>3987.8003893303976</c:v>
                </c:pt>
                <c:pt idx="233">
                  <c:v>3940.4222836999397</c:v>
                </c:pt>
                <c:pt idx="234">
                  <c:v>3881.9789125746756</c:v>
                </c:pt>
                <c:pt idx="235">
                  <c:v>3812.3122696162318</c:v>
                </c:pt>
                <c:pt idx="236">
                  <c:v>3731.3318988122628</c:v>
                </c:pt>
                <c:pt idx="237">
                  <c:v>3639.0187504784844</c:v>
                </c:pt>
                <c:pt idx="238">
                  <c:v>3535.4283050949452</c:v>
                </c:pt>
                <c:pt idx="239">
                  <c:v>3420.6928752558015</c:v>
                </c:pt>
                <c:pt idx="240">
                  <c:v>3295.023008691147</c:v>
                </c:pt>
                <c:pt idx="241">
                  <c:v>3158.7079307355161</c:v>
                </c:pt>
                <c:pt idx="242">
                  <c:v>3012.1149824388267</c:v>
                </c:pt>
                <c:pt idx="243">
                  <c:v>2855.6880302837235</c:v>
                </c:pt>
                <c:pt idx="244">
                  <c:v>2689.9448446609313</c:v>
                </c:pt>
                <c:pt idx="245">
                  <c:v>2515.4734662240662</c:v>
                </c:pt>
                <c:pt idx="246">
                  <c:v>2332.9276013295457</c:v>
                </c:pt>
                <c:pt idx="247">
                  <c:v>2143.021109259309</c:v>
                </c:pt>
                <c:pt idx="248">
                  <c:v>1946.5216641288134</c:v>
                </c:pt>
                <c:pt idx="249">
                  <c:v>1744.243692633434</c:v>
                </c:pt>
                <c:pt idx="250">
                  <c:v>1537.040704493993</c:v>
                </c:pt>
                <c:pt idx="251">
                  <c:v>1325.797145117569</c:v>
                </c:pt>
                <c:pt idx="252">
                  <c:v>1111.4199092081399</c:v>
                </c:pt>
                <c:pt idx="253">
                  <c:v>894.82965958715067</c:v>
                </c:pt>
                <c:pt idx="254">
                  <c:v>676.95209720282583</c:v>
                </c:pt>
                <c:pt idx="255">
                  <c:v>458.70932624352281</c:v>
                </c:pt>
                <c:pt idx="256">
                  <c:v>241.01145259942859</c:v>
                </c:pt>
                <c:pt idx="257">
                  <c:v>24.748544924601447</c:v>
                </c:pt>
                <c:pt idx="258">
                  <c:v>-189.21692435472505</c:v>
                </c:pt>
                <c:pt idx="259">
                  <c:v>-400.05705507120001</c:v>
                </c:pt>
                <c:pt idx="260">
                  <c:v>-606.98482558084652</c:v>
                </c:pt>
                <c:pt idx="261">
                  <c:v>-809.25965994960279</c:v>
                </c:pt>
                <c:pt idx="262">
                  <c:v>-1006.1922049437708</c:v>
                </c:pt>
                <c:pt idx="263">
                  <c:v>-1197.1482840142271</c:v>
                </c:pt>
                <c:pt idx="264">
                  <c:v>-1381.5520133545506</c:v>
                </c:pt>
                <c:pt idx="265">
                  <c:v>-1558.888082098536</c:v>
                </c:pt>
                <c:pt idx="266">
                  <c:v>-1728.7032143986435</c:v>
                </c:pt>
                <c:pt idx="267">
                  <c:v>-1890.6068451611791</c:v>
                </c:pt>
                <c:pt idx="268">
                  <c:v>-2044.2710533622594</c:v>
                </c:pt>
                <c:pt idx="269">
                  <c:v>-2189.4298069748911</c:v>
                </c:pt>
                <c:pt idx="270">
                  <c:v>-2325.8775815264671</c:v>
                </c:pt>
                <c:pt idx="271">
                  <c:v>-2453.4674201740418</c:v>
                </c:pt>
                <c:pt idx="272">
                  <c:v>-2572.1085070049739</c:v>
                </c:pt>
                <c:pt idx="273">
                  <c:v>-2681.7633271609375</c:v>
                </c:pt>
                <c:pt idx="274">
                  <c:v>-2782.4444875138288</c:v>
                </c:pt>
                <c:pt idx="275">
                  <c:v>-2874.2112701934821</c:v>
                </c:pt>
                <c:pt idx="276">
                  <c:v>-2957.1659884981054</c:v>
                </c:pt>
                <c:pt idx="277">
                  <c:v>-3031.4502108439046</c:v>
                </c:pt>
                <c:pt idx="278">
                  <c:v>-3097.2409136614588</c:v>
                </c:pt>
                <c:pt idx="279">
                  <c:v>-3154.7466187472746</c:v>
                </c:pt>
                <c:pt idx="280">
                  <c:v>-3204.2035647476441</c:v>
                </c:pt>
                <c:pt idx="281">
                  <c:v>-3245.8719563767081</c:v>
                </c:pt>
                <c:pt idx="282">
                  <c:v>-3280.0323288252694</c:v>
                </c:pt>
                <c:pt idx="283">
                  <c:v>-3306.9820587550348</c:v>
                </c:pt>
                <c:pt idx="284">
                  <c:v>-3327.0320474106411</c:v>
                </c:pt>
                <c:pt idx="285">
                  <c:v>-3340.5035958262742</c:v>
                </c:pt>
                <c:pt idx="286">
                  <c:v>-3347.7254869258031</c:v>
                </c:pt>
                <c:pt idx="287">
                  <c:v>-3349.0312845742155</c:v>
                </c:pt>
                <c:pt idx="288">
                  <c:v>-3344.7568553655874</c:v>
                </c:pt>
                <c:pt idx="289">
                  <c:v>-3335.238115148677</c:v>
                </c:pt>
                <c:pt idx="290">
                  <c:v>-3320.8089989979344</c:v>
                </c:pt>
                <c:pt idx="291">
                  <c:v>-3301.7996505272749</c:v>
                </c:pt>
                <c:pt idx="292">
                  <c:v>-3278.5348240952007</c:v>
                </c:pt>
                <c:pt idx="293">
                  <c:v>-3251.3324915387348</c:v>
                </c:pt>
                <c:pt idx="294">
                  <c:v>-3220.5026435695036</c:v>
                </c:pt>
                <c:pt idx="295">
                  <c:v>-3186.3462748255552</c:v>
                </c:pt>
                <c:pt idx="296">
                  <c:v>-3149.154540771211</c:v>
                </c:pt>
                <c:pt idx="297">
                  <c:v>-3109.2080741238606</c:v>
                </c:pt>
                <c:pt idx="298">
                  <c:v>-3066.7764482339553</c:v>
                </c:pt>
                <c:pt idx="299">
                  <c:v>-3022.117774806844</c:v>
                </c:pt>
                <c:pt idx="300">
                  <c:v>-2975.4784235054685</c:v>
                </c:pt>
                <c:pt idx="301">
                  <c:v>-2927.0928512725659</c:v>
                </c:pt>
                <c:pt idx="302">
                  <c:v>-2877.1835296351492</c:v>
                </c:pt>
                <c:pt idx="303">
                  <c:v>-2825.9609587716841</c:v>
                </c:pt>
                <c:pt idx="304">
                  <c:v>-2773.6237577135616</c:v>
                </c:pt>
                <c:pt idx="305">
                  <c:v>-2720.358820691501</c:v>
                </c:pt>
                <c:pt idx="306">
                  <c:v>-2666.3415303115471</c:v>
                </c:pt>
                <c:pt idx="307">
                  <c:v>-2611.7360189335741</c:v>
                </c:pt>
                <c:pt idx="308">
                  <c:v>-2556.6954703172669</c:v>
                </c:pt>
                <c:pt idx="309">
                  <c:v>-2501.3624542872858</c:v>
                </c:pt>
                <c:pt idx="310">
                  <c:v>-2445.8692878360162</c:v>
                </c:pt>
                <c:pt idx="311">
                  <c:v>-2390.3384167297045</c:v>
                </c:pt>
                <c:pt idx="312">
                  <c:v>-2334.8828123004205</c:v>
                </c:pt>
                <c:pt idx="313">
                  <c:v>-2279.6063786907325</c:v>
                </c:pt>
                <c:pt idx="314">
                  <c:v>-2224.6043663690944</c:v>
                </c:pt>
                <c:pt idx="315">
                  <c:v>-2169.9637882461684</c:v>
                </c:pt>
                <c:pt idx="316">
                  <c:v>-2115.7638351989735</c:v>
                </c:pt>
                <c:pt idx="317">
                  <c:v>-2062.0762882481795</c:v>
                </c:pt>
                <c:pt idx="318">
                  <c:v>-2008.9659250355398</c:v>
                </c:pt>
                <c:pt idx="319">
                  <c:v>-1956.4909186145087</c:v>
                </c:pt>
                <c:pt idx="320">
                  <c:v>-1904.7032268981129</c:v>
                </c:pt>
                <c:pt idx="321">
                  <c:v>-1853.6489714071577</c:v>
                </c:pt>
                <c:pt idx="322">
                  <c:v>-1803.3688042285939</c:v>
                </c:pt>
                <c:pt idx="323">
                  <c:v>-1753.8982623326156</c:v>
                </c:pt>
                <c:pt idx="324">
                  <c:v>-1705.2681086075827</c:v>
                </c:pt>
                <c:pt idx="325">
                  <c:v>-1657.5046591579303</c:v>
                </c:pt>
                <c:pt idx="326">
                  <c:v>-1610.6300965728005</c:v>
                </c:pt>
                <c:pt idx="327">
                  <c:v>-1564.6627690142486</c:v>
                </c:pt>
                <c:pt idx="328">
                  <c:v>-1519.6174750961218</c:v>
                </c:pt>
                <c:pt idx="329">
                  <c:v>-1475.5057346288449</c:v>
                </c:pt>
                <c:pt idx="330">
                  <c:v>-1432.3360453941204</c:v>
                </c:pt>
                <c:pt idx="331">
                  <c:v>-1390.1141261876546</c:v>
                </c:pt>
                <c:pt idx="332">
                  <c:v>-1348.8431464296955</c:v>
                </c:pt>
                <c:pt idx="333">
                  <c:v>-1308.523942693384</c:v>
                </c:pt>
                <c:pt idx="334">
                  <c:v>-1269.1552225409905</c:v>
                </c:pt>
                <c:pt idx="335">
                  <c:v>-1230.7337560896485</c:v>
                </c:pt>
                <c:pt idx="336">
                  <c:v>-1193.2545557513949</c:v>
                </c:pt>
                <c:pt idx="337">
                  <c:v>-1156.7110446096631</c:v>
                </c:pt>
                <c:pt idx="338">
                  <c:v>-1121.0952139044603</c:v>
                </c:pt>
                <c:pt idx="339">
                  <c:v>-1086.3977701052499</c:v>
                </c:pt>
                <c:pt idx="340">
                  <c:v>-1052.6082720511949</c:v>
                </c:pt>
                <c:pt idx="341">
                  <c:v>-1019.7152586366792</c:v>
                </c:pt>
                <c:pt idx="342">
                  <c:v>-987.70636751471829</c:v>
                </c:pt>
                <c:pt idx="343">
                  <c:v>-956.56844528264628</c:v>
                </c:pt>
                <c:pt idx="344">
                  <c:v>-926.28764960490298</c:v>
                </c:pt>
                <c:pt idx="345">
                  <c:v>-896.84954371560161</c:v>
                </c:pt>
                <c:pt idx="346">
                  <c:v>-868.23918373068591</c:v>
                </c:pt>
                <c:pt idx="347">
                  <c:v>-840.4411991851739</c:v>
                </c:pt>
                <c:pt idx="348">
                  <c:v>-813.43986719615714</c:v>
                </c:pt>
                <c:pt idx="349">
                  <c:v>-787.21918063655903</c:v>
                </c:pt>
                <c:pt idx="350">
                  <c:v>-761.76291068887076</c:v>
                </c:pt>
                <c:pt idx="351">
                  <c:v>-737.05466413205431</c:v>
                </c:pt>
                <c:pt idx="352">
                  <c:v>-713.07793569855494</c:v>
                </c:pt>
                <c:pt idx="353">
                  <c:v>-689.81615582265295</c:v>
                </c:pt>
                <c:pt idx="354">
                  <c:v>-667.25273408519206</c:v>
                </c:pt>
                <c:pt idx="355">
                  <c:v>-645.37109864455488</c:v>
                </c:pt>
                <c:pt idx="356">
                  <c:v>-624.15473192829086</c:v>
                </c:pt>
                <c:pt idx="357">
                  <c:v>-603.58720284515221</c:v>
                </c:pt>
                <c:pt idx="358">
                  <c:v>-583.65219576294839</c:v>
                </c:pt>
                <c:pt idx="359">
                  <c:v>-564.33353648373486</c:v>
                </c:pt>
                <c:pt idx="360">
                  <c:v>-545.61521543439994</c:v>
                </c:pt>
                <c:pt idx="361">
                  <c:v>-527.48140827815223</c:v>
                </c:pt>
                <c:pt idx="362">
                  <c:v>-509.9164941397612</c:v>
                </c:pt>
                <c:pt idx="363">
                  <c:v>-492.90507162588256</c:v>
                </c:pt>
                <c:pt idx="364">
                  <c:v>-476.4319728104656</c:v>
                </c:pt>
                <c:pt idx="365">
                  <c:v>-460.48227534456964</c:v>
                </c:pt>
                <c:pt idx="366">
                  <c:v>-445.04131283969036</c:v>
                </c:pt>
                <c:pt idx="367">
                  <c:v>-430.09468366411784</c:v>
                </c:pt>
                <c:pt idx="368">
                  <c:v>-415.62825828260429</c:v>
                </c:pt>
                <c:pt idx="369">
                  <c:v>-401.6281852610482</c:v>
                </c:pt>
                <c:pt idx="370">
                  <c:v>-388.08089604955421</c:v>
                </c:pt>
                <c:pt idx="371">
                  <c:v>-374.97310864968313</c:v>
                </c:pt>
                <c:pt idx="372">
                  <c:v>-362.29183026427563</c:v>
                </c:pt>
                <c:pt idx="373">
                  <c:v>-350.02435902135221</c:v>
                </c:pt>
                <c:pt idx="374">
                  <c:v>-338.15828485722159</c:v>
                </c:pt>
                <c:pt idx="375">
                  <c:v>-326.68148963777458</c:v>
                </c:pt>
                <c:pt idx="376">
                  <c:v>-315.58214659122132</c:v>
                </c:pt>
                <c:pt idx="377">
                  <c:v>-304.84871912024209</c:v>
                </c:pt>
                <c:pt idx="378">
                  <c:v>-294.46995905637414</c:v>
                </c:pt>
                <c:pt idx="379">
                  <c:v>-284.43490441490667</c:v>
                </c:pt>
                <c:pt idx="380">
                  <c:v>-274.73287670401623</c:v>
                </c:pt>
                <c:pt idx="381">
                  <c:v>-265.35347783781981</c:v>
                </c:pt>
                <c:pt idx="382">
                  <c:v>-256.28658669913966</c:v>
                </c:pt>
                <c:pt idx="383">
                  <c:v>-247.522355394236</c:v>
                </c:pt>
                <c:pt idx="384">
                  <c:v>-239.05120523832193</c:v>
                </c:pt>
                <c:pt idx="385">
                  <c:v>-230.86382250762108</c:v>
                </c:pt>
                <c:pt idx="386">
                  <c:v>-222.95115399076985</c:v>
                </c:pt>
                <c:pt idx="387">
                  <c:v>-215.30440236965296</c:v>
                </c:pt>
                <c:pt idx="388">
                  <c:v>-207.915021457271</c:v>
                </c:pt>
                <c:pt idx="389">
                  <c:v>-200.7747113178275</c:v>
                </c:pt>
                <c:pt idx="390">
                  <c:v>-193.87541329210308</c:v>
                </c:pt>
                <c:pt idx="391">
                  <c:v>-187.2093049491059</c:v>
                </c:pt>
                <c:pt idx="392">
                  <c:v>-180.7687949831261</c:v>
                </c:pt>
                <c:pt idx="393">
                  <c:v>-174.54651807360915</c:v>
                </c:pt>
                <c:pt idx="394">
                  <c:v>-168.53532972355424</c:v>
                </c:pt>
                <c:pt idx="395">
                  <c:v>-162.7283010907704</c:v>
                </c:pt>
                <c:pt idx="396">
                  <c:v>-157.1187138248215</c:v>
                </c:pt>
                <c:pt idx="397">
                  <c:v>-151.70005492129712</c:v>
                </c:pt>
                <c:pt idx="398">
                  <c:v>-146.46601160380806</c:v>
                </c:pt>
                <c:pt idx="399">
                  <c:v>-141.41046624302226</c:v>
                </c:pt>
                <c:pt idx="400">
                  <c:v>-136.52749132109193</c:v>
                </c:pt>
                <c:pt idx="401">
                  <c:v>-131.81134444882355</c:v>
                </c:pt>
                <c:pt idx="402">
                  <c:v>-127.25646344214329</c:v>
                </c:pt>
                <c:pt idx="403">
                  <c:v>-122.85746146359588</c:v>
                </c:pt>
                <c:pt idx="404">
                  <c:v>-118.60912223390687</c:v>
                </c:pt>
                <c:pt idx="405">
                  <c:v>-114.50639531795423</c:v>
                </c:pt>
                <c:pt idx="406">
                  <c:v>-110.54439148891242</c:v>
                </c:pt>
                <c:pt idx="407">
                  <c:v>-106.71837817375308</c:v>
                </c:pt>
                <c:pt idx="408">
                  <c:v>-103.02377498278656</c:v>
                </c:pt>
                <c:pt idx="409">
                  <c:v>-99.456149325464594</c:v>
                </c:pt>
                <c:pt idx="410">
                  <c:v>-96.011212114224691</c:v>
                </c:pt>
                <c:pt idx="411">
                  <c:v>-92.684813557786129</c:v>
                </c:pt>
                <c:pt idx="412">
                  <c:v>-89.472939044959276</c:v>
                </c:pt>
                <c:pt idx="413">
                  <c:v>-86.371705119672697</c:v>
                </c:pt>
                <c:pt idx="414">
                  <c:v>-83.377355547685056</c:v>
                </c:pt>
                <c:pt idx="415">
                  <c:v>-80.486257475149614</c:v>
                </c:pt>
                <c:pt idx="416">
                  <c:v>-77.694897678971302</c:v>
                </c:pt>
                <c:pt idx="417">
                  <c:v>-74.999878908698975</c:v>
                </c:pt>
                <c:pt idx="418">
                  <c:v>-72.397916319470596</c:v>
                </c:pt>
                <c:pt idx="419">
                  <c:v>-69.885833995405392</c:v>
                </c:pt>
                <c:pt idx="420">
                  <c:v>-67.460561562633529</c:v>
                </c:pt>
                <c:pt idx="421">
                  <c:v>-65.11913089106406</c:v>
                </c:pt>
                <c:pt idx="422">
                  <c:v>-62.858672883837926</c:v>
                </c:pt>
                <c:pt idx="423">
                  <c:v>-60.6764143533278</c:v>
                </c:pt>
                <c:pt idx="424">
                  <c:v>-58.569674982451488</c:v>
                </c:pt>
                <c:pt idx="425">
                  <c:v>-56.53586436997557</c:v>
                </c:pt>
                <c:pt idx="426">
                  <c:v>-54.572479158429132</c:v>
                </c:pt>
                <c:pt idx="427">
                  <c:v>-52.677100243185578</c:v>
                </c:pt>
                <c:pt idx="428">
                  <c:v>-50.847390061215947</c:v>
                </c:pt>
                <c:pt idx="429">
                  <c:v>-49.081089957987842</c:v>
                </c:pt>
                <c:pt idx="430">
                  <c:v>-47.376017630934939</c:v>
                </c:pt>
                <c:pt idx="431">
                  <c:v>-45.730064647913196</c:v>
                </c:pt>
                <c:pt idx="432">
                  <c:v>-44.141194039031234</c:v>
                </c:pt>
                <c:pt idx="433">
                  <c:v>-42.607437960225752</c:v>
                </c:pt>
                <c:pt idx="434">
                  <c:v>-41.12689542695307</c:v>
                </c:pt>
                <c:pt idx="435">
                  <c:v>-39.69773011635948</c:v>
                </c:pt>
                <c:pt idx="436">
                  <c:v>-38.318168236294923</c:v>
                </c:pt>
                <c:pt idx="437">
                  <c:v>-36.986496459531963</c:v>
                </c:pt>
                <c:pt idx="438">
                  <c:v>-35.701059921578349</c:v>
                </c:pt>
                <c:pt idx="439">
                  <c:v>-34.460260280458783</c:v>
                </c:pt>
                <c:pt idx="440">
                  <c:v>-33.262553836874645</c:v>
                </c:pt>
                <c:pt idx="441">
                  <c:v>-32.106449713155826</c:v>
                </c:pt>
                <c:pt idx="442">
                  <c:v>-30.990508089441391</c:v>
                </c:pt>
                <c:pt idx="443">
                  <c:v>-29.913338495546782</c:v>
                </c:pt>
                <c:pt idx="444">
                  <c:v>-28.873598156992216</c:v>
                </c:pt>
                <c:pt idx="445">
                  <c:v>-27.869990393698913</c:v>
                </c:pt>
                <c:pt idx="446">
                  <c:v>-26.901263069874631</c:v>
                </c:pt>
                <c:pt idx="447">
                  <c:v>-25.966207093644812</c:v>
                </c:pt>
                <c:pt idx="448">
                  <c:v>-25.063654965004275</c:v>
                </c:pt>
                <c:pt idx="449">
                  <c:v>-24.19247937069872</c:v>
                </c:pt>
                <c:pt idx="450">
                  <c:v>-23.351591824668162</c:v>
                </c:pt>
                <c:pt idx="451">
                  <c:v>-22.539941352714891</c:v>
                </c:pt>
                <c:pt idx="452">
                  <c:v>-21.756513220088664</c:v>
                </c:pt>
                <c:pt idx="453">
                  <c:v>-21.000327700706066</c:v>
                </c:pt>
                <c:pt idx="454">
                  <c:v>-20.270438886757461</c:v>
                </c:pt>
                <c:pt idx="455">
                  <c:v>-19.56593353747644</c:v>
                </c:pt>
                <c:pt idx="456">
                  <c:v>-18.885929965882269</c:v>
                </c:pt>
                <c:pt idx="457">
                  <c:v>-18.229576962330214</c:v>
                </c:pt>
                <c:pt idx="458">
                  <c:v>-17.596052753736956</c:v>
                </c:pt>
                <c:pt idx="459">
                  <c:v>-16.984563997375403</c:v>
                </c:pt>
                <c:pt idx="460">
                  <c:v>-16.394344808161634</c:v>
                </c:pt>
                <c:pt idx="461">
                  <c:v>-15.824655818386475</c:v>
                </c:pt>
                <c:pt idx="462">
                  <c:v>-15.274783268870237</c:v>
                </c:pt>
                <c:pt idx="463">
                  <c:v>-14.744038130548063</c:v>
                </c:pt>
                <c:pt idx="464">
                  <c:v>-14.231755255519943</c:v>
                </c:pt>
                <c:pt idx="465">
                  <c:v>-13.737292556626244</c:v>
                </c:pt>
                <c:pt idx="466">
                  <c:v>-13.26003021463589</c:v>
                </c:pt>
                <c:pt idx="467">
                  <c:v>-12.799369912161012</c:v>
                </c:pt>
                <c:pt idx="468">
                  <c:v>-12.354734093434899</c:v>
                </c:pt>
                <c:pt idx="469">
                  <c:v>-11.925565249118506</c:v>
                </c:pt>
                <c:pt idx="470">
                  <c:v>-11.511325225321571</c:v>
                </c:pt>
                <c:pt idx="471">
                  <c:v>-11.111494556051355</c:v>
                </c:pt>
                <c:pt idx="472">
                  <c:v>-10.725571818322635</c:v>
                </c:pt>
                <c:pt idx="473">
                  <c:v>-10.353073009187256</c:v>
                </c:pt>
                <c:pt idx="474">
                  <c:v>-9.9935309439647426</c:v>
                </c:pt>
                <c:pt idx="475">
                  <c:v>-9.6464946749721889</c:v>
                </c:pt>
                <c:pt idx="476">
                  <c:v>-9.3115289300812378</c:v>
                </c:pt>
                <c:pt idx="477">
                  <c:v>-8.9882135704430652</c:v>
                </c:pt>
                <c:pt idx="478">
                  <c:v>-8.6761430667451691</c:v>
                </c:pt>
                <c:pt idx="479">
                  <c:v>-8.3749259933872509</c:v>
                </c:pt>
                <c:pt idx="480">
                  <c:v>-8.0841845399748422</c:v>
                </c:pt>
                <c:pt idx="481">
                  <c:v>-7.8035540395560758</c:v>
                </c:pt>
                <c:pt idx="482">
                  <c:v>-7.5326825130394752</c:v>
                </c:pt>
                <c:pt idx="483">
                  <c:v>-7.2712302292515858</c:v>
                </c:pt>
                <c:pt idx="484">
                  <c:v>-7.0188692801090156</c:v>
                </c:pt>
                <c:pt idx="485">
                  <c:v>-6.7752831703963921</c:v>
                </c:pt>
                <c:pt idx="486">
                  <c:v>-6.5401664216589381</c:v>
                </c:pt>
                <c:pt idx="487">
                  <c:v>-6.3132241897323809</c:v>
                </c:pt>
                <c:pt idx="488">
                  <c:v>-6.0941718954505859</c:v>
                </c:pt>
                <c:pt idx="489">
                  <c:v>-5.8827348680840714</c:v>
                </c:pt>
                <c:pt idx="490">
                  <c:v>-5.6786480010785283</c:v>
                </c:pt>
                <c:pt idx="491">
                  <c:v>-5.4816554196756044</c:v>
                </c:pt>
                <c:pt idx="492">
                  <c:v>-5.2915101600125922</c:v>
                </c:pt>
                <c:pt idx="493">
                  <c:v>-5.107973859310647</c:v>
                </c:pt>
                <c:pt idx="494">
                  <c:v>-4.9308164567727601</c:v>
                </c:pt>
                <c:pt idx="495">
                  <c:v>-4.7598159048284856</c:v>
                </c:pt>
                <c:pt idx="496">
                  <c:v>-4.594757890369749</c:v>
                </c:pt>
                <c:pt idx="497">
                  <c:v>-4.4354355656381443</c:v>
                </c:pt>
                <c:pt idx="498">
                  <c:v>-4.2816492884332291</c:v>
                </c:pt>
                <c:pt idx="499">
                  <c:v>-4.1332063713217764</c:v>
                </c:pt>
                <c:pt idx="500">
                  <c:v>-3.9899208395410142</c:v>
                </c:pt>
                <c:pt idx="501">
                  <c:v>-3.8516131972962029</c:v>
                </c:pt>
                <c:pt idx="502">
                  <c:v>-3.7181102021657466</c:v>
                </c:pt>
                <c:pt idx="503">
                  <c:v>-3.5892446473339845</c:v>
                </c:pt>
                <c:pt idx="504">
                  <c:v>-3.4648551513838015</c:v>
                </c:pt>
                <c:pt idx="505">
                  <c:v>-3.3447859553876924</c:v>
                </c:pt>
                <c:pt idx="506">
                  <c:v>-3.2288867270472679</c:v>
                </c:pt>
                <c:pt idx="507">
                  <c:v>-3.1170123716368749</c:v>
                </c:pt>
                <c:pt idx="508">
                  <c:v>-3.0090228495183595</c:v>
                </c:pt>
                <c:pt idx="509">
                  <c:v>-2.904782999998659</c:v>
                </c:pt>
                <c:pt idx="510">
                  <c:v>-2.8041623713125148</c:v>
                </c:pt>
                <c:pt idx="511">
                  <c:v>-2.707035056517995</c:v>
                </c:pt>
                <c:pt idx="512">
                  <c:v>-2.6132795351006592</c:v>
                </c:pt>
                <c:pt idx="513">
                  <c:v>-2.5227785200891475</c:v>
                </c:pt>
                <c:pt idx="514">
                  <c:v>-2.4354188104913561</c:v>
                </c:pt>
                <c:pt idx="515">
                  <c:v>-2.3510911488667432</c:v>
                </c:pt>
                <c:pt idx="516">
                  <c:v>-2.2696900838575118</c:v>
                </c:pt>
                <c:pt idx="517">
                  <c:v>-2.1911138375063857</c:v>
                </c:pt>
                <c:pt idx="518">
                  <c:v>-2.1152641771951863</c:v>
                </c:pt>
                <c:pt idx="519">
                  <c:v>-2.0420462920440343</c:v>
                </c:pt>
                <c:pt idx="520">
                  <c:v>-1.9713686736163609</c:v>
                </c:pt>
                <c:pt idx="521">
                  <c:v>-1.9031430007804175</c:v>
                </c:pt>
                <c:pt idx="522">
                  <c:v>-1.837284028582836</c:v>
                </c:pt>
                <c:pt idx="523">
                  <c:v>-1.773709480995052</c:v>
                </c:pt>
                <c:pt idx="524">
                  <c:v>-1.7123399473980001</c:v>
                </c:pt>
                <c:pt idx="525">
                  <c:v>-1.6530987826750589</c:v>
                </c:pt>
                <c:pt idx="526">
                  <c:v>-1.5959120107881546</c:v>
                </c:pt>
                <c:pt idx="527">
                  <c:v>-1.5407082317154064</c:v>
                </c:pt>
                <c:pt idx="528">
                  <c:v>-1.4874185316339563</c:v>
                </c:pt>
                <c:pt idx="529">
                  <c:v>-1.4359763962346861</c:v>
                </c:pt>
                <c:pt idx="530">
                  <c:v>-1.3863176270599453</c:v>
                </c:pt>
                <c:pt idx="531">
                  <c:v>-1.3383802607591875</c:v>
                </c:pt>
                <c:pt idx="532">
                  <c:v>-1.2921044911608277</c:v>
                </c:pt>
                <c:pt idx="533">
                  <c:v>-1.2474325940622109</c:v>
                </c:pt>
                <c:pt idx="534">
                  <c:v>-1.2043088546431946</c:v>
                </c:pt>
                <c:pt idx="535">
                  <c:v>-1.1626794974117445</c:v>
                </c:pt>
                <c:pt idx="536">
                  <c:v>-1.1224926185935686</c:v>
                </c:pt>
                <c:pt idx="537">
                  <c:v>-1.0836981208803174</c:v>
                </c:pt>
                <c:pt idx="538">
                  <c:v>-1.0462476504544505</c:v>
                </c:pt>
                <c:pt idx="539">
                  <c:v>-1.0100945362112341</c:v>
                </c:pt>
                <c:pt idx="540">
                  <c:v>-0.97519373110129237</c:v>
                </c:pt>
                <c:pt idx="541">
                  <c:v>-0.9415017555198304</c:v>
                </c:pt>
                <c:pt idx="542">
                  <c:v>-0.9089766426710959</c:v>
                </c:pt>
                <c:pt idx="543">
                  <c:v>-0.87757788583918739</c:v>
                </c:pt>
                <c:pt idx="544">
                  <c:v>-0.84726638749880223</c:v>
                </c:pt>
                <c:pt idx="545">
                  <c:v>-0.81800441020163461</c:v>
                </c:pt>
                <c:pt idx="546">
                  <c:v>-0.78975552917651015</c:v>
                </c:pt>
                <c:pt idx="547">
                  <c:v>-0.76248458658347928</c:v>
                </c:pt>
                <c:pt idx="548">
                  <c:v>-0.73615764736415912</c:v>
                </c:pt>
                <c:pt idx="549">
                  <c:v>-0.710741956632571</c:v>
                </c:pt>
                <c:pt idx="550">
                  <c:v>-0.68620589855276393</c:v>
                </c:pt>
                <c:pt idx="551">
                  <c:v>-0.66251895665131499</c:v>
                </c:pt>
                <c:pt idx="552">
                  <c:v>-0.63965167551455338</c:v>
                </c:pt>
                <c:pt idx="553">
                  <c:v>-0.61757562382235776</c:v>
                </c:pt>
                <c:pt idx="554">
                  <c:v>-0.59626335867162439</c:v>
                </c:pt>
                <c:pt idx="555">
                  <c:v>-0.57568839114455628</c:v>
                </c:pt>
                <c:pt idx="556">
                  <c:v>-0.55582515307827052</c:v>
                </c:pt>
                <c:pt idx="557">
                  <c:v>-0.5366489649937467</c:v>
                </c:pt>
                <c:pt idx="558">
                  <c:v>-0.51813600514368829</c:v>
                </c:pt>
                <c:pt idx="559">
                  <c:v>-0.50026327964016915</c:v>
                </c:pt>
                <c:pt idx="560">
                  <c:v>-0.48300859362444371</c:v>
                </c:pt>
                <c:pt idx="561">
                  <c:v>-0.46635052344243277</c:v>
                </c:pt>
                <c:pt idx="562">
                  <c:v>-0.45026838979086747</c:v>
                </c:pt>
                <c:pt idx="563">
                  <c:v>-0.43474223180012039</c:v>
                </c:pt>
                <c:pt idx="564">
                  <c:v>-0.41975278202104604</c:v>
                </c:pt>
                <c:pt idx="565">
                  <c:v>-0.40528144228427365</c:v>
                </c:pt>
                <c:pt idx="566">
                  <c:v>-0.39131026040145755</c:v>
                </c:pt>
                <c:pt idx="567">
                  <c:v>-0.37782190767912205</c:v>
                </c:pt>
                <c:pt idx="568">
                  <c:v>-0.36479965721666119</c:v>
                </c:pt>
                <c:pt idx="569">
                  <c:v>-0.35222736296121582</c:v>
                </c:pt>
                <c:pt idx="570">
                  <c:v>-0.34008943949286596</c:v>
                </c:pt>
                <c:pt idx="571">
                  <c:v>-0.32837084251475446</c:v>
                </c:pt>
                <c:pt idx="572">
                  <c:v>-0.31705705002345219</c:v>
                </c:pt>
                <c:pt idx="573">
                  <c:v>-0.30613404413584711</c:v>
                </c:pt>
                <c:pt idx="574">
                  <c:v>-0.29558829354961702</c:v>
                </c:pt>
                <c:pt idx="575">
                  <c:v>-0.28540673661517424</c:v>
                </c:pt>
                <c:pt idx="576">
                  <c:v>-0.27557676499771055</c:v>
                </c:pt>
                <c:pt idx="577">
                  <c:v>-0.2660862079087849</c:v>
                </c:pt>
                <c:pt idx="578">
                  <c:v>-0.25692331688749803</c:v>
                </c:pt>
                <c:pt idx="579">
                  <c:v>-0.24807675111214511</c:v>
                </c:pt>
                <c:pt idx="580">
                  <c:v>-0.23953556322375924</c:v>
                </c:pt>
                <c:pt idx="581">
                  <c:v>-0.23128918564371226</c:v>
                </c:pt>
                <c:pt idx="582">
                  <c:v>-0.22332741736812256</c:v>
                </c:pt>
                <c:pt idx="583">
                  <c:v>-0.21564041122240774</c:v>
                </c:pt>
                <c:pt idx="584">
                  <c:v>-0.20821866155993352</c:v>
                </c:pt>
                <c:pt idx="585">
                  <c:v>-0.20105299238926566</c:v>
                </c:pt>
                <c:pt idx="586">
                  <c:v>-0.19413454591502699</c:v>
                </c:pt>
                <c:pt idx="587">
                  <c:v>-0.18745477147798617</c:v>
                </c:pt>
                <c:pt idx="588">
                  <c:v>-0.18100541488037525</c:v>
                </c:pt>
                <c:pt idx="589">
                  <c:v>-0.17477850808303685</c:v>
                </c:pt>
                <c:pt idx="590">
                  <c:v>-0.16876635926142391</c:v>
                </c:pt>
                <c:pt idx="591">
                  <c:v>-0.16296154320789569</c:v>
                </c:pt>
                <c:pt idx="592">
                  <c:v>-0.15735689206827086</c:v>
                </c:pt>
                <c:pt idx="593">
                  <c:v>-0.15194548640092975</c:v>
                </c:pt>
                <c:pt idx="594">
                  <c:v>-0.14672064654725059</c:v>
                </c:pt>
                <c:pt idx="595">
                  <c:v>-0.14167592430250453</c:v>
                </c:pt>
                <c:pt idx="596">
                  <c:v>-0.13680509487669612</c:v>
                </c:pt>
                <c:pt idx="597">
                  <c:v>-0.13210214913529539</c:v>
                </c:pt>
                <c:pt idx="598">
                  <c:v>-0.12756128611004858</c:v>
                </c:pt>
                <c:pt idx="599">
                  <c:v>-0.12317690577045903</c:v>
                </c:pt>
                <c:pt idx="600">
                  <c:v>-0.11894360204686105</c:v>
                </c:pt>
                <c:pt idx="601">
                  <c:v>-0.11485615609629596</c:v>
                </c:pt>
                <c:pt idx="602">
                  <c:v>-0.11090952980272739</c:v>
                </c:pt>
                <c:pt idx="603">
                  <c:v>-0.1070988595034259</c:v>
                </c:pt>
                <c:pt idx="604">
                  <c:v>-0.1034194499336385</c:v>
                </c:pt>
                <c:pt idx="605">
                  <c:v>-9.9866768381918103E-2</c:v>
                </c:pt>
                <c:pt idx="606">
                  <c:v>-9.643643904879351E-2</c:v>
                </c:pt>
                <c:pt idx="607">
                  <c:v>-9.3124237601661441E-2</c:v>
                </c:pt>
                <c:pt idx="608">
                  <c:v>-8.9926085919082688E-2</c:v>
                </c:pt>
                <c:pt idx="609">
                  <c:v>-8.6838047017868458E-2</c:v>
                </c:pt>
                <c:pt idx="610">
                  <c:v>-8.3856320156591391E-2</c:v>
                </c:pt>
                <c:pt idx="611">
                  <c:v>-8.0977236109367912E-2</c:v>
                </c:pt>
                <c:pt idx="612">
                  <c:v>-7.8197252603976697E-2</c:v>
                </c:pt>
                <c:pt idx="613">
                  <c:v>-7.5512949918596028E-2</c:v>
                </c:pt>
                <c:pt idx="614">
                  <c:v>-7.2921026631617369E-2</c:v>
                </c:pt>
                <c:pt idx="615">
                  <c:v>-7.0418295519216301E-2</c:v>
                </c:pt>
                <c:pt idx="616">
                  <c:v>-6.8001679595520947E-2</c:v>
                </c:pt>
                <c:pt idx="617">
                  <c:v>-6.5668208290421415E-2</c:v>
                </c:pt>
                <c:pt idx="618">
                  <c:v>-6.3415013760212302E-2</c:v>
                </c:pt>
                <c:pt idx="619">
                  <c:v>-6.1239327326451765E-2</c:v>
                </c:pt>
                <c:pt idx="620">
                  <c:v>-5.9138476038566479E-2</c:v>
                </c:pt>
                <c:pt idx="621">
                  <c:v>-5.7109879355894178E-2</c:v>
                </c:pt>
                <c:pt idx="622">
                  <c:v>-5.5151045945001753E-2</c:v>
                </c:pt>
                <c:pt idx="623">
                  <c:v>-5.3259570588269023E-2</c:v>
                </c:pt>
                <c:pt idx="624">
                  <c:v>-5.1433131199858817E-2</c:v>
                </c:pt>
                <c:pt idx="625">
                  <c:v>-4.9669485945338376E-2</c:v>
                </c:pt>
                <c:pt idx="626">
                  <c:v>-4.7966470461341393E-2</c:v>
                </c:pt>
                <c:pt idx="627">
                  <c:v>-4.63219951717877E-2</c:v>
                </c:pt>
                <c:pt idx="628">
                  <c:v>-4.473404269730219E-2</c:v>
                </c:pt>
                <c:pt idx="629">
                  <c:v>-4.3200665354585555E-2</c:v>
                </c:pt>
                <c:pt idx="630">
                  <c:v>-4.1719982742606465E-2</c:v>
                </c:pt>
                <c:pt idx="631">
                  <c:v>-4.0290179412599159E-2</c:v>
                </c:pt>
                <c:pt idx="632">
                  <c:v>-3.8909502618940106E-2</c:v>
                </c:pt>
                <c:pt idx="633">
                  <c:v>-3.7576260148098672E-2</c:v>
                </c:pt>
                <c:pt idx="634">
                  <c:v>-3.6288818222941721E-2</c:v>
                </c:pt>
                <c:pt idx="635">
                  <c:v>-3.5045599479767819E-2</c:v>
                </c:pt>
                <c:pt idx="636">
                  <c:v>-3.3845081015548728E-2</c:v>
                </c:pt>
                <c:pt idx="637">
                  <c:v>-3.2685792502923694E-2</c:v>
                </c:pt>
                <c:pt idx="638">
                  <c:v>-3.1566314370605864E-2</c:v>
                </c:pt>
                <c:pt idx="639">
                  <c:v>-3.0485276046909648E-2</c:v>
                </c:pt>
                <c:pt idx="640">
                  <c:v>-2.9441354264216457E-2</c:v>
                </c:pt>
                <c:pt idx="641">
                  <c:v>-2.8433271422252049E-2</c:v>
                </c:pt>
                <c:pt idx="642">
                  <c:v>-2.7459794008135918E-2</c:v>
                </c:pt>
                <c:pt idx="643">
                  <c:v>-2.6519731071222519E-2</c:v>
                </c:pt>
                <c:pt idx="644">
                  <c:v>-2.5611932750837618E-2</c:v>
                </c:pt>
                <c:pt idx="645">
                  <c:v>-2.4735288855063153E-2</c:v>
                </c:pt>
                <c:pt idx="646">
                  <c:v>-2.3888727488802552E-2</c:v>
                </c:pt>
                <c:pt idx="647">
                  <c:v>-2.307121372940768E-2</c:v>
                </c:pt>
                <c:pt idx="648">
                  <c:v>-2.2281748348221164E-2</c:v>
                </c:pt>
                <c:pt idx="649">
                  <c:v>-2.1519366576432386E-2</c:v>
                </c:pt>
                <c:pt idx="650">
                  <c:v>-2.0783136913711142E-2</c:v>
                </c:pt>
                <c:pt idx="651">
                  <c:v>-2.0072159978131943E-2</c:v>
                </c:pt>
                <c:pt idx="652">
                  <c:v>-1.9385567395952097E-2</c:v>
                </c:pt>
                <c:pt idx="653">
                  <c:v>-1.8722520729863912E-2</c:v>
                </c:pt>
                <c:pt idx="654">
                  <c:v>-1.8082210444378966E-2</c:v>
                </c:pt>
                <c:pt idx="655">
                  <c:v>-1.7463854907059873E-2</c:v>
                </c:pt>
                <c:pt idx="656">
                  <c:v>-1.6866699424349318E-2</c:v>
                </c:pt>
                <c:pt idx="657">
                  <c:v>-1.6290015310801265E-2</c:v>
                </c:pt>
                <c:pt idx="658">
                  <c:v>-1.5733098990547978E-2</c:v>
                </c:pt>
                <c:pt idx="659">
                  <c:v>-1.5195271129887944E-2</c:v>
                </c:pt>
                <c:pt idx="660">
                  <c:v>-1.4675875799912808E-2</c:v>
                </c:pt>
                <c:pt idx="661">
                  <c:v>-1.4174279668130507E-2</c:v>
                </c:pt>
                <c:pt idx="662">
                  <c:v>-1.3689871218077798E-2</c:v>
                </c:pt>
                <c:pt idx="663">
                  <c:v>-1.3222059995951552E-2</c:v>
                </c:pt>
                <c:pt idx="664">
                  <c:v>-1.2770275883320081E-2</c:v>
                </c:pt>
                <c:pt idx="665">
                  <c:v>-1.233396839501083E-2</c:v>
                </c:pt>
                <c:pt idx="666">
                  <c:v>-1.1912606001298232E-2</c:v>
                </c:pt>
                <c:pt idx="667">
                  <c:v>-1.1505675473552635E-2</c:v>
                </c:pt>
                <c:pt idx="668">
                  <c:v>-1.1112681252531453E-2</c:v>
                </c:pt>
                <c:pt idx="669">
                  <c:v>-1.0733144838531494E-2</c:v>
                </c:pt>
                <c:pt idx="670">
                  <c:v>-1.0366604202641183E-2</c:v>
                </c:pt>
                <c:pt idx="671">
                  <c:v>-1.0012613218361999E-2</c:v>
                </c:pt>
                <c:pt idx="672">
                  <c:v>-9.670741112893011E-3</c:v>
                </c:pt>
                <c:pt idx="673">
                  <c:v>-9.3405719373955143E-3</c:v>
                </c:pt>
                <c:pt idx="674">
                  <c:v>-9.0217040555801153E-3</c:v>
                </c:pt>
                <c:pt idx="675">
                  <c:v>-8.7137496499820888E-3</c:v>
                </c:pt>
                <c:pt idx="676">
                  <c:v>-8.416334245309437E-3</c:v>
                </c:pt>
                <c:pt idx="677">
                  <c:v>-8.129096248273876E-3</c:v>
                </c:pt>
                <c:pt idx="678">
                  <c:v>-7.8516865033323169E-3</c:v>
                </c:pt>
                <c:pt idx="679">
                  <c:v>-7.583767863787727E-3</c:v>
                </c:pt>
                <c:pt idx="680">
                  <c:v>-7.3250147777166319E-3</c:v>
                </c:pt>
                <c:pt idx="681">
                  <c:v>-7.0751128882103054E-3</c:v>
                </c:pt>
                <c:pt idx="682">
                  <c:v>-6.8337586474324918E-3</c:v>
                </c:pt>
                <c:pt idx="683">
                  <c:v>-6.6006589440160135E-3</c:v>
                </c:pt>
                <c:pt idx="684">
                  <c:v>-6.3755307433353836E-3</c:v>
                </c:pt>
                <c:pt idx="685">
                  <c:v>-6.1581007402095045E-3</c:v>
                </c:pt>
                <c:pt idx="686">
                  <c:v>-5.9481050236042943E-3</c:v>
                </c:pt>
                <c:pt idx="687">
                  <c:v>-5.7452887529190477E-3</c:v>
                </c:pt>
                <c:pt idx="688">
                  <c:v>-5.5494058454557682E-3</c:v>
                </c:pt>
                <c:pt idx="689">
                  <c:v>-5.360218674683781E-3</c:v>
                </c:pt>
                <c:pt idx="690">
                  <c:v>-5.1774977789262044E-3</c:v>
                </c:pt>
                <c:pt idx="691">
                  <c:v>-5.0010215801072622E-3</c:v>
                </c:pt>
                <c:pt idx="692">
                  <c:v>-4.8305761122119095E-3</c:v>
                </c:pt>
                <c:pt idx="693">
                  <c:v>-4.6659547591220984E-3</c:v>
                </c:pt>
                <c:pt idx="694">
                  <c:v>-4.5069580015042743E-3</c:v>
                </c:pt>
                <c:pt idx="695">
                  <c:v>-4.3533931724357849E-3</c:v>
                </c:pt>
                <c:pt idx="696">
                  <c:v>-4.2050742214669035E-3</c:v>
                </c:pt>
                <c:pt idx="697">
                  <c:v>-4.0618214868270025E-3</c:v>
                </c:pt>
                <c:pt idx="698">
                  <c:v>-3.9234614754929537E-3</c:v>
                </c:pt>
                <c:pt idx="699">
                  <c:v>-3.7898266508477746E-3</c:v>
                </c:pt>
                <c:pt idx="700">
                  <c:v>-3.6607552276667482E-3</c:v>
                </c:pt>
                <c:pt idx="701">
                  <c:v>-3.5360909741776192E-3</c:v>
                </c:pt>
                <c:pt idx="702">
                  <c:v>-3.4156830209503691E-3</c:v>
                </c:pt>
                <c:pt idx="703">
                  <c:v>-3.2993856763799539E-3</c:v>
                </c:pt>
                <c:pt idx="704">
                  <c:v>-3.187058248534283E-3</c:v>
                </c:pt>
                <c:pt idx="705">
                  <c:v>-3.0785648731472132E-3</c:v>
                </c:pt>
                <c:pt idx="706">
                  <c:v>-2.9737743475441308E-3</c:v>
                </c:pt>
                <c:pt idx="707">
                  <c:v>-2.8725599702947718E-3</c:v>
                </c:pt>
                <c:pt idx="708">
                  <c:v>-2.7747993863957016E-3</c:v>
                </c:pt>
                <c:pt idx="709">
                  <c:v>-2.6803744377907751E-3</c:v>
                </c:pt>
                <c:pt idx="710">
                  <c:v>-2.5891710190455719E-3</c:v>
                </c:pt>
                <c:pt idx="711">
                  <c:v>-2.5010789379971976E-3</c:v>
                </c:pt>
                <c:pt idx="712">
                  <c:v>-2.4159917812078824E-3</c:v>
                </c:pt>
                <c:pt idx="713">
                  <c:v>-2.3338067840560361E-3</c:v>
                </c:pt>
                <c:pt idx="714">
                  <c:v>-2.2544247053049027E-3</c:v>
                </c:pt>
                <c:pt idx="715">
                  <c:v>-2.177749705993659E-3</c:v>
                </c:pt>
                <c:pt idx="716">
                  <c:v>-2.1036892325020234E-3</c:v>
                </c:pt>
                <c:pt idx="717">
                  <c:v>-2.0321539036439462E-3</c:v>
                </c:pt>
                <c:pt idx="718">
                  <c:v>-1.9630574016512373E-3</c:v>
                </c:pt>
                <c:pt idx="719">
                  <c:v>-1.8963163669129257E-3</c:v>
                </c:pt>
                <c:pt idx="720">
                  <c:v>-1.8318502963405245E-3</c:v>
                </c:pt>
                <c:pt idx="721">
                  <c:v>-1.7695814452339254E-3</c:v>
                </c:pt>
                <c:pt idx="722">
                  <c:v>-1.7094347325271944E-3</c:v>
                </c:pt>
                <c:pt idx="723">
                  <c:v>-1.6513376492974796E-3</c:v>
                </c:pt>
                <c:pt idx="724">
                  <c:v>-1.5952201704243912E-3</c:v>
                </c:pt>
                <c:pt idx="725">
                  <c:v>-1.5410146692911159E-3</c:v>
                </c:pt>
                <c:pt idx="726">
                  <c:v>-1.4886558354222229E-3</c:v>
                </c:pt>
                <c:pt idx="727">
                  <c:v>-1.4380805949568629E-3</c:v>
                </c:pt>
                <c:pt idx="728">
                  <c:v>-1.3892280338594978E-3</c:v>
                </c:pt>
                <c:pt idx="729">
                  <c:v>-1.3420393237735945E-3</c:v>
                </c:pt>
                <c:pt idx="730">
                  <c:v>-1.2964576504272754E-3</c:v>
                </c:pt>
                <c:pt idx="731">
                  <c:v>-1.2524281445026597E-3</c:v>
                </c:pt>
                <c:pt idx="732">
                  <c:v>-1.2098978148840575E-3</c:v>
                </c:pt>
                <c:pt idx="733">
                  <c:v>-1.1688154842029244E-3</c:v>
                </c:pt>
                <c:pt idx="734">
                  <c:v>-1.1291317266002507E-3</c:v>
                </c:pt>
                <c:pt idx="735">
                  <c:v>-1.0907988076300917E-3</c:v>
                </c:pt>
                <c:pt idx="736">
                  <c:v>-1.0537706262301848E-3</c:v>
                </c:pt>
                <c:pt idx="737">
                  <c:v>-1.0180026586885625E-3</c:v>
                </c:pt>
                <c:pt idx="738">
                  <c:v>-9.8345190453719838E-4</c:v>
                </c:pt>
                <c:pt idx="739">
                  <c:v>-9.5007683430632997E-4</c:v>
                </c:pt>
                <c:pt idx="740">
                  <c:v>-9.1783733907527254E-4</c:v>
                </c:pt>
                <c:pt idx="741">
                  <c:v>-8.8669468175778948E-4</c:v>
                </c:pt>
                <c:pt idx="742">
                  <c:v>-8.5661145006225847E-4</c:v>
                </c:pt>
                <c:pt idx="743">
                  <c:v>-8.2755151106891911E-4</c:v>
                </c:pt>
                <c:pt idx="744">
                  <c:v>-7.9947996736841678E-4</c:v>
                </c:pt>
                <c:pt idx="745">
                  <c:v>-7.7236311470786981E-4</c:v>
                </c:pt>
                <c:pt idx="746">
                  <c:v>-7.4616840109258814E-4</c:v>
                </c:pt>
                <c:pt idx="747">
                  <c:v>-7.2086438729312627E-4</c:v>
                </c:pt>
                <c:pt idx="748">
                  <c:v>-6.9642070870945191E-4</c:v>
                </c:pt>
                <c:pt idx="749">
                  <c:v>-6.728080385453028E-4</c:v>
                </c:pt>
                <c:pt idx="750">
                  <c:v>-6.4999805224775012E-4</c:v>
                </c:pt>
                <c:pt idx="751">
                  <c:v>-6.2796339316827099E-4</c:v>
                </c:pt>
                <c:pt idx="752">
                  <c:v>-6.0667763940337738E-4</c:v>
                </c:pt>
                <c:pt idx="753">
                  <c:v>-5.8611527177405975E-4</c:v>
                </c:pt>
                <c:pt idx="754">
                  <c:v>-5.6625164290497951E-4</c:v>
                </c:pt>
                <c:pt idx="755">
                  <c:v>-5.4706294736536765E-4</c:v>
                </c:pt>
                <c:pt idx="756">
                  <c:v>-5.2852619283530987E-4</c:v>
                </c:pt>
                <c:pt idx="757">
                  <c:v>-5.1061917226183709E-4</c:v>
                </c:pt>
                <c:pt idx="758">
                  <c:v>-4.933204369710429E-4</c:v>
                </c:pt>
                <c:pt idx="759">
                  <c:v>-4.7660927070310166E-4</c:v>
                </c:pt>
                <c:pt idx="760">
                  <c:v>-4.6046566453855457E-4</c:v>
                </c:pt>
                <c:pt idx="761">
                  <c:v>-4.4487029268513827E-4</c:v>
                </c:pt>
                <c:pt idx="762">
                  <c:v>-4.2980448909556157E-4</c:v>
                </c:pt>
                <c:pt idx="763">
                  <c:v>-4.1525022488764218E-4</c:v>
                </c:pt>
                <c:pt idx="764">
                  <c:v>-4.0119008653921422E-4</c:v>
                </c:pt>
                <c:pt idx="765">
                  <c:v>-3.8760725483111616E-4</c:v>
                </c:pt>
                <c:pt idx="766">
                  <c:v>-3.7448548451259403E-4</c:v>
                </c:pt>
                <c:pt idx="767">
                  <c:v>-3.6180908466418478E-4</c:v>
                </c:pt>
                <c:pt idx="768">
                  <c:v>-3.4956289973420498E-4</c:v>
                </c:pt>
                <c:pt idx="769">
                  <c:v>-3.3773229122556481E-4</c:v>
                </c:pt>
                <c:pt idx="770">
                  <c:v>-3.2630312001063512E-4</c:v>
                </c:pt>
                <c:pt idx="771">
                  <c:v>-3.1526172925256009E-4</c:v>
                </c:pt>
                <c:pt idx="772">
                  <c:v>-3.0459492791210831E-4</c:v>
                </c:pt>
                <c:pt idx="773">
                  <c:v>-2.942899748200091E-4</c:v>
                </c:pt>
                <c:pt idx="774">
                  <c:v>-2.8433456329531905E-4</c:v>
                </c:pt>
                <c:pt idx="775">
                  <c:v>-2.7471680629099875E-4</c:v>
                </c:pt>
                <c:pt idx="776">
                  <c:v>-2.6542522204867774E-4</c:v>
                </c:pt>
                <c:pt idx="777">
                  <c:v>-2.5644872024501494E-4</c:v>
                </c:pt>
                <c:pt idx="778">
                  <c:v>-2.4777658861283632E-4</c:v>
                </c:pt>
                <c:pt idx="779">
                  <c:v>-2.3939848002069771E-4</c:v>
                </c:pt>
                <c:pt idx="780">
                  <c:v>-2.3130439999514366E-4</c:v>
                </c:pt>
                <c:pt idx="781">
                  <c:v>-2.2348469467044392E-4</c:v>
                </c:pt>
                <c:pt idx="782">
                  <c:v>-2.1593003915113852E-4</c:v>
                </c:pt>
                <c:pt idx="783">
                  <c:v>-2.0863142627320155E-4</c:v>
                </c:pt>
                <c:pt idx="784">
                  <c:v>-2.015801557501435E-4</c:v>
                </c:pt>
                <c:pt idx="785">
                  <c:v>-1.9476782369083102E-4</c:v>
                </c:pt>
                <c:pt idx="786">
                  <c:v>-1.8818631247626179E-4</c:v>
                </c:pt>
                <c:pt idx="787">
                  <c:v>-1.818277809829752E-4</c:v>
                </c:pt>
                <c:pt idx="788">
                  <c:v>-1.7568465514118496E-4</c:v>
                </c:pt>
                <c:pt idx="789">
                  <c:v>-1.6974961881617567E-4</c:v>
                </c:pt>
                <c:pt idx="790">
                  <c:v>-1.6401560500182901E-4</c:v>
                </c:pt>
                <c:pt idx="791">
                  <c:v>-1.584757873155946E-4</c:v>
                </c:pt>
                <c:pt idx="792">
                  <c:v>-1.5312357178455874E-4</c:v>
                </c:pt>
                <c:pt idx="793">
                  <c:v>-1.4795258891260425E-4</c:v>
                </c:pt>
                <c:pt idx="794">
                  <c:v>-1.4295668601904676E-4</c:v>
                </c:pt>
                <c:pt idx="795">
                  <c:v>-1.3812991983940936E-4</c:v>
                </c:pt>
                <c:pt idx="796">
                  <c:v>-1.3346654937934502E-4</c:v>
                </c:pt>
                <c:pt idx="797">
                  <c:v>-1.2896102901304969E-4</c:v>
                </c:pt>
                <c:pt idx="798">
                  <c:v>-1.2460800181774562E-4</c:v>
                </c:pt>
                <c:pt idx="799">
                  <c:v>-1.2040229313616153E-4</c:v>
                </c:pt>
                <c:pt idx="800">
                  <c:v>-1.1633890435918314E-4</c:v>
                </c:pt>
                <c:pt idx="801">
                  <c:v>-1.1241300692113165E-4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AB-4966-8163-B304FBD9C6A8}"/>
            </c:ext>
          </c:extLst>
        </c:ser>
        <c:ser>
          <c:idx val="5"/>
          <c:order val="5"/>
          <c:tx>
            <c:strRef>
              <c:f>'II Backend'!$AD$3</c:f>
              <c:strCache>
                <c:ptCount val="1"/>
                <c:pt idx="0">
                  <c:v>Δ Deaths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[0]!View_D_D</c:f>
              <c:numCache>
                <c:formatCode>#,##0</c:formatCode>
                <c:ptCount val="802"/>
                <c:pt idx="0">
                  <c:v>0</c:v>
                </c:pt>
                <c:pt idx="1">
                  <c:v>1.5000000000000013E-3</c:v>
                </c:pt>
                <c:pt idx="2">
                  <c:v>2.9249794520547967E-3</c:v>
                </c:pt>
                <c:pt idx="3">
                  <c:v>3.5314306142155893E-3</c:v>
                </c:pt>
                <c:pt idx="4">
                  <c:v>3.3623461889225239E-3</c:v>
                </c:pt>
                <c:pt idx="5">
                  <c:v>5.4567280715574137E-3</c:v>
                </c:pt>
                <c:pt idx="6">
                  <c:v>5.9502385535900211E-3</c:v>
                </c:pt>
                <c:pt idx="7">
                  <c:v>8.6762826648149535E-3</c:v>
                </c:pt>
                <c:pt idx="8">
                  <c:v>9.7730288130407905E-3</c:v>
                </c:pt>
                <c:pt idx="9">
                  <c:v>1.1576057900664752E-2</c:v>
                </c:pt>
                <c:pt idx="10">
                  <c:v>1.1800487440590444E-2</c:v>
                </c:pt>
                <c:pt idx="11">
                  <c:v>1.1277146246804398E-2</c:v>
                </c:pt>
                <c:pt idx="12">
                  <c:v>1.2292283880306745E-2</c:v>
                </c:pt>
                <c:pt idx="13">
                  <c:v>1.2516936154767649E-2</c:v>
                </c:pt>
                <c:pt idx="14">
                  <c:v>1.199205865478653E-2</c:v>
                </c:pt>
                <c:pt idx="15">
                  <c:v>1.1504996059371247E-2</c:v>
                </c:pt>
                <c:pt idx="16">
                  <c:v>1.1052565618085791E-2</c:v>
                </c:pt>
                <c:pt idx="17">
                  <c:v>1.0632249578998165E-2</c:v>
                </c:pt>
                <c:pt idx="18">
                  <c:v>1.0242015033093244E-2</c:v>
                </c:pt>
                <c:pt idx="19">
                  <c:v>1.0630187497876836E-2</c:v>
                </c:pt>
                <c:pt idx="20">
                  <c:v>1.0257851771491577E-2</c:v>
                </c:pt>
                <c:pt idx="21">
                  <c:v>9.9145662408602064E-3</c:v>
                </c:pt>
                <c:pt idx="22">
                  <c:v>9.5987906531329603E-3</c:v>
                </c:pt>
                <c:pt idx="23">
                  <c:v>9.309248575199075E-3</c:v>
                </c:pt>
                <c:pt idx="24">
                  <c:v>9.0448661155515808E-3</c:v>
                </c:pt>
                <c:pt idx="25">
                  <c:v>9.5547286875573567E-3</c:v>
                </c:pt>
                <c:pt idx="26">
                  <c:v>9.3005401326993198E-3</c:v>
                </c:pt>
                <c:pt idx="27">
                  <c:v>9.0723779084085909E-3</c:v>
                </c:pt>
                <c:pt idx="28">
                  <c:v>8.8691496235130396E-3</c:v>
                </c:pt>
                <c:pt idx="29">
                  <c:v>8.6899757749320239E-3</c:v>
                </c:pt>
                <c:pt idx="30">
                  <c:v>9.2841428423101058E-3</c:v>
                </c:pt>
                <c:pt idx="31">
                  <c:v>9.1135600232006286E-3</c:v>
                </c:pt>
                <c:pt idx="32">
                  <c:v>8.9685129192902391E-3</c:v>
                </c:pt>
                <c:pt idx="33">
                  <c:v>8.8481192112058737E-3</c:v>
                </c:pt>
                <c:pt idx="34">
                  <c:v>8.7517109477457389E-3</c:v>
                </c:pt>
                <c:pt idx="35">
                  <c:v>8.678787503751173E-3</c:v>
                </c:pt>
                <c:pt idx="36">
                  <c:v>8.6289826645692957E-3</c:v>
                </c:pt>
                <c:pt idx="37">
                  <c:v>8.6020416122828958E-3</c:v>
                </c:pt>
                <c:pt idx="38">
                  <c:v>8.5978048660869111E-3</c:v>
                </c:pt>
                <c:pt idx="39">
                  <c:v>8.6161971203578269E-3</c:v>
                </c:pt>
                <c:pt idx="40">
                  <c:v>8.6572195458129442E-3</c:v>
                </c:pt>
                <c:pt idx="41">
                  <c:v>8.720944553115173E-3</c:v>
                </c:pt>
                <c:pt idx="42">
                  <c:v>9.5575123211510404E-3</c:v>
                </c:pt>
                <c:pt idx="43">
                  <c:v>9.6296183296648574E-3</c:v>
                </c:pt>
                <c:pt idx="44">
                  <c:v>1.2728289008553828E-2</c:v>
                </c:pt>
                <c:pt idx="45">
                  <c:v>1.2703312203737716E-2</c:v>
                </c:pt>
                <c:pt idx="46">
                  <c:v>1.4967738585600077E-2</c:v>
                </c:pt>
                <c:pt idx="47">
                  <c:v>1.5657200863865794E-2</c:v>
                </c:pt>
                <c:pt idx="48">
                  <c:v>1.785528306292461E-2</c:v>
                </c:pt>
                <c:pt idx="49">
                  <c:v>2.2988009541592025E-2</c:v>
                </c:pt>
                <c:pt idx="50">
                  <c:v>2.791313662763506E-2</c:v>
                </c:pt>
                <c:pt idx="51">
                  <c:v>3.4900628688767421E-2</c:v>
                </c:pt>
                <c:pt idx="52">
                  <c:v>4.1605301704537911E-2</c:v>
                </c:pt>
                <c:pt idx="53">
                  <c:v>4.8052310284101507E-2</c:v>
                </c:pt>
                <c:pt idx="54">
                  <c:v>5.3513852183864397E-2</c:v>
                </c:pt>
                <c:pt idx="55">
                  <c:v>7.5297425316129929E-2</c:v>
                </c:pt>
                <c:pt idx="56">
                  <c:v>9.0842867947916517E-2</c:v>
                </c:pt>
                <c:pt idx="57">
                  <c:v>0.10724843891691294</c:v>
                </c:pt>
                <c:pt idx="58">
                  <c:v>0.1304903313794058</c:v>
                </c:pt>
                <c:pt idx="59">
                  <c:v>0.15199595908370789</c:v>
                </c:pt>
                <c:pt idx="60">
                  <c:v>0.18088282945131628</c:v>
                </c:pt>
                <c:pt idx="61">
                  <c:v>0.18755619552957659</c:v>
                </c:pt>
                <c:pt idx="62">
                  <c:v>0.21216368588140511</c:v>
                </c:pt>
                <c:pt idx="63">
                  <c:v>0.2290511336368104</c:v>
                </c:pt>
                <c:pt idx="64">
                  <c:v>0.23938634635039158</c:v>
                </c:pt>
                <c:pt idx="65">
                  <c:v>0.26226259096251736</c:v>
                </c:pt>
                <c:pt idx="66">
                  <c:v>0.26780798087854674</c:v>
                </c:pt>
                <c:pt idx="67">
                  <c:v>0.27042145137296014</c:v>
                </c:pt>
                <c:pt idx="68">
                  <c:v>0.27324857118707779</c:v>
                </c:pt>
                <c:pt idx="69">
                  <c:v>0.27777783574262971</c:v>
                </c:pt>
                <c:pt idx="70">
                  <c:v>0.27342894312485244</c:v>
                </c:pt>
                <c:pt idx="71">
                  <c:v>0.27115771303736569</c:v>
                </c:pt>
                <c:pt idx="72">
                  <c:v>0.26335814671181357</c:v>
                </c:pt>
                <c:pt idx="73">
                  <c:v>0.25631360286771443</c:v>
                </c:pt>
                <c:pt idx="74">
                  <c:v>0.24998617206349572</c:v>
                </c:pt>
                <c:pt idx="75">
                  <c:v>0.24434564544045223</c:v>
                </c:pt>
                <c:pt idx="76">
                  <c:v>0.23936767551070037</c:v>
                </c:pt>
                <c:pt idx="77">
                  <c:v>0.23503248423911671</c:v>
                </c:pt>
                <c:pt idx="78">
                  <c:v>0.23132395420602148</c:v>
                </c:pt>
                <c:pt idx="79">
                  <c:v>0.22822898826456228</c:v>
                </c:pt>
                <c:pt idx="80">
                  <c:v>0.22573705773287411</c:v>
                </c:pt>
                <c:pt idx="81">
                  <c:v>0.22383988332157934</c:v>
                </c:pt>
                <c:pt idx="82">
                  <c:v>0.22253120985610231</c:v>
                </c:pt>
                <c:pt idx="83">
                  <c:v>0.22180664761814395</c:v>
                </c:pt>
                <c:pt idx="84">
                  <c:v>0.22166356134162157</c:v>
                </c:pt>
                <c:pt idx="85">
                  <c:v>0.22210099362977687</c:v>
                </c:pt>
                <c:pt idx="86">
                  <c:v>0.22311961356178767</c:v>
                </c:pt>
                <c:pt idx="87">
                  <c:v>0.22472168405186821</c:v>
                </c:pt>
                <c:pt idx="88">
                  <c:v>0.22691104347661106</c:v>
                </c:pt>
                <c:pt idx="89">
                  <c:v>0.22969309845156438</c:v>
                </c:pt>
                <c:pt idx="90">
                  <c:v>0.23307482559352444</c:v>
                </c:pt>
                <c:pt idx="91">
                  <c:v>0.23706478077457938</c:v>
                </c:pt>
                <c:pt idx="92">
                  <c:v>0.2416731148440352</c:v>
                </c:pt>
                <c:pt idx="93">
                  <c:v>0.24691159512536842</c:v>
                </c:pt>
                <c:pt idx="94">
                  <c:v>0.2527936322293165</c:v>
                </c:pt>
                <c:pt idx="95">
                  <c:v>0.25933431189047873</c:v>
                </c:pt>
                <c:pt idx="96">
                  <c:v>0.26655043165399661</c:v>
                </c:pt>
                <c:pt idx="97">
                  <c:v>0.27446054232512651</c:v>
                </c:pt>
                <c:pt idx="98">
                  <c:v>0.2830849941579423</c:v>
                </c:pt>
                <c:pt idx="99">
                  <c:v>0.29244598780691966</c:v>
                </c:pt>
                <c:pt idx="100">
                  <c:v>0.30256763010159915</c:v>
                </c:pt>
                <c:pt idx="101">
                  <c:v>0.31347599473340182</c:v>
                </c:pt>
                <c:pt idx="102">
                  <c:v>0.32519918796720404</c:v>
                </c:pt>
                <c:pt idx="103">
                  <c:v>0.337767419510282</c:v>
                </c:pt>
                <c:pt idx="104">
                  <c:v>0.35121307868874752</c:v>
                </c:pt>
                <c:pt idx="105">
                  <c:v>0.36557081609754505</c:v>
                </c:pt>
                <c:pt idx="106">
                  <c:v>0.38087763090485893</c:v>
                </c:pt>
                <c:pt idx="107">
                  <c:v>0.39717296400604951</c:v>
                </c:pt>
                <c:pt idx="108">
                  <c:v>0.41449879723599992</c:v>
                </c:pt>
                <c:pt idx="109">
                  <c:v>0.43289975886234089</c:v>
                </c:pt>
                <c:pt idx="110">
                  <c:v>0.45242323559568298</c:v>
                </c:pt>
                <c:pt idx="111">
                  <c:v>0.47311949136644671</c:v>
                </c:pt>
                <c:pt idx="112">
                  <c:v>0.49504179313170127</c:v>
                </c:pt>
                <c:pt idx="113">
                  <c:v>0.51824654398916081</c:v>
                </c:pt>
                <c:pt idx="114">
                  <c:v>0.54279342388949914</c:v>
                </c:pt>
                <c:pt idx="115">
                  <c:v>0.56874553825229057</c:v>
                </c:pt>
                <c:pt idx="116">
                  <c:v>0.59616957480512411</c:v>
                </c:pt>
                <c:pt idx="117">
                  <c:v>0.62513596897995782</c:v>
                </c:pt>
                <c:pt idx="118">
                  <c:v>0.6557190782152027</c:v>
                </c:pt>
                <c:pt idx="119">
                  <c:v>0.68799736552676904</c:v>
                </c:pt>
                <c:pt idx="120">
                  <c:v>0.72205359272587089</c:v>
                </c:pt>
                <c:pt idx="121">
                  <c:v>0.75797502367611713</c:v>
                </c:pt>
                <c:pt idx="122">
                  <c:v>0.79585363799687769</c:v>
                </c:pt>
                <c:pt idx="123">
                  <c:v>0.83578635563449311</c:v>
                </c:pt>
                <c:pt idx="124">
                  <c:v>0.87787527273691524</c:v>
                </c:pt>
                <c:pt idx="125">
                  <c:v>0.92222790928137144</c:v>
                </c:pt>
                <c:pt idx="126">
                  <c:v>0.96895746891794232</c:v>
                </c:pt>
                <c:pt idx="127">
                  <c:v>1.0181831115048716</c:v>
                </c:pt>
                <c:pt idx="128">
                  <c:v>1.0700302388235201</c:v>
                </c:pt>
                <c:pt idx="129">
                  <c:v>1.124630793972095</c:v>
                </c:pt>
                <c:pt idx="130">
                  <c:v>1.1821235749474681</c:v>
                </c:pt>
                <c:pt idx="131">
                  <c:v>1.2426545629333532</c:v>
                </c:pt>
                <c:pt idx="132">
                  <c:v>1.3063772658203447</c:v>
                </c:pt>
                <c:pt idx="133">
                  <c:v>1.373453077489053</c:v>
                </c:pt>
                <c:pt idx="134">
                  <c:v>1.4440516533910426</c:v>
                </c:pt>
                <c:pt idx="135">
                  <c:v>1.5183513029632465</c:v>
                </c:pt>
                <c:pt idx="136">
                  <c:v>1.5965393994101262</c:v>
                </c:pt>
                <c:pt idx="137">
                  <c:v>1.678812807382748</c:v>
                </c:pt>
                <c:pt idx="138">
                  <c:v>1.7653783290754603</c:v>
                </c:pt>
                <c:pt idx="139">
                  <c:v>1.8564531692483683</c:v>
                </c:pt>
                <c:pt idx="140">
                  <c:v>1.9522654196662472</c:v>
                </c:pt>
                <c:pt idx="141">
                  <c:v>2.0530545634218882</c:v>
                </c:pt>
                <c:pt idx="142">
                  <c:v>2.1590719995833609</c:v>
                </c:pt>
                <c:pt idx="143">
                  <c:v>2.2705815885688025</c:v>
                </c:pt>
                <c:pt idx="144">
                  <c:v>2.3878602186099229</c:v>
                </c:pt>
                <c:pt idx="145">
                  <c:v>2.5111983936133271</c:v>
                </c:pt>
                <c:pt idx="146">
                  <c:v>2.6409008426681808</c:v>
                </c:pt>
                <c:pt idx="147">
                  <c:v>2.7772871513771662</c:v>
                </c:pt>
                <c:pt idx="148">
                  <c:v>2.9206924151042912</c:v>
                </c:pt>
                <c:pt idx="149">
                  <c:v>3.0714679141370738</c:v>
                </c:pt>
                <c:pt idx="150">
                  <c:v>3.2299818106499742</c:v>
                </c:pt>
                <c:pt idx="151">
                  <c:v>3.3966198672293615</c:v>
                </c:pt>
                <c:pt idx="152">
                  <c:v>3.5717861865761336</c:v>
                </c:pt>
                <c:pt idx="153">
                  <c:v>3.7559039718392029</c:v>
                </c:pt>
                <c:pt idx="154">
                  <c:v>3.949416306847823</c:v>
                </c:pt>
                <c:pt idx="155">
                  <c:v>4.1527869553035401</c:v>
                </c:pt>
                <c:pt idx="156">
                  <c:v>4.3665011777591332</c:v>
                </c:pt>
                <c:pt idx="157">
                  <c:v>4.591066564950836</c:v>
                </c:pt>
                <c:pt idx="158">
                  <c:v>4.8270138857593139</c:v>
                </c:pt>
                <c:pt idx="159">
                  <c:v>5.0748979477508414</c:v>
                </c:pt>
                <c:pt idx="160">
                  <c:v>5.335298467890496</c:v>
                </c:pt>
                <c:pt idx="161">
                  <c:v>5.6088209506215776</c:v>
                </c:pt>
                <c:pt idx="162">
                  <c:v>5.8960975700659475</c:v>
                </c:pt>
                <c:pt idx="163">
                  <c:v>6.1977880526161329</c:v>
                </c:pt>
                <c:pt idx="164">
                  <c:v>6.5145805556584548</c:v>
                </c:pt>
                <c:pt idx="165">
                  <c:v>6.8471925375837941</c:v>
                </c:pt>
                <c:pt idx="166">
                  <c:v>7.1963716136058622</c:v>
                </c:pt>
                <c:pt idx="167">
                  <c:v>7.5628963912121208</c:v>
                </c:pt>
                <c:pt idx="168">
                  <c:v>7.9475772783175671</c:v>
                </c:pt>
                <c:pt idx="169">
                  <c:v>8.3512572563723779</c:v>
                </c:pt>
                <c:pt idx="170">
                  <c:v>8.7748126097891372</c:v>
                </c:pt>
                <c:pt idx="171">
                  <c:v>9.2191536020995102</c:v>
                </c:pt>
                <c:pt idx="172">
                  <c:v>9.6852250882247972</c:v>
                </c:pt>
                <c:pt idx="173">
                  <c:v>10.174007051144287</c:v>
                </c:pt>
                <c:pt idx="174">
                  <c:v>10.686515050072131</c:v>
                </c:pt>
                <c:pt idx="175">
                  <c:v>11.223800566005139</c:v>
                </c:pt>
                <c:pt idx="176">
                  <c:v>11.786951229181653</c:v>
                </c:pt>
                <c:pt idx="177">
                  <c:v>12.377090911599282</c:v>
                </c:pt>
                <c:pt idx="178">
                  <c:v>12.995379666276676</c:v>
                </c:pt>
                <c:pt idx="179">
                  <c:v>13.643013493420654</c:v>
                </c:pt>
                <c:pt idx="180">
                  <c:v>14.321223912079859</c:v>
                </c:pt>
                <c:pt idx="181">
                  <c:v>15.031277314237684</c:v>
                </c:pt>
                <c:pt idx="182">
                  <c:v>15.774474076638455</c:v>
                </c:pt>
                <c:pt idx="183">
                  <c:v>16.5521474039586</c:v>
                </c:pt>
                <c:pt idx="184">
                  <c:v>17.365661875253522</c:v>
                </c:pt>
                <c:pt idx="185">
                  <c:v>18.216411663953352</c:v>
                </c:pt>
                <c:pt idx="186">
                  <c:v>19.105818400067676</c:v>
                </c:pt>
                <c:pt idx="187">
                  <c:v>20.035328641729961</c:v>
                </c:pt>
                <c:pt idx="188">
                  <c:v>21.006410921797738</c:v>
                </c:pt>
                <c:pt idx="189">
                  <c:v>22.020552333967601</c:v>
                </c:pt>
                <c:pt idx="190">
                  <c:v>23.07925462181629</c:v>
                </c:pt>
                <c:pt idx="191">
                  <c:v>24.184029733390446</c:v>
                </c:pt>
                <c:pt idx="192">
                  <c:v>25.336394803501207</c:v>
                </c:pt>
                <c:pt idx="193">
                  <c:v>26.537866525805043</c:v>
                </c:pt>
                <c:pt idx="194">
                  <c:v>27.789954877139962</c:v>
                </c:pt>
                <c:pt idx="195">
                  <c:v>29.094156157518341</c:v>
                </c:pt>
                <c:pt idx="196">
                  <c:v>30.451945310748329</c:v>
                </c:pt>
                <c:pt idx="197">
                  <c:v>31.864767492943884</c:v>
                </c:pt>
                <c:pt idx="198">
                  <c:v>33.334028859301384</c:v>
                </c:pt>
                <c:pt idx="199">
                  <c:v>34.861086543560305</c:v>
                </c:pt>
                <c:pt idx="200">
                  <c:v>36.447237809632952</c:v>
                </c:pt>
                <c:pt idx="201">
                  <c:v>38.093708361083259</c:v>
                </c:pt>
                <c:pt idx="202">
                  <c:v>39.801639801561691</c:v>
                </c:pt>
                <c:pt idx="203">
                  <c:v>41.572076248046756</c:v>
                </c:pt>
                <c:pt idx="204">
                  <c:v>43.40595010889308</c:v>
                </c:pt>
                <c:pt idx="205">
                  <c:v>45.304067050308049</c:v>
                </c:pt>
                <c:pt idx="206">
                  <c:v>47.267090188014777</c:v>
                </c:pt>
                <c:pt idx="207">
                  <c:v>49.295523555545287</c:v>
                </c:pt>
                <c:pt idx="208">
                  <c:v>51.389694916819735</c:v>
                </c:pt>
                <c:pt idx="209">
                  <c:v>53.549738008372742</c:v>
                </c:pt>
                <c:pt idx="210">
                  <c:v>55.775574315690619</c:v>
                </c:pt>
                <c:pt idx="211">
                  <c:v>58.066894508478072</c:v>
                </c:pt>
                <c:pt idx="212">
                  <c:v>60.423139681091016</c:v>
                </c:pt>
                <c:pt idx="213">
                  <c:v>62.843482566582452</c:v>
                </c:pt>
                <c:pt idx="214">
                  <c:v>65.326808915482843</c:v>
                </c:pt>
                <c:pt idx="215">
                  <c:v>67.871699253174938</c:v>
                </c:pt>
                <c:pt idx="216">
                  <c:v>70.476411252049047</c:v>
                </c:pt>
                <c:pt idx="217">
                  <c:v>73.138862975977645</c:v>
                </c:pt>
                <c:pt idx="218">
                  <c:v>75.856617274430619</c:v>
                </c:pt>
                <c:pt idx="219">
                  <c:v>78.626867621052952</c:v>
                </c:pt>
                <c:pt idx="220">
                  <c:v>81.446425706032187</c:v>
                </c:pt>
                <c:pt idx="221">
                  <c:v>84.311711102303207</c:v>
                </c:pt>
                <c:pt idx="222">
                  <c:v>87.218743331779478</c:v>
                </c:pt>
                <c:pt idx="223">
                  <c:v>90.16313665858388</c:v>
                </c:pt>
                <c:pt idx="224">
                  <c:v>93.14009793088826</c:v>
                </c:pt>
                <c:pt idx="225">
                  <c:v>96.144427780787737</c:v>
                </c:pt>
                <c:pt idx="226">
                  <c:v>99.170525472015925</c:v>
                </c:pt>
                <c:pt idx="227">
                  <c:v>102.21239765775772</c:v>
                </c:pt>
                <c:pt idx="228">
                  <c:v>105.26367127509047</c:v>
                </c:pt>
                <c:pt idx="229">
                  <c:v>108.31761075847862</c:v>
                </c:pt>
                <c:pt idx="230">
                  <c:v>111.36713970253231</c:v>
                </c:pt>
                <c:pt idx="231">
                  <c:v>114.4048670441739</c:v>
                </c:pt>
                <c:pt idx="232">
                  <c:v>117.42311776723272</c:v>
                </c:pt>
                <c:pt idx="233">
                  <c:v>120.41396805923068</c:v>
                </c:pt>
                <c:pt idx="234">
                  <c:v>123.36928477200581</c:v>
                </c:pt>
                <c:pt idx="235">
                  <c:v>126.28076895643653</c:v>
                </c:pt>
                <c:pt idx="236">
                  <c:v>129.1400031586486</c:v>
                </c:pt>
                <c:pt idx="237">
                  <c:v>131.93850208275808</c:v>
                </c:pt>
                <c:pt idx="238">
                  <c:v>134.66776614561695</c:v>
                </c:pt>
                <c:pt idx="239">
                  <c:v>137.31933737443796</c:v>
                </c:pt>
                <c:pt idx="240">
                  <c:v>139.88485703088008</c:v>
                </c:pt>
                <c:pt idx="241">
                  <c:v>142.35612428739842</c:v>
                </c:pt>
                <c:pt idx="242">
                  <c:v>144.72515523545007</c:v>
                </c:pt>
                <c:pt idx="243">
                  <c:v>146.98424147227888</c:v>
                </c:pt>
                <c:pt idx="244">
                  <c:v>149.12600749499143</c:v>
                </c:pt>
                <c:pt idx="245">
                  <c:v>151.14346612848749</c:v>
                </c:pt>
                <c:pt idx="246">
                  <c:v>153.03007122815598</c:v>
                </c:pt>
                <c:pt idx="247">
                  <c:v>154.77976692915308</c:v>
                </c:pt>
                <c:pt idx="248">
                  <c:v>156.38703276109754</c:v>
                </c:pt>
                <c:pt idx="249">
                  <c:v>157.84692400919357</c:v>
                </c:pt>
                <c:pt idx="250">
                  <c:v>159.1551067786686</c:v>
                </c:pt>
                <c:pt idx="251">
                  <c:v>160.30788730703898</c:v>
                </c:pt>
                <c:pt idx="252">
                  <c:v>161.30223516587739</c:v>
                </c:pt>
                <c:pt idx="253">
                  <c:v>162.13580009778343</c:v>
                </c:pt>
                <c:pt idx="254">
                  <c:v>162.80692234247363</c:v>
                </c:pt>
                <c:pt idx="255">
                  <c:v>163.3146364153763</c:v>
                </c:pt>
                <c:pt idx="256">
                  <c:v>163.65866841005845</c:v>
                </c:pt>
                <c:pt idx="257">
                  <c:v>163.83942699950876</c:v>
                </c:pt>
                <c:pt idx="258">
                  <c:v>163.85798840820189</c:v>
                </c:pt>
                <c:pt idx="259">
                  <c:v>163.71607571493587</c:v>
                </c:pt>
                <c:pt idx="260">
                  <c:v>163.41603292363197</c:v>
                </c:pt>
                <c:pt idx="261">
                  <c:v>162.96079430444661</c:v>
                </c:pt>
                <c:pt idx="262">
                  <c:v>162.35384955948484</c:v>
                </c:pt>
                <c:pt idx="263">
                  <c:v>161.59920540577696</c:v>
                </c:pt>
                <c:pt idx="264">
                  <c:v>160.70134419276565</c:v>
                </c:pt>
                <c:pt idx="265">
                  <c:v>159.66518018275019</c:v>
                </c:pt>
                <c:pt idx="266">
                  <c:v>158.49601412117681</c:v>
                </c:pt>
                <c:pt idx="267">
                  <c:v>157.19948671037673</c:v>
                </c:pt>
                <c:pt idx="268">
                  <c:v>155.78153157650559</c:v>
                </c:pt>
                <c:pt idx="269">
                  <c:v>154.24832828648505</c:v>
                </c:pt>
                <c:pt idx="270">
                  <c:v>152.60625593125405</c:v>
                </c:pt>
                <c:pt idx="271">
                  <c:v>150.86184774510912</c:v>
                </c:pt>
                <c:pt idx="272">
                  <c:v>149.02174717997877</c:v>
                </c:pt>
                <c:pt idx="273">
                  <c:v>147.09266579972427</c:v>
                </c:pt>
                <c:pt idx="274">
                  <c:v>145.08134330435314</c:v>
                </c:pt>
                <c:pt idx="275">
                  <c:v>142.99450993871869</c:v>
                </c:pt>
                <c:pt idx="276">
                  <c:v>140.8388514860726</c:v>
                </c:pt>
                <c:pt idx="277">
                  <c:v>138.62097699469996</c:v>
                </c:pt>
                <c:pt idx="278">
                  <c:v>136.34738933656627</c:v>
                </c:pt>
                <c:pt idx="279">
                  <c:v>134.02445865131995</c:v>
                </c:pt>
                <c:pt idx="280">
                  <c:v>131.65839868725925</c:v>
                </c:pt>
                <c:pt idx="281">
                  <c:v>129.25524601369943</c:v>
                </c:pt>
                <c:pt idx="282">
                  <c:v>126.82084204641615</c:v>
                </c:pt>
                <c:pt idx="283">
                  <c:v>124.36081779979759</c:v>
                </c:pt>
                <c:pt idx="284">
                  <c:v>121.88058125573116</c:v>
                </c:pt>
                <c:pt idx="285">
                  <c:v>119.38530722017276</c:v>
                </c:pt>
                <c:pt idx="286">
                  <c:v>116.87992952330387</c:v>
                </c:pt>
                <c:pt idx="287">
                  <c:v>114.36913540810929</c:v>
                </c:pt>
                <c:pt idx="288">
                  <c:v>111.85736194467972</c:v>
                </c:pt>
                <c:pt idx="289">
                  <c:v>109.34879430315414</c:v>
                </c:pt>
                <c:pt idx="290">
                  <c:v>106.84736571679241</c:v>
                </c:pt>
                <c:pt idx="291">
                  <c:v>104.35675896754401</c:v>
                </c:pt>
                <c:pt idx="292">
                  <c:v>101.88040922964865</c:v>
                </c:pt>
                <c:pt idx="293">
                  <c:v>99.421508111578078</c:v>
                </c:pt>
                <c:pt idx="294">
                  <c:v>96.98300874292363</c:v>
                </c:pt>
                <c:pt idx="295">
                  <c:v>94.567631760246513</c:v>
                </c:pt>
                <c:pt idx="296">
                  <c:v>92.177872054127874</c:v>
                </c:pt>
                <c:pt idx="297">
                  <c:v>89.816006148548695</c:v>
                </c:pt>
                <c:pt idx="298">
                  <c:v>87.484100092955487</c:v>
                </c:pt>
                <c:pt idx="299">
                  <c:v>85.184017756781031</c:v>
                </c:pt>
                <c:pt idx="300">
                  <c:v>82.917429425675437</c:v>
                </c:pt>
                <c:pt idx="301">
                  <c:v>80.685820608046924</c:v>
                </c:pt>
                <c:pt idx="302">
                  <c:v>78.490500969592176</c:v>
                </c:pt>
                <c:pt idx="303">
                  <c:v>76.332613322365432</c:v>
                </c:pt>
                <c:pt idx="304">
                  <c:v>74.213142603286542</c:v>
                </c:pt>
                <c:pt idx="305">
                  <c:v>72.132924785002615</c:v>
                </c:pt>
                <c:pt idx="306">
                  <c:v>70.092655669483065</c:v>
                </c:pt>
                <c:pt idx="307">
                  <c:v>68.092899521749132</c:v>
                </c:pt>
                <c:pt idx="308">
                  <c:v>66.134097507549086</c:v>
                </c:pt>
                <c:pt idx="309">
                  <c:v>64.216575904811179</c:v>
                </c:pt>
                <c:pt idx="310">
                  <c:v>62.340554064096068</c:v>
                </c:pt>
                <c:pt idx="311">
                  <c:v>60.506152098218081</c:v>
                </c:pt>
                <c:pt idx="312">
                  <c:v>58.713398285672156</c:v>
                </c:pt>
                <c:pt idx="313">
                  <c:v>56.962236176446822</c:v>
                </c:pt>
                <c:pt idx="314">
                  <c:v>55.252531392428864</c:v>
                </c:pt>
                <c:pt idx="315">
                  <c:v>53.584078117652098</c:v>
                </c:pt>
                <c:pt idx="316">
                  <c:v>51.956605276467599</c:v>
                </c:pt>
                <c:pt idx="317">
                  <c:v>50.369782400068289</c:v>
                </c:pt>
                <c:pt idx="318">
                  <c:v>48.823225183881732</c:v>
                </c:pt>
                <c:pt idx="319">
                  <c:v>47.316500740103947</c:v>
                </c:pt>
                <c:pt idx="320">
                  <c:v>45.849132551144066</c:v>
                </c:pt>
                <c:pt idx="321">
                  <c:v>44.420605130970216</c:v>
                </c:pt>
                <c:pt idx="322">
                  <c:v>43.030368402414751</c:v>
                </c:pt>
                <c:pt idx="323">
                  <c:v>41.677841799242742</c:v>
                </c:pt>
                <c:pt idx="324">
                  <c:v>40.362418102493393</c:v>
                </c:pt>
                <c:pt idx="325">
                  <c:v>39.083467021038814</c:v>
                </c:pt>
                <c:pt idx="326">
                  <c:v>37.840338526670166</c:v>
                </c:pt>
                <c:pt idx="327">
                  <c:v>36.632365954239503</c:v>
                </c:pt>
                <c:pt idx="328">
                  <c:v>35.458868877480199</c:v>
                </c:pt>
                <c:pt idx="329">
                  <c:v>34.319155771157966</c:v>
                </c:pt>
                <c:pt idx="330">
                  <c:v>33.212526470186276</c:v>
                </c:pt>
                <c:pt idx="331">
                  <c:v>32.138274436139909</c:v>
                </c:pt>
                <c:pt idx="332">
                  <c:v>31.095688841500305</c:v>
                </c:pt>
                <c:pt idx="333">
                  <c:v>30.08405648167718</c:v>
                </c:pt>
                <c:pt idx="334">
                  <c:v>29.102663524658055</c:v>
                </c:pt>
                <c:pt idx="335">
                  <c:v>28.150797107751714</c:v>
                </c:pt>
                <c:pt idx="336">
                  <c:v>27.22774679068425</c:v>
                </c:pt>
                <c:pt idx="337">
                  <c:v>26.332805873871621</c:v>
                </c:pt>
                <c:pt idx="338">
                  <c:v>25.465272590414315</c:v>
                </c:pt>
                <c:pt idx="339">
                  <c:v>24.624451179985044</c:v>
                </c:pt>
                <c:pt idx="340">
                  <c:v>23.809652852405634</c:v>
                </c:pt>
                <c:pt idx="341">
                  <c:v>23.020196648367346</c:v>
                </c:pt>
                <c:pt idx="342">
                  <c:v>22.2554102043905</c:v>
                </c:pt>
                <c:pt idx="343">
                  <c:v>21.514630428753662</c:v>
                </c:pt>
                <c:pt idx="344">
                  <c:v>20.797204094791596</c:v>
                </c:pt>
                <c:pt idx="345">
                  <c:v>20.1024883575883</c:v>
                </c:pt>
                <c:pt idx="346">
                  <c:v>19.429851199802215</c:v>
                </c:pt>
                <c:pt idx="347">
                  <c:v>18.778671812004177</c:v>
                </c:pt>
                <c:pt idx="348">
                  <c:v>18.148340912615822</c:v>
                </c:pt>
                <c:pt idx="349">
                  <c:v>17.538261012217845</c:v>
                </c:pt>
                <c:pt idx="350">
                  <c:v>16.947846626741011</c:v>
                </c:pt>
                <c:pt idx="351">
                  <c:v>16.376524443723611</c:v>
                </c:pt>
                <c:pt idx="352">
                  <c:v>15.823733445624384</c:v>
                </c:pt>
                <c:pt idx="353">
                  <c:v>15.288924993850742</c:v>
                </c:pt>
                <c:pt idx="354">
                  <c:v>14.771562876983808</c:v>
                </c:pt>
                <c:pt idx="355">
                  <c:v>14.271123326419911</c:v>
                </c:pt>
                <c:pt idx="356">
                  <c:v>13.787095002437127</c:v>
                </c:pt>
                <c:pt idx="357">
                  <c:v>13.318978953489932</c:v>
                </c:pt>
                <c:pt idx="358">
                  <c:v>12.866288551356774</c:v>
                </c:pt>
                <c:pt idx="359">
                  <c:v>12.428549404534351</c:v>
                </c:pt>
                <c:pt idx="360">
                  <c:v>12.005299252172335</c:v>
                </c:pt>
                <c:pt idx="361">
                  <c:v>11.596087840594919</c:v>
                </c:pt>
                <c:pt idx="362">
                  <c:v>11.20047678438641</c:v>
                </c:pt>
                <c:pt idx="363">
                  <c:v>10.818039413781662</c:v>
                </c:pt>
                <c:pt idx="364">
                  <c:v>10.448360610062082</c:v>
                </c:pt>
                <c:pt idx="365">
                  <c:v>10.091036630454255</c:v>
                </c:pt>
                <c:pt idx="366">
                  <c:v>9.7456749239463534</c:v>
                </c:pt>
                <c:pt idx="367">
                  <c:v>9.4118939393174514</c:v>
                </c:pt>
                <c:pt idx="368">
                  <c:v>9.0893229265693662</c:v>
                </c:pt>
                <c:pt idx="369">
                  <c:v>8.7776017328560556</c:v>
                </c:pt>
                <c:pt idx="370">
                  <c:v>8.4763805939110171</c:v>
                </c:pt>
                <c:pt idx="371">
                  <c:v>8.1853199218730879</c:v>
                </c:pt>
                <c:pt idx="372">
                  <c:v>7.90409009038558</c:v>
                </c:pt>
                <c:pt idx="373">
                  <c:v>7.6323712176890695</c:v>
                </c:pt>
                <c:pt idx="374">
                  <c:v>7.3698529484227038</c:v>
                </c:pt>
                <c:pt idx="375">
                  <c:v>7.1162342347797676</c:v>
                </c:pt>
                <c:pt idx="376">
                  <c:v>6.8712231175504712</c:v>
                </c:pt>
                <c:pt idx="377">
                  <c:v>6.6345365076067537</c:v>
                </c:pt>
                <c:pt idx="378">
                  <c:v>6.4058999682674767</c:v>
                </c:pt>
                <c:pt idx="379">
                  <c:v>6.1850474989751092</c:v>
                </c:pt>
                <c:pt idx="380">
                  <c:v>5.9717213206640736</c:v>
                </c:pt>
                <c:pt idx="381">
                  <c:v>5.7656716631354357</c:v>
                </c:pt>
                <c:pt idx="382">
                  <c:v>5.5666565547580831</c:v>
                </c:pt>
                <c:pt idx="383">
                  <c:v>5.3744416147328593</c:v>
                </c:pt>
                <c:pt idx="384">
                  <c:v>5.1887998481870454</c:v>
                </c:pt>
                <c:pt idx="385">
                  <c:v>5.0095114442592603</c:v>
                </c:pt>
                <c:pt idx="386">
                  <c:v>4.8363635773785063</c:v>
                </c:pt>
                <c:pt idx="387">
                  <c:v>4.6691502118846984</c:v>
                </c:pt>
                <c:pt idx="388">
                  <c:v>4.5076719101070921</c:v>
                </c:pt>
                <c:pt idx="389">
                  <c:v>4.3517356440152071</c:v>
                </c:pt>
                <c:pt idx="390">
                  <c:v>4.2011546105259185</c:v>
                </c:pt>
                <c:pt idx="391">
                  <c:v>4.0557480505576677</c:v>
                </c:pt>
                <c:pt idx="392">
                  <c:v>3.9153410718463419</c:v>
                </c:pt>
                <c:pt idx="393">
                  <c:v>3.7797644756083173</c:v>
                </c:pt>
                <c:pt idx="394">
                  <c:v>3.6488545870524831</c:v>
                </c:pt>
                <c:pt idx="395">
                  <c:v>3.5224530897594377</c:v>
                </c:pt>
                <c:pt idx="396">
                  <c:v>3.4004068639424077</c:v>
                </c:pt>
                <c:pt idx="397">
                  <c:v>3.2825678285735194</c:v>
                </c:pt>
                <c:pt idx="398">
                  <c:v>3.1687927873826993</c:v>
                </c:pt>
                <c:pt idx="399">
                  <c:v>3.0589432786800899</c:v>
                </c:pt>
                <c:pt idx="400">
                  <c:v>2.9528854289983428</c:v>
                </c:pt>
                <c:pt idx="401">
                  <c:v>2.8504898105074972</c:v>
                </c:pt>
                <c:pt idx="402">
                  <c:v>2.7516313021696988</c:v>
                </c:pt>
                <c:pt idx="403">
                  <c:v>2.6561889545882877</c:v>
                </c:pt>
                <c:pt idx="404">
                  <c:v>2.5640458584912267</c:v>
                </c:pt>
                <c:pt idx="405">
                  <c:v>2.4750890168161277</c:v>
                </c:pt>
                <c:pt idx="406">
                  <c:v>2.3892092203277571</c:v>
                </c:pt>
                <c:pt idx="407">
                  <c:v>2.3063009267098096</c:v>
                </c:pt>
                <c:pt idx="408">
                  <c:v>2.2262621430800209</c:v>
                </c:pt>
                <c:pt idx="409">
                  <c:v>2.1489943118431256</c:v>
                </c:pt>
                <c:pt idx="410">
                  <c:v>2.0744021998489188</c:v>
                </c:pt>
                <c:pt idx="411">
                  <c:v>2.0023937907626532</c:v>
                </c:pt>
                <c:pt idx="412">
                  <c:v>1.9328801805950206</c:v>
                </c:pt>
                <c:pt idx="413">
                  <c:v>1.8657754763116827</c:v>
                </c:pt>
                <c:pt idx="414">
                  <c:v>1.8009966974714189</c:v>
                </c:pt>
                <c:pt idx="415">
                  <c:v>1.7384636808110372</c:v>
                </c:pt>
                <c:pt idx="416">
                  <c:v>1.6780989877042884</c:v>
                </c:pt>
                <c:pt idx="417">
                  <c:v>1.6198278144456708</c:v>
                </c:pt>
                <c:pt idx="418">
                  <c:v>1.5635779052627186</c:v>
                </c:pt>
                <c:pt idx="419">
                  <c:v>1.5092794680240331</c:v>
                </c:pt>
                <c:pt idx="420">
                  <c:v>1.4568650925266411</c:v>
                </c:pt>
                <c:pt idx="421">
                  <c:v>1.4062696713554033</c:v>
                </c:pt>
                <c:pt idx="422">
                  <c:v>1.3574303231871454</c:v>
                </c:pt>
                <c:pt idx="423">
                  <c:v>1.3102863185231399</c:v>
                </c:pt>
                <c:pt idx="424">
                  <c:v>1.2647790077589889</c:v>
                </c:pt>
                <c:pt idx="425">
                  <c:v>1.2208517515227868</c:v>
                </c:pt>
                <c:pt idx="426">
                  <c:v>1.1784498532451835</c:v>
                </c:pt>
                <c:pt idx="427">
                  <c:v>1.1375204938758543</c:v>
                </c:pt>
                <c:pt idx="428">
                  <c:v>1.0980126686936273</c:v>
                </c:pt>
                <c:pt idx="429">
                  <c:v>1.0598771261484217</c:v>
                </c:pt>
                <c:pt idx="430">
                  <c:v>1.023066308678608</c:v>
                </c:pt>
                <c:pt idx="431">
                  <c:v>0.98753429545649851</c:v>
                </c:pt>
                <c:pt idx="432">
                  <c:v>0.95323674696919625</c:v>
                </c:pt>
                <c:pt idx="433">
                  <c:v>0.92013085144026263</c:v>
                </c:pt>
                <c:pt idx="434">
                  <c:v>0.88817527297032939</c:v>
                </c:pt>
                <c:pt idx="435">
                  <c:v>0.85733010140029364</c:v>
                </c:pt>
                <c:pt idx="436">
                  <c:v>0.82755680381342245</c:v>
                </c:pt>
                <c:pt idx="437">
                  <c:v>0.79881817763634899</c:v>
                </c:pt>
                <c:pt idx="438">
                  <c:v>0.77107830529166677</c:v>
                </c:pt>
                <c:pt idx="439">
                  <c:v>0.744302510349371</c:v>
                </c:pt>
                <c:pt idx="440">
                  <c:v>0.71845731513894862</c:v>
                </c:pt>
                <c:pt idx="441">
                  <c:v>0.69351039976208995</c:v>
                </c:pt>
                <c:pt idx="442">
                  <c:v>0.66943056247691857</c:v>
                </c:pt>
                <c:pt idx="443">
                  <c:v>0.64618768141008331</c:v>
                </c:pt>
                <c:pt idx="444">
                  <c:v>0.62375267753850494</c:v>
                </c:pt>
                <c:pt idx="445">
                  <c:v>0.60209747892076848</c:v>
                </c:pt>
                <c:pt idx="446">
                  <c:v>0.58119498612541065</c:v>
                </c:pt>
                <c:pt idx="447">
                  <c:v>0.56101903882336046</c:v>
                </c:pt>
                <c:pt idx="448">
                  <c:v>0.54154438350269629</c:v>
                </c:pt>
                <c:pt idx="449">
                  <c:v>0.52274664227843459</c:v>
                </c:pt>
                <c:pt idx="450">
                  <c:v>0.50460228275005647</c:v>
                </c:pt>
                <c:pt idx="451">
                  <c:v>0.48708858888312534</c:v>
                </c:pt>
                <c:pt idx="452">
                  <c:v>0.47018363286770182</c:v>
                </c:pt>
                <c:pt idx="453">
                  <c:v>0.45386624795355601</c:v>
                </c:pt>
                <c:pt idx="454">
                  <c:v>0.43811600217668456</c:v>
                </c:pt>
                <c:pt idx="455">
                  <c:v>0.42291317301169329</c:v>
                </c:pt>
                <c:pt idx="456">
                  <c:v>0.40823872285909601</c:v>
                </c:pt>
                <c:pt idx="457">
                  <c:v>0.39407427538390039</c:v>
                </c:pt>
                <c:pt idx="458">
                  <c:v>0.380402092663644</c:v>
                </c:pt>
                <c:pt idx="459">
                  <c:v>0.3672050530967681</c:v>
                </c:pt>
                <c:pt idx="460">
                  <c:v>0.35446663010043267</c:v>
                </c:pt>
                <c:pt idx="461">
                  <c:v>0.34217087149409053</c:v>
                </c:pt>
                <c:pt idx="462">
                  <c:v>0.33030237962884712</c:v>
                </c:pt>
                <c:pt idx="463">
                  <c:v>0.31884629217893234</c:v>
                </c:pt>
                <c:pt idx="464">
                  <c:v>0.30778826358073275</c:v>
                </c:pt>
                <c:pt idx="465">
                  <c:v>0.29711444713939272</c:v>
                </c:pt>
                <c:pt idx="466">
                  <c:v>0.28681147772113036</c:v>
                </c:pt>
                <c:pt idx="467">
                  <c:v>0.27686645506037166</c:v>
                </c:pt>
                <c:pt idx="468">
                  <c:v>0.26726692762531457</c:v>
                </c:pt>
                <c:pt idx="469">
                  <c:v>0.25800087705647456</c:v>
                </c:pt>
                <c:pt idx="470">
                  <c:v>0.2490567031181854</c:v>
                </c:pt>
                <c:pt idx="471">
                  <c:v>0.2404232091994345</c:v>
                </c:pt>
                <c:pt idx="472">
                  <c:v>0.23208958828217874</c:v>
                </c:pt>
                <c:pt idx="473">
                  <c:v>0.22404540941897721</c:v>
                </c:pt>
                <c:pt idx="474">
                  <c:v>0.21628060466173338</c:v>
                </c:pt>
                <c:pt idx="475">
                  <c:v>0.20878545645427948</c:v>
                </c:pt>
                <c:pt idx="476">
                  <c:v>0.20155058544878557</c:v>
                </c:pt>
                <c:pt idx="477">
                  <c:v>0.19456693875144992</c:v>
                </c:pt>
                <c:pt idx="478">
                  <c:v>0.18782577857200522</c:v>
                </c:pt>
                <c:pt idx="479">
                  <c:v>0.18131867127340229</c:v>
                </c:pt>
                <c:pt idx="480">
                  <c:v>0.17503747677801584</c:v>
                </c:pt>
                <c:pt idx="481">
                  <c:v>0.16897433837220888</c:v>
                </c:pt>
                <c:pt idx="482">
                  <c:v>0.1631216728437721</c:v>
                </c:pt>
                <c:pt idx="483">
                  <c:v>0.15747216095769545</c:v>
                </c:pt>
                <c:pt idx="484">
                  <c:v>0.15201873828664247</c:v>
                </c:pt>
                <c:pt idx="485">
                  <c:v>0.14675458632700611</c:v>
                </c:pt>
                <c:pt idx="486">
                  <c:v>0.14167312394783949</c:v>
                </c:pt>
                <c:pt idx="487">
                  <c:v>0.13676799913264404</c:v>
                </c:pt>
                <c:pt idx="488">
                  <c:v>0.13203308099036803</c:v>
                </c:pt>
                <c:pt idx="489">
                  <c:v>0.12746245206835738</c:v>
                </c:pt>
                <c:pt idx="490">
                  <c:v>0.1230504009181459</c:v>
                </c:pt>
                <c:pt idx="491">
                  <c:v>0.11879141491590417</c:v>
                </c:pt>
                <c:pt idx="492">
                  <c:v>0.11468017335209879</c:v>
                </c:pt>
                <c:pt idx="493">
                  <c:v>0.11071154073215439</c:v>
                </c:pt>
                <c:pt idx="494">
                  <c:v>0.10688056033723115</c:v>
                </c:pt>
                <c:pt idx="495">
                  <c:v>0.10318244799418608</c:v>
                </c:pt>
                <c:pt idx="496">
                  <c:v>9.9612586065632058E-2</c:v>
                </c:pt>
                <c:pt idx="497">
                  <c:v>9.6166517647361616E-2</c:v>
                </c:pt>
                <c:pt idx="498">
                  <c:v>9.2839940973135526E-2</c:v>
                </c:pt>
                <c:pt idx="499">
                  <c:v>8.962870400682732E-2</c:v>
                </c:pt>
                <c:pt idx="500">
                  <c:v>8.6528799229199649E-2</c:v>
                </c:pt>
                <c:pt idx="501">
                  <c:v>8.3536358599303639E-2</c:v>
                </c:pt>
                <c:pt idx="502">
                  <c:v>8.0647648701415164E-2</c:v>
                </c:pt>
                <c:pt idx="503">
                  <c:v>7.7859066050223191E-2</c:v>
                </c:pt>
                <c:pt idx="504">
                  <c:v>7.5167132565184147E-2</c:v>
                </c:pt>
                <c:pt idx="505">
                  <c:v>7.2568491201309371E-2</c:v>
                </c:pt>
                <c:pt idx="506">
                  <c:v>7.0059901734566665E-2</c:v>
                </c:pt>
                <c:pt idx="507">
                  <c:v>6.7638236689163023E-2</c:v>
                </c:pt>
                <c:pt idx="508">
                  <c:v>6.5300477410346502E-2</c:v>
                </c:pt>
                <c:pt idx="509">
                  <c:v>6.3043710273632314E-2</c:v>
                </c:pt>
                <c:pt idx="510">
                  <c:v>6.0865123023177148E-2</c:v>
                </c:pt>
                <c:pt idx="511">
                  <c:v>5.8762001244758721E-2</c:v>
                </c:pt>
                <c:pt idx="512">
                  <c:v>5.6731724951532669E-2</c:v>
                </c:pt>
                <c:pt idx="513">
                  <c:v>5.477176530075667E-2</c:v>
                </c:pt>
                <c:pt idx="514">
                  <c:v>5.2879681410558987E-2</c:v>
                </c:pt>
                <c:pt idx="515">
                  <c:v>5.1053117302217288E-2</c:v>
                </c:pt>
                <c:pt idx="516">
                  <c:v>4.9289798940662877E-2</c:v>
                </c:pt>
                <c:pt idx="517">
                  <c:v>4.7587531378667336E-2</c:v>
                </c:pt>
                <c:pt idx="518">
                  <c:v>4.5944196001073578E-2</c:v>
                </c:pt>
                <c:pt idx="519">
                  <c:v>4.4357747867252328E-2</c:v>
                </c:pt>
                <c:pt idx="520">
                  <c:v>4.2826213148146053E-2</c:v>
                </c:pt>
                <c:pt idx="521">
                  <c:v>4.1347686643348425E-2</c:v>
                </c:pt>
                <c:pt idx="522">
                  <c:v>3.9920329392771237E-2</c:v>
                </c:pt>
                <c:pt idx="523">
                  <c:v>3.8542366371984826E-2</c:v>
                </c:pt>
                <c:pt idx="524">
                  <c:v>3.7212084260318079E-2</c:v>
                </c:pt>
                <c:pt idx="525">
                  <c:v>3.5927829299907899E-2</c:v>
                </c:pt>
                <c:pt idx="526">
                  <c:v>3.4688005212956341E-2</c:v>
                </c:pt>
                <c:pt idx="527">
                  <c:v>3.3491071204480249E-2</c:v>
                </c:pt>
                <c:pt idx="528">
                  <c:v>3.2335540030544507E-2</c:v>
                </c:pt>
                <c:pt idx="529">
                  <c:v>3.121997613197891E-2</c:v>
                </c:pt>
                <c:pt idx="530">
                  <c:v>3.0142993835397647E-2</c:v>
                </c:pt>
                <c:pt idx="531">
                  <c:v>2.9103255614245427E-2</c:v>
                </c:pt>
                <c:pt idx="532">
                  <c:v>2.8099470418965211E-2</c:v>
                </c:pt>
                <c:pt idx="533">
                  <c:v>2.7130392050821683E-2</c:v>
                </c:pt>
                <c:pt idx="534">
                  <c:v>2.6194817604846321E-2</c:v>
                </c:pt>
                <c:pt idx="535">
                  <c:v>2.5291585963714169E-2</c:v>
                </c:pt>
                <c:pt idx="536">
                  <c:v>2.4419576340733329E-2</c:v>
                </c:pt>
                <c:pt idx="537">
                  <c:v>2.3577706877404125E-2</c:v>
                </c:pt>
                <c:pt idx="538">
                  <c:v>2.2764933286453015E-2</c:v>
                </c:pt>
                <c:pt idx="539">
                  <c:v>2.1980247549436172E-2</c:v>
                </c:pt>
                <c:pt idx="540">
                  <c:v>2.1222676647084882E-2</c:v>
                </c:pt>
                <c:pt idx="541">
                  <c:v>2.0491281347858603E-2</c:v>
                </c:pt>
                <c:pt idx="542">
                  <c:v>1.9785155031058821E-2</c:v>
                </c:pt>
                <c:pt idx="543">
                  <c:v>1.9103422549960669E-2</c:v>
                </c:pt>
                <c:pt idx="544">
                  <c:v>1.8445239134962321E-2</c:v>
                </c:pt>
                <c:pt idx="545">
                  <c:v>1.7809789344028104E-2</c:v>
                </c:pt>
                <c:pt idx="546">
                  <c:v>1.7196286036778474E-2</c:v>
                </c:pt>
                <c:pt idx="547">
                  <c:v>1.6603969390416751E-2</c:v>
                </c:pt>
                <c:pt idx="548">
                  <c:v>1.6032105950216646E-2</c:v>
                </c:pt>
                <c:pt idx="549">
                  <c:v>1.5479987714570598E-2</c:v>
                </c:pt>
                <c:pt idx="550">
                  <c:v>1.4946931247322937E-2</c:v>
                </c:pt>
                <c:pt idx="551">
                  <c:v>1.4432276822844869E-2</c:v>
                </c:pt>
                <c:pt idx="552">
                  <c:v>1.3935387605670257E-2</c:v>
                </c:pt>
                <c:pt idx="553">
                  <c:v>1.3455648848321289E-2</c:v>
                </c:pt>
                <c:pt idx="554">
                  <c:v>1.2992467130970908E-2</c:v>
                </c:pt>
                <c:pt idx="555">
                  <c:v>1.2545269612019183E-2</c:v>
                </c:pt>
                <c:pt idx="556">
                  <c:v>1.2113503318687435E-2</c:v>
                </c:pt>
                <c:pt idx="557">
                  <c:v>1.1696634453983279E-2</c:v>
                </c:pt>
                <c:pt idx="558">
                  <c:v>1.1294147730950499E-2</c:v>
                </c:pt>
                <c:pt idx="559">
                  <c:v>1.0905545726927812E-2</c:v>
                </c:pt>
                <c:pt idx="560">
                  <c:v>1.053034826691146E-2</c:v>
                </c:pt>
                <c:pt idx="561">
                  <c:v>1.0168091821469716E-2</c:v>
                </c:pt>
                <c:pt idx="562">
                  <c:v>9.8183289283042541E-3</c:v>
                </c:pt>
                <c:pt idx="563">
                  <c:v>9.4806276374583831E-3</c:v>
                </c:pt>
                <c:pt idx="564">
                  <c:v>9.1545709619822446E-3</c:v>
                </c:pt>
                <c:pt idx="565">
                  <c:v>8.8397563758917386E-3</c:v>
                </c:pt>
                <c:pt idx="566">
                  <c:v>8.5357952939375537E-3</c:v>
                </c:pt>
                <c:pt idx="567">
                  <c:v>8.2423125986679224E-3</c:v>
                </c:pt>
                <c:pt idx="568">
                  <c:v>7.9589461693103658E-3</c:v>
                </c:pt>
                <c:pt idx="569">
                  <c:v>7.6853464252053527E-3</c:v>
                </c:pt>
                <c:pt idx="570">
                  <c:v>7.4211759038007585E-3</c:v>
                </c:pt>
                <c:pt idx="571">
                  <c:v>7.1661088240944082E-3</c:v>
                </c:pt>
                <c:pt idx="572">
                  <c:v>6.9198306919133756E-3</c:v>
                </c:pt>
                <c:pt idx="573">
                  <c:v>6.6820379051932832E-3</c:v>
                </c:pt>
                <c:pt idx="574">
                  <c:v>6.452437371990527E-3</c:v>
                </c:pt>
                <c:pt idx="575">
                  <c:v>6.2307461503223749E-3</c:v>
                </c:pt>
                <c:pt idx="576">
                  <c:v>6.016691098921001E-3</c:v>
                </c:pt>
                <c:pt idx="577">
                  <c:v>5.8100085243495414E-3</c:v>
                </c:pt>
                <c:pt idx="578">
                  <c:v>5.610443868135917E-3</c:v>
                </c:pt>
                <c:pt idx="579">
                  <c:v>5.4177513811737299E-3</c:v>
                </c:pt>
                <c:pt idx="580">
                  <c:v>5.2316938181320438E-3</c:v>
                </c:pt>
                <c:pt idx="581">
                  <c:v>5.0520421464170795E-3</c:v>
                </c:pt>
                <c:pt idx="582">
                  <c:v>4.8785752569528995E-3</c:v>
                </c:pt>
                <c:pt idx="583">
                  <c:v>4.7110796931519872E-3</c:v>
                </c:pt>
                <c:pt idx="584">
                  <c:v>4.5493493853427935E-3</c:v>
                </c:pt>
                <c:pt idx="585">
                  <c:v>4.3931853888352634E-3</c:v>
                </c:pt>
                <c:pt idx="586">
                  <c:v>4.2423956438142341E-3</c:v>
                </c:pt>
                <c:pt idx="587">
                  <c:v>4.0967947352328338E-3</c:v>
                </c:pt>
                <c:pt idx="588">
                  <c:v>3.9562036563438596E-3</c:v>
                </c:pt>
                <c:pt idx="589">
                  <c:v>3.8204495958780171E-3</c:v>
                </c:pt>
                <c:pt idx="590">
                  <c:v>3.6893657143082237E-3</c:v>
                </c:pt>
                <c:pt idx="591">
                  <c:v>3.5627909455797635E-3</c:v>
                </c:pt>
                <c:pt idx="592">
                  <c:v>3.4405697879265063E-3</c:v>
                </c:pt>
                <c:pt idx="593">
                  <c:v>3.3225521183339879E-3</c:v>
                </c:pt>
                <c:pt idx="594">
                  <c:v>3.2085930033645127E-3</c:v>
                </c:pt>
                <c:pt idx="595">
                  <c:v>3.0985525190772023E-3</c:v>
                </c:pt>
                <c:pt idx="596">
                  <c:v>2.9922955745860236E-3</c:v>
                </c:pt>
                <c:pt idx="597">
                  <c:v>2.8896917538077105E-3</c:v>
                </c:pt>
                <c:pt idx="598">
                  <c:v>2.7906151426577708E-3</c:v>
                </c:pt>
                <c:pt idx="599">
                  <c:v>2.6949441780743655E-3</c:v>
                </c:pt>
                <c:pt idx="600">
                  <c:v>2.6025614988611778E-3</c:v>
                </c:pt>
                <c:pt idx="601">
                  <c:v>2.5133537965302821E-3</c:v>
                </c:pt>
                <c:pt idx="602">
                  <c:v>2.4272116806969279E-3</c:v>
                </c:pt>
                <c:pt idx="603">
                  <c:v>2.3440295317413984E-3</c:v>
                </c:pt>
                <c:pt idx="604">
                  <c:v>2.2637053880316671E-3</c:v>
                </c:pt>
                <c:pt idx="605">
                  <c:v>2.186140800404246E-3</c:v>
                </c:pt>
                <c:pt idx="606">
                  <c:v>2.1112407248438103E-3</c:v>
                </c:pt>
                <c:pt idx="607">
                  <c:v>2.0389133951539407E-3</c:v>
                </c:pt>
                <c:pt idx="608">
                  <c:v>1.9690702174557373E-3</c:v>
                </c:pt>
                <c:pt idx="609">
                  <c:v>1.9016256519535091E-3</c:v>
                </c:pt>
                <c:pt idx="610">
                  <c:v>1.836497116528335E-3</c:v>
                </c:pt>
                <c:pt idx="611">
                  <c:v>1.7736048775987001E-3</c:v>
                </c:pt>
                <c:pt idx="612">
                  <c:v>1.7128719500760781E-3</c:v>
                </c:pt>
                <c:pt idx="613">
                  <c:v>1.65422401005344E-3</c:v>
                </c:pt>
                <c:pt idx="614">
                  <c:v>1.597589298398816E-3</c:v>
                </c:pt>
                <c:pt idx="615">
                  <c:v>1.5428985279868357E-3</c:v>
                </c:pt>
                <c:pt idx="616">
                  <c:v>1.4900848054821836E-3</c:v>
                </c:pt>
                <c:pt idx="617">
                  <c:v>1.4390835458470974E-3</c:v>
                </c:pt>
                <c:pt idx="618">
                  <c:v>1.3898323904868448E-3</c:v>
                </c:pt>
                <c:pt idx="619">
                  <c:v>1.3422711308521684E-3</c:v>
                </c:pt>
                <c:pt idx="620">
                  <c:v>1.2963416338607203E-3</c:v>
                </c:pt>
                <c:pt idx="621">
                  <c:v>1.2519877782324329E-3</c:v>
                </c:pt>
                <c:pt idx="622">
                  <c:v>1.2091553671780275E-3</c:v>
                </c:pt>
                <c:pt idx="623">
                  <c:v>1.1677920829242794E-3</c:v>
                </c:pt>
                <c:pt idx="624">
                  <c:v>1.1278474048594944E-3</c:v>
                </c:pt>
                <c:pt idx="625">
                  <c:v>1.0892725567828165E-3</c:v>
                </c:pt>
                <c:pt idx="626">
                  <c:v>1.0520204432395985E-3</c:v>
                </c:pt>
                <c:pt idx="627">
                  <c:v>1.0160455894947518E-3</c:v>
                </c:pt>
                <c:pt idx="628">
                  <c:v>9.8130409423902165E-4</c:v>
                </c:pt>
                <c:pt idx="629">
                  <c:v>9.4775356228637975E-4</c:v>
                </c:pt>
                <c:pt idx="630">
                  <c:v>9.1535306273726746E-4</c:v>
                </c:pt>
                <c:pt idx="631">
                  <c:v>8.8406307622790337E-4</c:v>
                </c:pt>
                <c:pt idx="632">
                  <c:v>8.5384544036060106E-4</c:v>
                </c:pt>
                <c:pt idx="633">
                  <c:v>8.2466331332398113E-4</c:v>
                </c:pt>
                <c:pt idx="634">
                  <c:v>7.9648111932328902E-4</c:v>
                </c:pt>
                <c:pt idx="635">
                  <c:v>7.6926450492464937E-4</c:v>
                </c:pt>
                <c:pt idx="636">
                  <c:v>7.4298030631325673E-4</c:v>
                </c:pt>
                <c:pt idx="637">
                  <c:v>7.1759649472369347E-4</c:v>
                </c:pt>
                <c:pt idx="638">
                  <c:v>6.930821509740781E-4</c:v>
                </c:pt>
                <c:pt idx="639">
                  <c:v>6.6940741453436203E-4</c:v>
                </c:pt>
                <c:pt idx="640">
                  <c:v>6.4654345806047786E-4</c:v>
                </c:pt>
                <c:pt idx="641">
                  <c:v>6.2446244191960432E-4</c:v>
                </c:pt>
                <c:pt idx="642">
                  <c:v>6.0313748872431461E-4</c:v>
                </c:pt>
                <c:pt idx="643">
                  <c:v>5.8254264331480954E-4</c:v>
                </c:pt>
                <c:pt idx="644">
                  <c:v>5.6265284365508705E-4</c:v>
                </c:pt>
                <c:pt idx="645">
                  <c:v>5.4344389536709059E-4</c:v>
                </c:pt>
                <c:pt idx="646">
                  <c:v>5.2489242807496339E-4</c:v>
                </c:pt>
                <c:pt idx="647">
                  <c:v>5.0697588267212268E-4</c:v>
                </c:pt>
                <c:pt idx="648">
                  <c:v>4.8967247312248219E-4</c:v>
                </c:pt>
                <c:pt idx="649">
                  <c:v>4.729611609946005E-4</c:v>
                </c:pt>
                <c:pt idx="650">
                  <c:v>4.5682163545279764E-4</c:v>
                </c:pt>
                <c:pt idx="651">
                  <c:v>4.4123428415332455E-4</c:v>
                </c:pt>
                <c:pt idx="652">
                  <c:v>4.2618016414053272E-4</c:v>
                </c:pt>
                <c:pt idx="653">
                  <c:v>4.116409872949589E-4</c:v>
                </c:pt>
                <c:pt idx="654">
                  <c:v>3.9759909668646287E-4</c:v>
                </c:pt>
                <c:pt idx="655">
                  <c:v>3.8403743928938638E-4</c:v>
                </c:pt>
                <c:pt idx="656">
                  <c:v>3.7093954779265914E-4</c:v>
                </c:pt>
                <c:pt idx="657">
                  <c:v>3.5828952422889415E-4</c:v>
                </c:pt>
                <c:pt idx="658">
                  <c:v>3.4607201268954668E-4</c:v>
                </c:pt>
                <c:pt idx="659">
                  <c:v>3.3427218841097783E-4</c:v>
                </c:pt>
                <c:pt idx="660">
                  <c:v>3.228757341275923E-4</c:v>
                </c:pt>
                <c:pt idx="661">
                  <c:v>3.1186882733891252E-4</c:v>
                </c:pt>
                <c:pt idx="662">
                  <c:v>3.012381184817059E-4</c:v>
                </c:pt>
                <c:pt idx="663">
                  <c:v>2.9097071455908008E-4</c:v>
                </c:pt>
                <c:pt idx="664">
                  <c:v>2.8105417004553601E-4</c:v>
                </c:pt>
                <c:pt idx="665">
                  <c:v>2.7147646324010566E-4</c:v>
                </c:pt>
                <c:pt idx="666">
                  <c:v>2.62225987171405E-4</c:v>
                </c:pt>
                <c:pt idx="667">
                  <c:v>2.5329153140773997E-4</c:v>
                </c:pt>
                <c:pt idx="668">
                  <c:v>2.4466227478114888E-4</c:v>
                </c:pt>
                <c:pt idx="669">
                  <c:v>2.3632776355952956E-4</c:v>
                </c:pt>
                <c:pt idx="670">
                  <c:v>2.2827790598967113E-4</c:v>
                </c:pt>
                <c:pt idx="671">
                  <c:v>2.2050295228837058E-4</c:v>
                </c:pt>
                <c:pt idx="672">
                  <c:v>2.1299349282344338E-4</c:v>
                </c:pt>
                <c:pt idx="673">
                  <c:v>2.0574043628585059E-4</c:v>
                </c:pt>
                <c:pt idx="674">
                  <c:v>1.9873500787070952E-4</c:v>
                </c:pt>
                <c:pt idx="675">
                  <c:v>1.9196872926841024E-4</c:v>
                </c:pt>
                <c:pt idx="676">
                  <c:v>1.854334168456262E-4</c:v>
                </c:pt>
                <c:pt idx="677">
                  <c:v>1.7912116709339898E-4</c:v>
                </c:pt>
                <c:pt idx="678">
                  <c:v>1.7302434389421251E-4</c:v>
                </c:pt>
                <c:pt idx="679">
                  <c:v>1.6713558034098241E-4</c:v>
                </c:pt>
                <c:pt idx="680">
                  <c:v>1.6144775327120442E-4</c:v>
                </c:pt>
                <c:pt idx="681">
                  <c:v>1.5595399236190133E-4</c:v>
                </c:pt>
                <c:pt idx="682">
                  <c:v>1.506476583017502E-4</c:v>
                </c:pt>
                <c:pt idx="683">
                  <c:v>1.4552233915310353E-4</c:v>
                </c:pt>
                <c:pt idx="684">
                  <c:v>1.4057184489502106E-4</c:v>
                </c:pt>
                <c:pt idx="685">
                  <c:v>1.3579019650933333E-4</c:v>
                </c:pt>
                <c:pt idx="686">
                  <c:v>1.3117162234266289E-4</c:v>
                </c:pt>
                <c:pt idx="687">
                  <c:v>1.2671054355450906E-4</c:v>
                </c:pt>
                <c:pt idx="688">
                  <c:v>1.2240157593623735E-4</c:v>
                </c:pt>
                <c:pt idx="689">
                  <c:v>1.1823952263512183E-4</c:v>
                </c:pt>
                <c:pt idx="690">
                  <c:v>1.142193577834405E-4</c:v>
                </c:pt>
                <c:pt idx="691">
                  <c:v>1.1033623377443291E-4</c:v>
                </c:pt>
                <c:pt idx="692">
                  <c:v>1.0658546852937434E-4</c:v>
                </c:pt>
                <c:pt idx="693">
                  <c:v>1.0296253640262876E-4</c:v>
                </c:pt>
                <c:pt idx="694">
                  <c:v>9.9463070000638254E-5</c:v>
                </c:pt>
                <c:pt idx="695">
                  <c:v>9.6082851086976007E-5</c:v>
                </c:pt>
                <c:pt idx="696">
                  <c:v>9.2817806944367476E-5</c:v>
                </c:pt>
                <c:pt idx="697">
                  <c:v>8.9664001279743388E-5</c:v>
                </c:pt>
                <c:pt idx="698">
                  <c:v>8.6617634224239737E-5</c:v>
                </c:pt>
                <c:pt idx="699">
                  <c:v>8.3675038695218973E-5</c:v>
                </c:pt>
                <c:pt idx="700">
                  <c:v>8.0832669482333586E-5</c:v>
                </c:pt>
                <c:pt idx="701">
                  <c:v>7.8087103247526102E-5</c:v>
                </c:pt>
                <c:pt idx="702">
                  <c:v>7.5435034887050278E-5</c:v>
                </c:pt>
                <c:pt idx="703">
                  <c:v>7.2873272074502893E-5</c:v>
                </c:pt>
                <c:pt idx="704">
                  <c:v>7.0398733441834338E-5</c:v>
                </c:pt>
                <c:pt idx="705">
                  <c:v>6.8008439484401606E-5</c:v>
                </c:pt>
                <c:pt idx="706">
                  <c:v>6.5699514379957691E-5</c:v>
                </c:pt>
                <c:pt idx="707">
                  <c:v>6.3469184169662185E-5</c:v>
                </c:pt>
                <c:pt idx="708">
                  <c:v>6.1314764025155455E-5</c:v>
                </c:pt>
                <c:pt idx="709">
                  <c:v>5.9233665524516255E-5</c:v>
                </c:pt>
                <c:pt idx="710">
                  <c:v>5.7223383919335902E-5</c:v>
                </c:pt>
                <c:pt idx="711">
                  <c:v>5.5281505410675891E-5</c:v>
                </c:pt>
                <c:pt idx="712">
                  <c:v>5.3405696235131472E-5</c:v>
                </c:pt>
                <c:pt idx="713">
                  <c:v>5.1593702664831653E-5</c:v>
                </c:pt>
                <c:pt idx="714">
                  <c:v>4.9843347369460389E-5</c:v>
                </c:pt>
                <c:pt idx="715">
                  <c:v>4.8152529416256584E-5</c:v>
                </c:pt>
                <c:pt idx="716">
                  <c:v>4.6519216994056478E-5</c:v>
                </c:pt>
                <c:pt idx="717">
                  <c:v>4.4941449232283048E-5</c:v>
                </c:pt>
                <c:pt idx="718">
                  <c:v>4.3417334381956607E-5</c:v>
                </c:pt>
                <c:pt idx="719">
                  <c:v>4.1945040720747784E-5</c:v>
                </c:pt>
                <c:pt idx="720">
                  <c:v>4.0522803828935139E-5</c:v>
                </c:pt>
                <c:pt idx="721">
                  <c:v>3.9148915675468743E-5</c:v>
                </c:pt>
                <c:pt idx="722">
                  <c:v>3.7821730074938387E-5</c:v>
                </c:pt>
                <c:pt idx="723">
                  <c:v>3.6539653592626564E-5</c:v>
                </c:pt>
                <c:pt idx="724">
                  <c:v>3.5301151001476683E-5</c:v>
                </c:pt>
                <c:pt idx="725">
                  <c:v>3.4104736187146045E-5</c:v>
                </c:pt>
                <c:pt idx="726">
                  <c:v>3.2948975785984658E-5</c:v>
                </c:pt>
                <c:pt idx="727">
                  <c:v>3.1832483728067018E-5</c:v>
                </c:pt>
                <c:pt idx="728">
                  <c:v>3.075392305618152E-5</c:v>
                </c:pt>
                <c:pt idx="729">
                  <c:v>2.9712002287851647E-5</c:v>
                </c:pt>
                <c:pt idx="730">
                  <c:v>2.8705471777357161E-5</c:v>
                </c:pt>
                <c:pt idx="731">
                  <c:v>2.773312917270232E-5</c:v>
                </c:pt>
                <c:pt idx="732">
                  <c:v>2.679380850167945E-5</c:v>
                </c:pt>
                <c:pt idx="733">
                  <c:v>2.5886383809847757E-5</c:v>
                </c:pt>
                <c:pt idx="734">
                  <c:v>2.5009772798512131E-5</c:v>
                </c:pt>
                <c:pt idx="735">
                  <c:v>2.4162924091797322E-5</c:v>
                </c:pt>
                <c:pt idx="736">
                  <c:v>2.3344824512605555E-5</c:v>
                </c:pt>
                <c:pt idx="737">
                  <c:v>2.2554497263627127E-5</c:v>
                </c:pt>
                <c:pt idx="738">
                  <c:v>2.1790994651382789E-5</c:v>
                </c:pt>
                <c:pt idx="739">
                  <c:v>2.1053405362181365E-5</c:v>
                </c:pt>
                <c:pt idx="740">
                  <c:v>2.034084900515154E-5</c:v>
                </c:pt>
                <c:pt idx="741">
                  <c:v>1.9652470655273646E-5</c:v>
                </c:pt>
                <c:pt idx="742">
                  <c:v>1.8987449948326685E-5</c:v>
                </c:pt>
                <c:pt idx="743">
                  <c:v>1.8344990166951902E-5</c:v>
                </c:pt>
                <c:pt idx="744">
                  <c:v>1.772432733559981E-5</c:v>
                </c:pt>
                <c:pt idx="745">
                  <c:v>1.7124717487604357E-5</c:v>
                </c:pt>
                <c:pt idx="746">
                  <c:v>1.6545445760129951E-5</c:v>
                </c:pt>
                <c:pt idx="747">
                  <c:v>1.598581911821384E-5</c:v>
                </c:pt>
                <c:pt idx="748">
                  <c:v>1.5445169992744923E-5</c:v>
                </c:pt>
                <c:pt idx="749">
                  <c:v>1.4922854461474344E-5</c:v>
                </c:pt>
                <c:pt idx="750">
                  <c:v>1.4418248611036688E-5</c:v>
                </c:pt>
                <c:pt idx="751">
                  <c:v>1.3930750355939381E-5</c:v>
                </c:pt>
                <c:pt idx="752">
                  <c:v>1.3459777619573288E-5</c:v>
                </c:pt>
                <c:pt idx="753">
                  <c:v>1.3004770153202116E-5</c:v>
                </c:pt>
                <c:pt idx="754">
                  <c:v>1.2565182260004804E-5</c:v>
                </c:pt>
                <c:pt idx="755">
                  <c:v>1.2140493709011935E-5</c:v>
                </c:pt>
                <c:pt idx="756">
                  <c:v>1.1730197002179921E-5</c:v>
                </c:pt>
                <c:pt idx="757">
                  <c:v>1.1333802831359208E-5</c:v>
                </c:pt>
                <c:pt idx="758">
                  <c:v>1.0950838259304874E-5</c:v>
                </c:pt>
                <c:pt idx="759">
                  <c:v>1.0580848538666032E-5</c:v>
                </c:pt>
                <c:pt idx="760">
                  <c:v>1.0223391655017622E-5</c:v>
                </c:pt>
                <c:pt idx="761">
                  <c:v>9.8780419648392126E-6</c:v>
                </c:pt>
                <c:pt idx="762">
                  <c:v>9.5443883765256032E-6</c:v>
                </c:pt>
                <c:pt idx="763">
                  <c:v>9.2220361693762243E-6</c:v>
                </c:pt>
                <c:pt idx="764">
                  <c:v>8.9105978986481205E-6</c:v>
                </c:pt>
                <c:pt idx="765">
                  <c:v>8.609704309492372E-6</c:v>
                </c:pt>
                <c:pt idx="766">
                  <c:v>8.3189988799858838E-6</c:v>
                </c:pt>
                <c:pt idx="767">
                  <c:v>8.0381360021419823E-6</c:v>
                </c:pt>
                <c:pt idx="768">
                  <c:v>7.7667791629210114E-6</c:v>
                </c:pt>
                <c:pt idx="769">
                  <c:v>7.5046064011985436E-6</c:v>
                </c:pt>
                <c:pt idx="770">
                  <c:v>7.2513066697865725E-6</c:v>
                </c:pt>
                <c:pt idx="771">
                  <c:v>7.0065798354335129E-6</c:v>
                </c:pt>
                <c:pt idx="772">
                  <c:v>6.7701330408453941E-6</c:v>
                </c:pt>
                <c:pt idx="773">
                  <c:v>6.5416879806434736E-6</c:v>
                </c:pt>
                <c:pt idx="774">
                  <c:v>6.3209699874278158E-6</c:v>
                </c:pt>
                <c:pt idx="775">
                  <c:v>6.1077189457137138E-6</c:v>
                </c:pt>
                <c:pt idx="776">
                  <c:v>5.9016820159740746E-6</c:v>
                </c:pt>
                <c:pt idx="777">
                  <c:v>5.7026118156500161E-6</c:v>
                </c:pt>
                <c:pt idx="778">
                  <c:v>5.5102755140978843E-6</c:v>
                </c:pt>
                <c:pt idx="779">
                  <c:v>5.3244439186528325E-6</c:v>
                </c:pt>
                <c:pt idx="780">
                  <c:v>5.1448951126076281E-6</c:v>
                </c:pt>
                <c:pt idx="781">
                  <c:v>4.9714162742020562E-6</c:v>
                </c:pt>
                <c:pt idx="782">
                  <c:v>4.8038036766229197E-6</c:v>
                </c:pt>
                <c:pt idx="783">
                  <c:v>4.641855412046425E-6</c:v>
                </c:pt>
                <c:pt idx="784">
                  <c:v>4.4853823055746034E-6</c:v>
                </c:pt>
                <c:pt idx="785">
                  <c:v>4.3341970012988895E-6</c:v>
                </c:pt>
                <c:pt idx="786">
                  <c:v>4.188121238257736E-6</c:v>
                </c:pt>
                <c:pt idx="787">
                  <c:v>4.0469803934684023E-6</c:v>
                </c:pt>
                <c:pt idx="788">
                  <c:v>3.9106107578845695E-6</c:v>
                </c:pt>
                <c:pt idx="789">
                  <c:v>3.7788468034705147E-6</c:v>
                </c:pt>
                <c:pt idx="790">
                  <c:v>3.6515339161269367E-6</c:v>
                </c:pt>
                <c:pt idx="791">
                  <c:v>3.5285229387227446E-6</c:v>
                </c:pt>
                <c:pt idx="792">
                  <c:v>3.4096665331162512E-6</c:v>
                </c:pt>
                <c:pt idx="793">
                  <c:v>3.29482281813398E-6</c:v>
                </c:pt>
                <c:pt idx="794">
                  <c:v>3.1838590075494722E-6</c:v>
                </c:pt>
                <c:pt idx="795">
                  <c:v>3.0766423151362687E-6</c:v>
                </c:pt>
                <c:pt idx="796">
                  <c:v>2.973043592646718E-6</c:v>
                </c:pt>
                <c:pt idx="797">
                  <c:v>2.8729446057695895E-6</c:v>
                </c:pt>
                <c:pt idx="798">
                  <c:v>2.7762234822148457E-6</c:v>
                </c:pt>
                <c:pt idx="799">
                  <c:v>2.6827674446394667E-6</c:v>
                </c:pt>
                <c:pt idx="800">
                  <c:v>2.5924655346898362E-6</c:v>
                </c:pt>
                <c:pt idx="801">
                  <c:v>2.5052122509805486E-6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B-4966-8163-B304FBD9C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176048"/>
        <c:axId val="9493140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'II Backend'!$Y$3</c15:sqref>
                        </c15:formulaRef>
                      </c:ext>
                    </c:extLst>
                    <c:strCache>
                      <c:ptCount val="1"/>
                      <c:pt idx="0">
                        <c:v>Δ Suceptible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[0]!View_D_S</c15:sqref>
                        </c15:formulaRef>
                      </c:ext>
                    </c:extLst>
                    <c:numCache>
                      <c:formatCode>#,##0</c:formatCode>
                      <c:ptCount val="802"/>
                      <c:pt idx="0">
                        <c:v>62.018943287432194</c:v>
                      </c:pt>
                      <c:pt idx="1">
                        <c:v>61.92350724991411</c:v>
                      </c:pt>
                      <c:pt idx="2">
                        <c:v>61.832881257869303</c:v>
                      </c:pt>
                      <c:pt idx="3">
                        <c:v>61.792391397058964</c:v>
                      </c:pt>
                      <c:pt idx="4">
                        <c:v>61.797666396945715</c:v>
                      </c:pt>
                      <c:pt idx="5">
                        <c:v>61.654024183750153</c:v>
                      </c:pt>
                      <c:pt idx="6">
                        <c:v>61.610191499814391</c:v>
                      </c:pt>
                      <c:pt idx="7">
                        <c:v>61.41790116019547</c:v>
                      </c:pt>
                      <c:pt idx="8">
                        <c:v>61.324987693689764</c:v>
                      </c:pt>
                      <c:pt idx="9">
                        <c:v>61.178620925173163</c:v>
                      </c:pt>
                      <c:pt idx="10">
                        <c:v>61.12522361241281</c:v>
                      </c:pt>
                      <c:pt idx="11">
                        <c:v>61.110392494127154</c:v>
                      </c:pt>
                      <c:pt idx="12">
                        <c:v>60.989091206341982</c:v>
                      </c:pt>
                      <c:pt idx="13">
                        <c:v>60.912625022232533</c:v>
                      </c:pt>
                      <c:pt idx="14">
                        <c:v>60.877462786622345</c:v>
                      </c:pt>
                      <c:pt idx="15">
                        <c:v>60.833616772666574</c:v>
                      </c:pt>
                      <c:pt idx="16">
                        <c:v>60.782691524364054</c:v>
                      </c:pt>
                      <c:pt idx="17">
                        <c:v>60.725753050297499</c:v>
                      </c:pt>
                      <c:pt idx="18">
                        <c:v>60.663488853722811</c:v>
                      </c:pt>
                      <c:pt idx="19">
                        <c:v>60.548270612955093</c:v>
                      </c:pt>
                      <c:pt idx="20">
                        <c:v>60.478832095861435</c:v>
                      </c:pt>
                      <c:pt idx="21">
                        <c:v>60.403453649021685</c:v>
                      </c:pt>
                      <c:pt idx="22">
                        <c:v>60.322511626407504</c:v>
                      </c:pt>
                      <c:pt idx="23">
                        <c:v>60.236194333992898</c:v>
                      </c:pt>
                      <c:pt idx="24">
                        <c:v>60.144554993137717</c:v>
                      </c:pt>
                      <c:pt idx="25">
                        <c:v>59.999499869532883</c:v>
                      </c:pt>
                      <c:pt idx="26">
                        <c:v>59.899413242004812</c:v>
                      </c:pt>
                      <c:pt idx="27">
                        <c:v>59.79230650421232</c:v>
                      </c:pt>
                      <c:pt idx="28">
                        <c:v>59.678341339342296</c:v>
                      </c:pt>
                      <c:pt idx="29">
                        <c:v>59.557527966797352</c:v>
                      </c:pt>
                      <c:pt idx="30">
                        <c:v>59.381717154756188</c:v>
                      </c:pt>
                      <c:pt idx="31">
                        <c:v>59.249226858839393</c:v>
                      </c:pt>
                      <c:pt idx="32">
                        <c:v>59.107994229532778</c:v>
                      </c:pt>
                      <c:pt idx="33">
                        <c:v>58.958099054172635</c:v>
                      </c:pt>
                      <c:pt idx="34">
                        <c:v>58.799462894909084</c:v>
                      </c:pt>
                      <c:pt idx="35">
                        <c:v>58.631889919750392</c:v>
                      </c:pt>
                      <c:pt idx="36">
                        <c:v>58.455095018260181</c:v>
                      </c:pt>
                      <c:pt idx="37">
                        <c:v>58.268723019398749</c:v>
                      </c:pt>
                      <c:pt idx="38">
                        <c:v>58.072361707687378</c:v>
                      </c:pt>
                      <c:pt idx="39">
                        <c:v>57.865550464019179</c:v>
                      </c:pt>
                      <c:pt idx="40">
                        <c:v>57.647785853594542</c:v>
                      </c:pt>
                      <c:pt idx="41">
                        <c:v>57.41852505132556</c:v>
                      </c:pt>
                      <c:pt idx="42">
                        <c:v>57.129140049219131</c:v>
                      </c:pt>
                      <c:pt idx="43">
                        <c:v>56.877514215186238</c:v>
                      </c:pt>
                      <c:pt idx="44">
                        <c:v>56.418989692814648</c:v>
                      </c:pt>
                      <c:pt idx="45">
                        <c:v>56.14725389238447</c:v>
                      </c:pt>
                      <c:pt idx="46">
                        <c:v>55.710441945120692</c:v>
                      </c:pt>
                      <c:pt idx="47">
                        <c:v>55.356931337155402</c:v>
                      </c:pt>
                      <c:pt idx="48">
                        <c:v>54.886002554558218</c:v>
                      </c:pt>
                      <c:pt idx="49">
                        <c:v>54.206103250384331</c:v>
                      </c:pt>
                      <c:pt idx="50">
                        <c:v>53.515779197216034</c:v>
                      </c:pt>
                      <c:pt idx="51">
                        <c:v>52.66273386683315</c:v>
                      </c:pt>
                      <c:pt idx="52">
                        <c:v>51.792039378546178</c:v>
                      </c:pt>
                      <c:pt idx="53">
                        <c:v>50.894605715759099</c:v>
                      </c:pt>
                      <c:pt idx="54">
                        <c:v>50.011382013559341</c:v>
                      </c:pt>
                      <c:pt idx="55">
                        <c:v>48.029190637171268</c:v>
                      </c:pt>
                      <c:pt idx="56">
                        <c:v>46.390772222541273</c:v>
                      </c:pt>
                      <c:pt idx="57">
                        <c:v>44.613665020093322</c:v>
                      </c:pt>
                      <c:pt idx="58">
                        <c:v>42.303075205534697</c:v>
                      </c:pt>
                      <c:pt idx="59">
                        <c:v>39.996688809245825</c:v>
                      </c:pt>
                      <c:pt idx="60">
                        <c:v>37.090027917176485</c:v>
                      </c:pt>
                      <c:pt idx="61">
                        <c:v>35.464608492329717</c:v>
                      </c:pt>
                      <c:pt idx="62">
                        <c:v>32.525004869326949</c:v>
                      </c:pt>
                      <c:pt idx="63">
                        <c:v>29.928866074420512</c:v>
                      </c:pt>
                      <c:pt idx="64">
                        <c:v>27.582228330895305</c:v>
                      </c:pt>
                      <c:pt idx="65">
                        <c:v>24.257589038461447</c:v>
                      </c:pt>
                      <c:pt idx="66">
                        <c:v>21.872495409101248</c:v>
                      </c:pt>
                      <c:pt idx="67">
                        <c:v>19.486118762753904</c:v>
                      </c:pt>
                      <c:pt idx="68">
                        <c:v>16.907354531809688</c:v>
                      </c:pt>
                      <c:pt idx="69">
                        <c:v>14.050520624034107</c:v>
                      </c:pt>
                      <c:pt idx="70">
                        <c:v>11.597615624777973</c:v>
                      </c:pt>
                      <c:pt idx="71">
                        <c:v>8.8452881034463644</c:v>
                      </c:pt>
                      <c:pt idx="72">
                        <c:v>6.2907268749549985</c:v>
                      </c:pt>
                      <c:pt idx="73">
                        <c:v>3.5335694635286927</c:v>
                      </c:pt>
                      <c:pt idx="74">
                        <c:v>0.58410211559385061</c:v>
                      </c:pt>
                      <c:pt idx="75">
                        <c:v>-2.5531600285321474</c:v>
                      </c:pt>
                      <c:pt idx="76">
                        <c:v>-5.8778667934238911</c:v>
                      </c:pt>
                      <c:pt idx="77">
                        <c:v>-9.3927196087315679</c:v>
                      </c:pt>
                      <c:pt idx="78">
                        <c:v>-13.102702328003943</c:v>
                      </c:pt>
                      <c:pt idx="79">
                        <c:v>-17.014552571810782</c:v>
                      </c:pt>
                      <c:pt idx="80">
                        <c:v>-21.136401244439185</c:v>
                      </c:pt>
                      <c:pt idx="81">
                        <c:v>-25.477529846131802</c:v>
                      </c:pt>
                      <c:pt idx="82">
                        <c:v>-30.048210402950644</c:v>
                      </c:pt>
                      <c:pt idx="83">
                        <c:v>-34.85960350651294</c:v>
                      </c:pt>
                      <c:pt idx="84">
                        <c:v>-39.923697388730943</c:v>
                      </c:pt>
                      <c:pt idx="85">
                        <c:v>-45.253276161849499</c:v>
                      </c:pt>
                      <c:pt idx="86">
                        <c:v>-50.861908932216465</c:v>
                      </c:pt>
                      <c:pt idx="87">
                        <c:v>-56.763954078778625</c:v>
                      </c:pt>
                      <c:pt idx="88">
                        <c:v>-62.97457467764616</c:v>
                      </c:pt>
                      <c:pt idx="89">
                        <c:v>-69.50976237654686</c:v>
                      </c:pt>
                      <c:pt idx="90">
                        <c:v>-76.38636780064553</c:v>
                      </c:pt>
                      <c:pt idx="91">
                        <c:v>-83.622136219404638</c:v>
                      </c:pt>
                      <c:pt idx="92">
                        <c:v>-91.23574760556221</c:v>
                      </c:pt>
                      <c:pt idx="93">
                        <c:v>-99.246860555373132</c:v>
                      </c:pt>
                      <c:pt idx="94">
                        <c:v>-107.67615965660661</c:v>
                      </c:pt>
                      <c:pt idx="95">
                        <c:v>-116.54540615249425</c:v>
                      </c:pt>
                      <c:pt idx="96">
                        <c:v>-125.8774917377159</c:v>
                      </c:pt>
                      <c:pt idx="97">
                        <c:v>-135.69649551901966</c:v>
                      </c:pt>
                      <c:pt idx="98">
                        <c:v>-146.02774409390986</c:v>
                      </c:pt>
                      <c:pt idx="99">
                        <c:v>-156.89787486381829</c:v>
                      </c:pt>
                      <c:pt idx="100">
                        <c:v>-168.33490263111889</c:v>
                      </c:pt>
                      <c:pt idx="101">
                        <c:v>-180.36828962154686</c:v>
                      </c:pt>
                      <c:pt idx="102">
                        <c:v>-193.02901903912425</c:v>
                      </c:pt>
                      <c:pt idx="103">
                        <c:v>-206.34967230726033</c:v>
                      </c:pt>
                      <c:pt idx="104">
                        <c:v>-220.36451015342027</c:v>
                      </c:pt>
                      <c:pt idx="105">
                        <c:v>-235.10955769289285</c:v>
                      </c:pt>
                      <c:pt idx="106">
                        <c:v>-250.62269369699061</c:v>
                      </c:pt>
                      <c:pt idx="107">
                        <c:v>-266.9437442207709</c:v>
                      </c:pt>
                      <c:pt idx="108">
                        <c:v>-284.11458078399301</c:v>
                      </c:pt>
                      <c:pt idx="109">
                        <c:v>-302.1792233036831</c:v>
                      </c:pt>
                      <c:pt idx="110">
                        <c:v>-321.18394798133522</c:v>
                      </c:pt>
                      <c:pt idx="111">
                        <c:v>-341.17740036826581</c:v>
                      </c:pt>
                      <c:pt idx="112">
                        <c:v>-362.2107138056308</c:v>
                      </c:pt>
                      <c:pt idx="113">
                        <c:v>-384.33763348404318</c:v>
                      </c:pt>
                      <c:pt idx="114">
                        <c:v>-407.6146463509649</c:v>
                      </c:pt>
                      <c:pt idx="115">
                        <c:v>-432.10111710336059</c:v>
                      </c:pt>
                      <c:pt idx="116">
                        <c:v>-457.85943048633635</c:v>
                      </c:pt>
                      <c:pt idx="117">
                        <c:v>-484.95514018833637</c:v>
                      </c:pt>
                      <c:pt idx="118">
                        <c:v>-513.45712454710156</c:v>
                      </c:pt>
                      <c:pt idx="119">
                        <c:v>-543.43774934485555</c:v>
                      </c:pt>
                      <c:pt idx="120">
                        <c:v>-574.97303792089224</c:v>
                      </c:pt>
                      <c:pt idx="121">
                        <c:v>-608.1428489126265</c:v>
                      </c:pt>
                      <c:pt idx="122">
                        <c:v>-643.03106183279306</c:v>
                      </c:pt>
                      <c:pt idx="123">
                        <c:v>-679.72577077522874</c:v>
                      </c:pt>
                      <c:pt idx="124">
                        <c:v>-718.31948650814593</c:v>
                      </c:pt>
                      <c:pt idx="125">
                        <c:v>-758.90934718307108</c:v>
                      </c:pt>
                      <c:pt idx="126">
                        <c:v>-801.59733794722706</c:v>
                      </c:pt>
                      <c:pt idx="127">
                        <c:v>-846.49051966238767</c:v>
                      </c:pt>
                      <c:pt idx="128">
                        <c:v>-893.70126701425761</c:v>
                      </c:pt>
                      <c:pt idx="129">
                        <c:v>-943.34751615766436</c:v>
                      </c:pt>
                      <c:pt idx="130">
                        <c:v>-995.55302217882127</c:v>
                      </c:pt>
                      <c:pt idx="131">
                        <c:v>-1050.4476265087724</c:v>
                      </c:pt>
                      <c:pt idx="132">
                        <c:v>-1108.1675344565883</c:v>
                      </c:pt>
                      <c:pt idx="133">
                        <c:v>-1168.8556030159816</c:v>
                      </c:pt>
                      <c:pt idx="134">
                        <c:v>-1232.6616390161216</c:v>
                      </c:pt>
                      <c:pt idx="135">
                        <c:v>-1299.7427077023312</c:v>
                      </c:pt>
                      <c:pt idx="136">
                        <c:v>-1370.2634517466649</c:v>
                      </c:pt>
                      <c:pt idx="137">
                        <c:v>-1444.3964206604287</c:v>
                      </c:pt>
                      <c:pt idx="138">
                        <c:v>-1522.3224105192348</c:v>
                      </c:pt>
                      <c:pt idx="139">
                        <c:v>-1604.2308138301596</c:v>
                      </c:pt>
                      <c:pt idx="140">
                        <c:v>-1690.3199793128297</c:v>
                      </c:pt>
                      <c:pt idx="141">
                        <c:v>-1780.7975812582299</c:v>
                      </c:pt>
                      <c:pt idx="142">
                        <c:v>-1875.8809980610386</c:v>
                      </c:pt>
                      <c:pt idx="143">
                        <c:v>-1975.7976993713528</c:v>
                      </c:pt>
                      <c:pt idx="144">
                        <c:v>-2080.7856412194669</c:v>
                      </c:pt>
                      <c:pt idx="145">
                        <c:v>-2191.0936683220789</c:v>
                      </c:pt>
                      <c:pt idx="146">
                        <c:v>-2306.9819226097316</c:v>
                      </c:pt>
                      <c:pt idx="147">
                        <c:v>-2428.7222568476573</c:v>
                      </c:pt>
                      <c:pt idx="148">
                        <c:v>-2556.5986520508304</c:v>
                      </c:pt>
                      <c:pt idx="149">
                        <c:v>-2690.9076371481642</c:v>
                      </c:pt>
                      <c:pt idx="150">
                        <c:v>-2831.9587091319263</c:v>
                      </c:pt>
                      <c:pt idx="151">
                        <c:v>-2980.0747516760603</c:v>
                      </c:pt>
                      <c:pt idx="152">
                        <c:v>-3135.5924499081448</c:v>
                      </c:pt>
                      <c:pt idx="153">
                        <c:v>-3298.8626986984164</c:v>
                      </c:pt>
                      <c:pt idx="154">
                        <c:v>-3470.251001519151</c:v>
                      </c:pt>
                      <c:pt idx="155">
                        <c:v>-3650.1378564881161</c:v>
                      </c:pt>
                      <c:pt idx="156">
                        <c:v>-3838.9191258912906</c:v>
                      </c:pt>
                      <c:pt idx="157">
                        <c:v>-4037.006384911947</c:v>
                      </c:pt>
                      <c:pt idx="158">
                        <c:v>-4244.827244926244</c:v>
                      </c:pt>
                      <c:pt idx="159">
                        <c:v>-4462.8256461145356</c:v>
                      </c:pt>
                      <c:pt idx="160">
                        <c:v>-4691.4621136123314</c:v>
                      </c:pt>
                      <c:pt idx="161">
                        <c:v>-4931.2139707924798</c:v>
                      </c:pt>
                      <c:pt idx="162">
                        <c:v>-5182.5755026200786</c:v>
                      </c:pt>
                      <c:pt idx="163">
                        <c:v>-5446.0580613249913</c:v>
                      </c:pt>
                      <c:pt idx="164">
                        <c:v>-5722.190105878748</c:v>
                      </c:pt>
                      <c:pt idx="165">
                        <c:v>-6011.5171659626067</c:v>
                      </c:pt>
                      <c:pt idx="166">
                        <c:v>-6314.6017202958465</c:v>
                      </c:pt>
                      <c:pt idx="167">
                        <c:v>-6632.022978272289</c:v>
                      </c:pt>
                      <c:pt idx="168">
                        <c:v>-6964.3765529738739</c:v>
                      </c:pt>
                      <c:pt idx="169">
                        <c:v>-7312.2740126224235</c:v>
                      </c:pt>
                      <c:pt idx="170">
                        <c:v>-7676.3422965537757</c:v>
                      </c:pt>
                      <c:pt idx="171">
                        <c:v>-8057.2229808000848</c:v>
                      </c:pt>
                      <c:pt idx="172">
                        <c:v>-8455.5713772829622</c:v>
                      </c:pt>
                      <c:pt idx="173">
                        <c:v>-8872.0554496031255</c:v>
                      </c:pt>
                      <c:pt idx="174">
                        <c:v>-9307.3545273952186</c:v>
                      </c:pt>
                      <c:pt idx="175">
                        <c:v>-9762.1578001454473</c:v>
                      </c:pt>
                      <c:pt idx="176">
                        <c:v>-10237.16257046815</c:v>
                      </c:pt>
                      <c:pt idx="177">
                        <c:v>-10733.072245870717</c:v>
                      </c:pt>
                      <c:pt idx="178">
                        <c:v>-11250.59404725302</c:v>
                      </c:pt>
                      <c:pt idx="179">
                        <c:v>-11790.436411703005</c:v>
                      </c:pt>
                      <c:pt idx="180">
                        <c:v>-12353.30606657546</c:v>
                      </c:pt>
                      <c:pt idx="181">
                        <c:v>-12939.904751535505</c:v>
                      </c:pt>
                      <c:pt idx="182">
                        <c:v>-13550.925565137528</c:v>
                      </c:pt>
                      <c:pt idx="183">
                        <c:v>-14187.04891267512</c:v>
                      </c:pt>
                      <c:pt idx="184">
                        <c:v>-14848.938032640144</c:v>
                      </c:pt>
                      <c:pt idx="185">
                        <c:v>-15537.234079996124</c:v>
                      </c:pt>
                      <c:pt idx="186">
                        <c:v>-16252.550745941699</c:v>
                      </c:pt>
                      <c:pt idx="187">
                        <c:v>-16995.46839579381</c:v>
                      </c:pt>
                      <c:pt idx="188">
                        <c:v>-17766.527709187008</c:v>
                      </c:pt>
                      <c:pt idx="189">
                        <c:v>-18566.222810090519</c:v>
                      </c:pt>
                      <c:pt idx="190">
                        <c:v>-19394.993878189474</c:v>
                      </c:pt>
                      <c:pt idx="191">
                        <c:v>-20253.219238121994</c:v>
                      </c:pt>
                      <c:pt idx="192">
                        <c:v>-21141.206928894855</c:v>
                      </c:pt>
                      <c:pt idx="193">
                        <c:v>-22059.185762773268</c:v>
                      </c:pt>
                      <c:pt idx="194">
                        <c:v>-23007.295890806243</c:v>
                      </c:pt>
                      <c:pt idx="195">
                        <c:v>-23985.578901424073</c:v>
                      </c:pt>
                      <c:pt idx="196">
                        <c:v>-24993.967488761991</c:v>
                      </c:pt>
                      <c:pt idx="197">
                        <c:v>-26032.274739038199</c:v>
                      </c:pt>
                      <c:pt idx="198">
                        <c:v>-27100.183096028864</c:v>
                      </c:pt>
                      <c:pt idx="199">
                        <c:v>-28197.233080791309</c:v>
                      </c:pt>
                      <c:pt idx="200">
                        <c:v>-29322.811855857261</c:v>
                      </c:pt>
                      <c:pt idx="201">
                        <c:v>-30476.14174036216</c:v>
                      </c:pt>
                      <c:pt idx="202">
                        <c:v>-31656.268799697049</c:v>
                      </c:pt>
                      <c:pt idx="203">
                        <c:v>-32862.051650918089</c:v>
                      </c:pt>
                      <c:pt idx="204">
                        <c:v>-34092.150643442757</c:v>
                      </c:pt>
                      <c:pt idx="205">
                        <c:v>-35345.017592654563</c:v>
                      </c:pt>
                      <c:pt idx="206">
                        <c:v>-36618.88626195956</c:v>
                      </c:pt>
                      <c:pt idx="207">
                        <c:v>-37911.763805807568</c:v>
                      </c:pt>
                      <c:pt idx="208">
                        <c:v>-39221.4234017618</c:v>
                      </c:pt>
                      <c:pt idx="209">
                        <c:v>-40545.398313222453</c:v>
                      </c:pt>
                      <c:pt idx="210">
                        <c:v>-41880.977635161951</c:v>
                      </c:pt>
                      <c:pt idx="211">
                        <c:v>-43225.203982441686</c:v>
                      </c:pt>
                      <c:pt idx="212">
                        <c:v>-44574.87338318117</c:v>
                      </c:pt>
                      <c:pt idx="213">
                        <c:v>-45926.537637366913</c:v>
                      </c:pt>
                      <c:pt idx="214">
                        <c:v>-47276.509392713197</c:v>
                      </c:pt>
                      <c:pt idx="215">
                        <c:v>-48620.870174799114</c:v>
                      </c:pt>
                      <c:pt idx="216">
                        <c:v>-49955.481586118229</c:v>
                      </c:pt>
                      <c:pt idx="217">
                        <c:v>-51275.999858308583</c:v>
                      </c:pt>
                      <c:pt idx="218">
                        <c:v>-52577.893902999349</c:v>
                      </c:pt>
                      <c:pt idx="219">
                        <c:v>-53856.466959277168</c:v>
                      </c:pt>
                      <c:pt idx="220">
                        <c:v>-55106.881879781373</c:v>
                      </c:pt>
                      <c:pt idx="221">
                        <c:v>-56324.190033233725</c:v>
                      </c:pt>
                      <c:pt idx="222">
                        <c:v>-57503.363729549572</c:v>
                      </c:pt>
                      <c:pt idx="223">
                        <c:v>-58639.331995512359</c:v>
                      </c:pt>
                      <c:pt idx="224">
                        <c:v>-59727.019446017221</c:v>
                      </c:pt>
                      <c:pt idx="225">
                        <c:v>-60761.387909686193</c:v>
                      </c:pt>
                      <c:pt idx="226">
                        <c:v>-61737.480380686</c:v>
                      </c:pt>
                      <c:pt idx="227">
                        <c:v>-62650.466783268843</c:v>
                      </c:pt>
                      <c:pt idx="228">
                        <c:v>-63495.69095475506</c:v>
                      </c:pt>
                      <c:pt idx="229">
                        <c:v>-64268.718179466669</c:v>
                      </c:pt>
                      <c:pt idx="230">
                        <c:v>-64965.382543439046</c:v>
                      </c:pt>
                      <c:pt idx="231">
                        <c:v>-65581.833330783527</c:v>
                      </c:pt>
                      <c:pt idx="232">
                        <c:v>-66114.57965000486</c:v>
                      </c:pt>
                      <c:pt idx="233">
                        <c:v>-66560.532464987133</c:v>
                      </c:pt>
                      <c:pt idx="234">
                        <c:v>-66917.043212679215</c:v>
                      </c:pt>
                      <c:pt idx="235">
                        <c:v>-67181.938219047152</c:v>
                      </c:pt>
                      <c:pt idx="236">
                        <c:v>-67353.548177252989</c:v>
                      </c:pt>
                      <c:pt idx="237">
                        <c:v>-67430.732026933227</c:v>
                      </c:pt>
                      <c:pt idx="238">
                        <c:v>-67412.894669744186</c:v>
                      </c:pt>
                      <c:pt idx="239">
                        <c:v>-67299.998071861919</c:v>
                      </c:pt>
                      <c:pt idx="240">
                        <c:v>-67092.565435977187</c:v>
                      </c:pt>
                      <c:pt idx="241">
                        <c:v>-66791.678269659169</c:v>
                      </c:pt>
                      <c:pt idx="242">
                        <c:v>-66398.966329421848</c:v>
                      </c:pt>
                      <c:pt idx="243">
                        <c:v>-65916.59057554137</c:v>
                      </c:pt>
                      <c:pt idx="244">
                        <c:v>-65347.219426438212</c:v>
                      </c:pt>
                      <c:pt idx="245">
                        <c:v>-64693.998748218641</c:v>
                      </c:pt>
                      <c:pt idx="246">
                        <c:v>-63960.516149731353</c:v>
                      </c:pt>
                      <c:pt idx="247">
                        <c:v>-63150.760271823965</c:v>
                      </c:pt>
                      <c:pt idx="248">
                        <c:v>-62269.075857582036</c:v>
                      </c:pt>
                      <c:pt idx="249">
                        <c:v>-61320.115465222858</c:v>
                      </c:pt>
                      <c:pt idx="250">
                        <c:v>-60308.788735006936</c:v>
                      </c:pt>
                      <c:pt idx="251">
                        <c:v>-59240.210145097226</c:v>
                      </c:pt>
                      <c:pt idx="252">
                        <c:v>-58119.646188856103</c:v>
                      </c:pt>
                      <c:pt idx="253">
                        <c:v>-56952.46287870314</c:v>
                      </c:pt>
                      <c:pt idx="254">
                        <c:v>-55744.074431514833</c:v>
                      </c:pt>
                      <c:pt idx="255">
                        <c:v>-54499.893920297734</c:v>
                      </c:pt>
                      <c:pt idx="256">
                        <c:v>-53225.286590167554</c:v>
                      </c:pt>
                      <c:pt idx="257">
                        <c:v>-51925.526437110733</c:v>
                      </c:pt>
                      <c:pt idx="258">
                        <c:v>-50605.756539893337</c:v>
                      </c:pt>
                      <c:pt idx="259">
                        <c:v>-49270.953522695927</c:v>
                      </c:pt>
                      <c:pt idx="260">
                        <c:v>-47925.896412609611</c:v>
                      </c:pt>
                      <c:pt idx="261">
                        <c:v>-46575.140045568114</c:v>
                      </c:pt>
                      <c:pt idx="262">
                        <c:v>-45222.993069730466</c:v>
                      </c:pt>
                      <c:pt idx="263">
                        <c:v>-43873.500499384478</c:v>
                      </c:pt>
                      <c:pt idx="264">
                        <c:v>-42530.430687113665</c:v>
                      </c:pt>
                      <c:pt idx="265">
                        <c:v>-41197.266508653061</c:v>
                      </c:pt>
                      <c:pt idx="266">
                        <c:v>-39877.20049436111</c:v>
                      </c:pt>
                      <c:pt idx="267">
                        <c:v>-38573.133593847277</c:v>
                      </c:pt>
                      <c:pt idx="268">
                        <c:v>-37287.677225738298</c:v>
                      </c:pt>
                      <c:pt idx="269">
                        <c:v>-36023.158242275007</c:v>
                      </c:pt>
                      <c:pt idx="270">
                        <c:v>-34781.626427386655</c:v>
                      </c:pt>
                      <c:pt idx="271">
                        <c:v>-33564.864145920146</c:v>
                      </c:pt>
                      <c:pt idx="272">
                        <c:v>-32374.39776944113</c:v>
                      </c:pt>
                      <c:pt idx="273">
                        <c:v>-31211.51051904005</c:v>
                      </c:pt>
                      <c:pt idx="274">
                        <c:v>-30077.256386384135</c:v>
                      </c:pt>
                      <c:pt idx="275">
                        <c:v>-28972.474819506519</c:v>
                      </c:pt>
                      <c:pt idx="276">
                        <c:v>-27897.805888130097</c:v>
                      </c:pt>
                      <c:pt idx="277">
                        <c:v>-26853.705673517892</c:v>
                      </c:pt>
                      <c:pt idx="278">
                        <c:v>-25840.461658888264</c:v>
                      </c:pt>
                      <c:pt idx="279">
                        <c:v>-24858.207927359035</c:v>
                      </c:pt>
                      <c:pt idx="280">
                        <c:v>-23906.940004533855</c:v>
                      </c:pt>
                      <c:pt idx="281">
                        <c:v>-22986.529211541172</c:v>
                      </c:pt>
                      <c:pt idx="282">
                        <c:v>-22096.736421191599</c:v>
                      </c:pt>
                      <c:pt idx="283">
                        <c:v>-21237.225134610664</c:v>
                      </c:pt>
                      <c:pt idx="284">
                        <c:v>-20407.573817990487</c:v>
                      </c:pt>
                      <c:pt idx="285">
                        <c:v>-19607.287458962295</c:v>
                      </c:pt>
                      <c:pt idx="286">
                        <c:v>-18835.808319442905</c:v>
                      </c:pt>
                      <c:pt idx="287">
                        <c:v>-18092.525876755943</c:v>
                      </c:pt>
                      <c:pt idx="288">
                        <c:v>-17376.785957439337</c:v>
                      </c:pt>
                      <c:pt idx="289">
                        <c:v>-16687.899078616872</c:v>
                      </c:pt>
                      <c:pt idx="290">
                        <c:v>-16025.148020255263</c:v>
                      </c:pt>
                      <c:pt idx="291">
                        <c:v>-15387.794658283936</c:v>
                      </c:pt>
                      <c:pt idx="292">
                        <c:v>-14775.086093579186</c:v>
                      </c:pt>
                      <c:pt idx="293">
                        <c:v>-14186.260115433019</c:v>
                      </c:pt>
                      <c:pt idx="294">
                        <c:v>-13620.550040513044</c:v>
                      </c:pt>
                      <c:pt idx="295">
                        <c:v>-13077.188969652751</c:v>
                      </c:pt>
                      <c:pt idx="296">
                        <c:v>-12555.413505276083</c:v>
                      </c:pt>
                      <c:pt idx="297">
                        <c:v>-12054.466971994611</c:v>
                      </c:pt>
                      <c:pt idx="298">
                        <c:v>-11573.602182062925</c:v>
                      </c:pt>
                      <c:pt idx="299">
                        <c:v>-11112.083786073141</c:v>
                      </c:pt>
                      <c:pt idx="300">
                        <c:v>-10669.190247603459</c:v>
                      </c:pt>
                      <c:pt idx="301">
                        <c:v>-10244.21547862119</c:v>
                      </c:pt>
                      <c:pt idx="302">
                        <c:v>-9836.4701703443425</c:v>
                      </c:pt>
                      <c:pt idx="303">
                        <c:v>-9445.2828520602779</c:v>
                      </c:pt>
                      <c:pt idx="304">
                        <c:v>-9070.000708150561</c:v>
                      </c:pt>
                      <c:pt idx="305">
                        <c:v>-8709.9901813023025</c:v>
                      </c:pt>
                      <c:pt idx="306">
                        <c:v>-8364.6373876607977</c:v>
                      </c:pt>
                      <c:pt idx="307">
                        <c:v>-8033.3483675031457</c:v>
                      </c:pt>
                      <c:pt idx="308">
                        <c:v>-7715.549192923354</c:v>
                      </c:pt>
                      <c:pt idx="309">
                        <c:v>-7410.6859520321013</c:v>
                      </c:pt>
                      <c:pt idx="310">
                        <c:v>-7118.2246272796765</c:v>
                      </c:pt>
                      <c:pt idx="311">
                        <c:v>-6837.6508837548317</c:v>
                      </c:pt>
                      <c:pt idx="312">
                        <c:v>-6568.4697816539556</c:v>
                      </c:pt>
                      <c:pt idx="313">
                        <c:v>-6310.2054255938856</c:v>
                      </c:pt>
                      <c:pt idx="314">
                        <c:v>-6062.4005620239768</c:v>
                      </c:pt>
                      <c:pt idx="315">
                        <c:v>-5824.6161347088637</c:v>
                      </c:pt>
                      <c:pt idx="316">
                        <c:v>-5596.4308070624247</c:v>
                      </c:pt>
                      <c:pt idx="317">
                        <c:v>-5377.4404590441845</c:v>
                      </c:pt>
                      <c:pt idx="318">
                        <c:v>-5167.2576653519645</c:v>
                      </c:pt>
                      <c:pt idx="319">
                        <c:v>-4965.5111607654253</c:v>
                      </c:pt>
                      <c:pt idx="320">
                        <c:v>-4771.8452977051493</c:v>
                      </c:pt>
                      <c:pt idx="321">
                        <c:v>-4585.9195003584027</c:v>
                      </c:pt>
                      <c:pt idx="322">
                        <c:v>-4407.4077190943062</c:v>
                      </c:pt>
                      <c:pt idx="323">
                        <c:v>-4235.9978883215226</c:v>
                      </c:pt>
                      <c:pt idx="324">
                        <c:v>-4071.3913904437795</c:v>
                      </c:pt>
                      <c:pt idx="325">
                        <c:v>-3913.3025281250011</c:v>
                      </c:pt>
                      <c:pt idx="326">
                        <c:v>-3761.4580066804774</c:v>
                      </c:pt>
                      <c:pt idx="327">
                        <c:v>-3615.5964280783664</c:v>
                      </c:pt>
                      <c:pt idx="328">
                        <c:v>-3475.4677977198735</c:v>
                      </c:pt>
                      <c:pt idx="329">
                        <c:v>-3340.8330449194182</c:v>
                      </c:pt>
                      <c:pt idx="330">
                        <c:v>-3211.4635577675654</c:v>
                      </c:pt>
                      <c:pt idx="331">
                        <c:v>-3087.1407328681089</c:v>
                      </c:pt>
                      <c:pt idx="332">
                        <c:v>-2967.6555402722443</c:v>
                      </c:pt>
                      <c:pt idx="333">
                        <c:v>-2852.8081037813099</c:v>
                      </c:pt>
                      <c:pt idx="334">
                        <c:v>-2742.4072966744425</c:v>
                      </c:pt>
                      <c:pt idx="335">
                        <c:v>-2636.2703528061975</c:v>
                      </c:pt>
                      <c:pt idx="336">
                        <c:v>-2534.2224929375807</c:v>
                      </c:pt>
                      <c:pt idx="337">
                        <c:v>-2436.0965660830261</c:v>
                      </c:pt>
                      <c:pt idx="338">
                        <c:v>-2341.7327056092909</c:v>
                      </c:pt>
                      <c:pt idx="339">
                        <c:v>-2250.9779997551814</c:v>
                      </c:pt>
                      <c:pt idx="340">
                        <c:v>-2163.6861762217013</c:v>
                      </c:pt>
                      <c:pt idx="341">
                        <c:v>-2079.7173004372744</c:v>
                      </c:pt>
                      <c:pt idx="342">
                        <c:v>-1998.9374870889587</c:v>
                      </c:pt>
                      <c:pt idx="343">
                        <c:v>-1921.2186244879849</c:v>
                      </c:pt>
                      <c:pt idx="344">
                        <c:v>-1846.4381113307318</c:v>
                      </c:pt>
                      <c:pt idx="345">
                        <c:v>-1774.4786054124124</c:v>
                      </c:pt>
                      <c:pt idx="346">
                        <c:v>-1705.2277838365408</c:v>
                      </c:pt>
                      <c:pt idx="347">
                        <c:v>-1638.5781142818742</c:v>
                      </c:pt>
                      <c:pt idx="348">
                        <c:v>-1574.426636876422</c:v>
                      </c:pt>
                      <c:pt idx="349">
                        <c:v>-1512.6747562423116</c:v>
                      </c:pt>
                      <c:pt idx="350">
                        <c:v>-1453.2280432828702</c:v>
                      </c:pt>
                      <c:pt idx="351">
                        <c:v>-1395.996046287939</c:v>
                      </c:pt>
                      <c:pt idx="352">
                        <c:v>-1340.8921109500807</c:v>
                      </c:pt>
                      <c:pt idx="353">
                        <c:v>-1287.8332088919124</c:v>
                      </c:pt>
                      <c:pt idx="354">
                        <c:v>-1236.7397743167821</c:v>
                      </c:pt>
                      <c:pt idx="355">
                        <c:v>-1187.535548413638</c:v>
                      </c:pt>
                      <c:pt idx="356">
                        <c:v>-1140.1474311476341</c:v>
                      </c:pt>
                      <c:pt idx="357">
                        <c:v>-1094.5053401000332</c:v>
                      </c:pt>
                      <c:pt idx="358">
                        <c:v>-1050.5420760117704</c:v>
                      </c:pt>
                      <c:pt idx="359">
                        <c:v>-1008.1931947210105</c:v>
                      </c:pt>
                      <c:pt idx="360">
                        <c:v>-967.39688517875038</c:v>
                      </c:pt>
                      <c:pt idx="361">
                        <c:v>-928.09385325491894</c:v>
                      </c:pt>
                      <c:pt idx="362">
                        <c:v>-890.22721104847733</c:v>
                      </c:pt>
                      <c:pt idx="363">
                        <c:v>-853.74237143702339</c:v>
                      </c:pt>
                      <c:pt idx="364">
                        <c:v>-818.58694760443177</c:v>
                      </c:pt>
                      <c:pt idx="365">
                        <c:v>-784.71065730799455</c:v>
                      </c:pt>
                      <c:pt idx="366">
                        <c:v>-752.06523164454848</c:v>
                      </c:pt>
                      <c:pt idx="367">
                        <c:v>-720.60432809893973</c:v>
                      </c:pt>
                      <c:pt idx="368">
                        <c:v>-690.28344766097143</c:v>
                      </c:pt>
                      <c:pt idx="369">
                        <c:v>-661.059855809086</c:v>
                      </c:pt>
                      <c:pt idx="370">
                        <c:v>-632.89250717067625</c:v>
                      </c:pt>
                      <c:pt idx="371">
                        <c:v>-605.74197367450688</c:v>
                      </c:pt>
                      <c:pt idx="372">
                        <c:v>-579.57037602760829</c:v>
                      </c:pt>
                      <c:pt idx="373">
                        <c:v>-554.34131834423169</c:v>
                      </c:pt>
                      <c:pt idx="374">
                        <c:v>-530.01982577843592</c:v>
                      </c:pt>
                      <c:pt idx="375">
                        <c:v>-506.57228500943165</c:v>
                      </c:pt>
                      <c:pt idx="376">
                        <c:v>-483.96638743556105</c:v>
                      </c:pt>
                      <c:pt idx="377">
                        <c:v>-462.17107495036907</c:v>
                      </c:pt>
                      <c:pt idx="378">
                        <c:v>-441.1564881678205</c:v>
                      </c:pt>
                      <c:pt idx="379">
                        <c:v>-420.89391698071267</c:v>
                      </c:pt>
                      <c:pt idx="380">
                        <c:v>-401.35575333540328</c:v>
                      </c:pt>
                      <c:pt idx="381">
                        <c:v>-382.51544611761346</c:v>
                      </c:pt>
                      <c:pt idx="382">
                        <c:v>-364.34745804348495</c:v>
                      </c:pt>
                      <c:pt idx="383">
                        <c:v>-346.82722446217667</c:v>
                      </c:pt>
                      <c:pt idx="384">
                        <c:v>-329.93111397442408</c:v>
                      </c:pt>
                      <c:pt idx="385">
                        <c:v>-313.63639078161214</c:v>
                      </c:pt>
                      <c:pt idx="386">
                        <c:v>-297.92117868247442</c:v>
                      </c:pt>
                      <c:pt idx="387">
                        <c:v>-282.76442663662601</c:v>
                      </c:pt>
                      <c:pt idx="388">
                        <c:v>-268.14587582286913</c:v>
                      </c:pt>
                      <c:pt idx="389">
                        <c:v>-254.04602811997756</c:v>
                      </c:pt>
                      <c:pt idx="390">
                        <c:v>-240.44611594150774</c:v>
                      </c:pt>
                      <c:pt idx="391">
                        <c:v>-227.3280733646825</c:v>
                      </c:pt>
                      <c:pt idx="392">
                        <c:v>-214.67450848815497</c:v>
                      </c:pt>
                      <c:pt idx="393">
                        <c:v>-202.46867696475238</c:v>
                      </c:pt>
                      <c:pt idx="394">
                        <c:v>-190.69445665273815</c:v>
                      </c:pt>
                      <c:pt idx="395">
                        <c:v>-179.33632333436981</c:v>
                      </c:pt>
                      <c:pt idx="396">
                        <c:v>-168.37932745297439</c:v>
                      </c:pt>
                      <c:pt idx="397">
                        <c:v>-157.80907182092778</c:v>
                      </c:pt>
                      <c:pt idx="398">
                        <c:v>-147.61169025523122</c:v>
                      </c:pt>
                      <c:pt idx="399">
                        <c:v>-137.77382709737867</c:v>
                      </c:pt>
                      <c:pt idx="400">
                        <c:v>-128.28261757921427</c:v>
                      </c:pt>
                      <c:pt idx="401">
                        <c:v>-119.12566899391823</c:v>
                      </c:pt>
                      <c:pt idx="402">
                        <c:v>-110.29104263975751</c:v>
                      </c:pt>
                      <c:pt idx="403">
                        <c:v>-101.76723649795167</c:v>
                      </c:pt>
                      <c:pt idx="404">
                        <c:v>-93.543168615899049</c:v>
                      </c:pt>
                      <c:pt idx="405">
                        <c:v>-85.608161162119359</c:v>
                      </c:pt>
                      <c:pt idx="406">
                        <c:v>-77.95192512345966</c:v>
                      </c:pt>
                      <c:pt idx="407">
                        <c:v>-70.564545618137345</c:v>
                      </c:pt>
                      <c:pt idx="408">
                        <c:v>-63.436467795516364</c:v>
                      </c:pt>
                      <c:pt idx="409">
                        <c:v>-56.558483300032094</c:v>
                      </c:pt>
                      <c:pt idx="410">
                        <c:v>-49.921717270161025</c:v>
                      </c:pt>
                      <c:pt idx="411">
                        <c:v>-43.517615855904296</c:v>
                      </c:pt>
                      <c:pt idx="412">
                        <c:v>-37.33793422637973</c:v>
                      </c:pt>
                      <c:pt idx="413">
                        <c:v>-31.374725050060079</c:v>
                      </c:pt>
                      <c:pt idx="414">
                        <c:v>-25.620327427401207</c:v>
                      </c:pt>
                      <c:pt idx="415">
                        <c:v>-20.067356256186031</c:v>
                      </c:pt>
                      <c:pt idx="416">
                        <c:v>-14.708692009677179</c:v>
                      </c:pt>
                      <c:pt idx="417">
                        <c:v>-9.5374709146562964</c:v>
                      </c:pt>
                      <c:pt idx="418">
                        <c:v>-4.5470755075803027</c:v>
                      </c:pt>
                      <c:pt idx="419">
                        <c:v>0.26887444348540157</c:v>
                      </c:pt>
                      <c:pt idx="420">
                        <c:v>4.9165306661743671</c:v>
                      </c:pt>
                      <c:pt idx="421">
                        <c:v>9.4018247785279527</c:v>
                      </c:pt>
                      <c:pt idx="422">
                        <c:v>13.730476359487511</c:v>
                      </c:pt>
                      <c:pt idx="423">
                        <c:v>17.908000712515786</c:v>
                      </c:pt>
                      <c:pt idx="424">
                        <c:v>21.939716333406977</c:v>
                      </c:pt>
                      <c:pt idx="425">
                        <c:v>25.830752092995681</c:v>
                      </c:pt>
                      <c:pt idx="426">
                        <c:v>29.586054149782285</c:v>
                      </c:pt>
                      <c:pt idx="427">
                        <c:v>33.210392598877661</c:v>
                      </c:pt>
                      <c:pt idx="428">
                        <c:v>36.708367871120572</c:v>
                      </c:pt>
                      <c:pt idx="429">
                        <c:v>40.08441689168103</c:v>
                      </c:pt>
                      <c:pt idx="430">
                        <c:v>43.342819006647915</c:v>
                      </c:pt>
                      <c:pt idx="431">
                        <c:v>46.487701687263325</c:v>
                      </c:pt>
                      <c:pt idx="432">
                        <c:v>49.523046022513881</c:v>
                      </c:pt>
                      <c:pt idx="433">
                        <c:v>52.452692004619166</c:v>
                      </c:pt>
                      <c:pt idx="434">
                        <c:v>55.28034361905884</c:v>
                      </c:pt>
                      <c:pt idx="435">
                        <c:v>58.009573745192029</c:v>
                      </c:pt>
                      <c:pt idx="436">
                        <c:v>60.643828874570318</c:v>
                      </c:pt>
                      <c:pt idx="437">
                        <c:v>63.186433654744178</c:v>
                      </c:pt>
                      <c:pt idx="438">
                        <c:v>65.640595266595483</c:v>
                      </c:pt>
                      <c:pt idx="439">
                        <c:v>68.009407637175173</c:v>
                      </c:pt>
                      <c:pt idx="440">
                        <c:v>70.295855500968173</c:v>
                      </c:pt>
                      <c:pt idx="441">
                        <c:v>72.502818307839334</c:v>
                      </c:pt>
                      <c:pt idx="442">
                        <c:v>74.633073992212303</c:v>
                      </c:pt>
                      <c:pt idx="443">
                        <c:v>76.689302599639632</c:v>
                      </c:pt>
                      <c:pt idx="444">
                        <c:v>78.674089783802629</c:v>
                      </c:pt>
                      <c:pt idx="445">
                        <c:v>80.589930174290203</c:v>
                      </c:pt>
                      <c:pt idx="446">
                        <c:v>82.439230622025207</c:v>
                      </c:pt>
                      <c:pt idx="447">
                        <c:v>84.224313326296397</c:v>
                      </c:pt>
                      <c:pt idx="448">
                        <c:v>85.94741884781979</c:v>
                      </c:pt>
                      <c:pt idx="449">
                        <c:v>87.610709013184533</c:v>
                      </c:pt>
                      <c:pt idx="450">
                        <c:v>89.216269712545909</c:v>
                      </c:pt>
                      <c:pt idx="451">
                        <c:v>90.766113598016091</c:v>
                      </c:pt>
                      <c:pt idx="452">
                        <c:v>92.262182681821287</c:v>
                      </c:pt>
                      <c:pt idx="453">
                        <c:v>93.706350842607208</c:v>
                      </c:pt>
                      <c:pt idx="454">
                        <c:v>95.100426240474917</c:v>
                      </c:pt>
                      <c:pt idx="455">
                        <c:v>96.446153644938022</c:v>
                      </c:pt>
                      <c:pt idx="456">
                        <c:v>97.745216678944416</c:v>
                      </c:pt>
                      <c:pt idx="457">
                        <c:v>98.999239982687868</c:v>
                      </c:pt>
                      <c:pt idx="458">
                        <c:v>100.20979129907209</c:v>
                      </c:pt>
                      <c:pt idx="459">
                        <c:v>101.37838348373771</c:v>
                      </c:pt>
                      <c:pt idx="460">
                        <c:v>102.50647644535638</c:v>
                      </c:pt>
                      <c:pt idx="461">
                        <c:v>103.59547901328187</c:v>
                      </c:pt>
                      <c:pt idx="462">
                        <c:v>104.64675074047409</c:v>
                      </c:pt>
                      <c:pt idx="463">
                        <c:v>105.66160364076495</c:v>
                      </c:pt>
                      <c:pt idx="464">
                        <c:v>106.64130386547185</c:v>
                      </c:pt>
                      <c:pt idx="465">
                        <c:v>107.5870733181946</c:v>
                      </c:pt>
                      <c:pt idx="466">
                        <c:v>108.5000912132673</c:v>
                      </c:pt>
                      <c:pt idx="467">
                        <c:v>109.38149557926226</c:v>
                      </c:pt>
                      <c:pt idx="468">
                        <c:v>110.23238470638171</c:v>
                      </c:pt>
                      <c:pt idx="469">
                        <c:v>111.05381854507141</c:v>
                      </c:pt>
                      <c:pt idx="470">
                        <c:v>111.84682005411014</c:v>
                      </c:pt>
                      <c:pt idx="471">
                        <c:v>112.61237649957184</c:v>
                      </c:pt>
                      <c:pt idx="472">
                        <c:v>113.35144070896786</c:v>
                      </c:pt>
                      <c:pt idx="473">
                        <c:v>114.06493228033651</c:v>
                      </c:pt>
                      <c:pt idx="474">
                        <c:v>114.7537387489574</c:v>
                      </c:pt>
                      <c:pt idx="475">
                        <c:v>115.41871671180706</c:v>
                      </c:pt>
                      <c:pt idx="476">
                        <c:v>116.06069291266613</c:v>
                      </c:pt>
                      <c:pt idx="477">
                        <c:v>116.68046528904233</c:v>
                      </c:pt>
                      <c:pt idx="478">
                        <c:v>117.27880398184061</c:v>
                      </c:pt>
                      <c:pt idx="479">
                        <c:v>117.85645230917726</c:v>
                      </c:pt>
                      <c:pt idx="480">
                        <c:v>118.41412770585157</c:v>
                      </c:pt>
                      <c:pt idx="481">
                        <c:v>118.9525226294063</c:v>
                      </c:pt>
                      <c:pt idx="482">
                        <c:v>119.47230543522164</c:v>
                      </c:pt>
                      <c:pt idx="483">
                        <c:v>119.97412121901289</c:v>
                      </c:pt>
                      <c:pt idx="484">
                        <c:v>120.45859263150487</c:v>
                      </c:pt>
                      <c:pt idx="485">
                        <c:v>120.92632066225633</c:v>
                      </c:pt>
                      <c:pt idx="486">
                        <c:v>121.3778853979893</c:v>
                      </c:pt>
                      <c:pt idx="487">
                        <c:v>121.81384675286245</c:v>
                      </c:pt>
                      <c:pt idx="488">
                        <c:v>122.23474517394789</c:v>
                      </c:pt>
                      <c:pt idx="489">
                        <c:v>122.64110231981613</c:v>
                      </c:pt>
                      <c:pt idx="490">
                        <c:v>123.0334217188647</c:v>
                      </c:pt>
                      <c:pt idx="491">
                        <c:v>123.41218940063845</c:v>
                      </c:pt>
                      <c:pt idx="492">
                        <c:v>123.77787450770847</c:v>
                      </c:pt>
                      <c:pt idx="493">
                        <c:v>124.13092988496646</c:v>
                      </c:pt>
                      <c:pt idx="494">
                        <c:v>124.47179264808074</c:v>
                      </c:pt>
                      <c:pt idx="495">
                        <c:v>124.80088473169599</c:v>
                      </c:pt>
                      <c:pt idx="496">
                        <c:v>125.11861342017073</c:v>
                      </c:pt>
                      <c:pt idx="497">
                        <c:v>125.42537185770925</c:v>
                      </c:pt>
                      <c:pt idx="498">
                        <c:v>125.72153954103123</c:v>
                      </c:pt>
                      <c:pt idx="499">
                        <c:v>126.00748279585969</c:v>
                      </c:pt>
                      <c:pt idx="500">
                        <c:v>126.28355523524806</c:v>
                      </c:pt>
                      <c:pt idx="501">
                        <c:v>126.5500982030062</c:v>
                      </c:pt>
                      <c:pt idx="502">
                        <c:v>126.80744120047893</c:v>
                      </c:pt>
                      <c:pt idx="503">
                        <c:v>127.05590229958761</c:v>
                      </c:pt>
                      <c:pt idx="504">
                        <c:v>127.29578854062129</c:v>
                      </c:pt>
                      <c:pt idx="505">
                        <c:v>127.52739631640725</c:v>
                      </c:pt>
                      <c:pt idx="506">
                        <c:v>127.75101174274459</c:v>
                      </c:pt>
                      <c:pt idx="507">
                        <c:v>127.96691101568285</c:v>
                      </c:pt>
                      <c:pt idx="508">
                        <c:v>128.17536075797398</c:v>
                      </c:pt>
                      <c:pt idx="509">
                        <c:v>128.37661835073959</c:v>
                      </c:pt>
                      <c:pt idx="510">
                        <c:v>128.57093225570861</c:v>
                      </c:pt>
                      <c:pt idx="511">
                        <c:v>128.75854232534766</c:v>
                      </c:pt>
                      <c:pt idx="512">
                        <c:v>128.93968010181561</c:v>
                      </c:pt>
                      <c:pt idx="513">
                        <c:v>129.11456910613924</c:v>
                      </c:pt>
                      <c:pt idx="514">
                        <c:v>129.28342511772644</c:v>
                      </c:pt>
                      <c:pt idx="515">
                        <c:v>129.44645644212142</c:v>
                      </c:pt>
                      <c:pt idx="516">
                        <c:v>129.60386417165864</c:v>
                      </c:pt>
                      <c:pt idx="517">
                        <c:v>129.75584243575577</c:v>
                      </c:pt>
                      <c:pt idx="518">
                        <c:v>129.90257864270825</c:v>
                      </c:pt>
                      <c:pt idx="519">
                        <c:v>130.04425371391699</c:v>
                      </c:pt>
                      <c:pt idx="520">
                        <c:v>130.18104230798781</c:v>
                      </c:pt>
                      <c:pt idx="521">
                        <c:v>130.31311303912662</c:v>
                      </c:pt>
                      <c:pt idx="522">
                        <c:v>130.44062868645415</c:v>
                      </c:pt>
                      <c:pt idx="523">
                        <c:v>130.56374639703427</c:v>
                      </c:pt>
                      <c:pt idx="524">
                        <c:v>130.68261788098607</c:v>
                      </c:pt>
                      <c:pt idx="525">
                        <c:v>130.79738960030954</c:v>
                      </c:pt>
                      <c:pt idx="526">
                        <c:v>130.90820295095909</c:v>
                      </c:pt>
                      <c:pt idx="527">
                        <c:v>131.01519443897996</c:v>
                      </c:pt>
                      <c:pt idx="528">
                        <c:v>131.11849584942684</c:v>
                      </c:pt>
                      <c:pt idx="529">
                        <c:v>131.21823441062588</c:v>
                      </c:pt>
                      <c:pt idx="530">
                        <c:v>131.31453295261599</c:v>
                      </c:pt>
                      <c:pt idx="531">
                        <c:v>131.40751005837228</c:v>
                      </c:pt>
                      <c:pt idx="532">
                        <c:v>131.49728021246847</c:v>
                      </c:pt>
                      <c:pt idx="533">
                        <c:v>131.58395394240506</c:v>
                      </c:pt>
                      <c:pt idx="534">
                        <c:v>131.66763795586303</c:v>
                      </c:pt>
                      <c:pt idx="535">
                        <c:v>131.74843527295161</c:v>
                      </c:pt>
                      <c:pt idx="536">
                        <c:v>131.82644535508007</c:v>
                      </c:pt>
                      <c:pt idx="537">
                        <c:v>131.90176422672812</c:v>
                      </c:pt>
                      <c:pt idx="538">
                        <c:v>131.9744845952373</c:v>
                      </c:pt>
                      <c:pt idx="539">
                        <c:v>132.04469596617855</c:v>
                      </c:pt>
                      <c:pt idx="540">
                        <c:v>132.1124847533647</c:v>
                      </c:pt>
                      <c:pt idx="541">
                        <c:v>132.17793438700028</c:v>
                      </c:pt>
                      <c:pt idx="542">
                        <c:v>132.24112541554496</c:v>
                      </c:pt>
                      <c:pt idx="543">
                        <c:v>132.30213560699485</c:v>
                      </c:pt>
                      <c:pt idx="544">
                        <c:v>132.36104004445951</c:v>
                      </c:pt>
                      <c:pt idx="545">
                        <c:v>132.41791121917777</c:v>
                      </c:pt>
                      <c:pt idx="546">
                        <c:v>132.47281911980826</c:v>
                      </c:pt>
                      <c:pt idx="547">
                        <c:v>132.52583132032305</c:v>
                      </c:pt>
                      <c:pt idx="548">
                        <c:v>132.57701306173112</c:v>
                      </c:pt>
                      <c:pt idx="549">
                        <c:v>132.62642733496614</c:v>
                      </c:pt>
                      <c:pt idx="550">
                        <c:v>132.67413495655637</c:v>
                      </c:pt>
                      <c:pt idx="551">
                        <c:v>132.72019464534242</c:v>
                      </c:pt>
                      <c:pt idx="552">
                        <c:v>132.76466309477109</c:v>
                      </c:pt>
                      <c:pt idx="553">
                        <c:v>132.80759504239541</c:v>
                      </c:pt>
                      <c:pt idx="554">
                        <c:v>132.84904333844315</c:v>
                      </c:pt>
                      <c:pt idx="555">
                        <c:v>132.88905900984537</c:v>
                      </c:pt>
                      <c:pt idx="556">
                        <c:v>132.92769132461399</c:v>
                      </c:pt>
                      <c:pt idx="557">
                        <c:v>132.96498785167933</c:v>
                      </c:pt>
                      <c:pt idx="558">
                        <c:v>133.00099452002905</c:v>
                      </c:pt>
                      <c:pt idx="559">
                        <c:v>133.0357556756353</c:v>
                      </c:pt>
                      <c:pt idx="560">
                        <c:v>133.06931413558777</c:v>
                      </c:pt>
                      <c:pt idx="561">
                        <c:v>133.10171124141198</c:v>
                      </c:pt>
                      <c:pt idx="562">
                        <c:v>133.13298690959346</c:v>
                      </c:pt>
                      <c:pt idx="563">
                        <c:v>133.16317968151998</c:v>
                      </c:pt>
                      <c:pt idx="564">
                        <c:v>133.19232677051332</c:v>
                      </c:pt>
                      <c:pt idx="565">
                        <c:v>133.2204641076969</c:v>
                      </c:pt>
                      <c:pt idx="566">
                        <c:v>133.24762638635002</c:v>
                      </c:pt>
                      <c:pt idx="567">
                        <c:v>133.27384710451588</c:v>
                      </c:pt>
                      <c:pt idx="568">
                        <c:v>133.29915860691108</c:v>
                      </c:pt>
                      <c:pt idx="569">
                        <c:v>133.323592124274</c:v>
                      </c:pt>
                      <c:pt idx="570">
                        <c:v>133.34717781108338</c:v>
                      </c:pt>
                      <c:pt idx="571">
                        <c:v>133.36994478432462</c:v>
                      </c:pt>
                      <c:pt idx="572">
                        <c:v>133.39192115829792</c:v>
                      </c:pt>
                      <c:pt idx="573">
                        <c:v>133.41313407942653</c:v>
                      </c:pt>
                      <c:pt idx="574">
                        <c:v>133.43360975920223</c:v>
                      </c:pt>
                      <c:pt idx="575">
                        <c:v>133.45337350759655</c:v>
                      </c:pt>
                      <c:pt idx="576">
                        <c:v>133.47244976321235</c:v>
                      </c:pt>
                      <c:pt idx="577">
                        <c:v>133.49086212308612</c:v>
                      </c:pt>
                      <c:pt idx="578">
                        <c:v>133.50863337318879</c:v>
                      </c:pt>
                      <c:pt idx="579">
                        <c:v>133.5257855146192</c:v>
                      </c:pt>
                      <c:pt idx="580">
                        <c:v>133.54233979224227</c:v>
                      </c:pt>
                      <c:pt idx="581">
                        <c:v>133.55831671960186</c:v>
                      </c:pt>
                      <c:pt idx="582">
                        <c:v>133.57373610476498</c:v>
                      </c:pt>
                      <c:pt idx="583">
                        <c:v>133.58861707441974</c:v>
                      </c:pt>
                      <c:pt idx="584">
                        <c:v>133.60297809762415</c:v>
                      </c:pt>
                      <c:pt idx="585">
                        <c:v>133.61683700815775</c:v>
                      </c:pt>
                      <c:pt idx="586">
                        <c:v>133.63021102664061</c:v>
                      </c:pt>
                      <c:pt idx="587">
                        <c:v>133.64311678172089</c:v>
                      </c:pt>
                      <c:pt idx="588">
                        <c:v>133.65557032986544</c:v>
                      </c:pt>
                      <c:pt idx="589">
                        <c:v>133.66758717631456</c:v>
                      </c:pt>
                      <c:pt idx="590">
                        <c:v>133.67918229277711</c:v>
                      </c:pt>
                      <c:pt idx="591">
                        <c:v>133.69037013652269</c:v>
                      </c:pt>
                      <c:pt idx="592">
                        <c:v>133.7011646683095</c:v>
                      </c:pt>
                      <c:pt idx="593">
                        <c:v>133.71157936879899</c:v>
                      </c:pt>
                      <c:pt idx="594">
                        <c:v>133.72162725543603</c:v>
                      </c:pt>
                      <c:pt idx="595">
                        <c:v>133.73132089839783</c:v>
                      </c:pt>
                      <c:pt idx="596">
                        <c:v>133.74067243619356</c:v>
                      </c:pt>
                      <c:pt idx="597">
                        <c:v>133.749693590682</c:v>
                      </c:pt>
                      <c:pt idx="598">
                        <c:v>133.75839568022639</c:v>
                      </c:pt>
                      <c:pt idx="599">
                        <c:v>133.7667896351777</c:v>
                      </c:pt>
                      <c:pt idx="600">
                        <c:v>133.77488601044752</c:v>
                      </c:pt>
                      <c:pt idx="601">
                        <c:v>133.78269499808084</c:v>
                      </c:pt>
                      <c:pt idx="602">
                        <c:v>133.79022644064389</c:v>
                      </c:pt>
                      <c:pt idx="603">
                        <c:v>133.79748984251637</c:v>
                      </c:pt>
                      <c:pt idx="604">
                        <c:v>133.80449438188225</c:v>
                      </c:pt>
                      <c:pt idx="605">
                        <c:v>133.81124892213847</c:v>
                      </c:pt>
                      <c:pt idx="606">
                        <c:v>133.81776202167384</c:v>
                      </c:pt>
                      <c:pt idx="607">
                        <c:v>133.82404194609262</c:v>
                      </c:pt>
                      <c:pt idx="608">
                        <c:v>133.83009667671286</c:v>
                      </c:pt>
                      <c:pt idx="609">
                        <c:v>133.83593392127659</c:v>
                      </c:pt>
                      <c:pt idx="610">
                        <c:v>133.84156112303026</c:v>
                      </c:pt>
                      <c:pt idx="611">
                        <c:v>133.84698546992149</c:v>
                      </c:pt>
                      <c:pt idx="612">
                        <c:v>133.85221390298102</c:v>
                      </c:pt>
                      <c:pt idx="613">
                        <c:v>133.85725312551949</c:v>
                      </c:pt>
                      <c:pt idx="614">
                        <c:v>133.86210961081088</c:v>
                      </c:pt>
                      <c:pt idx="615">
                        <c:v>133.86678961000871</c:v>
                      </c:pt>
                      <c:pt idx="616">
                        <c:v>133.87129916017875</c:v>
                      </c:pt>
                      <c:pt idx="617">
                        <c:v>133.87564409116749</c:v>
                      </c:pt>
                      <c:pt idx="618">
                        <c:v>133.87983003305271</c:v>
                      </c:pt>
                      <c:pt idx="619">
                        <c:v>133.8838624227792</c:v>
                      </c:pt>
                      <c:pt idx="620">
                        <c:v>133.88774651102722</c:v>
                      </c:pt>
                      <c:pt idx="621">
                        <c:v>133.89148736838251</c:v>
                      </c:pt>
                      <c:pt idx="622">
                        <c:v>133.89508989162277</c:v>
                      </c:pt>
                      <c:pt idx="623">
                        <c:v>133.89855880988762</c:v>
                      </c:pt>
                      <c:pt idx="624">
                        <c:v>133.90189869026653</c:v>
                      </c:pt>
                      <c:pt idx="625">
                        <c:v>133.90511394315399</c:v>
                      </c:pt>
                      <c:pt idx="626">
                        <c:v>133.90820882795379</c:v>
                      </c:pt>
                      <c:pt idx="627">
                        <c:v>133.91118745831773</c:v>
                      </c:pt>
                      <c:pt idx="628">
                        <c:v>133.91405380645301</c:v>
                      </c:pt>
                      <c:pt idx="629">
                        <c:v>133.91681170917582</c:v>
                      </c:pt>
                      <c:pt idx="630">
                        <c:v>133.91946487140376</c:v>
                      </c:pt>
                      <c:pt idx="631">
                        <c:v>133.92201687162742</c:v>
                      </c:pt>
                      <c:pt idx="632">
                        <c:v>133.92447116516996</c:v>
                      </c:pt>
                      <c:pt idx="633">
                        <c:v>133.92683108977508</c:v>
                      </c:pt>
                      <c:pt idx="634">
                        <c:v>133.92909986828454</c:v>
                      </c:pt>
                      <c:pt idx="635">
                        <c:v>133.93128061364405</c:v>
                      </c:pt>
                      <c:pt idx="636">
                        <c:v>133.93337633193005</c:v>
                      </c:pt>
                      <c:pt idx="637">
                        <c:v>133.93538992654067</c:v>
                      </c:pt>
                      <c:pt idx="638">
                        <c:v>133.93732420133892</c:v>
                      </c:pt>
                      <c:pt idx="639">
                        <c:v>133.93918186449446</c:v>
                      </c:pt>
                      <c:pt idx="640">
                        <c:v>133.94096553116105</c:v>
                      </c:pt>
                      <c:pt idx="641">
                        <c:v>133.94267772743478</c:v>
                      </c:pt>
                      <c:pt idx="642">
                        <c:v>133.94432089279871</c:v>
                      </c:pt>
                      <c:pt idx="643">
                        <c:v>133.94589738280047</c:v>
                      </c:pt>
                      <c:pt idx="644">
                        <c:v>133.94740947324317</c:v>
                      </c:pt>
                      <c:pt idx="645">
                        <c:v>133.94885936169885</c:v>
                      </c:pt>
                      <c:pt idx="646">
                        <c:v>133.95024917041883</c:v>
                      </c:pt>
                      <c:pt idx="647">
                        <c:v>133.95158094901126</c:v>
                      </c:pt>
                      <c:pt idx="648">
                        <c:v>133.95285667805001</c:v>
                      </c:pt>
                      <c:pt idx="649">
                        <c:v>133.95407826860901</c:v>
                      </c:pt>
                      <c:pt idx="650">
                        <c:v>133.955247568083</c:v>
                      </c:pt>
                      <c:pt idx="651">
                        <c:v>133.95636635972187</c:v>
                      </c:pt>
                      <c:pt idx="652">
                        <c:v>133.95743636623956</c:v>
                      </c:pt>
                      <c:pt idx="653">
                        <c:v>133.95845925121102</c:v>
                      </c:pt>
                      <c:pt idx="654">
                        <c:v>133.95943662163336</c:v>
                      </c:pt>
                      <c:pt idx="655">
                        <c:v>133.96037002943922</c:v>
                      </c:pt>
                      <c:pt idx="656">
                        <c:v>133.96126097359229</c:v>
                      </c:pt>
                      <c:pt idx="657">
                        <c:v>133.9621109017171</c:v>
                      </c:pt>
                      <c:pt idx="658">
                        <c:v>133.96292121219449</c:v>
                      </c:pt>
                      <c:pt idx="659">
                        <c:v>133.96369325520936</c:v>
                      </c:pt>
                      <c:pt idx="660">
                        <c:v>133.96442833554465</c:v>
                      </c:pt>
                      <c:pt idx="661">
                        <c:v>133.96512771258131</c:v>
                      </c:pt>
                      <c:pt idx="662">
                        <c:v>133.96579260367434</c:v>
                      </c:pt>
                      <c:pt idx="663">
                        <c:v>133.96642418345436</c:v>
                      </c:pt>
                      <c:pt idx="664">
                        <c:v>133.96702358732</c:v>
                      </c:pt>
                      <c:pt idx="665">
                        <c:v>133.96759191178717</c:v>
                      </c:pt>
                      <c:pt idx="666">
                        <c:v>133.9681302155368</c:v>
                      </c:pt>
                      <c:pt idx="667">
                        <c:v>133.96863952139392</c:v>
                      </c:pt>
                      <c:pt idx="668">
                        <c:v>133.96912081714254</c:v>
                      </c:pt>
                      <c:pt idx="669">
                        <c:v>133.96957505703904</c:v>
                      </c:pt>
                      <c:pt idx="670">
                        <c:v>133.97000316274352</c:v>
                      </c:pt>
                      <c:pt idx="671">
                        <c:v>133.97040602436755</c:v>
                      </c:pt>
                      <c:pt idx="672">
                        <c:v>133.97078450163826</c:v>
                      </c:pt>
                      <c:pt idx="673">
                        <c:v>133.97113942506257</c:v>
                      </c:pt>
                      <c:pt idx="674">
                        <c:v>133.97147159662563</c:v>
                      </c:pt>
                      <c:pt idx="675">
                        <c:v>133.97178179107141</c:v>
                      </c:pt>
                      <c:pt idx="676">
                        <c:v>133.97207075695042</c:v>
                      </c:pt>
                      <c:pt idx="677">
                        <c:v>133.97233921673615</c:v>
                      </c:pt>
                      <c:pt idx="678">
                        <c:v>133.97258786892053</c:v>
                      </c:pt>
                      <c:pt idx="679">
                        <c:v>133.97281738743186</c:v>
                      </c:pt>
                      <c:pt idx="680">
                        <c:v>133.97302842419595</c:v>
                      </c:pt>
                      <c:pt idx="681">
                        <c:v>133.97322160797194</c:v>
                      </c:pt>
                      <c:pt idx="682">
                        <c:v>133.9733975463314</c:v>
                      </c:pt>
                      <c:pt idx="683">
                        <c:v>133.97355682670604</c:v>
                      </c:pt>
                      <c:pt idx="684">
                        <c:v>133.97370001580566</c:v>
                      </c:pt>
                      <c:pt idx="685">
                        <c:v>133.97382766101509</c:v>
                      </c:pt>
                      <c:pt idx="686">
                        <c:v>133.97394029190764</c:v>
                      </c:pt>
                      <c:pt idx="687">
                        <c:v>133.97403841896448</c:v>
                      </c:pt>
                      <c:pt idx="688">
                        <c:v>133.97412253613584</c:v>
                      </c:pt>
                      <c:pt idx="689">
                        <c:v>133.97419311990961</c:v>
                      </c:pt>
                      <c:pt idx="690">
                        <c:v>133.97425063082483</c:v>
                      </c:pt>
                      <c:pt idx="691">
                        <c:v>133.97429551370442</c:v>
                      </c:pt>
                      <c:pt idx="692">
                        <c:v>133.97432819835376</c:v>
                      </c:pt>
                      <c:pt idx="693">
                        <c:v>133.97434909944423</c:v>
                      </c:pt>
                      <c:pt idx="694">
                        <c:v>133.97435861837585</c:v>
                      </c:pt>
                      <c:pt idx="695">
                        <c:v>133.97435714199673</c:v>
                      </c:pt>
                      <c:pt idx="696">
                        <c:v>133.97434504458215</c:v>
                      </c:pt>
                      <c:pt idx="697">
                        <c:v>133.97432268736884</c:v>
                      </c:pt>
                      <c:pt idx="698">
                        <c:v>133.97429041936994</c:v>
                      </c:pt>
                      <c:pt idx="699">
                        <c:v>133.97424857772421</c:v>
                      </c:pt>
                      <c:pt idx="700">
                        <c:v>133.97419748827815</c:v>
                      </c:pt>
                      <c:pt idx="701">
                        <c:v>133.97413746546954</c:v>
                      </c:pt>
                      <c:pt idx="702">
                        <c:v>133.97406881325878</c:v>
                      </c:pt>
                      <c:pt idx="703">
                        <c:v>133.97399182512891</c:v>
                      </c:pt>
                      <c:pt idx="704">
                        <c:v>133.97390678478405</c:v>
                      </c:pt>
                      <c:pt idx="705">
                        <c:v>133.97381396591663</c:v>
                      </c:pt>
                      <c:pt idx="706">
                        <c:v>133.9737136332551</c:v>
                      </c:pt>
                      <c:pt idx="707">
                        <c:v>133.97360604221467</c:v>
                      </c:pt>
                      <c:pt idx="708">
                        <c:v>133.97349144006148</c:v>
                      </c:pt>
                      <c:pt idx="709">
                        <c:v>133.97337006498128</c:v>
                      </c:pt>
                      <c:pt idx="710">
                        <c:v>133.97324214747641</c:v>
                      </c:pt>
                      <c:pt idx="711">
                        <c:v>133.97310791013297</c:v>
                      </c:pt>
                      <c:pt idx="712">
                        <c:v>133.97296756808646</c:v>
                      </c:pt>
                      <c:pt idx="713">
                        <c:v>133.97282132867258</c:v>
                      </c:pt>
                      <c:pt idx="714">
                        <c:v>133.97266939270776</c:v>
                      </c:pt>
                      <c:pt idx="715">
                        <c:v>133.9725119540235</c:v>
                      </c:pt>
                      <c:pt idx="716">
                        <c:v>133.97234919993207</c:v>
                      </c:pt>
                      <c:pt idx="717">
                        <c:v>133.97218131099362</c:v>
                      </c:pt>
                      <c:pt idx="718">
                        <c:v>133.97200846218038</c:v>
                      </c:pt>
                      <c:pt idx="719">
                        <c:v>133.97183082206175</c:v>
                      </c:pt>
                      <c:pt idx="720">
                        <c:v>133.97164855396841</c:v>
                      </c:pt>
                      <c:pt idx="721">
                        <c:v>133.97146181517746</c:v>
                      </c:pt>
                      <c:pt idx="722">
                        <c:v>133.97127075796016</c:v>
                      </c:pt>
                      <c:pt idx="723">
                        <c:v>133.97107552911621</c:v>
                      </c:pt>
                      <c:pt idx="724">
                        <c:v>133.97087627102155</c:v>
                      </c:pt>
                      <c:pt idx="725">
                        <c:v>133.9706731204642</c:v>
                      </c:pt>
                      <c:pt idx="726">
                        <c:v>133.97046620992478</c:v>
                      </c:pt>
                      <c:pt idx="727">
                        <c:v>133.97025566769298</c:v>
                      </c:pt>
                      <c:pt idx="728">
                        <c:v>133.97004161728546</c:v>
                      </c:pt>
                      <c:pt idx="729">
                        <c:v>133.96982417837717</c:v>
                      </c:pt>
                      <c:pt idx="730">
                        <c:v>133.96960346610285</c:v>
                      </c:pt>
                      <c:pt idx="731">
                        <c:v>133.96937959210481</c:v>
                      </c:pt>
                      <c:pt idx="732">
                        <c:v>133.96915266406722</c:v>
                      </c:pt>
                      <c:pt idx="733">
                        <c:v>133.96892278594896</c:v>
                      </c:pt>
                      <c:pt idx="734">
                        <c:v>133.9686900585657</c:v>
                      </c:pt>
                      <c:pt idx="735">
                        <c:v>133.9684545788914</c:v>
                      </c:pt>
                      <c:pt idx="736">
                        <c:v>133.96821644052397</c:v>
                      </c:pt>
                      <c:pt idx="737">
                        <c:v>133.9679757343838</c:v>
                      </c:pt>
                      <c:pt idx="738">
                        <c:v>133.96773254789878</c:v>
                      </c:pt>
                      <c:pt idx="739">
                        <c:v>133.96748696570285</c:v>
                      </c:pt>
                      <c:pt idx="740">
                        <c:v>133.96723906951956</c:v>
                      </c:pt>
                      <c:pt idx="741">
                        <c:v>133.96698893827852</c:v>
                      </c:pt>
                      <c:pt idx="742">
                        <c:v>133.96673664846458</c:v>
                      </c:pt>
                      <c:pt idx="743">
                        <c:v>133.9664822735358</c:v>
                      </c:pt>
                      <c:pt idx="744">
                        <c:v>133.96622588450555</c:v>
                      </c:pt>
                      <c:pt idx="745">
                        <c:v>133.96596755052451</c:v>
                      </c:pt>
                      <c:pt idx="746">
                        <c:v>133.96570733783301</c:v>
                      </c:pt>
                      <c:pt idx="747">
                        <c:v>133.96544531092513</c:v>
                      </c:pt>
                      <c:pt idx="748">
                        <c:v>133.96518153138459</c:v>
                      </c:pt>
                      <c:pt idx="749">
                        <c:v>133.96491605939809</c:v>
                      </c:pt>
                      <c:pt idx="750">
                        <c:v>133.96464895294048</c:v>
                      </c:pt>
                      <c:pt idx="751">
                        <c:v>133.96438026765827</c:v>
                      </c:pt>
                      <c:pt idx="752">
                        <c:v>133.96411005768459</c:v>
                      </c:pt>
                      <c:pt idx="753">
                        <c:v>133.96383837540634</c:v>
                      </c:pt>
                      <c:pt idx="754">
                        <c:v>133.96356527099852</c:v>
                      </c:pt>
                      <c:pt idx="755">
                        <c:v>133.96329079335555</c:v>
                      </c:pt>
                      <c:pt idx="756">
                        <c:v>133.96301498962566</c:v>
                      </c:pt>
                      <c:pt idx="757">
                        <c:v>133.96273790497798</c:v>
                      </c:pt>
                      <c:pt idx="758">
                        <c:v>133.96245958353393</c:v>
                      </c:pt>
                      <c:pt idx="759">
                        <c:v>133.9621800679015</c:v>
                      </c:pt>
                      <c:pt idx="760">
                        <c:v>133.96189939905889</c:v>
                      </c:pt>
                      <c:pt idx="761">
                        <c:v>133.96161761623807</c:v>
                      </c:pt>
                      <c:pt idx="762">
                        <c:v>133.96133475820534</c:v>
                      </c:pt>
                      <c:pt idx="763">
                        <c:v>133.96105086186435</c:v>
                      </c:pt>
                      <c:pt idx="764">
                        <c:v>133.96076596272178</c:v>
                      </c:pt>
                      <c:pt idx="765">
                        <c:v>133.96048009523656</c:v>
                      </c:pt>
                      <c:pt idx="766">
                        <c:v>133.96019329316914</c:v>
                      </c:pt>
                      <c:pt idx="767">
                        <c:v>133.95990558865014</c:v>
                      </c:pt>
                      <c:pt idx="768">
                        <c:v>133.95961701276246</c:v>
                      </c:pt>
                      <c:pt idx="769">
                        <c:v>133.95932759554125</c:v>
                      </c:pt>
                      <c:pt idx="770">
                        <c:v>133.95903736609034</c:v>
                      </c:pt>
                      <c:pt idx="771">
                        <c:v>133.95874635234941</c:v>
                      </c:pt>
                      <c:pt idx="772">
                        <c:v>133.95845458179247</c:v>
                      </c:pt>
                      <c:pt idx="773">
                        <c:v>133.95816208026372</c:v>
                      </c:pt>
                      <c:pt idx="774">
                        <c:v>133.95786887337454</c:v>
                      </c:pt>
                      <c:pt idx="775">
                        <c:v>133.95757498557214</c:v>
                      </c:pt>
                      <c:pt idx="776">
                        <c:v>133.95728044060525</c:v>
                      </c:pt>
                      <c:pt idx="777">
                        <c:v>133.9569852608256</c:v>
                      </c:pt>
                      <c:pt idx="778">
                        <c:v>133.9566894689342</c:v>
                      </c:pt>
                      <c:pt idx="779">
                        <c:v>133.95639308588579</c:v>
                      </c:pt>
                      <c:pt idx="780">
                        <c:v>133.95609613240231</c:v>
                      </c:pt>
                      <c:pt idx="781">
                        <c:v>133.95579862839077</c:v>
                      </c:pt>
                      <c:pt idx="782">
                        <c:v>133.9555005930597</c:v>
                      </c:pt>
                      <c:pt idx="783">
                        <c:v>133.95520204526838</c:v>
                      </c:pt>
                      <c:pt idx="784">
                        <c:v>133.95490300247911</c:v>
                      </c:pt>
                      <c:pt idx="785">
                        <c:v>133.95460348250344</c:v>
                      </c:pt>
                      <c:pt idx="786">
                        <c:v>133.95430350187235</c:v>
                      </c:pt>
                      <c:pt idx="787">
                        <c:v>133.95400307688396</c:v>
                      </c:pt>
                      <c:pt idx="788">
                        <c:v>133.95370222302154</c:v>
                      </c:pt>
                      <c:pt idx="789">
                        <c:v>133.9534009557683</c:v>
                      </c:pt>
                      <c:pt idx="790">
                        <c:v>133.95309928932693</c:v>
                      </c:pt>
                      <c:pt idx="791">
                        <c:v>133.95279723813292</c:v>
                      </c:pt>
                      <c:pt idx="792">
                        <c:v>133.95249481580686</c:v>
                      </c:pt>
                      <c:pt idx="793">
                        <c:v>133.95219203538727</c:v>
                      </c:pt>
                      <c:pt idx="794">
                        <c:v>133.95188890967984</c:v>
                      </c:pt>
                      <c:pt idx="795">
                        <c:v>133.95158545090817</c:v>
                      </c:pt>
                      <c:pt idx="796">
                        <c:v>133.95128167117946</c:v>
                      </c:pt>
                      <c:pt idx="797">
                        <c:v>133.95097758178599</c:v>
                      </c:pt>
                      <c:pt idx="798">
                        <c:v>133.95067319390364</c:v>
                      </c:pt>
                      <c:pt idx="799">
                        <c:v>133.95036851847544</c:v>
                      </c:pt>
                      <c:pt idx="800">
                        <c:v>133.95006356562953</c:v>
                      </c:pt>
                      <c:pt idx="801">
                        <c:v>133.94975834537763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EAB-4966-8163-B304FBD9C6A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'II Backend'!$AC$3</c15:sqref>
                        </c15:formulaRef>
                      </c:ext>
                    </c:extLst>
                    <c:strCache>
                      <c:ptCount val="1"/>
                      <c:pt idx="0">
                        <c:v>Δ Recovered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[0]!View_D_R</c15:sqref>
                        </c15:formulaRef>
                      </c:ext>
                    </c:extLst>
                    <c:numCache>
                      <c:formatCode>#,##0</c:formatCode>
                      <c:ptCount val="802"/>
                      <c:pt idx="0">
                        <c:v>0</c:v>
                      </c:pt>
                      <c:pt idx="1">
                        <c:v>9.8500000000000004E-2</c:v>
                      </c:pt>
                      <c:pt idx="2">
                        <c:v>0.19207230136986295</c:v>
                      </c:pt>
                      <c:pt idx="3">
                        <c:v>0.23267209108746717</c:v>
                      </c:pt>
                      <c:pt idx="4">
                        <c:v>0.22366840588147907</c:v>
                      </c:pt>
                      <c:pt idx="5">
                        <c:v>0.36461779662242721</c:v>
                      </c:pt>
                      <c:pt idx="6">
                        <c:v>0.40137196120483765</c:v>
                      </c:pt>
                      <c:pt idx="7">
                        <c:v>0.58656184442226555</c:v>
                      </c:pt>
                      <c:pt idx="8">
                        <c:v>0.66645057501089822</c:v>
                      </c:pt>
                      <c:pt idx="9">
                        <c:v>0.79548825573884896</c:v>
                      </c:pt>
                      <c:pt idx="10">
                        <c:v>0.8236204508640359</c:v>
                      </c:pt>
                      <c:pt idx="11">
                        <c:v>0.80580190444205257</c:v>
                      </c:pt>
                      <c:pt idx="12">
                        <c:v>0.89167930764089842</c:v>
                      </c:pt>
                      <c:pt idx="13">
                        <c:v>0.9276085727011294</c:v>
                      </c:pt>
                      <c:pt idx="14">
                        <c:v>0.91658541251792958</c:v>
                      </c:pt>
                      <c:pt idx="15">
                        <c:v>0.91015900051765275</c:v>
                      </c:pt>
                      <c:pt idx="16">
                        <c:v>0.90764751899034302</c:v>
                      </c:pt>
                      <c:pt idx="17">
                        <c:v>0.90858023060826909</c:v>
                      </c:pt>
                      <c:pt idx="18">
                        <c:v>0.91263552333746212</c:v>
                      </c:pt>
                      <c:pt idx="19">
                        <c:v>0.9688477042939212</c:v>
                      </c:pt>
                      <c:pt idx="20">
                        <c:v>0.97611302951566437</c:v>
                      </c:pt>
                      <c:pt idx="21">
                        <c:v>0.98666285311149871</c:v>
                      </c:pt>
                      <c:pt idx="22">
                        <c:v>1.0003022951354694</c:v>
                      </c:pt>
                      <c:pt idx="23">
                        <c:v>1.0169115748882191</c:v>
                      </c:pt>
                      <c:pt idx="24">
                        <c:v>1.0364254306986211</c:v>
                      </c:pt>
                      <c:pt idx="25">
                        <c:v>1.1080688092201925</c:v>
                      </c:pt>
                      <c:pt idx="26">
                        <c:v>1.1308830850469747</c:v>
                      </c:pt>
                      <c:pt idx="27">
                        <c:v>1.1572133251693941</c:v>
                      </c:pt>
                      <c:pt idx="28">
                        <c:v>1.1869568423715471</c:v>
                      </c:pt>
                      <c:pt idx="29">
                        <c:v>1.2200714535172104</c:v>
                      </c:pt>
                      <c:pt idx="30">
                        <c:v>1.3058097668953437</c:v>
                      </c:pt>
                      <c:pt idx="31">
                        <c:v>1.3432444538657791</c:v>
                      </c:pt>
                      <c:pt idx="32">
                        <c:v>1.3847548811272716</c:v>
                      </c:pt>
                      <c:pt idx="33">
                        <c:v>1.4302752615346854</c:v>
                      </c:pt>
                      <c:pt idx="34">
                        <c:v>1.4798026594440437</c:v>
                      </c:pt>
                      <c:pt idx="35">
                        <c:v>1.5333811386470479</c:v>
                      </c:pt>
                      <c:pt idx="36">
                        <c:v>1.591090822698078</c:v>
                      </c:pt>
                      <c:pt idx="37">
                        <c:v>1.6530403909174396</c:v>
                      </c:pt>
                      <c:pt idx="38">
                        <c:v>1.7193619801625246</c:v>
                      </c:pt>
                      <c:pt idx="39">
                        <c:v>1.7902077741998426</c:v>
                      </c:pt>
                      <c:pt idx="40">
                        <c:v>1.8657477800234119</c:v>
                      </c:pt>
                      <c:pt idx="41">
                        <c:v>1.9461684422382817</c:v>
                      </c:pt>
                      <c:pt idx="42">
                        <c:v>2.0809218525400652</c:v>
                      </c:pt>
                      <c:pt idx="43">
                        <c:v>2.1692615359230487</c:v>
                      </c:pt>
                      <c:pt idx="44">
                        <c:v>2.46073651948074</c:v>
                      </c:pt>
                      <c:pt idx="45">
                        <c:v>2.5515894089065867</c:v>
                      </c:pt>
                      <c:pt idx="46">
                        <c:v>2.7989946947650211</c:v>
                      </c:pt>
                      <c:pt idx="47">
                        <c:v>2.9489173701593856</c:v>
                      </c:pt>
                      <c:pt idx="48">
                        <c:v>3.2049184611699388</c:v>
                      </c:pt>
                      <c:pt idx="49">
                        <c:v>3.6607074640857746</c:v>
                      </c:pt>
                      <c:pt idx="50">
                        <c:v>4.1108738379415541</c:v>
                      </c:pt>
                      <c:pt idx="51">
                        <c:v>4.7068009232723256</c:v>
                      </c:pt>
                      <c:pt idx="52">
                        <c:v>5.2962322727516238</c:v>
                      </c:pt>
                      <c:pt idx="53">
                        <c:v>5.8833445147063088</c:v>
                      </c:pt>
                      <c:pt idx="54">
                        <c:v>6.4222609724936035</c:v>
                      </c:pt>
                      <c:pt idx="55">
                        <c:v>8.0510152227037395</c:v>
                      </c:pt>
                      <c:pt idx="56">
                        <c:v>9.2889915873522995</c:v>
                      </c:pt>
                      <c:pt idx="57">
                        <c:v>10.611677497833099</c:v>
                      </c:pt>
                      <c:pt idx="58">
                        <c:v>12.415555923098836</c:v>
                      </c:pt>
                      <c:pt idx="59">
                        <c:v>14.14156398972807</c:v>
                      </c:pt>
                      <c:pt idx="60">
                        <c:v>16.395326986373675</c:v>
                      </c:pt>
                      <c:pt idx="61">
                        <c:v>17.238234229180733</c:v>
                      </c:pt>
                      <c:pt idx="62">
                        <c:v>19.314688283420622</c:v>
                      </c:pt>
                      <c:pt idx="63">
                        <c:v>20.93520307709511</c:v>
                      </c:pt>
                      <c:pt idx="64">
                        <c:v>22.182927633927932</c:v>
                      </c:pt>
                      <c:pt idx="65">
                        <c:v>24.313206558474093</c:v>
                      </c:pt>
                      <c:pt idx="66">
                        <c:v>25.363004320875348</c:v>
                      </c:pt>
                      <c:pt idx="67">
                        <c:v>26.284123468839766</c:v>
                      </c:pt>
                      <c:pt idx="68">
                        <c:v>27.279627282813067</c:v>
                      </c:pt>
                      <c:pt idx="69">
                        <c:v>28.444007246130923</c:v>
                      </c:pt>
                      <c:pt idx="70">
                        <c:v>29.081003673328212</c:v>
                      </c:pt>
                      <c:pt idx="71">
                        <c:v>29.910624523640138</c:v>
                      </c:pt>
                      <c:pt idx="72">
                        <c:v>30.430002605182665</c:v>
                      </c:pt>
                      <c:pt idx="73">
                        <c:v>31.051060306536044</c:v>
                      </c:pt>
                      <c:pt idx="74">
                        <c:v>31.768658732148879</c:v>
                      </c:pt>
                      <c:pt idx="75">
                        <c:v>32.579946896550268</c:v>
                      </c:pt>
                      <c:pt idx="76">
                        <c:v>33.483738521160149</c:v>
                      </c:pt>
                      <c:pt idx="77">
                        <c:v>34.480079308714835</c:v>
                      </c:pt>
                      <c:pt idx="78">
                        <c:v>35.569947289078755</c:v>
                      </c:pt>
                      <c:pt idx="79">
                        <c:v>36.755046191872907</c:v>
                      </c:pt>
                      <c:pt idx="80">
                        <c:v>38.037663914381483</c:v>
                      </c:pt>
                      <c:pt idx="81">
                        <c:v>39.420576604482676</c:v>
                      </c:pt>
                      <c:pt idx="82">
                        <c:v>40.906984774986654</c:v>
                      </c:pt>
                      <c:pt idx="83">
                        <c:v>42.500471980143629</c:v>
                      </c:pt>
                      <c:pt idx="84">
                        <c:v>44.204979456066098</c:v>
                      </c:pt>
                      <c:pt idx="85">
                        <c:v>46.024792130325295</c:v>
                      </c:pt>
                      <c:pt idx="86">
                        <c:v>47.964532804336955</c:v>
                      </c:pt>
                      <c:pt idx="87">
                        <c:v>50.029162288309522</c:v>
                      </c:pt>
                      <c:pt idx="88">
                        <c:v>52.223983950167394</c:v>
                      </c:pt>
                      <c:pt idx="89">
                        <c:v>54.5546516160382</c:v>
                      </c:pt>
                      <c:pt idx="90">
                        <c:v>57.027180092764866</c:v>
                      </c:pt>
                      <c:pt idx="91">
                        <c:v>59.647957815788232</c:v>
                      </c:pt>
                      <c:pt idx="92">
                        <c:v>62.423761288943524</c:v>
                      </c:pt>
                      <c:pt idx="93">
                        <c:v>65.36177109727987</c:v>
                      </c:pt>
                      <c:pt idx="94">
                        <c:v>68.469589354691152</c:v>
                      </c:pt>
                      <c:pt idx="95">
                        <c:v>71.755258505221718</c:v>
                      </c:pt>
                      <c:pt idx="96">
                        <c:v>75.227281437526926</c:v>
                      </c:pt>
                      <c:pt idx="97">
                        <c:v>78.894642901158477</c:v>
                      </c:pt>
                      <c:pt idx="98">
                        <c:v>82.766832234553704</c:v>
                      </c:pt>
                      <c:pt idx="99">
                        <c:v>86.853867430337914</c:v>
                      </c:pt>
                      <c:pt idx="100">
                        <c:v>91.166320575427562</c:v>
                      </c:pt>
                      <c:pt idx="101">
                        <c:v>95.71534471269797</c:v>
                      </c:pt>
                      <c:pt idx="102">
                        <c:v>100.51270217844149</c:v>
                      </c:pt>
                      <c:pt idx="103">
                        <c:v>105.57079447608203</c:v>
                      </c:pt>
                      <c:pt idx="104">
                        <c:v>110.9026937520598</c:v>
                      </c:pt>
                      <c:pt idx="105">
                        <c:v>116.52217594466947</c:v>
                      </c:pt>
                      <c:pt idx="106">
                        <c:v>122.44375568120904</c:v>
                      </c:pt>
                      <c:pt idx="107">
                        <c:v>128.68272300316085</c:v>
                      </c:pt>
                      <c:pt idx="108">
                        <c:v>135.25518200336319</c:v>
                      </c:pt>
                      <c:pt idx="109">
                        <c:v>142.17809146335685</c:v>
                      </c:pt>
                      <c:pt idx="110">
                        <c:v>149.46930758333201</c:v>
                      </c:pt>
                      <c:pt idx="111">
                        <c:v>157.14762890133261</c:v>
                      </c:pt>
                      <c:pt idx="112">
                        <c:v>165.23284350272115</c:v>
                      </c:pt>
                      <c:pt idx="113">
                        <c:v>173.74577862529804</c:v>
                      </c:pt>
                      <c:pt idx="114">
                        <c:v>182.7083527699142</c:v>
                      </c:pt>
                      <c:pt idx="115">
                        <c:v>192.14363043099047</c:v>
                      </c:pt>
                      <c:pt idx="116">
                        <c:v>202.07587956595171</c:v>
                      </c:pt>
                      <c:pt idx="117">
                        <c:v>212.53063192726677</c:v>
                      </c:pt>
                      <c:pt idx="118">
                        <c:v>223.53474638555508</c:v>
                      </c:pt>
                      <c:pt idx="119">
                        <c:v>235.11647537697172</c:v>
                      </c:pt>
                      <c:pt idx="120">
                        <c:v>247.30553461293312</c:v>
                      </c:pt>
                      <c:pt idx="121">
                        <c:v>260.13317619504505</c:v>
                      </c:pt>
                      <c:pt idx="122">
                        <c:v>273.63226528293126</c:v>
                      </c:pt>
                      <c:pt idx="123">
                        <c:v>287.83736046744252</c:v>
                      </c:pt>
                      <c:pt idx="124">
                        <c:v>302.78479800640616</c:v>
                      </c:pt>
                      <c:pt idx="125">
                        <c:v>318.51278008471763</c:v>
                      </c:pt>
                      <c:pt idx="126">
                        <c:v>335.06146726502448</c:v>
                      </c:pt>
                      <c:pt idx="127">
                        <c:v>352.47307529950831</c:v>
                      </c:pt>
                      <c:pt idx="128">
                        <c:v>370.79197647735964</c:v>
                      </c:pt>
                      <c:pt idx="129">
                        <c:v>390.06480568618827</c:v>
                      </c:pt>
                      <c:pt idx="130">
                        <c:v>410.34057136908541</c:v>
                      </c:pt>
                      <c:pt idx="131">
                        <c:v>431.67077156189407</c:v>
                      </c:pt>
                      <c:pt idx="132">
                        <c:v>454.10951519771152</c:v>
                      </c:pt>
                      <c:pt idx="133">
                        <c:v>477.71364886741321</c:v>
                      </c:pt>
                      <c:pt idx="134">
                        <c:v>502.54288922608248</c:v>
                      </c:pt>
                      <c:pt idx="135">
                        <c:v>528.65996123545301</c:v>
                      </c:pt>
                      <c:pt idx="136">
                        <c:v>556.13074243174924</c:v>
                      </c:pt>
                      <c:pt idx="137">
                        <c:v>585.02441340647601</c:v>
                      </c:pt>
                      <c:pt idx="138">
                        <c:v>615.41361468462856</c:v>
                      </c:pt>
                      <c:pt idx="139">
                        <c:v>647.37461018018803</c:v>
                      </c:pt>
                      <c:pt idx="140">
                        <c:v>680.98745740264167</c:v>
                      </c:pt>
                      <c:pt idx="141">
                        <c:v>716.33618458019009</c:v>
                      </c:pt>
                      <c:pt idx="142">
                        <c:v>753.50897485515088</c:v>
                      </c:pt>
                      <c:pt idx="143">
                        <c:v>792.59835769458368</c:v>
                      </c:pt>
                      <c:pt idx="144">
                        <c:v>833.70140764404096</c:v>
                      </c:pt>
                      <c:pt idx="145">
                        <c:v>876.91995053418577</c:v>
                      </c:pt>
                      <c:pt idx="146">
                        <c:v>922.36077722865957</c:v>
                      </c:pt>
                      <c:pt idx="147">
                        <c:v>970.13586497644064</c:v>
                      </c:pt>
                      <c:pt idx="148">
                        <c:v>1020.3626064028285</c:v>
                      </c:pt>
                      <c:pt idx="149">
                        <c:v>1073.1640461393072</c:v>
                      </c:pt>
                      <c:pt idx="150">
                        <c:v>1128.6691250539188</c:v>
                      </c:pt>
                      <c:pt idx="151">
                        <c:v>1187.0129319993612</c:v>
                      </c:pt>
                      <c:pt idx="152">
                        <c:v>1248.3369629455483</c:v>
                      </c:pt>
                      <c:pt idx="153">
                        <c:v>1312.7893873063003</c:v>
                      </c:pt>
                      <c:pt idx="154">
                        <c:v>1380.5253212049756</c:v>
                      </c:pt>
                      <c:pt idx="155">
                        <c:v>1451.7071073512889</c:v>
                      </c:pt>
                      <c:pt idx="156">
                        <c:v>1526.5046011199665</c:v>
                      </c:pt>
                      <c:pt idx="157">
                        <c:v>1605.0954623302678</c:v>
                      </c:pt>
                      <c:pt idx="158">
                        <c:v>1687.6654521239398</c:v>
                      </c:pt>
                      <c:pt idx="159">
                        <c:v>1774.4087342254206</c:v>
                      </c:pt>
                      <c:pt idx="160">
                        <c:v>1865.5281797424977</c:v>
                      </c:pt>
                      <c:pt idx="161">
                        <c:v>1961.2356745265206</c:v>
                      </c:pt>
                      <c:pt idx="162">
                        <c:v>2061.752427957028</c:v>
                      </c:pt>
                      <c:pt idx="163">
                        <c:v>2167.3092818471268</c:v>
                      </c:pt>
                      <c:pt idx="164">
                        <c:v>2278.1470179790704</c:v>
                      </c:pt>
                      <c:pt idx="165">
                        <c:v>2394.5166625763886</c:v>
                      </c:pt>
                      <c:pt idx="166">
                        <c:v>2516.6797857955244</c:v>
                      </c:pt>
                      <c:pt idx="167">
                        <c:v>2644.9087940773388</c:v>
                      </c:pt>
                      <c:pt idx="168">
                        <c:v>2779.4872129344076</c:v>
                      </c:pt>
                      <c:pt idx="169">
                        <c:v>2920.7099574635431</c:v>
                      </c:pt>
                      <c:pt idx="170">
                        <c:v>3068.8835875631994</c:v>
                      </c:pt>
                      <c:pt idx="171">
                        <c:v>3224.326544501062</c:v>
                      </c:pt>
                      <c:pt idx="172">
                        <c:v>3387.3693651183858</c:v>
                      </c:pt>
                      <c:pt idx="173">
                        <c:v>3558.354869572373</c:v>
                      </c:pt>
                      <c:pt idx="174">
                        <c:v>3737.6383181080746</c:v>
                      </c:pt>
                      <c:pt idx="175">
                        <c:v>3925.5875319136685</c:v>
                      </c:pt>
                      <c:pt idx="176">
                        <c:v>4122.5829726513039</c:v>
                      </c:pt>
                      <c:pt idx="177">
                        <c:v>4329.017774767839</c:v>
                      </c:pt>
                      <c:pt idx="178">
                        <c:v>4545.297724178934</c:v>
                      </c:pt>
                      <c:pt idx="179">
                        <c:v>4771.8411763858167</c:v>
                      </c:pt>
                      <c:pt idx="180">
                        <c:v>5009.0789065324498</c:v>
                      </c:pt>
                      <c:pt idx="181">
                        <c:v>5257.4538833402185</c:v>
                      </c:pt>
                      <c:pt idx="182">
                        <c:v>5517.4209582774347</c:v>
                      </c:pt>
                      <c:pt idx="183">
                        <c:v>5789.4464607324626</c:v>
                      </c:pt>
                      <c:pt idx="184">
                        <c:v>6074.0076893710939</c:v>
                      </c:pt>
                      <c:pt idx="185">
                        <c:v>6371.5922892791714</c:v>
                      </c:pt>
                      <c:pt idx="186">
                        <c:v>6682.6975039268436</c:v>
                      </c:pt>
                      <c:pt idx="187">
                        <c:v>7007.8292904567206</c:v>
                      </c:pt>
                      <c:pt idx="188">
                        <c:v>7347.501286302082</c:v>
                      </c:pt>
                      <c:pt idx="189">
                        <c:v>7702.2336147026217</c:v>
                      </c:pt>
                      <c:pt idx="190">
                        <c:v>8072.5515163193049</c:v>
                      </c:pt>
                      <c:pt idx="191">
                        <c:v>8458.9837938718847</c:v>
                      </c:pt>
                      <c:pt idx="192">
                        <c:v>8862.0610565625248</c:v>
                      </c:pt>
                      <c:pt idx="193">
                        <c:v>9282.3137510206725</c:v>
                      </c:pt>
                      <c:pt idx="194">
                        <c:v>9720.2699656412296</c:v>
                      </c:pt>
                      <c:pt idx="195">
                        <c:v>10176.452995514701</c:v>
                      </c:pt>
                      <c:pt idx="196">
                        <c:v>10651.378655696288</c:v>
                      </c:pt>
                      <c:pt idx="197">
                        <c:v>11145.552331363258</c:v>
                      </c:pt>
                      <c:pt idx="198">
                        <c:v>11659.465754499979</c:v>
                      </c:pt>
                      <c:pt idx="199">
                        <c:v>12193.59349816374</c:v>
                      </c:pt>
                      <c:pt idx="200">
                        <c:v>12748.38918115737</c:v>
                      </c:pt>
                      <c:pt idx="201">
                        <c:v>13324.281378103129</c:v>
                      </c:pt>
                      <c:pt idx="202">
                        <c:v>13921.669232509506</c:v>
                      </c:pt>
                      <c:pt idx="203">
                        <c:v>14540.917773482623</c:v>
                      </c:pt>
                      <c:pt idx="204">
                        <c:v>15182.35294028616</c:v>
                      </c:pt>
                      <c:pt idx="205">
                        <c:v>15846.256323016598</c:v>
                      </c:pt>
                      <c:pt idx="206">
                        <c:v>16532.859632259759</c:v>
                      </c:pt>
                      <c:pt idx="207">
                        <c:v>17242.338915731874</c:v>
                      </c:pt>
                      <c:pt idx="208">
                        <c:v>17974.808545578504</c:v>
                      </c:pt>
                      <c:pt idx="209">
                        <c:v>18730.315006201854</c:v>
                      </c:pt>
                      <c:pt idx="210">
                        <c:v>19508.830519167008</c:v>
                      </c:pt>
                      <c:pt idx="211">
                        <c:v>20310.246548863302</c:v>
                      </c:pt>
                      <c:pt idx="212">
                        <c:v>21134.367240084393</c:v>
                      </c:pt>
                      <c:pt idx="213">
                        <c:v>21980.902846465528</c:v>
                      </c:pt>
                      <c:pt idx="214">
                        <c:v>22849.463216646691</c:v>
                      </c:pt>
                      <c:pt idx="215">
                        <c:v>23739.551412985951</c:v>
                      </c:pt>
                      <c:pt idx="216">
                        <c:v>24650.557545457035</c:v>
                      </c:pt>
                      <c:pt idx="217">
                        <c:v>25581.752910834388</c:v>
                      </c:pt>
                      <c:pt idx="218">
                        <c:v>26532.28453419276</c:v>
                      </c:pt>
                      <c:pt idx="219">
                        <c:v>27501.170215862687</c:v>
                      </c:pt>
                      <c:pt idx="220">
                        <c:v>28487.294192066765</c:v>
                      </c:pt>
                      <c:pt idx="221">
                        <c:v>29489.403521201108</c:v>
                      </c:pt>
                      <c:pt idx="222">
                        <c:v>30506.105309881852</c:v>
                      </c:pt>
                      <c:pt idx="223">
                        <c:v>31535.864893142949</c:v>
                      </c:pt>
                      <c:pt idx="224">
                        <c:v>32577.005081296898</c:v>
                      </c:pt>
                      <c:pt idx="225">
                        <c:v>33627.706581706763</c:v>
                      </c:pt>
                      <c:pt idx="226">
                        <c:v>34686.009696845314</c:v>
                      </c:pt>
                      <c:pt idx="227">
                        <c:v>35749.817390388111</c:v>
                      </c:pt>
                      <c:pt idx="228">
                        <c:v>36816.899800571729</c:v>
                      </c:pt>
                      <c:pt idx="229">
                        <c:v>37884.900264633005</c:v>
                      </c:pt>
                      <c:pt idx="230">
                        <c:v>38951.342899856507</c:v>
                      </c:pt>
                      <c:pt idx="231">
                        <c:v>40013.641765758861</c:v>
                      </c:pt>
                      <c:pt idx="232">
                        <c:v>41069.111608440755</c:v>
                      </c:pt>
                      <c:pt idx="233">
                        <c:v>42114.98016250995</c:v>
                      </c:pt>
                      <c:pt idx="234">
                        <c:v>43148.401958654402</c:v>
                      </c:pt>
                      <c:pt idx="235">
                        <c:v>44166.473556454293</c:v>
                      </c:pt>
                      <c:pt idx="236">
                        <c:v>45166.250093048671</c:v>
                      </c:pt>
                      <c:pt idx="237">
                        <c:v>46144.76300944481</c:v>
                      </c:pt>
                      <c:pt idx="238">
                        <c:v>47099.03878843342</c:v>
                      </c:pt>
                      <c:pt idx="239">
                        <c:v>48026.118511963636</c:v>
                      </c:pt>
                      <c:pt idx="240">
                        <c:v>48923.078022301896</c:v>
                      </c:pt>
                      <c:pt idx="241">
                        <c:v>49787.04845107696</c:v>
                      </c:pt>
                      <c:pt idx="242">
                        <c:v>50615.236864150036</c:v>
                      </c:pt>
                      <c:pt idx="243">
                        <c:v>51404.946758761536</c:v>
                      </c:pt>
                      <c:pt idx="244">
                        <c:v>52153.598143088631</c:v>
                      </c:pt>
                      <c:pt idx="245">
                        <c:v>52858.746927622939</c:v>
                      </c:pt>
                      <c:pt idx="246">
                        <c:v>53518.103362784255</c:v>
                      </c:pt>
                      <c:pt idx="247">
                        <c:v>54129.549268007511</c:v>
                      </c:pt>
                      <c:pt idx="248">
                        <c:v>54691.153813998448</c:v>
                      </c:pt>
                      <c:pt idx="249">
                        <c:v>55201.187641606899</c:v>
                      </c:pt>
                      <c:pt idx="250">
                        <c:v>55658.135127316229</c:v>
                      </c:pt>
                      <c:pt idx="251">
                        <c:v>56060.704636011738</c:v>
                      </c:pt>
                      <c:pt idx="252">
                        <c:v>56407.836635683663</c:v>
                      </c:pt>
                      <c:pt idx="253">
                        <c:v>56698.709585122298</c:v>
                      </c:pt>
                      <c:pt idx="254">
                        <c:v>56932.743543522898</c:v>
                      </c:pt>
                      <c:pt idx="255">
                        <c:v>57109.601489223074</c:v>
                      </c:pt>
                      <c:pt idx="256">
                        <c:v>57229.188372557051</c:v>
                      </c:pt>
                      <c:pt idx="257">
                        <c:v>57291.647964097094</c:v>
                      </c:pt>
                      <c:pt idx="258">
                        <c:v>57297.357593453489</c:v>
                      </c:pt>
                      <c:pt idx="259">
                        <c:v>57246.920904608443</c:v>
                      </c:pt>
                      <c:pt idx="260">
                        <c:v>57141.158780784346</c:v>
                      </c:pt>
                      <c:pt idx="261">
                        <c:v>56981.09861462377</c:v>
                      </c:pt>
                      <c:pt idx="262">
                        <c:v>56767.962117637973</c:v>
                      </c:pt>
                      <c:pt idx="263">
                        <c:v>56503.151876306627</c:v>
                      </c:pt>
                      <c:pt idx="264">
                        <c:v>56188.236870804802</c:v>
                      </c:pt>
                      <c:pt idx="265">
                        <c:v>55824.93717624899</c:v>
                      </c:pt>
                      <c:pt idx="266">
                        <c:v>55415.108065807726</c:v>
                      </c:pt>
                      <c:pt idx="267">
                        <c:v>54960.723730376922</c:v>
                      </c:pt>
                      <c:pt idx="268">
                        <c:v>54463.860821149778</c:v>
                      </c:pt>
                      <c:pt idx="269">
                        <c:v>53926.682009922341</c:v>
                      </c:pt>
                      <c:pt idx="270">
                        <c:v>53351.419747745153</c:v>
                      </c:pt>
                      <c:pt idx="271">
                        <c:v>52740.36038632039</c:v>
                      </c:pt>
                      <c:pt idx="272">
                        <c:v>52095.828808643389</c:v>
                      </c:pt>
                      <c:pt idx="273">
                        <c:v>51420.173696663231</c:v>
                      </c:pt>
                      <c:pt idx="274">
                        <c:v>50715.753544331994</c:v>
                      </c:pt>
                      <c:pt idx="275">
                        <c:v>49984.923505139537</c:v>
                      </c:pt>
                      <c:pt idx="276">
                        <c:v>49230.023144199047</c:v>
                      </c:pt>
                      <c:pt idx="277">
                        <c:v>48453.365146744996</c:v>
                      </c:pt>
                      <c:pt idx="278">
                        <c:v>47657.225017650519</c:v>
                      </c:pt>
                      <c:pt idx="279">
                        <c:v>46843.831790590659</c:v>
                      </c:pt>
                      <c:pt idx="280">
                        <c:v>46015.359750931617</c:v>
                      </c:pt>
                      <c:pt idx="281">
                        <c:v>45173.921163357794</c:v>
                      </c:pt>
                      <c:pt idx="282">
                        <c:v>44321.559983836953</c:v>
                      </c:pt>
                      <c:pt idx="283">
                        <c:v>43460.246525678784</c:v>
                      </c:pt>
                      <c:pt idx="284">
                        <c:v>42591.873041211162</c:v>
                      </c:pt>
                      <c:pt idx="285">
                        <c:v>41718.250173890032</c:v>
                      </c:pt>
                      <c:pt idx="286">
                        <c:v>40841.104230432305</c:v>
                      </c:pt>
                      <c:pt idx="287">
                        <c:v>39962.075218663551</c:v>
                      </c:pt>
                      <c:pt idx="288">
                        <c:v>39082.715594146401</c:v>
                      </c:pt>
                      <c:pt idx="289">
                        <c:v>38204.489657122176</c:v>
                      </c:pt>
                      <c:pt idx="290">
                        <c:v>37328.773540797643</c:v>
                      </c:pt>
                      <c:pt idx="291">
                        <c:v>36456.855732320808</c:v>
                      </c:pt>
                      <c:pt idx="292">
                        <c:v>35589.938068893272</c:v>
                      </c:pt>
                      <c:pt idx="293">
                        <c:v>34729.137153141201</c:v>
                      </c:pt>
                      <c:pt idx="294">
                        <c:v>33875.486134067178</c:v>
                      </c:pt>
                      <c:pt idx="295">
                        <c:v>33029.936802505516</c:v>
                      </c:pt>
                      <c:pt idx="296">
                        <c:v>32193.36195288226</c:v>
                      </c:pt>
                      <c:pt idx="297">
                        <c:v>31366.557966164313</c:v>
                      </c:pt>
                      <c:pt idx="298">
                        <c:v>30550.247572168708</c:v>
                      </c:pt>
                      <c:pt idx="299">
                        <c:v>29745.082752631977</c:v>
                      </c:pt>
                      <c:pt idx="300">
                        <c:v>28951.64774980396</c:v>
                      </c:pt>
                      <c:pt idx="301">
                        <c:v>28170.462148586288</c:v>
                      </c:pt>
                      <c:pt idx="302">
                        <c:v>27401.984003404155</c:v>
                      </c:pt>
                      <c:pt idx="303">
                        <c:v>26646.612984119914</c:v>
                      </c:pt>
                      <c:pt idx="304">
                        <c:v>25904.693518209271</c:v>
                      </c:pt>
                      <c:pt idx="305">
                        <c:v>25176.517909226008</c:v>
                      </c:pt>
                      <c:pt idx="306">
                        <c:v>24462.329414193518</c:v>
                      </c:pt>
                      <c:pt idx="307">
                        <c:v>23762.325265021995</c:v>
                      </c:pt>
                      <c:pt idx="308">
                        <c:v>23076.659621285275</c:v>
                      </c:pt>
                      <c:pt idx="309">
                        <c:v>22405.446443821304</c:v>
                      </c:pt>
                      <c:pt idx="310">
                        <c:v>21748.762280453928</c:v>
                      </c:pt>
                      <c:pt idx="311">
                        <c:v>21106.648956932127</c:v>
                      </c:pt>
                      <c:pt idx="312">
                        <c:v>20479.116167696193</c:v>
                      </c:pt>
                      <c:pt idx="313">
                        <c:v>19866.143962479196</c:v>
                      </c:pt>
                      <c:pt idx="314">
                        <c:v>19267.685126022436</c:v>
                      </c:pt>
                      <c:pt idx="315">
                        <c:v>18683.667449232191</c:v>
                      </c:pt>
                      <c:pt idx="316">
                        <c:v>18113.995891131461</c:v>
                      </c:pt>
                      <c:pt idx="317">
                        <c:v>17558.55463172961</c:v>
                      </c:pt>
                      <c:pt idx="318">
                        <c:v>17017.20901671797</c:v>
                      </c:pt>
                      <c:pt idx="319">
                        <c:v>16489.807395461947</c:v>
                      </c:pt>
                      <c:pt idx="320">
                        <c:v>15976.182854338549</c:v>
                      </c:pt>
                      <c:pt idx="321">
                        <c:v>15476.154847839847</c:v>
                      </c:pt>
                      <c:pt idx="322">
                        <c:v>14989.530730281025</c:v>
                      </c:pt>
                      <c:pt idx="323">
                        <c:v>14516.107191185467</c:v>
                      </c:pt>
                      <c:pt idx="324">
                        <c:v>14055.671597680077</c:v>
                      </c:pt>
                      <c:pt idx="325">
                        <c:v>13608.003247377463</c:v>
                      </c:pt>
                      <c:pt idx="326">
                        <c:v>13172.87453535758</c:v>
                      </c:pt>
                      <c:pt idx="327">
                        <c:v>12750.052038935013</c:v>
                      </c:pt>
                      <c:pt idx="328">
                        <c:v>12339.297523915768</c:v>
                      </c:pt>
                      <c:pt idx="329">
                        <c:v>11940.368876093999</c:v>
                      </c:pt>
                      <c:pt idx="330">
                        <c:v>11553.020961692557</c:v>
                      </c:pt>
                      <c:pt idx="331">
                        <c:v>11177.00642040465</c:v>
                      </c:pt>
                      <c:pt idx="332">
                        <c:v>10812.076394657604</c:v>
                      </c:pt>
                      <c:pt idx="333">
                        <c:v>10457.981198601425</c:v>
                      </c:pt>
                      <c:pt idx="334">
                        <c:v>10114.470930287614</c:v>
                      </c:pt>
                      <c:pt idx="335">
                        <c:v>9781.2960303323343</c:v>
                      </c:pt>
                      <c:pt idx="336">
                        <c:v>9458.2077903151512</c:v>
                      </c:pt>
                      <c:pt idx="337">
                        <c:v>9144.9588140081614</c:v>
                      </c:pt>
                      <c:pt idx="338">
                        <c:v>8841.3034344073385</c:v>
                      </c:pt>
                      <c:pt idx="339">
                        <c:v>8546.9980894308537</c:v>
                      </c:pt>
                      <c:pt idx="340">
                        <c:v>8261.8016590317711</c:v>
                      </c:pt>
                      <c:pt idx="341">
                        <c:v>7985.4757663086057</c:v>
                      </c:pt>
                      <c:pt idx="342">
                        <c:v>7717.7850451087579</c:v>
                      </c:pt>
                      <c:pt idx="343">
                        <c:v>7458.4973764810711</c:v>
                      </c:pt>
                      <c:pt idx="344">
                        <c:v>7207.3840962080285</c:v>
                      </c:pt>
                      <c:pt idx="345">
                        <c:v>6964.2201755484566</c:v>
                      </c:pt>
                      <c:pt idx="346">
                        <c:v>6728.7843771586195</c:v>
                      </c:pt>
                      <c:pt idx="347">
                        <c:v>6500.8593881204724</c:v>
                      </c:pt>
                      <c:pt idx="348">
                        <c:v>6280.2319318242371</c:v>
                      </c:pt>
                      <c:pt idx="349">
                        <c:v>6066.692860388197</c:v>
                      </c:pt>
                      <c:pt idx="350">
                        <c:v>5860.0372291952372</c:v>
                      </c:pt>
                      <c:pt idx="351">
                        <c:v>5660.0643550008535</c:v>
                      </c:pt>
                      <c:pt idx="352">
                        <c:v>5466.5778590254486</c:v>
                      </c:pt>
                      <c:pt idx="353">
                        <c:v>5279.3856962863356</c:v>
                      </c:pt>
                      <c:pt idx="354">
                        <c:v>5098.3001724202186</c:v>
                      </c:pt>
                      <c:pt idx="355">
                        <c:v>4923.1379490895197</c:v>
                      </c:pt>
                      <c:pt idx="356">
                        <c:v>4753.7200390491635</c:v>
                      </c:pt>
                      <c:pt idx="357">
                        <c:v>4589.8717918517068</c:v>
                      </c:pt>
                      <c:pt idx="358">
                        <c:v>4431.4228710830212</c:v>
                      </c:pt>
                      <c:pt idx="359">
                        <c:v>4278.2072240188718</c:v>
                      </c:pt>
                      <c:pt idx="360">
                        <c:v>4130.0630444446579</c:v>
                      </c:pt>
                      <c:pt idx="361">
                        <c:v>3986.8327294010669</c:v>
                      </c:pt>
                      <c:pt idx="362">
                        <c:v>3848.3628305159509</c:v>
                      </c:pt>
                      <c:pt idx="363">
                        <c:v>3714.5040005641058</c:v>
                      </c:pt>
                      <c:pt idx="364">
                        <c:v>3585.1109358090907</c:v>
                      </c:pt>
                      <c:pt idx="365">
                        <c:v>3460.0423146905378</c:v>
                      </c:pt>
                      <c:pt idx="366">
                        <c:v>3339.1607333272696</c:v>
                      </c:pt>
                      <c:pt idx="367">
                        <c:v>3222.332638294436</c:v>
                      </c:pt>
                      <c:pt idx="368">
                        <c:v>3109.4282570974901</c:v>
                      </c:pt>
                      <c:pt idx="369">
                        <c:v>3000.3215267229825</c:v>
                      </c:pt>
                      <c:pt idx="370">
                        <c:v>2894.8900206116959</c:v>
                      </c:pt>
                      <c:pt idx="371">
                        <c:v>2793.0148743698373</c:v>
                      </c:pt>
                      <c:pt idx="372">
                        <c:v>2694.5807105395943</c:v>
                      </c:pt>
                      <c:pt idx="373">
                        <c:v>2599.4755626535043</c:v>
                      </c:pt>
                      <c:pt idx="374">
                        <c:v>2507.5907988473773</c:v>
                      </c:pt>
                      <c:pt idx="375">
                        <c:v>2418.8210452469066</c:v>
                      </c:pt>
                      <c:pt idx="376">
                        <c:v>2333.0641093123704</c:v>
                      </c:pt>
                      <c:pt idx="377">
                        <c:v>2250.220903346315</c:v>
                      </c:pt>
                      <c:pt idx="378">
                        <c:v>2170.1953682992607</c:v>
                      </c:pt>
                      <c:pt idx="379">
                        <c:v>2092.8943980438635</c:v>
                      </c:pt>
                      <c:pt idx="380">
                        <c:v>2018.227764246054</c:v>
                      </c:pt>
                      <c:pt idx="381">
                        <c:v>1946.1080419225618</c:v>
                      </c:pt>
                      <c:pt idx="382">
                        <c:v>1876.4505358310416</c:v>
                      </c:pt>
                      <c:pt idx="383">
                        <c:v>1809.1732077458873</c:v>
                      </c:pt>
                      <c:pt idx="384">
                        <c:v>1744.1966047342867</c:v>
                      </c:pt>
                      <c:pt idx="385">
                        <c:v>1681.443788472563</c:v>
                      </c:pt>
                      <c:pt idx="386">
                        <c:v>1620.8402656894177</c:v>
                      </c:pt>
                      <c:pt idx="387">
                        <c:v>1562.3139197602868</c:v>
                      </c:pt>
                      <c:pt idx="388">
                        <c:v>1505.7949435422197</c:v>
                      </c:pt>
                      <c:pt idx="389">
                        <c:v>1451.2157734297216</c:v>
                      </c:pt>
                      <c:pt idx="390">
                        <c:v>1398.5110247144476</c:v>
                      </c:pt>
                      <c:pt idx="391">
                        <c:v>1347.6174282403663</c:v>
                      </c:pt>
                      <c:pt idx="392">
                        <c:v>1298.4737683804706</c:v>
                      </c:pt>
                      <c:pt idx="393">
                        <c:v>1251.0208223713562</c:v>
                      </c:pt>
                      <c:pt idx="394">
                        <c:v>1205.2013009758666</c:v>
                      </c:pt>
                      <c:pt idx="395">
                        <c:v>1160.9597905138507</c:v>
                      </c:pt>
                      <c:pt idx="396">
                        <c:v>1118.2426962479949</c:v>
                      </c:pt>
                      <c:pt idx="397">
                        <c:v>1076.9981871219352</c:v>
                      </c:pt>
                      <c:pt idx="398">
                        <c:v>1037.1761418562382</c:v>
                      </c:pt>
                      <c:pt idx="399">
                        <c:v>998.7280963761732</c:v>
                      </c:pt>
                      <c:pt idx="400">
                        <c:v>961.60719258803874</c:v>
                      </c:pt>
                      <c:pt idx="401">
                        <c:v>925.7681284667924</c:v>
                      </c:pt>
                      <c:pt idx="402">
                        <c:v>891.16710945684463</c:v>
                      </c:pt>
                      <c:pt idx="403">
                        <c:v>857.76180116180331</c:v>
                      </c:pt>
                      <c:pt idx="404">
                        <c:v>825.51128331478685</c:v>
                      </c:pt>
                      <c:pt idx="405">
                        <c:v>794.37600500229746</c:v>
                      </c:pt>
                      <c:pt idx="406">
                        <c:v>764.31774112675339</c:v>
                      </c:pt>
                      <c:pt idx="407">
                        <c:v>735.29955008719116</c:v>
                      </c:pt>
                      <c:pt idx="408">
                        <c:v>707.28573264926672</c:v>
                      </c:pt>
                      <c:pt idx="409">
                        <c:v>680.24179200455546</c:v>
                      </c:pt>
                      <c:pt idx="410">
                        <c:v>654.13439495489001</c:v>
                      </c:pt>
                      <c:pt idx="411">
                        <c:v>628.9313342589885</c:v>
                      </c:pt>
                      <c:pt idx="412">
                        <c:v>604.60149204730988</c:v>
                      </c:pt>
                      <c:pt idx="413">
                        <c:v>581.11480434704572</c:v>
                      </c:pt>
                      <c:pt idx="414">
                        <c:v>558.44222664274275</c:v>
                      </c:pt>
                      <c:pt idx="415">
                        <c:v>536.55570048466325</c:v>
                      </c:pt>
                      <c:pt idx="416">
                        <c:v>515.42812109738588</c:v>
                      </c:pt>
                      <c:pt idx="417">
                        <c:v>495.03330597374588</c:v>
                      </c:pt>
                      <c:pt idx="418">
                        <c:v>475.34596442896873</c:v>
                      </c:pt>
                      <c:pt idx="419">
                        <c:v>456.341668096371</c:v>
                      </c:pt>
                      <c:pt idx="420">
                        <c:v>437.99682232644409</c:v>
                      </c:pt>
                      <c:pt idx="421">
                        <c:v>420.28863848652691</c:v>
                      </c:pt>
                      <c:pt idx="422">
                        <c:v>403.19510711543262</c:v>
                      </c:pt>
                      <c:pt idx="423">
                        <c:v>386.69497192651033</c:v>
                      </c:pt>
                      <c:pt idx="424">
                        <c:v>370.76770463120192</c:v>
                      </c:pt>
                      <c:pt idx="425">
                        <c:v>355.39348055887967</c:v>
                      </c:pt>
                      <c:pt idx="426">
                        <c:v>340.55315505061299</c:v>
                      </c:pt>
                      <c:pt idx="427">
                        <c:v>326.22824061103165</c:v>
                      </c:pt>
                      <c:pt idx="428">
                        <c:v>312.40088479407132</c:v>
                      </c:pt>
                      <c:pt idx="429">
                        <c:v>299.05384878627956</c:v>
                      </c:pt>
                      <c:pt idx="430">
                        <c:v>286.17048670630902</c:v>
                      </c:pt>
                      <c:pt idx="431">
                        <c:v>273.73472554702312</c:v>
                      </c:pt>
                      <c:pt idx="432">
                        <c:v>261.73104579653591</c:v>
                      </c:pt>
                      <c:pt idx="433">
                        <c:v>250.1444626711309</c:v>
                      </c:pt>
                      <c:pt idx="434">
                        <c:v>238.96050796657801</c:v>
                      </c:pt>
                      <c:pt idx="435">
                        <c:v>228.16521251481026</c:v>
                      </c:pt>
                      <c:pt idx="436">
                        <c:v>217.7450892040506</c:v>
                      </c:pt>
                      <c:pt idx="437">
                        <c:v>207.68711656145751</c:v>
                      </c:pt>
                      <c:pt idx="438">
                        <c:v>197.97872288618237</c:v>
                      </c:pt>
                      <c:pt idx="439">
                        <c:v>188.60777089651674</c:v>
                      </c:pt>
                      <c:pt idx="440">
                        <c:v>179.56254289578646</c:v>
                      </c:pt>
                      <c:pt idx="441">
                        <c:v>170.83172642812133</c:v>
                      </c:pt>
                      <c:pt idx="442">
                        <c:v>162.40440041013062</c:v>
                      </c:pt>
                      <c:pt idx="443">
                        <c:v>154.27002172451466</c:v>
                      </c:pt>
                      <c:pt idx="444">
                        <c:v>146.41841227468103</c:v>
                      </c:pt>
                      <c:pt idx="445">
                        <c:v>138.83974645379931</c:v>
                      </c:pt>
                      <c:pt idx="446">
                        <c:v>131.52453904878348</c:v>
                      </c:pt>
                      <c:pt idx="447">
                        <c:v>124.46363354846835</c:v>
                      </c:pt>
                      <c:pt idx="448">
                        <c:v>117.6481908429414</c:v>
                      </c:pt>
                      <c:pt idx="449">
                        <c:v>111.0696783028543</c:v>
                      </c:pt>
                      <c:pt idx="450">
                        <c:v>104.71985923312604</c:v>
                      </c:pt>
                      <c:pt idx="451">
                        <c:v>98.590782676823437</c:v>
                      </c:pt>
                      <c:pt idx="452">
                        <c:v>92.674773570150137</c:v>
                      </c:pt>
                      <c:pt idx="453">
                        <c:v>86.964423233643174</c:v>
                      </c:pt>
                      <c:pt idx="454">
                        <c:v>81.452580169774592</c:v>
                      </c:pt>
                      <c:pt idx="455">
                        <c:v>76.132341196760535</c:v>
                      </c:pt>
                      <c:pt idx="456">
                        <c:v>70.997042868286371</c:v>
                      </c:pt>
                      <c:pt idx="457">
                        <c:v>66.040253192186356</c:v>
                      </c:pt>
                      <c:pt idx="458">
                        <c:v>61.255763626657426</c:v>
                      </c:pt>
                      <c:pt idx="459">
                        <c:v>56.637581354938447</c:v>
                      </c:pt>
                      <c:pt idx="460">
                        <c:v>52.179921823553741</c:v>
                      </c:pt>
                      <c:pt idx="461">
                        <c:v>47.877201530151069</c:v>
                      </c:pt>
                      <c:pt idx="462">
                        <c:v>43.724031067453325</c:v>
                      </c:pt>
                      <c:pt idx="463">
                        <c:v>39.715208393521607</c:v>
                      </c:pt>
                      <c:pt idx="464">
                        <c:v>35.845712349750102</c:v>
                      </c:pt>
                      <c:pt idx="465">
                        <c:v>32.110696383751929</c:v>
                      </c:pt>
                      <c:pt idx="466">
                        <c:v>28.50548249669373</c:v>
                      </c:pt>
                      <c:pt idx="467">
                        <c:v>25.025555402971804</c:v>
                      </c:pt>
                      <c:pt idx="468">
                        <c:v>21.666556880809367</c:v>
                      </c:pt>
                      <c:pt idx="469">
                        <c:v>18.424280320294201</c:v>
                      </c:pt>
                      <c:pt idx="470">
                        <c:v>15.294665466062725</c:v>
                      </c:pt>
                      <c:pt idx="471">
                        <c:v>12.273793336004019</c:v>
                      </c:pt>
                      <c:pt idx="472">
                        <c:v>9.357881311327219</c:v>
                      </c:pt>
                      <c:pt idx="473">
                        <c:v>6.5432784045115113</c:v>
                      </c:pt>
                      <c:pt idx="474">
                        <c:v>3.8264606818556786</c:v>
                      </c:pt>
                      <c:pt idx="475">
                        <c:v>1.2040268527343869</c:v>
                      </c:pt>
                      <c:pt idx="476">
                        <c:v>-1.3273059967905283</c:v>
                      </c:pt>
                      <c:pt idx="477">
                        <c:v>-3.7707065148279071</c:v>
                      </c:pt>
                      <c:pt idx="478">
                        <c:v>-6.1292330594733357</c:v>
                      </c:pt>
                      <c:pt idx="479">
                        <c:v>-8.4058375312015414</c:v>
                      </c:pt>
                      <c:pt idx="480">
                        <c:v>-10.603369078598917</c:v>
                      </c:pt>
                      <c:pt idx="481">
                        <c:v>-12.724577670916915</c:v>
                      </c:pt>
                      <c:pt idx="482">
                        <c:v>-14.772117545828223</c:v>
                      </c:pt>
                      <c:pt idx="483">
                        <c:v>-16.748550545424223</c:v>
                      </c:pt>
                      <c:pt idx="484">
                        <c:v>-18.656349327415228</c:v>
                      </c:pt>
                      <c:pt idx="485">
                        <c:v>-20.497900470159948</c:v>
                      </c:pt>
                      <c:pt idx="486">
                        <c:v>-22.275507468730211</c:v>
                      </c:pt>
                      <c:pt idx="487">
                        <c:v>-23.991393624804914</c:v>
                      </c:pt>
                      <c:pt idx="488">
                        <c:v>-25.647704842500389</c:v>
                      </c:pt>
                      <c:pt idx="489">
                        <c:v>-27.246512318961322</c:v>
                      </c:pt>
                      <c:pt idx="490">
                        <c:v>-28.789815149269998</c:v>
                      </c:pt>
                      <c:pt idx="491">
                        <c:v>-30.279542834497988</c:v>
                      </c:pt>
                      <c:pt idx="492">
                        <c:v>-31.717557703144848</c:v>
                      </c:pt>
                      <c:pt idx="493">
                        <c:v>-33.10565725620836</c:v>
                      </c:pt>
                      <c:pt idx="494">
                        <c:v>-34.445576418191195</c:v>
                      </c:pt>
                      <c:pt idx="495">
                        <c:v>-35.738989726640284</c:v>
                      </c:pt>
                      <c:pt idx="496">
                        <c:v>-36.987513421103358</c:v>
                      </c:pt>
                      <c:pt idx="497">
                        <c:v>-38.192707486450672</c:v>
                      </c:pt>
                      <c:pt idx="498">
                        <c:v>-39.356077606789768</c:v>
                      </c:pt>
                      <c:pt idx="499">
                        <c:v>-40.479077057912946</c:v>
                      </c:pt>
                      <c:pt idx="500">
                        <c:v>-41.563108530826867</c:v>
                      </c:pt>
                      <c:pt idx="501">
                        <c:v>-42.609525899402797</c:v>
                      </c:pt>
                      <c:pt idx="502">
                        <c:v>-43.619635916315019</c:v>
                      </c:pt>
                      <c:pt idx="503">
                        <c:v>-44.594699857756495</c:v>
                      </c:pt>
                      <c:pt idx="504">
                        <c:v>-45.535935102030635</c:v>
                      </c:pt>
                      <c:pt idx="505">
                        <c:v>-46.444516668096185</c:v>
                      </c:pt>
                      <c:pt idx="506">
                        <c:v>-47.321578681468964</c:v>
                      </c:pt>
                      <c:pt idx="507">
                        <c:v>-48.168215808458626</c:v>
                      </c:pt>
                      <c:pt idx="508">
                        <c:v>-48.985484623350203</c:v>
                      </c:pt>
                      <c:pt idx="509">
                        <c:v>-49.774404939264059</c:v>
                      </c:pt>
                      <c:pt idx="510">
                        <c:v>-50.53596109058708</c:v>
                      </c:pt>
                      <c:pt idx="511">
                        <c:v>-51.271103160455823</c:v>
                      </c:pt>
                      <c:pt idx="512">
                        <c:v>-51.980748186819255</c:v>
                      </c:pt>
                      <c:pt idx="513">
                        <c:v>-52.665781302377582</c:v>
                      </c:pt>
                      <c:pt idx="514">
                        <c:v>-53.327056853100657</c:v>
                      </c:pt>
                      <c:pt idx="515">
                        <c:v>-53.965399467386305</c:v>
                      </c:pt>
                      <c:pt idx="516">
                        <c:v>-54.58160509262234</c:v>
                      </c:pt>
                      <c:pt idx="517">
                        <c:v>-55.176441997289658</c:v>
                      </c:pt>
                      <c:pt idx="518">
                        <c:v>-55.750651723705232</c:v>
                      </c:pt>
                      <c:pt idx="519">
                        <c:v>-56.304950036108494</c:v>
                      </c:pt>
                      <c:pt idx="520">
                        <c:v>-56.840027802623808</c:v>
                      </c:pt>
                      <c:pt idx="521">
                        <c:v>-57.35655187536031</c:v>
                      </c:pt>
                      <c:pt idx="522">
                        <c:v>-57.855165917426348</c:v>
                      </c:pt>
                      <c:pt idx="523">
                        <c:v>-58.33649121504277</c:v>
                      </c:pt>
                      <c:pt idx="524">
                        <c:v>-58.801127455197275</c:v>
                      </c:pt>
                      <c:pt idx="525">
                        <c:v>-59.249653480015695</c:v>
                      </c:pt>
                      <c:pt idx="526">
                        <c:v>-59.682628011330962</c:v>
                      </c:pt>
                      <c:pt idx="527">
                        <c:v>-60.100590352900326</c:v>
                      </c:pt>
                      <c:pt idx="528">
                        <c:v>-60.504061060026288</c:v>
                      </c:pt>
                      <c:pt idx="529">
                        <c:v>-60.893542602658272</c:v>
                      </c:pt>
                      <c:pt idx="530">
                        <c:v>-61.269519987516105</c:v>
                      </c:pt>
                      <c:pt idx="531">
                        <c:v>-61.632461368106306</c:v>
                      </c:pt>
                      <c:pt idx="532">
                        <c:v>-61.98281863424927</c:v>
                      </c:pt>
                      <c:pt idx="533">
                        <c:v>-62.32102797459811</c:v>
                      </c:pt>
                      <c:pt idx="534">
                        <c:v>-62.647510421462357</c:v>
                      </c:pt>
                      <c:pt idx="535">
                        <c:v>-62.96267238818109</c:v>
                      </c:pt>
                      <c:pt idx="536">
                        <c:v>-63.266906164586544</c:v>
                      </c:pt>
                      <c:pt idx="537">
                        <c:v>-63.560590419918299</c:v>
                      </c:pt>
                      <c:pt idx="538">
                        <c:v>-63.844090669415891</c:v>
                      </c:pt>
                      <c:pt idx="539">
                        <c:v>-64.117759736254811</c:v>
                      </c:pt>
                      <c:pt idx="540">
                        <c:v>-64.381938191130757</c:v>
                      </c:pt>
                      <c:pt idx="541">
                        <c:v>-64.636954779736698</c:v>
                      </c:pt>
                      <c:pt idx="542">
                        <c:v>-64.883126836270094</c:v>
                      </c:pt>
                      <c:pt idx="543">
                        <c:v>-65.120760671794415</c:v>
                      </c:pt>
                      <c:pt idx="544">
                        <c:v>-65.350151972845197</c:v>
                      </c:pt>
                      <c:pt idx="545">
                        <c:v>-65.571586154401302</c:v>
                      </c:pt>
                      <c:pt idx="546">
                        <c:v>-65.785338728688657</c:v>
                      </c:pt>
                      <c:pt idx="547">
                        <c:v>-65.991675645112991</c:v>
                      </c:pt>
                      <c:pt idx="548">
                        <c:v>-66.190853624604642</c:v>
                      </c:pt>
                      <c:pt idx="549">
                        <c:v>-66.3831204790622</c:v>
                      </c:pt>
                      <c:pt idx="550">
                        <c:v>-66.568715421482921</c:v>
                      </c:pt>
                      <c:pt idx="551">
                        <c:v>-66.747869366779923</c:v>
                      </c:pt>
                      <c:pt idx="552">
                        <c:v>-66.920805216766894</c:v>
                      </c:pt>
                      <c:pt idx="553">
                        <c:v>-67.087738142348826</c:v>
                      </c:pt>
                      <c:pt idx="554">
                        <c:v>-67.248875852674246</c:v>
                      </c:pt>
                      <c:pt idx="555">
                        <c:v>-67.40441884752363</c:v>
                      </c:pt>
                      <c:pt idx="556">
                        <c:v>-67.554560677148402</c:v>
                      </c:pt>
                      <c:pt idx="557">
                        <c:v>-67.699488180689514</c:v>
                      </c:pt>
                      <c:pt idx="558">
                        <c:v>-67.83938171621412</c:v>
                      </c:pt>
                      <c:pt idx="559">
                        <c:v>-67.974415387026966</c:v>
                      </c:pt>
                      <c:pt idx="560">
                        <c:v>-68.1047572651878</c:v>
                      </c:pt>
                      <c:pt idx="561">
                        <c:v>-68.230569591745734</c:v>
                      </c:pt>
                      <c:pt idx="562">
                        <c:v>-68.352008985355496</c:v>
                      </c:pt>
                      <c:pt idx="563">
                        <c:v>-68.469226635992527</c:v>
                      </c:pt>
                      <c:pt idx="564">
                        <c:v>-68.582368495874107</c:v>
                      </c:pt>
                      <c:pt idx="565">
                        <c:v>-68.691575454548001</c:v>
                      </c:pt>
                      <c:pt idx="566">
                        <c:v>-68.796983524225652</c:v>
                      </c:pt>
                      <c:pt idx="567">
                        <c:v>-68.898724000900984</c:v>
                      </c:pt>
                      <c:pt idx="568">
                        <c:v>-68.996923634782434</c:v>
                      </c:pt>
                      <c:pt idx="569">
                        <c:v>-69.091704781167209</c:v>
                      </c:pt>
                      <c:pt idx="570">
                        <c:v>-69.183185560628772</c:v>
                      </c:pt>
                      <c:pt idx="571">
                        <c:v>-69.271479998715222</c:v>
                      </c:pt>
                      <c:pt idx="572">
                        <c:v>-69.356698175892234</c:v>
                      </c:pt>
                      <c:pt idx="573">
                        <c:v>-69.438946357928216</c:v>
                      </c:pt>
                      <c:pt idx="574">
                        <c:v>-69.518327129073441</c:v>
                      </c:pt>
                      <c:pt idx="575">
                        <c:v>-69.594939524307847</c:v>
                      </c:pt>
                      <c:pt idx="576">
                        <c:v>-69.668879150412977</c:v>
                      </c:pt>
                      <c:pt idx="577">
                        <c:v>-69.740238301455975</c:v>
                      </c:pt>
                      <c:pt idx="578">
                        <c:v>-69.809106077067554</c:v>
                      </c:pt>
                      <c:pt idx="579">
                        <c:v>-69.875568495132029</c:v>
                      </c:pt>
                      <c:pt idx="580">
                        <c:v>-69.939708593301475</c:v>
                      </c:pt>
                      <c:pt idx="581">
                        <c:v>-70.00160653796047</c:v>
                      </c:pt>
                      <c:pt idx="582">
                        <c:v>-70.061339720152318</c:v>
                      </c:pt>
                      <c:pt idx="583">
                        <c:v>-70.118982852436602</c:v>
                      </c:pt>
                      <c:pt idx="584">
                        <c:v>-70.174608064815402</c:v>
                      </c:pt>
                      <c:pt idx="585">
                        <c:v>-70.228284989483654</c:v>
                      </c:pt>
                      <c:pt idx="586">
                        <c:v>-70.280080850236118</c:v>
                      </c:pt>
                      <c:pt idx="587">
                        <c:v>-70.330060547217727</c:v>
                      </c:pt>
                      <c:pt idx="588">
                        <c:v>-70.378286734223366</c:v>
                      </c:pt>
                      <c:pt idx="589">
                        <c:v>-70.424819897860289</c:v>
                      </c:pt>
                      <c:pt idx="590">
                        <c:v>-70.469718434847891</c:v>
                      </c:pt>
                      <c:pt idx="591">
                        <c:v>-70.513038720935583</c:v>
                      </c:pt>
                      <c:pt idx="592">
                        <c:v>-70.554835183545947</c:v>
                      </c:pt>
                      <c:pt idx="593">
                        <c:v>-70.595160369761288</c:v>
                      </c:pt>
                      <c:pt idx="594">
                        <c:v>-70.634065008722246</c:v>
                      </c:pt>
                      <c:pt idx="595">
                        <c:v>-70.671598075889051</c:v>
                      </c:pt>
                      <c:pt idx="596">
                        <c:v>-70.707806851714849</c:v>
                      </c:pt>
                      <c:pt idx="597">
                        <c:v>-70.742736988700926</c:v>
                      </c:pt>
                      <c:pt idx="598">
                        <c:v>-70.77643255610019</c:v>
                      </c:pt>
                      <c:pt idx="599">
                        <c:v>-70.808936105109751</c:v>
                      </c:pt>
                      <c:pt idx="600">
                        <c:v>-70.840288711711764</c:v>
                      </c:pt>
                      <c:pt idx="601">
                        <c:v>-70.870530037209392</c:v>
                      </c:pt>
                      <c:pt idx="602">
                        <c:v>-70.899698370136321</c:v>
                      </c:pt>
                      <c:pt idx="603">
                        <c:v>-70.927830678410828</c:v>
                      </c:pt>
                      <c:pt idx="604">
                        <c:v>-70.954962650313973</c:v>
                      </c:pt>
                      <c:pt idx="605">
                        <c:v>-70.981128744781017</c:v>
                      </c:pt>
                      <c:pt idx="606">
                        <c:v>-71.006362228654325</c:v>
                      </c:pt>
                      <c:pt idx="607">
                        <c:v>-71.030695222318172</c:v>
                      </c:pt>
                      <c:pt idx="608">
                        <c:v>-71.054158734157681</c:v>
                      </c:pt>
                      <c:pt idx="609">
                        <c:v>-71.076782704330981</c:v>
                      </c:pt>
                      <c:pt idx="610">
                        <c:v>-71.098596037365496</c:v>
                      </c:pt>
                      <c:pt idx="611">
                        <c:v>-71.119626644998789</c:v>
                      </c:pt>
                      <c:pt idx="612">
                        <c:v>-71.13990146946162</c:v>
                      </c:pt>
                      <c:pt idx="613">
                        <c:v>-71.159446526318789</c:v>
                      </c:pt>
                      <c:pt idx="614">
                        <c:v>-71.178286935202777</c:v>
                      </c:pt>
                      <c:pt idx="615">
                        <c:v>-71.196446942165494</c:v>
                      </c:pt>
                      <c:pt idx="616">
                        <c:v>-71.213949965313077</c:v>
                      </c:pt>
                      <c:pt idx="617">
                        <c:v>-71.230818608775735</c:v>
                      </c:pt>
                      <c:pt idx="618">
                        <c:v>-71.247074700891972</c:v>
                      </c:pt>
                      <c:pt idx="619">
                        <c:v>-71.26273931376636</c:v>
                      </c:pt>
                      <c:pt idx="620">
                        <c:v>-71.277832794003189</c:v>
                      </c:pt>
                      <c:pt idx="621">
                        <c:v>-71.292374789714813</c:v>
                      </c:pt>
                      <c:pt idx="622">
                        <c:v>-71.306384264491498</c:v>
                      </c:pt>
                      <c:pt idx="623">
                        <c:v>-71.319879534654319</c:v>
                      </c:pt>
                      <c:pt idx="624">
                        <c:v>-71.332878282293677</c:v>
                      </c:pt>
                      <c:pt idx="625">
                        <c:v>-71.345397578552365</c:v>
                      </c:pt>
                      <c:pt idx="626">
                        <c:v>-71.357453910633922</c:v>
                      </c:pt>
                      <c:pt idx="627">
                        <c:v>-71.369063191115856</c:v>
                      </c:pt>
                      <c:pt idx="628">
                        <c:v>-71.380240789614618</c:v>
                      </c:pt>
                      <c:pt idx="629">
                        <c:v>-71.391001543961465</c:v>
                      </c:pt>
                      <c:pt idx="630">
                        <c:v>-71.401359780691564</c:v>
                      </c:pt>
                      <c:pt idx="631">
                        <c:v>-71.411329333670437</c:v>
                      </c:pt>
                      <c:pt idx="632">
                        <c:v>-71.42092355620116</c:v>
                      </c:pt>
                      <c:pt idx="633">
                        <c:v>-71.430155348964036</c:v>
                      </c:pt>
                      <c:pt idx="634">
                        <c:v>-71.439037160947919</c:v>
                      </c:pt>
                      <c:pt idx="635">
                        <c:v>-71.447581016458571</c:v>
                      </c:pt>
                      <c:pt idx="636">
                        <c:v>-71.455798524431884</c:v>
                      </c:pt>
                      <c:pt idx="637">
                        <c:v>-71.463700894266367</c:v>
                      </c:pt>
                      <c:pt idx="638">
                        <c:v>-71.471298948861659</c:v>
                      </c:pt>
                      <c:pt idx="639">
                        <c:v>-71.478603140451014</c:v>
                      </c:pt>
                      <c:pt idx="640">
                        <c:v>-71.485623558051884</c:v>
                      </c:pt>
                      <c:pt idx="641">
                        <c:v>-71.49236994702369</c:v>
                      </c:pt>
                      <c:pt idx="642">
                        <c:v>-71.498851714655757</c:v>
                      </c:pt>
                      <c:pt idx="643">
                        <c:v>-71.505077945068479</c:v>
                      </c:pt>
                      <c:pt idx="644">
                        <c:v>-71.511057410389185</c:v>
                      </c:pt>
                      <c:pt idx="645">
                        <c:v>-71.51679858006537</c:v>
                      </c:pt>
                      <c:pt idx="646">
                        <c:v>-71.522309632971883</c:v>
                      </c:pt>
                      <c:pt idx="647">
                        <c:v>-71.527598465792835</c:v>
                      </c:pt>
                      <c:pt idx="648">
                        <c:v>-71.532672704197466</c:v>
                      </c:pt>
                      <c:pt idx="649">
                        <c:v>-71.537539712153375</c:v>
                      </c:pt>
                      <c:pt idx="650">
                        <c:v>-71.542206596583128</c:v>
                      </c:pt>
                      <c:pt idx="651">
                        <c:v>-71.546680225990713</c:v>
                      </c:pt>
                      <c:pt idx="652">
                        <c:v>-71.55096722766757</c:v>
                      </c:pt>
                      <c:pt idx="653">
                        <c:v>-71.555074002593756</c:v>
                      </c:pt>
                      <c:pt idx="654">
                        <c:v>-71.559006734751165</c:v>
                      </c:pt>
                      <c:pt idx="655">
                        <c:v>-71.562771388329566</c:v>
                      </c:pt>
                      <c:pt idx="656">
                        <c:v>-71.56637373007834</c:v>
                      </c:pt>
                      <c:pt idx="657">
                        <c:v>-71.569819322787225</c:v>
                      </c:pt>
                      <c:pt idx="658">
                        <c:v>-71.573113543912768</c:v>
                      </c:pt>
                      <c:pt idx="659">
                        <c:v>-71.576261579990387</c:v>
                      </c:pt>
                      <c:pt idx="660">
                        <c:v>-71.579268441535532</c:v>
                      </c:pt>
                      <c:pt idx="661">
                        <c:v>-71.582138969562948</c:v>
                      </c:pt>
                      <c:pt idx="662">
                        <c:v>-71.584877835586667</c:v>
                      </c:pt>
                      <c:pt idx="663">
                        <c:v>-71.587489550933242</c:v>
                      </c:pt>
                      <c:pt idx="664">
                        <c:v>-71.589978472329676</c:v>
                      </c:pt>
                      <c:pt idx="665">
                        <c:v>-71.592348809354007</c:v>
                      </c:pt>
                      <c:pt idx="666">
                        <c:v>-71.594604623503983</c:v>
                      </c:pt>
                      <c:pt idx="667">
                        <c:v>-71.596749837510288</c:v>
                      </c:pt>
                      <c:pt idx="668">
                        <c:v>-71.598788239061832</c:v>
                      </c:pt>
                      <c:pt idx="669">
                        <c:v>-71.600723491050303</c:v>
                      </c:pt>
                      <c:pt idx="670">
                        <c:v>-71.602559121325612</c:v>
                      </c:pt>
                      <c:pt idx="671">
                        <c:v>-71.604298541322351</c:v>
                      </c:pt>
                      <c:pt idx="672">
                        <c:v>-71.6059450507164</c:v>
                      </c:pt>
                      <c:pt idx="673">
                        <c:v>-71.60750182531774</c:v>
                      </c:pt>
                      <c:pt idx="674">
                        <c:v>-71.608971940353513</c:v>
                      </c:pt>
                      <c:pt idx="675">
                        <c:v>-71.610358362086117</c:v>
                      </c:pt>
                      <c:pt idx="676">
                        <c:v>-71.611663955263793</c:v>
                      </c:pt>
                      <c:pt idx="677">
                        <c:v>-71.612891484983265</c:v>
                      </c:pt>
                      <c:pt idx="678">
                        <c:v>-71.614043626002967</c:v>
                      </c:pt>
                      <c:pt idx="679">
                        <c:v>-71.615122957155108</c:v>
                      </c:pt>
                      <c:pt idx="680">
                        <c:v>-71.616131967864931</c:v>
                      </c:pt>
                      <c:pt idx="681">
                        <c:v>-71.617073066532612</c:v>
                      </c:pt>
                      <c:pt idx="682">
                        <c:v>-71.617948576807976</c:v>
                      </c:pt>
                      <c:pt idx="683">
                        <c:v>-71.618760741315782</c:v>
                      </c:pt>
                      <c:pt idx="684">
                        <c:v>-71.619511727243662</c:v>
                      </c:pt>
                      <c:pt idx="685">
                        <c:v>-71.62020362727344</c:v>
                      </c:pt>
                      <c:pt idx="686">
                        <c:v>-71.620838463306427</c:v>
                      </c:pt>
                      <c:pt idx="687">
                        <c:v>-71.621418185532093</c:v>
                      </c:pt>
                      <c:pt idx="688">
                        <c:v>-71.621944679878652</c:v>
                      </c:pt>
                      <c:pt idx="689">
                        <c:v>-71.62241976428777</c:v>
                      </c:pt>
                      <c:pt idx="690">
                        <c:v>-71.622845198959112</c:v>
                      </c:pt>
                      <c:pt idx="691">
                        <c:v>-71.62322268076241</c:v>
                      </c:pt>
                      <c:pt idx="692">
                        <c:v>-71.623553847894073</c:v>
                      </c:pt>
                      <c:pt idx="693">
                        <c:v>-71.623840285465121</c:v>
                      </c:pt>
                      <c:pt idx="694">
                        <c:v>-71.624083519913256</c:v>
                      </c:pt>
                      <c:pt idx="695">
                        <c:v>-71.624285029247403</c:v>
                      </c:pt>
                      <c:pt idx="696">
                        <c:v>-71.624446239322424</c:v>
                      </c:pt>
                      <c:pt idx="697">
                        <c:v>-71.624568527564406</c:v>
                      </c:pt>
                      <c:pt idx="698">
                        <c:v>-71.624653222039342</c:v>
                      </c:pt>
                      <c:pt idx="699">
                        <c:v>-71.624701610766351</c:v>
                      </c:pt>
                      <c:pt idx="700">
                        <c:v>-71.624714930541813</c:v>
                      </c:pt>
                      <c:pt idx="701">
                        <c:v>-71.624694380909204</c:v>
                      </c:pt>
                      <c:pt idx="702">
                        <c:v>-71.624641119502485</c:v>
                      </c:pt>
                      <c:pt idx="703">
                        <c:v>-71.624556262046099</c:v>
                      </c:pt>
                      <c:pt idx="704">
                        <c:v>-71.62444088794291</c:v>
                      </c:pt>
                      <c:pt idx="705">
                        <c:v>-71.624296041205525</c:v>
                      </c:pt>
                      <c:pt idx="706">
                        <c:v>-71.62412272579968</c:v>
                      </c:pt>
                      <c:pt idx="707">
                        <c:v>-71.623921915888786</c:v>
                      </c:pt>
                      <c:pt idx="708">
                        <c:v>-71.623694547452033</c:v>
                      </c:pt>
                      <c:pt idx="709">
                        <c:v>-71.623441531322896</c:v>
                      </c:pt>
                      <c:pt idx="710">
                        <c:v>-71.62316374015063</c:v>
                      </c:pt>
                      <c:pt idx="711">
                        <c:v>-71.622862019576132</c:v>
                      </c:pt>
                      <c:pt idx="712">
                        <c:v>-71.6225371863693</c:v>
                      </c:pt>
                      <c:pt idx="713">
                        <c:v>-71.622190031222999</c:v>
                      </c:pt>
                      <c:pt idx="714">
                        <c:v>-71.621821315027773</c:v>
                      </c:pt>
                      <c:pt idx="715">
                        <c:v>-71.621431772597134</c:v>
                      </c:pt>
                      <c:pt idx="716">
                        <c:v>-71.621022116392851</c:v>
                      </c:pt>
                      <c:pt idx="717">
                        <c:v>-71.620593030937016</c:v>
                      </c:pt>
                      <c:pt idx="718">
                        <c:v>-71.620145180262625</c:v>
                      </c:pt>
                      <c:pt idx="719">
                        <c:v>-71.619679204188287</c:v>
                      </c:pt>
                      <c:pt idx="720">
                        <c:v>-71.619195721112192</c:v>
                      </c:pt>
                      <c:pt idx="721">
                        <c:v>-71.618695328012109</c:v>
                      </c:pt>
                      <c:pt idx="722">
                        <c:v>-71.618178602308035</c:v>
                      </c:pt>
                      <c:pt idx="723">
                        <c:v>-71.61764610093087</c:v>
                      </c:pt>
                      <c:pt idx="724">
                        <c:v>-71.617098360322416</c:v>
                      </c:pt>
                      <c:pt idx="725">
                        <c:v>-71.616535902954638</c:v>
                      </c:pt>
                      <c:pt idx="726">
                        <c:v>-71.615959228947759</c:v>
                      </c:pt>
                      <c:pt idx="727">
                        <c:v>-71.615368823520839</c:v>
                      </c:pt>
                      <c:pt idx="728">
                        <c:v>-71.614765154197812</c:v>
                      </c:pt>
                      <c:pt idx="729">
                        <c:v>-71.614148674532771</c:v>
                      </c:pt>
                      <c:pt idx="730">
                        <c:v>-71.613519822247326</c:v>
                      </c:pt>
                      <c:pt idx="731">
                        <c:v>-71.612879014573991</c:v>
                      </c:pt>
                      <c:pt idx="732">
                        <c:v>-71.612226663157344</c:v>
                      </c:pt>
                      <c:pt idx="733">
                        <c:v>-71.611563161015511</c:v>
                      </c:pt>
                      <c:pt idx="734">
                        <c:v>-71.610888886265457</c:v>
                      </c:pt>
                      <c:pt idx="735">
                        <c:v>-71.610204208642244</c:v>
                      </c:pt>
                      <c:pt idx="736">
                        <c:v>-71.609509481117129</c:v>
                      </c:pt>
                      <c:pt idx="737">
                        <c:v>-71.608805047348142</c:v>
                      </c:pt>
                      <c:pt idx="738">
                        <c:v>-71.608091237023473</c:v>
                      </c:pt>
                      <c:pt idx="739">
                        <c:v>-71.607368368655443</c:v>
                      </c:pt>
                      <c:pt idx="740">
                        <c:v>-71.606636753305793</c:v>
                      </c:pt>
                      <c:pt idx="741">
                        <c:v>-71.605896688997746</c:v>
                      </c:pt>
                      <c:pt idx="742">
                        <c:v>-71.605148461647332</c:v>
                      </c:pt>
                      <c:pt idx="743">
                        <c:v>-71.604392350651324</c:v>
                      </c:pt>
                      <c:pt idx="744">
                        <c:v>-71.603628625161946</c:v>
                      </c:pt>
                      <c:pt idx="745">
                        <c:v>-71.602857544086874</c:v>
                      </c:pt>
                      <c:pt idx="746">
                        <c:v>-71.602079356089234</c:v>
                      </c:pt>
                      <c:pt idx="747">
                        <c:v>-71.601294306106865</c:v>
                      </c:pt>
                      <c:pt idx="748">
                        <c:v>-71.60050262697041</c:v>
                      </c:pt>
                      <c:pt idx="749">
                        <c:v>-71.599704544059932</c:v>
                      </c:pt>
                      <c:pt idx="750">
                        <c:v>-71.598900276236236</c:v>
                      </c:pt>
                      <c:pt idx="751">
                        <c:v>-71.598090034909546</c:v>
                      </c:pt>
                      <c:pt idx="752">
                        <c:v>-71.597274022176862</c:v>
                      </c:pt>
                      <c:pt idx="753">
                        <c:v>-71.596452433615923</c:v>
                      </c:pt>
                      <c:pt idx="754">
                        <c:v>-71.595625462010503</c:v>
                      </c:pt>
                      <c:pt idx="755">
                        <c:v>-71.594793288968503</c:v>
                      </c:pt>
                      <c:pt idx="756">
                        <c:v>-71.593956092372537</c:v>
                      </c:pt>
                      <c:pt idx="757">
                        <c:v>-71.593114041723311</c:v>
                      </c:pt>
                      <c:pt idx="758">
                        <c:v>-71.592267305590212</c:v>
                      </c:pt>
                      <c:pt idx="759">
                        <c:v>-71.591416040435433</c:v>
                      </c:pt>
                      <c:pt idx="760">
                        <c:v>-71.590560401789844</c:v>
                      </c:pt>
                      <c:pt idx="761">
                        <c:v>-71.589700539596379</c:v>
                      </c:pt>
                      <c:pt idx="762">
                        <c:v>-71.588836595416069</c:v>
                      </c:pt>
                      <c:pt idx="763">
                        <c:v>-71.587968710809946</c:v>
                      </c:pt>
                      <c:pt idx="764">
                        <c:v>-71.587097018025815</c:v>
                      </c:pt>
                      <c:pt idx="765">
                        <c:v>-71.58622164838016</c:v>
                      </c:pt>
                      <c:pt idx="766">
                        <c:v>-71.585342726670206</c:v>
                      </c:pt>
                      <c:pt idx="767">
                        <c:v>-71.584460373967886</c:v>
                      </c:pt>
                      <c:pt idx="768">
                        <c:v>-71.583574706688523</c:v>
                      </c:pt>
                      <c:pt idx="769">
                        <c:v>-71.582685837522149</c:v>
                      </c:pt>
                      <c:pt idx="770">
                        <c:v>-71.581793876364827</c:v>
                      </c:pt>
                      <c:pt idx="771">
                        <c:v>-71.580898928456008</c:v>
                      </c:pt>
                      <c:pt idx="772">
                        <c:v>-71.580001095309854</c:v>
                      </c:pt>
                      <c:pt idx="773">
                        <c:v>-71.579100475646555</c:v>
                      </c:pt>
                      <c:pt idx="774">
                        <c:v>-71.578197163529694</c:v>
                      </c:pt>
                      <c:pt idx="775">
                        <c:v>-71.577291252091527</c:v>
                      </c:pt>
                      <c:pt idx="776">
                        <c:v>-71.576382828876376</c:v>
                      </c:pt>
                      <c:pt idx="777">
                        <c:v>-71.575471980497241</c:v>
                      </c:pt>
                      <c:pt idx="778">
                        <c:v>-71.574558788910508</c:v>
                      </c:pt>
                      <c:pt idx="779">
                        <c:v>-71.573643334209919</c:v>
                      </c:pt>
                      <c:pt idx="780">
                        <c:v>-71.572725692763925</c:v>
                      </c:pt>
                      <c:pt idx="781">
                        <c:v>-71.571805940940976</c:v>
                      </c:pt>
                      <c:pt idx="782">
                        <c:v>-71.570884149521589</c:v>
                      </c:pt>
                      <c:pt idx="783">
                        <c:v>-71.569960387423635</c:v>
                      </c:pt>
                      <c:pt idx="784">
                        <c:v>-71.569034724496305</c:v>
                      </c:pt>
                      <c:pt idx="785">
                        <c:v>-71.568107223138213</c:v>
                      </c:pt>
                      <c:pt idx="786">
                        <c:v>-71.567177945747972</c:v>
                      </c:pt>
                      <c:pt idx="787">
                        <c:v>-71.566246955655515</c:v>
                      </c:pt>
                      <c:pt idx="788">
                        <c:v>-71.565314309671521</c:v>
                      </c:pt>
                      <c:pt idx="789">
                        <c:v>-71.564380062744021</c:v>
                      </c:pt>
                      <c:pt idx="790">
                        <c:v>-71.563444273546338</c:v>
                      </c:pt>
                      <c:pt idx="791">
                        <c:v>-71.562506990507245</c:v>
                      </c:pt>
                      <c:pt idx="792">
                        <c:v>-71.561568268574774</c:v>
                      </c:pt>
                      <c:pt idx="793">
                        <c:v>-71.560628153383732</c:v>
                      </c:pt>
                      <c:pt idx="794">
                        <c:v>-71.559686694294214</c:v>
                      </c:pt>
                      <c:pt idx="795">
                        <c:v>-71.55874393787235</c:v>
                      </c:pt>
                      <c:pt idx="796">
                        <c:v>-71.557799926958978</c:v>
                      </c:pt>
                      <c:pt idx="797">
                        <c:v>-71.556854705326259</c:v>
                      </c:pt>
                      <c:pt idx="798">
                        <c:v>-71.555908314883709</c:v>
                      </c:pt>
                      <c:pt idx="799">
                        <c:v>-71.554960795678198</c:v>
                      </c:pt>
                      <c:pt idx="800">
                        <c:v>-71.554012185893953</c:v>
                      </c:pt>
                      <c:pt idx="801">
                        <c:v>-71.553062521852553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EAB-4966-8163-B304FBD9C6A8}"/>
                  </c:ext>
                </c:extLst>
              </c15:ser>
            </c15:filteredBarSeries>
          </c:ext>
        </c:extLst>
      </c:barChart>
      <c:catAx>
        <c:axId val="73817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0" i="1"/>
                  <a:t># days</a:t>
                </a:r>
              </a:p>
            </c:rich>
          </c:tx>
          <c:layout>
            <c:manualLayout>
              <c:xMode val="edge"/>
              <c:yMode val="edge"/>
              <c:x val="4.8515277777777768E-2"/>
              <c:y val="0.8923011664899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9493140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0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307925393352086"/>
          <c:y val="4.5774493083191217E-2"/>
          <c:w val="0.79120458476607269"/>
          <c:h val="7.8217926852378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SG" sz="1200" b="1">
                <a:solidFill>
                  <a:srgbClr val="C00000"/>
                </a:solidFill>
              </a:rPr>
              <a:t>Daily</a:t>
            </a:r>
            <a:r>
              <a:rPr lang="en-SG" sz="1200" b="1" baseline="0">
                <a:solidFill>
                  <a:srgbClr val="C00000"/>
                </a:solidFill>
              </a:rPr>
              <a:t> # New Cases</a:t>
            </a:r>
            <a:endParaRPr lang="en-SG" sz="1200" b="1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2.2566048129032314E-2"/>
          <c:y val="3.8506727307182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2222222222222"/>
          <c:y val="0.18100397953382602"/>
          <c:w val="0.82761458333333338"/>
          <c:h val="0.64524540458593893"/>
        </c:manualLayout>
      </c:layout>
      <c:lineChart>
        <c:grouping val="standard"/>
        <c:varyColors val="0"/>
        <c:ser>
          <c:idx val="1"/>
          <c:order val="0"/>
          <c:tx>
            <c:strRef>
              <c:f>'II Backend'!$R$3</c:f>
              <c:strCache>
                <c:ptCount val="1"/>
                <c:pt idx="0">
                  <c:v>Exposed to Virus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[0]!View_N_E</c:f>
              <c:numCache>
                <c:formatCode>#,##0</c:formatCode>
                <c:ptCount val="802"/>
                <c:pt idx="0">
                  <c:v>0</c:v>
                </c:pt>
                <c:pt idx="1">
                  <c:v>9.6147472814173449E-2</c:v>
                </c:pt>
                <c:pt idx="2">
                  <c:v>0.1874861872426962</c:v>
                </c:pt>
                <c:pt idx="3">
                  <c:v>0.22866561052546944</c:v>
                </c:pt>
                <c:pt idx="4">
                  <c:v>0.22405634626560908</c:v>
                </c:pt>
                <c:pt idx="5">
                  <c:v>0.36843739394542374</c:v>
                </c:pt>
                <c:pt idx="6">
                  <c:v>0.41296207854475941</c:v>
                </c:pt>
                <c:pt idx="7">
                  <c:v>0.60601817270633052</c:v>
                </c:pt>
                <c:pt idx="8">
                  <c:v>0.69965121362144223</c:v>
                </c:pt>
                <c:pt idx="9">
                  <c:v>0.84676320226032253</c:v>
                </c:pt>
                <c:pt idx="10">
                  <c:v>0.9008589465088237</c:v>
                </c:pt>
                <c:pt idx="11">
                  <c:v>0.9163648535786717</c:v>
                </c:pt>
                <c:pt idx="12">
                  <c:v>1.0383899308696598</c:v>
                </c:pt>
                <c:pt idx="13">
                  <c:v>1.1155571747823376</c:v>
                </c:pt>
                <c:pt idx="14">
                  <c:v>1.1513971434219397</c:v>
                </c:pt>
                <c:pt idx="15">
                  <c:v>1.1959214016147104</c:v>
                </c:pt>
                <c:pt idx="16">
                  <c:v>1.2475255231535187</c:v>
                </c:pt>
                <c:pt idx="17">
                  <c:v>1.3051435948644454</c:v>
                </c:pt>
                <c:pt idx="18">
                  <c:v>1.3680881952045834</c:v>
                </c:pt>
                <c:pt idx="19">
                  <c:v>1.4840121018955288</c:v>
                </c:pt>
                <c:pt idx="20">
                  <c:v>1.5541334888565252</c:v>
                </c:pt>
                <c:pt idx="21">
                  <c:v>1.6301957803040268</c:v>
                </c:pt>
                <c:pt idx="22">
                  <c:v>1.7118227033880746</c:v>
                </c:pt>
                <c:pt idx="23">
                  <c:v>1.7988260306486661</c:v>
                </c:pt>
                <c:pt idx="24">
                  <c:v>1.8911526113791721</c:v>
                </c:pt>
                <c:pt idx="25">
                  <c:v>2.0369206359629022</c:v>
                </c:pt>
                <c:pt idx="26">
                  <c:v>2.1376977733245108</c:v>
                </c:pt>
                <c:pt idx="27">
                  <c:v>2.2454964128544308</c:v>
                </c:pt>
                <c:pt idx="28">
                  <c:v>2.3601549698519464</c:v>
                </c:pt>
                <c:pt idx="29">
                  <c:v>2.481663315971196</c:v>
                </c:pt>
                <c:pt idx="30">
                  <c:v>2.6581951612222818</c:v>
                </c:pt>
                <c:pt idx="31">
                  <c:v>2.7913845164693551</c:v>
                </c:pt>
                <c:pt idx="32">
                  <c:v>2.9333180388285345</c:v>
                </c:pt>
                <c:pt idx="33">
                  <c:v>3.0839160641683598</c:v>
                </c:pt>
                <c:pt idx="34">
                  <c:v>3.2432571454029442</c:v>
                </c:pt>
                <c:pt idx="35">
                  <c:v>3.4115372324567765</c:v>
                </c:pt>
                <c:pt idx="36">
                  <c:v>3.5890415608161046</c:v>
                </c:pt>
                <c:pt idx="37">
                  <c:v>3.7761254254827823</c:v>
                </c:pt>
                <c:pt idx="38">
                  <c:v>3.9732011740646662</c:v>
                </c:pt>
                <c:pt idx="39">
                  <c:v>4.1807295599197865</c:v>
                </c:pt>
                <c:pt idx="40">
                  <c:v>4.3992141594626117</c:v>
                </c:pt>
                <c:pt idx="41">
                  <c:v>4.6291979507122871</c:v>
                </c:pt>
                <c:pt idx="42">
                  <c:v>4.9193334814814138</c:v>
                </c:pt>
                <c:pt idx="43">
                  <c:v>5.1716894197387937</c:v>
                </c:pt>
                <c:pt idx="44">
                  <c:v>5.6310450415167566</c:v>
                </c:pt>
                <c:pt idx="45">
                  <c:v>5.9035206296550431</c:v>
                </c:pt>
                <c:pt idx="46">
                  <c:v>6.3411492564173084</c:v>
                </c:pt>
                <c:pt idx="47">
                  <c:v>6.6954337197626916</c:v>
                </c:pt>
                <c:pt idx="48">
                  <c:v>7.1671899679659932</c:v>
                </c:pt>
                <c:pt idx="49">
                  <c:v>7.8480206866737827</c:v>
                </c:pt>
                <c:pt idx="50">
                  <c:v>8.539285360769604</c:v>
                </c:pt>
                <c:pt idx="51">
                  <c:v>9.3933538182129581</c:v>
                </c:pt>
                <c:pt idx="52">
                  <c:v>10.265082964876109</c:v>
                </c:pt>
                <c:pt idx="53">
                  <c:v>11.163563071560766</c:v>
                </c:pt>
                <c:pt idx="54">
                  <c:v>12.047820987974205</c:v>
                </c:pt>
                <c:pt idx="55">
                  <c:v>14.031595001326329</c:v>
                </c:pt>
                <c:pt idx="56">
                  <c:v>15.671452013814402</c:v>
                </c:pt>
                <c:pt idx="57">
                  <c:v>17.450068668942205</c:v>
                </c:pt>
                <c:pt idx="58">
                  <c:v>19.762435740272274</c:v>
                </c:pt>
                <c:pt idx="59">
                  <c:v>22.070606118811639</c:v>
                </c:pt>
                <c:pt idx="60">
                  <c:v>24.979350307889774</c:v>
                </c:pt>
                <c:pt idx="61">
                  <c:v>26.606209429182215</c:v>
                </c:pt>
                <c:pt idx="62">
                  <c:v>29.547860081585178</c:v>
                </c:pt>
                <c:pt idx="63">
                  <c:v>32.145866146609997</c:v>
                </c:pt>
                <c:pt idx="64">
                  <c:v>34.494211269931448</c:v>
                </c:pt>
                <c:pt idx="65">
                  <c:v>37.821004379932319</c:v>
                </c:pt>
                <c:pt idx="66">
                  <c:v>40.207760397771054</c:v>
                </c:pt>
                <c:pt idx="67">
                  <c:v>42.59573445879731</c:v>
                </c:pt>
                <c:pt idx="68">
                  <c:v>45.1761287514489</c:v>
                </c:pt>
                <c:pt idx="69">
                  <c:v>48.034676764126559</c:v>
                </c:pt>
                <c:pt idx="70">
                  <c:v>50.489042310474801</c:v>
                </c:pt>
                <c:pt idx="71">
                  <c:v>53.242912872925814</c:v>
                </c:pt>
                <c:pt idx="72">
                  <c:v>55.798859847492366</c:v>
                </c:pt>
                <c:pt idx="73">
                  <c:v>58.55743820834266</c:v>
                </c:pt>
                <c:pt idx="74">
                  <c:v>61.508364460643342</c:v>
                </c:pt>
                <c:pt idx="75">
                  <c:v>64.647126084372701</c:v>
                </c:pt>
                <c:pt idx="76">
                  <c:v>67.973375458514425</c:v>
                </c:pt>
                <c:pt idx="77">
                  <c:v>71.489816563597486</c:v>
                </c:pt>
                <c:pt idx="78">
                  <c:v>75.201435845960603</c:v>
                </c:pt>
                <c:pt idx="79">
                  <c:v>79.114973578964054</c:v>
                </c:pt>
                <c:pt idx="80">
                  <c:v>83.238563418133054</c:v>
                </c:pt>
                <c:pt idx="81">
                  <c:v>87.581489727899339</c:v>
                </c:pt>
                <c:pt idx="82">
                  <c:v>92.154027523827864</c:v>
                </c:pt>
                <c:pt idx="83">
                  <c:v>96.967340525864444</c:v>
                </c:pt>
                <c:pt idx="84">
                  <c:v>102.03342025043973</c:v>
                </c:pt>
                <c:pt idx="85">
                  <c:v>107.36505425560765</c:v>
                </c:pt>
                <c:pt idx="86">
                  <c:v>112.97581527286756</c:v>
                </c:pt>
                <c:pt idx="87">
                  <c:v>118.88006548569872</c:v>
                </c:pt>
                <c:pt idx="88">
                  <c:v>125.09297197865043</c:v>
                </c:pt>
                <c:pt idx="89">
                  <c:v>131.63053061268954</c:v>
                </c:pt>
                <c:pt idx="90">
                  <c:v>138.50959644328302</c:v>
                </c:pt>
                <c:pt idx="91">
                  <c:v>145.74791939963575</c:v>
                </c:pt>
                <c:pt idx="92">
                  <c:v>153.36418436491289</c:v>
                </c:pt>
                <c:pt idx="93">
                  <c:v>161.37805509279099</c:v>
                </c:pt>
                <c:pt idx="94">
                  <c:v>169.81022160340859</c:v>
                </c:pt>
                <c:pt idx="95">
                  <c:v>178.68245084832657</c:v>
                </c:pt>
                <c:pt idx="96">
                  <c:v>188.0176405380009</c:v>
                </c:pt>
                <c:pt idx="97">
                  <c:v>197.8398760994653</c:v>
                </c:pt>
                <c:pt idx="98">
                  <c:v>208.17449078544092</c:v>
                </c:pt>
                <c:pt idx="99">
                  <c:v>219.04812899523597</c:v>
                </c:pt>
                <c:pt idx="100">
                  <c:v>230.48881289694663</c:v>
                </c:pt>
                <c:pt idx="101">
                  <c:v>242.52601246270774</c:v>
                </c:pt>
                <c:pt idx="102">
                  <c:v>255.19071904616214</c:v>
                </c:pt>
                <c:pt idx="103">
                  <c:v>268.51552264544148</c:v>
                </c:pt>
                <c:pt idx="104">
                  <c:v>282.53469300677449</c:v>
                </c:pt>
                <c:pt idx="105">
                  <c:v>297.28426473409615</c:v>
                </c:pt>
                <c:pt idx="106">
                  <c:v>312.80212657919492</c:v>
                </c:pt>
                <c:pt idx="107">
                  <c:v>329.12811509534879</c:v>
                </c:pt>
                <c:pt idx="108">
                  <c:v>346.3041128452781</c:v>
                </c:pt>
                <c:pt idx="109">
                  <c:v>364.37415136172518</c:v>
                </c:pt>
                <c:pt idx="110">
                  <c:v>383.384519066157</c:v>
                </c:pt>
                <c:pt idx="111">
                  <c:v>403.38387435799831</c:v>
                </c:pt>
                <c:pt idx="112">
                  <c:v>424.42336409347286</c:v>
                </c:pt>
                <c:pt idx="113">
                  <c:v>446.55674767954127</c:v>
                </c:pt>
                <c:pt idx="114">
                  <c:v>469.84052701453248</c:v>
                </c:pt>
                <c:pt idx="115">
                  <c:v>494.33408251284675</c:v>
                </c:pt>
                <c:pt idx="116">
                  <c:v>520.09981545648236</c:v>
                </c:pt>
                <c:pt idx="117">
                  <c:v>547.20329692102371</c:v>
                </c:pt>
                <c:pt idx="118">
                  <c:v>575.71342352806391</c:v>
                </c:pt>
                <c:pt idx="119">
                  <c:v>605.70258027966986</c:v>
                </c:pt>
                <c:pt idx="120">
                  <c:v>637.24681073335864</c:v>
                </c:pt>
                <c:pt idx="121">
                  <c:v>670.42599477796728</c:v>
                </c:pt>
                <c:pt idx="122">
                  <c:v>705.32403427163797</c:v>
                </c:pt>
                <c:pt idx="123">
                  <c:v>742.02904680271433</c:v>
                </c:pt>
                <c:pt idx="124">
                  <c:v>780.63356783247536</c:v>
                </c:pt>
                <c:pt idx="125">
                  <c:v>821.23476147510314</c:v>
                </c:pt>
                <c:pt idx="126">
                  <c:v>863.93464016485143</c:v>
                </c:pt>
                <c:pt idx="127">
                  <c:v>908.84029345277929</c:v>
                </c:pt>
                <c:pt idx="128">
                  <c:v>956.06412616537364</c:v>
                </c:pt>
                <c:pt idx="129">
                  <c:v>1005.724106144555</c:v>
                </c:pt>
                <c:pt idx="130">
                  <c:v>1057.9440217725939</c:v>
                </c:pt>
                <c:pt idx="131">
                  <c:v>1112.853749465979</c:v>
                </c:pt>
                <c:pt idx="132">
                  <c:v>1170.5895312988237</c:v>
                </c:pt>
                <c:pt idx="133">
                  <c:v>1231.294262888506</c:v>
                </c:pt>
                <c:pt idx="134">
                  <c:v>1295.1177916433874</c:v>
                </c:pt>
                <c:pt idx="135">
                  <c:v>1362.2172254340717</c:v>
                </c:pt>
                <c:pt idx="136">
                  <c:v>1432.7572517051196</c:v>
                </c:pt>
                <c:pt idx="137">
                  <c:v>1506.9104669927467</c:v>
                </c:pt>
                <c:pt idx="138">
                  <c:v>1584.8577167550666</c:v>
                </c:pt>
                <c:pt idx="139">
                  <c:v>1666.7884453540505</c:v>
                </c:pt>
                <c:pt idx="140">
                  <c:v>1752.9010559517319</c:v>
                </c:pt>
                <c:pt idx="141">
                  <c:v>1843.4032799962838</c:v>
                </c:pt>
                <c:pt idx="142">
                  <c:v>1938.5125558754526</c:v>
                </c:pt>
                <c:pt idx="143">
                  <c:v>2038.4564162042795</c:v>
                </c:pt>
                <c:pt idx="144">
                  <c:v>2143.4728830899639</c:v>
                </c:pt>
                <c:pt idx="145">
                  <c:v>2253.810870577709</c:v>
                </c:pt>
                <c:pt idx="146">
                  <c:v>2369.7305933262401</c:v>
                </c:pt>
                <c:pt idx="147">
                  <c:v>2491.5039803887712</c:v>
                </c:pt>
                <c:pt idx="148">
                  <c:v>2619.4150927830456</c:v>
                </c:pt>
                <c:pt idx="149">
                  <c:v>2753.7605433210906</c:v>
                </c:pt>
                <c:pt idx="150">
                  <c:v>2894.8499169336369</c:v>
                </c:pt>
                <c:pt idx="151">
                  <c:v>3043.0061894640839</c:v>
                </c:pt>
                <c:pt idx="152">
                  <c:v>3198.5661426205338</c:v>
                </c:pt>
                <c:pt idx="153">
                  <c:v>3361.8807724596832</c:v>
                </c:pt>
                <c:pt idx="154">
                  <c:v>3533.3156884314635</c:v>
                </c:pt>
                <c:pt idx="155">
                  <c:v>3713.251499636081</c:v>
                </c:pt>
                <c:pt idx="156">
                  <c:v>3902.0841845334244</c:v>
                </c:pt>
                <c:pt idx="157">
                  <c:v>4100.2254398968707</c:v>
                </c:pt>
                <c:pt idx="158">
                  <c:v>4308.1030043170695</c:v>
                </c:pt>
                <c:pt idx="159">
                  <c:v>4526.160951034657</c:v>
                </c:pt>
                <c:pt idx="160">
                  <c:v>4754.8599443121302</c:v>
                </c:pt>
                <c:pt idx="161">
                  <c:v>4994.6774529428712</c:v>
                </c:pt>
                <c:pt idx="162">
                  <c:v>5246.1079138381483</c:v>
                </c:pt>
                <c:pt idx="163">
                  <c:v>5509.6628379300482</c:v>
                </c:pt>
                <c:pt idx="164">
                  <c:v>5785.8708498790747</c:v>
                </c:pt>
                <c:pt idx="165">
                  <c:v>6075.2776522798358</c:v>
                </c:pt>
                <c:pt idx="166">
                  <c:v>6378.4459042173876</c:v>
                </c:pt>
                <c:pt idx="167">
                  <c:v>6695.9550031422941</c:v>
                </c:pt>
                <c:pt idx="168">
                  <c:v>7028.4007581065298</c:v>
                </c:pt>
                <c:pt idx="169">
                  <c:v>7376.3949414391864</c:v>
                </c:pt>
                <c:pt idx="170">
                  <c:v>7740.5647049452682</c:v>
                </c:pt>
                <c:pt idx="171">
                  <c:v>8121.5518456898853</c:v>
                </c:pt>
                <c:pt idx="172">
                  <c:v>8520.0119053921699</c:v>
                </c:pt>
                <c:pt idx="173">
                  <c:v>8936.6130864092975</c:v>
                </c:pt>
                <c:pt idx="174">
                  <c:v>9372.0349662541284</c:v>
                </c:pt>
                <c:pt idx="175">
                  <c:v>9826.9669915763952</c:v>
                </c:pt>
                <c:pt idx="176">
                  <c:v>10302.106731565988</c:v>
                </c:pt>
                <c:pt idx="177">
                  <c:v>10798.157869830144</c:v>
                </c:pt>
                <c:pt idx="178">
                  <c:v>11315.827912981033</c:v>
                </c:pt>
                <c:pt idx="179">
                  <c:v>11855.825593476045</c:v>
                </c:pt>
                <c:pt idx="180">
                  <c:v>12418.857943715728</c:v>
                </c:pt>
                <c:pt idx="181">
                  <c:v>13005.627018063044</c:v>
                </c:pt>
                <c:pt idx="182">
                  <c:v>13616.826239347251</c:v>
                </c:pt>
                <c:pt idx="183">
                  <c:v>14253.136346606736</c:v>
                </c:pt>
                <c:pt idx="184">
                  <c:v>14915.220921362421</c:v>
                </c:pt>
                <c:pt idx="185">
                  <c:v>15603.721470658335</c:v>
                </c:pt>
                <c:pt idx="186">
                  <c:v>16319.252046524287</c:v>
                </c:pt>
                <c:pt idx="187">
                  <c:v>17062.393383479015</c:v>
                </c:pt>
                <c:pt idx="188">
                  <c:v>17833.686538275255</c:v>
                </c:pt>
                <c:pt idx="189">
                  <c:v>18633.626019370851</c:v>
                </c:pt>
                <c:pt idx="190">
                  <c:v>19462.652397673261</c:v>
                </c:pt>
                <c:pt idx="191">
                  <c:v>20321.14439503082</c:v>
                </c:pt>
                <c:pt idx="192">
                  <c:v>21209.41045281474</c:v>
                </c:pt>
                <c:pt idx="193">
                  <c:v>22127.679789827984</c:v>
                </c:pt>
                <c:pt idx="194">
                  <c:v>23076.092966763059</c:v>
                </c:pt>
                <c:pt idx="195">
                  <c:v>24054.691983570967</c:v>
                </c:pt>
                <c:pt idx="196">
                  <c:v>25063.409946445492</c:v>
                </c:pt>
                <c:pt idx="197">
                  <c:v>26102.060352699336</c:v>
                </c:pt>
                <c:pt idx="198">
                  <c:v>27170.326054614801</c:v>
                </c:pt>
                <c:pt idx="199">
                  <c:v>28267.747977366365</c:v>
                </c:pt>
                <c:pt idx="200">
                  <c:v>29393.713681273101</c:v>
                </c:pt>
                <c:pt idx="201">
                  <c:v>30547.445874840181</c:v>
                </c:pt>
                <c:pt idx="202">
                  <c:v>31727.99100213471</c:v>
                </c:pt>
                <c:pt idx="203">
                  <c:v>32934.208045801352</c:v>
                </c:pt>
                <c:pt idx="204">
                  <c:v>34164.757705180746</c:v>
                </c:pt>
                <c:pt idx="205">
                  <c:v>35418.092127206735</c:v>
                </c:pt>
                <c:pt idx="206">
                  <c:v>36692.44538560955</c:v>
                </c:pt>
                <c:pt idx="207">
                  <c:v>37985.824920950639</c:v>
                </c:pt>
                <c:pt idx="208">
                  <c:v>39296.004169592139</c:v>
                </c:pt>
                <c:pt idx="209">
                  <c:v>40620.516623221898</c:v>
                </c:pt>
                <c:pt idx="210">
                  <c:v>41956.651571306473</c:v>
                </c:pt>
                <c:pt idx="211">
                  <c:v>43301.451786068566</c:v>
                </c:pt>
                <c:pt idx="212">
                  <c:v>44651.713412479701</c:v>
                </c:pt>
                <c:pt idx="213">
                  <c:v>46003.988323505677</c:v>
                </c:pt>
                <c:pt idx="214">
                  <c:v>47354.589192625936</c:v>
                </c:pt>
                <c:pt idx="215">
                  <c:v>48699.597520696916</c:v>
                </c:pt>
                <c:pt idx="216">
                  <c:v>50034.874831847512</c:v>
                </c:pt>
                <c:pt idx="217">
                  <c:v>51356.077222703978</c:v>
                </c:pt>
                <c:pt idx="218">
                  <c:v>52658.673410430485</c:v>
                </c:pt>
                <c:pt idx="219">
                  <c:v>53937.966377637735</c:v>
                </c:pt>
                <c:pt idx="220">
                  <c:v>55189.118656217121</c:v>
                </c:pt>
                <c:pt idx="221">
                  <c:v>56407.181227962807</c:v>
                </c:pt>
                <c:pt idx="222">
                  <c:v>57587.125948154237</c:v>
                </c:pt>
                <c:pt idx="223">
                  <c:v>58723.881320167697</c:v>
                </c:pt>
                <c:pt idx="224">
                  <c:v>59812.371366130959</c:v>
                </c:pt>
                <c:pt idx="225">
                  <c:v>60847.557252489889</c:v>
                </c:pt>
                <c:pt idx="226">
                  <c:v>61824.481242347152</c:v>
                </c:pt>
                <c:pt idx="227">
                  <c:v>62738.312461120455</c:v>
                </c:pt>
                <c:pt idx="228">
                  <c:v>63584.393881279597</c:v>
                </c:pt>
                <c:pt idx="229">
                  <c:v>64358.289858665477</c:v>
                </c:pt>
                <c:pt idx="230">
                  <c:v>65055.833490249148</c:v>
                </c:pt>
                <c:pt idx="231">
                  <c:v>65673.173014182117</c:v>
                </c:pt>
                <c:pt idx="232">
                  <c:v>66206.81644043907</c:v>
                </c:pt>
                <c:pt idx="233">
                  <c:v>66653.673586742982</c:v>
                </c:pt>
                <c:pt idx="234">
                  <c:v>67011.094701757902</c:v>
                </c:pt>
                <c:pt idx="235">
                  <c:v>67276.904887081299</c:v>
                </c:pt>
                <c:pt idx="236">
                  <c:v>67449.433581932273</c:v>
                </c:pt>
                <c:pt idx="237">
                  <c:v>67527.5384493444</c:v>
                </c:pt>
                <c:pt idx="238">
                  <c:v>67510.623098945012</c:v>
                </c:pt>
                <c:pt idx="239">
                  <c:v>67398.648196937807</c:v>
                </c:pt>
                <c:pt idx="240">
                  <c:v>67192.13564572623</c:v>
                </c:pt>
                <c:pt idx="241">
                  <c:v>66892.165659961713</c:v>
                </c:pt>
                <c:pt idx="242">
                  <c:v>66500.36671825801</c:v>
                </c:pt>
                <c:pt idx="243">
                  <c:v>66018.898525508601</c:v>
                </c:pt>
                <c:pt idx="244">
                  <c:v>65450.428274542886</c:v>
                </c:pt>
                <c:pt idx="245">
                  <c:v>64798.100642610669</c:v>
                </c:pt>
                <c:pt idx="246">
                  <c:v>64065.502092967159</c:v>
                </c:pt>
                <c:pt idx="247">
                  <c:v>63256.620170170951</c:v>
                </c:pt>
                <c:pt idx="248">
                  <c:v>62375.798575806468</c:v>
                </c:pt>
                <c:pt idx="249">
                  <c:v>61427.688886241362</c:v>
                </c:pt>
                <c:pt idx="250">
                  <c:v>60417.199823739749</c:v>
                </c:pt>
                <c:pt idx="251">
                  <c:v>59349.445015830737</c:v>
                </c:pt>
                <c:pt idx="252">
                  <c:v>58229.690175392236</c:v>
                </c:pt>
                <c:pt idx="253">
                  <c:v>57063.300606580946</c:v>
                </c:pt>
                <c:pt idx="254">
                  <c:v>55855.689891569775</c:v>
                </c:pt>
                <c:pt idx="255">
                  <c:v>54612.270542873659</c:v>
                </c:pt>
                <c:pt idx="256">
                  <c:v>53338.407319288977</c:v>
                </c:pt>
                <c:pt idx="257">
                  <c:v>52039.373803988208</c:v>
                </c:pt>
                <c:pt idx="258">
                  <c:v>50720.312735159765</c:v>
                </c:pt>
                <c:pt idx="259">
                  <c:v>49386.200466832328</c:v>
                </c:pt>
                <c:pt idx="260">
                  <c:v>48041.815824076839</c:v>
                </c:pt>
                <c:pt idx="261">
                  <c:v>46691.713506216103</c:v>
                </c:pt>
                <c:pt idx="262">
                  <c:v>45340.202087121252</c:v>
                </c:pt>
                <c:pt idx="263">
                  <c:v>43991.32656572984</c:v>
                </c:pt>
                <c:pt idx="264">
                  <c:v>42648.855334589098</c:v>
                </c:pt>
                <c:pt idx="265">
                  <c:v>41316.27136090873</c:v>
                </c:pt>
                <c:pt idx="266">
                  <c:v>39996.767314114084</c:v>
                </c:pt>
                <c:pt idx="267">
                  <c:v>38693.244326484397</c:v>
                </c:pt>
                <c:pt idx="268">
                  <c:v>37408.314038918092</c:v>
                </c:pt>
                <c:pt idx="269">
                  <c:v>36144.303561556299</c:v>
                </c:pt>
                <c:pt idx="270">
                  <c:v>34903.262967952229</c:v>
                </c:pt>
                <c:pt idx="271">
                  <c:v>33686.974940500062</c:v>
                </c:pt>
                <c:pt idx="272">
                  <c:v>32496.966192570668</c:v>
                </c:pt>
                <c:pt idx="273">
                  <c:v>31334.520307805335</c:v>
                </c:pt>
                <c:pt idx="274">
                  <c:v>30200.691657837873</c:v>
                </c:pt>
                <c:pt idx="275">
                  <c:v>29096.32008494253</c:v>
                </c:pt>
                <c:pt idx="276">
                  <c:v>28022.046064416754</c:v>
                </c:pt>
                <c:pt idx="277">
                  <c:v>26978.326091704861</c:v>
                </c:pt>
                <c:pt idx="278">
                  <c:v>25965.448070291641</c:v>
                </c:pt>
                <c:pt idx="279">
                  <c:v>24983.546507342271</c:v>
                </c:pt>
                <c:pt idx="280">
                  <c:v>24032.617354188729</c:v>
                </c:pt>
                <c:pt idx="281">
                  <c:v>23112.532357473796</c:v>
                </c:pt>
                <c:pt idx="282">
                  <c:v>22223.0528136145</c:v>
                </c:pt>
                <c:pt idx="283">
                  <c:v>21363.842643923505</c:v>
                </c:pt>
                <c:pt idx="284">
                  <c:v>20534.480730033458</c:v>
                </c:pt>
                <c:pt idx="285">
                  <c:v>19734.472469109398</c:v>
                </c:pt>
                <c:pt idx="286">
                  <c:v>18963.260525695681</c:v>
                </c:pt>
                <c:pt idx="287">
                  <c:v>18220.234771981904</c:v>
                </c:pt>
                <c:pt idx="288">
                  <c:v>17504.741420895109</c:v>
                </c:pt>
                <c:pt idx="289">
                  <c:v>16816.09136687823</c:v>
                </c:pt>
                <c:pt idx="290">
                  <c:v>16153.567757670668</c:v>
                </c:pt>
                <c:pt idx="291">
                  <c:v>15516.432827053202</c:v>
                </c:pt>
                <c:pt idx="292">
                  <c:v>14903.934023552367</c:v>
                </c:pt>
                <c:pt idx="293">
                  <c:v>14315.309473713529</c:v>
                </c:pt>
                <c:pt idx="294">
                  <c:v>13749.79282093803</c:v>
                </c:pt>
                <c:pt idx="295">
                  <c:v>13206.617482218566</c:v>
                </c:pt>
                <c:pt idx="296">
                  <c:v>12685.02036556685</c:v>
                </c:pt>
                <c:pt idx="297">
                  <c:v>12184.245090663533</c:v>
                </c:pt>
                <c:pt idx="298">
                  <c:v>11703.54475441166</c:v>
                </c:pt>
                <c:pt idx="299">
                  <c:v>11242.184281765705</c:v>
                </c:pt>
                <c:pt idx="300">
                  <c:v>10799.442400547658</c:v>
                </c:pt>
                <c:pt idx="301">
                  <c:v>10374.613277043898</c:v>
                </c:pt>
                <c:pt idx="302">
                  <c:v>9967.00784708229</c:v>
                </c:pt>
                <c:pt idx="303">
                  <c:v>9575.9548750861468</c:v>
                </c:pt>
                <c:pt idx="304">
                  <c:v>9200.8017713466579</c:v>
                </c:pt>
                <c:pt idx="305">
                  <c:v>8840.9151954940608</c:v>
                </c:pt>
                <c:pt idx="306">
                  <c:v>8495.6814719171816</c:v>
                </c:pt>
                <c:pt idx="307">
                  <c:v>8164.506840710048</c:v>
                </c:pt>
                <c:pt idx="308">
                  <c:v>7846.8175656343683</c:v>
                </c:pt>
                <c:pt idx="309">
                  <c:v>7542.0599185947895</c:v>
                </c:pt>
                <c:pt idx="310">
                  <c:v>7249.7000582402798</c:v>
                </c:pt>
                <c:pt idx="311">
                  <c:v>6969.2238185372771</c:v>
                </c:pt>
                <c:pt idx="312">
                  <c:v>6700.1364215116928</c:v>
                </c:pt>
                <c:pt idx="313">
                  <c:v>6441.9621268284782</c:v>
                </c:pt>
                <c:pt idx="314">
                  <c:v>6194.2438294680451</c:v>
                </c:pt>
                <c:pt idx="315">
                  <c:v>5956.5426154652487</c:v>
                </c:pt>
                <c:pt idx="316">
                  <c:v>5728.4372844948448</c:v>
                </c:pt>
                <c:pt idx="317">
                  <c:v>5509.5238470120412</c:v>
                </c:pt>
                <c:pt idx="318">
                  <c:v>5299.4150026824564</c:v>
                </c:pt>
                <c:pt idx="319">
                  <c:v>5097.739605955976</c:v>
                </c:pt>
                <c:pt idx="320">
                  <c:v>4904.1421238476651</c:v>
                </c:pt>
                <c:pt idx="321">
                  <c:v>4718.2820902793646</c:v>
                </c:pt>
                <c:pt idx="322">
                  <c:v>4539.8335607017416</c:v>
                </c:pt>
                <c:pt idx="323">
                  <c:v>4368.4845701520953</c:v>
                </c:pt>
                <c:pt idx="324">
                  <c:v>4203.936597402213</c:v>
                </c:pt>
                <c:pt idx="325">
                  <c:v>4045.904037407443</c:v>
                </c:pt>
                <c:pt idx="326">
                  <c:v>3894.1136838774041</c:v>
                </c:pt>
                <c:pt idx="327">
                  <c:v>3748.304223445617</c:v>
                </c:pt>
                <c:pt idx="328">
                  <c:v>3608.2257426147498</c:v>
                </c:pt>
                <c:pt idx="329">
                  <c:v>3473.6392483922796</c:v>
                </c:pt>
                <c:pt idx="330">
                  <c:v>3344.3162033037274</c:v>
                </c:pt>
                <c:pt idx="331">
                  <c:v>3220.0380752738311</c:v>
                </c:pt>
                <c:pt idx="332">
                  <c:v>3100.5959026966921</c:v>
                </c:pt>
                <c:pt idx="333">
                  <c:v>2985.7898748708112</c:v>
                </c:pt>
                <c:pt idx="334">
                  <c:v>2875.4289278516103</c:v>
                </c:pt>
                <c:pt idx="335">
                  <c:v>2769.3303556695528</c:v>
                </c:pt>
                <c:pt idx="336">
                  <c:v>2667.3194367745218</c:v>
                </c:pt>
                <c:pt idx="337">
                  <c:v>2569.2290754942369</c:v>
                </c:pt>
                <c:pt idx="338">
                  <c:v>2474.8994582346945</c:v>
                </c:pt>
                <c:pt idx="339">
                  <c:v>2384.1777241020345</c:v>
                </c:pt>
                <c:pt idx="340">
                  <c:v>2296.9176495865458</c:v>
                </c:pt>
                <c:pt idx="341">
                  <c:v>2212.9793469193251</c:v>
                </c:pt>
                <c:pt idx="342">
                  <c:v>2132.2289756893183</c:v>
                </c:pt>
                <c:pt idx="343">
                  <c:v>2054.5384672920327</c:v>
                </c:pt>
                <c:pt idx="344">
                  <c:v>1979.7852617702029</c:v>
                </c:pt>
                <c:pt idx="345">
                  <c:v>1907.8520566003544</c:v>
                </c:pt>
                <c:pt idx="346">
                  <c:v>1838.626566976757</c:v>
                </c:pt>
                <c:pt idx="347">
                  <c:v>1772.001297145222</c:v>
                </c:pt>
                <c:pt idx="348">
                  <c:v>1707.8733223428158</c:v>
                </c:pt>
                <c:pt idx="349">
                  <c:v>1646.144080905573</c:v>
                </c:pt>
                <c:pt idx="350">
                  <c:v>1586.7191761141485</c:v>
                </c:pt>
                <c:pt idx="351">
                  <c:v>1529.5081873567235</c:v>
                </c:pt>
                <c:pt idx="352">
                  <c:v>1474.4244901991092</c:v>
                </c:pt>
                <c:pt idx="353">
                  <c:v>1421.3850849634873</c:v>
                </c:pt>
                <c:pt idx="354">
                  <c:v>1370.3104334295358</c:v>
                </c:pt>
                <c:pt idx="355">
                  <c:v>1321.1243032844056</c:v>
                </c:pt>
                <c:pt idx="356">
                  <c:v>1273.7536199611482</c:v>
                </c:pt>
                <c:pt idx="357">
                  <c:v>1228.1283255184837</c:v>
                </c:pt>
                <c:pt idx="358">
                  <c:v>1184.1812442281698</c:v>
                </c:pt>
                <c:pt idx="359">
                  <c:v>1141.8479545496043</c:v>
                </c:pt>
                <c:pt idx="360">
                  <c:v>1101.0666671844847</c:v>
                </c:pt>
                <c:pt idx="361">
                  <c:v>1061.7781089174382</c:v>
                </c:pt>
                <c:pt idx="362">
                  <c:v>1023.9254119613158</c:v>
                </c:pt>
                <c:pt idx="363">
                  <c:v>987.45400853836918</c:v>
                </c:pt>
                <c:pt idx="364">
                  <c:v>952.31153044071925</c:v>
                </c:pt>
                <c:pt idx="365">
                  <c:v>918.447713325368</c:v>
                </c:pt>
                <c:pt idx="366">
                  <c:v>885.81430551045594</c:v>
                </c:pt>
                <c:pt idx="367">
                  <c:v>854.36498105055466</c:v>
                </c:pt>
                <c:pt idx="368">
                  <c:v>824.05525687944623</c:v>
                </c:pt>
                <c:pt idx="369">
                  <c:v>794.84241381911181</c:v>
                </c:pt>
                <c:pt idx="370">
                  <c:v>766.68542126350974</c:v>
                </c:pt>
                <c:pt idx="371">
                  <c:v>739.54486535518322</c:v>
                </c:pt>
                <c:pt idx="372">
                  <c:v>713.38288048178595</c:v>
                </c:pt>
                <c:pt idx="373">
                  <c:v>688.16308392826443</c:v>
                </c:pt>
                <c:pt idx="374">
                  <c:v>663.85051352872392</c:v>
                </c:pt>
                <c:pt idx="375">
                  <c:v>640.41156816987416</c:v>
                </c:pt>
                <c:pt idx="376">
                  <c:v>617.81395100548514</c:v>
                </c:pt>
                <c:pt idx="377">
                  <c:v>596.02661524844711</c:v>
                </c:pt>
                <c:pt idx="378">
                  <c:v>575.0197124138441</c:v>
                </c:pt>
                <c:pt idx="379">
                  <c:v>554.76454289294475</c:v>
                </c:pt>
                <c:pt idx="380">
                  <c:v>535.23350874416724</c:v>
                </c:pt>
                <c:pt idx="381">
                  <c:v>516.4000685929451</c:v>
                </c:pt>
                <c:pt idx="382">
                  <c:v>498.23869453797505</c:v>
                </c:pt>
                <c:pt idx="383">
                  <c:v>480.72483096660562</c:v>
                </c:pt>
                <c:pt idx="384">
                  <c:v>463.83485518713786</c:v>
                </c:pt>
                <c:pt idx="385">
                  <c:v>447.54603979055298</c:v>
                </c:pt>
                <c:pt idx="386">
                  <c:v>431.83651665868683</c:v>
                </c:pt>
                <c:pt idx="387">
                  <c:v>416.68524254013698</c:v>
                </c:pt>
                <c:pt idx="388">
                  <c:v>402.07196611923172</c:v>
                </c:pt>
                <c:pt idx="389">
                  <c:v>387.97719650721916</c:v>
                </c:pt>
                <c:pt idx="390">
                  <c:v>374.38217308846396</c:v>
                </c:pt>
                <c:pt idx="391">
                  <c:v>361.26883665787278</c:v>
                </c:pt>
                <c:pt idx="392">
                  <c:v>348.61980178902292</c:v>
                </c:pt>
                <c:pt idx="393">
                  <c:v>336.41833037555125</c:v>
                </c:pt>
                <c:pt idx="394">
                  <c:v>324.64830629126863</c:v>
                </c:pt>
                <c:pt idx="395">
                  <c:v>313.29421111723519</c:v>
                </c:pt>
                <c:pt idx="396">
                  <c:v>302.34110088663419</c:v>
                </c:pt>
                <c:pt idx="397">
                  <c:v>291.77458380076501</c:v>
                </c:pt>
                <c:pt idx="398">
                  <c:v>281.58079887180691</c:v>
                </c:pt>
                <c:pt idx="399">
                  <c:v>271.74639545023098</c:v>
                </c:pt>
                <c:pt idx="400">
                  <c:v>262.25851359682747</c:v>
                </c:pt>
                <c:pt idx="401">
                  <c:v>253.10476526130668</c:v>
                </c:pt>
                <c:pt idx="402">
                  <c:v>244.2732162313097</c:v>
                </c:pt>
                <c:pt idx="403">
                  <c:v>235.7523688174455</c:v>
                </c:pt>
                <c:pt idx="404">
                  <c:v>227.53114524165827</c:v>
                </c:pt>
                <c:pt idx="405">
                  <c:v>219.59887169782201</c:v>
                </c:pt>
                <c:pt idx="406">
                  <c:v>211.94526305497615</c:v>
                </c:pt>
                <c:pt idx="407">
                  <c:v>204.56040817504379</c:v>
                </c:pt>
                <c:pt idx="408">
                  <c:v>197.4347558182337</c:v>
                </c:pt>
                <c:pt idx="409">
                  <c:v>190.55910111061235</c:v>
                </c:pt>
                <c:pt idx="410">
                  <c:v>183.92457254955045</c:v>
                </c:pt>
                <c:pt idx="411">
                  <c:v>177.52261952390387</c:v>
                </c:pt>
                <c:pt idx="412">
                  <c:v>171.34500032688334</c:v>
                </c:pt>
                <c:pt idx="413">
                  <c:v>165.38377064060569</c:v>
                </c:pt>
                <c:pt idx="414">
                  <c:v>159.63127247230406</c:v>
                </c:pt>
                <c:pt idx="415">
                  <c:v>154.08012352310857</c:v>
                </c:pt>
                <c:pt idx="416">
                  <c:v>148.72320697119389</c:v>
                </c:pt>
                <c:pt idx="417">
                  <c:v>143.55366165193331</c:v>
                </c:pt>
                <c:pt idx="418">
                  <c:v>138.56487261849418</c:v>
                </c:pt>
                <c:pt idx="419">
                  <c:v>133.75046206707012</c:v>
                </c:pt>
                <c:pt idx="420">
                  <c:v>129.10428061166238</c:v>
                </c:pt>
                <c:pt idx="421">
                  <c:v>124.62039889400781</c:v>
                </c:pt>
                <c:pt idx="422">
                  <c:v>120.29309951489969</c:v>
                </c:pt>
                <c:pt idx="423">
                  <c:v>116.11686927376424</c:v>
                </c:pt>
                <c:pt idx="424">
                  <c:v>112.08639170394251</c:v>
                </c:pt>
                <c:pt idx="425">
                  <c:v>108.19653989168478</c:v>
                </c:pt>
                <c:pt idx="426">
                  <c:v>104.44236956739408</c:v>
                </c:pt>
                <c:pt idx="427">
                  <c:v>100.8191124581613</c:v>
                </c:pt>
                <c:pt idx="428">
                  <c:v>97.322169891112082</c:v>
                </c:pt>
                <c:pt idx="429">
                  <c:v>93.947106637543897</c:v>
                </c:pt>
                <c:pt idx="430">
                  <c:v>90.68964498826584</c:v>
                </c:pt>
                <c:pt idx="431">
                  <c:v>87.545659050966805</c:v>
                </c:pt>
                <c:pt idx="432">
                  <c:v>84.511169260833427</c:v>
                </c:pt>
                <c:pt idx="433">
                  <c:v>81.582337096012637</c:v>
                </c:pt>
                <c:pt idx="434">
                  <c:v>78.755459989873131</c:v>
                </c:pt>
                <c:pt idx="435">
                  <c:v>76.026966432360027</c:v>
                </c:pt>
                <c:pt idx="436">
                  <c:v>73.393411253062453</c:v>
                </c:pt>
                <c:pt idx="437">
                  <c:v>70.851471078923595</c:v>
                </c:pt>
                <c:pt idx="438">
                  <c:v>68.397939959818459</c:v>
                </c:pt>
                <c:pt idx="439">
                  <c:v>66.029725155507236</c:v>
                </c:pt>
                <c:pt idx="440">
                  <c:v>63.743843077739619</c:v>
                </c:pt>
                <c:pt idx="441">
                  <c:v>61.537415381544996</c:v>
                </c:pt>
                <c:pt idx="442">
                  <c:v>59.407665199985999</c:v>
                </c:pt>
                <c:pt idx="443">
                  <c:v>57.35191351688951</c:v>
                </c:pt>
                <c:pt idx="444">
                  <c:v>55.367575672291409</c:v>
                </c:pt>
                <c:pt idx="445">
                  <c:v>53.452157995545598</c:v>
                </c:pt>
                <c:pt idx="446">
                  <c:v>51.603254561252946</c:v>
                </c:pt>
                <c:pt idx="447">
                  <c:v>49.818544063359667</c:v>
                </c:pt>
                <c:pt idx="448">
                  <c:v>48.095786802962806</c:v>
                </c:pt>
                <c:pt idx="449">
                  <c:v>46.432821785537932</c:v>
                </c:pt>
                <c:pt idx="450">
                  <c:v>44.827563923475935</c:v>
                </c:pt>
                <c:pt idx="451">
                  <c:v>43.278001339978516</c:v>
                </c:pt>
                <c:pt idx="452">
                  <c:v>41.782192770518655</c:v>
                </c:pt>
                <c:pt idx="453">
                  <c:v>40.33826505822217</c:v>
                </c:pt>
                <c:pt idx="454">
                  <c:v>38.944410739669372</c:v>
                </c:pt>
                <c:pt idx="455">
                  <c:v>37.598885717753504</c:v>
                </c:pt>
                <c:pt idx="456">
                  <c:v>36.300007018363864</c:v>
                </c:pt>
                <c:pt idx="457">
                  <c:v>35.046150627787149</c:v>
                </c:pt>
                <c:pt idx="458">
                  <c:v>33.835749407841817</c:v>
                </c:pt>
                <c:pt idx="459">
                  <c:v>32.667291085875164</c:v>
                </c:pt>
                <c:pt idx="460">
                  <c:v>31.539316316863964</c:v>
                </c:pt>
                <c:pt idx="461">
                  <c:v>30.450416814965894</c:v>
                </c:pt>
                <c:pt idx="462">
                  <c:v>29.399233551970283</c:v>
                </c:pt>
                <c:pt idx="463">
                  <c:v>28.384455020194864</c:v>
                </c:pt>
                <c:pt idx="464">
                  <c:v>27.404815557468645</c:v>
                </c:pt>
                <c:pt idx="465">
                  <c:v>26.459093731930981</c:v>
                </c:pt>
                <c:pt idx="466">
                  <c:v>25.546110784463057</c:v>
                </c:pt>
                <c:pt idx="467">
                  <c:v>24.664729126650833</c:v>
                </c:pt>
                <c:pt idx="468">
                  <c:v>23.813850892257765</c:v>
                </c:pt>
                <c:pt idx="469">
                  <c:v>22.992416540262173</c:v>
                </c:pt>
                <c:pt idx="470">
                  <c:v>22.199403507586794</c:v>
                </c:pt>
                <c:pt idx="471">
                  <c:v>21.433824909718979</c:v>
                </c:pt>
                <c:pt idx="472">
                  <c:v>20.694728287486889</c:v>
                </c:pt>
                <c:pt idx="473">
                  <c:v>19.981194398322231</c:v>
                </c:pt>
                <c:pt idx="474">
                  <c:v>19.292336050402401</c:v>
                </c:pt>
                <c:pt idx="475">
                  <c:v>18.62729697812436</c:v>
                </c:pt>
                <c:pt idx="476">
                  <c:v>17.985250757420538</c:v>
                </c:pt>
                <c:pt idx="477">
                  <c:v>17.365399759481853</c:v>
                </c:pt>
                <c:pt idx="478">
                  <c:v>16.766974141506513</c:v>
                </c:pt>
                <c:pt idx="479">
                  <c:v>16.18923087314387</c:v>
                </c:pt>
                <c:pt idx="480">
                  <c:v>15.631452797351969</c:v>
                </c:pt>
                <c:pt idx="481">
                  <c:v>15.092947724434532</c:v>
                </c:pt>
                <c:pt idx="482">
                  <c:v>14.573047558068437</c:v>
                </c:pt>
                <c:pt idx="483">
                  <c:v>14.071107452176461</c:v>
                </c:pt>
                <c:pt idx="484">
                  <c:v>13.586504997542018</c:v>
                </c:pt>
                <c:pt idx="485">
                  <c:v>13.118639437102908</c:v>
                </c:pt>
                <c:pt idx="486">
                  <c:v>12.666930908900049</c:v>
                </c:pt>
                <c:pt idx="487">
                  <c:v>12.23081971569443</c:v>
                </c:pt>
                <c:pt idx="488">
                  <c:v>11.809765620301507</c:v>
                </c:pt>
                <c:pt idx="489">
                  <c:v>11.403247165726897</c:v>
                </c:pt>
                <c:pt idx="490">
                  <c:v>11.010761019220377</c:v>
                </c:pt>
                <c:pt idx="491">
                  <c:v>10.631821339397446</c:v>
                </c:pt>
                <c:pt idx="492">
                  <c:v>10.265959165608315</c:v>
                </c:pt>
                <c:pt idx="493">
                  <c:v>9.9127218287640595</c:v>
                </c:pt>
                <c:pt idx="494">
                  <c:v>9.5716723828581411</c:v>
                </c:pt>
                <c:pt idx="495">
                  <c:v>9.2423890564490332</c:v>
                </c:pt>
                <c:pt idx="496">
                  <c:v>8.9244647233962358</c:v>
                </c:pt>
                <c:pt idx="497">
                  <c:v>8.6175063921673303</c:v>
                </c:pt>
                <c:pt idx="498">
                  <c:v>8.3211347130584841</c:v>
                </c:pt>
                <c:pt idx="499">
                  <c:v>8.0349835026942671</c:v>
                </c:pt>
                <c:pt idx="500">
                  <c:v>7.7586992851955543</c:v>
                </c:pt>
                <c:pt idx="501">
                  <c:v>7.491940849426185</c:v>
                </c:pt>
                <c:pt idx="502">
                  <c:v>7.2343788217501759</c:v>
                </c:pt>
                <c:pt idx="503">
                  <c:v>6.985695253751639</c:v>
                </c:pt>
                <c:pt idx="504">
                  <c:v>6.7455832243892102</c:v>
                </c:pt>
                <c:pt idx="505">
                  <c:v>6.513746456075598</c:v>
                </c:pt>
                <c:pt idx="506">
                  <c:v>6.2898989441911848</c:v>
                </c:pt>
                <c:pt idx="507">
                  <c:v>6.0737645995580083</c:v>
                </c:pt>
                <c:pt idx="508">
                  <c:v>5.8650769034174894</c:v>
                </c:pt>
                <c:pt idx="509">
                  <c:v>5.6635785744714395</c:v>
                </c:pt>
                <c:pt idx="510">
                  <c:v>5.4690212475616455</c:v>
                </c:pt>
                <c:pt idx="511">
                  <c:v>5.2811651635784216</c:v>
                </c:pt>
                <c:pt idx="512">
                  <c:v>5.0997788702030666</c:v>
                </c:pt>
                <c:pt idx="513">
                  <c:v>4.9246389331032843</c:v>
                </c:pt>
                <c:pt idx="514">
                  <c:v>4.7555296572140602</c:v>
                </c:pt>
                <c:pt idx="515">
                  <c:v>4.5922428177496224</c:v>
                </c:pt>
                <c:pt idx="516">
                  <c:v>4.4345774006046348</c:v>
                </c:pt>
                <c:pt idx="517">
                  <c:v>4.2823393518149206</c:v>
                </c:pt>
                <c:pt idx="518">
                  <c:v>4.1353413357596933</c:v>
                </c:pt>
                <c:pt idx="519">
                  <c:v>3.9934025017985104</c:v>
                </c:pt>
                <c:pt idx="520">
                  <c:v>3.8563482590471083</c:v>
                </c:pt>
                <c:pt idx="521">
                  <c:v>3.7240100590066194</c:v>
                </c:pt>
                <c:pt idx="522">
                  <c:v>3.5962251857708849</c:v>
                </c:pt>
                <c:pt idx="523">
                  <c:v>3.47283655354624</c:v>
                </c:pt>
                <c:pt idx="524">
                  <c:v>3.3536925112275582</c:v>
                </c:pt>
                <c:pt idx="525">
                  <c:v>3.23864665378338</c:v>
                </c:pt>
                <c:pt idx="526">
                  <c:v>3.1275576402116849</c:v>
                </c:pt>
                <c:pt idx="527">
                  <c:v>3.0202890178362667</c:v>
                </c:pt>
                <c:pt idx="528">
                  <c:v>2.9167090527217936</c:v>
                </c:pt>
                <c:pt idx="529">
                  <c:v>2.8166905659934476</c:v>
                </c:pt>
                <c:pt idx="530">
                  <c:v>2.7201107758546001</c:v>
                </c:pt>
                <c:pt idx="531">
                  <c:v>2.6268511451032293</c:v>
                </c:pt>
                <c:pt idx="532">
                  <c:v>2.536797233954823</c:v>
                </c:pt>
                <c:pt idx="533">
                  <c:v>2.4498385579862711</c:v>
                </c:pt>
                <c:pt idx="534">
                  <c:v>2.3658684510217647</c:v>
                </c:pt>
                <c:pt idx="535">
                  <c:v>2.2847839327880379</c:v>
                </c:pt>
                <c:pt idx="536">
                  <c:v>2.2064855811723323</c:v>
                </c:pt>
                <c:pt idx="537">
                  <c:v>2.1308774089223461</c:v>
                </c:pt>
                <c:pt idx="538">
                  <c:v>2.0578667446330448</c:v>
                </c:pt>
                <c:pt idx="539">
                  <c:v>1.9873641178706904</c:v>
                </c:pt>
                <c:pt idx="540">
                  <c:v>1.9192831482896779</c:v>
                </c:pt>
                <c:pt idx="541">
                  <c:v>1.8535404386028491</c:v>
                </c:pt>
                <c:pt idx="542">
                  <c:v>1.7900554712708301</c:v>
                </c:pt>
                <c:pt idx="543">
                  <c:v>1.7287505087806665</c:v>
                </c:pt>
                <c:pt idx="544">
                  <c:v>1.6695504973885744</c:v>
                </c:pt>
                <c:pt idx="545">
                  <c:v>1.6123829742060143</c:v>
                </c:pt>
                <c:pt idx="546">
                  <c:v>1.5571779775125196</c:v>
                </c:pt>
                <c:pt idx="547">
                  <c:v>1.5038679601828164</c:v>
                </c:pt>
                <c:pt idx="548">
                  <c:v>1.4523877061196933</c:v>
                </c:pt>
                <c:pt idx="549">
                  <c:v>1.4026742495878719</c:v>
                </c:pt>
                <c:pt idx="550">
                  <c:v>1.3546667973478412</c:v>
                </c:pt>
                <c:pt idx="551">
                  <c:v>1.3083066534920824</c:v>
                </c:pt>
                <c:pt idx="552">
                  <c:v>1.2635371468896037</c:v>
                </c:pt>
                <c:pt idx="553">
                  <c:v>1.2203035611479343</c:v>
                </c:pt>
                <c:pt idx="554">
                  <c:v>1.1785530670049373</c:v>
                </c:pt>
                <c:pt idx="555">
                  <c:v>1.1382346570658617</c:v>
                </c:pt>
                <c:pt idx="556">
                  <c:v>1.0992990828039917</c:v>
                </c:pt>
                <c:pt idx="557">
                  <c:v>1.0616987937461373</c:v>
                </c:pt>
                <c:pt idx="558">
                  <c:v>1.0253878787669295</c:v>
                </c:pt>
                <c:pt idx="559">
                  <c:v>0.99032200941856308</c:v>
                </c:pt>
                <c:pt idx="560">
                  <c:v>0.9564583852251819</c:v>
                </c:pt>
                <c:pt idx="561">
                  <c:v>0.92375568087357751</c:v>
                </c:pt>
                <c:pt idx="562">
                  <c:v>0.89217399523425445</c:v>
                </c:pt>
                <c:pt idx="563">
                  <c:v>0.86167480214922143</c:v>
                </c:pt>
                <c:pt idx="564">
                  <c:v>0.83222090292509165</c:v>
                </c:pt>
                <c:pt idx="565">
                  <c:v>0.80377638047220878</c:v>
                </c:pt>
                <c:pt idx="566">
                  <c:v>0.77630655503259127</c:v>
                </c:pt>
                <c:pt idx="567">
                  <c:v>0.74977794144148568</c:v>
                </c:pt>
                <c:pt idx="568">
                  <c:v>0.7241582078692349</c:v>
                </c:pt>
                <c:pt idx="569">
                  <c:v>0.69941613599203967</c:v>
                </c:pt>
                <c:pt idx="570">
                  <c:v>0.67552158254196815</c:v>
                </c:pt>
                <c:pt idx="571">
                  <c:v>0.65244544218831502</c:v>
                </c:pt>
                <c:pt idx="572">
                  <c:v>0.6301596117040712</c:v>
                </c:pt>
                <c:pt idx="573">
                  <c:v>0.60863695537287998</c:v>
                </c:pt>
                <c:pt idx="574">
                  <c:v>0.58785127159340811</c:v>
                </c:pt>
                <c:pt idx="575">
                  <c:v>0.56777726063956313</c:v>
                </c:pt>
                <c:pt idx="576">
                  <c:v>0.54839049353643832</c:v>
                </c:pt>
                <c:pt idx="577">
                  <c:v>0.52966738201325614</c:v>
                </c:pt>
                <c:pt idx="578">
                  <c:v>0.5115851494959387</c:v>
                </c:pt>
                <c:pt idx="579">
                  <c:v>0.4941218031032284</c:v>
                </c:pt>
                <c:pt idx="580">
                  <c:v>0.47725610661154133</c:v>
                </c:pt>
                <c:pt idx="581">
                  <c:v>0.46096755435494641</c:v>
                </c:pt>
                <c:pt idx="582">
                  <c:v>0.44523634602783435</c:v>
                </c:pt>
                <c:pt idx="583">
                  <c:v>0.43004336235896529</c:v>
                </c:pt>
                <c:pt idx="584">
                  <c:v>0.41537014162668001</c:v>
                </c:pt>
                <c:pt idx="585">
                  <c:v>0.40119885698610358</c:v>
                </c:pt>
                <c:pt idx="586">
                  <c:v>0.38751229458018982</c:v>
                </c:pt>
                <c:pt idx="587">
                  <c:v>0.3742938324074338</c:v>
                </c:pt>
                <c:pt idx="588">
                  <c:v>0.36152741992001874</c:v>
                </c:pt>
                <c:pt idx="589">
                  <c:v>0.3491975583270856</c:v>
                </c:pt>
                <c:pt idx="590">
                  <c:v>0.33728928157868487</c:v>
                </c:pt>
                <c:pt idx="591">
                  <c:v>0.32578813800682382</c:v>
                </c:pt>
                <c:pt idx="592">
                  <c:v>0.31468017260084169</c:v>
                </c:pt>
                <c:pt idx="593">
                  <c:v>0.30395190989513632</c:v>
                </c:pt>
                <c:pt idx="594">
                  <c:v>0.29359033744802837</c:v>
                </c:pt>
                <c:pt idx="595">
                  <c:v>0.28358288989128888</c:v>
                </c:pt>
                <c:pt idx="596">
                  <c:v>0.27391743353056347</c:v>
                </c:pt>
                <c:pt idx="597">
                  <c:v>0.26458225147761688</c:v>
                </c:pt>
                <c:pt idx="598">
                  <c:v>0.25556602929598199</c:v>
                </c:pt>
                <c:pt idx="599">
                  <c:v>0.24685784114223586</c:v>
                </c:pt>
                <c:pt idx="600">
                  <c:v>0.23844713638574622</c:v>
                </c:pt>
                <c:pt idx="601">
                  <c:v>0.23032372669032364</c:v>
                </c:pt>
                <c:pt idx="602">
                  <c:v>0.22247777354179277</c:v>
                </c:pt>
                <c:pt idx="603">
                  <c:v>0.2148997762060475</c:v>
                </c:pt>
                <c:pt idx="604">
                  <c:v>0.20758056010269538</c:v>
                </c:pt>
                <c:pt idx="605">
                  <c:v>0.20051126557990825</c:v>
                </c:pt>
                <c:pt idx="606">
                  <c:v>0.19368333707659874</c:v>
                </c:pt>
                <c:pt idx="607">
                  <c:v>0.18708851265852294</c:v>
                </c:pt>
                <c:pt idx="608">
                  <c:v>0.18071881391537417</c:v>
                </c:pt>
                <c:pt idx="609">
                  <c:v>0.17456653620638013</c:v>
                </c:pt>
                <c:pt idx="610">
                  <c:v>0.1686242392423527</c:v>
                </c:pt>
                <c:pt idx="611">
                  <c:v>0.16288473799255307</c:v>
                </c:pt>
                <c:pt idx="612">
                  <c:v>0.15734109390514101</c:v>
                </c:pt>
                <c:pt idx="613">
                  <c:v>0.15198660643036613</c:v>
                </c:pt>
                <c:pt idx="614">
                  <c:v>0.14681480483603493</c:v>
                </c:pt>
                <c:pt idx="615">
                  <c:v>0.14181944030514912</c:v>
                </c:pt>
                <c:pt idx="616">
                  <c:v>0.13699447830596262</c:v>
                </c:pt>
                <c:pt idx="617">
                  <c:v>0.1323340912250415</c:v>
                </c:pt>
                <c:pt idx="618">
                  <c:v>0.12783265125423807</c:v>
                </c:pt>
                <c:pt idx="619">
                  <c:v>0.12348472352280421</c:v>
                </c:pt>
                <c:pt idx="620">
                  <c:v>0.11928505946617478</c:v>
                </c:pt>
                <c:pt idx="621">
                  <c:v>0.11522859042324378</c:v>
                </c:pt>
                <c:pt idx="622">
                  <c:v>0.11131042145424008</c:v>
                </c:pt>
                <c:pt idx="623">
                  <c:v>0.1075258253715821</c:v>
                </c:pt>
                <c:pt idx="624">
                  <c:v>0.10387023697635649</c:v>
                </c:pt>
                <c:pt idx="625">
                  <c:v>0.10033924749331806</c:v>
                </c:pt>
                <c:pt idx="626">
                  <c:v>9.692859919755617E-2</c:v>
                </c:pt>
                <c:pt idx="627">
                  <c:v>9.3634180226209701E-2</c:v>
                </c:pt>
                <c:pt idx="628">
                  <c:v>9.0452019568840539E-2</c:v>
                </c:pt>
                <c:pt idx="629">
                  <c:v>8.7378282230299115E-2</c:v>
                </c:pt>
                <c:pt idx="630">
                  <c:v>8.4409264560126401E-2</c:v>
                </c:pt>
                <c:pt idx="631">
                  <c:v>8.1541389742744663E-2</c:v>
                </c:pt>
                <c:pt idx="632">
                  <c:v>7.8771203442887613E-2</c:v>
                </c:pt>
                <c:pt idx="633">
                  <c:v>7.6095369600912469E-2</c:v>
                </c:pt>
                <c:pt idx="634">
                  <c:v>7.3510666372821942E-2</c:v>
                </c:pt>
                <c:pt idx="635">
                  <c:v>7.1013982210003171E-2</c:v>
                </c:pt>
                <c:pt idx="636">
                  <c:v>6.8602312073863317E-2</c:v>
                </c:pt>
                <c:pt idx="637">
                  <c:v>6.6272753780708016E-2</c:v>
                </c:pt>
                <c:pt idx="638">
                  <c:v>6.4022504472370345E-2</c:v>
                </c:pt>
                <c:pt idx="639">
                  <c:v>6.184885720825286E-2</c:v>
                </c:pt>
                <c:pt idx="640">
                  <c:v>5.9749197674595328E-2</c:v>
                </c:pt>
                <c:pt idx="641">
                  <c:v>5.7721001006925871E-2</c:v>
                </c:pt>
                <c:pt idx="642">
                  <c:v>5.5761828721792639E-2</c:v>
                </c:pt>
                <c:pt idx="643">
                  <c:v>5.3869325754008136E-2</c:v>
                </c:pt>
                <c:pt idx="644">
                  <c:v>5.2041217595768664E-2</c:v>
                </c:pt>
                <c:pt idx="645">
                  <c:v>5.0275307534137254E-2</c:v>
                </c:pt>
                <c:pt idx="646">
                  <c:v>4.8569473983499069E-2</c:v>
                </c:pt>
                <c:pt idx="647">
                  <c:v>4.6921667909716414E-2</c:v>
                </c:pt>
                <c:pt idx="648">
                  <c:v>4.532991034282309E-2</c:v>
                </c:pt>
                <c:pt idx="649">
                  <c:v>4.3792289975206761E-2</c:v>
                </c:pt>
                <c:pt idx="650">
                  <c:v>4.2306960842333936E-2</c:v>
                </c:pt>
                <c:pt idx="651">
                  <c:v>4.0872140083173782E-2</c:v>
                </c:pt>
                <c:pt idx="652">
                  <c:v>3.9486105777574873E-2</c:v>
                </c:pt>
                <c:pt idx="653">
                  <c:v>3.8147194857944183E-2</c:v>
                </c:pt>
                <c:pt idx="654">
                  <c:v>3.6853801092669156E-2</c:v>
                </c:pt>
                <c:pt idx="655">
                  <c:v>3.5604373138811742E-2</c:v>
                </c:pt>
                <c:pt idx="656">
                  <c:v>3.4397412661688991E-2</c:v>
                </c:pt>
                <c:pt idx="657">
                  <c:v>3.3231472519036916E-2</c:v>
                </c:pt>
                <c:pt idx="658">
                  <c:v>3.2105155007533935E-2</c:v>
                </c:pt>
                <c:pt idx="659">
                  <c:v>3.1017110169536909E-2</c:v>
                </c:pt>
                <c:pt idx="660">
                  <c:v>2.9966034157956952E-2</c:v>
                </c:pt>
                <c:pt idx="661">
                  <c:v>2.8950667657273832E-2</c:v>
                </c:pt>
                <c:pt idx="662">
                  <c:v>2.7969794358756413E-2</c:v>
                </c:pt>
                <c:pt idx="663">
                  <c:v>2.7022239488023951E-2</c:v>
                </c:pt>
                <c:pt idx="664">
                  <c:v>2.6106868383146679E-2</c:v>
                </c:pt>
                <c:pt idx="665">
                  <c:v>2.5222585121546903E-2</c:v>
                </c:pt>
                <c:pt idx="666">
                  <c:v>2.4368331194021473E-2</c:v>
                </c:pt>
                <c:pt idx="667">
                  <c:v>2.3543084224264231E-2</c:v>
                </c:pt>
                <c:pt idx="668">
                  <c:v>2.2745856732323641E-2</c:v>
                </c:pt>
                <c:pt idx="669">
                  <c:v>2.1975694940483959E-2</c:v>
                </c:pt>
                <c:pt idx="670">
                  <c:v>2.1231677620111002E-2</c:v>
                </c:pt>
                <c:pt idx="671">
                  <c:v>2.0512914978053617E-2</c:v>
                </c:pt>
                <c:pt idx="672">
                  <c:v>1.9818547581240565E-2</c:v>
                </c:pt>
                <c:pt idx="673">
                  <c:v>1.9147745318159631E-2</c:v>
                </c:pt>
                <c:pt idx="674">
                  <c:v>1.8499706395950569E-2</c:v>
                </c:pt>
                <c:pt idx="675">
                  <c:v>1.7873656371887803E-2</c:v>
                </c:pt>
                <c:pt idx="676">
                  <c:v>1.7268847218070524E-2</c:v>
                </c:pt>
                <c:pt idx="677">
                  <c:v>1.6684556418178807E-2</c:v>
                </c:pt>
                <c:pt idx="678">
                  <c:v>1.6120086095193609E-2</c:v>
                </c:pt>
                <c:pt idx="679">
                  <c:v>1.5574762169016612E-2</c:v>
                </c:pt>
                <c:pt idx="680">
                  <c:v>1.5047933542962241E-2</c:v>
                </c:pt>
                <c:pt idx="681">
                  <c:v>1.4538971318130013E-2</c:v>
                </c:pt>
                <c:pt idx="682">
                  <c:v>1.404726803469919E-2</c:v>
                </c:pt>
                <c:pt idx="683">
                  <c:v>1.3572236939220807E-2</c:v>
                </c:pt>
                <c:pt idx="684">
                  <c:v>1.311331127701415E-2</c:v>
                </c:pt>
                <c:pt idx="685">
                  <c:v>1.2669943608805219E-2</c:v>
                </c:pt>
                <c:pt idx="686">
                  <c:v>1.224160515077473E-2</c:v>
                </c:pt>
                <c:pt idx="687">
                  <c:v>1.182778513721164E-2</c:v>
                </c:pt>
                <c:pt idx="688">
                  <c:v>1.1427990204995889E-2</c:v>
                </c:pt>
                <c:pt idx="689">
                  <c:v>1.1041743799160968E-2</c:v>
                </c:pt>
                <c:pt idx="690">
                  <c:v>1.0668585598812416E-2</c:v>
                </c:pt>
                <c:pt idx="691">
                  <c:v>1.0308070962703551E-2</c:v>
                </c:pt>
                <c:pt idx="692">
                  <c:v>9.9597703937935843E-3</c:v>
                </c:pt>
                <c:pt idx="693">
                  <c:v>9.6232690221365776E-3</c:v>
                </c:pt>
                <c:pt idx="694">
                  <c:v>9.2981661054721606E-3</c:v>
                </c:pt>
                <c:pt idx="695">
                  <c:v>8.9840745469104474E-3</c:v>
                </c:pt>
                <c:pt idx="696">
                  <c:v>8.6806204291246195E-3</c:v>
                </c:pt>
                <c:pt idx="697">
                  <c:v>8.387442564484749E-3</c:v>
                </c:pt>
                <c:pt idx="698">
                  <c:v>8.1041920605859456E-3</c:v>
                </c:pt>
                <c:pt idx="699">
                  <c:v>7.8305319006426941E-3</c:v>
                </c:pt>
                <c:pt idx="700">
                  <c:v>7.5661365382394602E-3</c:v>
                </c:pt>
                <c:pt idx="701">
                  <c:v>7.3106915059451289E-3</c:v>
                </c:pt>
                <c:pt idx="702">
                  <c:v>7.0638930373158083E-3</c:v>
                </c:pt>
                <c:pt idx="703">
                  <c:v>6.8254477018268537E-3</c:v>
                </c:pt>
                <c:pt idx="704">
                  <c:v>6.595072052290765E-3</c:v>
                </c:pt>
                <c:pt idx="705">
                  <c:v>6.3724922843328563E-3</c:v>
                </c:pt>
                <c:pt idx="706">
                  <c:v>6.157443907511293E-3</c:v>
                </c:pt>
                <c:pt idx="707">
                  <c:v>5.9496714276823246E-3</c:v>
                </c:pt>
                <c:pt idx="708">
                  <c:v>5.7489280402252376E-3</c:v>
                </c:pt>
                <c:pt idx="709">
                  <c:v>5.5549753337548182E-3</c:v>
                </c:pt>
                <c:pt idx="710">
                  <c:v>5.3675830039618703E-3</c:v>
                </c:pt>
                <c:pt idx="711">
                  <c:v>5.186528577234748E-3</c:v>
                </c:pt>
                <c:pt idx="712">
                  <c:v>5.0115971437267081E-3</c:v>
                </c:pt>
                <c:pt idx="713">
                  <c:v>4.8425810995454746E-3</c:v>
                </c:pt>
                <c:pt idx="714">
                  <c:v>4.6792798977524433E-3</c:v>
                </c:pt>
                <c:pt idx="715">
                  <c:v>4.5214998078697789E-3</c:v>
                </c:pt>
                <c:pt idx="716">
                  <c:v>4.3690536836039611E-3</c:v>
                </c:pt>
                <c:pt idx="717">
                  <c:v>4.2217607385043312E-3</c:v>
                </c:pt>
                <c:pt idx="718">
                  <c:v>4.0794463292849279E-3</c:v>
                </c:pt>
                <c:pt idx="719">
                  <c:v>3.9419417465471531E-3</c:v>
                </c:pt>
                <c:pt idx="720">
                  <c:v>3.8090840126498624E-3</c:v>
                </c:pt>
                <c:pt idx="721">
                  <c:v>3.6807156864821517E-3</c:v>
                </c:pt>
                <c:pt idx="722">
                  <c:v>3.5566846749025298E-3</c:v>
                </c:pt>
                <c:pt idx="723">
                  <c:v>3.4368440506162756E-3</c:v>
                </c:pt>
                <c:pt idx="724">
                  <c:v>3.3210518762705711E-3</c:v>
                </c:pt>
                <c:pt idx="725">
                  <c:v>3.2091710345546424E-3</c:v>
                </c:pt>
                <c:pt idx="726">
                  <c:v>3.1010690640993618E-3</c:v>
                </c:pt>
                <c:pt idx="727">
                  <c:v>2.9966180009778571E-3</c:v>
                </c:pt>
                <c:pt idx="728">
                  <c:v>2.8956942256154893E-3</c:v>
                </c:pt>
                <c:pt idx="729">
                  <c:v>2.7981783149241025E-3</c:v>
                </c:pt>
                <c:pt idx="730">
                  <c:v>2.7039548994818282E-3</c:v>
                </c:pt>
                <c:pt idx="731">
                  <c:v>2.6129125255858342E-3</c:v>
                </c:pt>
                <c:pt idx="732">
                  <c:v>2.524943522011346E-3</c:v>
                </c:pt>
                <c:pt idx="733">
                  <c:v>2.439943871315972E-3</c:v>
                </c:pt>
                <c:pt idx="734">
                  <c:v>2.3578130855338845E-3</c:v>
                </c:pt>
                <c:pt idx="735">
                  <c:v>2.278454086109737E-3</c:v>
                </c:pt>
                <c:pt idx="736">
                  <c:v>2.2017730879273592E-3</c:v>
                </c:pt>
                <c:pt idx="737">
                  <c:v>2.1276794872932101E-3</c:v>
                </c:pt>
                <c:pt idx="738">
                  <c:v>2.0560857537394108E-3</c:v>
                </c:pt>
                <c:pt idx="739">
                  <c:v>1.9869073255157593E-3</c:v>
                </c:pt>
                <c:pt idx="740">
                  <c:v>1.920062508644665E-3</c:v>
                </c:pt>
                <c:pt idx="741">
                  <c:v>1.8554723794171996E-3</c:v>
                </c:pt>
                <c:pt idx="742">
                  <c:v>1.7930606902126869E-3</c:v>
                </c:pt>
                <c:pt idx="743">
                  <c:v>1.7327537785282471E-3</c:v>
                </c:pt>
                <c:pt idx="744">
                  <c:v>1.6744804791086175E-3</c:v>
                </c:pt>
                <c:pt idx="745">
                  <c:v>1.6181720390703233E-3</c:v>
                </c:pt>
                <c:pt idx="746">
                  <c:v>1.5637620359179164E-3</c:v>
                </c:pt>
                <c:pt idx="747">
                  <c:v>1.5111862983534635E-3</c:v>
                </c:pt>
                <c:pt idx="748">
                  <c:v>1.4603828297839014E-3</c:v>
                </c:pt>
                <c:pt idx="749">
                  <c:v>1.4112917344340998E-3</c:v>
                </c:pt>
                <c:pt idx="750">
                  <c:v>1.3638551459766524E-3</c:v>
                </c:pt>
                <c:pt idx="751">
                  <c:v>1.3180171585924539E-3</c:v>
                </c:pt>
                <c:pt idx="752">
                  <c:v>1.2737237603790599E-3</c:v>
                </c:pt>
                <c:pt idx="753">
                  <c:v>1.2309227690266808E-3</c:v>
                </c:pt>
                <c:pt idx="754">
                  <c:v>1.1895637696843887E-3</c:v>
                </c:pt>
                <c:pt idx="755">
                  <c:v>1.1495980549417759E-3</c:v>
                </c:pt>
                <c:pt idx="756">
                  <c:v>1.1109785668538582E-3</c:v>
                </c:pt>
                <c:pt idx="757">
                  <c:v>1.0736598409394884E-3</c:v>
                </c:pt>
                <c:pt idx="758">
                  <c:v>1.0375979520859272E-3</c:v>
                </c:pt>
                <c:pt idx="759">
                  <c:v>1.0027504622945366E-3</c:v>
                </c:pt>
                <c:pt idx="760">
                  <c:v>9.6907637020476206E-4</c:v>
                </c:pt>
                <c:pt idx="761">
                  <c:v>9.3653606233574265E-4</c:v>
                </c:pt>
                <c:pt idx="762">
                  <c:v>9.0509126598694971E-4</c:v>
                </c:pt>
                <c:pt idx="763">
                  <c:v>8.7470500374126265E-4</c:v>
                </c:pt>
                <c:pt idx="764">
                  <c:v>8.453415495158239E-4</c:v>
                </c:pt>
                <c:pt idx="765">
                  <c:v>8.169663861078869E-4</c:v>
                </c:pt>
                <c:pt idx="766">
                  <c:v>7.8954616418467466E-4</c:v>
                </c:pt>
                <c:pt idx="767">
                  <c:v>7.6304866266800793E-4</c:v>
                </c:pt>
                <c:pt idx="768">
                  <c:v>7.3744275046614554E-4</c:v>
                </c:pt>
                <c:pt idx="769">
                  <c:v>7.1269834950690909E-4</c:v>
                </c:pt>
                <c:pt idx="770">
                  <c:v>6.8878639902772681E-4</c:v>
                </c:pt>
                <c:pt idx="771">
                  <c:v>6.6567882107975568E-4</c:v>
                </c:pt>
                <c:pt idx="772">
                  <c:v>6.4334848720469821E-4</c:v>
                </c:pt>
                <c:pt idx="773">
                  <c:v>6.2176918624434795E-4</c:v>
                </c:pt>
                <c:pt idx="774">
                  <c:v>6.009155932442604E-4</c:v>
                </c:pt>
                <c:pt idx="775">
                  <c:v>5.8076323941427268E-4</c:v>
                </c:pt>
                <c:pt idx="776">
                  <c:v>5.6128848310985384E-4</c:v>
                </c:pt>
                <c:pt idx="777">
                  <c:v>5.4246848179951603E-4</c:v>
                </c:pt>
                <c:pt idx="778">
                  <c:v>5.2428116498468718E-4</c:v>
                </c:pt>
                <c:pt idx="779">
                  <c:v>5.0670520803961058E-4</c:v>
                </c:pt>
                <c:pt idx="780">
                  <c:v>4.8972000693992468E-4</c:v>
                </c:pt>
                <c:pt idx="781">
                  <c:v>4.7330565384966553E-4</c:v>
                </c:pt>
                <c:pt idx="782">
                  <c:v>4.5744291353745615E-4</c:v>
                </c:pt>
                <c:pt idx="783">
                  <c:v>4.4211320059364705E-4</c:v>
                </c:pt>
                <c:pt idx="784">
                  <c:v>4.272985574211393E-4</c:v>
                </c:pt>
                <c:pt idx="785">
                  <c:v>4.1298163297354867E-4</c:v>
                </c:pt>
                <c:pt idx="786">
                  <c:v>3.991456622152702E-4</c:v>
                </c:pt>
                <c:pt idx="787">
                  <c:v>3.8577444627887179E-4</c:v>
                </c:pt>
                <c:pt idx="788">
                  <c:v>3.7285233329608036E-4</c:v>
                </c:pt>
                <c:pt idx="789">
                  <c:v>3.6036419987943782E-4</c:v>
                </c:pt>
                <c:pt idx="790">
                  <c:v>3.4829543323248421E-4</c:v>
                </c:pt>
                <c:pt idx="791">
                  <c:v>3.3663191386708183E-4</c:v>
                </c:pt>
                <c:pt idx="792">
                  <c:v>3.253599989072218E-4</c:v>
                </c:pt>
                <c:pt idx="793">
                  <c:v>3.1446650595936133E-4</c:v>
                </c:pt>
                <c:pt idx="794">
                  <c:v>3.0393869753001987E-4</c:v>
                </c:pt>
                <c:pt idx="795">
                  <c:v>2.9376426597201889E-4</c:v>
                </c:pt>
                <c:pt idx="796">
                  <c:v>2.8393131894138466E-4</c:v>
                </c:pt>
                <c:pt idx="797">
                  <c:v>2.744283653475478E-4</c:v>
                </c:pt>
                <c:pt idx="798">
                  <c:v>2.6524430178006463E-4</c:v>
                </c:pt>
                <c:pt idx="799">
                  <c:v>2.5636839939565715E-4</c:v>
                </c:pt>
                <c:pt idx="800">
                  <c:v>2.4779029124992046E-4</c:v>
                </c:pt>
                <c:pt idx="801">
                  <c:v>2.3949996005858141E-4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7-4495-A137-A1FE6D7ECF05}"/>
            </c:ext>
          </c:extLst>
        </c:ser>
        <c:ser>
          <c:idx val="2"/>
          <c:order val="1"/>
          <c:tx>
            <c:strRef>
              <c:f>'II Backend'!$S$3</c:f>
              <c:strCache>
                <c:ptCount val="1"/>
                <c:pt idx="0">
                  <c:v>Mild symptoms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[0]!View_N_I</c:f>
              <c:numCache>
                <c:formatCode>#,##0</c:formatCode>
                <c:ptCount val="802"/>
                <c:pt idx="0">
                  <c:v>0</c:v>
                </c:pt>
                <c:pt idx="1">
                  <c:v>0</c:v>
                </c:pt>
                <c:pt idx="2">
                  <c:v>1.5575890595896098E-2</c:v>
                </c:pt>
                <c:pt idx="3">
                  <c:v>4.2833261441669337E-2</c:v>
                </c:pt>
                <c:pt idx="4">
                  <c:v>7.1309851301455479E-2</c:v>
                </c:pt>
                <c:pt idx="5">
                  <c:v>9.3344032288914941E-2</c:v>
                </c:pt>
                <c:pt idx="6">
                  <c:v>0.13436080496491679</c:v>
                </c:pt>
                <c:pt idx="7">
                  <c:v>0.17438666013721232</c:v>
                </c:pt>
                <c:pt idx="8">
                  <c:v>0.23768188322983735</c:v>
                </c:pt>
                <c:pt idx="9">
                  <c:v>0.30348574727433492</c:v>
                </c:pt>
                <c:pt idx="10">
                  <c:v>0.37996007924663638</c:v>
                </c:pt>
                <c:pt idx="11">
                  <c:v>0.44990200779914619</c:v>
                </c:pt>
                <c:pt idx="12">
                  <c:v>0.50836654947785909</c:v>
                </c:pt>
                <c:pt idx="13">
                  <c:v>0.57490544445783665</c:v>
                </c:pt>
                <c:pt idx="14">
                  <c:v>0.64063674246396074</c:v>
                </c:pt>
                <c:pt idx="15">
                  <c:v>0.69902695535973547</c:v>
                </c:pt>
                <c:pt idx="16">
                  <c:v>0.7529512556376543</c:v>
                </c:pt>
                <c:pt idx="17">
                  <c:v>0.8044498248602312</c:v>
                </c:pt>
                <c:pt idx="18">
                  <c:v>0.85498210239561034</c:v>
                </c:pt>
                <c:pt idx="19">
                  <c:v>0.90560425745603645</c:v>
                </c:pt>
                <c:pt idx="20">
                  <c:v>0.96488096093413156</c:v>
                </c:pt>
                <c:pt idx="21">
                  <c:v>1.0236611763946524</c:v>
                </c:pt>
                <c:pt idx="22">
                  <c:v>1.0830066347691332</c:v>
                </c:pt>
                <c:pt idx="23">
                  <c:v>1.143705750056849</c:v>
                </c:pt>
                <c:pt idx="24">
                  <c:v>1.206358749808508</c:v>
                </c:pt>
                <c:pt idx="25">
                  <c:v>1.2714371974279057</c:v>
                </c:pt>
                <c:pt idx="26">
                  <c:v>1.3471134840204047</c:v>
                </c:pt>
                <c:pt idx="27">
                  <c:v>1.4239793728855248</c:v>
                </c:pt>
                <c:pt idx="28">
                  <c:v>1.5029344106240858</c:v>
                </c:pt>
                <c:pt idx="29">
                  <c:v>1.5846720454726726</c:v>
                </c:pt>
                <c:pt idx="30">
                  <c:v>1.6697453857292328</c:v>
                </c:pt>
                <c:pt idx="31">
                  <c:v>1.7664010514769339</c:v>
                </c:pt>
                <c:pt idx="32">
                  <c:v>1.8653009355749046</c:v>
                </c:pt>
                <c:pt idx="33">
                  <c:v>1.9674127186825359</c:v>
                </c:pt>
                <c:pt idx="34">
                  <c:v>2.0734976264821432</c:v>
                </c:pt>
                <c:pt idx="35">
                  <c:v>2.1841773546639156</c:v>
                </c:pt>
                <c:pt idx="36">
                  <c:v>2.2999809951513956</c:v>
                </c:pt>
                <c:pt idx="37">
                  <c:v>2.4213780223843506</c:v>
                </c:pt>
                <c:pt idx="38">
                  <c:v>2.548801567273741</c:v>
                </c:pt>
                <c:pt idx="39">
                  <c:v>2.6826649289275055</c:v>
                </c:pt>
                <c:pt idx="40">
                  <c:v>2.823373383014367</c:v>
                </c:pt>
                <c:pt idx="41">
                  <c:v>2.9713327238967242</c:v>
                </c:pt>
                <c:pt idx="42">
                  <c:v>3.1269555439447712</c:v>
                </c:pt>
                <c:pt idx="43">
                  <c:v>3.2984536241483546</c:v>
                </c:pt>
                <c:pt idx="44">
                  <c:v>3.4765314010201469</c:v>
                </c:pt>
                <c:pt idx="45">
                  <c:v>3.6934067938240096</c:v>
                </c:pt>
                <c:pt idx="46">
                  <c:v>3.9110451824497101</c:v>
                </c:pt>
                <c:pt idx="47">
                  <c:v>4.1560487495379688</c:v>
                </c:pt>
                <c:pt idx="48">
                  <c:v>4.4094423300572796</c:v>
                </c:pt>
                <c:pt idx="49">
                  <c:v>4.688578235536724</c:v>
                </c:pt>
                <c:pt idx="50">
                  <c:v>5.0221777125714144</c:v>
                </c:pt>
                <c:pt idx="51">
                  <c:v>5.4010376015468404</c:v>
                </c:pt>
                <c:pt idx="52">
                  <c:v>5.842479412971513</c:v>
                </c:pt>
                <c:pt idx="53">
                  <c:v>6.3368469367225773</c:v>
                </c:pt>
                <c:pt idx="54">
                  <c:v>6.8778879608484855</c:v>
                </c:pt>
                <c:pt idx="55">
                  <c:v>7.4539631510873106</c:v>
                </c:pt>
                <c:pt idx="56">
                  <c:v>8.2361868020004518</c:v>
                </c:pt>
                <c:pt idx="57">
                  <c:v>9.1276118433615565</c:v>
                </c:pt>
                <c:pt idx="58">
                  <c:v>10.128875563279205</c:v>
                </c:pt>
                <c:pt idx="59">
                  <c:v>11.304476288827427</c:v>
                </c:pt>
                <c:pt idx="60">
                  <c:v>12.618864366469856</c:v>
                </c:pt>
                <c:pt idx="61">
                  <c:v>14.141573381898322</c:v>
                </c:pt>
                <c:pt idx="62">
                  <c:v>15.623270912862861</c:v>
                </c:pt>
                <c:pt idx="63">
                  <c:v>17.285156046097324</c:v>
                </c:pt>
                <c:pt idx="64">
                  <c:v>19.035518369669141</c:v>
                </c:pt>
                <c:pt idx="65">
                  <c:v>20.816216160938595</c:v>
                </c:pt>
                <c:pt idx="66">
                  <c:v>22.779690484653873</c:v>
                </c:pt>
                <c:pt idx="67">
                  <c:v>24.737097521607424</c:v>
                </c:pt>
                <c:pt idx="68">
                  <c:v>26.689848135261492</c:v>
                </c:pt>
                <c:pt idx="69">
                  <c:v>28.670045751585896</c:v>
                </c:pt>
                <c:pt idx="70">
                  <c:v>30.717261496704459</c:v>
                </c:pt>
                <c:pt idx="71">
                  <c:v>32.752613267256422</c:v>
                </c:pt>
                <c:pt idx="72">
                  <c:v>34.82699383328395</c:v>
                </c:pt>
                <c:pt idx="73">
                  <c:v>36.900533279813615</c:v>
                </c:pt>
                <c:pt idx="74">
                  <c:v>39.006226126845149</c:v>
                </c:pt>
                <c:pt idx="75">
                  <c:v>41.168801612235583</c:v>
                </c:pt>
                <c:pt idx="76">
                  <c:v>43.407311759270371</c:v>
                </c:pt>
                <c:pt idx="77">
                  <c:v>45.736941610986591</c:v>
                </c:pt>
                <c:pt idx="78">
                  <c:v>48.170277038645338</c:v>
                </c:pt>
                <c:pt idx="79">
                  <c:v>50.718194371153132</c:v>
                </c:pt>
                <c:pt idx="80">
                  <c:v>53.390486446928776</c:v>
                </c:pt>
                <c:pt idx="81">
                  <c:v>56.1963050547539</c:v>
                </c:pt>
                <c:pt idx="82">
                  <c:v>59.144475567324797</c:v>
                </c:pt>
                <c:pt idx="83">
                  <c:v>62.243722714424514</c:v>
                </c:pt>
                <c:pt idx="84">
                  <c:v>65.502834682993836</c:v>
                </c:pt>
                <c:pt idx="85">
                  <c:v>68.930784527861064</c:v>
                </c:pt>
                <c:pt idx="86">
                  <c:v>72.536822154374974</c:v>
                </c:pt>
                <c:pt idx="87">
                  <c:v>76.330546142606536</c:v>
                </c:pt>
                <c:pt idx="88">
                  <c:v>80.321961898848656</c:v>
                </c:pt>
                <c:pt idx="89">
                  <c:v>84.521530678772393</c:v>
                </c:pt>
                <c:pt idx="90">
                  <c:v>88.940212673086251</c:v>
                </c:pt>
                <c:pt idx="91">
                  <c:v>93.589506403203146</c:v>
                </c:pt>
                <c:pt idx="92">
                  <c:v>98.481486017270583</c:v>
                </c:pt>
                <c:pt idx="93">
                  <c:v>103.62883761948005</c:v>
                </c:pt>
                <c:pt idx="94">
                  <c:v>109.04489544749811</c:v>
                </c:pt>
                <c:pt idx="95">
                  <c:v>114.74367849205963</c:v>
                </c:pt>
                <c:pt idx="96">
                  <c:v>120.73992799986439</c:v>
                </c:pt>
                <c:pt idx="97">
                  <c:v>127.04914619543122</c:v>
                </c:pt>
                <c:pt idx="98">
                  <c:v>133.68763648519538</c:v>
                </c:pt>
                <c:pt idx="99">
                  <c:v>140.67254535791164</c:v>
                </c:pt>
                <c:pt idx="100">
                  <c:v>148.02190616238823</c:v>
                </c:pt>
                <c:pt idx="101">
                  <c:v>155.7546849218713</c:v>
                </c:pt>
                <c:pt idx="102">
                  <c:v>163.89082833063483</c:v>
                </c:pt>
                <c:pt idx="103">
                  <c:v>172.451314070146</c:v>
                </c:pt>
                <c:pt idx="104">
                  <c:v>181.45820357791024</c:v>
                </c:pt>
                <c:pt idx="105">
                  <c:v>190.93469740060954</c:v>
                </c:pt>
                <c:pt idx="106">
                  <c:v>200.90519326361118</c:v>
                </c:pt>
                <c:pt idx="107">
                  <c:v>211.39534699078337</c:v>
                </c:pt>
                <c:pt idx="108">
                  <c:v>222.43213641140207</c:v>
                </c:pt>
                <c:pt idx="109">
                  <c:v>234.04392839448948</c:v>
                </c:pt>
                <c:pt idx="110">
                  <c:v>246.26054915498014</c:v>
                </c:pt>
                <c:pt idx="111">
                  <c:v>259.11335798052136</c:v>
                </c:pt>
                <c:pt idx="112">
                  <c:v>272.63532453235825</c:v>
                </c:pt>
                <c:pt idx="113">
                  <c:v>286.86110987855619</c:v>
                </c:pt>
                <c:pt idx="114">
                  <c:v>301.82715142268569</c:v>
                </c:pt>
                <c:pt idx="115">
                  <c:v>317.57175189599013</c:v>
                </c:pt>
                <c:pt idx="116">
                  <c:v>334.13517258590218</c:v>
                </c:pt>
                <c:pt idx="117">
                  <c:v>351.55973097852683</c:v>
                </c:pt>
                <c:pt idx="118">
                  <c:v>369.88990299730165</c:v>
                </c:pt>
                <c:pt idx="119">
                  <c:v>389.17243002441506</c:v>
                </c:pt>
                <c:pt idx="120">
                  <c:v>409.45643089566005</c:v>
                </c:pt>
                <c:pt idx="121">
                  <c:v>430.79351906312809</c:v>
                </c:pt>
                <c:pt idx="122">
                  <c:v>453.23792512345011</c:v>
                </c:pt>
                <c:pt idx="123">
                  <c:v>476.84662491206524</c:v>
                </c:pt>
                <c:pt idx="124">
                  <c:v>501.67947336614515</c:v>
                </c:pt>
                <c:pt idx="125">
                  <c:v>527.79934436022415</c:v>
                </c:pt>
                <c:pt idx="126">
                  <c:v>555.27227671914113</c:v>
                </c:pt>
                <c:pt idx="127">
                  <c:v>584.16762661247481</c:v>
                </c:pt>
                <c:pt idx="128">
                  <c:v>614.55822653307507</c:v>
                </c:pt>
                <c:pt idx="129">
                  <c:v>646.52055105940781</c:v>
                </c:pt>
                <c:pt idx="130">
                  <c:v>680.13488959703921</c:v>
                </c:pt>
                <c:pt idx="131">
                  <c:v>715.48552628849563</c:v>
                </c:pt>
                <c:pt idx="132">
                  <c:v>752.66092727269211</c:v>
                </c:pt>
                <c:pt idx="133">
                  <c:v>791.75393546490182</c:v>
                </c:pt>
                <c:pt idx="134">
                  <c:v>832.86197301553796</c:v>
                </c:pt>
                <c:pt idx="135">
                  <c:v>876.08725159053552</c:v>
                </c:pt>
                <c:pt idx="136">
                  <c:v>921.53699059752057</c:v>
                </c:pt>
                <c:pt idx="137">
                  <c:v>969.32364345985411</c:v>
                </c:pt>
                <c:pt idx="138">
                  <c:v>1019.5651320146334</c:v>
                </c:pt>
                <c:pt idx="139">
                  <c:v>1072.3850890803833</c:v>
                </c:pt>
                <c:pt idx="140">
                  <c:v>1127.9131092049631</c:v>
                </c:pt>
                <c:pt idx="141">
                  <c:v>1186.2850075636418</c:v>
                </c:pt>
                <c:pt idx="142">
                  <c:v>1247.6430869307562</c:v>
                </c:pt>
                <c:pt idx="143">
                  <c:v>1312.1364125952373</c:v>
                </c:pt>
                <c:pt idx="144">
                  <c:v>1379.9210950298777</c:v>
                </c:pt>
                <c:pt idx="145">
                  <c:v>1451.1605800557772</c:v>
                </c:pt>
                <c:pt idx="146">
                  <c:v>1526.0259461661551</c:v>
                </c:pt>
                <c:pt idx="147">
                  <c:v>1604.6962085867588</c:v>
                </c:pt>
                <c:pt idx="148">
                  <c:v>1687.3586295525447</c:v>
                </c:pt>
                <c:pt idx="149">
                  <c:v>1774.2090341711144</c:v>
                </c:pt>
                <c:pt idx="150">
                  <c:v>1865.4521311215635</c:v>
                </c:pt>
                <c:pt idx="151">
                  <c:v>1961.3018373017173</c:v>
                </c:pt>
                <c:pt idx="152">
                  <c:v>2061.9816053860995</c:v>
                </c:pt>
                <c:pt idx="153">
                  <c:v>2167.7247530900445</c:v>
                </c:pt>
                <c:pt idx="154">
                  <c:v>2278.7747927508735</c:v>
                </c:pt>
                <c:pt idx="155">
                  <c:v>2395.3857596335451</c:v>
                </c:pt>
                <c:pt idx="156">
                  <c:v>2517.8225371443245</c:v>
                </c:pt>
                <c:pt idx="157">
                  <c:v>2646.3611768901874</c:v>
                </c:pt>
                <c:pt idx="158">
                  <c:v>2781.2892112524723</c:v>
                </c:pt>
                <c:pt idx="159">
                  <c:v>2922.9059558491349</c:v>
                </c:pt>
                <c:pt idx="160">
                  <c:v>3071.5227989393079</c:v>
                </c:pt>
                <c:pt idx="161">
                  <c:v>3227.4634744752307</c:v>
                </c:pt>
                <c:pt idx="162">
                  <c:v>3391.0643151285117</c:v>
                </c:pt>
                <c:pt idx="163">
                  <c:v>3562.6744812087654</c:v>
                </c:pt>
                <c:pt idx="164">
                  <c:v>3742.656160951663</c:v>
                </c:pt>
                <c:pt idx="165">
                  <c:v>3931.3847371792622</c:v>
                </c:pt>
                <c:pt idx="166">
                  <c:v>4129.2489148273025</c:v>
                </c:pt>
                <c:pt idx="167">
                  <c:v>4336.6508032914317</c:v>
                </c:pt>
                <c:pt idx="168">
                  <c:v>4554.0059469668104</c:v>
                </c:pt>
                <c:pt idx="169">
                  <c:v>4781.7432967435961</c:v>
                </c:pt>
                <c:pt idx="170">
                  <c:v>5020.3051145751924</c:v>
                </c:pt>
                <c:pt idx="171">
                  <c:v>5270.1468025583481</c:v>
                </c:pt>
                <c:pt idx="172">
                  <c:v>5531.7366472566237</c:v>
                </c:pt>
                <c:pt idx="173">
                  <c:v>5805.5554692644855</c:v>
                </c:pt>
                <c:pt idx="174">
                  <c:v>6092.0961672527819</c:v>
                </c:pt>
                <c:pt idx="175">
                  <c:v>6391.8631449632394</c:v>
                </c:pt>
                <c:pt idx="176">
                  <c:v>6705.3716088368592</c:v>
                </c:pt>
                <c:pt idx="177">
                  <c:v>7033.1467231775769</c:v>
                </c:pt>
                <c:pt idx="178">
                  <c:v>7375.7226089788855</c:v>
                </c:pt>
                <c:pt idx="179">
                  <c:v>7733.6411717900219</c:v>
                </c:pt>
                <c:pt idx="180">
                  <c:v>8107.4507432851133</c:v>
                </c:pt>
                <c:pt idx="181">
                  <c:v>8497.7045205409522</c:v>
                </c:pt>
                <c:pt idx="182">
                  <c:v>8904.9587864477362</c:v>
                </c:pt>
                <c:pt idx="183">
                  <c:v>9329.7708941956425</c:v>
                </c:pt>
                <c:pt idx="184">
                  <c:v>9772.696998426065</c:v>
                </c:pt>
                <c:pt idx="185">
                  <c:v>10234.289515439941</c:v>
                </c:pt>
                <c:pt idx="186">
                  <c:v>10715.094294851815</c:v>
                </c:pt>
                <c:pt idx="187">
                  <c:v>11215.647485304757</c:v>
                </c:pt>
                <c:pt idx="188">
                  <c:v>11736.472077360761</c:v>
                </c:pt>
                <c:pt idx="189">
                  <c:v>12278.0741074991</c:v>
                </c:pt>
                <c:pt idx="190">
                  <c:v>12840.938508341364</c:v>
                </c:pt>
                <c:pt idx="191">
                  <c:v>13425.524591828922</c:v>
                </c:pt>
                <c:pt idx="192">
                  <c:v>14032.26115416235</c:v>
                </c:pt>
                <c:pt idx="193">
                  <c:v>14661.541193930332</c:v>
                </c:pt>
                <c:pt idx="194">
                  <c:v>15313.716238066345</c:v>
                </c:pt>
                <c:pt idx="195">
                  <c:v>15989.090274133925</c:v>
                </c:pt>
                <c:pt idx="196">
                  <c:v>16687.913292011741</c:v>
                </c:pt>
                <c:pt idx="197">
                  <c:v>17410.374443381621</c:v>
                </c:pt>
                <c:pt idx="198">
                  <c:v>18156.59483356254</c:v>
                </c:pt>
                <c:pt idx="199">
                  <c:v>18926.619967220457</c:v>
                </c:pt>
                <c:pt idx="200">
                  <c:v>19720.411877343045</c:v>
                </c:pt>
                <c:pt idx="201">
                  <c:v>20537.84097561222</c:v>
                </c:pt>
                <c:pt idx="202">
                  <c:v>21378.677671926544</c:v>
                </c:pt>
                <c:pt idx="203">
                  <c:v>22242.583821288808</c:v>
                </c:pt>
                <c:pt idx="204">
                  <c:v>23129.10406752181</c:v>
                </c:pt>
                <c:pt idx="205">
                  <c:v>24037.657165214707</c:v>
                </c:pt>
                <c:pt idx="206">
                  <c:v>24967.527373804387</c:v>
                </c:pt>
                <c:pt idx="207">
                  <c:v>25917.856030589322</c:v>
                </c:pt>
                <c:pt idx="208">
                  <c:v>26887.63342254176</c:v>
                </c:pt>
                <c:pt idx="209">
                  <c:v>27875.691089761818</c:v>
                </c:pt>
                <c:pt idx="210">
                  <c:v>28880.694705989346</c:v>
                </c:pt>
                <c:pt idx="211">
                  <c:v>29901.137693388249</c:v>
                </c:pt>
                <c:pt idx="212">
                  <c:v>30935.335739427774</c:v>
                </c:pt>
                <c:pt idx="213">
                  <c:v>31981.422392641474</c:v>
                </c:pt>
                <c:pt idx="214">
                  <c:v>33037.345920844491</c:v>
                </c:pt>
                <c:pt idx="215">
                  <c:v>34100.867619498516</c:v>
                </c:pt>
                <c:pt idx="216">
                  <c:v>35169.561758778837</c:v>
                </c:pt>
                <c:pt idx="217">
                  <c:v>36240.817354963758</c:v>
                </c:pt>
                <c:pt idx="218">
                  <c:v>37311.841944496242</c:v>
                </c:pt>
                <c:pt idx="219">
                  <c:v>38379.667526964207</c:v>
                </c:pt>
                <c:pt idx="220">
                  <c:v>39441.158825878447</c:v>
                </c:pt>
                <c:pt idx="221">
                  <c:v>40493.023993162999</c:v>
                </c:pt>
                <c:pt idx="222">
                  <c:v>41531.827854501564</c:v>
                </c:pt>
                <c:pt idx="223">
                  <c:v>42554.007758053544</c:v>
                </c:pt>
                <c:pt idx="224">
                  <c:v>43555.892048696871</c:v>
                </c:pt>
                <c:pt idx="225">
                  <c:v>44533.721144215247</c:v>
                </c:pt>
                <c:pt idx="226">
                  <c:v>45483.67113930099</c:v>
                </c:pt>
                <c:pt idx="227">
                  <c:v>46401.879808712831</c:v>
                </c:pt>
                <c:pt idx="228">
                  <c:v>47284.474823482618</c:v>
                </c:pt>
                <c:pt idx="229">
                  <c:v>48127.603935021558</c:v>
                </c:pt>
                <c:pt idx="230">
                  <c:v>48927.466822875373</c:v>
                </c:pt>
                <c:pt idx="231">
                  <c:v>49680.348244449116</c:v>
                </c:pt>
                <c:pt idx="232">
                  <c:v>50382.652071141107</c:v>
                </c:pt>
                <c:pt idx="233">
                  <c:v>51030.935746947973</c:v>
                </c:pt>
                <c:pt idx="234">
                  <c:v>51621.944664696392</c:v>
                </c:pt>
                <c:pt idx="235">
                  <c:v>52152.645923514974</c:v>
                </c:pt>
                <c:pt idx="236">
                  <c:v>52620.260910711979</c:v>
                </c:pt>
                <c:pt idx="237">
                  <c:v>53022.296143350679</c:v>
                </c:pt>
                <c:pt idx="238">
                  <c:v>53356.57181065045</c:v>
                </c:pt>
                <c:pt idx="239">
                  <c:v>53621.247478606834</c:v>
                </c:pt>
                <c:pt idx="240">
                  <c:v>53814.844453152706</c:v>
                </c:pt>
                <c:pt idx="241">
                  <c:v>53936.264347479773</c:v>
                </c:pt>
                <c:pt idx="242">
                  <c:v>53984.803461961346</c:v>
                </c:pt>
                <c:pt idx="243">
                  <c:v>53960.162660071233</c:v>
                </c:pt>
                <c:pt idx="244">
                  <c:v>53862.452508878974</c:v>
                </c:pt>
                <c:pt idx="245">
                  <c:v>53692.193545763934</c:v>
                </c:pt>
                <c:pt idx="246">
                  <c:v>53450.311631213459</c:v>
                </c:pt>
                <c:pt idx="247">
                  <c:v>53138.128447981697</c:v>
                </c:pt>
                <c:pt idx="248">
                  <c:v>52757.347306385265</c:v>
                </c:pt>
                <c:pt idx="249">
                  <c:v>52310.034511001104</c:v>
                </c:pt>
                <c:pt idx="250">
                  <c:v>51798.596632556764</c:v>
                </c:pt>
                <c:pt idx="251">
                  <c:v>51225.754107674366</c:v>
                </c:pt>
                <c:pt idx="252">
                  <c:v>50594.51165604507</c:v>
                </c:pt>
                <c:pt idx="253">
                  <c:v>49908.126057747446</c:v>
                </c:pt>
                <c:pt idx="254">
                  <c:v>49170.071871504369</c:v>
                </c:pt>
                <c:pt idx="255">
                  <c:v>48384.005697009423</c:v>
                </c:pt>
                <c:pt idx="256">
                  <c:v>47553.729590954485</c:v>
                </c:pt>
                <c:pt idx="257">
                  <c:v>46683.154237535105</c:v>
                </c:pt>
                <c:pt idx="258">
                  <c:v>45776.262451010647</c:v>
                </c:pt>
                <c:pt idx="259">
                  <c:v>44837.073551816022</c:v>
                </c:pt>
                <c:pt idx="260">
                  <c:v>43869.609110592653</c:v>
                </c:pt>
                <c:pt idx="261">
                  <c:v>42877.860498425107</c:v>
                </c:pt>
                <c:pt idx="262">
                  <c:v>41865.758618795066</c:v>
                </c:pt>
                <c:pt idx="263">
                  <c:v>40837.146129606961</c:v>
                </c:pt>
                <c:pt idx="264">
                  <c:v>39795.752394373121</c:v>
                </c:pt>
                <c:pt idx="265">
                  <c:v>38745.171332408849</c:v>
                </c:pt>
                <c:pt idx="266">
                  <c:v>37688.842270622612</c:v>
                </c:pt>
                <c:pt idx="267">
                  <c:v>36630.033835874019</c:v>
                </c:pt>
                <c:pt idx="268">
                  <c:v>35571.830868304256</c:v>
                </c:pt>
                <c:pt idx="269">
                  <c:v>34517.124283593781</c:v>
                </c:pt>
                <c:pt idx="270">
                  <c:v>33468.603766528191</c:v>
                </c:pt>
                <c:pt idx="271">
                  <c:v>32428.753140006615</c:v>
                </c:pt>
                <c:pt idx="272">
                  <c:v>31399.848222871235</c:v>
                </c:pt>
                <c:pt idx="273">
                  <c:v>30383.95696658628</c:v>
                </c:pt>
                <c:pt idx="274">
                  <c:v>29382.94164454491</c:v>
                </c:pt>
                <c:pt idx="275">
                  <c:v>28398.462858155737</c:v>
                </c:pt>
                <c:pt idx="276">
                  <c:v>27431.985120246125</c:v>
                </c:pt>
                <c:pt idx="277">
                  <c:v>26484.783778014327</c:v>
                </c:pt>
                <c:pt idx="278">
                  <c:v>25557.953044010421</c:v>
                </c:pt>
                <c:pt idx="279">
                  <c:v>24652.414913649776</c:v>
                </c:pt>
                <c:pt idx="280">
                  <c:v>23768.928760795377</c:v>
                </c:pt>
                <c:pt idx="281">
                  <c:v>22908.101418251026</c:v>
                </c:pt>
                <c:pt idx="282">
                  <c:v>22070.39756690311</c:v>
                </c:pt>
                <c:pt idx="283">
                  <c:v>21256.150275114782</c:v>
                </c:pt>
                <c:pt idx="284">
                  <c:v>20465.571548266682</c:v>
                </c:pt>
                <c:pt idx="285">
                  <c:v>19698.762766583586</c:v>
                </c:pt>
                <c:pt idx="286">
                  <c:v>18955.724907197298</c:v>
                </c:pt>
                <c:pt idx="287">
                  <c:v>18236.36846345606</c:v>
                </c:pt>
                <c:pt idx="288">
                  <c:v>17540.522990559293</c:v>
                </c:pt>
                <c:pt idx="289">
                  <c:v>16867.946221495586</c:v>
                </c:pt>
                <c:pt idx="290">
                  <c:v>16218.332710874285</c:v>
                </c:pt>
                <c:pt idx="291">
                  <c:v>15591.321976500831</c:v>
                </c:pt>
                <c:pt idx="292">
                  <c:v>14986.506119430183</c:v>
                </c:pt>
                <c:pt idx="293">
                  <c:v>14403.436912755256</c:v>
                </c:pt>
                <c:pt idx="294">
                  <c:v>13841.632357590826</c:v>
                </c:pt>
                <c:pt idx="295">
                  <c:v>13300.58271166246</c:v>
                </c:pt>
                <c:pt idx="296">
                  <c:v>12779.756001686204</c:v>
                </c:pt>
                <c:pt idx="297">
                  <c:v>12278.603035420085</c:v>
                </c:pt>
                <c:pt idx="298">
                  <c:v>11796.561932981976</c:v>
                </c:pt>
                <c:pt idx="299">
                  <c:v>11333.062199861462</c:v>
                </c:pt>
                <c:pt idx="300">
                  <c:v>10887.528366107819</c:v>
                </c:pt>
                <c:pt idx="301">
                  <c:v>10459.383217550783</c:v>
                </c:pt>
                <c:pt idx="302">
                  <c:v>10048.050645699581</c:v>
                </c:pt>
                <c:pt idx="303">
                  <c:v>9652.9581432576033</c:v>
                </c:pt>
                <c:pt idx="304">
                  <c:v>9273.5389720667081</c:v>
                </c:pt>
                <c:pt idx="305">
                  <c:v>8909.2340298310864</c:v>
                </c:pt>
                <c:pt idx="306">
                  <c:v>8559.4934412331277</c:v>
                </c:pt>
                <c:pt idx="307">
                  <c:v>8223.7778981022748</c:v>
                </c:pt>
                <c:pt idx="308">
                  <c:v>7901.5597721850918</c:v>
                </c:pt>
                <c:pt idx="309">
                  <c:v>7592.3240228360173</c:v>
                </c:pt>
                <c:pt idx="310">
                  <c:v>7295.5689206425013</c:v>
                </c:pt>
                <c:pt idx="311">
                  <c:v>7010.8066066486426</c:v>
                </c:pt>
                <c:pt idx="312">
                  <c:v>6737.5635054752856</c:v>
                </c:pt>
                <c:pt idx="313">
                  <c:v>6475.3806092746372</c:v>
                </c:pt>
                <c:pt idx="314">
                  <c:v>6223.8136481219599</c:v>
                </c:pt>
                <c:pt idx="315">
                  <c:v>5982.4331611501839</c:v>
                </c:pt>
                <c:pt idx="316">
                  <c:v>5750.8244814863219</c:v>
                </c:pt>
                <c:pt idx="317">
                  <c:v>5528.587646859668</c:v>
                </c:pt>
                <c:pt idx="318">
                  <c:v>5315.3372466263309</c:v>
                </c:pt>
                <c:pt idx="319">
                  <c:v>5110.702214896628</c:v>
                </c:pt>
                <c:pt idx="320">
                  <c:v>4914.3255784627872</c:v>
                </c:pt>
                <c:pt idx="321">
                  <c:v>4725.8641673050797</c:v>
                </c:pt>
                <c:pt idx="322">
                  <c:v>4544.9882946040152</c:v>
                </c:pt>
                <c:pt idx="323">
                  <c:v>4371.3814124032697</c:v>
                </c:pt>
                <c:pt idx="324">
                  <c:v>4204.7397483500981</c:v>
                </c:pt>
                <c:pt idx="325">
                  <c:v>4044.7719282846015</c:v>
                </c:pt>
                <c:pt idx="326">
                  <c:v>3891.1985888530535</c:v>
                </c:pt>
                <c:pt idx="327">
                  <c:v>3743.7519837803238</c:v>
                </c:pt>
                <c:pt idx="328">
                  <c:v>3602.1755869486992</c:v>
                </c:pt>
                <c:pt idx="329">
                  <c:v>3466.2236949914945</c:v>
                </c:pt>
                <c:pt idx="330">
                  <c:v>3335.661031716375</c:v>
                </c:pt>
                <c:pt idx="331">
                  <c:v>3210.2623563215675</c:v>
                </c:pt>
                <c:pt idx="332">
                  <c:v>3089.8120770549535</c:v>
                </c:pt>
                <c:pt idx="333">
                  <c:v>2974.1038716879898</c:v>
                </c:pt>
                <c:pt idx="334">
                  <c:v>2862.9403159305361</c:v>
                </c:pt>
                <c:pt idx="335">
                  <c:v>2756.1325206958977</c:v>
                </c:pt>
                <c:pt idx="336">
                  <c:v>2653.4997789351764</c:v>
                </c:pt>
                <c:pt idx="337">
                  <c:v>2554.8692225935729</c:v>
                </c:pt>
                <c:pt idx="338">
                  <c:v>2460.0754900963957</c:v>
                </c:pt>
                <c:pt idx="339">
                  <c:v>2368.9604046468889</c:v>
                </c:pt>
                <c:pt idx="340">
                  <c:v>2281.3726635096482</c:v>
                </c:pt>
                <c:pt idx="341">
                  <c:v>2197.167538360417</c:v>
                </c:pt>
                <c:pt idx="342">
                  <c:v>2116.2065867038073</c:v>
                </c:pt>
                <c:pt idx="343">
                  <c:v>2038.3573742933909</c:v>
                </c:pt>
                <c:pt idx="344">
                  <c:v>1963.4932084322643</c:v>
                </c:pt>
                <c:pt idx="345">
                  <c:v>1891.4928819853458</c:v>
                </c:pt>
                <c:pt idx="346">
                  <c:v>1822.2404278961367</c:v>
                </c:pt>
                <c:pt idx="347">
                  <c:v>1755.6248839695013</c:v>
                </c:pt>
                <c:pt idx="348">
                  <c:v>1691.5400676571826</c:v>
                </c:pt>
                <c:pt idx="349">
                  <c:v>1629.8843605635334</c:v>
                </c:pt>
                <c:pt idx="350">
                  <c:v>1570.5605023745084</c:v>
                </c:pt>
                <c:pt idx="351">
                  <c:v>1513.4753939026687</c:v>
                </c:pt>
                <c:pt idx="352">
                  <c:v>1458.5399089342818</c:v>
                </c:pt>
                <c:pt idx="353">
                  <c:v>1405.6687145609287</c:v>
                </c:pt>
                <c:pt idx="354">
                  <c:v>1354.7800996770118</c:v>
                </c:pt>
                <c:pt idx="355">
                  <c:v>1305.7958113256918</c:v>
                </c:pt>
                <c:pt idx="356">
                  <c:v>1258.6408985787732</c:v>
                </c:pt>
                <c:pt idx="357">
                  <c:v>1213.2435636405796</c:v>
                </c:pt>
                <c:pt idx="358">
                  <c:v>1169.5350198716135</c:v>
                </c:pt>
                <c:pt idx="359">
                  <c:v>1127.4493564345848</c:v>
                </c:pt>
                <c:pt idx="360">
                  <c:v>1086.9234092729719</c:v>
                </c:pt>
                <c:pt idx="361">
                  <c:v>1047.896638140493</c:v>
                </c:pt>
                <c:pt idx="362">
                  <c:v>1010.3110094085519</c:v>
                </c:pt>
                <c:pt idx="363">
                  <c:v>974.11088438773345</c:v>
                </c:pt>
                <c:pt idx="364">
                  <c:v>939.24291290868496</c:v>
                </c:pt>
                <c:pt idx="365">
                  <c:v>905.65593191707171</c:v>
                </c:pt>
                <c:pt idx="366">
                  <c:v>873.30086884672437</c:v>
                </c:pt>
                <c:pt idx="367">
                  <c:v>842.13064954447282</c:v>
                </c:pt>
                <c:pt idx="368">
                  <c:v>812.10011052947311</c:v>
                </c:pt>
                <c:pt idx="369">
                  <c:v>783.16591537900047</c:v>
                </c:pt>
                <c:pt idx="370">
                  <c:v>755.28647504168578</c:v>
                </c:pt>
                <c:pt idx="371">
                  <c:v>728.42187188796811</c:v>
                </c:pt>
                <c:pt idx="372">
                  <c:v>702.53378731610758</c:v>
                </c:pt>
                <c:pt idx="373">
                  <c:v>677.58543274042415</c:v>
                </c:pt>
                <c:pt idx="374">
                  <c:v>653.54148379648882</c:v>
                </c:pt>
                <c:pt idx="375">
                  <c:v>630.3680176057785</c:v>
                </c:pt>
                <c:pt idx="376">
                  <c:v>608.032452949819</c:v>
                </c:pt>
                <c:pt idx="377">
                  <c:v>586.50349321105955</c:v>
                </c:pt>
                <c:pt idx="378">
                  <c:v>565.75107194466852</c:v>
                </c:pt>
                <c:pt idx="379">
                  <c:v>545.74630095209341</c:v>
                </c:pt>
                <c:pt idx="380">
                  <c:v>526.46142073360636</c:v>
                </c:pt>
                <c:pt idx="381">
                  <c:v>507.86975320315617</c:v>
                </c:pt>
                <c:pt idx="382">
                  <c:v>489.94565655467517</c:v>
                </c:pt>
                <c:pt idx="383">
                  <c:v>472.6644821745557</c:v>
                </c:pt>
                <c:pt idx="384">
                  <c:v>456.00253350031443</c:v>
                </c:pt>
                <c:pt idx="385">
                  <c:v>439.9370267305199</c:v>
                </c:pt>
                <c:pt idx="386">
                  <c:v>424.44605329587279</c:v>
                </c:pt>
                <c:pt idx="387">
                  <c:v>409.50854400590828</c:v>
                </c:pt>
                <c:pt idx="388">
                  <c:v>395.10423479014651</c:v>
                </c:pt>
                <c:pt idx="389">
                  <c:v>381.21363395665469</c:v>
                </c:pt>
                <c:pt idx="390">
                  <c:v>367.81799089491852</c:v>
                </c:pt>
                <c:pt idx="391">
                  <c:v>354.89926615365101</c:v>
                </c:pt>
                <c:pt idx="392">
                  <c:v>342.4401028277133</c:v>
                </c:pt>
                <c:pt idx="393">
                  <c:v>330.42379919167962</c:v>
                </c:pt>
                <c:pt idx="394">
                  <c:v>318.83428252076942</c:v>
                </c:pt>
                <c:pt idx="395">
                  <c:v>307.6560840428898</c:v>
                </c:pt>
                <c:pt idx="396">
                  <c:v>296.87431496839918</c:v>
                </c:pt>
                <c:pt idx="397">
                  <c:v>286.47464354691618</c:v>
                </c:pt>
                <c:pt idx="398">
                  <c:v>276.44327310307131</c:v>
                </c:pt>
                <c:pt idx="399">
                  <c:v>266.76692100553765</c:v>
                </c:pt>
                <c:pt idx="400">
                  <c:v>257.43279852598391</c:v>
                </c:pt>
                <c:pt idx="401">
                  <c:v>248.42859154678104</c:v>
                </c:pt>
                <c:pt idx="402">
                  <c:v>239.74244207836546</c:v>
                </c:pt>
                <c:pt idx="403">
                  <c:v>231.36293054912238</c:v>
                </c:pt>
                <c:pt idx="404">
                  <c:v>223.27905883251108</c:v>
                </c:pt>
                <c:pt idx="405">
                  <c:v>215.4802339779132</c:v>
                </c:pt>
                <c:pt idx="406">
                  <c:v>207.95625261335061</c:v>
                </c:pt>
                <c:pt idx="407">
                  <c:v>200.69728598979742</c:v>
                </c:pt>
                <c:pt idx="408">
                  <c:v>193.69386563830474</c:v>
                </c:pt>
                <c:pt idx="409">
                  <c:v>186.93686961257245</c:v>
                </c:pt>
                <c:pt idx="410">
                  <c:v>180.41750929094138</c:v>
                </c:pt>
                <c:pt idx="411">
                  <c:v>174.12731671305031</c:v>
                </c:pt>
                <c:pt idx="412">
                  <c:v>168.05813242760425</c:v>
                </c:pt>
                <c:pt idx="413">
                  <c:v>162.20209382884084</c:v>
                </c:pt>
                <c:pt idx="414">
                  <c:v>156.55162396036002</c:v>
                </c:pt>
                <c:pt idx="415">
                  <c:v>151.09942076600731</c:v>
                </c:pt>
                <c:pt idx="416">
                  <c:v>145.83844676847045</c:v>
                </c:pt>
                <c:pt idx="417">
                  <c:v>140.76191915716771</c:v>
                </c:pt>
                <c:pt idx="418">
                  <c:v>135.86330026787942</c:v>
                </c:pt>
                <c:pt idx="419">
                  <c:v>131.13628843740005</c:v>
                </c:pt>
                <c:pt idx="420">
                  <c:v>126.57480921727256</c:v>
                </c:pt>
                <c:pt idx="421">
                  <c:v>122.17300693141122</c:v>
                </c:pt>
                <c:pt idx="422">
                  <c:v>117.92523656312359</c:v>
                </c:pt>
                <c:pt idx="423">
                  <c:v>113.82605595771311</c:v>
                </c:pt>
                <c:pt idx="424">
                  <c:v>109.87021832747978</c:v>
                </c:pt>
                <c:pt idx="425">
                  <c:v>106.05266504653856</c:v>
                </c:pt>
                <c:pt idx="426">
                  <c:v>102.36851872345026</c:v>
                </c:pt>
                <c:pt idx="427">
                  <c:v>98.813076540202388</c:v>
                </c:pt>
                <c:pt idx="428">
                  <c:v>95.381803846595844</c:v>
                </c:pt>
                <c:pt idx="429">
                  <c:v>92.070327999584137</c:v>
                </c:pt>
                <c:pt idx="430">
                  <c:v>88.874432437579557</c:v>
                </c:pt>
                <c:pt idx="431">
                  <c:v>85.790050980184105</c:v>
                </c:pt>
                <c:pt idx="432">
                  <c:v>82.813262344226104</c:v>
                </c:pt>
                <c:pt idx="433">
                  <c:v>79.940284867384605</c:v>
                </c:pt>
                <c:pt idx="434">
                  <c:v>77.167471431066275</c:v>
                </c:pt>
                <c:pt idx="435">
                  <c:v>74.491304574562733</c:v>
                </c:pt>
                <c:pt idx="436">
                  <c:v>71.90839179286273</c:v>
                </c:pt>
                <c:pt idx="437">
                  <c:v>69.415461010823378</c:v>
                </c:pt>
                <c:pt idx="438">
                  <c:v>67.009356226718154</c:v>
                </c:pt>
                <c:pt idx="439">
                  <c:v>64.687033318478441</c:v>
                </c:pt>
                <c:pt idx="440">
                  <c:v>62.445556006230831</c:v>
                </c:pt>
                <c:pt idx="441">
                  <c:v>60.282091965003048</c:v>
                </c:pt>
                <c:pt idx="442">
                  <c:v>58.193909081731022</c:v>
                </c:pt>
                <c:pt idx="443">
                  <c:v>56.178371850945808</c:v>
                </c:pt>
                <c:pt idx="444">
                  <c:v>54.232937903755058</c:v>
                </c:pt>
                <c:pt idx="445">
                  <c:v>52.355154664957674</c:v>
                </c:pt>
                <c:pt idx="446">
                  <c:v>50.542656133345005</c:v>
                </c:pt>
                <c:pt idx="447">
                  <c:v>48.793159780446473</c:v>
                </c:pt>
                <c:pt idx="448">
                  <c:v>47.104463563172395</c:v>
                </c:pt>
                <c:pt idx="449">
                  <c:v>45.474443045993738</c:v>
                </c:pt>
                <c:pt idx="450">
                  <c:v>43.901048628476168</c:v>
                </c:pt>
                <c:pt idx="451">
                  <c:v>42.382302874156238</c:v>
                </c:pt>
                <c:pt idx="452">
                  <c:v>40.916297936910077</c:v>
                </c:pt>
                <c:pt idx="453">
                  <c:v>39.501193081120071</c:v>
                </c:pt>
                <c:pt idx="454">
                  <c:v>38.135212292094053</c:v>
                </c:pt>
                <c:pt idx="455">
                  <c:v>36.81664197333329</c:v>
                </c:pt>
                <c:pt idx="456">
                  <c:v>35.543828727381417</c:v>
                </c:pt>
                <c:pt idx="457">
                  <c:v>34.315177217116691</c:v>
                </c:pt>
                <c:pt idx="458">
                  <c:v>33.129148104474091</c:v>
                </c:pt>
                <c:pt idx="459">
                  <c:v>31.984256063703011</c:v>
                </c:pt>
                <c:pt idx="460">
                  <c:v>30.879067866380165</c:v>
                </c:pt>
                <c:pt idx="461">
                  <c:v>29.812200535506417</c:v>
                </c:pt>
                <c:pt idx="462">
                  <c:v>28.782319566120908</c:v>
                </c:pt>
                <c:pt idx="463">
                  <c:v>27.788137209965694</c:v>
                </c:pt>
                <c:pt idx="464">
                  <c:v>26.828410821830282</c:v>
                </c:pt>
                <c:pt idx="465">
                  <c:v>25.901941265297136</c:v>
                </c:pt>
                <c:pt idx="466">
                  <c:v>25.007571375697303</c:v>
                </c:pt>
                <c:pt idx="467">
                  <c:v>24.144184478169961</c:v>
                </c:pt>
                <c:pt idx="468">
                  <c:v>23.310702958800277</c:v>
                </c:pt>
                <c:pt idx="469">
                  <c:v>22.506086886887914</c:v>
                </c:pt>
                <c:pt idx="470">
                  <c:v>21.729332686472713</c:v>
                </c:pt>
                <c:pt idx="471">
                  <c:v>20.979471855315641</c:v>
                </c:pt>
                <c:pt idx="472">
                  <c:v>20.255569729601572</c:v>
                </c:pt>
                <c:pt idx="473">
                  <c:v>19.556724292696192</c:v>
                </c:pt>
                <c:pt idx="474">
                  <c:v>18.882065026352375</c:v>
                </c:pt>
                <c:pt idx="475">
                  <c:v>18.23075180282207</c:v>
                </c:pt>
                <c:pt idx="476">
                  <c:v>17.60197381638773</c:v>
                </c:pt>
                <c:pt idx="477">
                  <c:v>16.994948552883322</c:v>
                </c:pt>
                <c:pt idx="478">
                  <c:v>16.408920795828294</c:v>
                </c:pt>
                <c:pt idx="479">
                  <c:v>15.843161667849762</c:v>
                </c:pt>
                <c:pt idx="480">
                  <c:v>15.296967706117229</c:v>
                </c:pt>
                <c:pt idx="481">
                  <c:v>14.769659970561978</c:v>
                </c:pt>
                <c:pt idx="482">
                  <c:v>14.260583183698788</c:v>
                </c:pt>
                <c:pt idx="483">
                  <c:v>13.769104900911548</c:v>
                </c:pt>
                <c:pt idx="484">
                  <c:v>13.294614710106474</c:v>
                </c:pt>
                <c:pt idx="485">
                  <c:v>12.836523459677259</c:v>
                </c:pt>
                <c:pt idx="486">
                  <c:v>12.394262513765359</c:v>
                </c:pt>
                <c:pt idx="487">
                  <c:v>11.9672830338361</c:v>
                </c:pt>
                <c:pt idx="488">
                  <c:v>11.555055285627356</c:v>
                </c:pt>
                <c:pt idx="489">
                  <c:v>11.157067970562158</c:v>
                </c:pt>
                <c:pt idx="490">
                  <c:v>10.772827580749942</c:v>
                </c:pt>
                <c:pt idx="491">
                  <c:v>10.401857776733097</c:v>
                </c:pt>
                <c:pt idx="492">
                  <c:v>10.043698787166445</c:v>
                </c:pt>
                <c:pt idx="493">
                  <c:v>9.6979068296468078</c:v>
                </c:pt>
                <c:pt idx="494">
                  <c:v>9.3640535519384596</c:v>
                </c:pt>
                <c:pt idx="495">
                  <c:v>9.041725492867597</c:v>
                </c:pt>
                <c:pt idx="496">
                  <c:v>8.7305235621854944</c:v>
                </c:pt>
                <c:pt idx="497">
                  <c:v>8.4300625387254069</c:v>
                </c:pt>
                <c:pt idx="498">
                  <c:v>8.1399705862026845</c:v>
                </c:pt>
                <c:pt idx="499">
                  <c:v>7.8598887860312345</c:v>
                </c:pt>
                <c:pt idx="500">
                  <c:v>7.5894706865520609</c:v>
                </c:pt>
                <c:pt idx="501">
                  <c:v>7.3283818680914568</c:v>
                </c:pt>
                <c:pt idx="502">
                  <c:v>7.0762995232874948</c:v>
                </c:pt>
                <c:pt idx="503">
                  <c:v>6.832912052143616</c:v>
                </c:pt>
                <c:pt idx="504">
                  <c:v>6.5979186712876983</c:v>
                </c:pt>
                <c:pt idx="505">
                  <c:v>6.3710290369336589</c:v>
                </c:pt>
                <c:pt idx="506">
                  <c:v>6.1519628810608049</c:v>
                </c:pt>
                <c:pt idx="507">
                  <c:v>5.940449660343492</c:v>
                </c:pt>
                <c:pt idx="508">
                  <c:v>5.7362282173804466</c:v>
                </c:pt>
                <c:pt idx="509">
                  <c:v>5.5390464537892612</c:v>
                </c:pt>
                <c:pt idx="510">
                  <c:v>5.3486610147471021</c:v>
                </c:pt>
                <c:pt idx="511">
                  <c:v>5.1648369845736992</c:v>
                </c:pt>
                <c:pt idx="512">
                  <c:v>4.9873475929670938</c:v>
                </c:pt>
                <c:pt idx="513">
                  <c:v>4.8159739315165302</c:v>
                </c:pt>
                <c:pt idx="514">
                  <c:v>4.6505046801303198</c:v>
                </c:pt>
                <c:pt idx="515">
                  <c:v>4.4907358430293707</c:v>
                </c:pt>
                <c:pt idx="516">
                  <c:v>4.3364704939695775</c:v>
                </c:pt>
                <c:pt idx="517">
                  <c:v>4.1875185303682159</c:v>
                </c:pt>
                <c:pt idx="518">
                  <c:v>4.043696436021051</c:v>
                </c:pt>
                <c:pt idx="519">
                  <c:v>3.9048270521080481</c:v>
                </c:pt>
                <c:pt idx="520">
                  <c:v>3.7707393561962625</c:v>
                </c:pt>
                <c:pt idx="521">
                  <c:v>3.6412682489588577</c:v>
                </c:pt>
                <c:pt idx="522">
                  <c:v>3.5162543483391864</c:v>
                </c:pt>
                <c:pt idx="523">
                  <c:v>3.3955437908984472</c:v>
                </c:pt>
                <c:pt idx="524">
                  <c:v>3.2789880400947435</c:v>
                </c:pt>
                <c:pt idx="525">
                  <c:v>3.1664437012502744</c:v>
                </c:pt>
                <c:pt idx="526">
                  <c:v>3.0577723429720147</c:v>
                </c:pt>
                <c:pt idx="527">
                  <c:v>2.952840324799535</c:v>
                </c:pt>
                <c:pt idx="528">
                  <c:v>2.8515186308616407</c:v>
                </c:pt>
                <c:pt idx="529">
                  <c:v>2.7536827093311897</c:v>
                </c:pt>
                <c:pt idx="530">
                  <c:v>2.6592123174749402</c:v>
                </c:pt>
                <c:pt idx="531">
                  <c:v>2.5679913721024046</c:v>
                </c:pt>
                <c:pt idx="532">
                  <c:v>2.4799078052246455</c:v>
                </c:pt>
                <c:pt idx="533">
                  <c:v>2.3948534247406004</c:v>
                </c:pt>
                <c:pt idx="534">
                  <c:v>2.3127237799749585</c:v>
                </c:pt>
                <c:pt idx="535">
                  <c:v>2.2334180318978212</c:v>
                </c:pt>
                <c:pt idx="536">
                  <c:v>2.1568388278623587</c:v>
                </c:pt>
                <c:pt idx="537">
                  <c:v>2.0828921807024368</c:v>
                </c:pt>
                <c:pt idx="538">
                  <c:v>2.0114873520377703</c:v>
                </c:pt>
                <c:pt idx="539">
                  <c:v>1.9425367396395086</c:v>
                </c:pt>
                <c:pt idx="540">
                  <c:v>1.8759557687143349</c:v>
                </c:pt>
                <c:pt idx="541">
                  <c:v>1.8116627869701671</c:v>
                </c:pt>
                <c:pt idx="542">
                  <c:v>1.7495789633313437</c:v>
                </c:pt>
                <c:pt idx="543">
                  <c:v>1.6896281901758354</c:v>
                </c:pt>
                <c:pt idx="544">
                  <c:v>1.6317369889714903</c:v>
                </c:pt>
                <c:pt idx="545">
                  <c:v>1.575834419192649</c:v>
                </c:pt>
                <c:pt idx="546">
                  <c:v>1.521851990402628</c:v>
                </c:pt>
                <c:pt idx="547">
                  <c:v>1.4697235773915909</c:v>
                </c:pt>
                <c:pt idx="548">
                  <c:v>1.4193853382631989</c:v>
                </c:pt>
                <c:pt idx="549">
                  <c:v>1.3707756353671783</c:v>
                </c:pt>
                <c:pt idx="550">
                  <c:v>1.3238349589785483</c:v>
                </c:pt>
                <c:pt idx="551">
                  <c:v>1.2785058536277236</c:v>
                </c:pt>
                <c:pt idx="552">
                  <c:v>1.2347328469890795</c:v>
                </c:pt>
                <c:pt idx="553">
                  <c:v>1.1924623812387904</c:v>
                </c:pt>
                <c:pt idx="554">
                  <c:v>1.151642746795885</c:v>
                </c:pt>
                <c:pt idx="555">
                  <c:v>1.1122240183634697</c:v>
                </c:pt>
                <c:pt idx="556">
                  <c:v>1.0741579931899883</c:v>
                </c:pt>
                <c:pt idx="557">
                  <c:v>1.0373981314731802</c:v>
                </c:pt>
                <c:pt idx="558">
                  <c:v>1.0018994988321104</c:v>
                </c:pt>
                <c:pt idx="559">
                  <c:v>0.96761871077526163</c:v>
                </c:pt>
                <c:pt idx="560">
                  <c:v>0.93451387909518391</c:v>
                </c:pt>
                <c:pt idx="561">
                  <c:v>0.90254456012263895</c:v>
                </c:pt>
                <c:pt idx="562">
                  <c:v>0.87167170477551947</c:v>
                </c:pt>
                <c:pt idx="563">
                  <c:v>0.84185761034008011</c:v>
                </c:pt>
                <c:pt idx="564">
                  <c:v>0.81306587392420593</c:v>
                </c:pt>
                <c:pt idx="565">
                  <c:v>0.78526134752454568</c:v>
                </c:pt>
                <c:pt idx="566">
                  <c:v>0.75841009465137388</c:v>
                </c:pt>
                <c:pt idx="567">
                  <c:v>0.73247934845700013</c:v>
                </c:pt>
                <c:pt idx="568">
                  <c:v>0.70743747131544321</c:v>
                </c:pt>
                <c:pt idx="569">
                  <c:v>0.68325391580290606</c:v>
                </c:pt>
                <c:pt idx="570">
                  <c:v>0.65989918703035311</c:v>
                </c:pt>
                <c:pt idx="571">
                  <c:v>0.6373448062811905</c:v>
                </c:pt>
                <c:pt idx="572">
                  <c:v>0.61556327590868842</c:v>
                </c:pt>
                <c:pt idx="573">
                  <c:v>0.59452804544936755</c:v>
                </c:pt>
                <c:pt idx="574">
                  <c:v>0.57421347891010011</c:v>
                </c:pt>
                <c:pt idx="575">
                  <c:v>0.5545948231881449</c:v>
                </c:pt>
                <c:pt idx="576">
                  <c:v>0.53564817758476646</c:v>
                </c:pt>
                <c:pt idx="577">
                  <c:v>0.51735046437444787</c:v>
                </c:pt>
                <c:pt idx="578">
                  <c:v>0.4996794003930432</c:v>
                </c:pt>
                <c:pt idx="579">
                  <c:v>0.48261346960948354</c:v>
                </c:pt>
                <c:pt idx="580">
                  <c:v>0.46613189664689042</c:v>
                </c:pt>
                <c:pt idx="581">
                  <c:v>0.45021462122013473</c:v>
                </c:pt>
                <c:pt idx="582">
                  <c:v>0.43484227345803078</c:v>
                </c:pt>
                <c:pt idx="583">
                  <c:v>0.41999615007946184</c:v>
                </c:pt>
                <c:pt idx="584">
                  <c:v>0.40565819139380282</c:v>
                </c:pt>
                <c:pt idx="585">
                  <c:v>0.39181095909703845</c:v>
                </c:pt>
                <c:pt idx="586">
                  <c:v>0.37843761483596727</c:v>
                </c:pt>
                <c:pt idx="587">
                  <c:v>0.36552189951384895</c:v>
                </c:pt>
                <c:pt idx="588">
                  <c:v>0.3530481133117751</c:v>
                </c:pt>
                <c:pt idx="589">
                  <c:v>0.34100109640093829</c:v>
                </c:pt>
                <c:pt idx="590">
                  <c:v>0.32936621032184255</c:v>
                </c:pt>
                <c:pt idx="591">
                  <c:v>0.31812932000732613</c:v>
                </c:pt>
                <c:pt idx="592">
                  <c:v>0.3072767764270759</c:v>
                </c:pt>
                <c:pt idx="593">
                  <c:v>0.29679539983208719</c:v>
                </c:pt>
                <c:pt idx="594">
                  <c:v>0.2866724635782732</c:v>
                </c:pt>
                <c:pt idx="595">
                  <c:v>0.27689567850915009</c:v>
                </c:pt>
                <c:pt idx="596">
                  <c:v>0.26745317787822243</c:v>
                </c:pt>
                <c:pt idx="597">
                  <c:v>0.2583335027923665</c:v>
                </c:pt>
                <c:pt idx="598">
                  <c:v>0.24952558815816037</c:v>
                </c:pt>
                <c:pt idx="599">
                  <c:v>0.24101874911373547</c:v>
                </c:pt>
                <c:pt idx="600">
                  <c:v>0.23280266792933044</c:v>
                </c:pt>
                <c:pt idx="601">
                  <c:v>0.22486738136031237</c:v>
                </c:pt>
                <c:pt idx="602">
                  <c:v>0.21720326843699519</c:v>
                </c:pt>
                <c:pt idx="603">
                  <c:v>0.20980103867612776</c:v>
                </c:pt>
                <c:pt idx="604">
                  <c:v>0.2026517206994507</c:v>
                </c:pt>
                <c:pt idx="605">
                  <c:v>0.19574665124522875</c:v>
                </c:pt>
                <c:pt idx="606">
                  <c:v>0.18907746455915211</c:v>
                </c:pt>
                <c:pt idx="607">
                  <c:v>0.18263608215147645</c:v>
                </c:pt>
                <c:pt idx="608">
                  <c:v>0.17641470290772282</c:v>
                </c:pt>
                <c:pt idx="609">
                  <c:v>0.17040579354070307</c:v>
                </c:pt>
                <c:pt idx="610">
                  <c:v>0.16460207937205712</c:v>
                </c:pt>
                <c:pt idx="611">
                  <c:v>0.15899653543190176</c:v>
                </c:pt>
                <c:pt idx="612">
                  <c:v>0.15358237786558307</c:v>
                </c:pt>
                <c:pt idx="613">
                  <c:v>0.1483530556369094</c:v>
                </c:pt>
                <c:pt idx="614">
                  <c:v>0.14330224251760798</c:v>
                </c:pt>
                <c:pt idx="615">
                  <c:v>0.13842382935310599</c:v>
                </c:pt>
                <c:pt idx="616">
                  <c:v>0.13371191659507847</c:v>
                </c:pt>
                <c:pt idx="617">
                  <c:v>0.12916080709153838</c:v>
                </c:pt>
                <c:pt idx="618">
                  <c:v>0.12476499912556288</c:v>
                </c:pt>
                <c:pt idx="619">
                  <c:v>0.12051917969405984</c:v>
                </c:pt>
                <c:pt idx="620">
                  <c:v>0.11641821801827509</c:v>
                </c:pt>
                <c:pt idx="621">
                  <c:v>0.11245715927803054</c:v>
                </c:pt>
                <c:pt idx="622">
                  <c:v>0.1086312185619587</c:v>
                </c:pt>
                <c:pt idx="623">
                  <c:v>0.10493577502626945</c:v>
                </c:pt>
                <c:pt idx="624">
                  <c:v>0.10136636625484165</c:v>
                </c:pt>
                <c:pt idx="625">
                  <c:v>9.7918682813683391E-2</c:v>
                </c:pt>
                <c:pt idx="626">
                  <c:v>9.4588562993044883E-2</c:v>
                </c:pt>
                <c:pt idx="627">
                  <c:v>9.1371987730700377E-2</c:v>
                </c:pt>
                <c:pt idx="628">
                  <c:v>8.8265075710141458E-2</c:v>
                </c:pt>
                <c:pt idx="629">
                  <c:v>8.5264078627639198E-2</c:v>
                </c:pt>
                <c:pt idx="630">
                  <c:v>8.2365376622342737E-2</c:v>
                </c:pt>
                <c:pt idx="631">
                  <c:v>7.9565473863784222E-2</c:v>
                </c:pt>
                <c:pt idx="632">
                  <c:v>7.6860994291353887E-2</c:v>
                </c:pt>
                <c:pt idx="633">
                  <c:v>7.4248677500498128E-2</c:v>
                </c:pt>
                <c:pt idx="634">
                  <c:v>7.1725374770575084E-2</c:v>
                </c:pt>
                <c:pt idx="635">
                  <c:v>6.9288045229476819E-2</c:v>
                </c:pt>
                <c:pt idx="636">
                  <c:v>6.6933752150297468E-2</c:v>
                </c:pt>
                <c:pt idx="637">
                  <c:v>6.4659659375489439E-2</c:v>
                </c:pt>
                <c:pt idx="638">
                  <c:v>6.2463027864107686E-2</c:v>
                </c:pt>
                <c:pt idx="639">
                  <c:v>6.0341212357894185E-2</c:v>
                </c:pt>
                <c:pt idx="640">
                  <c:v>5.8291658162102196E-2</c:v>
                </c:pt>
                <c:pt idx="641">
                  <c:v>5.6311898037100974E-2</c:v>
                </c:pt>
                <c:pt idx="642">
                  <c:v>5.4399549196939255E-2</c:v>
                </c:pt>
                <c:pt idx="643">
                  <c:v>5.2552310411177749E-2</c:v>
                </c:pt>
                <c:pt idx="644">
                  <c:v>5.0767959206428355E-2</c:v>
                </c:pt>
                <c:pt idx="645">
                  <c:v>4.9044349164161234E-2</c:v>
                </c:pt>
                <c:pt idx="646">
                  <c:v>4.7379407311459704E-2</c:v>
                </c:pt>
                <c:pt idx="647">
                  <c:v>4.5771131601517745E-2</c:v>
                </c:pt>
                <c:pt idx="648">
                  <c:v>4.421758848078549E-2</c:v>
                </c:pt>
                <c:pt idx="649">
                  <c:v>4.2716910539775582E-2</c:v>
                </c:pt>
                <c:pt idx="650">
                  <c:v>4.126729424464589E-2</c:v>
                </c:pt>
                <c:pt idx="651">
                  <c:v>3.9866997746774213E-2</c:v>
                </c:pt>
                <c:pt idx="652">
                  <c:v>3.8514338767636713E-2</c:v>
                </c:pt>
                <c:pt idx="653">
                  <c:v>3.7207692556394743E-2</c:v>
                </c:pt>
                <c:pt idx="654">
                  <c:v>3.5945489917684169E-2</c:v>
                </c:pt>
                <c:pt idx="655">
                  <c:v>3.4726215307188259E-2</c:v>
                </c:pt>
                <c:pt idx="656">
                  <c:v>3.3548404992658556E-2</c:v>
                </c:pt>
                <c:pt idx="657">
                  <c:v>3.2410645278128786E-2</c:v>
                </c:pt>
                <c:pt idx="658">
                  <c:v>3.1311570789144837E-2</c:v>
                </c:pt>
                <c:pt idx="659">
                  <c:v>3.0249862816909123E-2</c:v>
                </c:pt>
                <c:pt idx="660">
                  <c:v>2.9224247719309853E-2</c:v>
                </c:pt>
                <c:pt idx="661">
                  <c:v>2.8233495376876375E-2</c:v>
                </c:pt>
                <c:pt idx="662">
                  <c:v>2.7276417701768817E-2</c:v>
                </c:pt>
                <c:pt idx="663">
                  <c:v>2.6351867197976039E-2</c:v>
                </c:pt>
                <c:pt idx="664">
                  <c:v>2.5458735570958548E-2</c:v>
                </c:pt>
                <c:pt idx="665">
                  <c:v>2.4595952385034259E-2</c:v>
                </c:pt>
                <c:pt idx="666">
                  <c:v>2.3762483766863414E-2</c:v>
                </c:pt>
                <c:pt idx="667">
                  <c:v>2.2957331153445951E-2</c:v>
                </c:pt>
                <c:pt idx="668">
                  <c:v>2.2179530083099162E-2</c:v>
                </c:pt>
                <c:pt idx="669">
                  <c:v>2.1428149027936542E-2</c:v>
                </c:pt>
                <c:pt idx="670">
                  <c:v>2.070228826641958E-2</c:v>
                </c:pt>
                <c:pt idx="671">
                  <c:v>2.0001078794603687E-2</c:v>
                </c:pt>
                <c:pt idx="672">
                  <c:v>1.9323681274746887E-2</c:v>
                </c:pt>
                <c:pt idx="673">
                  <c:v>1.8669285019995818E-2</c:v>
                </c:pt>
                <c:pt idx="674">
                  <c:v>1.8037107013908107E-2</c:v>
                </c:pt>
                <c:pt idx="675">
                  <c:v>1.7426390963612755E-2</c:v>
                </c:pt>
                <c:pt idx="676">
                  <c:v>1.6836406385451592E-2</c:v>
                </c:pt>
                <c:pt idx="677">
                  <c:v>1.6266447721984791E-2</c:v>
                </c:pt>
                <c:pt idx="678">
                  <c:v>1.5715833489281811E-2</c:v>
                </c:pt>
                <c:pt idx="679">
                  <c:v>1.5183905453456553E-2</c:v>
                </c:pt>
                <c:pt idx="680">
                  <c:v>1.4670027835441092E-2</c:v>
                </c:pt>
                <c:pt idx="681">
                  <c:v>1.4173586543027339E-2</c:v>
                </c:pt>
                <c:pt idx="682">
                  <c:v>1.3693988429239167E-2</c:v>
                </c:pt>
                <c:pt idx="683">
                  <c:v>1.3230660576130012E-2</c:v>
                </c:pt>
                <c:pt idx="684">
                  <c:v>1.278304960313208E-2</c:v>
                </c:pt>
                <c:pt idx="685">
                  <c:v>1.235062099911342E-2</c:v>
                </c:pt>
                <c:pt idx="686">
                  <c:v>1.193285847732815E-2</c:v>
                </c:pt>
                <c:pt idx="687">
                  <c:v>1.1529263352473267E-2</c:v>
                </c:pt>
                <c:pt idx="688">
                  <c:v>1.1139353939092482E-2</c:v>
                </c:pt>
                <c:pt idx="689">
                  <c:v>1.0762664970593741E-2</c:v>
                </c:pt>
                <c:pt idx="690">
                  <c:v>1.0398747038172351E-2</c:v>
                </c:pt>
                <c:pt idx="691">
                  <c:v>1.0047166048955928E-2</c:v>
                </c:pt>
                <c:pt idx="692">
                  <c:v>9.7075027027110888E-3</c:v>
                </c:pt>
                <c:pt idx="693">
                  <c:v>9.3793519864743529E-3</c:v>
                </c:pt>
                <c:pt idx="694">
                  <c:v>9.0623226864918211E-3</c:v>
                </c:pt>
                <c:pt idx="695">
                  <c:v>8.7560369168732822E-3</c:v>
                </c:pt>
                <c:pt idx="696">
                  <c:v>8.4601296643869259E-3</c:v>
                </c:pt>
                <c:pt idx="697">
                  <c:v>8.174248348840547E-3</c:v>
                </c:pt>
                <c:pt idx="698">
                  <c:v>7.8980523985141878E-3</c:v>
                </c:pt>
                <c:pt idx="699">
                  <c:v>7.6312128401276645E-3</c:v>
                </c:pt>
                <c:pt idx="700">
                  <c:v>7.3734119028440537E-3</c:v>
                </c:pt>
                <c:pt idx="701">
                  <c:v>7.1243426358275309E-3</c:v>
                </c:pt>
                <c:pt idx="702">
                  <c:v>6.8837085388903999E-3</c:v>
                </c:pt>
                <c:pt idx="703">
                  <c:v>6.6512232057802352E-3</c:v>
                </c:pt>
                <c:pt idx="704">
                  <c:v>6.4266099796734836E-3</c:v>
                </c:pt>
                <c:pt idx="705">
                  <c:v>6.2096016204567445E-3</c:v>
                </c:pt>
                <c:pt idx="706">
                  <c:v>5.9999399833914214E-3</c:v>
                </c:pt>
                <c:pt idx="707">
                  <c:v>5.7973757087712895E-3</c:v>
                </c:pt>
                <c:pt idx="708">
                  <c:v>5.6016679221959683E-3</c:v>
                </c:pt>
                <c:pt idx="709">
                  <c:v>5.4125839450962455E-3</c:v>
                </c:pt>
                <c:pt idx="710">
                  <c:v>5.2298990151597282E-3</c:v>
                </c:pt>
                <c:pt idx="711">
                  <c:v>5.0533960163173424E-3</c:v>
                </c:pt>
                <c:pt idx="712">
                  <c:v>4.8828652179629395E-3</c:v>
                </c:pt>
                <c:pt idx="713">
                  <c:v>4.7181040230894478E-3</c:v>
                </c:pt>
                <c:pt idx="714">
                  <c:v>4.5589167250359658E-3</c:v>
                </c:pt>
                <c:pt idx="715">
                  <c:v>4.4051142725506269E-3</c:v>
                </c:pt>
                <c:pt idx="716">
                  <c:v>4.2565140428842746E-3</c:v>
                </c:pt>
                <c:pt idx="717">
                  <c:v>4.1129396226397144E-3</c:v>
                </c:pt>
                <c:pt idx="718">
                  <c:v>3.9742205961108079E-3</c:v>
                </c:pt>
                <c:pt idx="719">
                  <c:v>3.8401923408547755E-3</c:v>
                </c:pt>
                <c:pt idx="720">
                  <c:v>3.7106958302499274E-3</c:v>
                </c:pt>
                <c:pt idx="721">
                  <c:v>3.5855774427994897E-3</c:v>
                </c:pt>
                <c:pt idx="722">
                  <c:v>3.4646887779504836E-3</c:v>
                </c:pt>
                <c:pt idx="723">
                  <c:v>3.3478864782044882E-3</c:v>
                </c:pt>
                <c:pt idx="724">
                  <c:v>3.2350320573048216E-3</c:v>
                </c:pt>
                <c:pt idx="725">
                  <c:v>3.1259917342920545E-3</c:v>
                </c:pt>
                <c:pt idx="726">
                  <c:v>3.0206362732269165E-3</c:v>
                </c:pt>
                <c:pt idx="727">
                  <c:v>2.9188408283865445E-3</c:v>
                </c:pt>
                <c:pt idx="728">
                  <c:v>2.820484794746711E-3</c:v>
                </c:pt>
                <c:pt idx="729">
                  <c:v>2.7254516635690684E-3</c:v>
                </c:pt>
                <c:pt idx="730">
                  <c:v>2.6336288829186642E-3</c:v>
                </c:pt>
                <c:pt idx="731">
                  <c:v>2.5449077229430018E-3</c:v>
                </c:pt>
                <c:pt idx="732">
                  <c:v>2.4591831457496773E-3</c:v>
                </c:pt>
                <c:pt idx="733">
                  <c:v>2.3763536797252274E-3</c:v>
                </c:pt>
                <c:pt idx="734">
                  <c:v>2.2963212981432363E-3</c:v>
                </c:pt>
                <c:pt idx="735">
                  <c:v>2.2189913019149392E-3</c:v>
                </c:pt>
                <c:pt idx="736">
                  <c:v>2.1442722063406065E-3</c:v>
                </c:pt>
                <c:pt idx="737">
                  <c:v>2.0720756317248496E-3</c:v>
                </c:pt>
                <c:pt idx="738">
                  <c:v>2.0023161977236847E-3</c:v>
                </c:pt>
                <c:pt idx="739">
                  <c:v>1.9349114212957226E-3</c:v>
                </c:pt>
                <c:pt idx="740">
                  <c:v>1.8697816181342229E-3</c:v>
                </c:pt>
                <c:pt idx="741">
                  <c:v>1.8068498074609901E-3</c:v>
                </c:pt>
                <c:pt idx="742">
                  <c:v>1.746041620067153E-3</c:v>
                </c:pt>
                <c:pt idx="743">
                  <c:v>1.6872852094898206E-3</c:v>
                </c:pt>
                <c:pt idx="744">
                  <c:v>1.6305111662174123E-3</c:v>
                </c:pt>
                <c:pt idx="745">
                  <c:v>1.5756524348201255E-3</c:v>
                </c:pt>
                <c:pt idx="746">
                  <c:v>1.5226442339055636E-3</c:v>
                </c:pt>
                <c:pt idx="747">
                  <c:v>1.4714239788029629E-3</c:v>
                </c:pt>
                <c:pt idx="748">
                  <c:v>1.4219312068827707E-3</c:v>
                </c:pt>
                <c:pt idx="749">
                  <c:v>1.3741075054215252E-3</c:v>
                </c:pt>
                <c:pt idx="750">
                  <c:v>1.3278964419250591E-3</c:v>
                </c:pt>
                <c:pt idx="751">
                  <c:v>1.283243496826047E-3</c:v>
                </c:pt>
                <c:pt idx="752">
                  <c:v>1.2400959984747763E-3</c:v>
                </c:pt>
                <c:pt idx="753">
                  <c:v>1.1984030603448114E-3</c:v>
                </c:pt>
                <c:pt idx="754">
                  <c:v>1.1581155203778926E-3</c:v>
                </c:pt>
                <c:pt idx="755">
                  <c:v>1.1191858823950153E-3</c:v>
                </c:pt>
                <c:pt idx="756">
                  <c:v>1.0815682595031225E-3</c:v>
                </c:pt>
                <c:pt idx="757">
                  <c:v>1.0452183194292681E-3</c:v>
                </c:pt>
                <c:pt idx="758">
                  <c:v>1.0100932317164413E-3</c:v>
                </c:pt>
                <c:pt idx="759">
                  <c:v>9.7615161671748803E-4</c:v>
                </c:pt>
                <c:pt idx="760">
                  <c:v>9.433534963257501E-4</c:v>
                </c:pt>
                <c:pt idx="761">
                  <c:v>9.1166024638313678E-4</c:v>
                </c:pt>
                <c:pt idx="762">
                  <c:v>8.8103455070837392E-4</c:v>
                </c:pt>
                <c:pt idx="763">
                  <c:v>8.5144035669013692E-4</c:v>
                </c:pt>
                <c:pt idx="764">
                  <c:v>8.2284283239166401E-4</c:v>
                </c:pt>
                <c:pt idx="765">
                  <c:v>7.9520832511527297E-4</c:v>
                </c:pt>
                <c:pt idx="766">
                  <c:v>7.6850432137696848E-4</c:v>
                </c:pt>
                <c:pt idx="767">
                  <c:v>7.4269940824303463E-4</c:v>
                </c:pt>
                <c:pt idx="768">
                  <c:v>7.1776323598214849E-4</c:v>
                </c:pt>
                <c:pt idx="769">
                  <c:v>6.9366648198813875E-4</c:v>
                </c:pt>
                <c:pt idx="770">
                  <c:v>6.7038081593005512E-4</c:v>
                </c:pt>
                <c:pt idx="771">
                  <c:v>6.4787886608768763E-4</c:v>
                </c:pt>
                <c:pt idx="772">
                  <c:v>6.2613418683211042E-4</c:v>
                </c:pt>
                <c:pt idx="773">
                  <c:v>6.0512122721220795E-4</c:v>
                </c:pt>
                <c:pt idx="774">
                  <c:v>5.8481530060947105E-4</c:v>
                </c:pt>
                <c:pt idx="775">
                  <c:v>5.6519255542464546E-4</c:v>
                </c:pt>
                <c:pt idx="776">
                  <c:v>5.4622994676105569E-4</c:v>
                </c:pt>
                <c:pt idx="777">
                  <c:v>5.2790520907063045E-4</c:v>
                </c:pt>
                <c:pt idx="778">
                  <c:v>5.1019682972981944E-4</c:v>
                </c:pt>
                <c:pt idx="779">
                  <c:v>4.9308402351370734E-4</c:v>
                </c:pt>
                <c:pt idx="780">
                  <c:v>4.7654670793771821E-4</c:v>
                </c:pt>
                <c:pt idx="781">
                  <c:v>4.6056547943734737E-4</c:v>
                </c:pt>
                <c:pt idx="782">
                  <c:v>4.4512159035736703E-4</c:v>
                </c:pt>
                <c:pt idx="783">
                  <c:v>4.3019692672292934E-4</c:v>
                </c:pt>
                <c:pt idx="784">
                  <c:v>4.1577398676592904E-4</c:v>
                </c:pt>
                <c:pt idx="785">
                  <c:v>4.0183586018090254E-4</c:v>
                </c:pt>
                <c:pt idx="786">
                  <c:v>3.8836620808561256E-4</c:v>
                </c:pt>
                <c:pt idx="787">
                  <c:v>3.7534924366232152E-4</c:v>
                </c:pt>
                <c:pt idx="788">
                  <c:v>3.6276971345657332E-4</c:v>
                </c:pt>
                <c:pt idx="789">
                  <c:v>3.5061287931109408E-4</c:v>
                </c:pt>
                <c:pt idx="790">
                  <c:v>3.3886450091318921E-4</c:v>
                </c:pt>
                <c:pt idx="791">
                  <c:v>3.2751081893474921E-4</c:v>
                </c:pt>
                <c:pt idx="792">
                  <c:v>3.1653853874469219E-4</c:v>
                </c:pt>
                <c:pt idx="793">
                  <c:v>3.0593481467435744E-4</c:v>
                </c:pt>
                <c:pt idx="794">
                  <c:v>2.9568723481703023E-4</c:v>
                </c:pt>
                <c:pt idx="795">
                  <c:v>2.8578380634342146E-4</c:v>
                </c:pt>
                <c:pt idx="796">
                  <c:v>2.7621294131554202E-4</c:v>
                </c:pt>
                <c:pt idx="797">
                  <c:v>2.6696344298201576E-4</c:v>
                </c:pt>
                <c:pt idx="798">
                  <c:v>2.5802449253844979E-4</c:v>
                </c:pt>
                <c:pt idx="799">
                  <c:v>2.4938563633704076E-4</c:v>
                </c:pt>
                <c:pt idx="800">
                  <c:v>2.410367735301354E-4</c:v>
                </c:pt>
                <c:pt idx="801">
                  <c:v>2.3296814413298545E-4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37-4495-A137-A1FE6D7ECF05}"/>
            </c:ext>
          </c:extLst>
        </c:ser>
        <c:ser>
          <c:idx val="3"/>
          <c:order val="2"/>
          <c:tx>
            <c:strRef>
              <c:f>'II Backend'!$T$3</c:f>
              <c:strCache>
                <c:ptCount val="1"/>
                <c:pt idx="0">
                  <c:v>Severe symptoms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[0]!View_N_C</c:f>
              <c:numCache>
                <c:formatCode>#,##0</c:formatCode>
                <c:ptCount val="802"/>
                <c:pt idx="0">
                  <c:v>0</c:v>
                </c:pt>
                <c:pt idx="1">
                  <c:v>0</c:v>
                </c:pt>
                <c:pt idx="2">
                  <c:v>3.6536039669385909E-3</c:v>
                </c:pt>
                <c:pt idx="3">
                  <c:v>1.0047308239403918E-2</c:v>
                </c:pt>
                <c:pt idx="4">
                  <c:v>1.6727002157131531E-2</c:v>
                </c:pt>
                <c:pt idx="5">
                  <c:v>2.1895513746782516E-2</c:v>
                </c:pt>
                <c:pt idx="6">
                  <c:v>3.1516732028807636E-2</c:v>
                </c:pt>
                <c:pt idx="7">
                  <c:v>4.0905512871691772E-2</c:v>
                </c:pt>
                <c:pt idx="8">
                  <c:v>5.5752540510702581E-2</c:v>
                </c:pt>
                <c:pt idx="9">
                  <c:v>7.1188014792745224E-2</c:v>
                </c:pt>
                <c:pt idx="10">
                  <c:v>8.9126438341803602E-2</c:v>
                </c:pt>
                <c:pt idx="11">
                  <c:v>0.10553256973066391</c:v>
                </c:pt>
                <c:pt idx="12">
                  <c:v>0.11924647456888052</c:v>
                </c:pt>
                <c:pt idx="13">
                  <c:v>0.13485436351480118</c:v>
                </c:pt>
                <c:pt idx="14">
                  <c:v>0.15027281613352164</c:v>
                </c:pt>
                <c:pt idx="15">
                  <c:v>0.16396928582512313</c:v>
                </c:pt>
                <c:pt idx="16">
                  <c:v>0.17661819576685719</c:v>
                </c:pt>
                <c:pt idx="17">
                  <c:v>0.18869810706598014</c:v>
                </c:pt>
                <c:pt idx="18">
                  <c:v>0.20055135735205676</c:v>
                </c:pt>
                <c:pt idx="19">
                  <c:v>0.21242569002055176</c:v>
                </c:pt>
                <c:pt idx="20">
                  <c:v>0.22633010194751232</c:v>
                </c:pt>
                <c:pt idx="21">
                  <c:v>0.24011805372220238</c:v>
                </c:pt>
                <c:pt idx="22">
                  <c:v>0.25403859334090778</c:v>
                </c:pt>
                <c:pt idx="23">
                  <c:v>0.26827665742074236</c:v>
                </c:pt>
                <c:pt idx="24">
                  <c:v>0.28297304007853885</c:v>
                </c:pt>
                <c:pt idx="25">
                  <c:v>0.29823835495222478</c:v>
                </c:pt>
                <c:pt idx="26">
                  <c:v>0.31598958267145294</c:v>
                </c:pt>
                <c:pt idx="27">
                  <c:v>0.33401985289907365</c:v>
                </c:pt>
                <c:pt idx="28">
                  <c:v>0.35254017039330404</c:v>
                </c:pt>
                <c:pt idx="29">
                  <c:v>0.3717131958516145</c:v>
                </c:pt>
                <c:pt idx="30">
                  <c:v>0.39166867072661016</c:v>
                </c:pt>
                <c:pt idx="31">
                  <c:v>0.4143409873834783</c:v>
                </c:pt>
                <c:pt idx="32">
                  <c:v>0.43753972562868132</c:v>
                </c:pt>
                <c:pt idx="33">
                  <c:v>0.46149187228355776</c:v>
                </c:pt>
                <c:pt idx="34">
                  <c:v>0.48637598645877428</c:v>
                </c:pt>
                <c:pt idx="35">
                  <c:v>0.51233789800758511</c:v>
                </c:pt>
                <c:pt idx="36">
                  <c:v>0.53950171491205567</c:v>
                </c:pt>
                <c:pt idx="37">
                  <c:v>0.56797756080620565</c:v>
                </c:pt>
                <c:pt idx="38">
                  <c:v>0.59786703429877863</c:v>
                </c:pt>
                <c:pt idx="39">
                  <c:v>0.6292670820941062</c:v>
                </c:pt>
                <c:pt idx="40">
                  <c:v>0.66227276885522179</c:v>
                </c:pt>
                <c:pt idx="41">
                  <c:v>0.69697928091404637</c:v>
                </c:pt>
                <c:pt idx="42">
                  <c:v>0.73348339919692163</c:v>
                </c:pt>
                <c:pt idx="43">
                  <c:v>0.77371134393603369</c:v>
                </c:pt>
                <c:pt idx="44">
                  <c:v>0.81548267431336774</c:v>
                </c:pt>
                <c:pt idx="45">
                  <c:v>0.86635468003279237</c:v>
                </c:pt>
                <c:pt idx="46">
                  <c:v>0.91740566008079616</c:v>
                </c:pt>
                <c:pt idx="47">
                  <c:v>0.97487563260767163</c:v>
                </c:pt>
                <c:pt idx="48">
                  <c:v>1.0343136329763989</c:v>
                </c:pt>
                <c:pt idx="49">
                  <c:v>1.0997899564839229</c:v>
                </c:pt>
                <c:pt idx="50">
                  <c:v>1.1780416856648996</c:v>
                </c:pt>
                <c:pt idx="51">
                  <c:v>1.2669100546838268</c:v>
                </c:pt>
                <c:pt idx="52">
                  <c:v>1.370458133906898</c:v>
                </c:pt>
                <c:pt idx="53">
                  <c:v>1.4864208863917157</c:v>
                </c:pt>
                <c:pt idx="54">
                  <c:v>1.613331743902731</c:v>
                </c:pt>
                <c:pt idx="55">
                  <c:v>1.7484604922303566</c:v>
                </c:pt>
                <c:pt idx="56">
                  <c:v>1.9319450523210935</c:v>
                </c:pt>
                <c:pt idx="57">
                  <c:v>2.1410447533811054</c:v>
                </c:pt>
                <c:pt idx="58">
                  <c:v>2.3759090827445046</c:v>
                </c:pt>
                <c:pt idx="59">
                  <c:v>2.6516672776261863</c:v>
                </c:pt>
                <c:pt idx="60">
                  <c:v>2.9599805304065092</c:v>
                </c:pt>
                <c:pt idx="61">
                  <c:v>3.3171591883465199</c:v>
                </c:pt>
                <c:pt idx="62">
                  <c:v>3.6647178684493129</c:v>
                </c:pt>
                <c:pt idx="63">
                  <c:v>4.054542776245051</c:v>
                </c:pt>
                <c:pt idx="64">
                  <c:v>4.465121592885354</c:v>
                </c:pt>
                <c:pt idx="65">
                  <c:v>4.8828161365164604</c:v>
                </c:pt>
                <c:pt idx="66">
                  <c:v>5.3433841877583159</c:v>
                </c:pt>
                <c:pt idx="67">
                  <c:v>5.8025290482782843</c:v>
                </c:pt>
                <c:pt idx="68">
                  <c:v>6.2605816613576337</c:v>
                </c:pt>
                <c:pt idx="69">
                  <c:v>6.7250724602485432</c:v>
                </c:pt>
                <c:pt idx="70">
                  <c:v>7.2052835609553663</c:v>
                </c:pt>
                <c:pt idx="71">
                  <c:v>7.6827117540478014</c:v>
                </c:pt>
                <c:pt idx="72">
                  <c:v>8.1692948497826539</c:v>
                </c:pt>
                <c:pt idx="73">
                  <c:v>8.6556806458822049</c:v>
                </c:pt>
                <c:pt idx="74">
                  <c:v>9.1496085976550336</c:v>
                </c:pt>
                <c:pt idx="75">
                  <c:v>9.656879390524395</c:v>
                </c:pt>
                <c:pt idx="76">
                  <c:v>10.181962017606629</c:v>
                </c:pt>
                <c:pt idx="77">
                  <c:v>10.7284184025771</c:v>
                </c:pt>
                <c:pt idx="78">
                  <c:v>11.299200786842732</c:v>
                </c:pt>
                <c:pt idx="79">
                  <c:v>11.896860408048266</c:v>
                </c:pt>
                <c:pt idx="80">
                  <c:v>12.523694351748725</c:v>
                </c:pt>
                <c:pt idx="81">
                  <c:v>13.181849333831162</c:v>
                </c:pt>
                <c:pt idx="82">
                  <c:v>13.873395503446558</c:v>
                </c:pt>
                <c:pt idx="83">
                  <c:v>14.60037940214896</c:v>
                </c:pt>
                <c:pt idx="84">
                  <c:v>15.364862456504728</c:v>
                </c:pt>
                <c:pt idx="85">
                  <c:v>16.168949457152593</c:v>
                </c:pt>
                <c:pt idx="86">
                  <c:v>17.014810134976845</c:v>
                </c:pt>
                <c:pt idx="87">
                  <c:v>17.904696008759558</c:v>
                </c:pt>
                <c:pt idx="88">
                  <c:v>18.840954025655858</c:v>
                </c:pt>
                <c:pt idx="89">
                  <c:v>19.826038060452785</c:v>
                </c:pt>
                <c:pt idx="90">
                  <c:v>20.862519022081958</c:v>
                </c:pt>
                <c:pt idx="91">
                  <c:v>21.953094094578514</c:v>
                </c:pt>
                <c:pt idx="92">
                  <c:v>23.100595485532605</c:v>
                </c:pt>
                <c:pt idx="93">
                  <c:v>24.307998947779272</c:v>
                </c:pt>
                <c:pt idx="94">
                  <c:v>25.578432265462517</c:v>
                </c:pt>
                <c:pt idx="95">
                  <c:v>26.915183843816454</c:v>
                </c:pt>
                <c:pt idx="96">
                  <c:v>28.321711506141028</c:v>
                </c:pt>
                <c:pt idx="97">
                  <c:v>29.801651576706085</c:v>
                </c:pt>
                <c:pt idx="98">
                  <c:v>31.35882831134213</c:v>
                </c:pt>
                <c:pt idx="99">
                  <c:v>32.997263725929891</c:v>
                </c:pt>
                <c:pt idx="100">
                  <c:v>34.721187865251558</c:v>
                </c:pt>
                <c:pt idx="101">
                  <c:v>36.535049549574744</c:v>
                </c:pt>
                <c:pt idx="102">
                  <c:v>38.44352763311187</c:v>
                </c:pt>
                <c:pt idx="103">
                  <c:v>40.45154280657745</c:v>
                </c:pt>
                <c:pt idx="104">
                  <c:v>42.564269975065358</c:v>
                </c:pt>
                <c:pt idx="105">
                  <c:v>44.787151242118284</c:v>
                </c:pt>
                <c:pt idx="106">
                  <c:v>47.125909530970517</c:v>
                </c:pt>
                <c:pt idx="107">
                  <c:v>49.586562874381286</c:v>
                </c:pt>
                <c:pt idx="108">
                  <c:v>52.175439405143692</c:v>
                </c:pt>
                <c:pt idx="109">
                  <c:v>54.899193080188887</c:v>
                </c:pt>
                <c:pt idx="110">
                  <c:v>57.764820172155829</c:v>
                </c:pt>
                <c:pt idx="111">
                  <c:v>60.779676563332167</c:v>
                </c:pt>
                <c:pt idx="112">
                  <c:v>63.951495877960575</c:v>
                </c:pt>
                <c:pt idx="113">
                  <c:v>67.288408490031685</c:v>
                </c:pt>
                <c:pt idx="114">
                  <c:v>70.798961444827498</c:v>
                </c:pt>
                <c:pt idx="115">
                  <c:v>74.492139333627321</c:v>
                </c:pt>
                <c:pt idx="116">
                  <c:v>78.377386162125191</c:v>
                </c:pt>
                <c:pt idx="117">
                  <c:v>82.464628254222333</c:v>
                </c:pt>
                <c:pt idx="118">
                  <c:v>86.764298233934952</c:v>
                </c:pt>
                <c:pt idx="119">
                  <c:v>91.287360129183767</c:v>
                </c:pt>
                <c:pt idx="120">
                  <c:v>96.045335642191858</c:v>
                </c:pt>
                <c:pt idx="121">
                  <c:v>101.05033163209177</c:v>
                </c:pt>
                <c:pt idx="122">
                  <c:v>106.31506885611793</c:v>
                </c:pt>
                <c:pt idx="123">
                  <c:v>111.85291201641036</c:v>
                </c:pt>
                <c:pt idx="124">
                  <c:v>117.67790115995997</c:v>
                </c:pt>
                <c:pt idx="125">
                  <c:v>123.80478447955875</c:v>
                </c:pt>
                <c:pt idx="126">
                  <c:v>130.24905256374916</c:v>
                </c:pt>
                <c:pt idx="127">
                  <c:v>137.02697414366693</c:v>
                </c:pt>
                <c:pt idx="128">
                  <c:v>144.15563338430155</c:v>
                </c:pt>
                <c:pt idx="129">
                  <c:v>151.65296876702158</c:v>
                </c:pt>
                <c:pt idx="130">
                  <c:v>159.53781360918202</c:v>
                </c:pt>
                <c:pt idx="131">
                  <c:v>167.82993826520266</c:v>
                </c:pt>
                <c:pt idx="132">
                  <c:v>176.55009405161911</c:v>
                </c:pt>
                <c:pt idx="133">
                  <c:v>185.72005893621153</c:v>
                </c:pt>
                <c:pt idx="134">
                  <c:v>195.36268502833605</c:v>
                </c:pt>
                <c:pt idx="135">
                  <c:v>205.50194790395275</c:v>
                </c:pt>
                <c:pt idx="136">
                  <c:v>216.16299779448013</c:v>
                </c:pt>
                <c:pt idx="137">
                  <c:v>227.37221266342254</c:v>
                </c:pt>
                <c:pt idx="138">
                  <c:v>239.15725318861769</c:v>
                </c:pt>
                <c:pt idx="139">
                  <c:v>251.54711966083065</c:v>
                </c:pt>
                <c:pt idx="140">
                  <c:v>264.5722108011642</c:v>
                </c:pt>
                <c:pt idx="141">
                  <c:v>278.26438449023698</c:v>
                </c:pt>
                <c:pt idx="142">
                  <c:v>292.65702039116502</c:v>
                </c:pt>
                <c:pt idx="143">
                  <c:v>307.78508443591988</c:v>
                </c:pt>
                <c:pt idx="144">
                  <c:v>323.68519513046516</c:v>
                </c:pt>
                <c:pt idx="145">
                  <c:v>340.39569161802177</c:v>
                </c:pt>
                <c:pt idx="146">
                  <c:v>357.95670342169069</c:v>
                </c:pt>
                <c:pt idx="147">
                  <c:v>376.41022176726437</c:v>
                </c:pt>
                <c:pt idx="148">
                  <c:v>395.80017236417712</c:v>
                </c:pt>
                <c:pt idx="149">
                  <c:v>416.17248949692805</c:v>
                </c:pt>
                <c:pt idx="150">
                  <c:v>437.57519125073708</c:v>
                </c:pt>
                <c:pt idx="151">
                  <c:v>460.05845566336581</c:v>
                </c:pt>
                <c:pt idx="152">
                  <c:v>483.67469755970234</c:v>
                </c:pt>
                <c:pt idx="153">
                  <c:v>508.47864578655367</c:v>
                </c:pt>
                <c:pt idx="154">
                  <c:v>534.52742052180974</c:v>
                </c:pt>
                <c:pt idx="155">
                  <c:v>561.88061028441177</c:v>
                </c:pt>
                <c:pt idx="156">
                  <c:v>590.60034821903901</c:v>
                </c:pt>
                <c:pt idx="157">
                  <c:v>620.75138717177231</c:v>
                </c:pt>
                <c:pt idx="158">
                  <c:v>652.40117300983911</c:v>
                </c:pt>
                <c:pt idx="159">
                  <c:v>685.61991556955013</c:v>
                </c:pt>
                <c:pt idx="160">
                  <c:v>720.48065654131904</c:v>
                </c:pt>
                <c:pt idx="161">
                  <c:v>757.0593335188812</c:v>
                </c:pt>
                <c:pt idx="162">
                  <c:v>795.43483935113227</c:v>
                </c:pt>
                <c:pt idx="163">
                  <c:v>835.68907583909299</c:v>
                </c:pt>
                <c:pt idx="164">
                  <c:v>877.9070007170568</c:v>
                </c:pt>
                <c:pt idx="165">
                  <c:v>922.17666674575275</c:v>
                </c:pt>
                <c:pt idx="166">
                  <c:v>968.58925162615742</c:v>
                </c:pt>
                <c:pt idx="167">
                  <c:v>1017.239077315274</c:v>
                </c:pt>
                <c:pt idx="168">
                  <c:v>1068.2236171897455</c:v>
                </c:pt>
                <c:pt idx="169">
                  <c:v>1121.643489359609</c:v>
                </c:pt>
                <c:pt idx="170">
                  <c:v>1177.6024342830697</c:v>
                </c:pt>
                <c:pt idx="171">
                  <c:v>1236.2072746741803</c:v>
                </c:pt>
                <c:pt idx="172">
                  <c:v>1297.5678555293314</c:v>
                </c:pt>
                <c:pt idx="173">
                  <c:v>1361.7969619262371</c:v>
                </c:pt>
                <c:pt idx="174">
                  <c:v>1429.0102120716401</c:v>
                </c:pt>
                <c:pt idx="175">
                  <c:v>1499.3259228926117</c:v>
                </c:pt>
                <c:pt idx="176">
                  <c:v>1572.8649452827199</c:v>
                </c:pt>
                <c:pt idx="177">
                  <c:v>1649.7504659305425</c:v>
                </c:pt>
                <c:pt idx="178">
                  <c:v>1730.1077724765285</c:v>
                </c:pt>
                <c:pt idx="179">
                  <c:v>1814.0639785680298</c:v>
                </c:pt>
                <c:pt idx="180">
                  <c:v>1901.7477052150264</c:v>
                </c:pt>
                <c:pt idx="181">
                  <c:v>1993.2887146947915</c:v>
                </c:pt>
                <c:pt idx="182">
                  <c:v>2088.8174931173698</c:v>
                </c:pt>
                <c:pt idx="183">
                  <c:v>2188.4647776508295</c:v>
                </c:pt>
                <c:pt idx="184">
                  <c:v>2292.3610243221633</c:v>
                </c:pt>
                <c:pt idx="185">
                  <c:v>2400.6358122636898</c:v>
                </c:pt>
                <c:pt idx="186">
                  <c:v>2513.4171802738824</c:v>
                </c:pt>
                <c:pt idx="187">
                  <c:v>2630.8308916146962</c:v>
                </c:pt>
                <c:pt idx="188">
                  <c:v>2752.9996230846227</c:v>
                </c:pt>
                <c:pt idx="189">
                  <c:v>2880.0420745985539</c:v>
                </c:pt>
                <c:pt idx="190">
                  <c:v>3012.0719957837764</c:v>
                </c:pt>
                <c:pt idx="191">
                  <c:v>3149.1971264783888</c:v>
                </c:pt>
                <c:pt idx="192">
                  <c:v>3291.5180485072178</c:v>
                </c:pt>
                <c:pt idx="193">
                  <c:v>3439.1269467243987</c:v>
                </c:pt>
                <c:pt idx="194">
                  <c:v>3592.1062780649449</c:v>
                </c:pt>
                <c:pt idx="195">
                  <c:v>3750.5273482536363</c:v>
                </c:pt>
                <c:pt idx="196">
                  <c:v>3914.4487968916428</c:v>
                </c:pt>
                <c:pt idx="197">
                  <c:v>4083.9149928919851</c:v>
                </c:pt>
                <c:pt idx="198">
                  <c:v>4258.9543436751637</c:v>
                </c:pt>
                <c:pt idx="199">
                  <c:v>4439.5775231751686</c:v>
                </c:pt>
                <c:pt idx="200">
                  <c:v>4625.7756255496024</c:v>
                </c:pt>
                <c:pt idx="201">
                  <c:v>4817.5182535386684</c:v>
                </c:pt>
                <c:pt idx="202">
                  <c:v>5014.7515526741272</c:v>
                </c:pt>
                <c:pt idx="203">
                  <c:v>5217.3962049936708</c:v>
                </c:pt>
                <c:pt idx="204">
                  <c:v>5425.3453985544984</c:v>
                </c:pt>
                <c:pt idx="205">
                  <c:v>5638.4627918404867</c:v>
                </c:pt>
                <c:pt idx="206">
                  <c:v>5856.5804950899183</c:v>
                </c:pt>
                <c:pt idx="207">
                  <c:v>6079.4970935950259</c:v>
                </c:pt>
                <c:pt idx="208">
                  <c:v>6306.975741090042</c:v>
                </c:pt>
                <c:pt idx="209">
                  <c:v>6538.7423543885743</c:v>
                </c:pt>
                <c:pt idx="210">
                  <c:v>6774.4839433802172</c:v>
                </c:pt>
                <c:pt idx="211">
                  <c:v>7013.8471132639097</c:v>
                </c:pt>
                <c:pt idx="212">
                  <c:v>7256.4367783842927</c:v>
                </c:pt>
                <c:pt idx="213">
                  <c:v>7501.8151291381228</c:v>
                </c:pt>
                <c:pt idx="214">
                  <c:v>7749.5008950129049</c:v>
                </c:pt>
                <c:pt idx="215">
                  <c:v>7998.9689477836018</c:v>
                </c:pt>
                <c:pt idx="216">
                  <c:v>8249.6502890962711</c:v>
                </c:pt>
                <c:pt idx="217">
                  <c:v>8500.9324659791528</c:v>
                </c:pt>
                <c:pt idx="218">
                  <c:v>8752.1604561164004</c:v>
                </c:pt>
                <c:pt idx="219">
                  <c:v>9002.6380618804924</c:v>
                </c:pt>
                <c:pt idx="220">
                  <c:v>9251.6298480455607</c:v>
                </c:pt>
                <c:pt idx="221">
                  <c:v>9498.3636527172457</c:v>
                </c:pt>
                <c:pt idx="222">
                  <c:v>9742.0336942657977</c:v>
                </c:pt>
                <c:pt idx="223">
                  <c:v>9981.8042889261396</c:v>
                </c:pt>
                <c:pt idx="224">
                  <c:v>10216.81418426223</c:v>
                </c:pt>
                <c:pt idx="225">
                  <c:v>10446.181502964071</c:v>
                </c:pt>
                <c:pt idx="226">
                  <c:v>10669.00927958912</c:v>
                </c:pt>
                <c:pt idx="227">
                  <c:v>10884.391560068441</c:v>
                </c:pt>
                <c:pt idx="228">
                  <c:v>11091.420020323083</c:v>
                </c:pt>
                <c:pt idx="229">
                  <c:v>11289.191046486538</c:v>
                </c:pt>
                <c:pt idx="230">
                  <c:v>11476.813205365826</c:v>
                </c:pt>
                <c:pt idx="231">
                  <c:v>11653.415020302878</c:v>
                </c:pt>
                <c:pt idx="232">
                  <c:v>11818.152954959025</c:v>
                </c:pt>
                <c:pt idx="233">
                  <c:v>11970.219496197671</c:v>
                </c:pt>
                <c:pt idx="234">
                  <c:v>12108.851217644831</c:v>
                </c:pt>
                <c:pt idx="235">
                  <c:v>12233.336698108451</c:v>
                </c:pt>
                <c:pt idx="236">
                  <c:v>12343.02416424108</c:v>
                </c:pt>
                <c:pt idx="237">
                  <c:v>12437.328724983492</c:v>
                </c:pt>
                <c:pt idx="238">
                  <c:v>12515.739066695785</c:v>
                </c:pt>
                <c:pt idx="239">
                  <c:v>12577.823482636171</c:v>
                </c:pt>
                <c:pt idx="240">
                  <c:v>12623.235118640758</c:v>
                </c:pt>
                <c:pt idx="241">
                  <c:v>12651.71632842118</c:v>
                </c:pt>
                <c:pt idx="242">
                  <c:v>12663.102046632906</c:v>
                </c:pt>
                <c:pt idx="243">
                  <c:v>12657.322105448808</c:v>
                </c:pt>
                <c:pt idx="244">
                  <c:v>12634.402440354326</c:v>
                </c:pt>
                <c:pt idx="245">
                  <c:v>12594.465152710058</c:v>
                </c:pt>
                <c:pt idx="246">
                  <c:v>12537.727419667353</c:v>
                </c:pt>
                <c:pt idx="247">
                  <c:v>12464.499265575952</c:v>
                </c:pt>
                <c:pt idx="248">
                  <c:v>12375.180232361974</c:v>
                </c:pt>
                <c:pt idx="249">
                  <c:v>12270.255008753345</c:v>
                </c:pt>
                <c:pt idx="250">
                  <c:v>12150.288098994797</c:v>
                </c:pt>
                <c:pt idx="251">
                  <c:v>12015.917630195221</c:v>
                </c:pt>
                <c:pt idx="252">
                  <c:v>11867.848413146374</c:v>
                </c:pt>
                <c:pt idx="253">
                  <c:v>11706.844383916066</c:v>
                </c:pt>
                <c:pt idx="254">
                  <c:v>11533.720562451641</c:v>
                </c:pt>
                <c:pt idx="255">
                  <c:v>11349.334669668877</c:v>
                </c:pt>
                <c:pt idx="256">
                  <c:v>11154.57854602636</c:v>
                </c:pt>
                <c:pt idx="257">
                  <c:v>10950.369512508234</c:v>
                </c:pt>
                <c:pt idx="258">
                  <c:v>10737.641809496325</c:v>
                </c:pt>
                <c:pt idx="259">
                  <c:v>10517.338240549438</c:v>
                </c:pt>
                <c:pt idx="260">
                  <c:v>10290.402137052597</c:v>
                </c:pt>
                <c:pt idx="261">
                  <c:v>10057.76974654416</c:v>
                </c:pt>
                <c:pt idx="262">
                  <c:v>9820.3631328037809</c:v>
                </c:pt>
                <c:pt idx="263">
                  <c:v>9579.0836600312614</c:v>
                </c:pt>
                <c:pt idx="264">
                  <c:v>9334.8061171986337</c:v>
                </c:pt>
                <c:pt idx="265">
                  <c:v>9088.3735224168904</c:v>
                </c:pt>
                <c:pt idx="266">
                  <c:v>8840.5926313806121</c:v>
                </c:pt>
                <c:pt idx="267">
                  <c:v>8592.2301590321767</c:v>
                </c:pt>
                <c:pt idx="268">
                  <c:v>8344.009709849146</c:v>
                </c:pt>
                <c:pt idx="269">
                  <c:v>8096.6093998553306</c:v>
                </c:pt>
                <c:pt idx="270">
                  <c:v>7850.6601427658716</c:v>
                </c:pt>
                <c:pt idx="271">
                  <c:v>7606.7445637052551</c:v>
                </c:pt>
                <c:pt idx="272">
                  <c:v>7365.3964967228821</c:v>
                </c:pt>
                <c:pt idx="273">
                  <c:v>7127.1010168535713</c:v>
                </c:pt>
                <c:pt idx="274">
                  <c:v>6892.294953658683</c:v>
                </c:pt>
                <c:pt idx="275">
                  <c:v>6661.3678309254192</c:v>
                </c:pt>
                <c:pt idx="276">
                  <c:v>6434.663176354029</c:v>
                </c:pt>
                <c:pt idx="277">
                  <c:v>6212.4801454601502</c:v>
                </c:pt>
                <c:pt idx="278">
                  <c:v>5995.0754053851597</c:v>
                </c:pt>
                <c:pt idx="279">
                  <c:v>5782.6652266585897</c:v>
                </c:pt>
                <c:pt idx="280">
                  <c:v>5575.4277340137296</c:v>
                </c:pt>
                <c:pt idx="281">
                  <c:v>5373.5052709477714</c:v>
                </c:pt>
                <c:pt idx="282">
                  <c:v>5177.0068366809755</c:v>
                </c:pt>
                <c:pt idx="283">
                  <c:v>4986.0105583602572</c:v>
                </c:pt>
                <c:pt idx="284">
                  <c:v>4800.566165642801</c:v>
                </c:pt>
                <c:pt idx="285">
                  <c:v>4620.697439075162</c:v>
                </c:pt>
                <c:pt idx="286">
                  <c:v>4446.4046078610936</c:v>
                </c:pt>
                <c:pt idx="287">
                  <c:v>4277.6666766131493</c:v>
                </c:pt>
                <c:pt idx="288">
                  <c:v>4114.4436644521793</c:v>
                </c:pt>
                <c:pt idx="289">
                  <c:v>3956.6787433137793</c:v>
                </c:pt>
                <c:pt idx="290">
                  <c:v>3804.3002655137211</c:v>
                </c:pt>
                <c:pt idx="291">
                  <c:v>3657.2236735001948</c:v>
                </c:pt>
                <c:pt idx="292">
                  <c:v>3515.3532872737464</c:v>
                </c:pt>
                <c:pt idx="293">
                  <c:v>3378.5839671895042</c:v>
                </c:pt>
                <c:pt idx="294">
                  <c:v>3246.8026517805642</c:v>
                </c:pt>
                <c:pt idx="295">
                  <c:v>3119.8897718714411</c:v>
                </c:pt>
                <c:pt idx="296">
                  <c:v>2997.7205436054055</c:v>
                </c:pt>
                <c:pt idx="297">
                  <c:v>2880.166144110884</c:v>
                </c:pt>
                <c:pt idx="298">
                  <c:v>2767.0947744031796</c:v>
                </c:pt>
                <c:pt idx="299">
                  <c:v>2658.3726147823186</c:v>
                </c:pt>
                <c:pt idx="300">
                  <c:v>2553.8646784697353</c:v>
                </c:pt>
                <c:pt idx="301">
                  <c:v>2453.4355695489489</c:v>
                </c:pt>
                <c:pt idx="302">
                  <c:v>2356.9501514603953</c:v>
                </c:pt>
                <c:pt idx="303">
                  <c:v>2264.2741323690675</c:v>
                </c:pt>
                <c:pt idx="304">
                  <c:v>2175.2745736946599</c:v>
                </c:pt>
                <c:pt idx="305">
                  <c:v>2089.8203279850695</c:v>
                </c:pt>
                <c:pt idx="306">
                  <c:v>2007.782412141104</c:v>
                </c:pt>
                <c:pt idx="307">
                  <c:v>1929.0343217770767</c:v>
                </c:pt>
                <c:pt idx="308">
                  <c:v>1853.4522922409474</c:v>
                </c:pt>
                <c:pt idx="309">
                  <c:v>1780.9155115294359</c:v>
                </c:pt>
                <c:pt idx="310">
                  <c:v>1711.3062900272532</c:v>
                </c:pt>
                <c:pt idx="311">
                  <c:v>1644.5101916830147</c:v>
                </c:pt>
                <c:pt idx="312">
                  <c:v>1580.4161309139558</c:v>
                </c:pt>
                <c:pt idx="313">
                  <c:v>1518.916439212569</c:v>
                </c:pt>
                <c:pt idx="314">
                  <c:v>1459.9069051150275</c:v>
                </c:pt>
                <c:pt idx="315">
                  <c:v>1403.2867908870801</c:v>
                </c:pt>
                <c:pt idx="316">
                  <c:v>1348.9588289906187</c:v>
                </c:pt>
                <c:pt idx="317">
                  <c:v>1296.8292011152307</c:v>
                </c:pt>
                <c:pt idx="318">
                  <c:v>1246.8075022950652</c:v>
                </c:pt>
                <c:pt idx="319">
                  <c:v>1198.8066923831595</c:v>
                </c:pt>
                <c:pt idx="320">
                  <c:v>1152.7430369233698</c:v>
                </c:pt>
                <c:pt idx="321">
                  <c:v>1108.5360392444013</c:v>
                </c:pt>
                <c:pt idx="322">
                  <c:v>1066.1083654009419</c:v>
                </c:pt>
                <c:pt idx="323">
                  <c:v>1025.3857634032358</c:v>
                </c:pt>
                <c:pt idx="324">
                  <c:v>986.29697800804763</c:v>
                </c:pt>
                <c:pt idx="325">
                  <c:v>948.77366219021519</c:v>
                </c:pt>
                <c:pt idx="326">
                  <c:v>912.75028627417294</c:v>
                </c:pt>
                <c:pt idx="327">
                  <c:v>878.16404557810063</c:v>
                </c:pt>
                <c:pt idx="328">
                  <c:v>844.95476730895416</c:v>
                </c:pt>
                <c:pt idx="329">
                  <c:v>813.0648173436839</c:v>
                </c:pt>
                <c:pt idx="330">
                  <c:v>782.43900743964343</c:v>
                </c:pt>
                <c:pt idx="331">
                  <c:v>753.02450333468869</c:v>
                </c:pt>
                <c:pt idx="332">
                  <c:v>724.77073412400136</c:v>
                </c:pt>
                <c:pt idx="333">
                  <c:v>697.62930323545436</c:v>
                </c:pt>
                <c:pt idx="334">
                  <c:v>671.55390126765667</c:v>
                </c:pt>
                <c:pt idx="335">
                  <c:v>646.5002209039759</c:v>
                </c:pt>
                <c:pt idx="336">
                  <c:v>622.42587407121425</c:v>
                </c:pt>
                <c:pt idx="337">
                  <c:v>599.29031147256637</c:v>
                </c:pt>
                <c:pt idx="338">
                  <c:v>577.05474459051254</c:v>
                </c:pt>
                <c:pt idx="339">
                  <c:v>555.68207022581339</c:v>
                </c:pt>
                <c:pt idx="340">
                  <c:v>535.13679761337426</c:v>
                </c:pt>
                <c:pt idx="341">
                  <c:v>515.38497813392496</c:v>
                </c:pt>
                <c:pt idx="342">
                  <c:v>496.39413762188076</c:v>
                </c:pt>
                <c:pt idx="343">
                  <c:v>478.13321125400523</c:v>
                </c:pt>
                <c:pt idx="344">
                  <c:v>460.57248099028419</c:v>
                </c:pt>
                <c:pt idx="345">
                  <c:v>443.68351552742672</c:v>
                </c:pt>
                <c:pt idx="346">
                  <c:v>427.43911271637774</c:v>
                </c:pt>
                <c:pt idx="347">
                  <c:v>411.81324438790767</c:v>
                </c:pt>
                <c:pt idx="348">
                  <c:v>396.78100352452429</c:v>
                </c:pt>
                <c:pt idx="349">
                  <c:v>382.31855371243375</c:v>
                </c:pt>
                <c:pt idx="350">
                  <c:v>368.40308080389701</c:v>
                </c:pt>
                <c:pt idx="351">
                  <c:v>355.01274671790992</c:v>
                </c:pt>
                <c:pt idx="352">
                  <c:v>342.12664530557225</c:v>
                </c:pt>
                <c:pt idx="353">
                  <c:v>329.72476020564994</c:v>
                </c:pt>
                <c:pt idx="354">
                  <c:v>317.78792461559533</c:v>
                </c:pt>
                <c:pt idx="355">
                  <c:v>306.29778290355728</c:v>
                </c:pt>
                <c:pt idx="356">
                  <c:v>295.23675398761344</c:v>
                </c:pt>
                <c:pt idx="357">
                  <c:v>284.58799640951867</c:v>
                </c:pt>
                <c:pt idx="358">
                  <c:v>274.33537503161307</c:v>
                </c:pt>
                <c:pt idx="359">
                  <c:v>264.46342928712482</c:v>
                </c:pt>
                <c:pt idx="360">
                  <c:v>254.95734291588226</c:v>
                </c:pt>
                <c:pt idx="361">
                  <c:v>245.80291511937489</c:v>
                </c:pt>
                <c:pt idx="362">
                  <c:v>236.98653307114176</c:v>
                </c:pt>
                <c:pt idx="363">
                  <c:v>228.49514572057944</c:v>
                </c:pt>
                <c:pt idx="364">
                  <c:v>220.31623883043227</c:v>
                </c:pt>
                <c:pt idx="365">
                  <c:v>212.43781119042421</c:v>
                </c:pt>
                <c:pt idx="366">
                  <c:v>204.84835195170075</c:v>
                </c:pt>
                <c:pt idx="367">
                  <c:v>197.53681902895039</c:v>
                </c:pt>
                <c:pt idx="368">
                  <c:v>190.49261851925911</c:v>
                </c:pt>
                <c:pt idx="369">
                  <c:v>183.70558508890133</c:v>
                </c:pt>
                <c:pt idx="370">
                  <c:v>177.16596328138306</c:v>
                </c:pt>
                <c:pt idx="371">
                  <c:v>170.86438970211594</c:v>
                </c:pt>
                <c:pt idx="372">
                  <c:v>164.79187603711165</c:v>
                </c:pt>
                <c:pt idx="373">
                  <c:v>158.93979286503776</c:v>
                </c:pt>
                <c:pt idx="374">
                  <c:v>153.29985422386773</c:v>
                </c:pt>
                <c:pt idx="375">
                  <c:v>147.86410289518261</c:v>
                </c:pt>
                <c:pt idx="376">
                  <c:v>142.62489637094518</c:v>
                </c:pt>
                <c:pt idx="377">
                  <c:v>137.57489346926087</c:v>
                </c:pt>
                <c:pt idx="378">
                  <c:v>132.70704156726791</c:v>
                </c:pt>
                <c:pt idx="379">
                  <c:v>128.0145644208614</c:v>
                </c:pt>
                <c:pt idx="380">
                  <c:v>123.49095054245088</c:v>
                </c:pt>
                <c:pt idx="381">
                  <c:v>119.1299421093823</c:v>
                </c:pt>
                <c:pt idx="382">
                  <c:v>114.92552437702257</c:v>
                </c:pt>
                <c:pt idx="383">
                  <c:v>110.87191557180935</c:v>
                </c:pt>
                <c:pt idx="384">
                  <c:v>106.9635572408145</c:v>
                </c:pt>
                <c:pt idx="385">
                  <c:v>103.19510503555405</c:v>
                </c:pt>
                <c:pt idx="386">
                  <c:v>99.561419908908434</c:v>
                </c:pt>
                <c:pt idx="387">
                  <c:v>96.057559705089588</c:v>
                </c:pt>
                <c:pt idx="388">
                  <c:v>92.678771123614609</c:v>
                </c:pt>
                <c:pt idx="389">
                  <c:v>89.420482039215287</c:v>
                </c:pt>
                <c:pt idx="390">
                  <c:v>86.278294160536447</c:v>
                </c:pt>
                <c:pt idx="391">
                  <c:v>83.247976011350232</c:v>
                </c:pt>
                <c:pt idx="392">
                  <c:v>80.325456218846327</c:v>
                </c:pt>
                <c:pt idx="393">
                  <c:v>77.506817094344598</c:v>
                </c:pt>
                <c:pt idx="394">
                  <c:v>74.788288492526149</c:v>
                </c:pt>
                <c:pt idx="395">
                  <c:v>72.166241935986491</c:v>
                </c:pt>
                <c:pt idx="396">
                  <c:v>69.63718499258745</c:v>
                </c:pt>
                <c:pt idx="397">
                  <c:v>67.19775589372108</c:v>
                </c:pt>
                <c:pt idx="398">
                  <c:v>64.844718382201904</c:v>
                </c:pt>
                <c:pt idx="399">
                  <c:v>62.574956779076729</c:v>
                </c:pt>
                <c:pt idx="400">
                  <c:v>60.385471259181408</c:v>
                </c:pt>
                <c:pt idx="401">
                  <c:v>58.273373325788143</c:v>
                </c:pt>
                <c:pt idx="402">
                  <c:v>56.235881475172135</c:v>
                </c:pt>
                <c:pt idx="403">
                  <c:v>54.270317042386729</c:v>
                </c:pt>
                <c:pt idx="404">
                  <c:v>52.37410021997173</c:v>
                </c:pt>
                <c:pt idx="405">
                  <c:v>50.544746241732724</c:v>
                </c:pt>
                <c:pt idx="406">
                  <c:v>48.779861724119272</c:v>
                </c:pt>
                <c:pt idx="407">
                  <c:v>47.077141158100623</c:v>
                </c:pt>
                <c:pt idx="408">
                  <c:v>45.43436354478753</c:v>
                </c:pt>
                <c:pt idx="409">
                  <c:v>43.849389168381187</c:v>
                </c:pt>
                <c:pt idx="410">
                  <c:v>42.320156500344268</c:v>
                </c:pt>
                <c:pt idx="411">
                  <c:v>40.844679228987104</c:v>
                </c:pt>
                <c:pt idx="412">
                  <c:v>39.4210434089442</c:v>
                </c:pt>
                <c:pt idx="413">
                  <c:v>38.047404725283648</c:v>
                </c:pt>
                <c:pt idx="414">
                  <c:v>36.721985867244939</c:v>
                </c:pt>
                <c:pt idx="415">
                  <c:v>35.443074006841215</c:v>
                </c:pt>
                <c:pt idx="416">
                  <c:v>34.209018377789363</c:v>
                </c:pt>
                <c:pt idx="417">
                  <c:v>33.018227950446743</c:v>
                </c:pt>
                <c:pt idx="418">
                  <c:v>31.869169198638382</c:v>
                </c:pt>
                <c:pt idx="419">
                  <c:v>30.760363954451861</c:v>
                </c:pt>
                <c:pt idx="420">
                  <c:v>29.690387347261463</c:v>
                </c:pt>
                <c:pt idx="421">
                  <c:v>28.657865823417445</c:v>
                </c:pt>
                <c:pt idx="422">
                  <c:v>27.661475243201828</c:v>
                </c:pt>
                <c:pt idx="423">
                  <c:v>26.699939051809245</c:v>
                </c:pt>
                <c:pt idx="424">
                  <c:v>25.772026521260688</c:v>
                </c:pt>
                <c:pt idx="425">
                  <c:v>24.876551060299168</c:v>
                </c:pt>
                <c:pt idx="426">
                  <c:v>24.012368589451295</c:v>
                </c:pt>
                <c:pt idx="427">
                  <c:v>23.178375978565988</c:v>
                </c:pt>
                <c:pt idx="428">
                  <c:v>22.373509544263221</c:v>
                </c:pt>
                <c:pt idx="429">
                  <c:v>21.596743604840722</c:v>
                </c:pt>
                <c:pt idx="430">
                  <c:v>20.847089090296436</c:v>
                </c:pt>
                <c:pt idx="431">
                  <c:v>20.12359220522837</c:v>
                </c:pt>
                <c:pt idx="432">
                  <c:v>19.425333142472791</c:v>
                </c:pt>
                <c:pt idx="433">
                  <c:v>18.751424845435896</c:v>
                </c:pt>
                <c:pt idx="434">
                  <c:v>18.101011817163695</c:v>
                </c:pt>
                <c:pt idx="435">
                  <c:v>17.473268974280145</c:v>
                </c:pt>
                <c:pt idx="436">
                  <c:v>16.867400544004838</c:v>
                </c:pt>
                <c:pt idx="437">
                  <c:v>16.282639002538815</c:v>
                </c:pt>
                <c:pt idx="438">
                  <c:v>15.718244053180801</c:v>
                </c:pt>
                <c:pt idx="439">
                  <c:v>15.173501642606055</c:v>
                </c:pt>
                <c:pt idx="440">
                  <c:v>14.647723013807232</c:v>
                </c:pt>
                <c:pt idx="441">
                  <c:v>14.140243794259975</c:v>
                </c:pt>
                <c:pt idx="442">
                  <c:v>13.650423117936906</c:v>
                </c:pt>
                <c:pt idx="443">
                  <c:v>13.177642779851485</c:v>
                </c:pt>
                <c:pt idx="444">
                  <c:v>12.721306421868469</c:v>
                </c:pt>
                <c:pt idx="445">
                  <c:v>12.280838748570318</c:v>
                </c:pt>
                <c:pt idx="446">
                  <c:v>11.855684772019199</c:v>
                </c:pt>
                <c:pt idx="447">
                  <c:v>11.445309084302259</c:v>
                </c:pt>
                <c:pt idx="448">
                  <c:v>11.049195156793523</c:v>
                </c:pt>
                <c:pt idx="449">
                  <c:v>10.666844665109643</c:v>
                </c:pt>
                <c:pt idx="450">
                  <c:v>10.297776838778359</c:v>
                </c:pt>
                <c:pt idx="451">
                  <c:v>9.9415278346786238</c:v>
                </c:pt>
                <c:pt idx="452">
                  <c:v>9.5976501333492763</c:v>
                </c:pt>
                <c:pt idx="453">
                  <c:v>9.2657119572997697</c:v>
                </c:pt>
                <c:pt idx="454">
                  <c:v>8.9452967104911956</c:v>
                </c:pt>
                <c:pt idx="455">
                  <c:v>8.6360024381892906</c:v>
                </c:pt>
                <c:pt idx="456">
                  <c:v>8.3374413064228019</c:v>
                </c:pt>
                <c:pt idx="457">
                  <c:v>8.0492391003113219</c:v>
                </c:pt>
                <c:pt idx="458">
                  <c:v>7.7710347405556508</c:v>
                </c:pt>
                <c:pt idx="459">
                  <c:v>7.5024798174118175</c:v>
                </c:pt>
                <c:pt idx="460">
                  <c:v>7.2432381414965814</c:v>
                </c:pt>
                <c:pt idx="461">
                  <c:v>6.9929853107978008</c:v>
                </c:pt>
                <c:pt idx="462">
                  <c:v>6.7514082932876196</c:v>
                </c:pt>
                <c:pt idx="463">
                  <c:v>6.5182050245598537</c:v>
                </c:pt>
                <c:pt idx="464">
                  <c:v>6.293084019935498</c:v>
                </c:pt>
                <c:pt idx="465">
                  <c:v>6.0757640005017972</c:v>
                </c:pt>
                <c:pt idx="466">
                  <c:v>5.8659735325709716</c:v>
                </c:pt>
                <c:pt idx="467">
                  <c:v>5.6634506800645585</c:v>
                </c:pt>
                <c:pt idx="468">
                  <c:v>5.4679426693482132</c:v>
                </c:pt>
                <c:pt idx="469">
                  <c:v>5.2792055660601269</c:v>
                </c:pt>
                <c:pt idx="470">
                  <c:v>5.0970039634935986</c:v>
                </c:pt>
                <c:pt idx="471">
                  <c:v>4.9211106821110757</c:v>
                </c:pt>
                <c:pt idx="472">
                  <c:v>4.751306479783084</c:v>
                </c:pt>
                <c:pt idx="473">
                  <c:v>4.5873797723608352</c:v>
                </c:pt>
                <c:pt idx="474">
                  <c:v>4.4291263642061125</c:v>
                </c:pt>
                <c:pt idx="475">
                  <c:v>4.2763491883162876</c:v>
                </c:pt>
                <c:pt idx="476">
                  <c:v>4.1288580556958872</c:v>
                </c:pt>
                <c:pt idx="477">
                  <c:v>3.9864694136392975</c:v>
                </c:pt>
                <c:pt idx="478">
                  <c:v>3.8490061126016988</c:v>
                </c:pt>
                <c:pt idx="479">
                  <c:v>3.7162971813474748</c:v>
                </c:pt>
                <c:pt idx="480">
                  <c:v>3.5881776100768805</c:v>
                </c:pt>
                <c:pt idx="481">
                  <c:v>3.4644881412429327</c:v>
                </c:pt>
                <c:pt idx="482">
                  <c:v>3.3450750677811971</c:v>
                </c:pt>
                <c:pt idx="483">
                  <c:v>3.229790038485425</c:v>
                </c:pt>
                <c:pt idx="484">
                  <c:v>3.1184898702718886</c:v>
                </c:pt>
                <c:pt idx="485">
                  <c:v>3.0110363670847891</c:v>
                </c:pt>
                <c:pt idx="486">
                  <c:v>2.9072961452042194</c:v>
                </c:pt>
                <c:pt idx="487">
                  <c:v>2.8071404647269866</c:v>
                </c:pt>
                <c:pt idx="488">
                  <c:v>2.710445066999009</c:v>
                </c:pt>
                <c:pt idx="489">
                  <c:v>2.6170900177861851</c:v>
                </c:pt>
                <c:pt idx="490">
                  <c:v>2.5269595559783813</c:v>
                </c:pt>
                <c:pt idx="491">
                  <c:v>2.4399419476287512</c:v>
                </c:pt>
                <c:pt idx="492">
                  <c:v>2.3559293451378078</c:v>
                </c:pt>
                <c:pt idx="493">
                  <c:v>2.2748176513986338</c:v>
                </c:pt>
                <c:pt idx="494">
                  <c:v>2.1965063887263052</c:v>
                </c:pt>
                <c:pt idx="495">
                  <c:v>2.1208985724010412</c:v>
                </c:pt>
                <c:pt idx="496">
                  <c:v>2.0479005886607951</c:v>
                </c:pt>
                <c:pt idx="497">
                  <c:v>1.9774220769849717</c:v>
                </c:pt>
                <c:pt idx="498">
                  <c:v>1.9093758165166788</c:v>
                </c:pt>
                <c:pt idx="499">
                  <c:v>1.8436776164764623</c:v>
                </c:pt>
                <c:pt idx="500">
                  <c:v>1.7802462104257921</c:v>
                </c:pt>
                <c:pt idx="501">
                  <c:v>1.719003154243675</c:v>
                </c:pt>
                <c:pt idx="502">
                  <c:v>1.6598727276847209</c:v>
                </c:pt>
                <c:pt idx="503">
                  <c:v>1.6027818393917124</c:v>
                </c:pt>
                <c:pt idx="504">
                  <c:v>1.5476599352403242</c:v>
                </c:pt>
                <c:pt idx="505">
                  <c:v>1.4944389098980186</c:v>
                </c:pt>
                <c:pt idx="506">
                  <c:v>1.4430530214833985</c:v>
                </c:pt>
                <c:pt idx="507">
                  <c:v>1.3934388092163745</c:v>
                </c:pt>
                <c:pt idx="508">
                  <c:v>1.3455350139534381</c:v>
                </c:pt>
                <c:pt idx="509">
                  <c:v>1.2992825015061229</c:v>
                </c:pt>
                <c:pt idx="510">
                  <c:v>1.2546241886443819</c:v>
                </c:pt>
                <c:pt idx="511">
                  <c:v>1.2115049716901267</c:v>
                </c:pt>
                <c:pt idx="512">
                  <c:v>1.1698716576095651</c:v>
                </c:pt>
                <c:pt idx="513">
                  <c:v>1.1296728975162231</c:v>
                </c:pt>
                <c:pt idx="514">
                  <c:v>1.0908591224997046</c:v>
                </c:pt>
                <c:pt idx="515">
                  <c:v>1.0533824816982473</c:v>
                </c:pt>
                <c:pt idx="516">
                  <c:v>1.0171967825360737</c:v>
                </c:pt>
                <c:pt idx="517">
                  <c:v>0.98225743304933455</c:v>
                </c:pt>
                <c:pt idx="518">
                  <c:v>0.94852138622716009</c:v>
                </c:pt>
                <c:pt idx="519">
                  <c:v>0.91594708629694954</c:v>
                </c:pt>
                <c:pt idx="520">
                  <c:v>0.88449441688554298</c:v>
                </c:pt>
                <c:pt idx="521">
                  <c:v>0.85412465099034929</c:v>
                </c:pt>
                <c:pt idx="522">
                  <c:v>0.82480040269684618</c:v>
                </c:pt>
                <c:pt idx="523">
                  <c:v>0.79648558058111718</c:v>
                </c:pt>
                <c:pt idx="524">
                  <c:v>0.76914534273827306</c:v>
                </c:pt>
                <c:pt idx="525">
                  <c:v>0.74274605337969402</c:v>
                </c:pt>
                <c:pt idx="526">
                  <c:v>0.7172552409440528</c:v>
                </c:pt>
                <c:pt idx="527">
                  <c:v>0.69264155766902669</c:v>
                </c:pt>
                <c:pt idx="528">
                  <c:v>0.66887474057248353</c:v>
                </c:pt>
                <c:pt idx="529">
                  <c:v>0.64592557379373583</c:v>
                </c:pt>
                <c:pt idx="530">
                  <c:v>0.62376585224720815</c:v>
                </c:pt>
                <c:pt idx="531">
                  <c:v>0.60236834654253935</c:v>
                </c:pt>
                <c:pt idx="532">
                  <c:v>0.58170676912676866</c:v>
                </c:pt>
                <c:pt idx="533">
                  <c:v>0.56175574160581976</c:v>
                </c:pt>
                <c:pt idx="534">
                  <c:v>0.54249076320400258</c:v>
                </c:pt>
                <c:pt idx="535">
                  <c:v>0.52388818032171103</c:v>
                </c:pt>
                <c:pt idx="536">
                  <c:v>0.50592515715289899</c:v>
                </c:pt>
                <c:pt idx="537">
                  <c:v>0.48857964732526288</c:v>
                </c:pt>
                <c:pt idx="538">
                  <c:v>0.47183036652737825</c:v>
                </c:pt>
                <c:pt idx="539">
                  <c:v>0.45565676608827976</c:v>
                </c:pt>
                <c:pt idx="540">
                  <c:v>0.440039007476202</c:v>
                </c:pt>
                <c:pt idx="541">
                  <c:v>0.42495793768436019</c:v>
                </c:pt>
                <c:pt idx="542">
                  <c:v>0.41039506547278426</c:v>
                </c:pt>
                <c:pt idx="543">
                  <c:v>0.39633253843630706</c:v>
                </c:pt>
                <c:pt idx="544">
                  <c:v>0.38275312086985575</c:v>
                </c:pt>
                <c:pt idx="545">
                  <c:v>0.36964017240321395</c:v>
                </c:pt>
                <c:pt idx="546">
                  <c:v>0.35697762737839417</c:v>
                </c:pt>
                <c:pt idx="547">
                  <c:v>0.34474997494370652</c:v>
                </c:pt>
                <c:pt idx="548">
                  <c:v>0.33294223983951576</c:v>
                </c:pt>
                <c:pt idx="549">
                  <c:v>0.32153996385156031</c:v>
                </c:pt>
                <c:pt idx="550">
                  <c:v>0.31052918790854839</c:v>
                </c:pt>
                <c:pt idx="551">
                  <c:v>0.2998964348015648</c:v>
                </c:pt>
                <c:pt idx="552">
                  <c:v>0.28962869250361123</c:v>
                </c:pt>
                <c:pt idx="553">
                  <c:v>0.27971339806835827</c:v>
                </c:pt>
                <c:pt idx="554">
                  <c:v>0.27013842208792366</c:v>
                </c:pt>
                <c:pt idx="555">
                  <c:v>0.26089205369019658</c:v>
                </c:pt>
                <c:pt idx="556">
                  <c:v>0.25196298605691081</c:v>
                </c:pt>
                <c:pt idx="557">
                  <c:v>0.24334030244432617</c:v>
                </c:pt>
                <c:pt idx="558">
                  <c:v>0.23501346268901352</c:v>
                </c:pt>
                <c:pt idx="559">
                  <c:v>0.22697229018185147</c:v>
                </c:pt>
                <c:pt idx="560">
                  <c:v>0.219206959293932</c:v>
                </c:pt>
                <c:pt idx="561">
                  <c:v>0.2117079832386437</c:v>
                </c:pt>
                <c:pt idx="562">
                  <c:v>0.20446620235475146</c:v>
                </c:pt>
                <c:pt idx="563">
                  <c:v>0.19747277279582123</c:v>
                </c:pt>
                <c:pt idx="564">
                  <c:v>0.19071915561185077</c:v>
                </c:pt>
                <c:pt idx="565">
                  <c:v>0.18419710620946134</c:v>
                </c:pt>
                <c:pt idx="566">
                  <c:v>0.17789866417748276</c:v>
                </c:pt>
                <c:pt idx="567">
                  <c:v>0.17181614346522225</c:v>
                </c:pt>
                <c:pt idx="568">
                  <c:v>0.16594212290115334</c:v>
                </c:pt>
                <c:pt idx="569">
                  <c:v>0.16026943704018781</c:v>
                </c:pt>
                <c:pt idx="570">
                  <c:v>0.15479116732810752</c:v>
                </c:pt>
                <c:pt idx="571">
                  <c:v>0.14950063357213111</c:v>
                </c:pt>
                <c:pt idx="572">
                  <c:v>0.14439138570697629</c:v>
                </c:pt>
                <c:pt idx="573">
                  <c:v>0.13945719584614794</c:v>
                </c:pt>
                <c:pt idx="574">
                  <c:v>0.13469205060854197</c:v>
                </c:pt>
                <c:pt idx="575">
                  <c:v>0.13009014371079941</c:v>
                </c:pt>
                <c:pt idx="576">
                  <c:v>0.12564586881617978</c:v>
                </c:pt>
                <c:pt idx="577">
                  <c:v>0.12135381263104332</c:v>
                </c:pt>
                <c:pt idx="578">
                  <c:v>0.11720874824034345</c:v>
                </c:pt>
                <c:pt idx="579">
                  <c:v>0.11320562867382947</c:v>
                </c:pt>
                <c:pt idx="580">
                  <c:v>0.1093395806949496</c:v>
                </c:pt>
                <c:pt idx="581">
                  <c:v>0.10560589880472296</c:v>
                </c:pt>
                <c:pt idx="582">
                  <c:v>0.10200003945311834</c:v>
                </c:pt>
                <c:pt idx="583">
                  <c:v>9.851761545073795E-2</c:v>
                </c:pt>
                <c:pt idx="584">
                  <c:v>9.5154390573854983E-2</c:v>
                </c:pt>
                <c:pt idx="585">
                  <c:v>9.1906274356095427E-2</c:v>
                </c:pt>
                <c:pt idx="586">
                  <c:v>8.8769317060288622E-2</c:v>
                </c:pt>
                <c:pt idx="587">
                  <c:v>8.5739704824236179E-2</c:v>
                </c:pt>
                <c:pt idx="588">
                  <c:v>8.2813754974366993E-2</c:v>
                </c:pt>
                <c:pt idx="589">
                  <c:v>7.998791150145465E-2</c:v>
                </c:pt>
                <c:pt idx="590">
                  <c:v>7.7258740692777883E-2</c:v>
                </c:pt>
                <c:pt idx="591">
                  <c:v>7.4622926915298718E-2</c:v>
                </c:pt>
                <c:pt idx="592">
                  <c:v>7.2077268544622736E-2</c:v>
                </c:pt>
                <c:pt idx="593">
                  <c:v>6.9618674034687106E-2</c:v>
                </c:pt>
                <c:pt idx="594">
                  <c:v>6.7244158123298647E-2</c:v>
                </c:pt>
                <c:pt idx="595">
                  <c:v>6.4950838168812974E-2</c:v>
                </c:pt>
                <c:pt idx="596">
                  <c:v>6.2735930613410193E-2</c:v>
                </c:pt>
                <c:pt idx="597">
                  <c:v>6.0596747568579787E-2</c:v>
                </c:pt>
                <c:pt idx="598">
                  <c:v>5.8530693518580826E-2</c:v>
                </c:pt>
                <c:pt idx="599">
                  <c:v>5.6535262137789803E-2</c:v>
                </c:pt>
                <c:pt idx="600">
                  <c:v>5.4608033217991091E-2</c:v>
                </c:pt>
                <c:pt idx="601">
                  <c:v>5.2746669701801661E-2</c:v>
                </c:pt>
                <c:pt idx="602">
                  <c:v>5.0948914818554424E-2</c:v>
                </c:pt>
                <c:pt idx="603">
                  <c:v>4.9212589319091692E-2</c:v>
                </c:pt>
                <c:pt idx="604">
                  <c:v>4.7535588806043985E-2</c:v>
                </c:pt>
                <c:pt idx="605">
                  <c:v>4.5915881156288224E-2</c:v>
                </c:pt>
                <c:pt idx="606">
                  <c:v>4.4351504032393706E-2</c:v>
                </c:pt>
                <c:pt idx="607">
                  <c:v>4.2840562479975954E-2</c:v>
                </c:pt>
                <c:pt idx="608">
                  <c:v>4.1381226607984357E-2</c:v>
                </c:pt>
                <c:pt idx="609">
                  <c:v>3.9971729349053804E-2</c:v>
                </c:pt>
                <c:pt idx="610">
                  <c:v>3.8610364297149195E-2</c:v>
                </c:pt>
                <c:pt idx="611">
                  <c:v>3.7295483619828804E-2</c:v>
                </c:pt>
                <c:pt idx="612">
                  <c:v>3.6025496042544174E-2</c:v>
                </c:pt>
                <c:pt idx="613">
                  <c:v>3.4798864902484919E-2</c:v>
                </c:pt>
                <c:pt idx="614">
                  <c:v>3.3614106269562363E-2</c:v>
                </c:pt>
                <c:pt idx="615">
                  <c:v>3.2469787132210041E-2</c:v>
                </c:pt>
                <c:pt idx="616">
                  <c:v>3.1364523645759146E-2</c:v>
                </c:pt>
                <c:pt idx="617">
                  <c:v>3.0296979441225048E-2</c:v>
                </c:pt>
                <c:pt idx="618">
                  <c:v>2.9265863992415982E-2</c:v>
                </c:pt>
                <c:pt idx="619">
                  <c:v>2.8269931039347371E-2</c:v>
                </c:pt>
                <c:pt idx="620">
                  <c:v>2.7307977066015142E-2</c:v>
                </c:pt>
                <c:pt idx="621">
                  <c:v>2.6378839830649137E-2</c:v>
                </c:pt>
                <c:pt idx="622">
                  <c:v>2.5481396946632286E-2</c:v>
                </c:pt>
                <c:pt idx="623">
                  <c:v>2.4614564512334808E-2</c:v>
                </c:pt>
                <c:pt idx="624">
                  <c:v>2.3777295788172729E-2</c:v>
                </c:pt>
                <c:pt idx="625">
                  <c:v>2.2968579919259068E-2</c:v>
                </c:pt>
                <c:pt idx="626">
                  <c:v>2.2187440702072254E-2</c:v>
                </c:pt>
                <c:pt idx="627">
                  <c:v>2.1432935393621073E-2</c:v>
                </c:pt>
                <c:pt idx="628">
                  <c:v>2.0704153561638117E-2</c:v>
                </c:pt>
                <c:pt idx="629">
                  <c:v>2.0000215974384502E-2</c:v>
                </c:pt>
                <c:pt idx="630">
                  <c:v>1.9320273528697678E-2</c:v>
                </c:pt>
                <c:pt idx="631">
                  <c:v>1.8663506214961729E-2</c:v>
                </c:pt>
                <c:pt idx="632">
                  <c:v>1.8029122117724984E-2</c:v>
                </c:pt>
                <c:pt idx="633">
                  <c:v>1.7416356450734128E-2</c:v>
                </c:pt>
                <c:pt idx="634">
                  <c:v>1.6824470625196625E-2</c:v>
                </c:pt>
                <c:pt idx="635">
                  <c:v>1.6252751350124193E-2</c:v>
                </c:pt>
                <c:pt idx="636">
                  <c:v>1.570050976365002E-2</c:v>
                </c:pt>
                <c:pt idx="637">
                  <c:v>1.5167080594250608E-2</c:v>
                </c:pt>
                <c:pt idx="638">
                  <c:v>1.4651821350840073E-2</c:v>
                </c:pt>
                <c:pt idx="639">
                  <c:v>1.4154111540740611E-2</c:v>
                </c:pt>
                <c:pt idx="640">
                  <c:v>1.3673351914567181E-2</c:v>
                </c:pt>
                <c:pt idx="641">
                  <c:v>1.3208963737097758E-2</c:v>
                </c:pt>
                <c:pt idx="642">
                  <c:v>1.2760388083232665E-2</c:v>
                </c:pt>
                <c:pt idx="643">
                  <c:v>1.2327085158177497E-2</c:v>
                </c:pt>
                <c:pt idx="644">
                  <c:v>1.1908533641014058E-2</c:v>
                </c:pt>
                <c:pt idx="645">
                  <c:v>1.1504230050852634E-2</c:v>
                </c:pt>
                <c:pt idx="646">
                  <c:v>1.1113688134786843E-2</c:v>
                </c:pt>
                <c:pt idx="647">
                  <c:v>1.0736438276899223E-2</c:v>
                </c:pt>
                <c:pt idx="648">
                  <c:v>1.0372026927591657E-2</c:v>
                </c:pt>
                <c:pt idx="649">
                  <c:v>1.0020016052539951E-2</c:v>
                </c:pt>
                <c:pt idx="650">
                  <c:v>9.6799826005959499E-3</c:v>
                </c:pt>
                <c:pt idx="651">
                  <c:v>9.351517989984074E-3</c:v>
                </c:pt>
                <c:pt idx="652">
                  <c:v>9.0342276121616969E-3</c:v>
                </c:pt>
                <c:pt idx="653">
                  <c:v>8.7277303527345702E-3</c:v>
                </c:pt>
                <c:pt idx="654">
                  <c:v>8.4316581288394962E-3</c:v>
                </c:pt>
                <c:pt idx="655">
                  <c:v>8.1456554424268746E-3</c:v>
                </c:pt>
                <c:pt idx="656">
                  <c:v>7.8693789488952174E-3</c:v>
                </c:pt>
                <c:pt idx="657">
                  <c:v>7.6024970405487264E-3</c:v>
                </c:pt>
                <c:pt idx="658">
                  <c:v>7.3446894443673074E-3</c:v>
                </c:pt>
                <c:pt idx="659">
                  <c:v>7.0956468335959663E-3</c:v>
                </c:pt>
                <c:pt idx="660">
                  <c:v>6.8550704526776198E-3</c:v>
                </c:pt>
                <c:pt idx="661">
                  <c:v>6.6226717550697664E-3</c:v>
                </c:pt>
                <c:pt idx="662">
                  <c:v>6.3981720535013272E-3</c:v>
                </c:pt>
                <c:pt idx="663">
                  <c:v>6.1813021822412929E-3</c:v>
                </c:pt>
                <c:pt idx="664">
                  <c:v>5.9718021709655846E-3</c:v>
                </c:pt>
                <c:pt idx="665">
                  <c:v>5.7694209298228506E-3</c:v>
                </c:pt>
                <c:pt idx="666">
                  <c:v>5.5739159453136395E-3</c:v>
                </c:pt>
                <c:pt idx="667">
                  <c:v>5.3850529866107787E-3</c:v>
                </c:pt>
                <c:pt idx="668">
                  <c:v>5.2026058219615317E-3</c:v>
                </c:pt>
                <c:pt idx="669">
                  <c:v>5.0263559448246202E-3</c:v>
                </c:pt>
                <c:pt idx="670">
                  <c:v>4.856092309407061E-3</c:v>
                </c:pt>
                <c:pt idx="671">
                  <c:v>4.6916110752774085E-3</c:v>
                </c:pt>
                <c:pt idx="672">
                  <c:v>4.5327153607430974E-3</c:v>
                </c:pt>
                <c:pt idx="673">
                  <c:v>4.3792150046903771E-3</c:v>
                </c:pt>
                <c:pt idx="674">
                  <c:v>4.230926336595729E-3</c:v>
                </c:pt>
                <c:pt idx="675">
                  <c:v>4.0876719544276829E-3</c:v>
                </c:pt>
                <c:pt idx="676">
                  <c:v>3.9492805101676576E-3</c:v>
                </c:pt>
                <c:pt idx="677">
                  <c:v>3.81558650268779E-3</c:v>
                </c:pt>
                <c:pt idx="678">
                  <c:v>3.6864300777327708E-3</c:v>
                </c:pt>
                <c:pt idx="679">
                  <c:v>3.5616568347614135E-3</c:v>
                </c:pt>
                <c:pt idx="680">
                  <c:v>3.4411176404121079E-3</c:v>
                </c:pt>
                <c:pt idx="681">
                  <c:v>3.3246684483644374E-3</c:v>
                </c:pt>
                <c:pt idx="682">
                  <c:v>3.2121701253770884E-3</c:v>
                </c:pt>
                <c:pt idx="683">
                  <c:v>3.1034882832897555E-3</c:v>
                </c:pt>
                <c:pt idx="684">
                  <c:v>2.9984931167840677E-3</c:v>
                </c:pt>
                <c:pt idx="685">
                  <c:v>2.8970592467056169E-3</c:v>
                </c:pt>
                <c:pt idx="686">
                  <c:v>2.7990655687559858E-3</c:v>
                </c:pt>
                <c:pt idx="687">
                  <c:v>2.7043951073702725E-3</c:v>
                </c:pt>
                <c:pt idx="688">
                  <c:v>2.6129348746019398E-3</c:v>
                </c:pt>
                <c:pt idx="689">
                  <c:v>2.5245757338429762E-3</c:v>
                </c:pt>
                <c:pt idx="690">
                  <c:v>2.4392122682132676E-3</c:v>
                </c:pt>
                <c:pt idx="691">
                  <c:v>2.3567426534587977E-3</c:v>
                </c:pt>
                <c:pt idx="692">
                  <c:v>2.2770685352038358E-3</c:v>
                </c:pt>
                <c:pt idx="693">
                  <c:v>2.2000949104075641E-3</c:v>
                </c:pt>
                <c:pt idx="694">
                  <c:v>2.1257300128807973E-3</c:v>
                </c:pt>
                <c:pt idx="695">
                  <c:v>2.0538852027233621E-3</c:v>
                </c:pt>
                <c:pt idx="696">
                  <c:v>1.9844748595475507E-3</c:v>
                </c:pt>
                <c:pt idx="697">
                  <c:v>1.9174162793576591E-3</c:v>
                </c:pt>
                <c:pt idx="698">
                  <c:v>1.8526295749601183E-3</c:v>
                </c:pt>
                <c:pt idx="699">
                  <c:v>1.7900375797830323E-3</c:v>
                </c:pt>
                <c:pt idx="700">
                  <c:v>1.7295657549881113E-3</c:v>
                </c:pt>
                <c:pt idx="701">
                  <c:v>1.6711420997620133E-3</c:v>
                </c:pt>
                <c:pt idx="702">
                  <c:v>1.614697064677995E-3</c:v>
                </c:pt>
                <c:pt idx="703">
                  <c:v>1.5601634680225242E-3</c:v>
                </c:pt>
                <c:pt idx="704">
                  <c:v>1.507476414985138E-3</c:v>
                </c:pt>
                <c:pt idx="705">
                  <c:v>1.4565732196133102E-3</c:v>
                </c:pt>
                <c:pt idx="706">
                  <c:v>1.4073933294374938E-3</c:v>
                </c:pt>
                <c:pt idx="707">
                  <c:v>1.3598782526747469E-3</c:v>
                </c:pt>
                <c:pt idx="708">
                  <c:v>1.3139714879225109E-3</c:v>
                </c:pt>
                <c:pt idx="709">
                  <c:v>1.269618456257144E-3</c:v>
                </c:pt>
                <c:pt idx="710">
                  <c:v>1.226766435654751E-3</c:v>
                </c:pt>
                <c:pt idx="711">
                  <c:v>1.1853644976546852E-3</c:v>
                </c:pt>
                <c:pt idx="712">
                  <c:v>1.1453634461888376E-3</c:v>
                </c:pt>
                <c:pt idx="713">
                  <c:v>1.1067157585024632E-3</c:v>
                </c:pt>
                <c:pt idx="714">
                  <c:v>1.0693755280948561E-3</c:v>
                </c:pt>
                <c:pt idx="715">
                  <c:v>1.0332984096106407E-3</c:v>
                </c:pt>
                <c:pt idx="716">
                  <c:v>9.984415656148298E-4</c:v>
                </c:pt>
                <c:pt idx="717">
                  <c:v>9.6476361518709353E-4</c:v>
                </c:pt>
                <c:pt idx="718">
                  <c:v>9.322245842729055E-4</c:v>
                </c:pt>
                <c:pt idx="719">
                  <c:v>9.0078585773136703E-4</c:v>
                </c:pt>
                <c:pt idx="720">
                  <c:v>8.7041013302158784E-4</c:v>
                </c:pt>
                <c:pt idx="721">
                  <c:v>8.4106137547148522E-4</c:v>
                </c:pt>
                <c:pt idx="722">
                  <c:v>8.1270477507480472E-4</c:v>
                </c:pt>
                <c:pt idx="723">
                  <c:v>7.8530670476401575E-4</c:v>
                </c:pt>
                <c:pt idx="724">
                  <c:v>7.5883468010853829E-4</c:v>
                </c:pt>
                <c:pt idx="725">
                  <c:v>7.332573203894943E-4</c:v>
                </c:pt>
                <c:pt idx="726">
                  <c:v>7.0854431100384461E-4</c:v>
                </c:pt>
                <c:pt idx="727">
                  <c:v>6.8466636715239931E-4</c:v>
                </c:pt>
                <c:pt idx="728">
                  <c:v>6.6159519876774701E-4</c:v>
                </c:pt>
                <c:pt idx="729">
                  <c:v>6.39303476639658E-4</c:v>
                </c:pt>
                <c:pt idx="730">
                  <c:v>6.1776479969697057E-4</c:v>
                </c:pt>
                <c:pt idx="731">
                  <c:v>5.9695366340638311E-4</c:v>
                </c:pt>
                <c:pt idx="732">
                  <c:v>5.7684542924992433E-4</c:v>
                </c:pt>
                <c:pt idx="733">
                  <c:v>5.5741629524418915E-4</c:v>
                </c:pt>
                <c:pt idx="734">
                  <c:v>5.3864326746569738E-4</c:v>
                </c:pt>
                <c:pt idx="735">
                  <c:v>5.2050413254794872E-4</c:v>
                </c:pt>
                <c:pt idx="736">
                  <c:v>5.0297743111693235E-4</c:v>
                </c:pt>
                <c:pt idx="737">
                  <c:v>4.8604243213298939E-4</c:v>
                </c:pt>
                <c:pt idx="738">
                  <c:v>4.6967910810802484E-4</c:v>
                </c:pt>
                <c:pt idx="739">
                  <c:v>4.5386811116813244E-4</c:v>
                </c:pt>
                <c:pt idx="740">
                  <c:v>4.3859074993271894E-4</c:v>
                </c:pt>
                <c:pt idx="741">
                  <c:v>4.2382896718220754E-4</c:v>
                </c:pt>
                <c:pt idx="742">
                  <c:v>4.0956531828735689E-4</c:v>
                </c:pt>
                <c:pt idx="743">
                  <c:v>3.9578295037415542E-4</c:v>
                </c:pt>
                <c:pt idx="744">
                  <c:v>3.8246558219914606E-4</c:v>
                </c:pt>
                <c:pt idx="745">
                  <c:v>3.6959748471089359E-4</c:v>
                </c:pt>
                <c:pt idx="746">
                  <c:v>3.571634622741445E-4</c:v>
                </c:pt>
                <c:pt idx="747">
                  <c:v>3.4514883453402829E-4</c:v>
                </c:pt>
                <c:pt idx="748">
                  <c:v>3.3353941889842766E-4</c:v>
                </c:pt>
                <c:pt idx="749">
                  <c:v>3.223215136173948E-4</c:v>
                </c:pt>
                <c:pt idx="750">
                  <c:v>3.114818814392114E-4</c:v>
                </c:pt>
                <c:pt idx="751">
                  <c:v>3.0100773382339371E-4</c:v>
                </c:pt>
                <c:pt idx="752">
                  <c:v>2.9088671569161417E-4</c:v>
                </c:pt>
                <c:pt idx="753">
                  <c:v>2.811068906981656E-4</c:v>
                </c:pt>
                <c:pt idx="754">
                  <c:v>2.7165672700222172E-4</c:v>
                </c:pt>
                <c:pt idx="755">
                  <c:v>2.6252508352475666E-4</c:v>
                </c:pt>
                <c:pt idx="756">
                  <c:v>2.5370119667357191E-4</c:v>
                </c:pt>
                <c:pt idx="757">
                  <c:v>2.4517466752044562E-4</c:v>
                </c:pt>
                <c:pt idx="758">
                  <c:v>2.3693544941496769E-4</c:v>
                </c:pt>
                <c:pt idx="759">
                  <c:v>2.2897383602015151E-4</c:v>
                </c:pt>
                <c:pt idx="760">
                  <c:v>2.2128044975542284E-4</c:v>
                </c:pt>
                <c:pt idx="761">
                  <c:v>2.1384623063308147E-4</c:v>
                </c:pt>
                <c:pt idx="762">
                  <c:v>2.0666242547480375E-4</c:v>
                </c:pt>
                <c:pt idx="763">
                  <c:v>1.997205774952173E-4</c:v>
                </c:pt>
                <c:pt idx="764">
                  <c:v>1.9301251624001994E-4</c:v>
                </c:pt>
                <c:pt idx="765">
                  <c:v>1.8653034786654548E-4</c:v>
                </c:pt>
                <c:pt idx="766">
                  <c:v>1.8026644575509137E-4</c:v>
                </c:pt>
                <c:pt idx="767">
                  <c:v>1.7421344143972418E-4</c:v>
                </c:pt>
                <c:pt idx="768">
                  <c:v>1.6836421584766445E-4</c:v>
                </c:pt>
                <c:pt idx="769">
                  <c:v>1.6271189083672389E-4</c:v>
                </c:pt>
                <c:pt idx="770">
                  <c:v>1.5724982102063021E-4</c:v>
                </c:pt>
                <c:pt idx="771">
                  <c:v>1.5197158587242052E-4</c:v>
                </c:pt>
                <c:pt idx="772">
                  <c:v>1.4687098209642096E-4</c:v>
                </c:pt>
                <c:pt idx="773">
                  <c:v>1.4194201625965369E-4</c:v>
                </c:pt>
                <c:pt idx="774">
                  <c:v>1.3717889767382653E-4</c:v>
                </c:pt>
                <c:pt idx="775">
                  <c:v>1.3257603151936128E-4</c:v>
                </c:pt>
                <c:pt idx="776">
                  <c:v>1.2812801220321059E-4</c:v>
                </c:pt>
                <c:pt idx="777">
                  <c:v>1.2382961694249356E-4</c:v>
                </c:pt>
                <c:pt idx="778">
                  <c:v>1.1967579956625394E-4</c:v>
                </c:pt>
                <c:pt idx="779">
                  <c:v>1.1566168452790665E-4</c:v>
                </c:pt>
                <c:pt idx="780">
                  <c:v>1.1178256112119315E-4</c:v>
                </c:pt>
                <c:pt idx="781">
                  <c:v>1.080338778927111E-4</c:v>
                </c:pt>
                <c:pt idx="782">
                  <c:v>1.0441123724432065E-4</c:v>
                </c:pt>
                <c:pt idx="783">
                  <c:v>1.0091039021895873E-4</c:v>
                </c:pt>
                <c:pt idx="784">
                  <c:v>9.7527231463612982E-5</c:v>
                </c:pt>
                <c:pt idx="785">
                  <c:v>9.4257794363421574E-5</c:v>
                </c:pt>
                <c:pt idx="786">
                  <c:v>9.1098246341069601E-5</c:v>
                </c:pt>
                <c:pt idx="787">
                  <c:v>8.8044884315853196E-5</c:v>
                </c:pt>
                <c:pt idx="788">
                  <c:v>8.5094130316973977E-5</c:v>
                </c:pt>
                <c:pt idx="789">
                  <c:v>8.2242527245812185E-5</c:v>
                </c:pt>
                <c:pt idx="790">
                  <c:v>7.9486734782106095E-5</c:v>
                </c:pt>
                <c:pt idx="791">
                  <c:v>7.6823525429138694E-5</c:v>
                </c:pt>
                <c:pt idx="792">
                  <c:v>7.4249780693199391E-5</c:v>
                </c:pt>
                <c:pt idx="793">
                  <c:v>7.1762487392750503E-5</c:v>
                </c:pt>
                <c:pt idx="794">
                  <c:v>6.9358734092883631E-5</c:v>
                </c:pt>
                <c:pt idx="795">
                  <c:v>6.7035707660802567E-5</c:v>
                </c:pt>
                <c:pt idx="796">
                  <c:v>6.4790689938213557E-5</c:v>
                </c:pt>
                <c:pt idx="797">
                  <c:v>6.2621054526645659E-5</c:v>
                </c:pt>
                <c:pt idx="798">
                  <c:v>6.0524263681858593E-5</c:v>
                </c:pt>
                <c:pt idx="799">
                  <c:v>5.8497865313626836E-5</c:v>
                </c:pt>
                <c:pt idx="800">
                  <c:v>5.6539490087315709E-5</c:v>
                </c:pt>
                <c:pt idx="801">
                  <c:v>5.4646848623786705E-5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37-4495-A137-A1FE6D7EC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176048"/>
        <c:axId val="949314000"/>
      </c:lineChart>
      <c:catAx>
        <c:axId val="73817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0" i="1"/>
                  <a:t># days</a:t>
                </a:r>
              </a:p>
            </c:rich>
          </c:tx>
          <c:layout>
            <c:manualLayout>
              <c:xMode val="edge"/>
              <c:yMode val="edge"/>
              <c:x val="5.2925E-2"/>
              <c:y val="0.8923011664899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14000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9493140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76048"/>
        <c:crossesAt val="0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971461753220926"/>
          <c:y val="4.9939738487777136E-2"/>
          <c:w val="0.71888286441465221"/>
          <c:h val="6.5851537645811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'II Backend'!$C$1" horiz="1" inc="30" max="1825" page="10" val="803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95248</xdr:colOff>
      <xdr:row>7</xdr:row>
      <xdr:rowOff>104775</xdr:rowOff>
    </xdr:from>
    <xdr:to>
      <xdr:col>5</xdr:col>
      <xdr:colOff>1317625</xdr:colOff>
      <xdr:row>25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39687</xdr:colOff>
      <xdr:row>7</xdr:row>
      <xdr:rowOff>103187</xdr:rowOff>
    </xdr:from>
    <xdr:to>
      <xdr:col>10</xdr:col>
      <xdr:colOff>1373187</xdr:colOff>
      <xdr:row>25</xdr:row>
      <xdr:rowOff>77787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8</xdr:row>
      <xdr:rowOff>104775</xdr:rowOff>
    </xdr:from>
    <xdr:to>
      <xdr:col>10</xdr:col>
      <xdr:colOff>1285875</xdr:colOff>
      <xdr:row>28</xdr:row>
      <xdr:rowOff>76275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88351</xdr:colOff>
      <xdr:row>29</xdr:row>
      <xdr:rowOff>3530</xdr:rowOff>
    </xdr:from>
    <xdr:to>
      <xdr:col>5</xdr:col>
      <xdr:colOff>1331851</xdr:colOff>
      <xdr:row>42</xdr:row>
      <xdr:rowOff>165530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6</xdr:row>
          <xdr:rowOff>0</xdr:rowOff>
        </xdr:from>
        <xdr:to>
          <xdr:col>10</xdr:col>
          <xdr:colOff>19050</xdr:colOff>
          <xdr:row>7</xdr:row>
          <xdr:rowOff>31750</xdr:rowOff>
        </xdr:to>
        <xdr:sp macro="" textlink="">
          <xdr:nvSpPr>
            <xdr:cNvPr id="4097" name="Scroll Bar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31066</xdr:colOff>
      <xdr:row>29</xdr:row>
      <xdr:rowOff>3530</xdr:rowOff>
    </xdr:from>
    <xdr:to>
      <xdr:col>10</xdr:col>
      <xdr:colOff>1274566</xdr:colOff>
      <xdr:row>42</xdr:row>
      <xdr:rowOff>165530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39688</xdr:colOff>
      <xdr:row>43</xdr:row>
      <xdr:rowOff>79375</xdr:rowOff>
    </xdr:from>
    <xdr:to>
      <xdr:col>10</xdr:col>
      <xdr:colOff>1283188</xdr:colOff>
      <xdr:row>57</xdr:row>
      <xdr:rowOff>50875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87312</xdr:colOff>
      <xdr:row>43</xdr:row>
      <xdr:rowOff>63500</xdr:rowOff>
    </xdr:from>
    <xdr:to>
      <xdr:col>5</xdr:col>
      <xdr:colOff>1330812</xdr:colOff>
      <xdr:row>57</xdr:row>
      <xdr:rowOff>35000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evvart Poddar" id="{D3F24424-C528-4F5C-B200-3FC7C1180AF1}" userId="Devvart Poddar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8" dT="2020-03-29T09:55:51.62" personId="{D3F24424-C528-4F5C-B200-3FC7C1180AF1}" id="{EDC80BF6-BC76-4417-8596-5EB4410590A7}">
    <text>WHO report; 14% of exposed require hospitalisation, and 5% require ICU support
https://apps.who.int/iris/bitstream/handle/10665/331446/WHO-2019-nCoV-clinical-2020.4-eng.pdf?sequence=1&amp;isAllowed=y</text>
  </threadedComment>
  <threadedComment ref="E10" dT="2020-03-29T09:48:13.25" personId="{D3F24424-C528-4F5C-B200-3FC7C1180AF1}" id="{F63ED079-7077-4993-AEBC-A48A3321645A}">
    <text>It takes about 5 to 6 days for a symptom to appear, ranging from 3 to 13 days. Source: https://www.health.harvard.edu/diseases-and-conditions/covid-19-basics</text>
  </threadedComment>
  <threadedComment ref="E12" dT="2020-03-29T09:56:56.76" personId="{D3F24424-C528-4F5C-B200-3FC7C1180AF1}" id="{63630BC4-2603-47FC-AC1B-BF23140C1799}">
    <text>Median duration of viral detection was 20 days, WHO report</text>
  </threadedComment>
  <threadedComment ref="E15" dT="2020-03-29T10:09:37.96" personId="{D3F24424-C528-4F5C-B200-3FC7C1180AF1}" id="{842E5785-E425-4F9F-BF5A-D41F0D5C4B0B}">
    <text>https://www.ecdc.europa.eu/sites/default/files/documents/RRA-seventh-update-Outbreak-of-coronavirus-disease-COVID-19.pdf</text>
  </threadedComment>
  <threadedComment ref="E17" dT="2020-03-29T10:09:21.97" personId="{D3F24424-C528-4F5C-B200-3FC7C1180AF1}" id="{E398B2AB-7B5B-4860-9538-AC128D6A9346}">
    <text>2.3% of exposed individuals are expected to die due to Covid; Source: https://www.vox.com/future-perfect/2020/3/12/21172040/coronavirus-covid-19-virus-charts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7FA4-F0FB-4582-81F7-BD037A369351}">
  <sheetPr>
    <tabColor rgb="FFC00000"/>
  </sheetPr>
  <dimension ref="A1:BN263"/>
  <sheetViews>
    <sheetView showGridLines="0" zoomScale="90" zoomScaleNormal="90" workbookViewId="0">
      <selection activeCell="H4" sqref="H4:I4"/>
    </sheetView>
  </sheetViews>
  <sheetFormatPr defaultColWidth="0" defaultRowHeight="0" customHeight="1" zeroHeight="1" outlineLevelRow="1" x14ac:dyDescent="0.35"/>
  <cols>
    <col min="1" max="1" width="1.453125" style="5" customWidth="1"/>
    <col min="2" max="2" width="2.81640625" style="3" customWidth="1"/>
    <col min="3" max="3" width="34.26953125" style="3" bestFit="1" customWidth="1"/>
    <col min="4" max="4" width="19.7265625" style="3" customWidth="1"/>
    <col min="5" max="5" width="10.7265625" style="3" customWidth="1"/>
    <col min="6" max="6" width="41" style="3" bestFit="1" customWidth="1"/>
    <col min="7" max="7" width="12.26953125" style="3" bestFit="1" customWidth="1"/>
    <col min="8" max="8" width="9.453125" style="3" bestFit="1" customWidth="1"/>
    <col min="9" max="9" width="10.36328125" style="3" bestFit="1" customWidth="1"/>
    <col min="10" max="10" width="11.81640625" style="3" customWidth="1"/>
    <col min="11" max="11" width="1.453125" style="5" customWidth="1"/>
    <col min="12" max="13" width="1.453125" style="3" hidden="1" customWidth="1"/>
    <col min="14" max="27" width="0" style="3" hidden="1" customWidth="1"/>
    <col min="28" max="66" width="1.453125" style="3" hidden="1" customWidth="1"/>
    <col min="67" max="16384" width="2.81640625" style="3" hidden="1"/>
  </cols>
  <sheetData>
    <row r="1" spans="2:13" s="5" customFormat="1" ht="7.5" customHeight="1" x14ac:dyDescent="0.35"/>
    <row r="2" spans="2:13" s="5" customFormat="1" ht="12" x14ac:dyDescent="0.35">
      <c r="B2" s="3"/>
      <c r="C2" s="3"/>
      <c r="D2" s="3"/>
      <c r="E2" s="3"/>
      <c r="F2" s="3"/>
      <c r="G2" s="3"/>
      <c r="H2" s="3"/>
      <c r="I2" s="3"/>
      <c r="J2" s="3"/>
      <c r="L2" s="3"/>
      <c r="M2" s="3"/>
    </row>
    <row r="3" spans="2:13" s="5" customFormat="1" ht="15" customHeight="1" thickBot="1" x14ac:dyDescent="0.4">
      <c r="B3" s="3"/>
      <c r="C3" s="9" t="s">
        <v>96</v>
      </c>
      <c r="D3" s="3"/>
      <c r="E3" s="3"/>
      <c r="F3" s="3"/>
      <c r="G3" s="3"/>
      <c r="H3" s="3"/>
      <c r="I3" s="3"/>
      <c r="J3" s="3"/>
      <c r="L3" s="3"/>
      <c r="M3" s="3"/>
    </row>
    <row r="4" spans="2:13" s="5" customFormat="1" ht="15" customHeight="1" thickBot="1" x14ac:dyDescent="0.4">
      <c r="B4" s="3"/>
      <c r="C4" s="9"/>
      <c r="D4" s="3"/>
      <c r="E4" s="3"/>
      <c r="F4" s="3"/>
      <c r="G4" s="7" t="s">
        <v>29</v>
      </c>
      <c r="H4" s="106">
        <v>5804337</v>
      </c>
      <c r="I4" s="107"/>
      <c r="J4" s="3"/>
      <c r="L4" s="3"/>
      <c r="M4" s="3"/>
    </row>
    <row r="5" spans="2:13" s="5" customFormat="1" ht="15" customHeight="1" outlineLevel="1" x14ac:dyDescent="0.35">
      <c r="B5" s="3"/>
      <c r="C5" s="6"/>
      <c r="D5" s="3"/>
      <c r="E5" s="3"/>
      <c r="F5" s="3"/>
      <c r="G5" s="3"/>
      <c r="H5" s="3"/>
      <c r="I5" s="3"/>
      <c r="J5" s="3"/>
      <c r="L5" s="3"/>
      <c r="M5" s="3"/>
    </row>
    <row r="6" spans="2:13" s="5" customFormat="1" ht="15" customHeight="1" outlineLevel="1" x14ac:dyDescent="0.35">
      <c r="B6" s="3"/>
      <c r="C6" s="3"/>
      <c r="D6" s="7" t="s">
        <v>15</v>
      </c>
      <c r="E6" s="37">
        <v>8.9</v>
      </c>
      <c r="F6" s="3"/>
      <c r="G6" s="3"/>
      <c r="H6" s="3" t="s">
        <v>33</v>
      </c>
      <c r="I6" s="3" t="s">
        <v>47</v>
      </c>
      <c r="J6" s="3"/>
      <c r="L6" s="3"/>
      <c r="M6" s="3"/>
    </row>
    <row r="7" spans="2:13" s="5" customFormat="1" ht="15" customHeight="1" outlineLevel="1" x14ac:dyDescent="0.35">
      <c r="B7" s="3"/>
      <c r="C7" s="3"/>
      <c r="D7" s="7" t="s">
        <v>16</v>
      </c>
      <c r="E7" s="37">
        <v>5</v>
      </c>
      <c r="F7" s="3"/>
      <c r="G7" s="10" t="s">
        <v>35</v>
      </c>
      <c r="H7" s="58">
        <v>0.1075</v>
      </c>
      <c r="I7" s="57">
        <v>1</v>
      </c>
      <c r="J7" s="3"/>
      <c r="L7" s="3"/>
      <c r="M7" s="3"/>
    </row>
    <row r="8" spans="2:13" ht="15" customHeight="1" outlineLevel="1" x14ac:dyDescent="0.35">
      <c r="D8" s="7" t="s">
        <v>1</v>
      </c>
      <c r="E8" s="36">
        <v>0.19</v>
      </c>
      <c r="F8" s="3" t="s">
        <v>108</v>
      </c>
      <c r="G8" s="10" t="s">
        <v>36</v>
      </c>
      <c r="H8" s="58">
        <v>0.1255</v>
      </c>
      <c r="I8" s="57">
        <v>1</v>
      </c>
    </row>
    <row r="9" spans="2:13" ht="15" customHeight="1" outlineLevel="1" x14ac:dyDescent="0.35">
      <c r="D9" s="103" t="s">
        <v>2</v>
      </c>
      <c r="E9" s="105">
        <v>0</v>
      </c>
      <c r="G9" s="10" t="s">
        <v>37</v>
      </c>
      <c r="H9" s="58">
        <v>0.1215</v>
      </c>
      <c r="I9" s="57">
        <v>1</v>
      </c>
    </row>
    <row r="10" spans="2:13" ht="15" customHeight="1" outlineLevel="1" x14ac:dyDescent="0.35">
      <c r="D10" s="7" t="s">
        <v>30</v>
      </c>
      <c r="E10" s="38">
        <v>5</v>
      </c>
      <c r="G10" s="10" t="s">
        <v>38</v>
      </c>
      <c r="H10" s="58">
        <v>9.7500000000000003E-2</v>
      </c>
      <c r="I10" s="57">
        <v>1</v>
      </c>
    </row>
    <row r="11" spans="2:13" ht="15" customHeight="1" outlineLevel="1" x14ac:dyDescent="0.35">
      <c r="D11" s="7" t="s">
        <v>13</v>
      </c>
      <c r="E11" s="38">
        <v>5</v>
      </c>
      <c r="G11" s="10" t="s">
        <v>39</v>
      </c>
      <c r="H11" s="58">
        <v>8.7400000000000005E-2</v>
      </c>
      <c r="I11" s="57">
        <v>1</v>
      </c>
    </row>
    <row r="12" spans="2:13" ht="15" customHeight="1" outlineLevel="1" x14ac:dyDescent="0.35">
      <c r="D12" s="7" t="s">
        <v>31</v>
      </c>
      <c r="E12" s="38">
        <v>20</v>
      </c>
      <c r="G12" s="10" t="s">
        <v>40</v>
      </c>
      <c r="H12" s="58">
        <v>0.27639999999999998</v>
      </c>
      <c r="I12" s="57">
        <v>1</v>
      </c>
    </row>
    <row r="13" spans="2:13" ht="15" customHeight="1" outlineLevel="1" x14ac:dyDescent="0.35">
      <c r="D13" s="7" t="s">
        <v>32</v>
      </c>
      <c r="E13" s="38">
        <v>20</v>
      </c>
      <c r="G13" s="10" t="s">
        <v>41</v>
      </c>
      <c r="H13" s="58">
        <v>0.13539999999999999</v>
      </c>
      <c r="I13" s="57">
        <v>1</v>
      </c>
    </row>
    <row r="14" spans="2:13" ht="15" customHeight="1" outlineLevel="1" x14ac:dyDescent="0.35">
      <c r="D14" s="103" t="s">
        <v>14</v>
      </c>
      <c r="E14" s="104">
        <v>30</v>
      </c>
      <c r="G14" s="10" t="s">
        <v>42</v>
      </c>
      <c r="H14" s="58">
        <v>4.0399999999999998E-2</v>
      </c>
      <c r="I14" s="57">
        <v>1</v>
      </c>
    </row>
    <row r="15" spans="2:13" ht="15" customHeight="1" outlineLevel="1" x14ac:dyDescent="0.35">
      <c r="D15" s="99" t="s">
        <v>103</v>
      </c>
      <c r="E15" s="98" t="s">
        <v>106</v>
      </c>
      <c r="G15" s="10" t="s">
        <v>43</v>
      </c>
      <c r="H15" s="58">
        <v>8.3999999999999995E-3</v>
      </c>
      <c r="I15" s="57">
        <v>1</v>
      </c>
    </row>
    <row r="16" spans="2:13" ht="15" customHeight="1" outlineLevel="1" x14ac:dyDescent="0.35">
      <c r="D16" s="99" t="s">
        <v>104</v>
      </c>
      <c r="E16" s="98" t="str">
        <f>E15</f>
        <v>Calculated</v>
      </c>
      <c r="H16" s="7" t="s">
        <v>34</v>
      </c>
      <c r="I16" s="56">
        <f>H4*SUMPRODUCT($H$7:$H$15,$I$7:$I$15)</f>
        <v>5804336.9999999991</v>
      </c>
    </row>
    <row r="17" spans="4:5" ht="15" customHeight="1" outlineLevel="1" x14ac:dyDescent="0.35">
      <c r="D17" s="99" t="s">
        <v>105</v>
      </c>
      <c r="E17" s="97" t="s">
        <v>106</v>
      </c>
    </row>
    <row r="18" spans="4:5" ht="15" customHeight="1" outlineLevel="1" x14ac:dyDescent="0.35"/>
    <row r="19" spans="4:5" ht="15" customHeight="1" outlineLevel="1" x14ac:dyDescent="0.35"/>
    <row r="20" spans="4:5" s="5" customFormat="1" ht="7.5" customHeight="1" x14ac:dyDescent="0.35"/>
    <row r="21" spans="4:5" ht="15" hidden="1" customHeight="1" x14ac:dyDescent="0.35"/>
    <row r="22" spans="4:5" ht="15" hidden="1" customHeight="1" x14ac:dyDescent="0.35"/>
    <row r="23" spans="4:5" ht="15" hidden="1" customHeight="1" x14ac:dyDescent="0.35"/>
    <row r="24" spans="4:5" ht="15" hidden="1" customHeight="1" x14ac:dyDescent="0.35"/>
    <row r="25" spans="4:5" ht="15" hidden="1" customHeight="1" x14ac:dyDescent="0.35"/>
    <row r="26" spans="4:5" ht="15" hidden="1" customHeight="1" x14ac:dyDescent="0.35"/>
    <row r="27" spans="4:5" ht="15" hidden="1" customHeight="1" x14ac:dyDescent="0.35"/>
    <row r="28" spans="4:5" ht="15" hidden="1" customHeight="1" x14ac:dyDescent="0.35"/>
    <row r="29" spans="4:5" ht="15" hidden="1" customHeight="1" x14ac:dyDescent="0.35"/>
    <row r="30" spans="4:5" ht="15" hidden="1" customHeight="1" x14ac:dyDescent="0.35"/>
    <row r="31" spans="4:5" ht="15" hidden="1" customHeight="1" x14ac:dyDescent="0.35"/>
    <row r="32" spans="4:5" ht="15" hidden="1" customHeight="1" x14ac:dyDescent="0.35"/>
    <row r="33" ht="15" hidden="1" customHeight="1" x14ac:dyDescent="0.35"/>
    <row r="34" ht="15" hidden="1" customHeight="1" x14ac:dyDescent="0.35"/>
    <row r="35" ht="15" hidden="1" customHeight="1" x14ac:dyDescent="0.35"/>
    <row r="36" ht="15" hidden="1" customHeight="1" x14ac:dyDescent="0.35"/>
    <row r="37" ht="15" hidden="1" customHeight="1" x14ac:dyDescent="0.35"/>
    <row r="38" ht="15" hidden="1" customHeight="1" x14ac:dyDescent="0.35"/>
    <row r="39" ht="15" hidden="1" customHeight="1" x14ac:dyDescent="0.35"/>
    <row r="40" ht="15" hidden="1" customHeight="1" x14ac:dyDescent="0.35"/>
    <row r="41" ht="15" hidden="1" customHeight="1" x14ac:dyDescent="0.35"/>
    <row r="42" ht="15" hidden="1" customHeight="1" x14ac:dyDescent="0.35"/>
    <row r="43" ht="15" hidden="1" customHeight="1" x14ac:dyDescent="0.35"/>
    <row r="44" ht="15" hidden="1" customHeight="1" x14ac:dyDescent="0.35"/>
    <row r="45" ht="15" hidden="1" customHeight="1" x14ac:dyDescent="0.35"/>
    <row r="46" ht="15" hidden="1" customHeight="1" x14ac:dyDescent="0.35"/>
    <row r="47" ht="15" hidden="1" customHeight="1" x14ac:dyDescent="0.35"/>
    <row r="48" ht="15" hidden="1" customHeight="1" x14ac:dyDescent="0.35"/>
    <row r="49" ht="15" hidden="1" customHeight="1" x14ac:dyDescent="0.35"/>
    <row r="50" ht="15" hidden="1" customHeight="1" x14ac:dyDescent="0.35"/>
    <row r="51" ht="15" hidden="1" customHeight="1" x14ac:dyDescent="0.35"/>
    <row r="52" ht="15" hidden="1" customHeight="1" x14ac:dyDescent="0.35"/>
    <row r="53" ht="15" hidden="1" customHeight="1" x14ac:dyDescent="0.35"/>
    <row r="54" ht="15" hidden="1" customHeight="1" x14ac:dyDescent="0.35"/>
    <row r="55" ht="15" hidden="1" customHeight="1" x14ac:dyDescent="0.35"/>
    <row r="56" ht="15" hidden="1" customHeight="1" x14ac:dyDescent="0.35"/>
    <row r="57" ht="15" hidden="1" customHeight="1" x14ac:dyDescent="0.35"/>
    <row r="58" ht="15" hidden="1" customHeight="1" x14ac:dyDescent="0.35"/>
    <row r="59" ht="15" hidden="1" customHeight="1" x14ac:dyDescent="0.35"/>
    <row r="60" ht="15" hidden="1" customHeight="1" x14ac:dyDescent="0.35"/>
    <row r="61" ht="15" hidden="1" customHeight="1" x14ac:dyDescent="0.35"/>
    <row r="62" ht="15" hidden="1" customHeight="1" x14ac:dyDescent="0.35"/>
    <row r="63" ht="15" hidden="1" customHeight="1" x14ac:dyDescent="0.35"/>
    <row r="64" ht="15" hidden="1" customHeight="1" x14ac:dyDescent="0.35"/>
    <row r="65" ht="15" hidden="1" customHeight="1" x14ac:dyDescent="0.35"/>
    <row r="66" ht="15" hidden="1" customHeight="1" x14ac:dyDescent="0.35"/>
    <row r="67" ht="15" hidden="1" customHeight="1" x14ac:dyDescent="0.35"/>
    <row r="68" ht="15" hidden="1" customHeight="1" x14ac:dyDescent="0.35"/>
    <row r="69" ht="15" hidden="1" customHeight="1" x14ac:dyDescent="0.35"/>
    <row r="70" ht="15" hidden="1" customHeight="1" x14ac:dyDescent="0.35"/>
    <row r="71" ht="15" hidden="1" customHeight="1" x14ac:dyDescent="0.35"/>
    <row r="72" ht="15" hidden="1" customHeight="1" x14ac:dyDescent="0.35"/>
    <row r="73" ht="15" hidden="1" customHeight="1" x14ac:dyDescent="0.35"/>
    <row r="74" ht="15" hidden="1" customHeight="1" x14ac:dyDescent="0.35"/>
    <row r="75" ht="15" hidden="1" customHeight="1" x14ac:dyDescent="0.35"/>
    <row r="76" ht="15" hidden="1" customHeight="1" x14ac:dyDescent="0.35"/>
    <row r="77" ht="15" hidden="1" customHeight="1" x14ac:dyDescent="0.35"/>
    <row r="78" ht="15" hidden="1" customHeight="1" x14ac:dyDescent="0.35"/>
    <row r="79" ht="15" hidden="1" customHeight="1" x14ac:dyDescent="0.35"/>
    <row r="80" ht="15" hidden="1" customHeight="1" x14ac:dyDescent="0.35"/>
    <row r="81" ht="15" hidden="1" customHeight="1" x14ac:dyDescent="0.35"/>
    <row r="82" ht="15" hidden="1" customHeight="1" x14ac:dyDescent="0.35"/>
    <row r="83" ht="15" hidden="1" customHeight="1" x14ac:dyDescent="0.35"/>
    <row r="84" ht="15" hidden="1" customHeight="1" x14ac:dyDescent="0.35"/>
    <row r="85" ht="15" hidden="1" customHeight="1" x14ac:dyDescent="0.35"/>
    <row r="86" ht="15" hidden="1" customHeight="1" x14ac:dyDescent="0.35"/>
    <row r="87" ht="15" hidden="1" customHeight="1" x14ac:dyDescent="0.35"/>
    <row r="88" ht="15" hidden="1" customHeight="1" x14ac:dyDescent="0.35"/>
    <row r="89" ht="15" hidden="1" customHeight="1" x14ac:dyDescent="0.35"/>
    <row r="90" ht="15" hidden="1" customHeight="1" x14ac:dyDescent="0.35"/>
    <row r="91" ht="15" hidden="1" customHeight="1" x14ac:dyDescent="0.35"/>
    <row r="92" ht="15" hidden="1" customHeight="1" x14ac:dyDescent="0.35"/>
    <row r="93" ht="15" hidden="1" customHeight="1" x14ac:dyDescent="0.35"/>
    <row r="94" ht="15" hidden="1" customHeight="1" x14ac:dyDescent="0.35"/>
    <row r="95" ht="15" hidden="1" customHeight="1" x14ac:dyDescent="0.35"/>
    <row r="96" ht="15" hidden="1" customHeight="1" x14ac:dyDescent="0.35"/>
    <row r="97" spans="1:11" ht="15" hidden="1" customHeight="1" x14ac:dyDescent="0.35"/>
    <row r="98" spans="1:11" ht="15" hidden="1" customHeight="1" x14ac:dyDescent="0.35"/>
    <row r="99" spans="1:11" ht="15" hidden="1" customHeight="1" x14ac:dyDescent="0.35"/>
    <row r="100" spans="1:11" ht="15" hidden="1" customHeight="1" x14ac:dyDescent="0.35"/>
    <row r="101" spans="1:11" ht="15" hidden="1" customHeight="1" x14ac:dyDescent="0.35"/>
    <row r="102" spans="1:11" ht="15" hidden="1" customHeight="1" x14ac:dyDescent="0.35"/>
    <row r="103" spans="1:11" ht="15" hidden="1" customHeight="1" x14ac:dyDescent="0.35"/>
    <row r="104" spans="1:11" s="2" customFormat="1" ht="15" hidden="1" customHeight="1" x14ac:dyDescent="0.35">
      <c r="A104" s="5"/>
      <c r="K104" s="5"/>
    </row>
    <row r="105" spans="1:11" ht="15" hidden="1" customHeight="1" x14ac:dyDescent="0.35"/>
    <row r="106" spans="1:11" ht="15" hidden="1" customHeight="1" x14ac:dyDescent="0.35"/>
    <row r="107" spans="1:11" ht="15" hidden="1" customHeight="1" x14ac:dyDescent="0.35"/>
    <row r="108" spans="1:11" ht="15" hidden="1" customHeight="1" x14ac:dyDescent="0.35"/>
    <row r="109" spans="1:11" ht="15" hidden="1" customHeight="1" x14ac:dyDescent="0.35"/>
    <row r="110" spans="1:11" ht="15" hidden="1" customHeight="1" x14ac:dyDescent="0.35"/>
    <row r="111" spans="1:11" ht="15" hidden="1" customHeight="1" x14ac:dyDescent="0.35"/>
    <row r="112" spans="1:11" ht="15" hidden="1" customHeight="1" x14ac:dyDescent="0.35"/>
    <row r="113" ht="15" hidden="1" customHeight="1" x14ac:dyDescent="0.35"/>
    <row r="114" ht="15" hidden="1" customHeight="1" x14ac:dyDescent="0.35"/>
    <row r="115" ht="15" hidden="1" customHeight="1" x14ac:dyDescent="0.35"/>
    <row r="116" ht="15" hidden="1" customHeight="1" x14ac:dyDescent="0.35"/>
    <row r="117" ht="15" hidden="1" customHeight="1" x14ac:dyDescent="0.35"/>
    <row r="118" ht="15" hidden="1" customHeight="1" x14ac:dyDescent="0.35"/>
    <row r="119" ht="15" hidden="1" customHeight="1" x14ac:dyDescent="0.35"/>
    <row r="120" ht="15" hidden="1" customHeight="1" x14ac:dyDescent="0.35"/>
    <row r="121" ht="15" hidden="1" customHeight="1" x14ac:dyDescent="0.35"/>
    <row r="122" ht="15" hidden="1" customHeight="1" x14ac:dyDescent="0.35"/>
    <row r="123" ht="15" hidden="1" customHeight="1" x14ac:dyDescent="0.35"/>
    <row r="124" ht="15" hidden="1" customHeight="1" x14ac:dyDescent="0.35"/>
    <row r="125" ht="15" hidden="1" customHeight="1" x14ac:dyDescent="0.35"/>
    <row r="126" ht="15" hidden="1" customHeight="1" x14ac:dyDescent="0.35"/>
    <row r="127" ht="15" hidden="1" customHeight="1" x14ac:dyDescent="0.35"/>
    <row r="128" ht="15" hidden="1" customHeight="1" x14ac:dyDescent="0.35"/>
    <row r="129" ht="15" hidden="1" customHeight="1" x14ac:dyDescent="0.35"/>
    <row r="130" ht="15" hidden="1" customHeight="1" x14ac:dyDescent="0.35"/>
    <row r="131" ht="15" hidden="1" customHeight="1" x14ac:dyDescent="0.35"/>
    <row r="132" ht="15" hidden="1" customHeight="1" x14ac:dyDescent="0.35"/>
    <row r="133" ht="15" hidden="1" customHeight="1" x14ac:dyDescent="0.35"/>
    <row r="134" ht="15" hidden="1" customHeight="1" x14ac:dyDescent="0.35"/>
    <row r="135" ht="15" hidden="1" customHeight="1" x14ac:dyDescent="0.35"/>
    <row r="136" ht="15" hidden="1" customHeight="1" x14ac:dyDescent="0.35"/>
    <row r="137" ht="15" hidden="1" customHeight="1" x14ac:dyDescent="0.35"/>
    <row r="138" ht="15" hidden="1" customHeight="1" x14ac:dyDescent="0.35"/>
    <row r="139" ht="15" hidden="1" customHeight="1" x14ac:dyDescent="0.35"/>
    <row r="140" ht="15" hidden="1" customHeight="1" x14ac:dyDescent="0.35"/>
    <row r="141" ht="15" hidden="1" customHeight="1" x14ac:dyDescent="0.35"/>
    <row r="142" ht="15" hidden="1" customHeight="1" x14ac:dyDescent="0.35"/>
    <row r="143" ht="15" hidden="1" customHeight="1" x14ac:dyDescent="0.35"/>
    <row r="144" ht="15" hidden="1" customHeight="1" x14ac:dyDescent="0.35"/>
    <row r="145" ht="15" hidden="1" customHeight="1" x14ac:dyDescent="0.35"/>
    <row r="146" ht="15" hidden="1" customHeight="1" x14ac:dyDescent="0.35"/>
    <row r="147" ht="15" hidden="1" customHeight="1" x14ac:dyDescent="0.35"/>
    <row r="148" ht="15" hidden="1" customHeight="1" x14ac:dyDescent="0.35"/>
    <row r="149" ht="15" hidden="1" customHeight="1" x14ac:dyDescent="0.35"/>
    <row r="150" ht="15" hidden="1" customHeight="1" x14ac:dyDescent="0.35"/>
    <row r="151" ht="15" hidden="1" customHeight="1" x14ac:dyDescent="0.35"/>
    <row r="152" ht="15" hidden="1" customHeight="1" x14ac:dyDescent="0.35"/>
    <row r="153" ht="15" hidden="1" customHeight="1" x14ac:dyDescent="0.35"/>
    <row r="154" ht="15" hidden="1" customHeight="1" x14ac:dyDescent="0.35"/>
    <row r="155" ht="15" hidden="1" customHeight="1" x14ac:dyDescent="0.35"/>
    <row r="156" ht="15" hidden="1" customHeight="1" x14ac:dyDescent="0.35"/>
    <row r="157" ht="15" hidden="1" customHeight="1" x14ac:dyDescent="0.35"/>
    <row r="158" ht="15" hidden="1" customHeight="1" x14ac:dyDescent="0.35"/>
    <row r="159" ht="15" hidden="1" customHeight="1" x14ac:dyDescent="0.35"/>
    <row r="160" ht="15" hidden="1" customHeight="1" x14ac:dyDescent="0.35"/>
    <row r="161" ht="15" hidden="1" customHeight="1" x14ac:dyDescent="0.35"/>
    <row r="162" ht="15" hidden="1" customHeight="1" x14ac:dyDescent="0.35"/>
    <row r="163" ht="15" hidden="1" customHeight="1" x14ac:dyDescent="0.35"/>
    <row r="164" ht="15" hidden="1" customHeight="1" x14ac:dyDescent="0.35"/>
    <row r="165" ht="15" hidden="1" customHeight="1" x14ac:dyDescent="0.35"/>
    <row r="166" ht="15" hidden="1" customHeight="1" x14ac:dyDescent="0.35"/>
    <row r="167" ht="15" hidden="1" customHeight="1" x14ac:dyDescent="0.35"/>
    <row r="168" ht="15" hidden="1" customHeight="1" x14ac:dyDescent="0.35"/>
    <row r="169" ht="15" hidden="1" customHeight="1" x14ac:dyDescent="0.35"/>
    <row r="170" ht="15" hidden="1" customHeight="1" x14ac:dyDescent="0.35"/>
    <row r="171" ht="15" hidden="1" customHeight="1" x14ac:dyDescent="0.35"/>
    <row r="172" ht="15" hidden="1" customHeight="1" x14ac:dyDescent="0.35"/>
    <row r="173" ht="15" hidden="1" customHeight="1" x14ac:dyDescent="0.35"/>
    <row r="174" ht="15" hidden="1" customHeight="1" x14ac:dyDescent="0.35"/>
    <row r="175" ht="15" hidden="1" customHeight="1" x14ac:dyDescent="0.35"/>
    <row r="176" ht="15" hidden="1" customHeight="1" x14ac:dyDescent="0.35"/>
    <row r="177" ht="15" hidden="1" customHeight="1" x14ac:dyDescent="0.35"/>
    <row r="178" ht="15" hidden="1" customHeight="1" x14ac:dyDescent="0.35"/>
    <row r="179" ht="15" hidden="1" customHeight="1" x14ac:dyDescent="0.35"/>
    <row r="180" ht="15" hidden="1" customHeight="1" x14ac:dyDescent="0.35"/>
    <row r="181" ht="15" hidden="1" customHeight="1" x14ac:dyDescent="0.35"/>
    <row r="182" ht="15" hidden="1" customHeight="1" x14ac:dyDescent="0.35"/>
    <row r="183" ht="15" hidden="1" customHeight="1" x14ac:dyDescent="0.35"/>
    <row r="184" ht="15" hidden="1" customHeight="1" x14ac:dyDescent="0.35"/>
    <row r="185" ht="15" hidden="1" customHeight="1" x14ac:dyDescent="0.35"/>
    <row r="186" ht="15" hidden="1" customHeight="1" x14ac:dyDescent="0.35"/>
    <row r="187" ht="15" hidden="1" customHeight="1" x14ac:dyDescent="0.35"/>
    <row r="188" ht="15" hidden="1" customHeight="1" x14ac:dyDescent="0.35"/>
    <row r="189" ht="15" hidden="1" customHeight="1" x14ac:dyDescent="0.35"/>
    <row r="190" ht="15" hidden="1" customHeight="1" x14ac:dyDescent="0.35"/>
    <row r="191" ht="15" hidden="1" customHeight="1" x14ac:dyDescent="0.35"/>
    <row r="192" ht="15" hidden="1" customHeight="1" x14ac:dyDescent="0.35"/>
    <row r="193" ht="15" hidden="1" customHeight="1" x14ac:dyDescent="0.35"/>
    <row r="194" ht="15" hidden="1" customHeight="1" x14ac:dyDescent="0.35"/>
    <row r="195" ht="15" hidden="1" customHeight="1" x14ac:dyDescent="0.35"/>
    <row r="196" ht="15" hidden="1" customHeight="1" x14ac:dyDescent="0.35"/>
    <row r="197" ht="15" hidden="1" customHeight="1" x14ac:dyDescent="0.35"/>
    <row r="198" ht="15" hidden="1" customHeight="1" x14ac:dyDescent="0.35"/>
    <row r="199" ht="15" hidden="1" customHeight="1" x14ac:dyDescent="0.35"/>
    <row r="200" ht="15" hidden="1" customHeight="1" x14ac:dyDescent="0.35"/>
    <row r="201" ht="15" hidden="1" customHeight="1" x14ac:dyDescent="0.35"/>
    <row r="202" ht="15" hidden="1" customHeight="1" x14ac:dyDescent="0.35"/>
    <row r="203" ht="15" hidden="1" customHeight="1" x14ac:dyDescent="0.35"/>
    <row r="204" ht="15" hidden="1" customHeight="1" x14ac:dyDescent="0.35"/>
    <row r="205" ht="15" hidden="1" customHeight="1" x14ac:dyDescent="0.35"/>
    <row r="206" ht="15" hidden="1" customHeight="1" x14ac:dyDescent="0.35"/>
    <row r="207" ht="15" hidden="1" customHeight="1" x14ac:dyDescent="0.35"/>
    <row r="208" ht="15" hidden="1" customHeight="1" x14ac:dyDescent="0.35"/>
    <row r="209" ht="15" hidden="1" customHeight="1" x14ac:dyDescent="0.35"/>
    <row r="210" ht="15" hidden="1" customHeight="1" x14ac:dyDescent="0.35"/>
    <row r="211" ht="15" hidden="1" customHeight="1" x14ac:dyDescent="0.35"/>
    <row r="212" ht="15" hidden="1" customHeight="1" x14ac:dyDescent="0.35"/>
    <row r="213" ht="15" hidden="1" customHeight="1" x14ac:dyDescent="0.35"/>
    <row r="214" ht="15" hidden="1" customHeight="1" x14ac:dyDescent="0.35"/>
    <row r="215" ht="15" hidden="1" customHeight="1" x14ac:dyDescent="0.35"/>
    <row r="216" ht="15" hidden="1" customHeight="1" x14ac:dyDescent="0.35"/>
    <row r="217" ht="15" hidden="1" customHeight="1" x14ac:dyDescent="0.35"/>
    <row r="218" ht="15" hidden="1" customHeight="1" x14ac:dyDescent="0.35"/>
    <row r="219" ht="15" hidden="1" customHeight="1" x14ac:dyDescent="0.35"/>
    <row r="220" ht="15" hidden="1" customHeight="1" x14ac:dyDescent="0.35"/>
    <row r="221" ht="15" hidden="1" customHeight="1" x14ac:dyDescent="0.35"/>
    <row r="222" ht="15" hidden="1" customHeight="1" x14ac:dyDescent="0.35"/>
    <row r="223" ht="15" hidden="1" customHeight="1" x14ac:dyDescent="0.35"/>
    <row r="224" ht="15" hidden="1" customHeight="1" x14ac:dyDescent="0.35"/>
    <row r="225" ht="15" hidden="1" customHeight="1" x14ac:dyDescent="0.35"/>
    <row r="226" ht="15" hidden="1" customHeight="1" x14ac:dyDescent="0.35"/>
    <row r="227" ht="15" hidden="1" customHeight="1" x14ac:dyDescent="0.35"/>
    <row r="228" ht="15" hidden="1" customHeight="1" x14ac:dyDescent="0.35"/>
    <row r="229" ht="15" hidden="1" customHeight="1" x14ac:dyDescent="0.35"/>
    <row r="230" ht="15" hidden="1" customHeight="1" x14ac:dyDescent="0.35"/>
    <row r="231" ht="15" hidden="1" customHeight="1" x14ac:dyDescent="0.35"/>
    <row r="232" ht="15" hidden="1" customHeight="1" x14ac:dyDescent="0.35"/>
    <row r="233" ht="15" hidden="1" customHeight="1" x14ac:dyDescent="0.35"/>
    <row r="234" ht="15" hidden="1" customHeight="1" x14ac:dyDescent="0.35"/>
    <row r="235" ht="15" hidden="1" customHeight="1" x14ac:dyDescent="0.35"/>
    <row r="236" ht="15" hidden="1" customHeight="1" x14ac:dyDescent="0.35"/>
    <row r="237" ht="15" hidden="1" customHeight="1" x14ac:dyDescent="0.35"/>
    <row r="238" ht="15" hidden="1" customHeight="1" x14ac:dyDescent="0.35"/>
    <row r="239" ht="15" hidden="1" customHeight="1" x14ac:dyDescent="0.35"/>
    <row r="240" ht="15" hidden="1" customHeight="1" x14ac:dyDescent="0.35"/>
    <row r="241" ht="15" hidden="1" customHeight="1" x14ac:dyDescent="0.35"/>
    <row r="242" ht="15" hidden="1" customHeight="1" x14ac:dyDescent="0.35"/>
    <row r="243" ht="15" hidden="1" customHeight="1" x14ac:dyDescent="0.35"/>
    <row r="244" ht="15" hidden="1" customHeight="1" x14ac:dyDescent="0.35"/>
    <row r="245" ht="15" hidden="1" customHeight="1" x14ac:dyDescent="0.35"/>
    <row r="246" ht="15" hidden="1" customHeight="1" x14ac:dyDescent="0.35"/>
    <row r="247" ht="15" hidden="1" customHeight="1" x14ac:dyDescent="0.35"/>
    <row r="248" ht="15" hidden="1" customHeight="1" x14ac:dyDescent="0.35"/>
    <row r="249" ht="15" hidden="1" customHeight="1" x14ac:dyDescent="0.35"/>
    <row r="250" ht="15" hidden="1" customHeight="1" x14ac:dyDescent="0.35"/>
    <row r="251" ht="15" hidden="1" customHeight="1" x14ac:dyDescent="0.35"/>
    <row r="252" ht="0" hidden="1" customHeight="1" x14ac:dyDescent="0.35"/>
    <row r="253" ht="0" hidden="1" customHeight="1" x14ac:dyDescent="0.35"/>
    <row r="254" ht="0" hidden="1" customHeight="1" x14ac:dyDescent="0.35"/>
    <row r="255" ht="0" hidden="1" customHeight="1" x14ac:dyDescent="0.35"/>
    <row r="256" ht="0" hidden="1" customHeight="1" x14ac:dyDescent="0.35"/>
    <row r="257" ht="0" hidden="1" customHeight="1" x14ac:dyDescent="0.35"/>
    <row r="258" ht="0" hidden="1" customHeight="1" x14ac:dyDescent="0.35"/>
    <row r="259" ht="0" hidden="1" customHeight="1" x14ac:dyDescent="0.35"/>
    <row r="260" ht="0" hidden="1" customHeight="1" x14ac:dyDescent="0.35"/>
    <row r="261" ht="0" hidden="1" customHeight="1" x14ac:dyDescent="0.35"/>
    <row r="262" ht="0" hidden="1" customHeight="1" x14ac:dyDescent="0.35"/>
    <row r="263" ht="0" hidden="1" customHeight="1" x14ac:dyDescent="0.35"/>
  </sheetData>
  <mergeCells count="1">
    <mergeCell ref="H4:I4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EF76D-CF77-46A5-BDED-3AE9BB0921BA}">
  <sheetPr codeName="Sheet2">
    <tabColor rgb="FFC00000"/>
  </sheetPr>
  <dimension ref="A1:AT3656"/>
  <sheetViews>
    <sheetView showGridLines="0" workbookViewId="0">
      <pane xSplit="3" ySplit="3" topLeftCell="D4" activePane="bottomRight" state="frozen"/>
      <selection activeCell="D2" sqref="D2:I2"/>
      <selection pane="topRight" activeCell="D2" sqref="D2:I2"/>
      <selection pane="bottomLeft" activeCell="D2" sqref="D2:I2"/>
      <selection pane="bottomRight" activeCell="J5" sqref="J5:K5"/>
    </sheetView>
  </sheetViews>
  <sheetFormatPr defaultColWidth="0" defaultRowHeight="14.5" zeroHeight="1" x14ac:dyDescent="0.35"/>
  <cols>
    <col min="1" max="1" width="26.6328125" style="86" bestFit="1" customWidth="1"/>
    <col min="2" max="2" width="4.453125" bestFit="1" customWidth="1"/>
    <col min="3" max="3" width="9.1796875" customWidth="1"/>
    <col min="4" max="5" width="6.54296875" bestFit="1" customWidth="1"/>
    <col min="6" max="6" width="5.7265625" bestFit="1" customWidth="1"/>
    <col min="7" max="9" width="4.90625" bestFit="1" customWidth="1"/>
    <col min="10" max="10" width="4.90625" customWidth="1"/>
    <col min="11" max="11" width="6.36328125" customWidth="1"/>
    <col min="12" max="12" width="10.08984375" customWidth="1"/>
    <col min="13" max="13" width="6.54296875" bestFit="1" customWidth="1"/>
    <col min="14" max="16" width="5.7265625" bestFit="1" customWidth="1"/>
    <col min="17" max="17" width="10.36328125" bestFit="1" customWidth="1"/>
    <col min="18" max="18" width="8.26953125" bestFit="1" customWidth="1"/>
    <col min="19" max="19" width="9.08984375" bestFit="1" customWidth="1"/>
    <col min="20" max="20" width="8.26953125" bestFit="1" customWidth="1"/>
    <col min="21" max="21" width="10.36328125" bestFit="1" customWidth="1"/>
    <col min="22" max="22" width="8.26953125" bestFit="1" customWidth="1"/>
    <col min="23" max="23" width="10.36328125" bestFit="1" customWidth="1"/>
    <col min="24" max="24" width="12.1796875" bestFit="1" customWidth="1"/>
    <col min="25" max="31" width="10.81640625" customWidth="1"/>
    <col min="32" max="32" width="14.6328125" customWidth="1"/>
    <col min="33" max="34" width="14" customWidth="1"/>
    <col min="35" max="36" width="14.81640625" bestFit="1" customWidth="1"/>
    <col min="37" max="37" width="15.1796875" bestFit="1" customWidth="1"/>
    <col min="38" max="40" width="10.81640625" customWidth="1"/>
    <col min="41" max="41" width="7.90625" customWidth="1"/>
    <col min="42" max="42" width="11.1796875" bestFit="1" customWidth="1"/>
    <col min="43" max="43" width="11.36328125" customWidth="1"/>
    <col min="44" max="44" width="9.08984375" customWidth="1"/>
    <col min="45" max="46" width="9.1796875" customWidth="1"/>
    <col min="47" max="16384" width="9.1796875" hidden="1"/>
  </cols>
  <sheetData>
    <row r="1" spans="1:46" s="1" customFormat="1" ht="14.5" customHeight="1" thickBot="1" x14ac:dyDescent="0.4">
      <c r="A1" s="84"/>
      <c r="B1" s="44" t="s">
        <v>70</v>
      </c>
      <c r="C1" s="4">
        <v>803</v>
      </c>
      <c r="D1" s="110" t="s">
        <v>69</v>
      </c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4" t="s">
        <v>52</v>
      </c>
      <c r="R1" s="108"/>
      <c r="S1" s="108"/>
      <c r="T1" s="108"/>
      <c r="U1" s="108"/>
      <c r="V1" s="108"/>
      <c r="W1" s="108"/>
      <c r="X1" s="109"/>
      <c r="Y1" s="115" t="s">
        <v>51</v>
      </c>
      <c r="Z1" s="116"/>
      <c r="AA1" s="116"/>
      <c r="AB1" s="116"/>
      <c r="AC1" s="116"/>
      <c r="AD1" s="117"/>
      <c r="AE1" s="110" t="s">
        <v>50</v>
      </c>
      <c r="AF1" s="111"/>
      <c r="AG1" s="111"/>
      <c r="AH1" s="111"/>
      <c r="AI1" s="118" t="s">
        <v>49</v>
      </c>
      <c r="AJ1" s="119"/>
      <c r="AK1" s="119"/>
      <c r="AL1" s="119"/>
      <c r="AM1" s="120"/>
      <c r="AN1" s="100"/>
      <c r="AO1" s="108" t="s">
        <v>76</v>
      </c>
      <c r="AP1" s="108"/>
      <c r="AQ1" s="108"/>
      <c r="AR1" s="109"/>
    </row>
    <row r="2" spans="1:46" s="1" customFormat="1" ht="15" customHeight="1" thickBot="1" x14ac:dyDescent="0.4">
      <c r="A2" s="84"/>
      <c r="B2" s="44" t="s">
        <v>71</v>
      </c>
      <c r="C2" s="4">
        <f ca="1">TODAY() - $C$4</f>
        <v>72</v>
      </c>
      <c r="D2" s="112" t="s">
        <v>82</v>
      </c>
      <c r="E2" s="113"/>
      <c r="F2" s="113"/>
      <c r="G2" s="113"/>
      <c r="H2" s="113"/>
      <c r="I2" s="113"/>
      <c r="J2" s="121" t="s">
        <v>81</v>
      </c>
      <c r="K2" s="122"/>
      <c r="L2" s="123"/>
      <c r="M2" s="113" t="s">
        <v>83</v>
      </c>
      <c r="N2" s="113"/>
      <c r="O2" s="113"/>
      <c r="P2" s="113"/>
      <c r="Q2" s="13" t="s">
        <v>48</v>
      </c>
      <c r="R2" s="8" t="s">
        <v>53</v>
      </c>
      <c r="S2" s="8" t="s">
        <v>54</v>
      </c>
      <c r="T2" s="8" t="s">
        <v>55</v>
      </c>
      <c r="U2" s="8" t="s">
        <v>56</v>
      </c>
      <c r="V2" s="8" t="s">
        <v>57</v>
      </c>
      <c r="W2" s="8" t="s">
        <v>58</v>
      </c>
      <c r="X2" s="12" t="s">
        <v>68</v>
      </c>
      <c r="Y2" s="8" t="s">
        <v>84</v>
      </c>
      <c r="Z2" s="8" t="s">
        <v>85</v>
      </c>
      <c r="AA2" s="8" t="s">
        <v>86</v>
      </c>
      <c r="AB2" s="8" t="s">
        <v>87</v>
      </c>
      <c r="AC2" s="8" t="s">
        <v>88</v>
      </c>
      <c r="AD2" s="12" t="s">
        <v>89</v>
      </c>
      <c r="AE2" s="87" t="s">
        <v>90</v>
      </c>
      <c r="AF2" s="69" t="s">
        <v>91</v>
      </c>
      <c r="AG2" s="69" t="s">
        <v>92</v>
      </c>
      <c r="AH2" s="77" t="s">
        <v>93</v>
      </c>
      <c r="AI2" s="93" t="s">
        <v>100</v>
      </c>
      <c r="AJ2" s="94" t="s">
        <v>102</v>
      </c>
      <c r="AK2" s="94" t="s">
        <v>101</v>
      </c>
      <c r="AL2" s="94" t="s">
        <v>63</v>
      </c>
      <c r="AM2" s="95" t="s">
        <v>62</v>
      </c>
      <c r="AN2" s="95"/>
      <c r="AO2" s="96">
        <v>0</v>
      </c>
      <c r="AP2" s="76">
        <f>1-AO2</f>
        <v>1</v>
      </c>
      <c r="AQ2" s="76" t="s">
        <v>72</v>
      </c>
      <c r="AR2" s="131">
        <v>0.9</v>
      </c>
      <c r="AS2" s="68">
        <f ca="1">SQRT(SUMPRODUCT(Fit_Error_Columns,Fit_Error_Weights)/SUM(Fit_Error_Weights))</f>
        <v>5.7851391394592495</v>
      </c>
    </row>
    <row r="3" spans="1:46" s="1" customFormat="1" ht="48.5" thickBot="1" x14ac:dyDescent="0.4">
      <c r="A3" s="84"/>
      <c r="B3" s="23" t="s">
        <v>0</v>
      </c>
      <c r="C3" s="39" t="s">
        <v>66</v>
      </c>
      <c r="D3" s="24" t="s">
        <v>3</v>
      </c>
      <c r="E3" s="24" t="s">
        <v>4</v>
      </c>
      <c r="F3" s="24" t="s">
        <v>7</v>
      </c>
      <c r="G3" s="24" t="s">
        <v>8</v>
      </c>
      <c r="H3" s="24" t="s">
        <v>9</v>
      </c>
      <c r="I3" s="24" t="s">
        <v>12</v>
      </c>
      <c r="J3" s="78" t="s">
        <v>74</v>
      </c>
      <c r="K3" s="24" t="s">
        <v>75</v>
      </c>
      <c r="L3" s="25" t="s">
        <v>80</v>
      </c>
      <c r="M3" s="26" t="s">
        <v>5</v>
      </c>
      <c r="N3" s="26" t="s">
        <v>6</v>
      </c>
      <c r="O3" s="26" t="s">
        <v>10</v>
      </c>
      <c r="P3" s="26" t="s">
        <v>11</v>
      </c>
      <c r="Q3" s="14" t="s">
        <v>17</v>
      </c>
      <c r="R3" s="15" t="s">
        <v>110</v>
      </c>
      <c r="S3" s="15" t="s">
        <v>18</v>
      </c>
      <c r="T3" s="15" t="s">
        <v>19</v>
      </c>
      <c r="U3" s="15" t="s">
        <v>20</v>
      </c>
      <c r="V3" s="15" t="s">
        <v>21</v>
      </c>
      <c r="W3" s="15" t="s">
        <v>22</v>
      </c>
      <c r="X3" s="16" t="s">
        <v>60</v>
      </c>
      <c r="Y3" s="15" t="s">
        <v>67</v>
      </c>
      <c r="Z3" s="15" t="s">
        <v>24</v>
      </c>
      <c r="AA3" s="15" t="s">
        <v>25</v>
      </c>
      <c r="AB3" s="15" t="s">
        <v>26</v>
      </c>
      <c r="AC3" s="15" t="s">
        <v>27</v>
      </c>
      <c r="AD3" s="16" t="s">
        <v>28</v>
      </c>
      <c r="AE3" s="14" t="s">
        <v>46</v>
      </c>
      <c r="AF3" s="15" t="s">
        <v>45</v>
      </c>
      <c r="AG3" s="15" t="s">
        <v>44</v>
      </c>
      <c r="AH3" s="16" t="s">
        <v>95</v>
      </c>
      <c r="AI3" s="64" t="s">
        <v>61</v>
      </c>
      <c r="AJ3" s="63" t="s">
        <v>64</v>
      </c>
      <c r="AK3" s="63" t="s">
        <v>65</v>
      </c>
      <c r="AL3" s="64" t="s">
        <v>73</v>
      </c>
      <c r="AM3" s="63" t="s">
        <v>1264</v>
      </c>
      <c r="AN3" s="63" t="s">
        <v>1265</v>
      </c>
      <c r="AO3" s="14" t="s">
        <v>77</v>
      </c>
      <c r="AP3" s="15" t="s">
        <v>94</v>
      </c>
      <c r="AQ3" s="15" t="s">
        <v>59</v>
      </c>
      <c r="AR3" s="16" t="s">
        <v>78</v>
      </c>
      <c r="AS3" s="67" t="s">
        <v>79</v>
      </c>
    </row>
    <row r="4" spans="1:46" s="1" customFormat="1" ht="12" customHeight="1" x14ac:dyDescent="0.35">
      <c r="A4" s="84"/>
      <c r="B4" s="40">
        <v>1</v>
      </c>
      <c r="C4" s="41">
        <f>C5-1</f>
        <v>43852</v>
      </c>
      <c r="D4" s="28" t="s">
        <v>72</v>
      </c>
      <c r="E4" s="28" t="s">
        <v>72</v>
      </c>
      <c r="F4" s="27" t="s">
        <v>72</v>
      </c>
      <c r="G4" s="27" t="s">
        <v>72</v>
      </c>
      <c r="H4" s="27" t="s">
        <v>72</v>
      </c>
      <c r="I4" s="27" t="s">
        <v>72</v>
      </c>
      <c r="J4" s="79" t="s">
        <v>72</v>
      </c>
      <c r="K4" s="27" t="s">
        <v>72</v>
      </c>
      <c r="L4" s="30" t="s">
        <v>72</v>
      </c>
      <c r="M4" s="54" t="s">
        <v>72</v>
      </c>
      <c r="N4" s="54" t="s">
        <v>72</v>
      </c>
      <c r="O4" s="54" t="s">
        <v>72</v>
      </c>
      <c r="P4" s="54" t="s">
        <v>72</v>
      </c>
      <c r="Q4" s="55">
        <f>'I Disease Parameters'!$I$16</f>
        <v>5804336.9999999991</v>
      </c>
      <c r="R4" s="33">
        <v>0</v>
      </c>
      <c r="S4" s="33">
        <v>0</v>
      </c>
      <c r="T4" s="33">
        <v>0</v>
      </c>
      <c r="U4" s="33">
        <v>0</v>
      </c>
      <c r="V4" s="33">
        <v>0</v>
      </c>
      <c r="W4" s="17">
        <f>SUM(Q4:V4)</f>
        <v>5804336.9999999991</v>
      </c>
      <c r="X4" s="18" t="s">
        <v>72</v>
      </c>
      <c r="Y4" s="17" t="s">
        <v>72</v>
      </c>
      <c r="Z4" s="17" t="s">
        <v>72</v>
      </c>
      <c r="AA4" s="17" t="s">
        <v>72</v>
      </c>
      <c r="AB4" s="17" t="s">
        <v>72</v>
      </c>
      <c r="AC4" s="17" t="s">
        <v>72</v>
      </c>
      <c r="AD4" s="18" t="s">
        <v>72</v>
      </c>
      <c r="AE4" s="19">
        <v>0</v>
      </c>
      <c r="AF4" s="17">
        <v>0</v>
      </c>
      <c r="AG4" s="17">
        <v>0</v>
      </c>
      <c r="AH4" s="18">
        <f>IF($B4&gt;$C$1,"",AG4+AF4)</f>
        <v>0</v>
      </c>
      <c r="AI4" s="70">
        <v>0</v>
      </c>
      <c r="AJ4" s="71">
        <v>0</v>
      </c>
      <c r="AK4" s="71">
        <v>2</v>
      </c>
      <c r="AL4" s="72">
        <v>0</v>
      </c>
      <c r="AM4" s="73">
        <v>0</v>
      </c>
      <c r="AN4" s="73">
        <f>AM4</f>
        <v>0</v>
      </c>
      <c r="AO4" s="65" t="s">
        <v>72</v>
      </c>
      <c r="AP4" s="17" t="s">
        <v>72</v>
      </c>
      <c r="AQ4" s="17" t="s">
        <v>72</v>
      </c>
      <c r="AR4" s="18" t="s">
        <v>72</v>
      </c>
      <c r="AS4" s="1">
        <v>0</v>
      </c>
      <c r="AT4" s="1">
        <v>100</v>
      </c>
    </row>
    <row r="5" spans="1:46" s="1" customFormat="1" ht="12" x14ac:dyDescent="0.35">
      <c r="A5" s="85" t="s">
        <v>111</v>
      </c>
      <c r="B5" s="40">
        <f t="shared" ref="B5:B68" si="0">IF($B4&gt;=$C$1,"",B4+1)</f>
        <v>2</v>
      </c>
      <c r="C5" s="41">
        <v>43853</v>
      </c>
      <c r="D5" s="28">
        <f>'I Disease Parameters'!$E$6/(1000*365)</f>
        <v>2.4383561643835616E-5</v>
      </c>
      <c r="E5" s="28">
        <f>'I Disease Parameters'!$E$7/(1000*365)</f>
        <v>1.3698630136986302E-5</v>
      </c>
      <c r="F5" s="27">
        <f>(1-'I Disease Parameters'!$E$8)/'I Disease Parameters'!$E$10</f>
        <v>0.16200000000000001</v>
      </c>
      <c r="G5" s="27">
        <f>'I Disease Parameters'!$E$8/'I Disease Parameters'!$E$11</f>
        <v>3.7999999999999999E-2</v>
      </c>
      <c r="H5" s="27">
        <f>1/'I Disease Parameters'!$E$12</f>
        <v>0.05</v>
      </c>
      <c r="I5" s="27">
        <f>'I Disease Parameters'!$E$9/'I Disease Parameters'!$E$14</f>
        <v>0</v>
      </c>
      <c r="J5" s="80">
        <v>2.9622548171950012</v>
      </c>
      <c r="K5" s="59">
        <v>0.96147505943347544</v>
      </c>
      <c r="L5" s="81">
        <v>0.98499999999999999</v>
      </c>
      <c r="M5" s="54">
        <f>J5/'I Disease Parameters'!$E$12</f>
        <v>0.14811274085975007</v>
      </c>
      <c r="N5" s="54">
        <f>K5/'I Disease Parameters'!$E$13</f>
        <v>4.8073752971673774E-2</v>
      </c>
      <c r="O5" s="54">
        <f>L5/'I Disease Parameters'!$E$13</f>
        <v>4.9250000000000002E-2</v>
      </c>
      <c r="P5" s="54">
        <f>(1-L5)/'I Disease Parameters'!$E$13</f>
        <v>7.5000000000000067E-4</v>
      </c>
      <c r="Q5" s="19">
        <f t="shared" ref="Q5:Q68" si="1">IF($B5&gt;$C$1,"",Q4+p_0*$W4+p_9*$U4-p_1*$Q4-p_2*$Q4*($S4/$W4)-p_3*$Q4*($T4/$W4))</f>
        <v>5804399.0189432865</v>
      </c>
      <c r="R5" s="17">
        <f t="shared" ref="R5:R68" si="2">IF($B5&gt;$C$1,"",R4+p_2*$Q4*($S4/$W4)+p_3*$Q4*($T4/$W4) - p_1*$R4- p_4*$R4 - p_5*$R4+AI4)</f>
        <v>0</v>
      </c>
      <c r="S5" s="17">
        <f t="shared" ref="S5:S68" si="3">IF($B5&gt;$C$1,"",S4+p_4*$R4-p_1*$S4-p_6*$S4+AJ4)</f>
        <v>0</v>
      </c>
      <c r="T5" s="17">
        <f t="shared" ref="T5:T68" si="4">IF($B5&gt;$C$1,"",T4+p_5*$R4-p_1*$T4-p_7*$T4-p_8*$T4+AK4)</f>
        <v>2</v>
      </c>
      <c r="U5" s="17">
        <f t="shared" ref="U5:U68" si="5">IF($B5&gt;$C$1,"",U4+p_7*$T4+p_6*$S4-p_1*$U4-p_9*$U4)</f>
        <v>0</v>
      </c>
      <c r="V5" s="17">
        <f t="shared" ref="V5:V68" si="6">IF($B5&gt;$C$1,"",V4+p_8*$T4)</f>
        <v>0</v>
      </c>
      <c r="W5" s="17">
        <f t="shared" ref="W5:W68" si="7">IF($B5&gt;$C$1,"",SUM($Q5:$U5))</f>
        <v>5804401.0189432865</v>
      </c>
      <c r="X5" s="18">
        <f ca="1">IF($B5&gt;$C$1,"",MAX(View_T_C))</f>
        <v>218477.31787760227</v>
      </c>
      <c r="Y5" s="17">
        <f t="shared" ref="Y5:Y68" si="8">IF($B5&gt;$C$1,"",Q5-Q4)</f>
        <v>62.018943287432194</v>
      </c>
      <c r="Z5" s="17">
        <f t="shared" ref="Z5:Z68" si="9">IF($B5&gt;$C$1,"",R5-R4)</f>
        <v>0</v>
      </c>
      <c r="AA5" s="17">
        <f t="shared" ref="AA5:AA68" si="10">IF($B5&gt;$C$1,"",S5-S4)</f>
        <v>0</v>
      </c>
      <c r="AB5" s="17">
        <f t="shared" ref="AB5:AB68" si="11">IF($B5&gt;$C$1,"",T5-T4)</f>
        <v>2</v>
      </c>
      <c r="AC5" s="17">
        <f t="shared" ref="AC5:AC68" si="12">IF($B5&gt;$C$1,"",U5-U4)</f>
        <v>0</v>
      </c>
      <c r="AD5" s="18">
        <f t="shared" ref="AD5:AD68" si="13">IF($B5&gt;$C$1,"",V5-V4)</f>
        <v>0</v>
      </c>
      <c r="AE5" s="19">
        <f>IF($B5&gt;$C$1,"",p_2*$Q4*($S4/$W4)+p_3*$Q4*($T4/$W4))</f>
        <v>0</v>
      </c>
      <c r="AF5" s="17">
        <f>IF($B5&gt;$C$1,"",p_4*$R4)</f>
        <v>0</v>
      </c>
      <c r="AG5" s="17">
        <f>IF($B5&gt;$C$1,"",p_5*$R4)</f>
        <v>0</v>
      </c>
      <c r="AH5" s="18">
        <f>IF($B5&gt;$C$1,"",AG5+AF5)</f>
        <v>0</v>
      </c>
      <c r="AI5" s="72">
        <v>0</v>
      </c>
      <c r="AJ5" s="73">
        <v>0</v>
      </c>
      <c r="AK5" s="73">
        <v>2</v>
      </c>
      <c r="AL5" s="72">
        <v>0</v>
      </c>
      <c r="AM5" s="73">
        <f>VLOOKUP(C5,'Singapore data'!$M:$P,4,0)</f>
        <v>0</v>
      </c>
      <c r="AN5" s="73">
        <f>AM5+AN4</f>
        <v>0</v>
      </c>
      <c r="AO5" s="19">
        <f ca="1">IF($C5&gt;=TODAY(),"-",(AL5-AD5)^2)</f>
        <v>0</v>
      </c>
      <c r="AP5" s="17">
        <f ca="1">IF($C5&gt;=TODAY(),"-",(AM5-AH5)^2)</f>
        <v>0</v>
      </c>
      <c r="AQ5" s="17">
        <f ca="1">IF($C5&gt;=TODAY(),"-",AO5*$AO$2+AP5*$AP$2)</f>
        <v>0</v>
      </c>
      <c r="AR5" s="66">
        <f ca="1">IF($C5&gt;=TODAY(),"-",($AR$2)^((TODAY()-C5-1)))</f>
        <v>6.2657874821779916E-4</v>
      </c>
      <c r="AS5" s="1">
        <f>$J5*AS$4</f>
        <v>0</v>
      </c>
      <c r="AT5" s="1">
        <f>$J5*AT$4</f>
        <v>296.22548171950012</v>
      </c>
    </row>
    <row r="6" spans="1:46" s="1" customFormat="1" ht="12" x14ac:dyDescent="0.35">
      <c r="A6" s="84"/>
      <c r="B6" s="40">
        <f t="shared" si="0"/>
        <v>3</v>
      </c>
      <c r="C6" s="41">
        <f t="shared" ref="C5:C68" si="14">IF($B6&gt;$C$1,"",C5+1)</f>
        <v>43854</v>
      </c>
      <c r="D6" s="28">
        <f>'I Disease Parameters'!$E$6/(1000*365)</f>
        <v>2.4383561643835616E-5</v>
      </c>
      <c r="E6" s="28">
        <f>'I Disease Parameters'!$E$7/(1000*365)</f>
        <v>1.3698630136986302E-5</v>
      </c>
      <c r="F6" s="27">
        <f>(1-'I Disease Parameters'!$E$8)/'I Disease Parameters'!$E$10</f>
        <v>0.16200000000000001</v>
      </c>
      <c r="G6" s="27">
        <f>'I Disease Parameters'!$E$8/'I Disease Parameters'!$E$11</f>
        <v>3.7999999999999999E-2</v>
      </c>
      <c r="H6" s="27">
        <f>1/'I Disease Parameters'!$E$12</f>
        <v>0.05</v>
      </c>
      <c r="I6" s="27">
        <f>'I Disease Parameters'!$E$9/'I Disease Parameters'!$E$14</f>
        <v>0</v>
      </c>
      <c r="J6" s="82">
        <f>J5</f>
        <v>2.9622548171950012</v>
      </c>
      <c r="K6" s="60">
        <f>K5</f>
        <v>0.96147505943347544</v>
      </c>
      <c r="L6" s="30">
        <f>L5</f>
        <v>0.98499999999999999</v>
      </c>
      <c r="M6" s="27">
        <f>J6/'I Disease Parameters'!$E$12</f>
        <v>0.14811274085975007</v>
      </c>
      <c r="N6" s="27">
        <f>K6/'I Disease Parameters'!$E$13</f>
        <v>4.8073752971673774E-2</v>
      </c>
      <c r="O6" s="27">
        <f>L6/'I Disease Parameters'!$E$13</f>
        <v>4.9250000000000002E-2</v>
      </c>
      <c r="P6" s="27">
        <f>(1-L6)/'I Disease Parameters'!$E$13</f>
        <v>7.5000000000000067E-4</v>
      </c>
      <c r="Q6" s="19">
        <f t="shared" si="1"/>
        <v>5804460.9424505364</v>
      </c>
      <c r="R6" s="17">
        <f t="shared" si="2"/>
        <v>9.6147472814173449E-2</v>
      </c>
      <c r="S6" s="17">
        <f t="shared" si="3"/>
        <v>0</v>
      </c>
      <c r="T6" s="17">
        <f t="shared" si="4"/>
        <v>3.8999726027397257</v>
      </c>
      <c r="U6" s="17">
        <f t="shared" si="5"/>
        <v>9.8500000000000004E-2</v>
      </c>
      <c r="V6" s="17">
        <f t="shared" si="6"/>
        <v>1.5000000000000013E-3</v>
      </c>
      <c r="W6" s="17">
        <f t="shared" si="7"/>
        <v>5804465.0370706124</v>
      </c>
      <c r="X6" s="18">
        <f t="shared" ref="X6:X67" ca="1" si="15">IF($B6&gt;$C$1,"",MAX(View_T_C))</f>
        <v>218477.31787760227</v>
      </c>
      <c r="Y6" s="17">
        <f t="shared" si="8"/>
        <v>61.92350724991411</v>
      </c>
      <c r="Z6" s="17">
        <f t="shared" si="9"/>
        <v>9.6147472814173449E-2</v>
      </c>
      <c r="AA6" s="17">
        <f t="shared" si="10"/>
        <v>0</v>
      </c>
      <c r="AB6" s="17">
        <f t="shared" si="11"/>
        <v>1.8999726027397257</v>
      </c>
      <c r="AC6" s="17">
        <f t="shared" si="12"/>
        <v>9.8500000000000004E-2</v>
      </c>
      <c r="AD6" s="18">
        <f t="shared" si="13"/>
        <v>1.5000000000000013E-3</v>
      </c>
      <c r="AE6" s="19">
        <f>IF($B6&gt;$C$1,"",p_2*$Q5*($S5/$W5)+p_3*$Q5*($T5/$W5))</f>
        <v>9.6147472814173449E-2</v>
      </c>
      <c r="AF6" s="17">
        <f>IF($B6&gt;$C$1,"",p_4*$R5)</f>
        <v>0</v>
      </c>
      <c r="AG6" s="17">
        <f>IF($B6&gt;$C$1,"",p_5*$R5)</f>
        <v>0</v>
      </c>
      <c r="AH6" s="18">
        <f t="shared" ref="AH6:AH69" si="16">IF($B6&gt;$C$1,"",AG6+AF6)</f>
        <v>0</v>
      </c>
      <c r="AI6" s="72">
        <v>0</v>
      </c>
      <c r="AJ6" s="73">
        <v>0</v>
      </c>
      <c r="AK6" s="73">
        <v>1</v>
      </c>
      <c r="AL6" s="72">
        <v>0</v>
      </c>
      <c r="AM6" s="73">
        <f>VLOOKUP(C6,'Singapore data'!$M:$P,4,0)</f>
        <v>0</v>
      </c>
      <c r="AN6" s="73">
        <f t="shared" ref="AN6:AN69" si="17">AM6+AN5</f>
        <v>0</v>
      </c>
      <c r="AO6" s="19">
        <f t="shared" ref="AO6:AO69" ca="1" si="18">IF($C6&gt;=TODAY(),"-",(AL6-AD6)^2)</f>
        <v>2.2500000000000039E-6</v>
      </c>
      <c r="AP6" s="17">
        <f t="shared" ref="AP6:AP69" ca="1" si="19">IF($C6&gt;=TODAY(),"-",(AM6-AH6)^2)</f>
        <v>0</v>
      </c>
      <c r="AQ6" s="17">
        <f t="shared" ref="AQ6:AQ69" ca="1" si="20">IF($C6&gt;=TODAY(),"-",AO6*$AO$2+AP6*$AP$2)</f>
        <v>0</v>
      </c>
      <c r="AR6" s="66">
        <f t="shared" ref="AR6:AR69" ca="1" si="21">IF($C6&gt;=TODAY(),"-",($AR$2)^((TODAY()-C6-1)))</f>
        <v>6.9619860913088796E-4</v>
      </c>
    </row>
    <row r="7" spans="1:46" s="1" customFormat="1" ht="12" x14ac:dyDescent="0.35">
      <c r="A7" s="84"/>
      <c r="B7" s="40">
        <f t="shared" si="0"/>
        <v>4</v>
      </c>
      <c r="C7" s="41">
        <f t="shared" si="14"/>
        <v>43855</v>
      </c>
      <c r="D7" s="28">
        <f>'I Disease Parameters'!$E$6/(1000*365)</f>
        <v>2.4383561643835616E-5</v>
      </c>
      <c r="E7" s="28">
        <f>'I Disease Parameters'!$E$7/(1000*365)</f>
        <v>1.3698630136986302E-5</v>
      </c>
      <c r="F7" s="27">
        <f>(1-'I Disease Parameters'!$E$8)/'I Disease Parameters'!$E$10</f>
        <v>0.16200000000000001</v>
      </c>
      <c r="G7" s="27">
        <f>'I Disease Parameters'!$E$8/'I Disease Parameters'!$E$11</f>
        <v>3.7999999999999999E-2</v>
      </c>
      <c r="H7" s="27">
        <f>1/'I Disease Parameters'!$E$12</f>
        <v>0.05</v>
      </c>
      <c r="I7" s="27">
        <f>'I Disease Parameters'!$E$9/'I Disease Parameters'!$E$14</f>
        <v>0</v>
      </c>
      <c r="J7" s="82">
        <f t="shared" ref="J7:J70" si="22">J6</f>
        <v>2.9622548171950012</v>
      </c>
      <c r="K7" s="60">
        <f t="shared" ref="K7:K70" si="23">K6</f>
        <v>0.96147505943347544</v>
      </c>
      <c r="L7" s="30">
        <f t="shared" ref="L7:L70" si="24">L6</f>
        <v>0.98499999999999999</v>
      </c>
      <c r="M7" s="27">
        <f>J7/'I Disease Parameters'!$E$12</f>
        <v>0.14811274085975007</v>
      </c>
      <c r="N7" s="27">
        <f>K7/'I Disease Parameters'!$E$13</f>
        <v>4.8073752971673774E-2</v>
      </c>
      <c r="O7" s="27">
        <f>L7/'I Disease Parameters'!$E$13</f>
        <v>4.9250000000000002E-2</v>
      </c>
      <c r="P7" s="27">
        <f>(1-L7)/'I Disease Parameters'!$E$13</f>
        <v>7.5000000000000067E-4</v>
      </c>
      <c r="Q7" s="19">
        <f t="shared" si="1"/>
        <v>5804522.7753317943</v>
      </c>
      <c r="R7" s="17">
        <f t="shared" si="2"/>
        <v>0.26440284840536626</v>
      </c>
      <c r="S7" s="17">
        <f t="shared" si="3"/>
        <v>1.5575890595896098E-2</v>
      </c>
      <c r="T7" s="17">
        <f t="shared" si="4"/>
        <v>4.7085741522874489</v>
      </c>
      <c r="U7" s="17">
        <f t="shared" si="5"/>
        <v>0.29057230136986295</v>
      </c>
      <c r="V7" s="17">
        <f t="shared" si="6"/>
        <v>4.424979452054798E-3</v>
      </c>
      <c r="W7" s="17">
        <f t="shared" si="7"/>
        <v>5804528.0544569874</v>
      </c>
      <c r="X7" s="18">
        <f t="shared" ca="1" si="15"/>
        <v>218477.31787760227</v>
      </c>
      <c r="Y7" s="17">
        <f t="shared" si="8"/>
        <v>61.832881257869303</v>
      </c>
      <c r="Z7" s="17">
        <f t="shared" si="9"/>
        <v>0.1682553755911928</v>
      </c>
      <c r="AA7" s="17">
        <f t="shared" si="10"/>
        <v>1.5575890595896098E-2</v>
      </c>
      <c r="AB7" s="17">
        <f t="shared" si="11"/>
        <v>0.80860154954772323</v>
      </c>
      <c r="AC7" s="17">
        <f t="shared" si="12"/>
        <v>0.19207230136986295</v>
      </c>
      <c r="AD7" s="18">
        <f t="shared" si="13"/>
        <v>2.9249794520547967E-3</v>
      </c>
      <c r="AE7" s="19">
        <f>IF($B7&gt;$C$1,"",p_2*$Q6*($S6/$W6)+p_3*$Q6*($T6/$W6))</f>
        <v>0.1874861872426962</v>
      </c>
      <c r="AF7" s="17">
        <f>IF($B7&gt;$C$1,"",p_4*$R6)</f>
        <v>1.5575890595896098E-2</v>
      </c>
      <c r="AG7" s="17">
        <f>IF($B7&gt;$C$1,"",p_5*$R6)</f>
        <v>3.6536039669385909E-3</v>
      </c>
      <c r="AH7" s="18">
        <f t="shared" si="16"/>
        <v>1.9229494562834688E-2</v>
      </c>
      <c r="AI7" s="72">
        <v>0</v>
      </c>
      <c r="AJ7" s="73">
        <v>0</v>
      </c>
      <c r="AK7" s="73">
        <v>0</v>
      </c>
      <c r="AL7" s="72">
        <v>0</v>
      </c>
      <c r="AM7" s="73">
        <f>VLOOKUP(C7,'Singapore data'!$M:$P,4,0)</f>
        <v>0</v>
      </c>
      <c r="AN7" s="73">
        <f t="shared" si="17"/>
        <v>0</v>
      </c>
      <c r="AO7" s="19">
        <f t="shared" ca="1" si="18"/>
        <v>8.5555047949427781E-6</v>
      </c>
      <c r="AP7" s="17">
        <f t="shared" ca="1" si="19"/>
        <v>3.6977346114208887E-4</v>
      </c>
      <c r="AQ7" s="17">
        <f t="shared" ca="1" si="20"/>
        <v>3.6977346114208887E-4</v>
      </c>
      <c r="AR7" s="66">
        <f t="shared" ca="1" si="21"/>
        <v>7.7355401014543102E-4</v>
      </c>
    </row>
    <row r="8" spans="1:46" s="1" customFormat="1" ht="12" x14ac:dyDescent="0.35">
      <c r="A8" s="84"/>
      <c r="B8" s="40">
        <f t="shared" si="0"/>
        <v>5</v>
      </c>
      <c r="C8" s="41">
        <f t="shared" si="14"/>
        <v>43856</v>
      </c>
      <c r="D8" s="28">
        <f>'I Disease Parameters'!$E$6/(1000*365)</f>
        <v>2.4383561643835616E-5</v>
      </c>
      <c r="E8" s="28">
        <f>'I Disease Parameters'!$E$7/(1000*365)</f>
        <v>1.3698630136986302E-5</v>
      </c>
      <c r="F8" s="27">
        <f>(1-'I Disease Parameters'!$E$8)/'I Disease Parameters'!$E$10</f>
        <v>0.16200000000000001</v>
      </c>
      <c r="G8" s="27">
        <f>'I Disease Parameters'!$E$8/'I Disease Parameters'!$E$11</f>
        <v>3.7999999999999999E-2</v>
      </c>
      <c r="H8" s="27">
        <f>1/'I Disease Parameters'!$E$12</f>
        <v>0.05</v>
      </c>
      <c r="I8" s="27">
        <f>'I Disease Parameters'!$E$9/'I Disease Parameters'!$E$14</f>
        <v>0</v>
      </c>
      <c r="J8" s="82">
        <f t="shared" si="22"/>
        <v>2.9622548171950012</v>
      </c>
      <c r="K8" s="60">
        <f t="shared" si="23"/>
        <v>0.96147505943347544</v>
      </c>
      <c r="L8" s="30">
        <f t="shared" si="24"/>
        <v>0.98499999999999999</v>
      </c>
      <c r="M8" s="27">
        <f>J8/'I Disease Parameters'!$E$12</f>
        <v>0.14811274085975007</v>
      </c>
      <c r="N8" s="27">
        <f>K8/'I Disease Parameters'!$E$13</f>
        <v>4.8073752971673774E-2</v>
      </c>
      <c r="O8" s="27">
        <f>L8/'I Disease Parameters'!$E$13</f>
        <v>4.9250000000000002E-2</v>
      </c>
      <c r="P8" s="27">
        <f>(1-L8)/'I Disease Parameters'!$E$13</f>
        <v>7.5000000000000067E-4</v>
      </c>
      <c r="Q8" s="19">
        <f t="shared" si="1"/>
        <v>5804584.5677231913</v>
      </c>
      <c r="R8" s="17">
        <f t="shared" si="2"/>
        <v>0.44018426729293503</v>
      </c>
      <c r="S8" s="17">
        <f t="shared" si="3"/>
        <v>5.7630144139406307E-2</v>
      </c>
      <c r="T8" s="17">
        <f t="shared" si="4"/>
        <v>4.4831282518966953</v>
      </c>
      <c r="U8" s="17">
        <f t="shared" si="5"/>
        <v>0.52324439245733012</v>
      </c>
      <c r="V8" s="17">
        <f t="shared" si="6"/>
        <v>7.9564100662703873E-3</v>
      </c>
      <c r="W8" s="17">
        <f t="shared" si="7"/>
        <v>5804590.0719102463</v>
      </c>
      <c r="X8" s="18">
        <f t="shared" ca="1" si="15"/>
        <v>218477.31787760227</v>
      </c>
      <c r="Y8" s="17">
        <f t="shared" si="8"/>
        <v>61.792391397058964</v>
      </c>
      <c r="Z8" s="17">
        <f t="shared" si="9"/>
        <v>0.17578141888756876</v>
      </c>
      <c r="AA8" s="17">
        <f t="shared" si="10"/>
        <v>4.2054253543510209E-2</v>
      </c>
      <c r="AB8" s="17">
        <f t="shared" si="11"/>
        <v>-0.22544590039075363</v>
      </c>
      <c r="AC8" s="17">
        <f t="shared" si="12"/>
        <v>0.23267209108746717</v>
      </c>
      <c r="AD8" s="18">
        <f t="shared" si="13"/>
        <v>3.5314306142155893E-3</v>
      </c>
      <c r="AE8" s="19">
        <f>IF($B8&gt;$C$1,"",p_2*$Q7*($S7/$W7)+p_3*$Q7*($T7/$W7))</f>
        <v>0.22866561052546944</v>
      </c>
      <c r="AF8" s="17">
        <f>IF($B8&gt;$C$1,"",p_4*$R7)</f>
        <v>4.2833261441669337E-2</v>
      </c>
      <c r="AG8" s="17">
        <f>IF($B8&gt;$C$1,"",p_5*$R7)</f>
        <v>1.0047308239403918E-2</v>
      </c>
      <c r="AH8" s="18">
        <f t="shared" si="16"/>
        <v>5.2880569681073256E-2</v>
      </c>
      <c r="AI8" s="72">
        <v>0</v>
      </c>
      <c r="AJ8" s="73">
        <v>0</v>
      </c>
      <c r="AK8" s="73">
        <v>3</v>
      </c>
      <c r="AL8" s="72">
        <v>0</v>
      </c>
      <c r="AM8" s="73">
        <v>0</v>
      </c>
      <c r="AN8" s="73">
        <f t="shared" si="17"/>
        <v>0</v>
      </c>
      <c r="AO8" s="19">
        <f t="shared" ca="1" si="18"/>
        <v>1.2471002183019095E-5</v>
      </c>
      <c r="AP8" s="17">
        <f t="shared" ca="1" si="19"/>
        <v>2.7963546497948438E-3</v>
      </c>
      <c r="AQ8" s="17">
        <f t="shared" ca="1" si="20"/>
        <v>2.7963546497948438E-3</v>
      </c>
      <c r="AR8" s="66">
        <f t="shared" ca="1" si="21"/>
        <v>8.5950445571714553E-4</v>
      </c>
    </row>
    <row r="9" spans="1:46" s="1" customFormat="1" ht="12" x14ac:dyDescent="0.35">
      <c r="A9" s="84"/>
      <c r="B9" s="40">
        <f t="shared" si="0"/>
        <v>6</v>
      </c>
      <c r="C9" s="41">
        <f t="shared" si="14"/>
        <v>43857</v>
      </c>
      <c r="D9" s="28">
        <f>'I Disease Parameters'!$E$6/(1000*365)</f>
        <v>2.4383561643835616E-5</v>
      </c>
      <c r="E9" s="28">
        <f>'I Disease Parameters'!$E$7/(1000*365)</f>
        <v>1.3698630136986302E-5</v>
      </c>
      <c r="F9" s="27">
        <f>(1-'I Disease Parameters'!$E$8)/'I Disease Parameters'!$E$10</f>
        <v>0.16200000000000001</v>
      </c>
      <c r="G9" s="27">
        <f>'I Disease Parameters'!$E$8/'I Disease Parameters'!$E$11</f>
        <v>3.7999999999999999E-2</v>
      </c>
      <c r="H9" s="27">
        <f>1/'I Disease Parameters'!$E$12</f>
        <v>0.05</v>
      </c>
      <c r="I9" s="27">
        <f>'I Disease Parameters'!$E$9/'I Disease Parameters'!$E$14</f>
        <v>0</v>
      </c>
      <c r="J9" s="82">
        <f t="shared" si="22"/>
        <v>2.9622548171950012</v>
      </c>
      <c r="K9" s="60">
        <f t="shared" si="23"/>
        <v>0.96147505943347544</v>
      </c>
      <c r="L9" s="30">
        <f t="shared" si="24"/>
        <v>0.98499999999999999</v>
      </c>
      <c r="M9" s="27">
        <f>J9/'I Disease Parameters'!$E$12</f>
        <v>0.14811274085975007</v>
      </c>
      <c r="N9" s="27">
        <f>K9/'I Disease Parameters'!$E$13</f>
        <v>4.8073752971673774E-2</v>
      </c>
      <c r="O9" s="27">
        <f>L9/'I Disease Parameters'!$E$13</f>
        <v>4.9250000000000002E-2</v>
      </c>
      <c r="P9" s="27">
        <f>(1-L9)/'I Disease Parameters'!$E$13</f>
        <v>7.5000000000000067E-4</v>
      </c>
      <c r="Q9" s="19">
        <f t="shared" si="1"/>
        <v>5804646.3653895883</v>
      </c>
      <c r="R9" s="17">
        <f t="shared" si="2"/>
        <v>0.5761977301784873</v>
      </c>
      <c r="S9" s="17">
        <f t="shared" si="3"/>
        <v>0.12605769877986217</v>
      </c>
      <c r="T9" s="17">
        <f t="shared" si="4"/>
        <v>7.2756374287432122</v>
      </c>
      <c r="U9" s="17">
        <f t="shared" si="5"/>
        <v>0.74691279833880919</v>
      </c>
      <c r="V9" s="17">
        <f t="shared" si="6"/>
        <v>1.1318756255192911E-2</v>
      </c>
      <c r="W9" s="17">
        <f t="shared" si="7"/>
        <v>5804655.0901952442</v>
      </c>
      <c r="X9" s="18">
        <f t="shared" ca="1" si="15"/>
        <v>218477.31787760227</v>
      </c>
      <c r="Y9" s="17">
        <f t="shared" si="8"/>
        <v>61.797666396945715</v>
      </c>
      <c r="Z9" s="17">
        <f t="shared" si="9"/>
        <v>0.13601346288555227</v>
      </c>
      <c r="AA9" s="17">
        <f t="shared" si="10"/>
        <v>6.8427554640455857E-2</v>
      </c>
      <c r="AB9" s="17">
        <f t="shared" si="11"/>
        <v>2.7925091768465169</v>
      </c>
      <c r="AC9" s="17">
        <f t="shared" si="12"/>
        <v>0.22366840588147907</v>
      </c>
      <c r="AD9" s="18">
        <f t="shared" si="13"/>
        <v>3.3623461889225239E-3</v>
      </c>
      <c r="AE9" s="19">
        <f>IF($B9&gt;$C$1,"",p_2*$Q8*($S8/$W8)+p_3*$Q8*($T8/$W8))</f>
        <v>0.22405634626560908</v>
      </c>
      <c r="AF9" s="17">
        <f>IF($B9&gt;$C$1,"",p_4*$R8)</f>
        <v>7.1309851301455479E-2</v>
      </c>
      <c r="AG9" s="17">
        <f>IF($B9&gt;$C$1,"",p_5*$R8)</f>
        <v>1.6727002157131531E-2</v>
      </c>
      <c r="AH9" s="18">
        <f t="shared" si="16"/>
        <v>8.8036853458587014E-2</v>
      </c>
      <c r="AI9" s="72">
        <v>0</v>
      </c>
      <c r="AJ9" s="73">
        <v>0</v>
      </c>
      <c r="AK9" s="73">
        <v>1</v>
      </c>
      <c r="AL9" s="72">
        <v>0</v>
      </c>
      <c r="AM9" s="73">
        <f>VLOOKUP(C9,'Singapore data'!$M:$P,4,0)</f>
        <v>0</v>
      </c>
      <c r="AN9" s="73">
        <f t="shared" si="17"/>
        <v>0</v>
      </c>
      <c r="AO9" s="19">
        <f t="shared" ca="1" si="18"/>
        <v>1.1305371894161821E-5</v>
      </c>
      <c r="AP9" s="17">
        <f t="shared" ca="1" si="19"/>
        <v>7.7504875668887247E-3</v>
      </c>
      <c r="AQ9" s="17">
        <f t="shared" ca="1" si="20"/>
        <v>7.7504875668887247E-3</v>
      </c>
      <c r="AR9" s="66">
        <f t="shared" ca="1" si="21"/>
        <v>9.5500495079682828E-4</v>
      </c>
    </row>
    <row r="10" spans="1:46" s="1" customFormat="1" ht="12" x14ac:dyDescent="0.35">
      <c r="A10" s="84"/>
      <c r="B10" s="40">
        <f t="shared" si="0"/>
        <v>7</v>
      </c>
      <c r="C10" s="41">
        <f t="shared" si="14"/>
        <v>43858</v>
      </c>
      <c r="D10" s="28">
        <f>'I Disease Parameters'!$E$6/(1000*365)</f>
        <v>2.4383561643835616E-5</v>
      </c>
      <c r="E10" s="28">
        <f>'I Disease Parameters'!$E$7/(1000*365)</f>
        <v>1.3698630136986302E-5</v>
      </c>
      <c r="F10" s="27">
        <f>(1-'I Disease Parameters'!$E$8)/'I Disease Parameters'!$E$10</f>
        <v>0.16200000000000001</v>
      </c>
      <c r="G10" s="27">
        <f>'I Disease Parameters'!$E$8/'I Disease Parameters'!$E$11</f>
        <v>3.7999999999999999E-2</v>
      </c>
      <c r="H10" s="27">
        <f>1/'I Disease Parameters'!$E$12</f>
        <v>0.05</v>
      </c>
      <c r="I10" s="27">
        <f>'I Disease Parameters'!$E$9/'I Disease Parameters'!$E$14</f>
        <v>0</v>
      </c>
      <c r="J10" s="82">
        <f t="shared" si="22"/>
        <v>2.9622548171950012</v>
      </c>
      <c r="K10" s="60">
        <f t="shared" si="23"/>
        <v>0.96147505943347544</v>
      </c>
      <c r="L10" s="30">
        <f t="shared" si="24"/>
        <v>0.98499999999999999</v>
      </c>
      <c r="M10" s="27">
        <f>J10/'I Disease Parameters'!$E$12</f>
        <v>0.14811274085975007</v>
      </c>
      <c r="N10" s="27">
        <f>K10/'I Disease Parameters'!$E$13</f>
        <v>4.8073752971673774E-2</v>
      </c>
      <c r="O10" s="27">
        <f>L10/'I Disease Parameters'!$E$13</f>
        <v>4.9250000000000002E-2</v>
      </c>
      <c r="P10" s="27">
        <f>(1-L10)/'I Disease Parameters'!$E$13</f>
        <v>7.5000000000000067E-4</v>
      </c>
      <c r="Q10" s="19">
        <f t="shared" si="1"/>
        <v>5804708.019413772</v>
      </c>
      <c r="R10" s="17">
        <f t="shared" si="2"/>
        <v>0.82938768496862203</v>
      </c>
      <c r="S10" s="17">
        <f t="shared" si="3"/>
        <v>0.21309711931199249</v>
      </c>
      <c r="T10" s="17">
        <f t="shared" si="4"/>
        <v>7.9336514047866871</v>
      </c>
      <c r="U10" s="17">
        <f t="shared" si="5"/>
        <v>1.1115305949612364</v>
      </c>
      <c r="V10" s="17">
        <f t="shared" si="6"/>
        <v>1.6775484326750325E-2</v>
      </c>
      <c r="W10" s="17">
        <f t="shared" si="7"/>
        <v>5804718.107080576</v>
      </c>
      <c r="X10" s="18">
        <f t="shared" ca="1" si="15"/>
        <v>218477.31787760227</v>
      </c>
      <c r="Y10" s="17">
        <f t="shared" si="8"/>
        <v>61.654024183750153</v>
      </c>
      <c r="Z10" s="17">
        <f t="shared" si="9"/>
        <v>0.25318995479013473</v>
      </c>
      <c r="AA10" s="17">
        <f t="shared" si="10"/>
        <v>8.7039420532130318E-2</v>
      </c>
      <c r="AB10" s="17">
        <f t="shared" si="11"/>
        <v>0.65801397604347489</v>
      </c>
      <c r="AC10" s="17">
        <f t="shared" si="12"/>
        <v>0.36461779662242721</v>
      </c>
      <c r="AD10" s="18">
        <f t="shared" si="13"/>
        <v>5.4567280715574137E-3</v>
      </c>
      <c r="AE10" s="19">
        <f>IF($B10&gt;$C$1,"",p_2*$Q9*($S9/$W9)+p_3*$Q9*($T9/$W9))</f>
        <v>0.36843739394542374</v>
      </c>
      <c r="AF10" s="17">
        <f>IF($B10&gt;$C$1,"",p_4*$R9)</f>
        <v>9.3344032288914941E-2</v>
      </c>
      <c r="AG10" s="17">
        <f>IF($B10&gt;$C$1,"",p_5*$R9)</f>
        <v>2.1895513746782516E-2</v>
      </c>
      <c r="AH10" s="18">
        <f t="shared" si="16"/>
        <v>0.11523954603569746</v>
      </c>
      <c r="AI10" s="72">
        <v>0</v>
      </c>
      <c r="AJ10" s="73">
        <v>0</v>
      </c>
      <c r="AK10" s="73">
        <v>4</v>
      </c>
      <c r="AL10" s="72">
        <v>0</v>
      </c>
      <c r="AM10" s="73">
        <f>VLOOKUP(C10,'Singapore data'!$M:$P,4,0)</f>
        <v>0</v>
      </c>
      <c r="AN10" s="73">
        <f t="shared" si="17"/>
        <v>0</v>
      </c>
      <c r="AO10" s="19">
        <f t="shared" ca="1" si="18"/>
        <v>2.9775881246922693E-5</v>
      </c>
      <c r="AP10" s="17">
        <f t="shared" ca="1" si="19"/>
        <v>1.3280152970513633E-2</v>
      </c>
      <c r="AQ10" s="17">
        <f t="shared" ca="1" si="20"/>
        <v>1.3280152970513633E-2</v>
      </c>
      <c r="AR10" s="66">
        <f t="shared" ca="1" si="21"/>
        <v>1.0611166119964758E-3</v>
      </c>
    </row>
    <row r="11" spans="1:46" s="1" customFormat="1" ht="12" x14ac:dyDescent="0.35">
      <c r="A11" s="84"/>
      <c r="B11" s="40">
        <f t="shared" si="0"/>
        <v>8</v>
      </c>
      <c r="C11" s="41">
        <f t="shared" si="14"/>
        <v>43859</v>
      </c>
      <c r="D11" s="28">
        <f>'I Disease Parameters'!$E$6/(1000*365)</f>
        <v>2.4383561643835616E-5</v>
      </c>
      <c r="E11" s="28">
        <f>'I Disease Parameters'!$E$7/(1000*365)</f>
        <v>1.3698630136986302E-5</v>
      </c>
      <c r="F11" s="27">
        <f>(1-'I Disease Parameters'!$E$8)/'I Disease Parameters'!$E$10</f>
        <v>0.16200000000000001</v>
      </c>
      <c r="G11" s="27">
        <f>'I Disease Parameters'!$E$8/'I Disease Parameters'!$E$11</f>
        <v>3.7999999999999999E-2</v>
      </c>
      <c r="H11" s="27">
        <f>1/'I Disease Parameters'!$E$12</f>
        <v>0.05</v>
      </c>
      <c r="I11" s="27">
        <f>'I Disease Parameters'!$E$9/'I Disease Parameters'!$E$14</f>
        <v>0</v>
      </c>
      <c r="J11" s="82">
        <f t="shared" si="22"/>
        <v>2.9622548171950012</v>
      </c>
      <c r="K11" s="60">
        <f t="shared" si="23"/>
        <v>0.96147505943347544</v>
      </c>
      <c r="L11" s="30">
        <f t="shared" si="24"/>
        <v>0.98499999999999999</v>
      </c>
      <c r="M11" s="27">
        <f>J11/'I Disease Parameters'!$E$12</f>
        <v>0.14811274085975007</v>
      </c>
      <c r="N11" s="27">
        <f>K11/'I Disease Parameters'!$E$13</f>
        <v>4.8073752971673774E-2</v>
      </c>
      <c r="O11" s="27">
        <f>L11/'I Disease Parameters'!$E$13</f>
        <v>4.9250000000000002E-2</v>
      </c>
      <c r="P11" s="27">
        <f>(1-L11)/'I Disease Parameters'!$E$13</f>
        <v>7.5000000000000067E-4</v>
      </c>
      <c r="Q11" s="19">
        <f t="shared" si="1"/>
        <v>5804769.6296052719</v>
      </c>
      <c r="R11" s="17">
        <f t="shared" si="2"/>
        <v>1.0764608650445204</v>
      </c>
      <c r="S11" s="17">
        <f t="shared" si="3"/>
        <v>0.33680014917268891</v>
      </c>
      <c r="T11" s="17">
        <f t="shared" si="4"/>
        <v>11.56837688641993</v>
      </c>
      <c r="U11" s="17">
        <f t="shared" si="5"/>
        <v>1.5129025561660741</v>
      </c>
      <c r="V11" s="17">
        <f t="shared" si="6"/>
        <v>2.2725722880340346E-2</v>
      </c>
      <c r="W11" s="17">
        <f t="shared" si="7"/>
        <v>5804784.1241457285</v>
      </c>
      <c r="X11" s="18">
        <f t="shared" ca="1" si="15"/>
        <v>218477.31787760227</v>
      </c>
      <c r="Y11" s="17">
        <f t="shared" si="8"/>
        <v>61.610191499814391</v>
      </c>
      <c r="Z11" s="17">
        <f t="shared" si="9"/>
        <v>0.2470731800758984</v>
      </c>
      <c r="AA11" s="17">
        <f t="shared" si="10"/>
        <v>0.12370302986069642</v>
      </c>
      <c r="AB11" s="17">
        <f t="shared" si="11"/>
        <v>3.634725481633243</v>
      </c>
      <c r="AC11" s="17">
        <f t="shared" si="12"/>
        <v>0.40137196120483765</v>
      </c>
      <c r="AD11" s="18">
        <f t="shared" si="13"/>
        <v>5.9502385535900211E-3</v>
      </c>
      <c r="AE11" s="19">
        <f>IF($B11&gt;$C$1,"",p_2*$Q10*($S10/$W10)+p_3*$Q10*($T10/$W10))</f>
        <v>0.41296207854475941</v>
      </c>
      <c r="AF11" s="17">
        <f>IF($B11&gt;$C$1,"",p_4*$R10)</f>
        <v>0.13436080496491679</v>
      </c>
      <c r="AG11" s="17">
        <f>IF($B11&gt;$C$1,"",p_5*$R10)</f>
        <v>3.1516732028807636E-2</v>
      </c>
      <c r="AH11" s="18">
        <f t="shared" si="16"/>
        <v>0.16587753699372443</v>
      </c>
      <c r="AI11" s="72">
        <v>0</v>
      </c>
      <c r="AJ11" s="73">
        <v>0</v>
      </c>
      <c r="AK11" s="73">
        <v>2</v>
      </c>
      <c r="AL11" s="72">
        <v>0</v>
      </c>
      <c r="AM11" s="73">
        <f>VLOOKUP(C11,'Singapore data'!$M:$P,4,0)</f>
        <v>0</v>
      </c>
      <c r="AN11" s="73">
        <f t="shared" si="17"/>
        <v>0</v>
      </c>
      <c r="AO11" s="19">
        <f t="shared" ca="1" si="18"/>
        <v>3.540533884462907E-5</v>
      </c>
      <c r="AP11" s="17">
        <f t="shared" ca="1" si="19"/>
        <v>2.7515357279104417E-2</v>
      </c>
      <c r="AQ11" s="17">
        <f t="shared" ca="1" si="20"/>
        <v>2.7515357279104417E-2</v>
      </c>
      <c r="AR11" s="66">
        <f t="shared" ca="1" si="21"/>
        <v>1.179018457773862E-3</v>
      </c>
    </row>
    <row r="12" spans="1:46" s="1" customFormat="1" ht="12" x14ac:dyDescent="0.35">
      <c r="A12" s="84"/>
      <c r="B12" s="40">
        <f t="shared" si="0"/>
        <v>9</v>
      </c>
      <c r="C12" s="41">
        <f t="shared" si="14"/>
        <v>43860</v>
      </c>
      <c r="D12" s="28">
        <f>'I Disease Parameters'!$E$6/(1000*365)</f>
        <v>2.4383561643835616E-5</v>
      </c>
      <c r="E12" s="28">
        <f>'I Disease Parameters'!$E$7/(1000*365)</f>
        <v>1.3698630136986302E-5</v>
      </c>
      <c r="F12" s="27">
        <f>(1-'I Disease Parameters'!$E$8)/'I Disease Parameters'!$E$10</f>
        <v>0.16200000000000001</v>
      </c>
      <c r="G12" s="27">
        <f>'I Disease Parameters'!$E$8/'I Disease Parameters'!$E$11</f>
        <v>3.7999999999999999E-2</v>
      </c>
      <c r="H12" s="27">
        <f>1/'I Disease Parameters'!$E$12</f>
        <v>0.05</v>
      </c>
      <c r="I12" s="27">
        <f>'I Disease Parameters'!$E$9/'I Disease Parameters'!$E$14</f>
        <v>0</v>
      </c>
      <c r="J12" s="82">
        <f t="shared" si="22"/>
        <v>2.9622548171950012</v>
      </c>
      <c r="K12" s="60">
        <f t="shared" si="23"/>
        <v>0.96147505943347544</v>
      </c>
      <c r="L12" s="30">
        <f t="shared" si="24"/>
        <v>0.98499999999999999</v>
      </c>
      <c r="M12" s="27">
        <f>J12/'I Disease Parameters'!$E$12</f>
        <v>0.14811274085975007</v>
      </c>
      <c r="N12" s="27">
        <f>K12/'I Disease Parameters'!$E$13</f>
        <v>4.8073752971673774E-2</v>
      </c>
      <c r="O12" s="27">
        <f>L12/'I Disease Parameters'!$E$13</f>
        <v>4.9250000000000002E-2</v>
      </c>
      <c r="P12" s="27">
        <f>(1-L12)/'I Disease Parameters'!$E$13</f>
        <v>7.5000000000000067E-4</v>
      </c>
      <c r="Q12" s="19">
        <f t="shared" si="1"/>
        <v>5804831.047506432</v>
      </c>
      <c r="R12" s="17">
        <f t="shared" si="2"/>
        <v>1.4671721187026996</v>
      </c>
      <c r="S12" s="17">
        <f t="shared" si="3"/>
        <v>0.49434218815059316</v>
      </c>
      <c r="T12" s="17">
        <f t="shared" si="4"/>
        <v>13.030705084054373</v>
      </c>
      <c r="U12" s="17">
        <f t="shared" si="5"/>
        <v>2.0994644005883396</v>
      </c>
      <c r="V12" s="17">
        <f t="shared" si="6"/>
        <v>3.14020055451553E-2</v>
      </c>
      <c r="W12" s="17">
        <f t="shared" si="7"/>
        <v>5804848.139190224</v>
      </c>
      <c r="X12" s="18">
        <f t="shared" ca="1" si="15"/>
        <v>218477.31787760227</v>
      </c>
      <c r="Y12" s="17">
        <f t="shared" si="8"/>
        <v>61.41790116019547</v>
      </c>
      <c r="Z12" s="17">
        <f t="shared" si="9"/>
        <v>0.39071125365817916</v>
      </c>
      <c r="AA12" s="17">
        <f t="shared" si="10"/>
        <v>0.15754203897790425</v>
      </c>
      <c r="AB12" s="17">
        <f t="shared" si="11"/>
        <v>1.4623281976344433</v>
      </c>
      <c r="AC12" s="17">
        <f t="shared" si="12"/>
        <v>0.58656184442226555</v>
      </c>
      <c r="AD12" s="18">
        <f t="shared" si="13"/>
        <v>8.6762826648149535E-3</v>
      </c>
      <c r="AE12" s="19">
        <f>IF($B12&gt;$C$1,"",p_2*$Q11*($S11/$W11)+p_3*$Q11*($T11/$W11))</f>
        <v>0.60601817270633052</v>
      </c>
      <c r="AF12" s="17">
        <f>IF($B12&gt;$C$1,"",p_4*$R11)</f>
        <v>0.17438666013721232</v>
      </c>
      <c r="AG12" s="17">
        <f>IF($B12&gt;$C$1,"",p_5*$R11)</f>
        <v>4.0905512871691772E-2</v>
      </c>
      <c r="AH12" s="18">
        <f t="shared" si="16"/>
        <v>0.2152921730089041</v>
      </c>
      <c r="AI12" s="72">
        <v>0</v>
      </c>
      <c r="AJ12" s="73">
        <v>0</v>
      </c>
      <c r="AK12" s="73">
        <v>3</v>
      </c>
      <c r="AL12" s="72">
        <v>0</v>
      </c>
      <c r="AM12" s="73">
        <f>VLOOKUP(C12,'Singapore data'!$M:$P,4,0)</f>
        <v>0</v>
      </c>
      <c r="AN12" s="73">
        <f t="shared" si="17"/>
        <v>0</v>
      </c>
      <c r="AO12" s="19">
        <f t="shared" ca="1" si="18"/>
        <v>7.5277880879768465E-5</v>
      </c>
      <c r="AP12" s="17">
        <f t="shared" ca="1" si="19"/>
        <v>4.6350719758895896E-2</v>
      </c>
      <c r="AQ12" s="17">
        <f t="shared" ca="1" si="20"/>
        <v>4.6350719758895896E-2</v>
      </c>
      <c r="AR12" s="66">
        <f t="shared" ca="1" si="21"/>
        <v>1.3100205086376243E-3</v>
      </c>
    </row>
    <row r="13" spans="1:46" s="1" customFormat="1" ht="12" x14ac:dyDescent="0.35">
      <c r="A13" s="84"/>
      <c r="B13" s="40">
        <f t="shared" si="0"/>
        <v>10</v>
      </c>
      <c r="C13" s="41">
        <f t="shared" si="14"/>
        <v>43861</v>
      </c>
      <c r="D13" s="28">
        <f>'I Disease Parameters'!$E$6/(1000*365)</f>
        <v>2.4383561643835616E-5</v>
      </c>
      <c r="E13" s="28">
        <f>'I Disease Parameters'!$E$7/(1000*365)</f>
        <v>1.3698630136986302E-5</v>
      </c>
      <c r="F13" s="27">
        <f>(1-'I Disease Parameters'!$E$8)/'I Disease Parameters'!$E$10</f>
        <v>0.16200000000000001</v>
      </c>
      <c r="G13" s="27">
        <f>'I Disease Parameters'!$E$8/'I Disease Parameters'!$E$11</f>
        <v>3.7999999999999999E-2</v>
      </c>
      <c r="H13" s="27">
        <f>1/'I Disease Parameters'!$E$12</f>
        <v>0.05</v>
      </c>
      <c r="I13" s="27">
        <f>'I Disease Parameters'!$E$9/'I Disease Parameters'!$E$14</f>
        <v>0</v>
      </c>
      <c r="J13" s="82">
        <f t="shared" si="22"/>
        <v>2.9622548171950012</v>
      </c>
      <c r="K13" s="60">
        <f t="shared" si="23"/>
        <v>0.96147505943347544</v>
      </c>
      <c r="L13" s="30">
        <f t="shared" si="24"/>
        <v>0.98499999999999999</v>
      </c>
      <c r="M13" s="27">
        <f>J13/'I Disease Parameters'!$E$12</f>
        <v>0.14811274085975007</v>
      </c>
      <c r="N13" s="27">
        <f>K13/'I Disease Parameters'!$E$13</f>
        <v>4.8073752971673774E-2</v>
      </c>
      <c r="O13" s="27">
        <f>L13/'I Disease Parameters'!$E$13</f>
        <v>4.9250000000000002E-2</v>
      </c>
      <c r="P13" s="27">
        <f>(1-L13)/'I Disease Parameters'!$E$13</f>
        <v>7.5000000000000067E-4</v>
      </c>
      <c r="Q13" s="19">
        <f t="shared" si="1"/>
        <v>5804892.3724941257</v>
      </c>
      <c r="R13" s="17">
        <f t="shared" si="2"/>
        <v>1.8733688103354007</v>
      </c>
      <c r="S13" s="17">
        <f t="shared" si="3"/>
        <v>0.70730019016210421</v>
      </c>
      <c r="T13" s="17">
        <f t="shared" si="4"/>
        <v>15.434743867552987</v>
      </c>
      <c r="U13" s="17">
        <f t="shared" si="5"/>
        <v>2.7659149755992378</v>
      </c>
      <c r="V13" s="17">
        <f t="shared" si="6"/>
        <v>4.117503435819609E-2</v>
      </c>
      <c r="W13" s="17">
        <f t="shared" si="7"/>
        <v>5804913.1538219685</v>
      </c>
      <c r="X13" s="18">
        <f t="shared" ca="1" si="15"/>
        <v>218477.31787760227</v>
      </c>
      <c r="Y13" s="17">
        <f t="shared" si="8"/>
        <v>61.324987693689764</v>
      </c>
      <c r="Z13" s="17">
        <f t="shared" si="9"/>
        <v>0.40619669163270111</v>
      </c>
      <c r="AA13" s="17">
        <f t="shared" si="10"/>
        <v>0.21295800201151105</v>
      </c>
      <c r="AB13" s="17">
        <f t="shared" si="11"/>
        <v>2.4040387834986134</v>
      </c>
      <c r="AC13" s="17">
        <f t="shared" si="12"/>
        <v>0.66645057501089822</v>
      </c>
      <c r="AD13" s="18">
        <f t="shared" si="13"/>
        <v>9.7730288130407905E-3</v>
      </c>
      <c r="AE13" s="19">
        <f>IF($B13&gt;$C$1,"",p_2*$Q12*($S12/$W12)+p_3*$Q12*($T12/$W12))</f>
        <v>0.69965121362144223</v>
      </c>
      <c r="AF13" s="17">
        <f>IF($B13&gt;$C$1,"",p_4*$R12)</f>
        <v>0.23768188322983735</v>
      </c>
      <c r="AG13" s="17">
        <f>IF($B13&gt;$C$1,"",p_5*$R12)</f>
        <v>5.5752540510702581E-2</v>
      </c>
      <c r="AH13" s="18">
        <f t="shared" si="16"/>
        <v>0.29343442374053996</v>
      </c>
      <c r="AI13" s="72">
        <v>0</v>
      </c>
      <c r="AJ13" s="73">
        <v>0</v>
      </c>
      <c r="AK13" s="73">
        <v>1</v>
      </c>
      <c r="AL13" s="72">
        <v>0</v>
      </c>
      <c r="AM13" s="73">
        <f>VLOOKUP(C13,'Singapore data'!$M:$P,4,0)</f>
        <v>0</v>
      </c>
      <c r="AN13" s="73">
        <f t="shared" si="17"/>
        <v>0</v>
      </c>
      <c r="AO13" s="19">
        <f t="shared" ca="1" si="18"/>
        <v>9.5512092180525477E-5</v>
      </c>
      <c r="AP13" s="17">
        <f t="shared" ca="1" si="19"/>
        <v>8.6103761035942764E-2</v>
      </c>
      <c r="AQ13" s="17">
        <f t="shared" ca="1" si="20"/>
        <v>8.6103761035942764E-2</v>
      </c>
      <c r="AR13" s="66">
        <f t="shared" ca="1" si="21"/>
        <v>1.4555783429306937E-3</v>
      </c>
    </row>
    <row r="14" spans="1:46" s="1" customFormat="1" ht="12" x14ac:dyDescent="0.35">
      <c r="A14" s="84"/>
      <c r="B14" s="40">
        <f t="shared" si="0"/>
        <v>11</v>
      </c>
      <c r="C14" s="41">
        <f t="shared" si="14"/>
        <v>43862</v>
      </c>
      <c r="D14" s="28">
        <f>'I Disease Parameters'!$E$6/(1000*365)</f>
        <v>2.4383561643835616E-5</v>
      </c>
      <c r="E14" s="28">
        <f>'I Disease Parameters'!$E$7/(1000*365)</f>
        <v>1.3698630136986302E-5</v>
      </c>
      <c r="F14" s="27">
        <f>(1-'I Disease Parameters'!$E$8)/'I Disease Parameters'!$E$10</f>
        <v>0.16200000000000001</v>
      </c>
      <c r="G14" s="27">
        <f>'I Disease Parameters'!$E$8/'I Disease Parameters'!$E$11</f>
        <v>3.7999999999999999E-2</v>
      </c>
      <c r="H14" s="27">
        <f>1/'I Disease Parameters'!$E$12</f>
        <v>0.05</v>
      </c>
      <c r="I14" s="27">
        <f>'I Disease Parameters'!$E$9/'I Disease Parameters'!$E$14</f>
        <v>0</v>
      </c>
      <c r="J14" s="82">
        <f t="shared" si="22"/>
        <v>2.9622548171950012</v>
      </c>
      <c r="K14" s="60">
        <f t="shared" si="23"/>
        <v>0.96147505943347544</v>
      </c>
      <c r="L14" s="30">
        <f t="shared" si="24"/>
        <v>0.98499999999999999</v>
      </c>
      <c r="M14" s="27">
        <f>J14/'I Disease Parameters'!$E$12</f>
        <v>0.14811274085975007</v>
      </c>
      <c r="N14" s="27">
        <f>K14/'I Disease Parameters'!$E$13</f>
        <v>4.8073752971673774E-2</v>
      </c>
      <c r="O14" s="27">
        <f>L14/'I Disease Parameters'!$E$13</f>
        <v>4.9250000000000002E-2</v>
      </c>
      <c r="P14" s="27">
        <f>(1-L14)/'I Disease Parameters'!$E$13</f>
        <v>7.5000000000000067E-4</v>
      </c>
      <c r="Q14" s="19">
        <f t="shared" si="1"/>
        <v>5804953.5511150509</v>
      </c>
      <c r="R14" s="17">
        <f t="shared" si="2"/>
        <v>2.3454325879422</v>
      </c>
      <c r="S14" s="17">
        <f t="shared" si="3"/>
        <v>0.9754112388846331</v>
      </c>
      <c r="T14" s="17">
        <f t="shared" si="4"/>
        <v>15.733983254120583</v>
      </c>
      <c r="U14" s="17">
        <f t="shared" si="5"/>
        <v>3.5614032313380868</v>
      </c>
      <c r="V14" s="17">
        <f t="shared" si="6"/>
        <v>5.2751092258860842E-2</v>
      </c>
      <c r="W14" s="17">
        <f t="shared" si="7"/>
        <v>5804976.1673453636</v>
      </c>
      <c r="X14" s="18">
        <f t="shared" ca="1" si="15"/>
        <v>218477.31787760227</v>
      </c>
      <c r="Y14" s="17">
        <f t="shared" si="8"/>
        <v>61.178620925173163</v>
      </c>
      <c r="Z14" s="17">
        <f t="shared" si="9"/>
        <v>0.4720637776067993</v>
      </c>
      <c r="AA14" s="17">
        <f t="shared" si="10"/>
        <v>0.26811104872252889</v>
      </c>
      <c r="AB14" s="17">
        <f t="shared" si="11"/>
        <v>0.29923938656759574</v>
      </c>
      <c r="AC14" s="17">
        <f t="shared" si="12"/>
        <v>0.79548825573884896</v>
      </c>
      <c r="AD14" s="18">
        <f t="shared" si="13"/>
        <v>1.1576057900664752E-2</v>
      </c>
      <c r="AE14" s="19">
        <f>IF($B14&gt;$C$1,"",p_2*$Q13*($S13/$W13)+p_3*$Q13*($T13/$W13))</f>
        <v>0.84676320226032253</v>
      </c>
      <c r="AF14" s="17">
        <f>IF($B14&gt;$C$1,"",p_4*$R13)</f>
        <v>0.30348574727433492</v>
      </c>
      <c r="AG14" s="17">
        <f>IF($B14&gt;$C$1,"",p_5*$R13)</f>
        <v>7.1188014792745224E-2</v>
      </c>
      <c r="AH14" s="18">
        <f t="shared" si="16"/>
        <v>0.37467376206708014</v>
      </c>
      <c r="AI14" s="72">
        <v>0</v>
      </c>
      <c r="AJ14" s="73">
        <v>0</v>
      </c>
      <c r="AK14" s="73">
        <v>0</v>
      </c>
      <c r="AL14" s="72">
        <v>0</v>
      </c>
      <c r="AM14" s="73">
        <f>VLOOKUP(C14,'Singapore data'!$M:$P,4,0)</f>
        <v>0</v>
      </c>
      <c r="AN14" s="73">
        <f t="shared" si="17"/>
        <v>0</v>
      </c>
      <c r="AO14" s="19">
        <f t="shared" ca="1" si="18"/>
        <v>1.3400511651954282E-4</v>
      </c>
      <c r="AP14" s="17">
        <f t="shared" ca="1" si="19"/>
        <v>0.14038042798149897</v>
      </c>
      <c r="AQ14" s="17">
        <f t="shared" ca="1" si="20"/>
        <v>0.14038042798149897</v>
      </c>
      <c r="AR14" s="66">
        <f t="shared" ca="1" si="21"/>
        <v>1.617309269922993E-3</v>
      </c>
    </row>
    <row r="15" spans="1:46" s="1" customFormat="1" ht="12" x14ac:dyDescent="0.35">
      <c r="A15" s="84"/>
      <c r="B15" s="40">
        <f t="shared" si="0"/>
        <v>12</v>
      </c>
      <c r="C15" s="41">
        <f t="shared" si="14"/>
        <v>43863</v>
      </c>
      <c r="D15" s="28">
        <f>'I Disease Parameters'!$E$6/(1000*365)</f>
        <v>2.4383561643835616E-5</v>
      </c>
      <c r="E15" s="28">
        <f>'I Disease Parameters'!$E$7/(1000*365)</f>
        <v>1.3698630136986302E-5</v>
      </c>
      <c r="F15" s="27">
        <f>(1-'I Disease Parameters'!$E$8)/'I Disease Parameters'!$E$10</f>
        <v>0.16200000000000001</v>
      </c>
      <c r="G15" s="27">
        <f>'I Disease Parameters'!$E$8/'I Disease Parameters'!$E$11</f>
        <v>3.7999999999999999E-2</v>
      </c>
      <c r="H15" s="27">
        <f>1/'I Disease Parameters'!$E$12</f>
        <v>0.05</v>
      </c>
      <c r="I15" s="27">
        <f>'I Disease Parameters'!$E$9/'I Disease Parameters'!$E$14</f>
        <v>0</v>
      </c>
      <c r="J15" s="82">
        <f t="shared" si="22"/>
        <v>2.9622548171950012</v>
      </c>
      <c r="K15" s="60">
        <f t="shared" si="23"/>
        <v>0.96147505943347544</v>
      </c>
      <c r="L15" s="30">
        <f t="shared" si="24"/>
        <v>0.98499999999999999</v>
      </c>
      <c r="M15" s="27">
        <f>J15/'I Disease Parameters'!$E$12</f>
        <v>0.14811274085975007</v>
      </c>
      <c r="N15" s="27">
        <f>K15/'I Disease Parameters'!$E$13</f>
        <v>4.8073752971673774E-2</v>
      </c>
      <c r="O15" s="27">
        <f>L15/'I Disease Parameters'!$E$13</f>
        <v>4.9250000000000002E-2</v>
      </c>
      <c r="P15" s="27">
        <f>(1-L15)/'I Disease Parameters'!$E$13</f>
        <v>7.5000000000000067E-4</v>
      </c>
      <c r="Q15" s="19">
        <f t="shared" si="1"/>
        <v>5805014.6763386633</v>
      </c>
      <c r="R15" s="17">
        <f t="shared" si="2"/>
        <v>2.7771728876490505</v>
      </c>
      <c r="S15" s="17">
        <f t="shared" si="3"/>
        <v>1.306587394389245</v>
      </c>
      <c r="T15" s="17">
        <f t="shared" si="4"/>
        <v>15.036194995739178</v>
      </c>
      <c r="U15" s="17">
        <f t="shared" si="5"/>
        <v>4.3850236822021227</v>
      </c>
      <c r="V15" s="17">
        <f t="shared" si="6"/>
        <v>6.4551579699451286E-2</v>
      </c>
      <c r="W15" s="17">
        <f t="shared" si="7"/>
        <v>5805038.1813176237</v>
      </c>
      <c r="X15" s="18">
        <f t="shared" ca="1" si="15"/>
        <v>218477.31787760227</v>
      </c>
      <c r="Y15" s="17">
        <f t="shared" si="8"/>
        <v>61.12522361241281</v>
      </c>
      <c r="Z15" s="17">
        <f t="shared" si="9"/>
        <v>0.43174029970685046</v>
      </c>
      <c r="AA15" s="17">
        <f t="shared" si="10"/>
        <v>0.33117615550461188</v>
      </c>
      <c r="AB15" s="17">
        <f t="shared" si="11"/>
        <v>-0.69778825838140435</v>
      </c>
      <c r="AC15" s="17">
        <f t="shared" si="12"/>
        <v>0.8236204508640359</v>
      </c>
      <c r="AD15" s="18">
        <f t="shared" si="13"/>
        <v>1.1800487440590444E-2</v>
      </c>
      <c r="AE15" s="19">
        <f>IF($B15&gt;$C$1,"",p_2*$Q14*($S14/$W14)+p_3*$Q14*($T14/$W14))</f>
        <v>0.9008589465088237</v>
      </c>
      <c r="AF15" s="17">
        <f>IF($B15&gt;$C$1,"",p_4*$R14)</f>
        <v>0.37996007924663638</v>
      </c>
      <c r="AG15" s="17">
        <f>IF($B15&gt;$C$1,"",p_5*$R14)</f>
        <v>8.9126438341803602E-2</v>
      </c>
      <c r="AH15" s="18">
        <f t="shared" si="16"/>
        <v>0.46908651758844</v>
      </c>
      <c r="AI15" s="72">
        <v>0</v>
      </c>
      <c r="AJ15" s="73">
        <v>0</v>
      </c>
      <c r="AK15" s="73">
        <v>2</v>
      </c>
      <c r="AL15" s="72">
        <v>0</v>
      </c>
      <c r="AM15" s="73">
        <v>0</v>
      </c>
      <c r="AN15" s="73">
        <f t="shared" si="17"/>
        <v>0</v>
      </c>
      <c r="AO15" s="19">
        <f t="shared" ca="1" si="18"/>
        <v>1.3925150383553282E-4</v>
      </c>
      <c r="AP15" s="17">
        <f t="shared" ca="1" si="19"/>
        <v>0.22004216098324983</v>
      </c>
      <c r="AQ15" s="17">
        <f t="shared" ca="1" si="20"/>
        <v>0.22004216098324983</v>
      </c>
      <c r="AR15" s="66">
        <f t="shared" ca="1" si="21"/>
        <v>1.7970102999144365E-3</v>
      </c>
    </row>
    <row r="16" spans="1:46" s="1" customFormat="1" ht="12" x14ac:dyDescent="0.35">
      <c r="A16" s="84"/>
      <c r="B16" s="40">
        <f t="shared" si="0"/>
        <v>13</v>
      </c>
      <c r="C16" s="41">
        <f t="shared" si="14"/>
        <v>43864</v>
      </c>
      <c r="D16" s="28">
        <f>'I Disease Parameters'!$E$6/(1000*365)</f>
        <v>2.4383561643835616E-5</v>
      </c>
      <c r="E16" s="28">
        <f>'I Disease Parameters'!$E$7/(1000*365)</f>
        <v>1.3698630136986302E-5</v>
      </c>
      <c r="F16" s="27">
        <f>(1-'I Disease Parameters'!$E$8)/'I Disease Parameters'!$E$10</f>
        <v>0.16200000000000001</v>
      </c>
      <c r="G16" s="27">
        <f>'I Disease Parameters'!$E$8/'I Disease Parameters'!$E$11</f>
        <v>3.7999999999999999E-2</v>
      </c>
      <c r="H16" s="27">
        <f>1/'I Disease Parameters'!$E$12</f>
        <v>0.05</v>
      </c>
      <c r="I16" s="27">
        <f>'I Disease Parameters'!$E$9/'I Disease Parameters'!$E$14</f>
        <v>0</v>
      </c>
      <c r="J16" s="82">
        <f t="shared" si="22"/>
        <v>2.9622548171950012</v>
      </c>
      <c r="K16" s="60">
        <f t="shared" si="23"/>
        <v>0.96147505943347544</v>
      </c>
      <c r="L16" s="30">
        <f t="shared" si="24"/>
        <v>0.98499999999999999</v>
      </c>
      <c r="M16" s="27">
        <f>J16/'I Disease Parameters'!$E$12</f>
        <v>0.14811274085975007</v>
      </c>
      <c r="N16" s="27">
        <f>K16/'I Disease Parameters'!$E$13</f>
        <v>4.8073752971673774E-2</v>
      </c>
      <c r="O16" s="27">
        <f>L16/'I Disease Parameters'!$E$13</f>
        <v>4.9250000000000002E-2</v>
      </c>
      <c r="P16" s="27">
        <f>(1-L16)/'I Disease Parameters'!$E$13</f>
        <v>7.5000000000000067E-4</v>
      </c>
      <c r="Q16" s="19">
        <f t="shared" si="1"/>
        <v>5805075.7867311575</v>
      </c>
      <c r="R16" s="17">
        <f t="shared" si="2"/>
        <v>3.1380651202336978</v>
      </c>
      <c r="S16" s="17">
        <f t="shared" si="3"/>
        <v>1.6911421340114714</v>
      </c>
      <c r="T16" s="17">
        <f t="shared" si="4"/>
        <v>16.389711840408971</v>
      </c>
      <c r="U16" s="17">
        <f t="shared" si="5"/>
        <v>5.1908255866441753</v>
      </c>
      <c r="V16" s="17">
        <f t="shared" si="6"/>
        <v>7.5828725946255685E-2</v>
      </c>
      <c r="W16" s="17">
        <f t="shared" si="7"/>
        <v>5805102.1964758383</v>
      </c>
      <c r="X16" s="18">
        <f t="shared" ca="1" si="15"/>
        <v>218477.31787760227</v>
      </c>
      <c r="Y16" s="17">
        <f t="shared" si="8"/>
        <v>61.110392494127154</v>
      </c>
      <c r="Z16" s="17">
        <f t="shared" si="9"/>
        <v>0.36089223258464731</v>
      </c>
      <c r="AA16" s="17">
        <f t="shared" si="10"/>
        <v>0.38455473962222642</v>
      </c>
      <c r="AB16" s="17">
        <f t="shared" si="11"/>
        <v>1.3535168446697927</v>
      </c>
      <c r="AC16" s="17">
        <f t="shared" si="12"/>
        <v>0.80580190444205257</v>
      </c>
      <c r="AD16" s="18">
        <f t="shared" si="13"/>
        <v>1.1277146246804398E-2</v>
      </c>
      <c r="AE16" s="19">
        <f>IF($B16&gt;$C$1,"",p_2*$Q15*($S15/$W15)+p_3*$Q15*($T15/$W15))</f>
        <v>0.9163648535786717</v>
      </c>
      <c r="AF16" s="17">
        <f>IF($B16&gt;$C$1,"",p_4*$R15)</f>
        <v>0.44990200779914619</v>
      </c>
      <c r="AG16" s="17">
        <f>IF($B16&gt;$C$1,"",p_5*$R15)</f>
        <v>0.10553256973066391</v>
      </c>
      <c r="AH16" s="18">
        <f t="shared" si="16"/>
        <v>0.55543457752981007</v>
      </c>
      <c r="AI16" s="72">
        <v>0</v>
      </c>
      <c r="AJ16" s="73">
        <v>0</v>
      </c>
      <c r="AK16" s="73">
        <v>1</v>
      </c>
      <c r="AL16" s="72">
        <v>0</v>
      </c>
      <c r="AM16" s="73">
        <f>VLOOKUP(C16,'Singapore data'!$M:$P,4,0)</f>
        <v>3</v>
      </c>
      <c r="AN16" s="73">
        <f t="shared" si="17"/>
        <v>3</v>
      </c>
      <c r="AO16" s="19">
        <f t="shared" ca="1" si="18"/>
        <v>1.2717402747181454E-4</v>
      </c>
      <c r="AP16" s="17">
        <f t="shared" ca="1" si="19"/>
        <v>5.9759001047368576</v>
      </c>
      <c r="AQ16" s="17">
        <f t="shared" ca="1" si="20"/>
        <v>5.9759001047368576</v>
      </c>
      <c r="AR16" s="66">
        <f t="shared" ca="1" si="21"/>
        <v>1.9966781110160405E-3</v>
      </c>
    </row>
    <row r="17" spans="1:44" s="1" customFormat="1" ht="12" x14ac:dyDescent="0.35">
      <c r="A17" s="84"/>
      <c r="B17" s="40">
        <f t="shared" si="0"/>
        <v>14</v>
      </c>
      <c r="C17" s="41">
        <f t="shared" si="14"/>
        <v>43865</v>
      </c>
      <c r="D17" s="28">
        <f>'I Disease Parameters'!$E$6/(1000*365)</f>
        <v>2.4383561643835616E-5</v>
      </c>
      <c r="E17" s="28">
        <f>'I Disease Parameters'!$E$7/(1000*365)</f>
        <v>1.3698630136986302E-5</v>
      </c>
      <c r="F17" s="27">
        <f>(1-'I Disease Parameters'!$E$8)/'I Disease Parameters'!$E$10</f>
        <v>0.16200000000000001</v>
      </c>
      <c r="G17" s="27">
        <f>'I Disease Parameters'!$E$8/'I Disease Parameters'!$E$11</f>
        <v>3.7999999999999999E-2</v>
      </c>
      <c r="H17" s="27">
        <f>1/'I Disease Parameters'!$E$12</f>
        <v>0.05</v>
      </c>
      <c r="I17" s="27">
        <f>'I Disease Parameters'!$E$9/'I Disease Parameters'!$E$14</f>
        <v>0</v>
      </c>
      <c r="J17" s="82">
        <f t="shared" si="22"/>
        <v>2.9622548171950012</v>
      </c>
      <c r="K17" s="60">
        <f t="shared" si="23"/>
        <v>0.96147505943347544</v>
      </c>
      <c r="L17" s="30">
        <f t="shared" si="24"/>
        <v>0.98499999999999999</v>
      </c>
      <c r="M17" s="27">
        <f>J17/'I Disease Parameters'!$E$12</f>
        <v>0.14811274085975007</v>
      </c>
      <c r="N17" s="27">
        <f>K17/'I Disease Parameters'!$E$13</f>
        <v>4.8073752971673774E-2</v>
      </c>
      <c r="O17" s="27">
        <f>L17/'I Disease Parameters'!$E$13</f>
        <v>4.9250000000000002E-2</v>
      </c>
      <c r="P17" s="27">
        <f>(1-L17)/'I Disease Parameters'!$E$13</f>
        <v>7.5000000000000067E-4</v>
      </c>
      <c r="Q17" s="19">
        <f t="shared" si="1"/>
        <v>5805136.7758223638</v>
      </c>
      <c r="R17" s="17">
        <f t="shared" si="2"/>
        <v>3.548799039863189</v>
      </c>
      <c r="S17" s="17">
        <f t="shared" si="3"/>
        <v>2.1149284104581545</v>
      </c>
      <c r="T17" s="17">
        <f t="shared" si="4"/>
        <v>16.689248206356847</v>
      </c>
      <c r="U17" s="17">
        <f t="shared" si="5"/>
        <v>6.0825048942850737</v>
      </c>
      <c r="V17" s="17">
        <f t="shared" si="6"/>
        <v>8.812100982656243E-2</v>
      </c>
      <c r="W17" s="17">
        <f t="shared" si="7"/>
        <v>5805165.2113029147</v>
      </c>
      <c r="X17" s="18">
        <f t="shared" ca="1" si="15"/>
        <v>218477.31787760227</v>
      </c>
      <c r="Y17" s="17">
        <f t="shared" si="8"/>
        <v>60.989091206341982</v>
      </c>
      <c r="Z17" s="17">
        <f t="shared" si="9"/>
        <v>0.41073391962949124</v>
      </c>
      <c r="AA17" s="17">
        <f t="shared" si="10"/>
        <v>0.4237862764466831</v>
      </c>
      <c r="AB17" s="17">
        <f t="shared" si="11"/>
        <v>0.29953636594787625</v>
      </c>
      <c r="AC17" s="17">
        <f t="shared" si="12"/>
        <v>0.89167930764089842</v>
      </c>
      <c r="AD17" s="18">
        <f t="shared" si="13"/>
        <v>1.2292283880306745E-2</v>
      </c>
      <c r="AE17" s="19">
        <f>IF($B17&gt;$C$1,"",p_2*$Q16*($S16/$W16)+p_3*$Q16*($T16/$W16))</f>
        <v>1.0383899308696598</v>
      </c>
      <c r="AF17" s="17">
        <f>IF($B17&gt;$C$1,"",p_4*$R16)</f>
        <v>0.50836654947785909</v>
      </c>
      <c r="AG17" s="17">
        <f>IF($B17&gt;$C$1,"",p_5*$R16)</f>
        <v>0.11924647456888052</v>
      </c>
      <c r="AH17" s="18">
        <f t="shared" si="16"/>
        <v>0.62761302404673958</v>
      </c>
      <c r="AI17" s="72">
        <v>0</v>
      </c>
      <c r="AJ17" s="73">
        <v>0</v>
      </c>
      <c r="AK17" s="73">
        <v>0</v>
      </c>
      <c r="AL17" s="72">
        <v>0</v>
      </c>
      <c r="AM17" s="73">
        <f>VLOOKUP(C17,'Singapore data'!$M:$P,4,0)</f>
        <v>2</v>
      </c>
      <c r="AN17" s="73">
        <f t="shared" si="17"/>
        <v>5</v>
      </c>
      <c r="AO17" s="19">
        <f t="shared" ca="1" si="18"/>
        <v>1.5110024299404905E-4</v>
      </c>
      <c r="AP17" s="17">
        <f t="shared" ca="1" si="19"/>
        <v>1.8834460117661354</v>
      </c>
      <c r="AQ17" s="17">
        <f t="shared" ca="1" si="20"/>
        <v>1.8834460117661354</v>
      </c>
      <c r="AR17" s="66">
        <f t="shared" ca="1" si="21"/>
        <v>2.218531234462267E-3</v>
      </c>
    </row>
    <row r="18" spans="1:44" s="1" customFormat="1" ht="12" x14ac:dyDescent="0.35">
      <c r="A18" s="84"/>
      <c r="B18" s="40">
        <f t="shared" si="0"/>
        <v>15</v>
      </c>
      <c r="C18" s="41">
        <f t="shared" si="14"/>
        <v>43866</v>
      </c>
      <c r="D18" s="28">
        <f>'I Disease Parameters'!$E$6/(1000*365)</f>
        <v>2.4383561643835616E-5</v>
      </c>
      <c r="E18" s="28">
        <f>'I Disease Parameters'!$E$7/(1000*365)</f>
        <v>1.3698630136986302E-5</v>
      </c>
      <c r="F18" s="27">
        <f>(1-'I Disease Parameters'!$E$8)/'I Disease Parameters'!$E$10</f>
        <v>0.16200000000000001</v>
      </c>
      <c r="G18" s="27">
        <f>'I Disease Parameters'!$E$8/'I Disease Parameters'!$E$11</f>
        <v>3.7999999999999999E-2</v>
      </c>
      <c r="H18" s="27">
        <f>1/'I Disease Parameters'!$E$12</f>
        <v>0.05</v>
      </c>
      <c r="I18" s="27">
        <f>'I Disease Parameters'!$E$9/'I Disease Parameters'!$E$14</f>
        <v>0</v>
      </c>
      <c r="J18" s="82">
        <f t="shared" si="22"/>
        <v>2.9622548171950012</v>
      </c>
      <c r="K18" s="60">
        <f t="shared" si="23"/>
        <v>0.96147505943347544</v>
      </c>
      <c r="L18" s="30">
        <f t="shared" si="24"/>
        <v>0.98499999999999999</v>
      </c>
      <c r="M18" s="27">
        <f>J18/'I Disease Parameters'!$E$12</f>
        <v>0.14811274085975007</v>
      </c>
      <c r="N18" s="27">
        <f>K18/'I Disease Parameters'!$E$13</f>
        <v>4.8073752971673774E-2</v>
      </c>
      <c r="O18" s="27">
        <f>L18/'I Disease Parameters'!$E$13</f>
        <v>4.9250000000000002E-2</v>
      </c>
      <c r="P18" s="27">
        <f>(1-L18)/'I Disease Parameters'!$E$13</f>
        <v>7.5000000000000067E-4</v>
      </c>
      <c r="Q18" s="19">
        <f t="shared" si="1"/>
        <v>5805197.688447386</v>
      </c>
      <c r="R18" s="17">
        <f t="shared" si="2"/>
        <v>3.9545477929874115</v>
      </c>
      <c r="S18" s="17">
        <f t="shared" si="3"/>
        <v>2.5840584627710221</v>
      </c>
      <c r="T18" s="17">
        <f t="shared" si="4"/>
        <v>15.989411539715363</v>
      </c>
      <c r="U18" s="17">
        <f t="shared" si="5"/>
        <v>7.0101134669862031</v>
      </c>
      <c r="V18" s="17">
        <f t="shared" si="6"/>
        <v>0.10063794598133008</v>
      </c>
      <c r="W18" s="17">
        <f t="shared" si="7"/>
        <v>5805227.2265786473</v>
      </c>
      <c r="X18" s="18">
        <f t="shared" ca="1" si="15"/>
        <v>218477.31787760227</v>
      </c>
      <c r="Y18" s="17">
        <f t="shared" si="8"/>
        <v>60.912625022232533</v>
      </c>
      <c r="Z18" s="17">
        <f t="shared" si="9"/>
        <v>0.40574875312422254</v>
      </c>
      <c r="AA18" s="17">
        <f t="shared" si="10"/>
        <v>0.46913005231286764</v>
      </c>
      <c r="AB18" s="17">
        <f t="shared" si="11"/>
        <v>-0.69983666664148458</v>
      </c>
      <c r="AC18" s="17">
        <f t="shared" si="12"/>
        <v>0.9276085727011294</v>
      </c>
      <c r="AD18" s="18">
        <f t="shared" si="13"/>
        <v>1.2516936154767649E-2</v>
      </c>
      <c r="AE18" s="19">
        <f>IF($B18&gt;$C$1,"",p_2*$Q17*($S17/$W17)+p_3*$Q17*($T17/$W17))</f>
        <v>1.1155571747823376</v>
      </c>
      <c r="AF18" s="17">
        <f>IF($B18&gt;$C$1,"",p_4*$R17)</f>
        <v>0.57490544445783665</v>
      </c>
      <c r="AG18" s="17">
        <f>IF($B18&gt;$C$1,"",p_5*$R17)</f>
        <v>0.13485436351480118</v>
      </c>
      <c r="AH18" s="18">
        <f t="shared" si="16"/>
        <v>0.70975980797263782</v>
      </c>
      <c r="AI18" s="72">
        <v>0</v>
      </c>
      <c r="AJ18" s="73">
        <v>0</v>
      </c>
      <c r="AK18" s="73">
        <v>0</v>
      </c>
      <c r="AL18" s="72">
        <v>0</v>
      </c>
      <c r="AM18" s="73">
        <f>VLOOKUP(C18,'Singapore data'!$M:$P,4,0)</f>
        <v>3</v>
      </c>
      <c r="AN18" s="73">
        <f t="shared" si="17"/>
        <v>8</v>
      </c>
      <c r="AO18" s="19">
        <f t="shared" ca="1" si="18"/>
        <v>1.5667369070252954E-4</v>
      </c>
      <c r="AP18" s="17">
        <f t="shared" ca="1" si="19"/>
        <v>5.2452001371775294</v>
      </c>
      <c r="AQ18" s="17">
        <f t="shared" ca="1" si="20"/>
        <v>5.2452001371775294</v>
      </c>
      <c r="AR18" s="66">
        <f t="shared" ca="1" si="21"/>
        <v>2.4650347049580742E-3</v>
      </c>
    </row>
    <row r="19" spans="1:44" s="1" customFormat="1" ht="12" x14ac:dyDescent="0.35">
      <c r="A19" s="84"/>
      <c r="B19" s="40">
        <f t="shared" si="0"/>
        <v>16</v>
      </c>
      <c r="C19" s="41">
        <f t="shared" si="14"/>
        <v>43867</v>
      </c>
      <c r="D19" s="28">
        <f>'I Disease Parameters'!$E$6/(1000*365)</f>
        <v>2.4383561643835616E-5</v>
      </c>
      <c r="E19" s="28">
        <f>'I Disease Parameters'!$E$7/(1000*365)</f>
        <v>1.3698630136986302E-5</v>
      </c>
      <c r="F19" s="27">
        <f>(1-'I Disease Parameters'!$E$8)/'I Disease Parameters'!$E$10</f>
        <v>0.16200000000000001</v>
      </c>
      <c r="G19" s="27">
        <f>'I Disease Parameters'!$E$8/'I Disease Parameters'!$E$11</f>
        <v>3.7999999999999999E-2</v>
      </c>
      <c r="H19" s="27">
        <f>1/'I Disease Parameters'!$E$12</f>
        <v>0.05</v>
      </c>
      <c r="I19" s="27">
        <f>'I Disease Parameters'!$E$9/'I Disease Parameters'!$E$14</f>
        <v>0</v>
      </c>
      <c r="J19" s="82">
        <f t="shared" si="22"/>
        <v>2.9622548171950012</v>
      </c>
      <c r="K19" s="60">
        <f t="shared" si="23"/>
        <v>0.96147505943347544</v>
      </c>
      <c r="L19" s="30">
        <f t="shared" si="24"/>
        <v>0.98499999999999999</v>
      </c>
      <c r="M19" s="27">
        <f>J19/'I Disease Parameters'!$E$12</f>
        <v>0.14811274085975007</v>
      </c>
      <c r="N19" s="27">
        <f>K19/'I Disease Parameters'!$E$13</f>
        <v>4.8073752971673774E-2</v>
      </c>
      <c r="O19" s="27">
        <f>L19/'I Disease Parameters'!$E$13</f>
        <v>4.9250000000000002E-2</v>
      </c>
      <c r="P19" s="27">
        <f>(1-L19)/'I Disease Parameters'!$E$13</f>
        <v>7.5000000000000067E-4</v>
      </c>
      <c r="Q19" s="19">
        <f t="shared" si="1"/>
        <v>5805258.5659101726</v>
      </c>
      <c r="R19" s="17">
        <f t="shared" si="2"/>
        <v>4.3149812059242931</v>
      </c>
      <c r="S19" s="17">
        <f t="shared" si="3"/>
        <v>3.0954568840352978</v>
      </c>
      <c r="T19" s="17">
        <f t="shared" si="4"/>
        <v>15.339994745828324</v>
      </c>
      <c r="U19" s="17">
        <f t="shared" si="5"/>
        <v>7.9266988795041327</v>
      </c>
      <c r="V19" s="17">
        <f t="shared" si="6"/>
        <v>0.11263000463611661</v>
      </c>
      <c r="W19" s="17">
        <f t="shared" si="7"/>
        <v>5805289.2430418888</v>
      </c>
      <c r="X19" s="18">
        <f t="shared" ca="1" si="15"/>
        <v>218477.31787760227</v>
      </c>
      <c r="Y19" s="17">
        <f t="shared" si="8"/>
        <v>60.877462786622345</v>
      </c>
      <c r="Z19" s="17">
        <f t="shared" si="9"/>
        <v>0.36043341293688158</v>
      </c>
      <c r="AA19" s="17">
        <f t="shared" si="10"/>
        <v>0.5113984212642757</v>
      </c>
      <c r="AB19" s="17">
        <f t="shared" si="11"/>
        <v>-0.64941679388703832</v>
      </c>
      <c r="AC19" s="17">
        <f t="shared" si="12"/>
        <v>0.91658541251792958</v>
      </c>
      <c r="AD19" s="18">
        <f t="shared" si="13"/>
        <v>1.199205865478653E-2</v>
      </c>
      <c r="AE19" s="19">
        <f>IF($B19&gt;$C$1,"",p_2*$Q18*($S18/$W18)+p_3*$Q18*($T18/$W18))</f>
        <v>1.1513971434219397</v>
      </c>
      <c r="AF19" s="17">
        <f>IF($B19&gt;$C$1,"",p_4*$R18)</f>
        <v>0.64063674246396074</v>
      </c>
      <c r="AG19" s="17">
        <f>IF($B19&gt;$C$1,"",p_5*$R18)</f>
        <v>0.15027281613352164</v>
      </c>
      <c r="AH19" s="18">
        <f t="shared" si="16"/>
        <v>0.79090955859748235</v>
      </c>
      <c r="AI19" s="72">
        <v>0</v>
      </c>
      <c r="AJ19" s="73">
        <v>0</v>
      </c>
      <c r="AK19" s="73">
        <v>0</v>
      </c>
      <c r="AL19" s="72">
        <v>0</v>
      </c>
      <c r="AM19" s="73">
        <f>VLOOKUP(C19,'Singapore data'!$M:$P,4,0)</f>
        <v>4</v>
      </c>
      <c r="AN19" s="73">
        <f t="shared" si="17"/>
        <v>12</v>
      </c>
      <c r="AO19" s="19">
        <f t="shared" ca="1" si="18"/>
        <v>1.4380947077984052E-4</v>
      </c>
      <c r="AP19" s="17">
        <f t="shared" ca="1" si="19"/>
        <v>10.298261461101006</v>
      </c>
      <c r="AQ19" s="17">
        <f t="shared" ca="1" si="20"/>
        <v>10.298261461101006</v>
      </c>
      <c r="AR19" s="66">
        <f t="shared" ca="1" si="21"/>
        <v>2.7389274499534156E-3</v>
      </c>
    </row>
    <row r="20" spans="1:44" s="1" customFormat="1" ht="12" x14ac:dyDescent="0.35">
      <c r="A20" s="84"/>
      <c r="B20" s="40">
        <f t="shared" si="0"/>
        <v>17</v>
      </c>
      <c r="C20" s="41">
        <f t="shared" si="14"/>
        <v>43868</v>
      </c>
      <c r="D20" s="28">
        <f>'I Disease Parameters'!$E$6/(1000*365)</f>
        <v>2.4383561643835616E-5</v>
      </c>
      <c r="E20" s="28">
        <f>'I Disease Parameters'!$E$7/(1000*365)</f>
        <v>1.3698630136986302E-5</v>
      </c>
      <c r="F20" s="27">
        <f>(1-'I Disease Parameters'!$E$8)/'I Disease Parameters'!$E$10</f>
        <v>0.16200000000000001</v>
      </c>
      <c r="G20" s="27">
        <f>'I Disease Parameters'!$E$8/'I Disease Parameters'!$E$11</f>
        <v>3.7999999999999999E-2</v>
      </c>
      <c r="H20" s="27">
        <f>1/'I Disease Parameters'!$E$12</f>
        <v>0.05</v>
      </c>
      <c r="I20" s="27">
        <f>'I Disease Parameters'!$E$9/'I Disease Parameters'!$E$14</f>
        <v>0</v>
      </c>
      <c r="J20" s="82">
        <f t="shared" si="22"/>
        <v>2.9622548171950012</v>
      </c>
      <c r="K20" s="60">
        <f t="shared" si="23"/>
        <v>0.96147505943347544</v>
      </c>
      <c r="L20" s="30">
        <f t="shared" si="24"/>
        <v>0.98499999999999999</v>
      </c>
      <c r="M20" s="27">
        <f>J20/'I Disease Parameters'!$E$12</f>
        <v>0.14811274085975007</v>
      </c>
      <c r="N20" s="27">
        <f>K20/'I Disease Parameters'!$E$13</f>
        <v>4.8073752971673774E-2</v>
      </c>
      <c r="O20" s="27">
        <f>L20/'I Disease Parameters'!$E$13</f>
        <v>4.9250000000000002E-2</v>
      </c>
      <c r="P20" s="27">
        <f>(1-L20)/'I Disease Parameters'!$E$13</f>
        <v>7.5000000000000067E-4</v>
      </c>
      <c r="Q20" s="19">
        <f t="shared" si="1"/>
        <v>5805319.3995269453</v>
      </c>
      <c r="R20" s="17">
        <f t="shared" si="2"/>
        <v>4.6478472570225575</v>
      </c>
      <c r="S20" s="17">
        <f t="shared" si="3"/>
        <v>3.639668591674309</v>
      </c>
      <c r="T20" s="17">
        <f t="shared" si="4"/>
        <v>14.736754157447706</v>
      </c>
      <c r="U20" s="17">
        <f t="shared" si="5"/>
        <v>8.8368578800217854</v>
      </c>
      <c r="V20" s="17">
        <f t="shared" si="6"/>
        <v>0.12413500069548786</v>
      </c>
      <c r="W20" s="17">
        <f t="shared" si="7"/>
        <v>5805351.2606548313</v>
      </c>
      <c r="X20" s="18">
        <f t="shared" ca="1" si="15"/>
        <v>218477.31787760227</v>
      </c>
      <c r="Y20" s="17">
        <f t="shared" si="8"/>
        <v>60.833616772666574</v>
      </c>
      <c r="Z20" s="17">
        <f t="shared" si="9"/>
        <v>0.33286605109826439</v>
      </c>
      <c r="AA20" s="17">
        <f t="shared" si="10"/>
        <v>0.54421170763901117</v>
      </c>
      <c r="AB20" s="17">
        <f t="shared" si="11"/>
        <v>-0.60324058838061845</v>
      </c>
      <c r="AC20" s="17">
        <f t="shared" si="12"/>
        <v>0.91015900051765275</v>
      </c>
      <c r="AD20" s="18">
        <f t="shared" si="13"/>
        <v>1.1504996059371247E-2</v>
      </c>
      <c r="AE20" s="19">
        <f>IF($B20&gt;$C$1,"",p_2*$Q19*($S19/$W19)+p_3*$Q19*($T19/$W19))</f>
        <v>1.1959214016147104</v>
      </c>
      <c r="AF20" s="17">
        <f>IF($B20&gt;$C$1,"",p_4*$R19)</f>
        <v>0.69902695535973547</v>
      </c>
      <c r="AG20" s="17">
        <f>IF($B20&gt;$C$1,"",p_5*$R19)</f>
        <v>0.16396928582512313</v>
      </c>
      <c r="AH20" s="18">
        <f t="shared" si="16"/>
        <v>0.86299624118485863</v>
      </c>
      <c r="AI20" s="72">
        <v>0</v>
      </c>
      <c r="AJ20" s="73">
        <v>0</v>
      </c>
      <c r="AK20" s="73">
        <v>0</v>
      </c>
      <c r="AL20" s="72">
        <v>0</v>
      </c>
      <c r="AM20" s="73">
        <f>VLOOKUP(C20,'Singapore data'!$M:$P,4,0)</f>
        <v>4</v>
      </c>
      <c r="AN20" s="73">
        <f t="shared" si="17"/>
        <v>16</v>
      </c>
      <c r="AO20" s="19">
        <f t="shared" ca="1" si="18"/>
        <v>1.3236493432614794E-4</v>
      </c>
      <c r="AP20" s="17">
        <f t="shared" ca="1" si="19"/>
        <v>9.8407925828203258</v>
      </c>
      <c r="AQ20" s="17">
        <f t="shared" ca="1" si="20"/>
        <v>9.8407925828203258</v>
      </c>
      <c r="AR20" s="66">
        <f t="shared" ca="1" si="21"/>
        <v>3.0432527221704616E-3</v>
      </c>
    </row>
    <row r="21" spans="1:44" s="1" customFormat="1" ht="12" x14ac:dyDescent="0.35">
      <c r="A21" s="84"/>
      <c r="B21" s="40">
        <f t="shared" si="0"/>
        <v>18</v>
      </c>
      <c r="C21" s="41">
        <f t="shared" si="14"/>
        <v>43869</v>
      </c>
      <c r="D21" s="28">
        <f>'I Disease Parameters'!$E$6/(1000*365)</f>
        <v>2.4383561643835616E-5</v>
      </c>
      <c r="E21" s="28">
        <f>'I Disease Parameters'!$E$7/(1000*365)</f>
        <v>1.3698630136986302E-5</v>
      </c>
      <c r="F21" s="27">
        <f>(1-'I Disease Parameters'!$E$8)/'I Disease Parameters'!$E$10</f>
        <v>0.16200000000000001</v>
      </c>
      <c r="G21" s="27">
        <f>'I Disease Parameters'!$E$8/'I Disease Parameters'!$E$11</f>
        <v>3.7999999999999999E-2</v>
      </c>
      <c r="H21" s="27">
        <f>1/'I Disease Parameters'!$E$12</f>
        <v>0.05</v>
      </c>
      <c r="I21" s="27">
        <f>'I Disease Parameters'!$E$9/'I Disease Parameters'!$E$14</f>
        <v>0</v>
      </c>
      <c r="J21" s="82">
        <f t="shared" si="22"/>
        <v>2.9622548171950012</v>
      </c>
      <c r="K21" s="60">
        <f t="shared" si="23"/>
        <v>0.96147505943347544</v>
      </c>
      <c r="L21" s="30">
        <f t="shared" si="24"/>
        <v>0.98499999999999999</v>
      </c>
      <c r="M21" s="27">
        <f>J21/'I Disease Parameters'!$E$12</f>
        <v>0.14811274085975007</v>
      </c>
      <c r="N21" s="27">
        <f>K21/'I Disease Parameters'!$E$13</f>
        <v>4.8073752971673774E-2</v>
      </c>
      <c r="O21" s="27">
        <f>L21/'I Disease Parameters'!$E$13</f>
        <v>4.9250000000000002E-2</v>
      </c>
      <c r="P21" s="27">
        <f>(1-L21)/'I Disease Parameters'!$E$13</f>
        <v>7.5000000000000067E-4</v>
      </c>
      <c r="Q21" s="19">
        <f t="shared" si="1"/>
        <v>5805380.1822184697</v>
      </c>
      <c r="R21" s="17">
        <f t="shared" si="2"/>
        <v>4.9657396596310566</v>
      </c>
      <c r="S21" s="17">
        <f t="shared" si="3"/>
        <v>4.2105865592543896</v>
      </c>
      <c r="T21" s="17">
        <f t="shared" si="4"/>
        <v>14.176332771997556</v>
      </c>
      <c r="U21" s="17">
        <f t="shared" si="5"/>
        <v>9.7445053990121284</v>
      </c>
      <c r="V21" s="17">
        <f t="shared" si="6"/>
        <v>0.13518756631357365</v>
      </c>
      <c r="W21" s="17">
        <f t="shared" si="7"/>
        <v>5805413.2793828594</v>
      </c>
      <c r="X21" s="18">
        <f t="shared" ca="1" si="15"/>
        <v>218477.31787760227</v>
      </c>
      <c r="Y21" s="17">
        <f t="shared" si="8"/>
        <v>60.782691524364054</v>
      </c>
      <c r="Z21" s="17">
        <f t="shared" si="9"/>
        <v>0.31789240260849905</v>
      </c>
      <c r="AA21" s="17">
        <f t="shared" si="10"/>
        <v>0.57091796758008062</v>
      </c>
      <c r="AB21" s="17">
        <f t="shared" si="11"/>
        <v>-0.56042138545014986</v>
      </c>
      <c r="AC21" s="17">
        <f t="shared" si="12"/>
        <v>0.90764751899034302</v>
      </c>
      <c r="AD21" s="18">
        <f t="shared" si="13"/>
        <v>1.1052565618085791E-2</v>
      </c>
      <c r="AE21" s="19">
        <f>IF($B21&gt;$C$1,"",p_2*$Q20*($S20/$W20)+p_3*$Q20*($T20/$W20))</f>
        <v>1.2475255231535187</v>
      </c>
      <c r="AF21" s="17">
        <f>IF($B21&gt;$C$1,"",p_4*$R20)</f>
        <v>0.7529512556376543</v>
      </c>
      <c r="AG21" s="17">
        <f>IF($B21&gt;$C$1,"",p_5*$R20)</f>
        <v>0.17661819576685719</v>
      </c>
      <c r="AH21" s="18">
        <f t="shared" si="16"/>
        <v>0.92956945140451153</v>
      </c>
      <c r="AI21" s="72">
        <v>0</v>
      </c>
      <c r="AJ21" s="73">
        <v>0</v>
      </c>
      <c r="AK21" s="73">
        <v>0</v>
      </c>
      <c r="AL21" s="72">
        <v>0</v>
      </c>
      <c r="AM21" s="73">
        <f>VLOOKUP(C21,'Singapore data'!$M:$P,4,0)</f>
        <v>6</v>
      </c>
      <c r="AN21" s="73">
        <f t="shared" si="17"/>
        <v>22</v>
      </c>
      <c r="AO21" s="19">
        <f t="shared" ca="1" si="18"/>
        <v>1.2215920674209214E-4</v>
      </c>
      <c r="AP21" s="17">
        <f t="shared" ca="1" si="19"/>
        <v>25.709265948130344</v>
      </c>
      <c r="AQ21" s="17">
        <f t="shared" ca="1" si="20"/>
        <v>25.709265948130344</v>
      </c>
      <c r="AR21" s="66">
        <f t="shared" ca="1" si="21"/>
        <v>3.3813919135227354E-3</v>
      </c>
    </row>
    <row r="22" spans="1:44" s="1" customFormat="1" ht="12" x14ac:dyDescent="0.35">
      <c r="A22" s="84"/>
      <c r="B22" s="40">
        <f t="shared" si="0"/>
        <v>19</v>
      </c>
      <c r="C22" s="41">
        <f t="shared" si="14"/>
        <v>43870</v>
      </c>
      <c r="D22" s="28">
        <f>'I Disease Parameters'!$E$6/(1000*365)</f>
        <v>2.4383561643835616E-5</v>
      </c>
      <c r="E22" s="28">
        <f>'I Disease Parameters'!$E$7/(1000*365)</f>
        <v>1.3698630136986302E-5</v>
      </c>
      <c r="F22" s="27">
        <f>(1-'I Disease Parameters'!$E$8)/'I Disease Parameters'!$E$10</f>
        <v>0.16200000000000001</v>
      </c>
      <c r="G22" s="27">
        <f>'I Disease Parameters'!$E$8/'I Disease Parameters'!$E$11</f>
        <v>3.7999999999999999E-2</v>
      </c>
      <c r="H22" s="27">
        <f>1/'I Disease Parameters'!$E$12</f>
        <v>0.05</v>
      </c>
      <c r="I22" s="27">
        <f>'I Disease Parameters'!$E$9/'I Disease Parameters'!$E$14</f>
        <v>0</v>
      </c>
      <c r="J22" s="82">
        <f t="shared" si="22"/>
        <v>2.9622548171950012</v>
      </c>
      <c r="K22" s="60">
        <f t="shared" si="23"/>
        <v>0.96147505943347544</v>
      </c>
      <c r="L22" s="30">
        <f t="shared" si="24"/>
        <v>0.98499999999999999</v>
      </c>
      <c r="M22" s="27">
        <f>J22/'I Disease Parameters'!$E$12</f>
        <v>0.14811274085975007</v>
      </c>
      <c r="N22" s="27">
        <f>K22/'I Disease Parameters'!$E$13</f>
        <v>4.8073752971673774E-2</v>
      </c>
      <c r="O22" s="27">
        <f>L22/'I Disease Parameters'!$E$13</f>
        <v>4.9250000000000002E-2</v>
      </c>
      <c r="P22" s="27">
        <f>(1-L22)/'I Disease Parameters'!$E$13</f>
        <v>7.5000000000000067E-4</v>
      </c>
      <c r="Q22" s="19">
        <f t="shared" si="1"/>
        <v>5805440.90797152</v>
      </c>
      <c r="R22" s="17">
        <f t="shared" si="2"/>
        <v>5.2776672987383355</v>
      </c>
      <c r="S22" s="17">
        <f t="shared" si="3"/>
        <v>4.8044493768839667</v>
      </c>
      <c r="T22" s="17">
        <f t="shared" si="4"/>
        <v>13.656020044124316</v>
      </c>
      <c r="U22" s="17">
        <f t="shared" si="5"/>
        <v>10.653085629620398</v>
      </c>
      <c r="V22" s="17">
        <f t="shared" si="6"/>
        <v>0.14581981589257181</v>
      </c>
      <c r="W22" s="17">
        <f t="shared" si="7"/>
        <v>5805475.2991938693</v>
      </c>
      <c r="X22" s="18">
        <f t="shared" ca="1" si="15"/>
        <v>218477.31787760227</v>
      </c>
      <c r="Y22" s="17">
        <f t="shared" si="8"/>
        <v>60.725753050297499</v>
      </c>
      <c r="Z22" s="17">
        <f t="shared" si="9"/>
        <v>0.31192763910727894</v>
      </c>
      <c r="AA22" s="17">
        <f t="shared" si="10"/>
        <v>0.59386281762957704</v>
      </c>
      <c r="AB22" s="17">
        <f t="shared" si="11"/>
        <v>-0.52031272787323957</v>
      </c>
      <c r="AC22" s="17">
        <f t="shared" si="12"/>
        <v>0.90858023060826909</v>
      </c>
      <c r="AD22" s="18">
        <f t="shared" si="13"/>
        <v>1.0632249578998165E-2</v>
      </c>
      <c r="AE22" s="19">
        <f>IF($B22&gt;$C$1,"",p_2*$Q21*($S21/$W21)+p_3*$Q21*($T21/$W21))</f>
        <v>1.3051435948644454</v>
      </c>
      <c r="AF22" s="17">
        <f>IF($B22&gt;$C$1,"",p_4*$R21)</f>
        <v>0.8044498248602312</v>
      </c>
      <c r="AG22" s="17">
        <f>IF($B22&gt;$C$1,"",p_5*$R21)</f>
        <v>0.18869810706598014</v>
      </c>
      <c r="AH22" s="18">
        <f t="shared" si="16"/>
        <v>0.99314793192621131</v>
      </c>
      <c r="AI22" s="72">
        <v>0</v>
      </c>
      <c r="AJ22" s="73">
        <v>0</v>
      </c>
      <c r="AK22" s="73">
        <v>1</v>
      </c>
      <c r="AL22" s="72">
        <v>0</v>
      </c>
      <c r="AM22" s="73">
        <f>VLOOKUP(C22,'Singapore data'!$M:$P,4,0)</f>
        <v>1</v>
      </c>
      <c r="AN22" s="73">
        <f t="shared" si="17"/>
        <v>23</v>
      </c>
      <c r="AO22" s="19">
        <f t="shared" ca="1" si="18"/>
        <v>1.1304473111010666E-4</v>
      </c>
      <c r="AP22" s="17">
        <f t="shared" ca="1" si="19"/>
        <v>4.6950836887834195E-5</v>
      </c>
      <c r="AQ22" s="17">
        <f t="shared" ca="1" si="20"/>
        <v>4.6950836887834195E-5</v>
      </c>
      <c r="AR22" s="66">
        <f t="shared" ca="1" si="21"/>
        <v>3.7571021261363726E-3</v>
      </c>
    </row>
    <row r="23" spans="1:44" s="1" customFormat="1" ht="12" x14ac:dyDescent="0.35">
      <c r="A23" s="84"/>
      <c r="B23" s="40">
        <f t="shared" si="0"/>
        <v>20</v>
      </c>
      <c r="C23" s="41">
        <f t="shared" si="14"/>
        <v>43871</v>
      </c>
      <c r="D23" s="28">
        <f>'I Disease Parameters'!$E$6/(1000*365)</f>
        <v>2.4383561643835616E-5</v>
      </c>
      <c r="E23" s="28">
        <f>'I Disease Parameters'!$E$7/(1000*365)</f>
        <v>1.3698630136986302E-5</v>
      </c>
      <c r="F23" s="27">
        <f>(1-'I Disease Parameters'!$E$8)/'I Disease Parameters'!$E$10</f>
        <v>0.16200000000000001</v>
      </c>
      <c r="G23" s="27">
        <f>'I Disease Parameters'!$E$8/'I Disease Parameters'!$E$11</f>
        <v>3.7999999999999999E-2</v>
      </c>
      <c r="H23" s="27">
        <f>1/'I Disease Parameters'!$E$12</f>
        <v>0.05</v>
      </c>
      <c r="I23" s="27">
        <f>'I Disease Parameters'!$E$9/'I Disease Parameters'!$E$14</f>
        <v>0</v>
      </c>
      <c r="J23" s="82">
        <f t="shared" si="22"/>
        <v>2.9622548171950012</v>
      </c>
      <c r="K23" s="60">
        <f t="shared" si="23"/>
        <v>0.96147505943347544</v>
      </c>
      <c r="L23" s="30">
        <f t="shared" si="24"/>
        <v>0.98499999999999999</v>
      </c>
      <c r="M23" s="27">
        <f>J23/'I Disease Parameters'!$E$12</f>
        <v>0.14811274085975007</v>
      </c>
      <c r="N23" s="27">
        <f>K23/'I Disease Parameters'!$E$13</f>
        <v>4.8073752971673774E-2</v>
      </c>
      <c r="O23" s="27">
        <f>L23/'I Disease Parameters'!$E$13</f>
        <v>4.9250000000000002E-2</v>
      </c>
      <c r="P23" s="27">
        <f>(1-L23)/'I Disease Parameters'!$E$13</f>
        <v>7.5000000000000067E-4</v>
      </c>
      <c r="Q23" s="19">
        <f t="shared" si="1"/>
        <v>5805501.5714603737</v>
      </c>
      <c r="R23" s="17">
        <f t="shared" si="2"/>
        <v>5.5901497373829407</v>
      </c>
      <c r="S23" s="17">
        <f t="shared" si="3"/>
        <v>5.4191431960603538</v>
      </c>
      <c r="T23" s="17">
        <f t="shared" si="4"/>
        <v>14.17358333050243</v>
      </c>
      <c r="U23" s="17">
        <f t="shared" si="5"/>
        <v>11.56572115295786</v>
      </c>
      <c r="V23" s="17">
        <f t="shared" si="6"/>
        <v>0.15606183092566506</v>
      </c>
      <c r="W23" s="17">
        <f t="shared" si="7"/>
        <v>5805538.3200577907</v>
      </c>
      <c r="X23" s="18">
        <f t="shared" ca="1" si="15"/>
        <v>218477.31787760227</v>
      </c>
      <c r="Y23" s="17">
        <f t="shared" si="8"/>
        <v>60.663488853722811</v>
      </c>
      <c r="Z23" s="17">
        <f t="shared" si="9"/>
        <v>0.31248243864460523</v>
      </c>
      <c r="AA23" s="17">
        <f t="shared" si="10"/>
        <v>0.6146938191763871</v>
      </c>
      <c r="AB23" s="17">
        <f t="shared" si="11"/>
        <v>0.51756328637811322</v>
      </c>
      <c r="AC23" s="17">
        <f t="shared" si="12"/>
        <v>0.91263552333746212</v>
      </c>
      <c r="AD23" s="18">
        <f t="shared" si="13"/>
        <v>1.0242015033093244E-2</v>
      </c>
      <c r="AE23" s="19">
        <f>IF($B23&gt;$C$1,"",p_2*$Q22*($S22/$W22)+p_3*$Q22*($T22/$W22))</f>
        <v>1.3680881952045834</v>
      </c>
      <c r="AF23" s="17">
        <f>IF($B23&gt;$C$1,"",p_4*$R22)</f>
        <v>0.85498210239561034</v>
      </c>
      <c r="AG23" s="17">
        <f>IF($B23&gt;$C$1,"",p_5*$R22)</f>
        <v>0.20055135735205676</v>
      </c>
      <c r="AH23" s="18">
        <f t="shared" si="16"/>
        <v>1.0555334597476671</v>
      </c>
      <c r="AI23" s="72">
        <v>0</v>
      </c>
      <c r="AJ23" s="73">
        <v>0</v>
      </c>
      <c r="AK23" s="73">
        <v>0</v>
      </c>
      <c r="AL23" s="72">
        <v>0</v>
      </c>
      <c r="AM23" s="73">
        <f>VLOOKUP(C23,'Singapore data'!$M:$P,4,0)</f>
        <v>2</v>
      </c>
      <c r="AN23" s="73">
        <f t="shared" si="17"/>
        <v>25</v>
      </c>
      <c r="AO23" s="19">
        <f t="shared" ca="1" si="18"/>
        <v>1.0489887193810799E-4</v>
      </c>
      <c r="AP23" s="17">
        <f t="shared" ca="1" si="19"/>
        <v>0.89201704565621154</v>
      </c>
      <c r="AQ23" s="17">
        <f t="shared" ca="1" si="20"/>
        <v>0.89201704565621154</v>
      </c>
      <c r="AR23" s="66">
        <f t="shared" ca="1" si="21"/>
        <v>4.1745579179293026E-3</v>
      </c>
    </row>
    <row r="24" spans="1:44" s="1" customFormat="1" ht="12" x14ac:dyDescent="0.35">
      <c r="A24" s="84"/>
      <c r="B24" s="40">
        <f t="shared" si="0"/>
        <v>21</v>
      </c>
      <c r="C24" s="41">
        <f t="shared" si="14"/>
        <v>43872</v>
      </c>
      <c r="D24" s="28">
        <f>'I Disease Parameters'!$E$6/(1000*365)</f>
        <v>2.4383561643835616E-5</v>
      </c>
      <c r="E24" s="28">
        <f>'I Disease Parameters'!$E$7/(1000*365)</f>
        <v>1.3698630136986302E-5</v>
      </c>
      <c r="F24" s="27">
        <f>(1-'I Disease Parameters'!$E$8)/'I Disease Parameters'!$E$10</f>
        <v>0.16200000000000001</v>
      </c>
      <c r="G24" s="27">
        <f>'I Disease Parameters'!$E$8/'I Disease Parameters'!$E$11</f>
        <v>3.7999999999999999E-2</v>
      </c>
      <c r="H24" s="27">
        <f>1/'I Disease Parameters'!$E$12</f>
        <v>0.05</v>
      </c>
      <c r="I24" s="27">
        <f>'I Disease Parameters'!$E$9/'I Disease Parameters'!$E$14</f>
        <v>0</v>
      </c>
      <c r="J24" s="82">
        <f t="shared" si="22"/>
        <v>2.9622548171950012</v>
      </c>
      <c r="K24" s="60">
        <f t="shared" si="23"/>
        <v>0.96147505943347544</v>
      </c>
      <c r="L24" s="30">
        <f t="shared" si="24"/>
        <v>0.98499999999999999</v>
      </c>
      <c r="M24" s="27">
        <f>J24/'I Disease Parameters'!$E$12</f>
        <v>0.14811274085975007</v>
      </c>
      <c r="N24" s="27">
        <f>K24/'I Disease Parameters'!$E$13</f>
        <v>4.8073752971673774E-2</v>
      </c>
      <c r="O24" s="27">
        <f>L24/'I Disease Parameters'!$E$13</f>
        <v>4.9250000000000002E-2</v>
      </c>
      <c r="P24" s="27">
        <f>(1-L24)/'I Disease Parameters'!$E$13</f>
        <v>7.5000000000000067E-4</v>
      </c>
      <c r="Q24" s="19">
        <f t="shared" si="1"/>
        <v>5805562.1197309867</v>
      </c>
      <c r="R24" s="17">
        <f t="shared" si="2"/>
        <v>5.9560553144082196</v>
      </c>
      <c r="S24" s="17">
        <f t="shared" si="3"/>
        <v>6.0537160588750698</v>
      </c>
      <c r="T24" s="17">
        <f t="shared" si="4"/>
        <v>13.677135695322098</v>
      </c>
      <c r="U24" s="17">
        <f t="shared" si="5"/>
        <v>12.534568857251781</v>
      </c>
      <c r="V24" s="17">
        <f t="shared" si="6"/>
        <v>0.16669201842354189</v>
      </c>
      <c r="W24" s="17">
        <f t="shared" si="7"/>
        <v>5805600.3412069129</v>
      </c>
      <c r="X24" s="18">
        <f t="shared" ca="1" si="15"/>
        <v>218477.31787760227</v>
      </c>
      <c r="Y24" s="17">
        <f t="shared" si="8"/>
        <v>60.548270612955093</v>
      </c>
      <c r="Z24" s="17">
        <f t="shared" si="9"/>
        <v>0.36590557702527882</v>
      </c>
      <c r="AA24" s="17">
        <f t="shared" si="10"/>
        <v>0.63457286281471603</v>
      </c>
      <c r="AB24" s="17">
        <f t="shared" si="11"/>
        <v>-0.4964476351803313</v>
      </c>
      <c r="AC24" s="17">
        <f t="shared" si="12"/>
        <v>0.9688477042939212</v>
      </c>
      <c r="AD24" s="18">
        <f t="shared" si="13"/>
        <v>1.0630187497876836E-2</v>
      </c>
      <c r="AE24" s="19">
        <f>IF($B24&gt;$C$1,"",p_2*$Q23*($S23/$W23)+p_3*$Q23*($T23/$W23))</f>
        <v>1.4840121018955288</v>
      </c>
      <c r="AF24" s="17">
        <f>IF($B24&gt;$C$1,"",p_4*$R23)</f>
        <v>0.90560425745603645</v>
      </c>
      <c r="AG24" s="17">
        <f>IF($B24&gt;$C$1,"",p_5*$R23)</f>
        <v>0.21242569002055176</v>
      </c>
      <c r="AH24" s="18">
        <f t="shared" si="16"/>
        <v>1.1180299474765882</v>
      </c>
      <c r="AI24" s="72">
        <v>0</v>
      </c>
      <c r="AJ24" s="73">
        <v>0</v>
      </c>
      <c r="AK24" s="73">
        <v>0</v>
      </c>
      <c r="AL24" s="72">
        <v>0</v>
      </c>
      <c r="AM24" s="73">
        <f>VLOOKUP(C24,'Singapore data'!$M:$P,4,0)</f>
        <v>2</v>
      </c>
      <c r="AN24" s="73">
        <f t="shared" si="17"/>
        <v>27</v>
      </c>
      <c r="AO24" s="19">
        <f t="shared" ca="1" si="18"/>
        <v>1.13000886240017E-4</v>
      </c>
      <c r="AP24" s="17">
        <f t="shared" ca="1" si="19"/>
        <v>0.77787117354814972</v>
      </c>
      <c r="AQ24" s="17">
        <f t="shared" ca="1" si="20"/>
        <v>0.77787117354814972</v>
      </c>
      <c r="AR24" s="66">
        <f t="shared" ca="1" si="21"/>
        <v>4.6383976865881135E-3</v>
      </c>
    </row>
    <row r="25" spans="1:44" s="1" customFormat="1" ht="12" x14ac:dyDescent="0.35">
      <c r="A25" s="84"/>
      <c r="B25" s="40">
        <f t="shared" si="0"/>
        <v>22</v>
      </c>
      <c r="C25" s="41">
        <f t="shared" si="14"/>
        <v>43873</v>
      </c>
      <c r="D25" s="28">
        <f>'I Disease Parameters'!$E$6/(1000*365)</f>
        <v>2.4383561643835616E-5</v>
      </c>
      <c r="E25" s="28">
        <f>'I Disease Parameters'!$E$7/(1000*365)</f>
        <v>1.3698630136986302E-5</v>
      </c>
      <c r="F25" s="27">
        <f>(1-'I Disease Parameters'!$E$8)/'I Disease Parameters'!$E$10</f>
        <v>0.16200000000000001</v>
      </c>
      <c r="G25" s="27">
        <f>'I Disease Parameters'!$E$8/'I Disease Parameters'!$E$11</f>
        <v>3.7999999999999999E-2</v>
      </c>
      <c r="H25" s="27">
        <f>1/'I Disease Parameters'!$E$12</f>
        <v>0.05</v>
      </c>
      <c r="I25" s="27">
        <f>'I Disease Parameters'!$E$9/'I Disease Parameters'!$E$14</f>
        <v>0</v>
      </c>
      <c r="J25" s="82">
        <f t="shared" si="22"/>
        <v>2.9622548171950012</v>
      </c>
      <c r="K25" s="60">
        <f t="shared" si="23"/>
        <v>0.96147505943347544</v>
      </c>
      <c r="L25" s="30">
        <f t="shared" si="24"/>
        <v>0.98499999999999999</v>
      </c>
      <c r="M25" s="27">
        <f>J25/'I Disease Parameters'!$E$12</f>
        <v>0.14811274085975007</v>
      </c>
      <c r="N25" s="27">
        <f>K25/'I Disease Parameters'!$E$13</f>
        <v>4.8073752971673774E-2</v>
      </c>
      <c r="O25" s="27">
        <f>L25/'I Disease Parameters'!$E$13</f>
        <v>4.9250000000000002E-2</v>
      </c>
      <c r="P25" s="27">
        <f>(1-L25)/'I Disease Parameters'!$E$13</f>
        <v>7.5000000000000067E-4</v>
      </c>
      <c r="Q25" s="19">
        <f t="shared" si="1"/>
        <v>5805622.5985630825</v>
      </c>
      <c r="R25" s="17">
        <f t="shared" si="2"/>
        <v>6.3188961505842736</v>
      </c>
      <c r="S25" s="17">
        <f t="shared" si="3"/>
        <v>6.7158282892482024</v>
      </c>
      <c r="T25" s="17">
        <f t="shared" si="4"/>
        <v>13.219421654480282</v>
      </c>
      <c r="U25" s="17">
        <f t="shared" si="5"/>
        <v>13.510681886767445</v>
      </c>
      <c r="V25" s="17">
        <f t="shared" si="6"/>
        <v>0.17694987019503347</v>
      </c>
      <c r="W25" s="17">
        <f t="shared" si="7"/>
        <v>5805662.3633910641</v>
      </c>
      <c r="X25" s="18">
        <f t="shared" ca="1" si="15"/>
        <v>218477.31787760227</v>
      </c>
      <c r="Y25" s="17">
        <f t="shared" si="8"/>
        <v>60.478832095861435</v>
      </c>
      <c r="Z25" s="17">
        <f t="shared" si="9"/>
        <v>0.362840836176054</v>
      </c>
      <c r="AA25" s="17">
        <f t="shared" si="10"/>
        <v>0.6621122303731326</v>
      </c>
      <c r="AB25" s="17">
        <f t="shared" si="11"/>
        <v>-0.45771404084181633</v>
      </c>
      <c r="AC25" s="17">
        <f t="shared" si="12"/>
        <v>0.97611302951566437</v>
      </c>
      <c r="AD25" s="18">
        <f t="shared" si="13"/>
        <v>1.0257851771491577E-2</v>
      </c>
      <c r="AE25" s="19">
        <f>IF($B25&gt;$C$1,"",p_2*$Q24*($S24/$W24)+p_3*$Q24*($T24/$W24))</f>
        <v>1.5541334888565252</v>
      </c>
      <c r="AF25" s="17">
        <f>IF($B25&gt;$C$1,"",p_4*$R24)</f>
        <v>0.96488096093413156</v>
      </c>
      <c r="AG25" s="17">
        <f>IF($B25&gt;$C$1,"",p_5*$R24)</f>
        <v>0.22633010194751232</v>
      </c>
      <c r="AH25" s="18">
        <f t="shared" si="16"/>
        <v>1.1912110628816439</v>
      </c>
      <c r="AI25" s="72">
        <v>0</v>
      </c>
      <c r="AJ25" s="73">
        <v>0</v>
      </c>
      <c r="AK25" s="73">
        <v>0</v>
      </c>
      <c r="AL25" s="72">
        <v>0</v>
      </c>
      <c r="AM25" s="73">
        <f>VLOOKUP(C25,'Singapore data'!$M:$P,4,0)</f>
        <v>4</v>
      </c>
      <c r="AN25" s="73">
        <f t="shared" si="17"/>
        <v>31</v>
      </c>
      <c r="AO25" s="19">
        <f t="shared" ca="1" si="18"/>
        <v>1.0522352296589289E-4</v>
      </c>
      <c r="AP25" s="17">
        <f t="shared" ca="1" si="19"/>
        <v>7.8892952932784643</v>
      </c>
      <c r="AQ25" s="17">
        <f t="shared" ca="1" si="20"/>
        <v>7.8892952932784643</v>
      </c>
      <c r="AR25" s="66">
        <f t="shared" ca="1" si="21"/>
        <v>5.1537752073201248E-3</v>
      </c>
    </row>
    <row r="26" spans="1:44" s="1" customFormat="1" ht="12" x14ac:dyDescent="0.35">
      <c r="A26" s="84"/>
      <c r="B26" s="40">
        <f t="shared" si="0"/>
        <v>23</v>
      </c>
      <c r="C26" s="41">
        <f t="shared" si="14"/>
        <v>43874</v>
      </c>
      <c r="D26" s="28">
        <f>'I Disease Parameters'!$E$6/(1000*365)</f>
        <v>2.4383561643835616E-5</v>
      </c>
      <c r="E26" s="28">
        <f>'I Disease Parameters'!$E$7/(1000*365)</f>
        <v>1.3698630136986302E-5</v>
      </c>
      <c r="F26" s="27">
        <f>(1-'I Disease Parameters'!$E$8)/'I Disease Parameters'!$E$10</f>
        <v>0.16200000000000001</v>
      </c>
      <c r="G26" s="27">
        <f>'I Disease Parameters'!$E$8/'I Disease Parameters'!$E$11</f>
        <v>3.7999999999999999E-2</v>
      </c>
      <c r="H26" s="27">
        <f>1/'I Disease Parameters'!$E$12</f>
        <v>0.05</v>
      </c>
      <c r="I26" s="27">
        <f>'I Disease Parameters'!$E$9/'I Disease Parameters'!$E$14</f>
        <v>0</v>
      </c>
      <c r="J26" s="82">
        <f t="shared" si="22"/>
        <v>2.9622548171950012</v>
      </c>
      <c r="K26" s="60">
        <f t="shared" si="23"/>
        <v>0.96147505943347544</v>
      </c>
      <c r="L26" s="30">
        <f t="shared" si="24"/>
        <v>0.98499999999999999</v>
      </c>
      <c r="M26" s="27">
        <f>J26/'I Disease Parameters'!$E$12</f>
        <v>0.14811274085975007</v>
      </c>
      <c r="N26" s="27">
        <f>K26/'I Disease Parameters'!$E$13</f>
        <v>4.8073752971673774E-2</v>
      </c>
      <c r="O26" s="27">
        <f>L26/'I Disease Parameters'!$E$13</f>
        <v>4.9250000000000002E-2</v>
      </c>
      <c r="P26" s="27">
        <f>(1-L26)/'I Disease Parameters'!$E$13</f>
        <v>7.5000000000000067E-4</v>
      </c>
      <c r="Q26" s="19">
        <f t="shared" si="1"/>
        <v>5805683.0020167315</v>
      </c>
      <c r="R26" s="17">
        <f t="shared" si="2"/>
        <v>6.6852261405502045</v>
      </c>
      <c r="S26" s="17">
        <f t="shared" si="3"/>
        <v>7.4036060535326467</v>
      </c>
      <c r="T26" s="17">
        <f t="shared" si="4"/>
        <v>12.798387537510601</v>
      </c>
      <c r="U26" s="17">
        <f t="shared" si="5"/>
        <v>14.497344739878944</v>
      </c>
      <c r="V26" s="17">
        <f t="shared" si="6"/>
        <v>0.18686443643589368</v>
      </c>
      <c r="W26" s="17">
        <f t="shared" si="7"/>
        <v>5805724.386581203</v>
      </c>
      <c r="X26" s="18">
        <f t="shared" ca="1" si="15"/>
        <v>218477.31787760227</v>
      </c>
      <c r="Y26" s="17">
        <f t="shared" si="8"/>
        <v>60.403453649021685</v>
      </c>
      <c r="Z26" s="17">
        <f t="shared" si="9"/>
        <v>0.36632998996593091</v>
      </c>
      <c r="AA26" s="17">
        <f t="shared" si="10"/>
        <v>0.68777776428444426</v>
      </c>
      <c r="AB26" s="17">
        <f t="shared" si="11"/>
        <v>-0.42103411696968074</v>
      </c>
      <c r="AC26" s="17">
        <f t="shared" si="12"/>
        <v>0.98666285311149871</v>
      </c>
      <c r="AD26" s="18">
        <f t="shared" si="13"/>
        <v>9.9145662408602064E-3</v>
      </c>
      <c r="AE26" s="19">
        <f>IF($B26&gt;$C$1,"",p_2*$Q25*($S25/$W25)+p_3*$Q25*($T25/$W25))</f>
        <v>1.6301957803040268</v>
      </c>
      <c r="AF26" s="17">
        <f>IF($B26&gt;$C$1,"",p_4*$R25)</f>
        <v>1.0236611763946524</v>
      </c>
      <c r="AG26" s="17">
        <f>IF($B26&gt;$C$1,"",p_5*$R25)</f>
        <v>0.24011805372220238</v>
      </c>
      <c r="AH26" s="18">
        <f t="shared" si="16"/>
        <v>1.2637792301168547</v>
      </c>
      <c r="AI26" s="72">
        <v>0</v>
      </c>
      <c r="AJ26" s="73">
        <v>0</v>
      </c>
      <c r="AK26" s="73">
        <v>0</v>
      </c>
      <c r="AL26" s="72">
        <v>0</v>
      </c>
      <c r="AM26" s="73">
        <f>VLOOKUP(C26,'Singapore data'!$M:$P,4,0)</f>
        <v>9</v>
      </c>
      <c r="AN26" s="73">
        <f t="shared" si="17"/>
        <v>40</v>
      </c>
      <c r="AO26" s="19">
        <f t="shared" ca="1" si="18"/>
        <v>9.8298623744404881E-5</v>
      </c>
      <c r="AP26" s="17">
        <f t="shared" ca="1" si="19"/>
        <v>59.849111800371361</v>
      </c>
      <c r="AQ26" s="17">
        <f t="shared" ca="1" si="20"/>
        <v>59.849111800371361</v>
      </c>
      <c r="AR26" s="66">
        <f t="shared" ca="1" si="21"/>
        <v>5.7264168970223616E-3</v>
      </c>
    </row>
    <row r="27" spans="1:44" s="1" customFormat="1" ht="12" x14ac:dyDescent="0.35">
      <c r="A27" s="84"/>
      <c r="B27" s="40">
        <f t="shared" si="0"/>
        <v>24</v>
      </c>
      <c r="C27" s="41">
        <f t="shared" si="14"/>
        <v>43875</v>
      </c>
      <c r="D27" s="28">
        <f>'I Disease Parameters'!$E$6/(1000*365)</f>
        <v>2.4383561643835616E-5</v>
      </c>
      <c r="E27" s="28">
        <f>'I Disease Parameters'!$E$7/(1000*365)</f>
        <v>1.3698630136986302E-5</v>
      </c>
      <c r="F27" s="27">
        <f>(1-'I Disease Parameters'!$E$8)/'I Disease Parameters'!$E$10</f>
        <v>0.16200000000000001</v>
      </c>
      <c r="G27" s="27">
        <f>'I Disease Parameters'!$E$8/'I Disease Parameters'!$E$11</f>
        <v>3.7999999999999999E-2</v>
      </c>
      <c r="H27" s="27">
        <f>1/'I Disease Parameters'!$E$12</f>
        <v>0.05</v>
      </c>
      <c r="I27" s="27">
        <f>'I Disease Parameters'!$E$9/'I Disease Parameters'!$E$14</f>
        <v>0</v>
      </c>
      <c r="J27" s="82">
        <f t="shared" si="22"/>
        <v>2.9622548171950012</v>
      </c>
      <c r="K27" s="60">
        <f t="shared" si="23"/>
        <v>0.96147505943347544</v>
      </c>
      <c r="L27" s="30">
        <f t="shared" si="24"/>
        <v>0.98499999999999999</v>
      </c>
      <c r="M27" s="27">
        <f>J27/'I Disease Parameters'!$E$12</f>
        <v>0.14811274085975007</v>
      </c>
      <c r="N27" s="27">
        <f>K27/'I Disease Parameters'!$E$13</f>
        <v>4.8073752971673774E-2</v>
      </c>
      <c r="O27" s="27">
        <f>L27/'I Disease Parameters'!$E$13</f>
        <v>4.9250000000000002E-2</v>
      </c>
      <c r="P27" s="27">
        <f>(1-L27)/'I Disease Parameters'!$E$13</f>
        <v>7.5000000000000067E-4</v>
      </c>
      <c r="Q27" s="19">
        <f t="shared" si="1"/>
        <v>5805743.3245283579</v>
      </c>
      <c r="R27" s="17">
        <f t="shared" si="2"/>
        <v>7.0599120373879565</v>
      </c>
      <c r="S27" s="17">
        <f t="shared" si="3"/>
        <v>8.1163309663641403</v>
      </c>
      <c r="T27" s="17">
        <f t="shared" si="4"/>
        <v>12.412331433598753</v>
      </c>
      <c r="U27" s="17">
        <f t="shared" si="5"/>
        <v>15.497647035014413</v>
      </c>
      <c r="V27" s="17">
        <f t="shared" si="6"/>
        <v>0.19646322708902664</v>
      </c>
      <c r="W27" s="17">
        <f t="shared" si="7"/>
        <v>5805786.4107498303</v>
      </c>
      <c r="X27" s="18">
        <f t="shared" ca="1" si="15"/>
        <v>218477.31787760227</v>
      </c>
      <c r="Y27" s="17">
        <f t="shared" si="8"/>
        <v>60.322511626407504</v>
      </c>
      <c r="Z27" s="17">
        <f t="shared" si="9"/>
        <v>0.374685896837752</v>
      </c>
      <c r="AA27" s="17">
        <f t="shared" si="10"/>
        <v>0.71272491283149364</v>
      </c>
      <c r="AB27" s="17">
        <f t="shared" si="11"/>
        <v>-0.38605610391184797</v>
      </c>
      <c r="AC27" s="17">
        <f t="shared" si="12"/>
        <v>1.0003022951354694</v>
      </c>
      <c r="AD27" s="18">
        <f t="shared" si="13"/>
        <v>9.5987906531329603E-3</v>
      </c>
      <c r="AE27" s="19">
        <f>IF($B27&gt;$C$1,"",p_2*$Q26*($S26/$W26)+p_3*$Q26*($T26/$W26))</f>
        <v>1.7118227033880746</v>
      </c>
      <c r="AF27" s="17">
        <f>IF($B27&gt;$C$1,"",p_4*$R26)</f>
        <v>1.0830066347691332</v>
      </c>
      <c r="AG27" s="17">
        <f>IF($B27&gt;$C$1,"",p_5*$R26)</f>
        <v>0.25403859334090778</v>
      </c>
      <c r="AH27" s="18">
        <f t="shared" si="16"/>
        <v>1.3370452281100409</v>
      </c>
      <c r="AI27" s="72">
        <v>0</v>
      </c>
      <c r="AJ27" s="73">
        <v>0</v>
      </c>
      <c r="AK27" s="73">
        <v>0</v>
      </c>
      <c r="AL27" s="72">
        <v>0</v>
      </c>
      <c r="AM27" s="73">
        <f>VLOOKUP(C27,'Singapore data'!$M:$P,4,0)</f>
        <v>6</v>
      </c>
      <c r="AN27" s="73">
        <f t="shared" si="17"/>
        <v>46</v>
      </c>
      <c r="AO27" s="19">
        <f t="shared" ca="1" si="18"/>
        <v>9.2136782002672686E-5</v>
      </c>
      <c r="AP27" s="17">
        <f t="shared" ca="1" si="19"/>
        <v>21.74314720469134</v>
      </c>
      <c r="AQ27" s="17">
        <f t="shared" ca="1" si="20"/>
        <v>21.74314720469134</v>
      </c>
      <c r="AR27" s="66">
        <f t="shared" ca="1" si="21"/>
        <v>6.3626854411359575E-3</v>
      </c>
    </row>
    <row r="28" spans="1:44" s="1" customFormat="1" ht="12" x14ac:dyDescent="0.35">
      <c r="A28" s="84"/>
      <c r="B28" s="40">
        <f t="shared" si="0"/>
        <v>25</v>
      </c>
      <c r="C28" s="41">
        <f t="shared" si="14"/>
        <v>43876</v>
      </c>
      <c r="D28" s="28">
        <f>'I Disease Parameters'!$E$6/(1000*365)</f>
        <v>2.4383561643835616E-5</v>
      </c>
      <c r="E28" s="28">
        <f>'I Disease Parameters'!$E$7/(1000*365)</f>
        <v>1.3698630136986302E-5</v>
      </c>
      <c r="F28" s="27">
        <f>(1-'I Disease Parameters'!$E$8)/'I Disease Parameters'!$E$10</f>
        <v>0.16200000000000001</v>
      </c>
      <c r="G28" s="27">
        <f>'I Disease Parameters'!$E$8/'I Disease Parameters'!$E$11</f>
        <v>3.7999999999999999E-2</v>
      </c>
      <c r="H28" s="27">
        <f>1/'I Disease Parameters'!$E$12</f>
        <v>0.05</v>
      </c>
      <c r="I28" s="27">
        <f>'I Disease Parameters'!$E$9/'I Disease Parameters'!$E$14</f>
        <v>0</v>
      </c>
      <c r="J28" s="82">
        <f t="shared" si="22"/>
        <v>2.9622548171950012</v>
      </c>
      <c r="K28" s="60">
        <f t="shared" si="23"/>
        <v>0.96147505943347544</v>
      </c>
      <c r="L28" s="30">
        <f t="shared" si="24"/>
        <v>0.98499999999999999</v>
      </c>
      <c r="M28" s="27">
        <f>J28/'I Disease Parameters'!$E$12</f>
        <v>0.14811274085975007</v>
      </c>
      <c r="N28" s="27">
        <f>K28/'I Disease Parameters'!$E$13</f>
        <v>4.8073752971673774E-2</v>
      </c>
      <c r="O28" s="27">
        <f>L28/'I Disease Parameters'!$E$13</f>
        <v>4.9250000000000002E-2</v>
      </c>
      <c r="P28" s="27">
        <f>(1-L28)/'I Disease Parameters'!$E$13</f>
        <v>7.5000000000000067E-4</v>
      </c>
      <c r="Q28" s="19">
        <f t="shared" si="1"/>
        <v>5805803.5607226919</v>
      </c>
      <c r="R28" s="17">
        <f t="shared" si="2"/>
        <v>7.4466589494352338</v>
      </c>
      <c r="S28" s="17">
        <f t="shared" si="3"/>
        <v>8.8541089854868051</v>
      </c>
      <c r="T28" s="17">
        <f t="shared" si="4"/>
        <v>12.059821487402109</v>
      </c>
      <c r="U28" s="17">
        <f t="shared" si="5"/>
        <v>16.514558609902632</v>
      </c>
      <c r="V28" s="17">
        <f t="shared" si="6"/>
        <v>0.20577247566422571</v>
      </c>
      <c r="W28" s="17">
        <f t="shared" si="7"/>
        <v>5805848.4358707238</v>
      </c>
      <c r="X28" s="18">
        <f t="shared" ca="1" si="15"/>
        <v>218477.31787760227</v>
      </c>
      <c r="Y28" s="17">
        <f t="shared" si="8"/>
        <v>60.236194333992898</v>
      </c>
      <c r="Z28" s="17">
        <f t="shared" si="9"/>
        <v>0.38674691204727729</v>
      </c>
      <c r="AA28" s="17">
        <f t="shared" si="10"/>
        <v>0.73777801912266483</v>
      </c>
      <c r="AB28" s="17">
        <f t="shared" si="11"/>
        <v>-0.35250994619664411</v>
      </c>
      <c r="AC28" s="17">
        <f t="shared" si="12"/>
        <v>1.0169115748882191</v>
      </c>
      <c r="AD28" s="18">
        <f t="shared" si="13"/>
        <v>9.309248575199075E-3</v>
      </c>
      <c r="AE28" s="19">
        <f>IF($B28&gt;$C$1,"",p_2*$Q27*($S27/$W27)+p_3*$Q27*($T27/$W27))</f>
        <v>1.7988260306486661</v>
      </c>
      <c r="AF28" s="17">
        <f>IF($B28&gt;$C$1,"",p_4*$R27)</f>
        <v>1.143705750056849</v>
      </c>
      <c r="AG28" s="17">
        <f>IF($B28&gt;$C$1,"",p_5*$R27)</f>
        <v>0.26827665742074236</v>
      </c>
      <c r="AH28" s="18">
        <f t="shared" si="16"/>
        <v>1.4119824074775913</v>
      </c>
      <c r="AI28" s="72">
        <v>0</v>
      </c>
      <c r="AJ28" s="73">
        <v>0</v>
      </c>
      <c r="AK28" s="73">
        <v>1</v>
      </c>
      <c r="AL28" s="72">
        <v>0</v>
      </c>
      <c r="AM28" s="73">
        <f>VLOOKUP(C28,'Singapore data'!$M:$P,4,0)</f>
        <v>6</v>
      </c>
      <c r="AN28" s="73">
        <f t="shared" si="17"/>
        <v>52</v>
      </c>
      <c r="AO28" s="19">
        <f t="shared" ca="1" si="18"/>
        <v>8.6662109034846003E-5</v>
      </c>
      <c r="AP28" s="17">
        <f t="shared" ca="1" si="19"/>
        <v>21.049905429295119</v>
      </c>
      <c r="AQ28" s="17">
        <f t="shared" ca="1" si="20"/>
        <v>21.049905429295119</v>
      </c>
      <c r="AR28" s="66">
        <f t="shared" ca="1" si="21"/>
        <v>7.0696504901510623E-3</v>
      </c>
    </row>
    <row r="29" spans="1:44" s="1" customFormat="1" ht="12" x14ac:dyDescent="0.35">
      <c r="A29" s="84"/>
      <c r="B29" s="40">
        <f t="shared" si="0"/>
        <v>26</v>
      </c>
      <c r="C29" s="41">
        <f t="shared" si="14"/>
        <v>43877</v>
      </c>
      <c r="D29" s="28">
        <f>'I Disease Parameters'!$E$6/(1000*365)</f>
        <v>2.4383561643835616E-5</v>
      </c>
      <c r="E29" s="28">
        <f>'I Disease Parameters'!$E$7/(1000*365)</f>
        <v>1.3698630136986302E-5</v>
      </c>
      <c r="F29" s="27">
        <f>(1-'I Disease Parameters'!$E$8)/'I Disease Parameters'!$E$10</f>
        <v>0.16200000000000001</v>
      </c>
      <c r="G29" s="27">
        <f>'I Disease Parameters'!$E$8/'I Disease Parameters'!$E$11</f>
        <v>3.7999999999999999E-2</v>
      </c>
      <c r="H29" s="27">
        <f>1/'I Disease Parameters'!$E$12</f>
        <v>0.05</v>
      </c>
      <c r="I29" s="27">
        <f>'I Disease Parameters'!$E$9/'I Disease Parameters'!$E$14</f>
        <v>0</v>
      </c>
      <c r="J29" s="82">
        <f t="shared" si="22"/>
        <v>2.9622548171950012</v>
      </c>
      <c r="K29" s="60">
        <f t="shared" si="23"/>
        <v>0.96147505943347544</v>
      </c>
      <c r="L29" s="30">
        <f t="shared" si="24"/>
        <v>0.98499999999999999</v>
      </c>
      <c r="M29" s="27">
        <f>J29/'I Disease Parameters'!$E$12</f>
        <v>0.14811274085975007</v>
      </c>
      <c r="N29" s="27">
        <f>K29/'I Disease Parameters'!$E$13</f>
        <v>4.8073752971673774E-2</v>
      </c>
      <c r="O29" s="27">
        <f>L29/'I Disease Parameters'!$E$13</f>
        <v>4.9250000000000002E-2</v>
      </c>
      <c r="P29" s="27">
        <f>(1-L29)/'I Disease Parameters'!$E$13</f>
        <v>7.5000000000000067E-4</v>
      </c>
      <c r="Q29" s="19">
        <f t="shared" si="1"/>
        <v>5805863.7052776851</v>
      </c>
      <c r="R29" s="17">
        <f t="shared" si="2"/>
        <v>7.8483777619006529</v>
      </c>
      <c r="S29" s="17">
        <f t="shared" si="3"/>
        <v>9.6176409968567889</v>
      </c>
      <c r="T29" s="17">
        <f t="shared" si="4"/>
        <v>12.739638250076469</v>
      </c>
      <c r="U29" s="17">
        <f t="shared" si="5"/>
        <v>17.550984040601254</v>
      </c>
      <c r="V29" s="17">
        <f t="shared" si="6"/>
        <v>0.21481734177977729</v>
      </c>
      <c r="W29" s="17">
        <f t="shared" si="7"/>
        <v>5805911.4619187359</v>
      </c>
      <c r="X29" s="18">
        <f t="shared" ca="1" si="15"/>
        <v>218477.31787760227</v>
      </c>
      <c r="Y29" s="17">
        <f t="shared" si="8"/>
        <v>60.144554993137717</v>
      </c>
      <c r="Z29" s="17">
        <f t="shared" si="9"/>
        <v>0.40171881246541918</v>
      </c>
      <c r="AA29" s="17">
        <f t="shared" si="10"/>
        <v>0.76353201136998372</v>
      </c>
      <c r="AB29" s="17">
        <f t="shared" si="11"/>
        <v>0.67981676267435986</v>
      </c>
      <c r="AC29" s="17">
        <f t="shared" si="12"/>
        <v>1.0364254306986211</v>
      </c>
      <c r="AD29" s="18">
        <f t="shared" si="13"/>
        <v>9.0448661155515808E-3</v>
      </c>
      <c r="AE29" s="19">
        <f>IF($B29&gt;$C$1,"",p_2*$Q28*($S28/$W28)+p_3*$Q28*($T28/$W28))</f>
        <v>1.8911526113791721</v>
      </c>
      <c r="AF29" s="17">
        <f>IF($B29&gt;$C$1,"",p_4*$R28)</f>
        <v>1.206358749808508</v>
      </c>
      <c r="AG29" s="17">
        <f>IF($B29&gt;$C$1,"",p_5*$R28)</f>
        <v>0.28297304007853885</v>
      </c>
      <c r="AH29" s="18">
        <f t="shared" si="16"/>
        <v>1.4893317898870468</v>
      </c>
      <c r="AI29" s="72">
        <v>0</v>
      </c>
      <c r="AJ29" s="73">
        <v>0</v>
      </c>
      <c r="AK29" s="73">
        <v>0</v>
      </c>
      <c r="AL29" s="72">
        <v>0</v>
      </c>
      <c r="AM29" s="73">
        <f>VLOOKUP(C29,'Singapore data'!$M:$P,4,0)</f>
        <v>1</v>
      </c>
      <c r="AN29" s="73">
        <f t="shared" si="17"/>
        <v>53</v>
      </c>
      <c r="AO29" s="19">
        <f t="shared" ca="1" si="18"/>
        <v>8.1809603048253141E-5</v>
      </c>
      <c r="AP29" s="17">
        <f t="shared" ca="1" si="19"/>
        <v>0.23944560059406095</v>
      </c>
      <c r="AQ29" s="17">
        <f t="shared" ca="1" si="20"/>
        <v>0.23944560059406095</v>
      </c>
      <c r="AR29" s="66">
        <f t="shared" ca="1" si="21"/>
        <v>7.8551672112789576E-3</v>
      </c>
    </row>
    <row r="30" spans="1:44" s="1" customFormat="1" ht="12" x14ac:dyDescent="0.35">
      <c r="A30" s="84"/>
      <c r="B30" s="40">
        <f t="shared" si="0"/>
        <v>27</v>
      </c>
      <c r="C30" s="41">
        <f t="shared" si="14"/>
        <v>43878</v>
      </c>
      <c r="D30" s="28">
        <f>'I Disease Parameters'!$E$6/(1000*365)</f>
        <v>2.4383561643835616E-5</v>
      </c>
      <c r="E30" s="28">
        <f>'I Disease Parameters'!$E$7/(1000*365)</f>
        <v>1.3698630136986302E-5</v>
      </c>
      <c r="F30" s="27">
        <f>(1-'I Disease Parameters'!$E$8)/'I Disease Parameters'!$E$10</f>
        <v>0.16200000000000001</v>
      </c>
      <c r="G30" s="27">
        <f>'I Disease Parameters'!$E$8/'I Disease Parameters'!$E$11</f>
        <v>3.7999999999999999E-2</v>
      </c>
      <c r="H30" s="27">
        <f>1/'I Disease Parameters'!$E$12</f>
        <v>0.05</v>
      </c>
      <c r="I30" s="27">
        <f>'I Disease Parameters'!$E$9/'I Disease Parameters'!$E$14</f>
        <v>0</v>
      </c>
      <c r="J30" s="82">
        <f t="shared" si="22"/>
        <v>2.9622548171950012</v>
      </c>
      <c r="K30" s="60">
        <f t="shared" si="23"/>
        <v>0.96147505943347544</v>
      </c>
      <c r="L30" s="30">
        <f t="shared" si="24"/>
        <v>0.98499999999999999</v>
      </c>
      <c r="M30" s="27">
        <f>J30/'I Disease Parameters'!$E$12</f>
        <v>0.14811274085975007</v>
      </c>
      <c r="N30" s="27">
        <f>K30/'I Disease Parameters'!$E$13</f>
        <v>4.8073752971673774E-2</v>
      </c>
      <c r="O30" s="27">
        <f>L30/'I Disease Parameters'!$E$13</f>
        <v>4.9250000000000002E-2</v>
      </c>
      <c r="P30" s="27">
        <f>(1-L30)/'I Disease Parameters'!$E$13</f>
        <v>7.5000000000000067E-4</v>
      </c>
      <c r="Q30" s="19">
        <f t="shared" si="1"/>
        <v>5805923.7047775546</v>
      </c>
      <c r="R30" s="17">
        <f t="shared" si="2"/>
        <v>8.3155153334592882</v>
      </c>
      <c r="S30" s="17">
        <f t="shared" si="3"/>
        <v>10.40806439593505</v>
      </c>
      <c r="T30" s="17">
        <f t="shared" si="4"/>
        <v>12.400720176932404</v>
      </c>
      <c r="U30" s="17">
        <f t="shared" si="5"/>
        <v>18.659052849821446</v>
      </c>
      <c r="V30" s="17">
        <f t="shared" si="6"/>
        <v>0.22437207046733465</v>
      </c>
      <c r="W30" s="17">
        <f t="shared" si="7"/>
        <v>5805973.4881303115</v>
      </c>
      <c r="X30" s="18">
        <f t="shared" ca="1" si="15"/>
        <v>218477.31787760227</v>
      </c>
      <c r="Y30" s="17">
        <f t="shared" si="8"/>
        <v>59.999499869532883</v>
      </c>
      <c r="Z30" s="17">
        <f t="shared" si="9"/>
        <v>0.46713757155863522</v>
      </c>
      <c r="AA30" s="17">
        <f t="shared" si="10"/>
        <v>0.79042339907826076</v>
      </c>
      <c r="AB30" s="17">
        <f t="shared" si="11"/>
        <v>-0.33891807314406464</v>
      </c>
      <c r="AC30" s="17">
        <f t="shared" si="12"/>
        <v>1.1080688092201925</v>
      </c>
      <c r="AD30" s="18">
        <f t="shared" si="13"/>
        <v>9.5547286875573567E-3</v>
      </c>
      <c r="AE30" s="19">
        <f>IF($B30&gt;$C$1,"",p_2*$Q29*($S29/$W29)+p_3*$Q29*($T29/$W29))</f>
        <v>2.0369206359629022</v>
      </c>
      <c r="AF30" s="17">
        <f>IF($B30&gt;$C$1,"",p_4*$R29)</f>
        <v>1.2714371974279057</v>
      </c>
      <c r="AG30" s="17">
        <f>IF($B30&gt;$C$1,"",p_5*$R29)</f>
        <v>0.29823835495222478</v>
      </c>
      <c r="AH30" s="18">
        <f t="shared" si="16"/>
        <v>1.5696755523801305</v>
      </c>
      <c r="AI30" s="72">
        <v>0</v>
      </c>
      <c r="AJ30" s="73">
        <v>0</v>
      </c>
      <c r="AK30" s="73">
        <v>0</v>
      </c>
      <c r="AL30" s="72">
        <v>0</v>
      </c>
      <c r="AM30" s="73">
        <f>VLOOKUP(C30,'Singapore data'!$M:$P,4,0)</f>
        <v>3</v>
      </c>
      <c r="AN30" s="73">
        <f t="shared" si="17"/>
        <v>56</v>
      </c>
      <c r="AO30" s="19">
        <f t="shared" ca="1" si="18"/>
        <v>9.1292840292831525E-5</v>
      </c>
      <c r="AP30" s="17">
        <f t="shared" ca="1" si="19"/>
        <v>2.0458280254590848</v>
      </c>
      <c r="AQ30" s="17">
        <f t="shared" ca="1" si="20"/>
        <v>2.0458280254590848</v>
      </c>
      <c r="AR30" s="66">
        <f t="shared" ca="1" si="21"/>
        <v>8.7279635680877331E-3</v>
      </c>
    </row>
    <row r="31" spans="1:44" s="1" customFormat="1" ht="12" x14ac:dyDescent="0.35">
      <c r="A31" s="84"/>
      <c r="B31" s="40">
        <f t="shared" si="0"/>
        <v>28</v>
      </c>
      <c r="C31" s="41">
        <f t="shared" si="14"/>
        <v>43879</v>
      </c>
      <c r="D31" s="28">
        <f>'I Disease Parameters'!$E$6/(1000*365)</f>
        <v>2.4383561643835616E-5</v>
      </c>
      <c r="E31" s="28">
        <f>'I Disease Parameters'!$E$7/(1000*365)</f>
        <v>1.3698630136986302E-5</v>
      </c>
      <c r="F31" s="27">
        <f>(1-'I Disease Parameters'!$E$8)/'I Disease Parameters'!$E$10</f>
        <v>0.16200000000000001</v>
      </c>
      <c r="G31" s="27">
        <f>'I Disease Parameters'!$E$8/'I Disease Parameters'!$E$11</f>
        <v>3.7999999999999999E-2</v>
      </c>
      <c r="H31" s="27">
        <f>1/'I Disease Parameters'!$E$12</f>
        <v>0.05</v>
      </c>
      <c r="I31" s="27">
        <f>'I Disease Parameters'!$E$9/'I Disease Parameters'!$E$14</f>
        <v>0</v>
      </c>
      <c r="J31" s="82">
        <f t="shared" si="22"/>
        <v>2.9622548171950012</v>
      </c>
      <c r="K31" s="60">
        <f t="shared" si="23"/>
        <v>0.96147505943347544</v>
      </c>
      <c r="L31" s="30">
        <f t="shared" si="24"/>
        <v>0.98499999999999999</v>
      </c>
      <c r="M31" s="27">
        <f>J31/'I Disease Parameters'!$E$12</f>
        <v>0.14811274085975007</v>
      </c>
      <c r="N31" s="27">
        <f>K31/'I Disease Parameters'!$E$13</f>
        <v>4.8073752971673774E-2</v>
      </c>
      <c r="O31" s="27">
        <f>L31/'I Disease Parameters'!$E$13</f>
        <v>4.9250000000000002E-2</v>
      </c>
      <c r="P31" s="27">
        <f>(1-L31)/'I Disease Parameters'!$E$13</f>
        <v>7.5000000000000067E-4</v>
      </c>
      <c r="Q31" s="19">
        <f t="shared" si="1"/>
        <v>5805983.6041907966</v>
      </c>
      <c r="R31" s="17">
        <f t="shared" si="2"/>
        <v>8.7899961289229918</v>
      </c>
      <c r="S31" s="17">
        <f t="shared" si="3"/>
        <v>11.234632083934098</v>
      </c>
      <c r="T31" s="17">
        <f t="shared" si="4"/>
        <v>12.096503877878101</v>
      </c>
      <c r="U31" s="17">
        <f t="shared" si="5"/>
        <v>19.789935934868421</v>
      </c>
      <c r="V31" s="17">
        <f t="shared" si="6"/>
        <v>0.23367261060003397</v>
      </c>
      <c r="W31" s="17">
        <f t="shared" si="7"/>
        <v>5806035.5152588226</v>
      </c>
      <c r="X31" s="18">
        <f t="shared" ca="1" si="15"/>
        <v>218477.31787760227</v>
      </c>
      <c r="Y31" s="17">
        <f t="shared" si="8"/>
        <v>59.899413242004812</v>
      </c>
      <c r="Z31" s="17">
        <f t="shared" si="9"/>
        <v>0.47448079546370359</v>
      </c>
      <c r="AA31" s="17">
        <f t="shared" si="10"/>
        <v>0.82656768799904867</v>
      </c>
      <c r="AB31" s="17">
        <f t="shared" si="11"/>
        <v>-0.30421629905430336</v>
      </c>
      <c r="AC31" s="17">
        <f t="shared" si="12"/>
        <v>1.1308830850469747</v>
      </c>
      <c r="AD31" s="18">
        <f t="shared" si="13"/>
        <v>9.3005401326993198E-3</v>
      </c>
      <c r="AE31" s="19">
        <f>IF($B31&gt;$C$1,"",p_2*$Q30*($S30/$W30)+p_3*$Q30*($T30/$W30))</f>
        <v>2.1376977733245108</v>
      </c>
      <c r="AF31" s="17">
        <f>IF($B31&gt;$C$1,"",p_4*$R30)</f>
        <v>1.3471134840204047</v>
      </c>
      <c r="AG31" s="17">
        <f>IF($B31&gt;$C$1,"",p_5*$R30)</f>
        <v>0.31598958267145294</v>
      </c>
      <c r="AH31" s="18">
        <f t="shared" si="16"/>
        <v>1.6631030666918576</v>
      </c>
      <c r="AI31" s="72">
        <v>0</v>
      </c>
      <c r="AJ31" s="73">
        <v>0</v>
      </c>
      <c r="AK31" s="73">
        <v>0</v>
      </c>
      <c r="AL31" s="72">
        <v>0</v>
      </c>
      <c r="AM31" s="73">
        <f>VLOOKUP(C31,'Singapore data'!$M:$P,4,0)</f>
        <v>3</v>
      </c>
      <c r="AN31" s="73">
        <f t="shared" si="17"/>
        <v>59</v>
      </c>
      <c r="AO31" s="19">
        <f t="shared" ca="1" si="18"/>
        <v>8.6500046759950677E-5</v>
      </c>
      <c r="AP31" s="17">
        <f t="shared" ca="1" si="19"/>
        <v>1.7872934102887157</v>
      </c>
      <c r="AQ31" s="17">
        <f t="shared" ca="1" si="20"/>
        <v>1.7872934102887157</v>
      </c>
      <c r="AR31" s="66">
        <f t="shared" ca="1" si="21"/>
        <v>9.6977372978752571E-3</v>
      </c>
    </row>
    <row r="32" spans="1:44" s="1" customFormat="1" ht="12" x14ac:dyDescent="0.35">
      <c r="A32" s="84"/>
      <c r="B32" s="40">
        <f t="shared" si="0"/>
        <v>29</v>
      </c>
      <c r="C32" s="41">
        <f t="shared" si="14"/>
        <v>43880</v>
      </c>
      <c r="D32" s="28">
        <f>'I Disease Parameters'!$E$6/(1000*365)</f>
        <v>2.4383561643835616E-5</v>
      </c>
      <c r="E32" s="28">
        <f>'I Disease Parameters'!$E$7/(1000*365)</f>
        <v>1.3698630136986302E-5</v>
      </c>
      <c r="F32" s="27">
        <f>(1-'I Disease Parameters'!$E$8)/'I Disease Parameters'!$E$10</f>
        <v>0.16200000000000001</v>
      </c>
      <c r="G32" s="27">
        <f>'I Disease Parameters'!$E$8/'I Disease Parameters'!$E$11</f>
        <v>3.7999999999999999E-2</v>
      </c>
      <c r="H32" s="27">
        <f>1/'I Disease Parameters'!$E$12</f>
        <v>0.05</v>
      </c>
      <c r="I32" s="27">
        <f>'I Disease Parameters'!$E$9/'I Disease Parameters'!$E$14</f>
        <v>0</v>
      </c>
      <c r="J32" s="82">
        <f t="shared" si="22"/>
        <v>2.9622548171950012</v>
      </c>
      <c r="K32" s="60">
        <f t="shared" si="23"/>
        <v>0.96147505943347544</v>
      </c>
      <c r="L32" s="30">
        <f t="shared" si="24"/>
        <v>0.98499999999999999</v>
      </c>
      <c r="M32" s="27">
        <f>J32/'I Disease Parameters'!$E$12</f>
        <v>0.14811274085975007</v>
      </c>
      <c r="N32" s="27">
        <f>K32/'I Disease Parameters'!$E$13</f>
        <v>4.8073752971673774E-2</v>
      </c>
      <c r="O32" s="27">
        <f>L32/'I Disease Parameters'!$E$13</f>
        <v>4.9250000000000002E-2</v>
      </c>
      <c r="P32" s="27">
        <f>(1-L32)/'I Disease Parameters'!$E$13</f>
        <v>7.5000000000000067E-4</v>
      </c>
      <c r="Q32" s="19">
        <f t="shared" si="1"/>
        <v>5806043.3964973008</v>
      </c>
      <c r="R32" s="17">
        <f t="shared" si="2"/>
        <v>9.2773729050869491</v>
      </c>
      <c r="S32" s="17">
        <f t="shared" si="3"/>
        <v>12.096725953553275</v>
      </c>
      <c r="T32" s="17">
        <f t="shared" si="4"/>
        <v>11.825532831350696</v>
      </c>
      <c r="U32" s="17">
        <f t="shared" si="5"/>
        <v>20.947149260037815</v>
      </c>
      <c r="V32" s="17">
        <f t="shared" si="6"/>
        <v>0.24274498850844256</v>
      </c>
      <c r="W32" s="17">
        <f t="shared" si="7"/>
        <v>5806097.5432782508</v>
      </c>
      <c r="X32" s="18">
        <f t="shared" ca="1" si="15"/>
        <v>218477.31787760227</v>
      </c>
      <c r="Y32" s="17">
        <f t="shared" si="8"/>
        <v>59.79230650421232</v>
      </c>
      <c r="Z32" s="17">
        <f t="shared" si="9"/>
        <v>0.48737677616395736</v>
      </c>
      <c r="AA32" s="17">
        <f t="shared" si="10"/>
        <v>0.86209386961917644</v>
      </c>
      <c r="AB32" s="17">
        <f t="shared" si="11"/>
        <v>-0.27097104652740533</v>
      </c>
      <c r="AC32" s="17">
        <f t="shared" si="12"/>
        <v>1.1572133251693941</v>
      </c>
      <c r="AD32" s="18">
        <f t="shared" si="13"/>
        <v>9.0723779084085909E-3</v>
      </c>
      <c r="AE32" s="19">
        <f>IF($B32&gt;$C$1,"",p_2*$Q31*($S31/$W31)+p_3*$Q31*($T31/$W31))</f>
        <v>2.2454964128544308</v>
      </c>
      <c r="AF32" s="17">
        <f>IF($B32&gt;$C$1,"",p_4*$R31)</f>
        <v>1.4239793728855248</v>
      </c>
      <c r="AG32" s="17">
        <f>IF($B32&gt;$C$1,"",p_5*$R31)</f>
        <v>0.33401985289907365</v>
      </c>
      <c r="AH32" s="18">
        <f t="shared" si="16"/>
        <v>1.7579992257845984</v>
      </c>
      <c r="AI32" s="72">
        <v>0</v>
      </c>
      <c r="AJ32" s="73">
        <v>0</v>
      </c>
      <c r="AK32" s="73">
        <v>0</v>
      </c>
      <c r="AL32" s="72">
        <v>0</v>
      </c>
      <c r="AM32" s="73">
        <f>VLOOKUP(C32,'Singapore data'!$M:$P,4,0)</f>
        <v>2</v>
      </c>
      <c r="AN32" s="73">
        <f t="shared" si="17"/>
        <v>61</v>
      </c>
      <c r="AO32" s="19">
        <f t="shared" ca="1" si="18"/>
        <v>8.2308040912980237E-5</v>
      </c>
      <c r="AP32" s="17">
        <f t="shared" ca="1" si="19"/>
        <v>5.8564374720853761E-2</v>
      </c>
      <c r="AQ32" s="17">
        <f t="shared" ca="1" si="20"/>
        <v>5.8564374720853761E-2</v>
      </c>
      <c r="AR32" s="66">
        <f t="shared" ca="1" si="21"/>
        <v>1.077526366430584E-2</v>
      </c>
    </row>
    <row r="33" spans="1:44" s="1" customFormat="1" ht="12" x14ac:dyDescent="0.35">
      <c r="A33" s="84"/>
      <c r="B33" s="40">
        <f t="shared" si="0"/>
        <v>30</v>
      </c>
      <c r="C33" s="41">
        <f t="shared" si="14"/>
        <v>43881</v>
      </c>
      <c r="D33" s="28">
        <f>'I Disease Parameters'!$E$6/(1000*365)</f>
        <v>2.4383561643835616E-5</v>
      </c>
      <c r="E33" s="28">
        <f>'I Disease Parameters'!$E$7/(1000*365)</f>
        <v>1.3698630136986302E-5</v>
      </c>
      <c r="F33" s="27">
        <f>(1-'I Disease Parameters'!$E$8)/'I Disease Parameters'!$E$10</f>
        <v>0.16200000000000001</v>
      </c>
      <c r="G33" s="27">
        <f>'I Disease Parameters'!$E$8/'I Disease Parameters'!$E$11</f>
        <v>3.7999999999999999E-2</v>
      </c>
      <c r="H33" s="27">
        <f>1/'I Disease Parameters'!$E$12</f>
        <v>0.05</v>
      </c>
      <c r="I33" s="27">
        <f>'I Disease Parameters'!$E$9/'I Disease Parameters'!$E$14</f>
        <v>0</v>
      </c>
      <c r="J33" s="82">
        <f t="shared" si="22"/>
        <v>2.9622548171950012</v>
      </c>
      <c r="K33" s="60">
        <f t="shared" si="23"/>
        <v>0.96147505943347544</v>
      </c>
      <c r="L33" s="30">
        <f t="shared" si="24"/>
        <v>0.98499999999999999</v>
      </c>
      <c r="M33" s="27">
        <f>J33/'I Disease Parameters'!$E$12</f>
        <v>0.14811274085975007</v>
      </c>
      <c r="N33" s="27">
        <f>K33/'I Disease Parameters'!$E$13</f>
        <v>4.8073752971673774E-2</v>
      </c>
      <c r="O33" s="27">
        <f>L33/'I Disease Parameters'!$E$13</f>
        <v>4.9250000000000002E-2</v>
      </c>
      <c r="P33" s="27">
        <f>(1-L33)/'I Disease Parameters'!$E$13</f>
        <v>7.5000000000000067E-4</v>
      </c>
      <c r="Q33" s="19">
        <f t="shared" si="1"/>
        <v>5806103.0748386402</v>
      </c>
      <c r="R33" s="17">
        <f t="shared" si="2"/>
        <v>9.781926206621435</v>
      </c>
      <c r="S33" s="17">
        <f t="shared" si="3"/>
        <v>12.99465835792499</v>
      </c>
      <c r="T33" s="17">
        <f t="shared" si="4"/>
        <v>11.586634366576037</v>
      </c>
      <c r="U33" s="17">
        <f t="shared" si="5"/>
        <v>22.134106102409362</v>
      </c>
      <c r="V33" s="17">
        <f t="shared" si="6"/>
        <v>0.2516141381319556</v>
      </c>
      <c r="W33" s="17">
        <f t="shared" si="7"/>
        <v>5806159.5721636731</v>
      </c>
      <c r="X33" s="18">
        <f t="shared" ca="1" si="15"/>
        <v>218477.31787760227</v>
      </c>
      <c r="Y33" s="17">
        <f t="shared" si="8"/>
        <v>59.678341339342296</v>
      </c>
      <c r="Z33" s="17">
        <f t="shared" si="9"/>
        <v>0.50455330153448585</v>
      </c>
      <c r="AA33" s="17">
        <f t="shared" si="10"/>
        <v>0.89793240437171562</v>
      </c>
      <c r="AB33" s="17">
        <f t="shared" si="11"/>
        <v>-0.23889846477465859</v>
      </c>
      <c r="AC33" s="17">
        <f t="shared" si="12"/>
        <v>1.1869568423715471</v>
      </c>
      <c r="AD33" s="18">
        <f t="shared" si="13"/>
        <v>8.8691496235130396E-3</v>
      </c>
      <c r="AE33" s="19">
        <f>IF($B33&gt;$C$1,"",p_2*$Q32*($S32/$W32)+p_3*$Q32*($T32/$W32))</f>
        <v>2.3601549698519464</v>
      </c>
      <c r="AF33" s="17">
        <f>IF($B33&gt;$C$1,"",p_4*$R32)</f>
        <v>1.5029344106240858</v>
      </c>
      <c r="AG33" s="17">
        <f>IF($B33&gt;$C$1,"",p_5*$R32)</f>
        <v>0.35254017039330404</v>
      </c>
      <c r="AH33" s="18">
        <f t="shared" si="16"/>
        <v>1.8554745810173898</v>
      </c>
      <c r="AI33" s="72">
        <v>0</v>
      </c>
      <c r="AJ33" s="73">
        <v>0</v>
      </c>
      <c r="AK33" s="73">
        <v>1</v>
      </c>
      <c r="AL33" s="72">
        <v>0</v>
      </c>
      <c r="AM33" s="73">
        <f>VLOOKUP(C33,'Singapore data'!$M:$P,4,0)</f>
        <v>2</v>
      </c>
      <c r="AN33" s="73">
        <f t="shared" si="17"/>
        <v>63</v>
      </c>
      <c r="AO33" s="19">
        <f t="shared" ca="1" si="18"/>
        <v>7.866181504426149E-5</v>
      </c>
      <c r="AP33" s="17">
        <f t="shared" ca="1" si="19"/>
        <v>2.0887596732099018E-2</v>
      </c>
      <c r="AQ33" s="17">
        <f t="shared" ca="1" si="20"/>
        <v>2.0887596732099018E-2</v>
      </c>
      <c r="AR33" s="66">
        <f t="shared" ca="1" si="21"/>
        <v>1.1972515182562043E-2</v>
      </c>
    </row>
    <row r="34" spans="1:44" s="1" customFormat="1" ht="12" x14ac:dyDescent="0.35">
      <c r="A34" s="84"/>
      <c r="B34" s="40">
        <f t="shared" si="0"/>
        <v>31</v>
      </c>
      <c r="C34" s="41">
        <f t="shared" si="14"/>
        <v>43882</v>
      </c>
      <c r="D34" s="28">
        <f>'I Disease Parameters'!$E$6/(1000*365)</f>
        <v>2.4383561643835616E-5</v>
      </c>
      <c r="E34" s="28">
        <f>'I Disease Parameters'!$E$7/(1000*365)</f>
        <v>1.3698630136986302E-5</v>
      </c>
      <c r="F34" s="27">
        <f>(1-'I Disease Parameters'!$E$8)/'I Disease Parameters'!$E$10</f>
        <v>0.16200000000000001</v>
      </c>
      <c r="G34" s="27">
        <f>'I Disease Parameters'!$E$8/'I Disease Parameters'!$E$11</f>
        <v>3.7999999999999999E-2</v>
      </c>
      <c r="H34" s="27">
        <f>1/'I Disease Parameters'!$E$12</f>
        <v>0.05</v>
      </c>
      <c r="I34" s="27">
        <f>'I Disease Parameters'!$E$9/'I Disease Parameters'!$E$14</f>
        <v>0</v>
      </c>
      <c r="J34" s="82">
        <f t="shared" si="22"/>
        <v>2.9622548171950012</v>
      </c>
      <c r="K34" s="60">
        <f t="shared" si="23"/>
        <v>0.96147505943347544</v>
      </c>
      <c r="L34" s="30">
        <f t="shared" si="24"/>
        <v>0.98499999999999999</v>
      </c>
      <c r="M34" s="27">
        <f>J34/'I Disease Parameters'!$E$12</f>
        <v>0.14811274085975007</v>
      </c>
      <c r="N34" s="27">
        <f>K34/'I Disease Parameters'!$E$13</f>
        <v>4.8073752971673774E-2</v>
      </c>
      <c r="O34" s="27">
        <f>L34/'I Disease Parameters'!$E$13</f>
        <v>4.9250000000000002E-2</v>
      </c>
      <c r="P34" s="27">
        <f>(1-L34)/'I Disease Parameters'!$E$13</f>
        <v>7.5000000000000067E-4</v>
      </c>
      <c r="Q34" s="19">
        <f t="shared" si="1"/>
        <v>5806162.632366607</v>
      </c>
      <c r="R34" s="17">
        <f t="shared" si="2"/>
        <v>10.307070282279215</v>
      </c>
      <c r="S34" s="17">
        <f t="shared" si="3"/>
        <v>13.929419476482812</v>
      </c>
      <c r="T34" s="17">
        <f t="shared" si="4"/>
        <v>12.378857123080129</v>
      </c>
      <c r="U34" s="17">
        <f t="shared" si="5"/>
        <v>23.354177555926572</v>
      </c>
      <c r="V34" s="17">
        <f t="shared" si="6"/>
        <v>0.26030411390688762</v>
      </c>
      <c r="W34" s="17">
        <f t="shared" si="7"/>
        <v>5806222.6018910445</v>
      </c>
      <c r="X34" s="18">
        <f t="shared" ca="1" si="15"/>
        <v>218477.31787760227</v>
      </c>
      <c r="Y34" s="17">
        <f t="shared" si="8"/>
        <v>59.557527966797352</v>
      </c>
      <c r="Z34" s="17">
        <f t="shared" si="9"/>
        <v>0.52514407565777965</v>
      </c>
      <c r="AA34" s="17">
        <f t="shared" si="10"/>
        <v>0.93476111855782129</v>
      </c>
      <c r="AB34" s="17">
        <f t="shared" si="11"/>
        <v>0.79222275650409202</v>
      </c>
      <c r="AC34" s="17">
        <f t="shared" si="12"/>
        <v>1.2200714535172104</v>
      </c>
      <c r="AD34" s="18">
        <f t="shared" si="13"/>
        <v>8.6899757749320239E-3</v>
      </c>
      <c r="AE34" s="19">
        <f>IF($B34&gt;$C$1,"",p_2*$Q33*($S33/$W33)+p_3*$Q33*($T33/$W33))</f>
        <v>2.481663315971196</v>
      </c>
      <c r="AF34" s="17">
        <f>IF($B34&gt;$C$1,"",p_4*$R33)</f>
        <v>1.5846720454726726</v>
      </c>
      <c r="AG34" s="17">
        <f>IF($B34&gt;$C$1,"",p_5*$R33)</f>
        <v>0.3717131958516145</v>
      </c>
      <c r="AH34" s="18">
        <f t="shared" si="16"/>
        <v>1.956385241324287</v>
      </c>
      <c r="AI34" s="72">
        <v>0</v>
      </c>
      <c r="AJ34" s="73">
        <v>0</v>
      </c>
      <c r="AK34" s="73">
        <v>0</v>
      </c>
      <c r="AL34" s="72">
        <v>0</v>
      </c>
      <c r="AM34" s="73">
        <f>VLOOKUP(C34,'Singapore data'!$M:$P,4,0)</f>
        <v>1</v>
      </c>
      <c r="AN34" s="73">
        <f t="shared" si="17"/>
        <v>64</v>
      </c>
      <c r="AO34" s="19">
        <f t="shared" ca="1" si="18"/>
        <v>7.5515678968905429E-5</v>
      </c>
      <c r="AP34" s="17">
        <f t="shared" ca="1" si="19"/>
        <v>0.91467272982291481</v>
      </c>
      <c r="AQ34" s="17">
        <f t="shared" ca="1" si="20"/>
        <v>0.91467272982291481</v>
      </c>
      <c r="AR34" s="66">
        <f t="shared" ca="1" si="21"/>
        <v>1.3302794647291158E-2</v>
      </c>
    </row>
    <row r="35" spans="1:44" s="1" customFormat="1" ht="12" x14ac:dyDescent="0.35">
      <c r="A35" s="84"/>
      <c r="B35" s="40">
        <f t="shared" si="0"/>
        <v>32</v>
      </c>
      <c r="C35" s="41">
        <f t="shared" si="14"/>
        <v>43883</v>
      </c>
      <c r="D35" s="28">
        <f>'I Disease Parameters'!$E$6/(1000*365)</f>
        <v>2.4383561643835616E-5</v>
      </c>
      <c r="E35" s="28">
        <f>'I Disease Parameters'!$E$7/(1000*365)</f>
        <v>1.3698630136986302E-5</v>
      </c>
      <c r="F35" s="27">
        <f>(1-'I Disease Parameters'!$E$8)/'I Disease Parameters'!$E$10</f>
        <v>0.16200000000000001</v>
      </c>
      <c r="G35" s="27">
        <f>'I Disease Parameters'!$E$8/'I Disease Parameters'!$E$11</f>
        <v>3.7999999999999999E-2</v>
      </c>
      <c r="H35" s="27">
        <f>1/'I Disease Parameters'!$E$12</f>
        <v>0.05</v>
      </c>
      <c r="I35" s="27">
        <f>'I Disease Parameters'!$E$9/'I Disease Parameters'!$E$14</f>
        <v>0</v>
      </c>
      <c r="J35" s="82">
        <f t="shared" si="22"/>
        <v>2.9622548171950012</v>
      </c>
      <c r="K35" s="60">
        <f t="shared" si="23"/>
        <v>0.96147505943347544</v>
      </c>
      <c r="L35" s="30">
        <f t="shared" si="24"/>
        <v>0.98499999999999999</v>
      </c>
      <c r="M35" s="27">
        <f>J35/'I Disease Parameters'!$E$12</f>
        <v>0.14811274085975007</v>
      </c>
      <c r="N35" s="27">
        <f>K35/'I Disease Parameters'!$E$13</f>
        <v>4.8073752971673774E-2</v>
      </c>
      <c r="O35" s="27">
        <f>L35/'I Disease Parameters'!$E$13</f>
        <v>4.9250000000000002E-2</v>
      </c>
      <c r="P35" s="27">
        <f>(1-L35)/'I Disease Parameters'!$E$13</f>
        <v>7.5000000000000067E-4</v>
      </c>
      <c r="Q35" s="19">
        <f t="shared" si="1"/>
        <v>5806222.0140837617</v>
      </c>
      <c r="R35" s="17">
        <f t="shared" si="2"/>
        <v>10.903710194302061</v>
      </c>
      <c r="S35" s="17">
        <f t="shared" si="3"/>
        <v>14.902503074422471</v>
      </c>
      <c r="T35" s="17">
        <f t="shared" si="4"/>
        <v>12.151413364267485</v>
      </c>
      <c r="U35" s="17">
        <f t="shared" si="5"/>
        <v>24.659987322821916</v>
      </c>
      <c r="V35" s="17">
        <f t="shared" si="6"/>
        <v>0.26958825674919773</v>
      </c>
      <c r="W35" s="17">
        <f t="shared" si="7"/>
        <v>5806284.6316977171</v>
      </c>
      <c r="X35" s="18">
        <f t="shared" ca="1" si="15"/>
        <v>218477.31787760227</v>
      </c>
      <c r="Y35" s="17">
        <f t="shared" si="8"/>
        <v>59.381717154756188</v>
      </c>
      <c r="Z35" s="17">
        <f t="shared" si="9"/>
        <v>0.59663991202284627</v>
      </c>
      <c r="AA35" s="17">
        <f t="shared" si="10"/>
        <v>0.97308359793965948</v>
      </c>
      <c r="AB35" s="17">
        <f t="shared" si="11"/>
        <v>-0.22744375881264389</v>
      </c>
      <c r="AC35" s="17">
        <f t="shared" si="12"/>
        <v>1.3058097668953437</v>
      </c>
      <c r="AD35" s="18">
        <f t="shared" si="13"/>
        <v>9.2841428423101058E-3</v>
      </c>
      <c r="AE35" s="19">
        <f>IF($B35&gt;$C$1,"",p_2*$Q34*($S34/$W34)+p_3*$Q34*($T34/$W34))</f>
        <v>2.6581951612222818</v>
      </c>
      <c r="AF35" s="17">
        <f>IF($B35&gt;$C$1,"",p_4*$R34)</f>
        <v>1.6697453857292328</v>
      </c>
      <c r="AG35" s="17">
        <f>IF($B35&gt;$C$1,"",p_5*$R34)</f>
        <v>0.39166867072661016</v>
      </c>
      <c r="AH35" s="18">
        <f t="shared" si="16"/>
        <v>2.0614140564558427</v>
      </c>
      <c r="AI35" s="72">
        <v>0</v>
      </c>
      <c r="AJ35" s="73">
        <v>0</v>
      </c>
      <c r="AK35" s="73">
        <v>0</v>
      </c>
      <c r="AL35" s="72">
        <v>0</v>
      </c>
      <c r="AM35" s="73">
        <f>VLOOKUP(C35,'Singapore data'!$M:$P,4,0)</f>
        <v>2</v>
      </c>
      <c r="AN35" s="73">
        <f t="shared" si="17"/>
        <v>66</v>
      </c>
      <c r="AO35" s="19">
        <f t="shared" ca="1" si="18"/>
        <v>8.6195308316417966E-5</v>
      </c>
      <c r="AP35" s="17">
        <f t="shared" ca="1" si="19"/>
        <v>3.7716863303614402E-3</v>
      </c>
      <c r="AQ35" s="17">
        <f t="shared" ca="1" si="20"/>
        <v>3.7716863303614402E-3</v>
      </c>
      <c r="AR35" s="66">
        <f t="shared" ca="1" si="21"/>
        <v>1.478088294143462E-2</v>
      </c>
    </row>
    <row r="36" spans="1:44" s="1" customFormat="1" ht="12" x14ac:dyDescent="0.35">
      <c r="A36" s="84"/>
      <c r="B36" s="40">
        <f t="shared" si="0"/>
        <v>33</v>
      </c>
      <c r="C36" s="41">
        <f t="shared" si="14"/>
        <v>43884</v>
      </c>
      <c r="D36" s="28">
        <f>'I Disease Parameters'!$E$6/(1000*365)</f>
        <v>2.4383561643835616E-5</v>
      </c>
      <c r="E36" s="28">
        <f>'I Disease Parameters'!$E$7/(1000*365)</f>
        <v>1.3698630136986302E-5</v>
      </c>
      <c r="F36" s="27">
        <f>(1-'I Disease Parameters'!$E$8)/'I Disease Parameters'!$E$10</f>
        <v>0.16200000000000001</v>
      </c>
      <c r="G36" s="27">
        <f>'I Disease Parameters'!$E$8/'I Disease Parameters'!$E$11</f>
        <v>3.7999999999999999E-2</v>
      </c>
      <c r="H36" s="27">
        <f>1/'I Disease Parameters'!$E$12</f>
        <v>0.05</v>
      </c>
      <c r="I36" s="27">
        <f>'I Disease Parameters'!$E$9/'I Disease Parameters'!$E$14</f>
        <v>0</v>
      </c>
      <c r="J36" s="82">
        <f t="shared" si="22"/>
        <v>2.9622548171950012</v>
      </c>
      <c r="K36" s="60">
        <f t="shared" si="23"/>
        <v>0.96147505943347544</v>
      </c>
      <c r="L36" s="30">
        <f t="shared" si="24"/>
        <v>0.98499999999999999</v>
      </c>
      <c r="M36" s="27">
        <f>J36/'I Disease Parameters'!$E$12</f>
        <v>0.14811274085975007</v>
      </c>
      <c r="N36" s="27">
        <f>K36/'I Disease Parameters'!$E$13</f>
        <v>4.8073752971673774E-2</v>
      </c>
      <c r="O36" s="27">
        <f>L36/'I Disease Parameters'!$E$13</f>
        <v>4.9250000000000002E-2</v>
      </c>
      <c r="P36" s="27">
        <f>(1-L36)/'I Disease Parameters'!$E$13</f>
        <v>7.5000000000000067E-4</v>
      </c>
      <c r="Q36" s="19">
        <f t="shared" si="1"/>
        <v>5806281.2633106206</v>
      </c>
      <c r="R36" s="17">
        <f t="shared" si="2"/>
        <v>11.514203306017929</v>
      </c>
      <c r="S36" s="17">
        <f t="shared" si="3"/>
        <v>15.923574828300552</v>
      </c>
      <c r="T36" s="17">
        <f t="shared" si="4"/>
        <v>11.958017225720273</v>
      </c>
      <c r="U36" s="17">
        <f t="shared" si="5"/>
        <v>26.003231776687695</v>
      </c>
      <c r="V36" s="17">
        <f t="shared" si="6"/>
        <v>0.27870181677239836</v>
      </c>
      <c r="W36" s="17">
        <f t="shared" si="7"/>
        <v>5806346.6623377576</v>
      </c>
      <c r="X36" s="18">
        <f t="shared" ca="1" si="15"/>
        <v>218477.31787760227</v>
      </c>
      <c r="Y36" s="17">
        <f t="shared" si="8"/>
        <v>59.249226858839393</v>
      </c>
      <c r="Z36" s="17">
        <f t="shared" si="9"/>
        <v>0.61049311171586851</v>
      </c>
      <c r="AA36" s="17">
        <f t="shared" si="10"/>
        <v>1.0210717538780809</v>
      </c>
      <c r="AB36" s="17">
        <f t="shared" si="11"/>
        <v>-0.19339613854721271</v>
      </c>
      <c r="AC36" s="17">
        <f t="shared" si="12"/>
        <v>1.3432444538657791</v>
      </c>
      <c r="AD36" s="18">
        <f t="shared" si="13"/>
        <v>9.1135600232006286E-3</v>
      </c>
      <c r="AE36" s="19">
        <f>IF($B36&gt;$C$1,"",p_2*$Q35*($S35/$W35)+p_3*$Q35*($T35/$W35))</f>
        <v>2.7913845164693551</v>
      </c>
      <c r="AF36" s="17">
        <f>IF($B36&gt;$C$1,"",p_4*$R35)</f>
        <v>1.7664010514769339</v>
      </c>
      <c r="AG36" s="17">
        <f>IF($B36&gt;$C$1,"",p_5*$R35)</f>
        <v>0.4143409873834783</v>
      </c>
      <c r="AH36" s="18">
        <f t="shared" si="16"/>
        <v>2.1807420388604122</v>
      </c>
      <c r="AI36" s="72">
        <v>0</v>
      </c>
      <c r="AJ36" s="73">
        <v>0</v>
      </c>
      <c r="AK36" s="73">
        <v>0</v>
      </c>
      <c r="AL36" s="72">
        <v>0</v>
      </c>
      <c r="AM36" s="73">
        <f>VLOOKUP(C36,'Singapore data'!$M:$P,4,0)</f>
        <v>1</v>
      </c>
      <c r="AN36" s="73">
        <f t="shared" si="17"/>
        <v>67</v>
      </c>
      <c r="AO36" s="19">
        <f t="shared" ca="1" si="18"/>
        <v>8.3056976296480643E-5</v>
      </c>
      <c r="AP36" s="17">
        <f t="shared" ca="1" si="19"/>
        <v>1.394151762332243</v>
      </c>
      <c r="AQ36" s="17">
        <f t="shared" ca="1" si="20"/>
        <v>1.394151762332243</v>
      </c>
      <c r="AR36" s="66">
        <f t="shared" ca="1" si="21"/>
        <v>1.6423203268260689E-2</v>
      </c>
    </row>
    <row r="37" spans="1:44" s="1" customFormat="1" ht="12" x14ac:dyDescent="0.35">
      <c r="A37" s="84"/>
      <c r="B37" s="40">
        <f t="shared" si="0"/>
        <v>34</v>
      </c>
      <c r="C37" s="41">
        <f t="shared" si="14"/>
        <v>43885</v>
      </c>
      <c r="D37" s="28">
        <f>'I Disease Parameters'!$E$6/(1000*365)</f>
        <v>2.4383561643835616E-5</v>
      </c>
      <c r="E37" s="28">
        <f>'I Disease Parameters'!$E$7/(1000*365)</f>
        <v>1.3698630136986302E-5</v>
      </c>
      <c r="F37" s="27">
        <f>(1-'I Disease Parameters'!$E$8)/'I Disease Parameters'!$E$10</f>
        <v>0.16200000000000001</v>
      </c>
      <c r="G37" s="27">
        <f>'I Disease Parameters'!$E$8/'I Disease Parameters'!$E$11</f>
        <v>3.7999999999999999E-2</v>
      </c>
      <c r="H37" s="27">
        <f>1/'I Disease Parameters'!$E$12</f>
        <v>0.05</v>
      </c>
      <c r="I37" s="27">
        <f>'I Disease Parameters'!$E$9/'I Disease Parameters'!$E$14</f>
        <v>0</v>
      </c>
      <c r="J37" s="82">
        <f t="shared" si="22"/>
        <v>2.9622548171950012</v>
      </c>
      <c r="K37" s="60">
        <f t="shared" si="23"/>
        <v>0.96147505943347544</v>
      </c>
      <c r="L37" s="30">
        <f t="shared" si="24"/>
        <v>0.98499999999999999</v>
      </c>
      <c r="M37" s="27">
        <f>J37/'I Disease Parameters'!$E$12</f>
        <v>0.14811274085975007</v>
      </c>
      <c r="N37" s="27">
        <f>K37/'I Disease Parameters'!$E$13</f>
        <v>4.8073752971673774E-2</v>
      </c>
      <c r="O37" s="27">
        <f>L37/'I Disease Parameters'!$E$13</f>
        <v>4.9250000000000002E-2</v>
      </c>
      <c r="P37" s="27">
        <f>(1-L37)/'I Disease Parameters'!$E$13</f>
        <v>7.5000000000000067E-4</v>
      </c>
      <c r="Q37" s="19">
        <f t="shared" si="1"/>
        <v>5806340.3713048501</v>
      </c>
      <c r="R37" s="17">
        <f t="shared" si="2"/>
        <v>12.144522954830467</v>
      </c>
      <c r="S37" s="17">
        <f t="shared" si="3"/>
        <v>16.992478891298397</v>
      </c>
      <c r="T37" s="17">
        <f t="shared" si="4"/>
        <v>11.797492281607793</v>
      </c>
      <c r="U37" s="17">
        <f t="shared" si="5"/>
        <v>27.387986657814967</v>
      </c>
      <c r="V37" s="17">
        <f t="shared" si="6"/>
        <v>0.2876703296916886</v>
      </c>
      <c r="W37" s="17">
        <f t="shared" si="7"/>
        <v>5806408.6937856358</v>
      </c>
      <c r="X37" s="18">
        <f t="shared" ca="1" si="15"/>
        <v>218477.31787760227</v>
      </c>
      <c r="Y37" s="17">
        <f t="shared" si="8"/>
        <v>59.107994229532778</v>
      </c>
      <c r="Z37" s="17">
        <f t="shared" si="9"/>
        <v>0.63031964881253799</v>
      </c>
      <c r="AA37" s="17">
        <f t="shared" si="10"/>
        <v>1.068904062997845</v>
      </c>
      <c r="AB37" s="17">
        <f t="shared" si="11"/>
        <v>-0.16052494411247942</v>
      </c>
      <c r="AC37" s="17">
        <f t="shared" si="12"/>
        <v>1.3847548811272716</v>
      </c>
      <c r="AD37" s="18">
        <f t="shared" si="13"/>
        <v>8.9685129192902391E-3</v>
      </c>
      <c r="AE37" s="19">
        <f>IF($B37&gt;$C$1,"",p_2*$Q36*($S36/$W36)+p_3*$Q36*($T36/$W36))</f>
        <v>2.9333180388285345</v>
      </c>
      <c r="AF37" s="17">
        <f>IF($B37&gt;$C$1,"",p_4*$R36)</f>
        <v>1.8653009355749046</v>
      </c>
      <c r="AG37" s="17">
        <f>IF($B37&gt;$C$1,"",p_5*$R36)</f>
        <v>0.43753972562868132</v>
      </c>
      <c r="AH37" s="18">
        <f t="shared" si="16"/>
        <v>2.3028406612035859</v>
      </c>
      <c r="AI37" s="72">
        <v>0</v>
      </c>
      <c r="AJ37" s="73">
        <v>0</v>
      </c>
      <c r="AK37" s="73">
        <v>0</v>
      </c>
      <c r="AL37" s="72">
        <v>0</v>
      </c>
      <c r="AM37" s="73">
        <v>0</v>
      </c>
      <c r="AN37" s="73">
        <f t="shared" si="17"/>
        <v>67</v>
      </c>
      <c r="AO37" s="19">
        <f t="shared" ca="1" si="18"/>
        <v>8.0434223983475928E-5</v>
      </c>
      <c r="AP37" s="17">
        <f t="shared" ca="1" si="19"/>
        <v>5.3030751108925687</v>
      </c>
      <c r="AQ37" s="17">
        <f t="shared" ca="1" si="20"/>
        <v>5.3030751108925687</v>
      </c>
      <c r="AR37" s="66">
        <f t="shared" ca="1" si="21"/>
        <v>1.8248003631400764E-2</v>
      </c>
    </row>
    <row r="38" spans="1:44" s="1" customFormat="1" ht="12" x14ac:dyDescent="0.35">
      <c r="A38" s="84"/>
      <c r="B38" s="40">
        <f t="shared" si="0"/>
        <v>35</v>
      </c>
      <c r="C38" s="41">
        <f t="shared" si="14"/>
        <v>43886</v>
      </c>
      <c r="D38" s="28">
        <f>'I Disease Parameters'!$E$6/(1000*365)</f>
        <v>2.4383561643835616E-5</v>
      </c>
      <c r="E38" s="28">
        <f>'I Disease Parameters'!$E$7/(1000*365)</f>
        <v>1.3698630136986302E-5</v>
      </c>
      <c r="F38" s="27">
        <f>(1-'I Disease Parameters'!$E$8)/'I Disease Parameters'!$E$10</f>
        <v>0.16200000000000001</v>
      </c>
      <c r="G38" s="27">
        <f>'I Disease Parameters'!$E$8/'I Disease Parameters'!$E$11</f>
        <v>3.7999999999999999E-2</v>
      </c>
      <c r="H38" s="27">
        <f>1/'I Disease Parameters'!$E$12</f>
        <v>0.05</v>
      </c>
      <c r="I38" s="27">
        <f>'I Disease Parameters'!$E$9/'I Disease Parameters'!$E$14</f>
        <v>0</v>
      </c>
      <c r="J38" s="82">
        <f t="shared" si="22"/>
        <v>2.9622548171950012</v>
      </c>
      <c r="K38" s="60">
        <f t="shared" si="23"/>
        <v>0.96147505943347544</v>
      </c>
      <c r="L38" s="30">
        <f t="shared" si="24"/>
        <v>0.98499999999999999</v>
      </c>
      <c r="M38" s="27">
        <f>J38/'I Disease Parameters'!$E$12</f>
        <v>0.14811274085975007</v>
      </c>
      <c r="N38" s="27">
        <f>K38/'I Disease Parameters'!$E$13</f>
        <v>4.8073752971673774E-2</v>
      </c>
      <c r="O38" s="27">
        <f>L38/'I Disease Parameters'!$E$13</f>
        <v>4.9250000000000002E-2</v>
      </c>
      <c r="P38" s="27">
        <f>(1-L38)/'I Disease Parameters'!$E$13</f>
        <v>7.5000000000000067E-4</v>
      </c>
      <c r="Q38" s="19">
        <f t="shared" si="1"/>
        <v>5806399.3294039043</v>
      </c>
      <c r="R38" s="17">
        <f t="shared" si="2"/>
        <v>12.799368064704586</v>
      </c>
      <c r="S38" s="17">
        <f t="shared" si="3"/>
        <v>18.110034891732568</v>
      </c>
      <c r="T38" s="17">
        <f t="shared" si="4"/>
        <v>11.668947930327651</v>
      </c>
      <c r="U38" s="17">
        <f t="shared" si="5"/>
        <v>28.818261919349652</v>
      </c>
      <c r="V38" s="17">
        <f t="shared" si="6"/>
        <v>0.29651844890289447</v>
      </c>
      <c r="W38" s="17">
        <f t="shared" si="7"/>
        <v>5806470.7260167105</v>
      </c>
      <c r="X38" s="18">
        <f t="shared" ca="1" si="15"/>
        <v>218477.31787760227</v>
      </c>
      <c r="Y38" s="17">
        <f t="shared" si="8"/>
        <v>58.958099054172635</v>
      </c>
      <c r="Z38" s="17">
        <f t="shared" si="9"/>
        <v>0.65484510987411859</v>
      </c>
      <c r="AA38" s="17">
        <f t="shared" si="10"/>
        <v>1.1175560004341705</v>
      </c>
      <c r="AB38" s="17">
        <f t="shared" si="11"/>
        <v>-0.12854435128014252</v>
      </c>
      <c r="AC38" s="17">
        <f t="shared" si="12"/>
        <v>1.4302752615346854</v>
      </c>
      <c r="AD38" s="18">
        <f t="shared" si="13"/>
        <v>8.8481192112058737E-3</v>
      </c>
      <c r="AE38" s="19">
        <f>IF($B38&gt;$C$1,"",p_2*$Q37*($S37/$W37)+p_3*$Q37*($T37/$W37))</f>
        <v>3.0839160641683598</v>
      </c>
      <c r="AF38" s="17">
        <f>IF($B38&gt;$C$1,"",p_4*$R37)</f>
        <v>1.9674127186825359</v>
      </c>
      <c r="AG38" s="17">
        <f>IF($B38&gt;$C$1,"",p_5*$R37)</f>
        <v>0.46149187228355776</v>
      </c>
      <c r="AH38" s="18">
        <f t="shared" si="16"/>
        <v>2.4289045909660936</v>
      </c>
      <c r="AI38" s="72">
        <v>0</v>
      </c>
      <c r="AJ38" s="73">
        <v>0</v>
      </c>
      <c r="AK38" s="73">
        <v>0</v>
      </c>
      <c r="AL38" s="72">
        <v>0</v>
      </c>
      <c r="AM38" s="73">
        <v>0</v>
      </c>
      <c r="AN38" s="73">
        <f t="shared" si="17"/>
        <v>67</v>
      </c>
      <c r="AO38" s="19">
        <f t="shared" ca="1" si="18"/>
        <v>7.8289213575710457E-5</v>
      </c>
      <c r="AP38" s="17">
        <f t="shared" ca="1" si="19"/>
        <v>5.8995775120161662</v>
      </c>
      <c r="AQ38" s="17">
        <f t="shared" ca="1" si="20"/>
        <v>5.8995775120161662</v>
      </c>
      <c r="AR38" s="66">
        <f t="shared" ca="1" si="21"/>
        <v>2.0275559590445295E-2</v>
      </c>
    </row>
    <row r="39" spans="1:44" s="1" customFormat="1" ht="12" x14ac:dyDescent="0.35">
      <c r="A39" s="84"/>
      <c r="B39" s="40">
        <f t="shared" si="0"/>
        <v>36</v>
      </c>
      <c r="C39" s="41">
        <f t="shared" si="14"/>
        <v>43887</v>
      </c>
      <c r="D39" s="28">
        <f>'I Disease Parameters'!$E$6/(1000*365)</f>
        <v>2.4383561643835616E-5</v>
      </c>
      <c r="E39" s="28">
        <f>'I Disease Parameters'!$E$7/(1000*365)</f>
        <v>1.3698630136986302E-5</v>
      </c>
      <c r="F39" s="27">
        <f>(1-'I Disease Parameters'!$E$8)/'I Disease Parameters'!$E$10</f>
        <v>0.16200000000000001</v>
      </c>
      <c r="G39" s="27">
        <f>'I Disease Parameters'!$E$8/'I Disease Parameters'!$E$11</f>
        <v>3.7999999999999999E-2</v>
      </c>
      <c r="H39" s="27">
        <f>1/'I Disease Parameters'!$E$12</f>
        <v>0.05</v>
      </c>
      <c r="I39" s="27">
        <f>'I Disease Parameters'!$E$9/'I Disease Parameters'!$E$14</f>
        <v>0</v>
      </c>
      <c r="J39" s="82">
        <f t="shared" si="22"/>
        <v>2.9622548171950012</v>
      </c>
      <c r="K39" s="60">
        <f t="shared" si="23"/>
        <v>0.96147505943347544</v>
      </c>
      <c r="L39" s="30">
        <f t="shared" si="24"/>
        <v>0.98499999999999999</v>
      </c>
      <c r="M39" s="27">
        <f>J39/'I Disease Parameters'!$E$12</f>
        <v>0.14811274085975007</v>
      </c>
      <c r="N39" s="27">
        <f>K39/'I Disease Parameters'!$E$13</f>
        <v>4.8073752971673774E-2</v>
      </c>
      <c r="O39" s="27">
        <f>L39/'I Disease Parameters'!$E$13</f>
        <v>4.9250000000000002E-2</v>
      </c>
      <c r="P39" s="27">
        <f>(1-L39)/'I Disease Parameters'!$E$13</f>
        <v>7.5000000000000067E-4</v>
      </c>
      <c r="Q39" s="19">
        <f t="shared" si="1"/>
        <v>5806458.1288667992</v>
      </c>
      <c r="R39" s="17">
        <f t="shared" si="2"/>
        <v>13.482576263357505</v>
      </c>
      <c r="S39" s="17">
        <f t="shared" si="3"/>
        <v>19.277782690958333</v>
      </c>
      <c r="T39" s="17">
        <f t="shared" si="4"/>
        <v>11.571716671668257</v>
      </c>
      <c r="U39" s="17">
        <f t="shared" si="5"/>
        <v>30.298064578793696</v>
      </c>
      <c r="V39" s="17">
        <f t="shared" si="6"/>
        <v>0.30527015985064021</v>
      </c>
      <c r="W39" s="17">
        <f t="shared" si="7"/>
        <v>5806532.7590070041</v>
      </c>
      <c r="X39" s="18">
        <f t="shared" ca="1" si="15"/>
        <v>218477.31787760227</v>
      </c>
      <c r="Y39" s="17">
        <f t="shared" si="8"/>
        <v>58.799462894909084</v>
      </c>
      <c r="Z39" s="17">
        <f t="shared" si="9"/>
        <v>0.6832081986529186</v>
      </c>
      <c r="AA39" s="17">
        <f t="shared" si="10"/>
        <v>1.167747799225765</v>
      </c>
      <c r="AB39" s="17">
        <f t="shared" si="11"/>
        <v>-9.7231258659393305E-2</v>
      </c>
      <c r="AC39" s="17">
        <f t="shared" si="12"/>
        <v>1.4798026594440437</v>
      </c>
      <c r="AD39" s="18">
        <f t="shared" si="13"/>
        <v>8.7517109477457389E-3</v>
      </c>
      <c r="AE39" s="19">
        <f>IF($B39&gt;$C$1,"",p_2*$Q38*($S38/$W38)+p_3*$Q38*($T38/$W38))</f>
        <v>3.2432571454029442</v>
      </c>
      <c r="AF39" s="17">
        <f>IF($B39&gt;$C$1,"",p_4*$R38)</f>
        <v>2.0734976264821432</v>
      </c>
      <c r="AG39" s="17">
        <f>IF($B39&gt;$C$1,"",p_5*$R38)</f>
        <v>0.48637598645877428</v>
      </c>
      <c r="AH39" s="18">
        <f t="shared" si="16"/>
        <v>2.5598736129409176</v>
      </c>
      <c r="AI39" s="72">
        <v>0</v>
      </c>
      <c r="AJ39" s="73">
        <v>0</v>
      </c>
      <c r="AK39" s="73">
        <v>0</v>
      </c>
      <c r="AL39" s="72">
        <v>0</v>
      </c>
      <c r="AM39" s="73">
        <f>VLOOKUP(C39,'Singapore data'!$M:$P,4,0)</f>
        <v>3</v>
      </c>
      <c r="AN39" s="73">
        <f t="shared" si="17"/>
        <v>70</v>
      </c>
      <c r="AO39" s="19">
        <f t="shared" ca="1" si="18"/>
        <v>7.6592444512892614E-5</v>
      </c>
      <c r="AP39" s="17">
        <f t="shared" ca="1" si="19"/>
        <v>0.19371123658568118</v>
      </c>
      <c r="AQ39" s="17">
        <f t="shared" ca="1" si="20"/>
        <v>0.19371123658568118</v>
      </c>
      <c r="AR39" s="66">
        <f t="shared" ca="1" si="21"/>
        <v>2.2528399544939213E-2</v>
      </c>
    </row>
    <row r="40" spans="1:44" s="1" customFormat="1" ht="12" x14ac:dyDescent="0.35">
      <c r="A40" s="84"/>
      <c r="B40" s="40">
        <f t="shared" si="0"/>
        <v>37</v>
      </c>
      <c r="C40" s="41">
        <f t="shared" si="14"/>
        <v>43888</v>
      </c>
      <c r="D40" s="28">
        <f>'I Disease Parameters'!$E$6/(1000*365)</f>
        <v>2.4383561643835616E-5</v>
      </c>
      <c r="E40" s="28">
        <f>'I Disease Parameters'!$E$7/(1000*365)</f>
        <v>1.3698630136986302E-5</v>
      </c>
      <c r="F40" s="27">
        <f>(1-'I Disease Parameters'!$E$8)/'I Disease Parameters'!$E$10</f>
        <v>0.16200000000000001</v>
      </c>
      <c r="G40" s="27">
        <f>'I Disease Parameters'!$E$8/'I Disease Parameters'!$E$11</f>
        <v>3.7999999999999999E-2</v>
      </c>
      <c r="H40" s="27">
        <f>1/'I Disease Parameters'!$E$12</f>
        <v>0.05</v>
      </c>
      <c r="I40" s="27">
        <f>'I Disease Parameters'!$E$9/'I Disease Parameters'!$E$14</f>
        <v>0</v>
      </c>
      <c r="J40" s="82">
        <f t="shared" si="22"/>
        <v>2.9622548171950012</v>
      </c>
      <c r="K40" s="60">
        <f t="shared" si="23"/>
        <v>0.96147505943347544</v>
      </c>
      <c r="L40" s="30">
        <f t="shared" si="24"/>
        <v>0.98499999999999999</v>
      </c>
      <c r="M40" s="27">
        <f>J40/'I Disease Parameters'!$E$12</f>
        <v>0.14811274085975007</v>
      </c>
      <c r="N40" s="27">
        <f>K40/'I Disease Parameters'!$E$13</f>
        <v>4.8073752971673774E-2</v>
      </c>
      <c r="O40" s="27">
        <f>L40/'I Disease Parameters'!$E$13</f>
        <v>4.9250000000000002E-2</v>
      </c>
      <c r="P40" s="27">
        <f>(1-L40)/'I Disease Parameters'!$E$13</f>
        <v>7.5000000000000067E-4</v>
      </c>
      <c r="Q40" s="19">
        <f t="shared" si="1"/>
        <v>5806516.7607567189</v>
      </c>
      <c r="R40" s="17">
        <f t="shared" si="2"/>
        <v>14.197413550317256</v>
      </c>
      <c r="S40" s="17">
        <f t="shared" si="3"/>
        <v>20.497806831859389</v>
      </c>
      <c r="T40" s="17">
        <f t="shared" si="4"/>
        <v>11.505310219425695</v>
      </c>
      <c r="U40" s="17">
        <f t="shared" si="5"/>
        <v>31.831445717440744</v>
      </c>
      <c r="V40" s="17">
        <f t="shared" si="6"/>
        <v>0.31394894735439138</v>
      </c>
      <c r="W40" s="17">
        <f t="shared" si="7"/>
        <v>5806594.7927330388</v>
      </c>
      <c r="X40" s="18">
        <f t="shared" ca="1" si="15"/>
        <v>218477.31787760227</v>
      </c>
      <c r="Y40" s="17">
        <f t="shared" si="8"/>
        <v>58.631889919750392</v>
      </c>
      <c r="Z40" s="17">
        <f t="shared" si="9"/>
        <v>0.71483728695975124</v>
      </c>
      <c r="AA40" s="17">
        <f t="shared" si="10"/>
        <v>1.2200241409010566</v>
      </c>
      <c r="AB40" s="17">
        <f t="shared" si="11"/>
        <v>-6.6406452242562253E-2</v>
      </c>
      <c r="AC40" s="17">
        <f t="shared" si="12"/>
        <v>1.5333811386470479</v>
      </c>
      <c r="AD40" s="18">
        <f t="shared" si="13"/>
        <v>8.678787503751173E-3</v>
      </c>
      <c r="AE40" s="19">
        <f>IF($B40&gt;$C$1,"",p_2*$Q39*($S39/$W39)+p_3*$Q39*($T39/$W39))</f>
        <v>3.4115372324567765</v>
      </c>
      <c r="AF40" s="17">
        <f>IF($B40&gt;$C$1,"",p_4*$R39)</f>
        <v>2.1841773546639156</v>
      </c>
      <c r="AG40" s="17">
        <f>IF($B40&gt;$C$1,"",p_5*$R39)</f>
        <v>0.51233789800758511</v>
      </c>
      <c r="AH40" s="18">
        <f t="shared" si="16"/>
        <v>2.6965152526715008</v>
      </c>
      <c r="AI40" s="72">
        <v>0</v>
      </c>
      <c r="AJ40" s="73">
        <v>0</v>
      </c>
      <c r="AK40" s="73">
        <v>0</v>
      </c>
      <c r="AL40" s="72">
        <v>0</v>
      </c>
      <c r="AM40" s="73">
        <f>VLOOKUP(C40,'Singapore data'!$M:$P,4,0)</f>
        <v>3</v>
      </c>
      <c r="AN40" s="73">
        <f t="shared" si="17"/>
        <v>73</v>
      </c>
      <c r="AO40" s="19">
        <f t="shared" ca="1" si="18"/>
        <v>7.5321352535267518E-5</v>
      </c>
      <c r="AP40" s="17">
        <f t="shared" ca="1" si="19"/>
        <v>9.2102991861042982E-2</v>
      </c>
      <c r="AQ40" s="17">
        <f t="shared" ca="1" si="20"/>
        <v>9.2102991861042982E-2</v>
      </c>
      <c r="AR40" s="66">
        <f t="shared" ca="1" si="21"/>
        <v>2.5031555049932458E-2</v>
      </c>
    </row>
    <row r="41" spans="1:44" s="1" customFormat="1" ht="12" x14ac:dyDescent="0.35">
      <c r="A41" s="84"/>
      <c r="B41" s="40">
        <f t="shared" si="0"/>
        <v>38</v>
      </c>
      <c r="C41" s="41">
        <f t="shared" si="14"/>
        <v>43889</v>
      </c>
      <c r="D41" s="28">
        <f>'I Disease Parameters'!$E$6/(1000*365)</f>
        <v>2.4383561643835616E-5</v>
      </c>
      <c r="E41" s="28">
        <f>'I Disease Parameters'!$E$7/(1000*365)</f>
        <v>1.3698630136986302E-5</v>
      </c>
      <c r="F41" s="27">
        <f>(1-'I Disease Parameters'!$E$8)/'I Disease Parameters'!$E$10</f>
        <v>0.16200000000000001</v>
      </c>
      <c r="G41" s="27">
        <f>'I Disease Parameters'!$E$8/'I Disease Parameters'!$E$11</f>
        <v>3.7999999999999999E-2</v>
      </c>
      <c r="H41" s="27">
        <f>1/'I Disease Parameters'!$E$12</f>
        <v>0.05</v>
      </c>
      <c r="I41" s="27">
        <f>'I Disease Parameters'!$E$9/'I Disease Parameters'!$E$14</f>
        <v>0</v>
      </c>
      <c r="J41" s="82">
        <f t="shared" si="22"/>
        <v>2.9622548171950012</v>
      </c>
      <c r="K41" s="60">
        <f t="shared" si="23"/>
        <v>0.96147505943347544</v>
      </c>
      <c r="L41" s="30">
        <f t="shared" si="24"/>
        <v>0.98499999999999999</v>
      </c>
      <c r="M41" s="27">
        <f>J41/'I Disease Parameters'!$E$12</f>
        <v>0.14811274085975007</v>
      </c>
      <c r="N41" s="27">
        <f>K41/'I Disease Parameters'!$E$13</f>
        <v>4.8073752971673774E-2</v>
      </c>
      <c r="O41" s="27">
        <f>L41/'I Disease Parameters'!$E$13</f>
        <v>4.9250000000000002E-2</v>
      </c>
      <c r="P41" s="27">
        <f>(1-L41)/'I Disease Parameters'!$E$13</f>
        <v>7.5000000000000067E-4</v>
      </c>
      <c r="Q41" s="19">
        <f t="shared" si="1"/>
        <v>5806575.2158517372</v>
      </c>
      <c r="R41" s="17">
        <f t="shared" si="2"/>
        <v>14.946777915952781</v>
      </c>
      <c r="S41" s="17">
        <f t="shared" si="3"/>
        <v>21.772616693543409</v>
      </c>
      <c r="T41" s="17">
        <f t="shared" si="4"/>
        <v>11.46938881637716</v>
      </c>
      <c r="U41" s="17">
        <f t="shared" si="5"/>
        <v>33.422536540138822</v>
      </c>
      <c r="V41" s="17">
        <f t="shared" si="6"/>
        <v>0.32257793001896068</v>
      </c>
      <c r="W41" s="17">
        <f t="shared" si="7"/>
        <v>5806656.8271717029</v>
      </c>
      <c r="X41" s="18">
        <f t="shared" ca="1" si="15"/>
        <v>218477.31787760227</v>
      </c>
      <c r="Y41" s="17">
        <f t="shared" si="8"/>
        <v>58.455095018260181</v>
      </c>
      <c r="Z41" s="17">
        <f t="shared" si="9"/>
        <v>0.74936436563552533</v>
      </c>
      <c r="AA41" s="17">
        <f t="shared" si="10"/>
        <v>1.2748098616840196</v>
      </c>
      <c r="AB41" s="17">
        <f t="shared" si="11"/>
        <v>-3.5921403048535083E-2</v>
      </c>
      <c r="AC41" s="17">
        <f t="shared" si="12"/>
        <v>1.591090822698078</v>
      </c>
      <c r="AD41" s="18">
        <f t="shared" si="13"/>
        <v>8.6289826645692957E-3</v>
      </c>
      <c r="AE41" s="19">
        <f>IF($B41&gt;$C$1,"",p_2*$Q40*($S40/$W40)+p_3*$Q40*($T40/$W40))</f>
        <v>3.5890415608161046</v>
      </c>
      <c r="AF41" s="17">
        <f>IF($B41&gt;$C$1,"",p_4*$R40)</f>
        <v>2.2999809951513956</v>
      </c>
      <c r="AG41" s="17">
        <f>IF($B41&gt;$C$1,"",p_5*$R40)</f>
        <v>0.53950171491205567</v>
      </c>
      <c r="AH41" s="18">
        <f t="shared" si="16"/>
        <v>2.8394827100634514</v>
      </c>
      <c r="AI41" s="72">
        <v>0</v>
      </c>
      <c r="AJ41" s="73">
        <v>0</v>
      </c>
      <c r="AK41" s="73">
        <v>0</v>
      </c>
      <c r="AL41" s="72">
        <v>0</v>
      </c>
      <c r="AM41" s="73">
        <f>VLOOKUP(C41,'Singapore data'!$M:$P,4,0)</f>
        <v>3</v>
      </c>
      <c r="AN41" s="73">
        <f t="shared" si="17"/>
        <v>76</v>
      </c>
      <c r="AO41" s="19">
        <f t="shared" ca="1" si="18"/>
        <v>7.4459341825437421E-5</v>
      </c>
      <c r="AP41" s="17">
        <f t="shared" ca="1" si="19"/>
        <v>2.5765800368573996E-2</v>
      </c>
      <c r="AQ41" s="17">
        <f t="shared" ca="1" si="20"/>
        <v>2.5765800368573996E-2</v>
      </c>
      <c r="AR41" s="66">
        <f t="shared" ca="1" si="21"/>
        <v>2.7812838944369395E-2</v>
      </c>
    </row>
    <row r="42" spans="1:44" s="1" customFormat="1" ht="12" x14ac:dyDescent="0.35">
      <c r="A42" s="84"/>
      <c r="B42" s="40">
        <f t="shared" si="0"/>
        <v>39</v>
      </c>
      <c r="C42" s="41">
        <f t="shared" si="14"/>
        <v>43890</v>
      </c>
      <c r="D42" s="28">
        <f>'I Disease Parameters'!$E$6/(1000*365)</f>
        <v>2.4383561643835616E-5</v>
      </c>
      <c r="E42" s="28">
        <f>'I Disease Parameters'!$E$7/(1000*365)</f>
        <v>1.3698630136986302E-5</v>
      </c>
      <c r="F42" s="27">
        <f>(1-'I Disease Parameters'!$E$8)/'I Disease Parameters'!$E$10</f>
        <v>0.16200000000000001</v>
      </c>
      <c r="G42" s="27">
        <f>'I Disease Parameters'!$E$8/'I Disease Parameters'!$E$11</f>
        <v>3.7999999999999999E-2</v>
      </c>
      <c r="H42" s="27">
        <f>1/'I Disease Parameters'!$E$12</f>
        <v>0.05</v>
      </c>
      <c r="I42" s="27">
        <f>'I Disease Parameters'!$E$9/'I Disease Parameters'!$E$14</f>
        <v>0</v>
      </c>
      <c r="J42" s="82">
        <f t="shared" si="22"/>
        <v>2.9622548171950012</v>
      </c>
      <c r="K42" s="60">
        <f t="shared" si="23"/>
        <v>0.96147505943347544</v>
      </c>
      <c r="L42" s="30">
        <f t="shared" si="24"/>
        <v>0.98499999999999999</v>
      </c>
      <c r="M42" s="27">
        <f>J42/'I Disease Parameters'!$E$12</f>
        <v>0.14811274085975007</v>
      </c>
      <c r="N42" s="27">
        <f>K42/'I Disease Parameters'!$E$13</f>
        <v>4.8073752971673774E-2</v>
      </c>
      <c r="O42" s="27">
        <f>L42/'I Disease Parameters'!$E$13</f>
        <v>4.9250000000000002E-2</v>
      </c>
      <c r="P42" s="27">
        <f>(1-L42)/'I Disease Parameters'!$E$13</f>
        <v>7.5000000000000067E-4</v>
      </c>
      <c r="Q42" s="19">
        <f t="shared" si="1"/>
        <v>5806633.4845747566</v>
      </c>
      <c r="R42" s="17">
        <f t="shared" si="2"/>
        <v>15.733343007862597</v>
      </c>
      <c r="S42" s="17">
        <f t="shared" si="3"/>
        <v>23.105065626227386</v>
      </c>
      <c r="T42" s="17">
        <f t="shared" si="4"/>
        <v>11.463739821449215</v>
      </c>
      <c r="U42" s="17">
        <f t="shared" si="5"/>
        <v>35.075576931056261</v>
      </c>
      <c r="V42" s="17">
        <f t="shared" si="6"/>
        <v>0.33117997163124357</v>
      </c>
      <c r="W42" s="17">
        <f t="shared" si="7"/>
        <v>5806718.8623001436</v>
      </c>
      <c r="X42" s="18">
        <f t="shared" ca="1" si="15"/>
        <v>218477.31787760227</v>
      </c>
      <c r="Y42" s="17">
        <f t="shared" si="8"/>
        <v>58.268723019398749</v>
      </c>
      <c r="Z42" s="17">
        <f t="shared" si="9"/>
        <v>0.78656509190981616</v>
      </c>
      <c r="AA42" s="17">
        <f t="shared" si="10"/>
        <v>1.3324489326839775</v>
      </c>
      <c r="AB42" s="17">
        <f t="shared" si="11"/>
        <v>-5.6489949279452389E-3</v>
      </c>
      <c r="AC42" s="17">
        <f t="shared" si="12"/>
        <v>1.6530403909174396</v>
      </c>
      <c r="AD42" s="18">
        <f t="shared" si="13"/>
        <v>8.6020416122828958E-3</v>
      </c>
      <c r="AE42" s="19">
        <f>IF($B42&gt;$C$1,"",p_2*$Q41*($S41/$W41)+p_3*$Q41*($T41/$W41))</f>
        <v>3.7761254254827823</v>
      </c>
      <c r="AF42" s="17">
        <f>IF($B42&gt;$C$1,"",p_4*$R41)</f>
        <v>2.4213780223843506</v>
      </c>
      <c r="AG42" s="17">
        <f>IF($B42&gt;$C$1,"",p_5*$R41)</f>
        <v>0.56797756080620565</v>
      </c>
      <c r="AH42" s="18">
        <f t="shared" si="16"/>
        <v>2.9893555831905561</v>
      </c>
      <c r="AI42" s="72">
        <v>0</v>
      </c>
      <c r="AJ42" s="73">
        <v>0</v>
      </c>
      <c r="AK42" s="73">
        <v>0</v>
      </c>
      <c r="AL42" s="72">
        <v>0</v>
      </c>
      <c r="AM42" s="73">
        <f>VLOOKUP(C42,'Singapore data'!$M:$P,4,0)</f>
        <v>2</v>
      </c>
      <c r="AN42" s="73">
        <f t="shared" si="17"/>
        <v>78</v>
      </c>
      <c r="AO42" s="19">
        <f t="shared" ca="1" si="18"/>
        <v>7.3995119899446517E-5</v>
      </c>
      <c r="AP42" s="17">
        <f t="shared" ca="1" si="19"/>
        <v>0.97882446999032524</v>
      </c>
      <c r="AQ42" s="17">
        <f t="shared" ca="1" si="20"/>
        <v>0.97882446999032524</v>
      </c>
      <c r="AR42" s="66">
        <f t="shared" ca="1" si="21"/>
        <v>3.090315438263266E-2</v>
      </c>
    </row>
    <row r="43" spans="1:44" s="1" customFormat="1" ht="12" x14ac:dyDescent="0.35">
      <c r="A43" s="84"/>
      <c r="B43" s="40">
        <f t="shared" si="0"/>
        <v>40</v>
      </c>
      <c r="C43" s="41">
        <f t="shared" si="14"/>
        <v>43891</v>
      </c>
      <c r="D43" s="28">
        <f>'I Disease Parameters'!$E$6/(1000*365)</f>
        <v>2.4383561643835616E-5</v>
      </c>
      <c r="E43" s="28">
        <f>'I Disease Parameters'!$E$7/(1000*365)</f>
        <v>1.3698630136986302E-5</v>
      </c>
      <c r="F43" s="27">
        <f>(1-'I Disease Parameters'!$E$8)/'I Disease Parameters'!$E$10</f>
        <v>0.16200000000000001</v>
      </c>
      <c r="G43" s="27">
        <f>'I Disease Parameters'!$E$8/'I Disease Parameters'!$E$11</f>
        <v>3.7999999999999999E-2</v>
      </c>
      <c r="H43" s="27">
        <f>1/'I Disease Parameters'!$E$12</f>
        <v>0.05</v>
      </c>
      <c r="I43" s="27">
        <f>'I Disease Parameters'!$E$9/'I Disease Parameters'!$E$14</f>
        <v>0</v>
      </c>
      <c r="J43" s="82">
        <f t="shared" si="22"/>
        <v>2.9622548171950012</v>
      </c>
      <c r="K43" s="60">
        <f t="shared" si="23"/>
        <v>0.96147505943347544</v>
      </c>
      <c r="L43" s="30">
        <f t="shared" si="24"/>
        <v>0.98499999999999999</v>
      </c>
      <c r="M43" s="27">
        <f>J43/'I Disease Parameters'!$E$12</f>
        <v>0.14811274085975007</v>
      </c>
      <c r="N43" s="27">
        <f>K43/'I Disease Parameters'!$E$13</f>
        <v>4.8073752971673774E-2</v>
      </c>
      <c r="O43" s="27">
        <f>L43/'I Disease Parameters'!$E$13</f>
        <v>4.9250000000000002E-2</v>
      </c>
      <c r="P43" s="27">
        <f>(1-L43)/'I Disease Parameters'!$E$13</f>
        <v>7.5000000000000067E-4</v>
      </c>
      <c r="Q43" s="19">
        <f t="shared" si="1"/>
        <v>5806691.5569364643</v>
      </c>
      <c r="R43" s="17">
        <f t="shared" si="2"/>
        <v>16.559660055108058</v>
      </c>
      <c r="S43" s="17">
        <f t="shared" si="3"/>
        <v>24.498297404441452</v>
      </c>
      <c r="T43" s="17">
        <f t="shared" si="4"/>
        <v>11.48826282714373</v>
      </c>
      <c r="U43" s="17">
        <f t="shared" si="5"/>
        <v>36.794938911218786</v>
      </c>
      <c r="V43" s="17">
        <f t="shared" si="6"/>
        <v>0.33977777649733049</v>
      </c>
      <c r="W43" s="17">
        <f t="shared" si="7"/>
        <v>5806780.8980956627</v>
      </c>
      <c r="X43" s="18">
        <f t="shared" ca="1" si="15"/>
        <v>218477.31787760227</v>
      </c>
      <c r="Y43" s="17">
        <f t="shared" si="8"/>
        <v>58.072361707687378</v>
      </c>
      <c r="Z43" s="17">
        <f t="shared" si="9"/>
        <v>0.8263170472454604</v>
      </c>
      <c r="AA43" s="17">
        <f t="shared" si="10"/>
        <v>1.3932317782140657</v>
      </c>
      <c r="AB43" s="17">
        <f t="shared" si="11"/>
        <v>2.4523005694515376E-2</v>
      </c>
      <c r="AC43" s="17">
        <f t="shared" si="12"/>
        <v>1.7193619801625246</v>
      </c>
      <c r="AD43" s="18">
        <f t="shared" si="13"/>
        <v>8.5978048660869111E-3</v>
      </c>
      <c r="AE43" s="19">
        <f>IF($B43&gt;$C$1,"",p_2*$Q42*($S42/$W42)+p_3*$Q42*($T42/$W42))</f>
        <v>3.9732011740646662</v>
      </c>
      <c r="AF43" s="17">
        <f>IF($B43&gt;$C$1,"",p_4*$R42)</f>
        <v>2.548801567273741</v>
      </c>
      <c r="AG43" s="17">
        <f>IF($B43&gt;$C$1,"",p_5*$R42)</f>
        <v>0.59786703429877863</v>
      </c>
      <c r="AH43" s="18">
        <f t="shared" si="16"/>
        <v>3.1466686015725198</v>
      </c>
      <c r="AI43" s="72">
        <v>0</v>
      </c>
      <c r="AJ43" s="73">
        <v>0</v>
      </c>
      <c r="AK43" s="73">
        <v>0</v>
      </c>
      <c r="AL43" s="72">
        <v>0</v>
      </c>
      <c r="AM43" s="73">
        <f>VLOOKUP(C43,'Singapore data'!$M:$P,4,0)</f>
        <v>5</v>
      </c>
      <c r="AN43" s="73">
        <f t="shared" si="17"/>
        <v>83</v>
      </c>
      <c r="AO43" s="19">
        <f t="shared" ca="1" si="18"/>
        <v>7.3922248515307767E-5</v>
      </c>
      <c r="AP43" s="17">
        <f t="shared" ca="1" si="19"/>
        <v>3.4348372723971594</v>
      </c>
      <c r="AQ43" s="17">
        <f t="shared" ca="1" si="20"/>
        <v>3.4348372723971594</v>
      </c>
      <c r="AR43" s="66">
        <f t="shared" ca="1" si="21"/>
        <v>3.4336838202925178E-2</v>
      </c>
    </row>
    <row r="44" spans="1:44" s="1" customFormat="1" ht="12" x14ac:dyDescent="0.35">
      <c r="A44" s="84"/>
      <c r="B44" s="40">
        <f t="shared" si="0"/>
        <v>41</v>
      </c>
      <c r="C44" s="41">
        <f t="shared" si="14"/>
        <v>43892</v>
      </c>
      <c r="D44" s="28">
        <f>'I Disease Parameters'!$E$6/(1000*365)</f>
        <v>2.4383561643835616E-5</v>
      </c>
      <c r="E44" s="28">
        <f>'I Disease Parameters'!$E$7/(1000*365)</f>
        <v>1.3698630136986302E-5</v>
      </c>
      <c r="F44" s="27">
        <f>(1-'I Disease Parameters'!$E$8)/'I Disease Parameters'!$E$10</f>
        <v>0.16200000000000001</v>
      </c>
      <c r="G44" s="27">
        <f>'I Disease Parameters'!$E$8/'I Disease Parameters'!$E$11</f>
        <v>3.7999999999999999E-2</v>
      </c>
      <c r="H44" s="27">
        <f>1/'I Disease Parameters'!$E$12</f>
        <v>0.05</v>
      </c>
      <c r="I44" s="27">
        <f>'I Disease Parameters'!$E$9/'I Disease Parameters'!$E$14</f>
        <v>0</v>
      </c>
      <c r="J44" s="82">
        <f t="shared" si="22"/>
        <v>2.9622548171950012</v>
      </c>
      <c r="K44" s="60">
        <f t="shared" si="23"/>
        <v>0.96147505943347544</v>
      </c>
      <c r="L44" s="30">
        <f t="shared" si="24"/>
        <v>0.98499999999999999</v>
      </c>
      <c r="M44" s="27">
        <f>J44/'I Disease Parameters'!$E$12</f>
        <v>0.14811274085975007</v>
      </c>
      <c r="N44" s="27">
        <f>K44/'I Disease Parameters'!$E$13</f>
        <v>4.8073752971673774E-2</v>
      </c>
      <c r="O44" s="27">
        <f>L44/'I Disease Parameters'!$E$13</f>
        <v>4.9250000000000002E-2</v>
      </c>
      <c r="P44" s="27">
        <f>(1-L44)/'I Disease Parameters'!$E$13</f>
        <v>7.5000000000000067E-4</v>
      </c>
      <c r="Q44" s="19">
        <f t="shared" si="1"/>
        <v>5806749.4224869283</v>
      </c>
      <c r="R44" s="17">
        <f t="shared" si="2"/>
        <v>17.428230759347944</v>
      </c>
      <c r="S44" s="17">
        <f t="shared" si="3"/>
        <v>25.955711870031756</v>
      </c>
      <c r="T44" s="17">
        <f t="shared" si="4"/>
        <v>11.542959394417265</v>
      </c>
      <c r="U44" s="17">
        <f t="shared" si="5"/>
        <v>38.585146685418628</v>
      </c>
      <c r="V44" s="17">
        <f t="shared" si="6"/>
        <v>0.34839397361768831</v>
      </c>
      <c r="W44" s="17">
        <f t="shared" si="7"/>
        <v>5806842.9345356384</v>
      </c>
      <c r="X44" s="18">
        <f t="shared" ca="1" si="15"/>
        <v>218477.31787760227</v>
      </c>
      <c r="Y44" s="17">
        <f t="shared" si="8"/>
        <v>57.865550464019179</v>
      </c>
      <c r="Z44" s="17">
        <f t="shared" si="9"/>
        <v>0.86857070423988603</v>
      </c>
      <c r="AA44" s="17">
        <f t="shared" si="10"/>
        <v>1.4574144655903041</v>
      </c>
      <c r="AB44" s="17">
        <f t="shared" si="11"/>
        <v>5.4696567273534669E-2</v>
      </c>
      <c r="AC44" s="17">
        <f t="shared" si="12"/>
        <v>1.7902077741998426</v>
      </c>
      <c r="AD44" s="18">
        <f t="shared" si="13"/>
        <v>8.6161971203578269E-3</v>
      </c>
      <c r="AE44" s="19">
        <f>IF($B44&gt;$C$1,"",p_2*$Q43*($S43/$W43)+p_3*$Q43*($T43/$W43))</f>
        <v>4.1807295599197865</v>
      </c>
      <c r="AF44" s="17">
        <f>IF($B44&gt;$C$1,"",p_4*$R43)</f>
        <v>2.6826649289275055</v>
      </c>
      <c r="AG44" s="17">
        <f>IF($B44&gt;$C$1,"",p_5*$R43)</f>
        <v>0.6292670820941062</v>
      </c>
      <c r="AH44" s="18">
        <f t="shared" si="16"/>
        <v>3.3119320110216117</v>
      </c>
      <c r="AI44" s="72">
        <v>0</v>
      </c>
      <c r="AJ44" s="73">
        <v>0</v>
      </c>
      <c r="AK44" s="73">
        <v>0</v>
      </c>
      <c r="AL44" s="72">
        <v>0</v>
      </c>
      <c r="AM44" s="73">
        <f>VLOOKUP(C44,'Singapore data'!$M:$P,4,0)</f>
        <v>2</v>
      </c>
      <c r="AN44" s="73">
        <f t="shared" si="17"/>
        <v>85</v>
      </c>
      <c r="AO44" s="19">
        <f t="shared" ca="1" si="18"/>
        <v>7.4238852816862515E-5</v>
      </c>
      <c r="AP44" s="17">
        <f t="shared" ca="1" si="19"/>
        <v>1.7211656015432104</v>
      </c>
      <c r="AQ44" s="17">
        <f t="shared" ca="1" si="20"/>
        <v>1.7211656015432104</v>
      </c>
      <c r="AR44" s="66">
        <f t="shared" ca="1" si="21"/>
        <v>3.8152042447694635E-2</v>
      </c>
    </row>
    <row r="45" spans="1:44" s="1" customFormat="1" ht="12" x14ac:dyDescent="0.35">
      <c r="A45" s="84"/>
      <c r="B45" s="40">
        <f t="shared" si="0"/>
        <v>42</v>
      </c>
      <c r="C45" s="41">
        <f t="shared" si="14"/>
        <v>43893</v>
      </c>
      <c r="D45" s="28">
        <f>'I Disease Parameters'!$E$6/(1000*365)</f>
        <v>2.4383561643835616E-5</v>
      </c>
      <c r="E45" s="28">
        <f>'I Disease Parameters'!$E$7/(1000*365)</f>
        <v>1.3698630136986302E-5</v>
      </c>
      <c r="F45" s="27">
        <f>(1-'I Disease Parameters'!$E$8)/'I Disease Parameters'!$E$10</f>
        <v>0.16200000000000001</v>
      </c>
      <c r="G45" s="27">
        <f>'I Disease Parameters'!$E$8/'I Disease Parameters'!$E$11</f>
        <v>3.7999999999999999E-2</v>
      </c>
      <c r="H45" s="27">
        <f>1/'I Disease Parameters'!$E$12</f>
        <v>0.05</v>
      </c>
      <c r="I45" s="27">
        <f>'I Disease Parameters'!$E$9/'I Disease Parameters'!$E$14</f>
        <v>0</v>
      </c>
      <c r="J45" s="82">
        <f t="shared" si="22"/>
        <v>2.9622548171950012</v>
      </c>
      <c r="K45" s="60">
        <f t="shared" si="23"/>
        <v>0.96147505943347544</v>
      </c>
      <c r="L45" s="30">
        <f t="shared" si="24"/>
        <v>0.98499999999999999</v>
      </c>
      <c r="M45" s="27">
        <f>J45/'I Disease Parameters'!$E$12</f>
        <v>0.14811274085975007</v>
      </c>
      <c r="N45" s="27">
        <f>K45/'I Disease Parameters'!$E$13</f>
        <v>4.8073752971673774E-2</v>
      </c>
      <c r="O45" s="27">
        <f>L45/'I Disease Parameters'!$E$13</f>
        <v>4.9250000000000002E-2</v>
      </c>
      <c r="P45" s="27">
        <f>(1-L45)/'I Disease Parameters'!$E$13</f>
        <v>7.5000000000000067E-4</v>
      </c>
      <c r="Q45" s="19">
        <f t="shared" si="1"/>
        <v>5806807.0702727819</v>
      </c>
      <c r="R45" s="17">
        <f t="shared" si="2"/>
        <v>18.341560024053852</v>
      </c>
      <c r="S45" s="17">
        <f t="shared" si="3"/>
        <v>27.480944101847687</v>
      </c>
      <c r="T45" s="17">
        <f t="shared" si="4"/>
        <v>11.627926070820193</v>
      </c>
      <c r="U45" s="17">
        <f t="shared" si="5"/>
        <v>40.45089446544204</v>
      </c>
      <c r="V45" s="17">
        <f t="shared" si="6"/>
        <v>0.35705119316350126</v>
      </c>
      <c r="W45" s="17">
        <f t="shared" si="7"/>
        <v>5806904.9715974443</v>
      </c>
      <c r="X45" s="18">
        <f t="shared" ca="1" si="15"/>
        <v>218477.31787760227</v>
      </c>
      <c r="Y45" s="17">
        <f t="shared" si="8"/>
        <v>57.647785853594542</v>
      </c>
      <c r="Z45" s="17">
        <f t="shared" si="9"/>
        <v>0.91332926470590792</v>
      </c>
      <c r="AA45" s="17">
        <f t="shared" si="10"/>
        <v>1.5252322318159308</v>
      </c>
      <c r="AB45" s="17">
        <f t="shared" si="11"/>
        <v>8.4966676402927988E-2</v>
      </c>
      <c r="AC45" s="17">
        <f t="shared" si="12"/>
        <v>1.8657477800234119</v>
      </c>
      <c r="AD45" s="18">
        <f t="shared" si="13"/>
        <v>8.6572195458129442E-3</v>
      </c>
      <c r="AE45" s="19">
        <f>IF($B45&gt;$C$1,"",p_2*$Q44*($S44/$W44)+p_3*$Q44*($T44/$W44))</f>
        <v>4.3992141594626117</v>
      </c>
      <c r="AF45" s="17">
        <f>IF($B45&gt;$C$1,"",p_4*$R44)</f>
        <v>2.823373383014367</v>
      </c>
      <c r="AG45" s="17">
        <f>IF($B45&gt;$C$1,"",p_5*$R44)</f>
        <v>0.66227276885522179</v>
      </c>
      <c r="AH45" s="18">
        <f t="shared" si="16"/>
        <v>3.4856461518695889</v>
      </c>
      <c r="AI45" s="72">
        <v>0</v>
      </c>
      <c r="AJ45" s="73">
        <v>0</v>
      </c>
      <c r="AK45" s="73">
        <v>1</v>
      </c>
      <c r="AL45" s="72">
        <v>0</v>
      </c>
      <c r="AM45" s="73">
        <f>VLOOKUP(C45,'Singapore data'!$M:$P,4,0)</f>
        <v>2</v>
      </c>
      <c r="AN45" s="73">
        <f t="shared" si="17"/>
        <v>87</v>
      </c>
      <c r="AO45" s="19">
        <f t="shared" ca="1" si="18"/>
        <v>7.4947450264405675E-5</v>
      </c>
      <c r="AP45" s="17">
        <f t="shared" ca="1" si="19"/>
        <v>2.2071444885649179</v>
      </c>
      <c r="AQ45" s="17">
        <f t="shared" ca="1" si="20"/>
        <v>2.2071444885649179</v>
      </c>
      <c r="AR45" s="66">
        <f t="shared" ca="1" si="21"/>
        <v>4.2391158275216265E-2</v>
      </c>
    </row>
    <row r="46" spans="1:44" s="1" customFormat="1" ht="12" x14ac:dyDescent="0.35">
      <c r="A46" s="84"/>
      <c r="B46" s="40">
        <f t="shared" si="0"/>
        <v>43</v>
      </c>
      <c r="C46" s="41">
        <f t="shared" si="14"/>
        <v>43894</v>
      </c>
      <c r="D46" s="28">
        <f>'I Disease Parameters'!$E$6/(1000*365)</f>
        <v>2.4383561643835616E-5</v>
      </c>
      <c r="E46" s="28">
        <f>'I Disease Parameters'!$E$7/(1000*365)</f>
        <v>1.3698630136986302E-5</v>
      </c>
      <c r="F46" s="27">
        <f>(1-'I Disease Parameters'!$E$8)/'I Disease Parameters'!$E$10</f>
        <v>0.16200000000000001</v>
      </c>
      <c r="G46" s="27">
        <f>'I Disease Parameters'!$E$8/'I Disease Parameters'!$E$11</f>
        <v>3.7999999999999999E-2</v>
      </c>
      <c r="H46" s="27">
        <f>1/'I Disease Parameters'!$E$12</f>
        <v>0.05</v>
      </c>
      <c r="I46" s="27">
        <f>'I Disease Parameters'!$E$9/'I Disease Parameters'!$E$14</f>
        <v>0</v>
      </c>
      <c r="J46" s="82">
        <f t="shared" si="22"/>
        <v>2.9622548171950012</v>
      </c>
      <c r="K46" s="60">
        <f t="shared" si="23"/>
        <v>0.96147505943347544</v>
      </c>
      <c r="L46" s="30">
        <f t="shared" si="24"/>
        <v>0.98499999999999999</v>
      </c>
      <c r="M46" s="27">
        <f>J46/'I Disease Parameters'!$E$12</f>
        <v>0.14811274085975007</v>
      </c>
      <c r="N46" s="27">
        <f>K46/'I Disease Parameters'!$E$13</f>
        <v>4.8073752971673774E-2</v>
      </c>
      <c r="O46" s="27">
        <f>L46/'I Disease Parameters'!$E$13</f>
        <v>4.9250000000000002E-2</v>
      </c>
      <c r="P46" s="27">
        <f>(1-L46)/'I Disease Parameters'!$E$13</f>
        <v>7.5000000000000067E-4</v>
      </c>
      <c r="Q46" s="19">
        <f t="shared" si="1"/>
        <v>5806864.4887978332</v>
      </c>
      <c r="R46" s="17">
        <f t="shared" si="2"/>
        <v>19.302194715708463</v>
      </c>
      <c r="S46" s="17">
        <f t="shared" si="3"/>
        <v>29.07785316936296</v>
      </c>
      <c r="T46" s="17">
        <f t="shared" si="4"/>
        <v>12.743349761534725</v>
      </c>
      <c r="U46" s="17">
        <f t="shared" si="5"/>
        <v>42.397062907680322</v>
      </c>
      <c r="V46" s="17">
        <f t="shared" si="6"/>
        <v>0.36577213771661643</v>
      </c>
      <c r="W46" s="17">
        <f t="shared" si="7"/>
        <v>5806968.0092583876</v>
      </c>
      <c r="X46" s="18">
        <f t="shared" ca="1" si="15"/>
        <v>218477.31787760227</v>
      </c>
      <c r="Y46" s="17">
        <f t="shared" si="8"/>
        <v>57.41852505132556</v>
      </c>
      <c r="Z46" s="17">
        <f t="shared" si="9"/>
        <v>0.96063469165461157</v>
      </c>
      <c r="AA46" s="17">
        <f t="shared" si="10"/>
        <v>1.5969090675152735</v>
      </c>
      <c r="AB46" s="17">
        <f t="shared" si="11"/>
        <v>1.1154236907145325</v>
      </c>
      <c r="AC46" s="17">
        <f t="shared" si="12"/>
        <v>1.9461684422382817</v>
      </c>
      <c r="AD46" s="18">
        <f t="shared" si="13"/>
        <v>8.720944553115173E-3</v>
      </c>
      <c r="AE46" s="19">
        <f>IF($B46&gt;$C$1,"",p_2*$Q45*($S45/$W45)+p_3*$Q45*($T45/$W45))</f>
        <v>4.6291979507122871</v>
      </c>
      <c r="AF46" s="17">
        <f>IF($B46&gt;$C$1,"",p_4*$R45)</f>
        <v>2.9713327238967242</v>
      </c>
      <c r="AG46" s="17">
        <f>IF($B46&gt;$C$1,"",p_5*$R45)</f>
        <v>0.69697928091404637</v>
      </c>
      <c r="AH46" s="18">
        <f t="shared" si="16"/>
        <v>3.6683120048107707</v>
      </c>
      <c r="AI46" s="72">
        <v>0</v>
      </c>
      <c r="AJ46" s="73">
        <v>0</v>
      </c>
      <c r="AK46" s="73">
        <v>0</v>
      </c>
      <c r="AL46" s="72">
        <v>0</v>
      </c>
      <c r="AM46" s="73">
        <f>VLOOKUP(C46,'Singapore data'!$M:$P,4,0)</f>
        <v>2</v>
      </c>
      <c r="AN46" s="73">
        <f t="shared" si="17"/>
        <v>89</v>
      </c>
      <c r="AO46" s="19">
        <f t="shared" ca="1" si="18"/>
        <v>7.6054873898509208E-5</v>
      </c>
      <c r="AP46" s="17">
        <f t="shared" ca="1" si="19"/>
        <v>2.7832649453957328</v>
      </c>
      <c r="AQ46" s="17">
        <f t="shared" ca="1" si="20"/>
        <v>2.7832649453957328</v>
      </c>
      <c r="AR46" s="66">
        <f t="shared" ca="1" si="21"/>
        <v>4.7101286972462519E-2</v>
      </c>
    </row>
    <row r="47" spans="1:44" s="1" customFormat="1" ht="12" x14ac:dyDescent="0.35">
      <c r="A47" s="84"/>
      <c r="B47" s="40">
        <f t="shared" si="0"/>
        <v>44</v>
      </c>
      <c r="C47" s="41">
        <f t="shared" si="14"/>
        <v>43895</v>
      </c>
      <c r="D47" s="28">
        <f>'I Disease Parameters'!$E$6/(1000*365)</f>
        <v>2.4383561643835616E-5</v>
      </c>
      <c r="E47" s="28">
        <f>'I Disease Parameters'!$E$7/(1000*365)</f>
        <v>1.3698630136986302E-5</v>
      </c>
      <c r="F47" s="27">
        <f>(1-'I Disease Parameters'!$E$8)/'I Disease Parameters'!$E$10</f>
        <v>0.16200000000000001</v>
      </c>
      <c r="G47" s="27">
        <f>'I Disease Parameters'!$E$8/'I Disease Parameters'!$E$11</f>
        <v>3.7999999999999999E-2</v>
      </c>
      <c r="H47" s="27">
        <f>1/'I Disease Parameters'!$E$12</f>
        <v>0.05</v>
      </c>
      <c r="I47" s="27">
        <f>'I Disease Parameters'!$E$9/'I Disease Parameters'!$E$14</f>
        <v>0</v>
      </c>
      <c r="J47" s="82">
        <f t="shared" si="22"/>
        <v>2.9622548171950012</v>
      </c>
      <c r="K47" s="60">
        <f t="shared" si="23"/>
        <v>0.96147505943347544</v>
      </c>
      <c r="L47" s="30">
        <f t="shared" si="24"/>
        <v>0.98499999999999999</v>
      </c>
      <c r="M47" s="27">
        <f>J47/'I Disease Parameters'!$E$12</f>
        <v>0.14811274085975007</v>
      </c>
      <c r="N47" s="27">
        <f>K47/'I Disease Parameters'!$E$13</f>
        <v>4.8073752971673774E-2</v>
      </c>
      <c r="O47" s="27">
        <f>L47/'I Disease Parameters'!$E$13</f>
        <v>4.9250000000000002E-2</v>
      </c>
      <c r="P47" s="27">
        <f>(1-L47)/'I Disease Parameters'!$E$13</f>
        <v>7.5000000000000067E-4</v>
      </c>
      <c r="Q47" s="19">
        <f t="shared" si="1"/>
        <v>5806921.6179378824</v>
      </c>
      <c r="R47" s="17">
        <f t="shared" si="2"/>
        <v>20.360824840421941</v>
      </c>
      <c r="S47" s="17">
        <f t="shared" si="3"/>
        <v>30.750517728083842</v>
      </c>
      <c r="T47" s="17">
        <f t="shared" si="4"/>
        <v>12.839491106219821</v>
      </c>
      <c r="U47" s="17">
        <f t="shared" si="5"/>
        <v>44.477984760220387</v>
      </c>
      <c r="V47" s="17">
        <f t="shared" si="6"/>
        <v>0.37532965003776747</v>
      </c>
      <c r="W47" s="17">
        <f t="shared" si="7"/>
        <v>5807030.0467563169</v>
      </c>
      <c r="X47" s="18">
        <f t="shared" ca="1" si="15"/>
        <v>218477.31787760227</v>
      </c>
      <c r="Y47" s="17">
        <f t="shared" si="8"/>
        <v>57.129140049219131</v>
      </c>
      <c r="Z47" s="17">
        <f t="shared" si="9"/>
        <v>1.0586301247134777</v>
      </c>
      <c r="AA47" s="17">
        <f t="shared" si="10"/>
        <v>1.6726645587208822</v>
      </c>
      <c r="AB47" s="17">
        <f t="shared" si="11"/>
        <v>9.6141344685095831E-2</v>
      </c>
      <c r="AC47" s="17">
        <f t="shared" si="12"/>
        <v>2.0809218525400652</v>
      </c>
      <c r="AD47" s="18">
        <f t="shared" si="13"/>
        <v>9.5575123211510404E-3</v>
      </c>
      <c r="AE47" s="19">
        <f>IF($B47&gt;$C$1,"",p_2*$Q46*($S46/$W46)+p_3*$Q46*($T46/$W46))</f>
        <v>4.9193334814814138</v>
      </c>
      <c r="AF47" s="17">
        <f>IF($B47&gt;$C$1,"",p_4*$R46)</f>
        <v>3.1269555439447712</v>
      </c>
      <c r="AG47" s="17">
        <f>IF($B47&gt;$C$1,"",p_5*$R46)</f>
        <v>0.73348339919692163</v>
      </c>
      <c r="AH47" s="18">
        <f t="shared" si="16"/>
        <v>3.860438943141693</v>
      </c>
      <c r="AI47" s="72">
        <v>0</v>
      </c>
      <c r="AJ47" s="73">
        <v>0</v>
      </c>
      <c r="AK47" s="73">
        <v>4</v>
      </c>
      <c r="AL47" s="72">
        <v>0</v>
      </c>
      <c r="AM47" s="73">
        <f>VLOOKUP(C47,'Singapore data'!$M:$P,4,0)</f>
        <v>5</v>
      </c>
      <c r="AN47" s="73">
        <f t="shared" si="17"/>
        <v>94</v>
      </c>
      <c r="AO47" s="19">
        <f t="shared" ca="1" si="18"/>
        <v>9.1346041768953953E-5</v>
      </c>
      <c r="AP47" s="17">
        <f t="shared" ca="1" si="19"/>
        <v>1.2985994023080216</v>
      </c>
      <c r="AQ47" s="17">
        <f t="shared" ca="1" si="20"/>
        <v>1.2985994023080216</v>
      </c>
      <c r="AR47" s="66">
        <f t="shared" ca="1" si="21"/>
        <v>5.2334763302736127E-2</v>
      </c>
    </row>
    <row r="48" spans="1:44" s="1" customFormat="1" ht="12" x14ac:dyDescent="0.35">
      <c r="A48" s="84"/>
      <c r="B48" s="40">
        <f t="shared" si="0"/>
        <v>45</v>
      </c>
      <c r="C48" s="41">
        <f t="shared" si="14"/>
        <v>43896</v>
      </c>
      <c r="D48" s="28">
        <f>'I Disease Parameters'!$E$6/(1000*365)</f>
        <v>2.4383561643835616E-5</v>
      </c>
      <c r="E48" s="28">
        <f>'I Disease Parameters'!$E$7/(1000*365)</f>
        <v>1.3698630136986302E-5</v>
      </c>
      <c r="F48" s="27">
        <f>(1-'I Disease Parameters'!$E$8)/'I Disease Parameters'!$E$10</f>
        <v>0.16200000000000001</v>
      </c>
      <c r="G48" s="27">
        <f>'I Disease Parameters'!$E$8/'I Disease Parameters'!$E$11</f>
        <v>3.7999999999999999E-2</v>
      </c>
      <c r="H48" s="27">
        <f>1/'I Disease Parameters'!$E$12</f>
        <v>0.05</v>
      </c>
      <c r="I48" s="27">
        <f>'I Disease Parameters'!$E$9/'I Disease Parameters'!$E$14</f>
        <v>0</v>
      </c>
      <c r="J48" s="82">
        <f t="shared" si="22"/>
        <v>2.9622548171950012</v>
      </c>
      <c r="K48" s="60">
        <f t="shared" si="23"/>
        <v>0.96147505943347544</v>
      </c>
      <c r="L48" s="30">
        <f t="shared" si="24"/>
        <v>0.98499999999999999</v>
      </c>
      <c r="M48" s="27">
        <f>J48/'I Disease Parameters'!$E$12</f>
        <v>0.14811274085975007</v>
      </c>
      <c r="N48" s="27">
        <f>K48/'I Disease Parameters'!$E$13</f>
        <v>4.8073752971673774E-2</v>
      </c>
      <c r="O48" s="27">
        <f>L48/'I Disease Parameters'!$E$13</f>
        <v>4.9250000000000002E-2</v>
      </c>
      <c r="P48" s="27">
        <f>(1-L48)/'I Disease Parameters'!$E$13</f>
        <v>7.5000000000000067E-4</v>
      </c>
      <c r="Q48" s="19">
        <f t="shared" si="1"/>
        <v>5806978.4954520976</v>
      </c>
      <c r="R48" s="17">
        <f t="shared" si="2"/>
        <v>21.460070376667574</v>
      </c>
      <c r="S48" s="17">
        <f t="shared" si="3"/>
        <v>32.511024225859131</v>
      </c>
      <c r="T48" s="17">
        <f t="shared" si="4"/>
        <v>16.971052011405053</v>
      </c>
      <c r="U48" s="17">
        <f t="shared" si="5"/>
        <v>46.647246296143436</v>
      </c>
      <c r="V48" s="17">
        <f t="shared" si="6"/>
        <v>0.38495926836743233</v>
      </c>
      <c r="W48" s="17">
        <f t="shared" si="7"/>
        <v>5807096.0848450074</v>
      </c>
      <c r="X48" s="18">
        <f t="shared" ca="1" si="15"/>
        <v>218477.31787760227</v>
      </c>
      <c r="Y48" s="17">
        <f t="shared" si="8"/>
        <v>56.877514215186238</v>
      </c>
      <c r="Z48" s="17">
        <f t="shared" si="9"/>
        <v>1.0992455362456326</v>
      </c>
      <c r="AA48" s="17">
        <f t="shared" si="10"/>
        <v>1.7605064977752889</v>
      </c>
      <c r="AB48" s="17">
        <f t="shared" si="11"/>
        <v>4.131560905185232</v>
      </c>
      <c r="AC48" s="17">
        <f t="shared" si="12"/>
        <v>2.1692615359230487</v>
      </c>
      <c r="AD48" s="18">
        <f t="shared" si="13"/>
        <v>9.6296183296648574E-3</v>
      </c>
      <c r="AE48" s="19">
        <f>IF($B48&gt;$C$1,"",p_2*$Q47*($S47/$W47)+p_3*$Q47*($T47/$W47))</f>
        <v>5.1716894197387937</v>
      </c>
      <c r="AF48" s="17">
        <f>IF($B48&gt;$C$1,"",p_4*$R47)</f>
        <v>3.2984536241483546</v>
      </c>
      <c r="AG48" s="17">
        <f>IF($B48&gt;$C$1,"",p_5*$R47)</f>
        <v>0.77371134393603369</v>
      </c>
      <c r="AH48" s="18">
        <f t="shared" si="16"/>
        <v>4.0721649680843885</v>
      </c>
      <c r="AI48" s="72">
        <v>0</v>
      </c>
      <c r="AJ48" s="73">
        <v>0</v>
      </c>
      <c r="AK48" s="73">
        <v>0</v>
      </c>
      <c r="AL48" s="72">
        <v>0</v>
      </c>
      <c r="AM48" s="73">
        <f>VLOOKUP(C48,'Singapore data'!$M:$P,4,0)</f>
        <v>15</v>
      </c>
      <c r="AN48" s="73">
        <f t="shared" si="17"/>
        <v>109</v>
      </c>
      <c r="AO48" s="19">
        <f t="shared" ca="1" si="18"/>
        <v>9.2729549175017405E-5</v>
      </c>
      <c r="AP48" s="17">
        <f t="shared" ca="1" si="19"/>
        <v>119.41757848476207</v>
      </c>
      <c r="AQ48" s="17">
        <f t="shared" ca="1" si="20"/>
        <v>119.41757848476207</v>
      </c>
      <c r="AR48" s="66">
        <f t="shared" ca="1" si="21"/>
        <v>5.8149737003040138E-2</v>
      </c>
    </row>
    <row r="49" spans="1:46" s="1" customFormat="1" ht="12" x14ac:dyDescent="0.35">
      <c r="A49" s="84"/>
      <c r="B49" s="40">
        <f t="shared" si="0"/>
        <v>46</v>
      </c>
      <c r="C49" s="41">
        <f t="shared" si="14"/>
        <v>43897</v>
      </c>
      <c r="D49" s="28">
        <f>'I Disease Parameters'!$E$6/(1000*365)</f>
        <v>2.4383561643835616E-5</v>
      </c>
      <c r="E49" s="28">
        <f>'I Disease Parameters'!$E$7/(1000*365)</f>
        <v>1.3698630136986302E-5</v>
      </c>
      <c r="F49" s="27">
        <f>(1-'I Disease Parameters'!$E$8)/'I Disease Parameters'!$E$10</f>
        <v>0.16200000000000001</v>
      </c>
      <c r="G49" s="27">
        <f>'I Disease Parameters'!$E$8/'I Disease Parameters'!$E$11</f>
        <v>3.7999999999999999E-2</v>
      </c>
      <c r="H49" s="27">
        <f>1/'I Disease Parameters'!$E$12</f>
        <v>0.05</v>
      </c>
      <c r="I49" s="27">
        <f>'I Disease Parameters'!$E$9/'I Disease Parameters'!$E$14</f>
        <v>0</v>
      </c>
      <c r="J49" s="82">
        <f t="shared" si="22"/>
        <v>2.9622548171950012</v>
      </c>
      <c r="K49" s="60">
        <f t="shared" si="23"/>
        <v>0.96147505943347544</v>
      </c>
      <c r="L49" s="30">
        <f t="shared" si="24"/>
        <v>0.98499999999999999</v>
      </c>
      <c r="M49" s="27">
        <f>J49/'I Disease Parameters'!$E$12</f>
        <v>0.14811274085975007</v>
      </c>
      <c r="N49" s="27">
        <f>K49/'I Disease Parameters'!$E$13</f>
        <v>4.8073752971673774E-2</v>
      </c>
      <c r="O49" s="27">
        <f>L49/'I Disease Parameters'!$E$13</f>
        <v>4.9250000000000002E-2</v>
      </c>
      <c r="P49" s="27">
        <f>(1-L49)/'I Disease Parameters'!$E$13</f>
        <v>7.5000000000000067E-4</v>
      </c>
      <c r="Q49" s="19">
        <f t="shared" si="1"/>
        <v>5807034.9144417904</v>
      </c>
      <c r="R49" s="17">
        <f t="shared" si="2"/>
        <v>22.79880736928401</v>
      </c>
      <c r="S49" s="17">
        <f t="shared" si="3"/>
        <v>34.361559059090077</v>
      </c>
      <c r="T49" s="17">
        <f t="shared" si="4"/>
        <v>16.93774960498363</v>
      </c>
      <c r="U49" s="17">
        <f t="shared" si="5"/>
        <v>49.107982815624176</v>
      </c>
      <c r="V49" s="17">
        <f t="shared" si="6"/>
        <v>0.39768755737598616</v>
      </c>
      <c r="W49" s="17">
        <f t="shared" si="7"/>
        <v>5807158.1205406394</v>
      </c>
      <c r="X49" s="18">
        <f t="shared" ca="1" si="15"/>
        <v>218477.31787760227</v>
      </c>
      <c r="Y49" s="17">
        <f t="shared" si="8"/>
        <v>56.418989692814648</v>
      </c>
      <c r="Z49" s="17">
        <f t="shared" si="9"/>
        <v>1.3387369926164361</v>
      </c>
      <c r="AA49" s="17">
        <f t="shared" si="10"/>
        <v>1.8505348332309453</v>
      </c>
      <c r="AB49" s="17">
        <f t="shared" si="11"/>
        <v>-3.3302406421423569E-2</v>
      </c>
      <c r="AC49" s="17">
        <f t="shared" si="12"/>
        <v>2.46073651948074</v>
      </c>
      <c r="AD49" s="18">
        <f t="shared" si="13"/>
        <v>1.2728289008553828E-2</v>
      </c>
      <c r="AE49" s="19">
        <f>IF($B49&gt;$C$1,"",p_2*$Q48*($S48/$W48)+p_3*$Q48*($T48/$W48))</f>
        <v>5.6310450415167566</v>
      </c>
      <c r="AF49" s="17">
        <f>IF($B49&gt;$C$1,"",p_4*$R48)</f>
        <v>3.4765314010201469</v>
      </c>
      <c r="AG49" s="17">
        <f>IF($B49&gt;$C$1,"",p_5*$R48)</f>
        <v>0.81548267431336774</v>
      </c>
      <c r="AH49" s="18">
        <f t="shared" si="16"/>
        <v>4.2920140753335145</v>
      </c>
      <c r="AI49" s="72">
        <v>0</v>
      </c>
      <c r="AJ49" s="73">
        <v>0</v>
      </c>
      <c r="AK49" s="73">
        <v>3</v>
      </c>
      <c r="AL49" s="72">
        <v>0</v>
      </c>
      <c r="AM49" s="73">
        <f>VLOOKUP(C49,'Singapore data'!$M:$P,4,0)</f>
        <v>6</v>
      </c>
      <c r="AN49" s="73">
        <f t="shared" si="17"/>
        <v>115</v>
      </c>
      <c r="AO49" s="19">
        <f t="shared" ca="1" si="18"/>
        <v>1.6200934108527218E-4</v>
      </c>
      <c r="AP49" s="17">
        <f t="shared" ca="1" si="19"/>
        <v>2.9172159188588296</v>
      </c>
      <c r="AQ49" s="17">
        <f t="shared" ca="1" si="20"/>
        <v>2.9172159188588296</v>
      </c>
      <c r="AR49" s="66">
        <f t="shared" ca="1" si="21"/>
        <v>6.4610818892266816E-2</v>
      </c>
    </row>
    <row r="50" spans="1:46" s="1" customFormat="1" ht="12" x14ac:dyDescent="0.35">
      <c r="A50" s="84"/>
      <c r="B50" s="40">
        <f t="shared" si="0"/>
        <v>47</v>
      </c>
      <c r="C50" s="41">
        <f t="shared" si="14"/>
        <v>43898</v>
      </c>
      <c r="D50" s="28">
        <f>'I Disease Parameters'!$E$6/(1000*365)</f>
        <v>2.4383561643835616E-5</v>
      </c>
      <c r="E50" s="28">
        <f>'I Disease Parameters'!$E$7/(1000*365)</f>
        <v>1.3698630136986302E-5</v>
      </c>
      <c r="F50" s="27">
        <f>(1-'I Disease Parameters'!$E$8)/'I Disease Parameters'!$E$10</f>
        <v>0.16200000000000001</v>
      </c>
      <c r="G50" s="27">
        <f>'I Disease Parameters'!$E$8/'I Disease Parameters'!$E$11</f>
        <v>3.7999999999999999E-2</v>
      </c>
      <c r="H50" s="27">
        <f>1/'I Disease Parameters'!$E$12</f>
        <v>0.05</v>
      </c>
      <c r="I50" s="27">
        <f>'I Disease Parameters'!$E$9/'I Disease Parameters'!$E$14</f>
        <v>0</v>
      </c>
      <c r="J50" s="82">
        <f t="shared" si="22"/>
        <v>2.9622548171950012</v>
      </c>
      <c r="K50" s="60">
        <f t="shared" si="23"/>
        <v>0.96147505943347544</v>
      </c>
      <c r="L50" s="30">
        <f t="shared" si="24"/>
        <v>0.98499999999999999</v>
      </c>
      <c r="M50" s="27">
        <f>J50/'I Disease Parameters'!$E$12</f>
        <v>0.14811274085975007</v>
      </c>
      <c r="N50" s="27">
        <f>K50/'I Disease Parameters'!$E$13</f>
        <v>4.8073752971673774E-2</v>
      </c>
      <c r="O50" s="27">
        <f>L50/'I Disease Parameters'!$E$13</f>
        <v>4.9250000000000002E-2</v>
      </c>
      <c r="P50" s="27">
        <f>(1-L50)/'I Disease Parameters'!$E$13</f>
        <v>7.5000000000000067E-4</v>
      </c>
      <c r="Q50" s="19">
        <f t="shared" si="1"/>
        <v>5807091.0616956828</v>
      </c>
      <c r="R50" s="17">
        <f t="shared" si="2"/>
        <v>24.142254212652531</v>
      </c>
      <c r="S50" s="17">
        <f t="shared" si="3"/>
        <v>36.336417193671103</v>
      </c>
      <c r="T50" s="17">
        <f t="shared" si="4"/>
        <v>19.956984780800049</v>
      </c>
      <c r="U50" s="17">
        <f t="shared" si="5"/>
        <v>51.659572224530763</v>
      </c>
      <c r="V50" s="17">
        <f t="shared" si="6"/>
        <v>0.41039086957972387</v>
      </c>
      <c r="W50" s="17">
        <f t="shared" si="7"/>
        <v>5807223.1569240941</v>
      </c>
      <c r="X50" s="18">
        <f t="shared" ca="1" si="15"/>
        <v>218477.31787760227</v>
      </c>
      <c r="Y50" s="17">
        <f t="shared" si="8"/>
        <v>56.14725389238447</v>
      </c>
      <c r="Z50" s="17">
        <f t="shared" si="9"/>
        <v>1.3434468433685218</v>
      </c>
      <c r="AA50" s="17">
        <f t="shared" si="10"/>
        <v>1.9748581345810265</v>
      </c>
      <c r="AB50" s="17">
        <f t="shared" si="11"/>
        <v>3.0192351758164193</v>
      </c>
      <c r="AC50" s="17">
        <f t="shared" si="12"/>
        <v>2.5515894089065867</v>
      </c>
      <c r="AD50" s="18">
        <f t="shared" si="13"/>
        <v>1.2703312203737716E-2</v>
      </c>
      <c r="AE50" s="19">
        <f>IF($B50&gt;$C$1,"",p_2*$Q49*($S49/$W49)+p_3*$Q49*($T49/$W49))</f>
        <v>5.9035206296550431</v>
      </c>
      <c r="AF50" s="17">
        <f>IF($B50&gt;$C$1,"",p_4*$R49)</f>
        <v>3.6934067938240096</v>
      </c>
      <c r="AG50" s="17">
        <f>IF($B50&gt;$C$1,"",p_5*$R49)</f>
        <v>0.86635468003279237</v>
      </c>
      <c r="AH50" s="18">
        <f t="shared" si="16"/>
        <v>4.5597614738568018</v>
      </c>
      <c r="AI50" s="72">
        <v>0</v>
      </c>
      <c r="AJ50" s="73">
        <v>0</v>
      </c>
      <c r="AK50" s="73">
        <v>1</v>
      </c>
      <c r="AL50" s="72">
        <v>0</v>
      </c>
      <c r="AM50" s="73">
        <f>VLOOKUP(C50,'Singapore data'!$M:$P,4,0)</f>
        <v>6</v>
      </c>
      <c r="AN50" s="73">
        <f t="shared" si="17"/>
        <v>121</v>
      </c>
      <c r="AO50" s="19">
        <f t="shared" ca="1" si="18"/>
        <v>1.6137414094563157E-4</v>
      </c>
      <c r="AP50" s="17">
        <f t="shared" ca="1" si="19"/>
        <v>2.0742870121871317</v>
      </c>
      <c r="AQ50" s="17">
        <f t="shared" ca="1" si="20"/>
        <v>2.0742870121871317</v>
      </c>
      <c r="AR50" s="66">
        <f t="shared" ca="1" si="21"/>
        <v>7.1789798769185342E-2</v>
      </c>
    </row>
    <row r="51" spans="1:46" s="1" customFormat="1" ht="12" x14ac:dyDescent="0.35">
      <c r="A51" s="84"/>
      <c r="B51" s="40">
        <f t="shared" si="0"/>
        <v>48</v>
      </c>
      <c r="C51" s="41">
        <f t="shared" si="14"/>
        <v>43899</v>
      </c>
      <c r="D51" s="28">
        <f>'I Disease Parameters'!$E$6/(1000*365)</f>
        <v>2.4383561643835616E-5</v>
      </c>
      <c r="E51" s="28">
        <f>'I Disease Parameters'!$E$7/(1000*365)</f>
        <v>1.3698630136986302E-5</v>
      </c>
      <c r="F51" s="27">
        <f>(1-'I Disease Parameters'!$E$8)/'I Disease Parameters'!$E$10</f>
        <v>0.16200000000000001</v>
      </c>
      <c r="G51" s="27">
        <f>'I Disease Parameters'!$E$8/'I Disease Parameters'!$E$11</f>
        <v>3.7999999999999999E-2</v>
      </c>
      <c r="H51" s="27">
        <f>1/'I Disease Parameters'!$E$12</f>
        <v>0.05</v>
      </c>
      <c r="I51" s="27">
        <f>'I Disease Parameters'!$E$9/'I Disease Parameters'!$E$14</f>
        <v>0</v>
      </c>
      <c r="J51" s="82">
        <f t="shared" si="22"/>
        <v>2.9622548171950012</v>
      </c>
      <c r="K51" s="60">
        <f t="shared" si="23"/>
        <v>0.96147505943347544</v>
      </c>
      <c r="L51" s="30">
        <f t="shared" si="24"/>
        <v>0.98499999999999999</v>
      </c>
      <c r="M51" s="27">
        <f>J51/'I Disease Parameters'!$E$12</f>
        <v>0.14811274085975007</v>
      </c>
      <c r="N51" s="27">
        <f>K51/'I Disease Parameters'!$E$13</f>
        <v>4.8073752971673774E-2</v>
      </c>
      <c r="O51" s="27">
        <f>L51/'I Disease Parameters'!$E$13</f>
        <v>4.9250000000000002E-2</v>
      </c>
      <c r="P51" s="27">
        <f>(1-L51)/'I Disease Parameters'!$E$13</f>
        <v>7.5000000000000067E-4</v>
      </c>
      <c r="Q51" s="19">
        <f t="shared" si="1"/>
        <v>5807146.7721376279</v>
      </c>
      <c r="R51" s="17">
        <f t="shared" si="2"/>
        <v>25.654621910728203</v>
      </c>
      <c r="S51" s="17">
        <f t="shared" si="3"/>
        <v>38.430143757297621</v>
      </c>
      <c r="T51" s="17">
        <f t="shared" si="4"/>
        <v>20.87626781848768</v>
      </c>
      <c r="U51" s="17">
        <f t="shared" si="5"/>
        <v>54.458566919295784</v>
      </c>
      <c r="V51" s="17">
        <f t="shared" si="6"/>
        <v>0.42535860816532395</v>
      </c>
      <c r="W51" s="17">
        <f t="shared" si="7"/>
        <v>5807286.1917380337</v>
      </c>
      <c r="X51" s="18">
        <f t="shared" ca="1" si="15"/>
        <v>218477.31787760227</v>
      </c>
      <c r="Y51" s="17">
        <f t="shared" si="8"/>
        <v>55.710441945120692</v>
      </c>
      <c r="Z51" s="17">
        <f t="shared" si="9"/>
        <v>1.5123676980756713</v>
      </c>
      <c r="AA51" s="17">
        <f t="shared" si="10"/>
        <v>2.0937265636265181</v>
      </c>
      <c r="AB51" s="17">
        <f t="shared" si="11"/>
        <v>0.91928303768763087</v>
      </c>
      <c r="AC51" s="17">
        <f t="shared" si="12"/>
        <v>2.7989946947650211</v>
      </c>
      <c r="AD51" s="18">
        <f t="shared" si="13"/>
        <v>1.4967738585600077E-2</v>
      </c>
      <c r="AE51" s="19">
        <f>IF($B51&gt;$C$1,"",p_2*$Q50*($S50/$W50)+p_3*$Q50*($T50/$W50))</f>
        <v>6.3411492564173084</v>
      </c>
      <c r="AF51" s="17">
        <f>IF($B51&gt;$C$1,"",p_4*$R50)</f>
        <v>3.9110451824497101</v>
      </c>
      <c r="AG51" s="17">
        <f>IF($B51&gt;$C$1,"",p_5*$R50)</f>
        <v>0.91740566008079616</v>
      </c>
      <c r="AH51" s="18">
        <f t="shared" si="16"/>
        <v>4.8284508425305059</v>
      </c>
      <c r="AI51" s="72">
        <v>0</v>
      </c>
      <c r="AJ51" s="73">
        <v>0</v>
      </c>
      <c r="AK51" s="73">
        <v>3</v>
      </c>
      <c r="AL51" s="72">
        <v>0</v>
      </c>
      <c r="AM51" s="73">
        <f>VLOOKUP(C51,'Singapore data'!$M:$P,4,0)</f>
        <v>9</v>
      </c>
      <c r="AN51" s="73">
        <f t="shared" si="17"/>
        <v>130</v>
      </c>
      <c r="AO51" s="19">
        <f t="shared" ca="1" si="18"/>
        <v>2.2403319836686138E-4</v>
      </c>
      <c r="AP51" s="17">
        <f t="shared" ca="1" si="19"/>
        <v>17.401822373184444</v>
      </c>
      <c r="AQ51" s="17">
        <f t="shared" ca="1" si="20"/>
        <v>17.401822373184444</v>
      </c>
      <c r="AR51" s="66">
        <f t="shared" ca="1" si="21"/>
        <v>7.9766443076872598E-2</v>
      </c>
    </row>
    <row r="52" spans="1:46" s="1" customFormat="1" ht="12" x14ac:dyDescent="0.35">
      <c r="A52" s="84"/>
      <c r="B52" s="40">
        <f t="shared" si="0"/>
        <v>49</v>
      </c>
      <c r="C52" s="41">
        <f t="shared" si="14"/>
        <v>43900</v>
      </c>
      <c r="D52" s="28">
        <f>'I Disease Parameters'!$E$6/(1000*365)</f>
        <v>2.4383561643835616E-5</v>
      </c>
      <c r="E52" s="28">
        <f>'I Disease Parameters'!$E$7/(1000*365)</f>
        <v>1.3698630136986302E-5</v>
      </c>
      <c r="F52" s="27">
        <f>(1-'I Disease Parameters'!$E$8)/'I Disease Parameters'!$E$10</f>
        <v>0.16200000000000001</v>
      </c>
      <c r="G52" s="27">
        <f>'I Disease Parameters'!$E$8/'I Disease Parameters'!$E$11</f>
        <v>3.7999999999999999E-2</v>
      </c>
      <c r="H52" s="27">
        <f>1/'I Disease Parameters'!$E$12</f>
        <v>0.05</v>
      </c>
      <c r="I52" s="27">
        <f>'I Disease Parameters'!$E$9/'I Disease Parameters'!$E$14</f>
        <v>0</v>
      </c>
      <c r="J52" s="82">
        <f t="shared" si="22"/>
        <v>2.9622548171950012</v>
      </c>
      <c r="K52" s="60">
        <f t="shared" si="23"/>
        <v>0.96147505943347544</v>
      </c>
      <c r="L52" s="30">
        <f t="shared" si="24"/>
        <v>0.98499999999999999</v>
      </c>
      <c r="M52" s="27">
        <f>J52/'I Disease Parameters'!$E$12</f>
        <v>0.14811274085975007</v>
      </c>
      <c r="N52" s="27">
        <f>K52/'I Disease Parameters'!$E$13</f>
        <v>4.8073752971673774E-2</v>
      </c>
      <c r="O52" s="27">
        <f>L52/'I Disease Parameters'!$E$13</f>
        <v>4.9250000000000002E-2</v>
      </c>
      <c r="P52" s="27">
        <f>(1-L52)/'I Disease Parameters'!$E$13</f>
        <v>7.5000000000000067E-4</v>
      </c>
      <c r="Q52" s="19">
        <f t="shared" si="1"/>
        <v>5807202.1290689651</v>
      </c>
      <c r="R52" s="17">
        <f t="shared" si="2"/>
        <v>27.218779815168393</v>
      </c>
      <c r="S52" s="17">
        <f t="shared" si="3"/>
        <v>40.66415887864526</v>
      </c>
      <c r="T52" s="17">
        <f t="shared" si="4"/>
        <v>23.807044083899481</v>
      </c>
      <c r="U52" s="17">
        <f t="shared" si="5"/>
        <v>57.407484289455169</v>
      </c>
      <c r="V52" s="17">
        <f t="shared" si="6"/>
        <v>0.44101580902918974</v>
      </c>
      <c r="W52" s="17">
        <f t="shared" si="7"/>
        <v>5807351.2265360327</v>
      </c>
      <c r="X52" s="18">
        <f t="shared" ca="1" si="15"/>
        <v>218477.31787760227</v>
      </c>
      <c r="Y52" s="17">
        <f t="shared" si="8"/>
        <v>55.356931337155402</v>
      </c>
      <c r="Z52" s="17">
        <f t="shared" si="9"/>
        <v>1.5641579044401901</v>
      </c>
      <c r="AA52" s="17">
        <f t="shared" si="10"/>
        <v>2.2340151213476389</v>
      </c>
      <c r="AB52" s="17">
        <f t="shared" si="11"/>
        <v>2.9307762654118008</v>
      </c>
      <c r="AC52" s="17">
        <f t="shared" si="12"/>
        <v>2.9489173701593856</v>
      </c>
      <c r="AD52" s="18">
        <f t="shared" si="13"/>
        <v>1.5657200863865794E-2</v>
      </c>
      <c r="AE52" s="19">
        <f>IF($B52&gt;$C$1,"",p_2*$Q51*($S51/$W51)+p_3*$Q51*($T51/$W51))</f>
        <v>6.6954337197626916</v>
      </c>
      <c r="AF52" s="17">
        <f>IF($B52&gt;$C$1,"",p_4*$R51)</f>
        <v>4.1560487495379688</v>
      </c>
      <c r="AG52" s="17">
        <f>IF($B52&gt;$C$1,"",p_5*$R51)</f>
        <v>0.97487563260767163</v>
      </c>
      <c r="AH52" s="18">
        <f t="shared" si="16"/>
        <v>5.1309243821456407</v>
      </c>
      <c r="AI52" s="72">
        <v>0</v>
      </c>
      <c r="AJ52" s="73">
        <v>0</v>
      </c>
      <c r="AK52" s="73">
        <v>7</v>
      </c>
      <c r="AL52" s="72">
        <v>0</v>
      </c>
      <c r="AM52" s="73">
        <f>VLOOKUP(C52,'Singapore data'!$M:$P,4,0)</f>
        <v>4</v>
      </c>
      <c r="AN52" s="73">
        <f t="shared" si="17"/>
        <v>134</v>
      </c>
      <c r="AO52" s="19">
        <f t="shared" ca="1" si="18"/>
        <v>2.4514793889143978E-4</v>
      </c>
      <c r="AP52" s="17">
        <f t="shared" ca="1" si="19"/>
        <v>1.2789899581314992</v>
      </c>
      <c r="AQ52" s="17">
        <f t="shared" ca="1" si="20"/>
        <v>1.2789899581314992</v>
      </c>
      <c r="AR52" s="66">
        <f t="shared" ca="1" si="21"/>
        <v>8.8629381196525109E-2</v>
      </c>
    </row>
    <row r="53" spans="1:46" s="1" customFormat="1" ht="12" x14ac:dyDescent="0.35">
      <c r="A53" s="84"/>
      <c r="B53" s="40">
        <f t="shared" si="0"/>
        <v>50</v>
      </c>
      <c r="C53" s="41">
        <f t="shared" si="14"/>
        <v>43901</v>
      </c>
      <c r="D53" s="28">
        <f>'I Disease Parameters'!$E$6/(1000*365)</f>
        <v>2.4383561643835616E-5</v>
      </c>
      <c r="E53" s="28">
        <f>'I Disease Parameters'!$E$7/(1000*365)</f>
        <v>1.3698630136986302E-5</v>
      </c>
      <c r="F53" s="27">
        <f>(1-'I Disease Parameters'!$E$8)/'I Disease Parameters'!$E$10</f>
        <v>0.16200000000000001</v>
      </c>
      <c r="G53" s="27">
        <f>'I Disease Parameters'!$E$8/'I Disease Parameters'!$E$11</f>
        <v>3.7999999999999999E-2</v>
      </c>
      <c r="H53" s="27">
        <f>1/'I Disease Parameters'!$E$12</f>
        <v>0.05</v>
      </c>
      <c r="I53" s="27">
        <f>'I Disease Parameters'!$E$9/'I Disease Parameters'!$E$14</f>
        <v>0</v>
      </c>
      <c r="J53" s="82">
        <f t="shared" si="22"/>
        <v>2.9622548171950012</v>
      </c>
      <c r="K53" s="60">
        <f t="shared" si="23"/>
        <v>0.96147505943347544</v>
      </c>
      <c r="L53" s="30">
        <f t="shared" si="24"/>
        <v>0.98499999999999999</v>
      </c>
      <c r="M53" s="27">
        <f>J53/'I Disease Parameters'!$E$12</f>
        <v>0.14811274085975007</v>
      </c>
      <c r="N53" s="27">
        <f>K53/'I Disease Parameters'!$E$13</f>
        <v>4.8073752971673774E-2</v>
      </c>
      <c r="O53" s="27">
        <f>L53/'I Disease Parameters'!$E$13</f>
        <v>4.9250000000000002E-2</v>
      </c>
      <c r="P53" s="27">
        <f>(1-L53)/'I Disease Parameters'!$E$13</f>
        <v>7.5000000000000067E-4</v>
      </c>
      <c r="Q53" s="19">
        <f t="shared" si="1"/>
        <v>5807257.0150715197</v>
      </c>
      <c r="R53" s="17">
        <f t="shared" si="2"/>
        <v>28.941840960103235</v>
      </c>
      <c r="S53" s="17">
        <f t="shared" si="3"/>
        <v>43.039836221497971</v>
      </c>
      <c r="T53" s="17">
        <f t="shared" si="4"/>
        <v>30.650679388789346</v>
      </c>
      <c r="U53" s="17">
        <f t="shared" si="5"/>
        <v>60.612402750625108</v>
      </c>
      <c r="V53" s="17">
        <f t="shared" si="6"/>
        <v>0.45887109209211435</v>
      </c>
      <c r="W53" s="17">
        <f t="shared" si="7"/>
        <v>5807420.2598308399</v>
      </c>
      <c r="X53" s="18">
        <f t="shared" ca="1" si="15"/>
        <v>218477.31787760227</v>
      </c>
      <c r="Y53" s="17">
        <f t="shared" si="8"/>
        <v>54.886002554558218</v>
      </c>
      <c r="Z53" s="17">
        <f t="shared" si="9"/>
        <v>1.7230611449348423</v>
      </c>
      <c r="AA53" s="17">
        <f t="shared" si="10"/>
        <v>2.3756773428527111</v>
      </c>
      <c r="AB53" s="17">
        <f t="shared" si="11"/>
        <v>6.8436353048898653</v>
      </c>
      <c r="AC53" s="17">
        <f t="shared" si="12"/>
        <v>3.2049184611699388</v>
      </c>
      <c r="AD53" s="18">
        <f t="shared" si="13"/>
        <v>1.785528306292461E-2</v>
      </c>
      <c r="AE53" s="19">
        <f>IF($B53&gt;$C$1,"",p_2*$Q52*($S52/$W52)+p_3*$Q52*($T52/$W52))</f>
        <v>7.1671899679659932</v>
      </c>
      <c r="AF53" s="17">
        <f>IF($B53&gt;$C$1,"",p_4*$R52)</f>
        <v>4.4094423300572796</v>
      </c>
      <c r="AG53" s="17">
        <f>IF($B53&gt;$C$1,"",p_5*$R52)</f>
        <v>1.0343136329763989</v>
      </c>
      <c r="AH53" s="18">
        <f t="shared" si="16"/>
        <v>5.4437559630336789</v>
      </c>
      <c r="AI53" s="72">
        <v>0</v>
      </c>
      <c r="AJ53" s="73">
        <v>0</v>
      </c>
      <c r="AK53" s="73">
        <v>7</v>
      </c>
      <c r="AL53" s="72">
        <v>0</v>
      </c>
      <c r="AM53" s="73">
        <f>VLOOKUP(C53,'Singapore data'!$M:$P,4,0)</f>
        <v>2</v>
      </c>
      <c r="AN53" s="73">
        <f t="shared" si="17"/>
        <v>136</v>
      </c>
      <c r="AO53" s="19">
        <f t="shared" ca="1" si="18"/>
        <v>3.1881113325716242E-4</v>
      </c>
      <c r="AP53" s="17">
        <f t="shared" ca="1" si="19"/>
        <v>11.859455132930021</v>
      </c>
      <c r="AQ53" s="17">
        <f t="shared" ca="1" si="20"/>
        <v>11.859455132930021</v>
      </c>
      <c r="AR53" s="66">
        <f t="shared" ca="1" si="21"/>
        <v>9.8477090218361235E-2</v>
      </c>
      <c r="AS53" s="102"/>
    </row>
    <row r="54" spans="1:46" s="1" customFormat="1" ht="12" x14ac:dyDescent="0.35">
      <c r="A54" s="84"/>
      <c r="B54" s="40">
        <f t="shared" si="0"/>
        <v>51</v>
      </c>
      <c r="C54" s="41">
        <f t="shared" si="14"/>
        <v>43902</v>
      </c>
      <c r="D54" s="28">
        <f>'I Disease Parameters'!$E$6/(1000*365)</f>
        <v>2.4383561643835616E-5</v>
      </c>
      <c r="E54" s="28">
        <f>'I Disease Parameters'!$E$7/(1000*365)</f>
        <v>1.3698630136986302E-5</v>
      </c>
      <c r="F54" s="27">
        <f>(1-'I Disease Parameters'!$E$8)/'I Disease Parameters'!$E$10</f>
        <v>0.16200000000000001</v>
      </c>
      <c r="G54" s="27">
        <f>'I Disease Parameters'!$E$8/'I Disease Parameters'!$E$11</f>
        <v>3.7999999999999999E-2</v>
      </c>
      <c r="H54" s="27">
        <f>1/'I Disease Parameters'!$E$12</f>
        <v>0.05</v>
      </c>
      <c r="I54" s="27">
        <f>'I Disease Parameters'!$E$9/'I Disease Parameters'!$E$14</f>
        <v>0</v>
      </c>
      <c r="J54" s="82">
        <f t="shared" si="22"/>
        <v>2.9622548171950012</v>
      </c>
      <c r="K54" s="60">
        <f t="shared" si="23"/>
        <v>0.96147505943347544</v>
      </c>
      <c r="L54" s="30">
        <f t="shared" si="24"/>
        <v>0.98499999999999999</v>
      </c>
      <c r="M54" s="27">
        <f>J54/'I Disease Parameters'!$E$12</f>
        <v>0.14811274085975007</v>
      </c>
      <c r="N54" s="27">
        <f>K54/'I Disease Parameters'!$E$13</f>
        <v>4.8073752971673774E-2</v>
      </c>
      <c r="O54" s="27">
        <f>L54/'I Disease Parameters'!$E$13</f>
        <v>4.9250000000000002E-2</v>
      </c>
      <c r="P54" s="27">
        <f>(1-L54)/'I Disease Parameters'!$E$13</f>
        <v>7.5000000000000067E-4</v>
      </c>
      <c r="Q54" s="19">
        <f t="shared" si="1"/>
        <v>5807311.22117477</v>
      </c>
      <c r="R54" s="17">
        <f t="shared" si="2"/>
        <v>31.001096991181569</v>
      </c>
      <c r="S54" s="17">
        <f t="shared" si="3"/>
        <v>45.575833059162242</v>
      </c>
      <c r="T54" s="17">
        <f t="shared" si="4"/>
        <v>37.217515503513411</v>
      </c>
      <c r="U54" s="17">
        <f t="shared" si="5"/>
        <v>64.273110214710883</v>
      </c>
      <c r="V54" s="17">
        <f t="shared" si="6"/>
        <v>0.48185910163370638</v>
      </c>
      <c r="W54" s="17">
        <f t="shared" si="7"/>
        <v>5807489.2887305375</v>
      </c>
      <c r="X54" s="18">
        <f t="shared" ca="1" si="15"/>
        <v>218477.31787760227</v>
      </c>
      <c r="Y54" s="17">
        <f t="shared" si="8"/>
        <v>54.206103250384331</v>
      </c>
      <c r="Z54" s="17">
        <f t="shared" si="9"/>
        <v>2.0592560310783341</v>
      </c>
      <c r="AA54" s="17">
        <f t="shared" si="10"/>
        <v>2.5359968376642712</v>
      </c>
      <c r="AB54" s="17">
        <f t="shared" si="11"/>
        <v>6.5668361147240653</v>
      </c>
      <c r="AC54" s="17">
        <f t="shared" si="12"/>
        <v>3.6607074640857746</v>
      </c>
      <c r="AD54" s="18">
        <f t="shared" si="13"/>
        <v>2.2988009541592025E-2</v>
      </c>
      <c r="AE54" s="19">
        <f>IF($B54&gt;$C$1,"",p_2*$Q53*($S53/$W53)+p_3*$Q53*($T53/$W53))</f>
        <v>7.8480206866737827</v>
      </c>
      <c r="AF54" s="17">
        <f>IF($B54&gt;$C$1,"",p_4*$R53)</f>
        <v>4.688578235536724</v>
      </c>
      <c r="AG54" s="17">
        <f>IF($B54&gt;$C$1,"",p_5*$R53)</f>
        <v>1.0997899564839229</v>
      </c>
      <c r="AH54" s="18">
        <f t="shared" si="16"/>
        <v>5.7883681920206467</v>
      </c>
      <c r="AI54" s="72">
        <v>0</v>
      </c>
      <c r="AJ54" s="73">
        <v>0</v>
      </c>
      <c r="AK54" s="73">
        <v>10</v>
      </c>
      <c r="AL54" s="72">
        <v>0</v>
      </c>
      <c r="AM54" s="73">
        <f>VLOOKUP(C54,'Singapore data'!$M:$P,4,0)</f>
        <v>3</v>
      </c>
      <c r="AN54" s="73">
        <f t="shared" si="17"/>
        <v>139</v>
      </c>
      <c r="AO54" s="19">
        <f t="shared" ca="1" si="18"/>
        <v>5.2844858268432597E-4</v>
      </c>
      <c r="AP54" s="17">
        <f t="shared" ca="1" si="19"/>
        <v>7.7749971742724897</v>
      </c>
      <c r="AQ54" s="17">
        <f t="shared" ca="1" si="20"/>
        <v>7.7749971742724897</v>
      </c>
      <c r="AR54" s="66">
        <f t="shared" ca="1" si="21"/>
        <v>0.10941898913151248</v>
      </c>
      <c r="AS54" s="102"/>
    </row>
    <row r="55" spans="1:46" s="1" customFormat="1" ht="12" x14ac:dyDescent="0.35">
      <c r="A55" s="84"/>
      <c r="B55" s="40">
        <f t="shared" si="0"/>
        <v>52</v>
      </c>
      <c r="C55" s="41">
        <f t="shared" si="14"/>
        <v>43903</v>
      </c>
      <c r="D55" s="28">
        <f>'I Disease Parameters'!$E$6/(1000*365)</f>
        <v>2.4383561643835616E-5</v>
      </c>
      <c r="E55" s="28">
        <f>'I Disease Parameters'!$E$7/(1000*365)</f>
        <v>1.3698630136986302E-5</v>
      </c>
      <c r="F55" s="27">
        <f>(1-'I Disease Parameters'!$E$8)/'I Disease Parameters'!$E$10</f>
        <v>0.16200000000000001</v>
      </c>
      <c r="G55" s="27">
        <f>'I Disease Parameters'!$E$8/'I Disease Parameters'!$E$11</f>
        <v>3.7999999999999999E-2</v>
      </c>
      <c r="H55" s="27">
        <f>1/'I Disease Parameters'!$E$12</f>
        <v>0.05</v>
      </c>
      <c r="I55" s="27">
        <f>'I Disease Parameters'!$E$9/'I Disease Parameters'!$E$14</f>
        <v>0</v>
      </c>
      <c r="J55" s="82">
        <f t="shared" si="22"/>
        <v>2.9622548171950012</v>
      </c>
      <c r="K55" s="60">
        <f t="shared" si="23"/>
        <v>0.96147505943347544</v>
      </c>
      <c r="L55" s="30">
        <f t="shared" si="24"/>
        <v>0.98499999999999999</v>
      </c>
      <c r="M55" s="27">
        <f>J55/'I Disease Parameters'!$E$12</f>
        <v>0.14811274085975007</v>
      </c>
      <c r="N55" s="27">
        <f>K55/'I Disease Parameters'!$E$13</f>
        <v>4.8073752971673774E-2</v>
      </c>
      <c r="O55" s="27">
        <f>L55/'I Disease Parameters'!$E$13</f>
        <v>4.9250000000000002E-2</v>
      </c>
      <c r="P55" s="27">
        <f>(1-L55)/'I Disease Parameters'!$E$13</f>
        <v>7.5000000000000067E-4</v>
      </c>
      <c r="Q55" s="19">
        <f t="shared" si="1"/>
        <v>5807364.7369539673</v>
      </c>
      <c r="R55" s="17">
        <f t="shared" si="2"/>
        <v>33.339738281153338</v>
      </c>
      <c r="S55" s="17">
        <f t="shared" si="3"/>
        <v>48.318594792295279</v>
      </c>
      <c r="T55" s="17">
        <f t="shared" si="4"/>
        <v>46.534171585023145</v>
      </c>
      <c r="U55" s="17">
        <f t="shared" si="5"/>
        <v>68.383984052652437</v>
      </c>
      <c r="V55" s="17">
        <f t="shared" si="6"/>
        <v>0.50977223826134144</v>
      </c>
      <c r="W55" s="17">
        <f t="shared" si="7"/>
        <v>5807561.3134426782</v>
      </c>
      <c r="X55" s="18">
        <f t="shared" ca="1" si="15"/>
        <v>218477.31787760227</v>
      </c>
      <c r="Y55" s="17">
        <f t="shared" si="8"/>
        <v>53.515779197216034</v>
      </c>
      <c r="Z55" s="17">
        <f t="shared" si="9"/>
        <v>2.3386412899717683</v>
      </c>
      <c r="AA55" s="17">
        <f t="shared" si="10"/>
        <v>2.7427617331330367</v>
      </c>
      <c r="AB55" s="17">
        <f t="shared" si="11"/>
        <v>9.3166560815097341</v>
      </c>
      <c r="AC55" s="17">
        <f t="shared" si="12"/>
        <v>4.1108738379415541</v>
      </c>
      <c r="AD55" s="18">
        <f t="shared" si="13"/>
        <v>2.791313662763506E-2</v>
      </c>
      <c r="AE55" s="19">
        <f>IF($B55&gt;$C$1,"",p_2*$Q54*($S54/$W54)+p_3*$Q54*($T54/$W54))</f>
        <v>8.539285360769604</v>
      </c>
      <c r="AF55" s="17">
        <f>IF($B55&gt;$C$1,"",p_4*$R54)</f>
        <v>5.0221777125714144</v>
      </c>
      <c r="AG55" s="17">
        <f>IF($B55&gt;$C$1,"",p_5*$R54)</f>
        <v>1.1780416856648996</v>
      </c>
      <c r="AH55" s="18">
        <f t="shared" si="16"/>
        <v>6.2002193982363139</v>
      </c>
      <c r="AI55" s="72">
        <v>0</v>
      </c>
      <c r="AJ55" s="73">
        <v>0</v>
      </c>
      <c r="AK55" s="73">
        <v>10</v>
      </c>
      <c r="AL55" s="72">
        <v>0</v>
      </c>
      <c r="AM55" s="73">
        <f>VLOOKUP(C55,'Singapore data'!$M:$P,4,0)</f>
        <v>5</v>
      </c>
      <c r="AN55" s="73">
        <f t="shared" si="17"/>
        <v>144</v>
      </c>
      <c r="AO55" s="19">
        <f t="shared" ca="1" si="18"/>
        <v>7.7914319639302201E-4</v>
      </c>
      <c r="AP55" s="17">
        <f t="shared" ca="1" si="19"/>
        <v>1.4405266039027393</v>
      </c>
      <c r="AQ55" s="17">
        <f t="shared" ca="1" si="20"/>
        <v>1.4405266039027393</v>
      </c>
      <c r="AR55" s="66">
        <f t="shared" ca="1" si="21"/>
        <v>0.12157665459056941</v>
      </c>
    </row>
    <row r="56" spans="1:46" s="1" customFormat="1" ht="12" x14ac:dyDescent="0.35">
      <c r="A56" s="84"/>
      <c r="B56" s="40">
        <f t="shared" si="0"/>
        <v>53</v>
      </c>
      <c r="C56" s="41">
        <f t="shared" si="14"/>
        <v>43904</v>
      </c>
      <c r="D56" s="28">
        <f>'I Disease Parameters'!$E$6/(1000*365)</f>
        <v>2.4383561643835616E-5</v>
      </c>
      <c r="E56" s="28">
        <f>'I Disease Parameters'!$E$7/(1000*365)</f>
        <v>1.3698630136986302E-5</v>
      </c>
      <c r="F56" s="27">
        <f>(1-'I Disease Parameters'!$E$8)/'I Disease Parameters'!$E$10</f>
        <v>0.16200000000000001</v>
      </c>
      <c r="G56" s="27">
        <f>'I Disease Parameters'!$E$8/'I Disease Parameters'!$E$11</f>
        <v>3.7999999999999999E-2</v>
      </c>
      <c r="H56" s="27">
        <f>1/'I Disease Parameters'!$E$12</f>
        <v>0.05</v>
      </c>
      <c r="I56" s="27">
        <f>'I Disease Parameters'!$E$9/'I Disease Parameters'!$E$14</f>
        <v>0</v>
      </c>
      <c r="J56" s="82">
        <f t="shared" si="22"/>
        <v>2.9622548171950012</v>
      </c>
      <c r="K56" s="60">
        <f t="shared" si="23"/>
        <v>0.96147505943347544</v>
      </c>
      <c r="L56" s="30">
        <f t="shared" si="24"/>
        <v>0.98499999999999999</v>
      </c>
      <c r="M56" s="27">
        <f>J56/'I Disease Parameters'!$E$12</f>
        <v>0.14811274085975007</v>
      </c>
      <c r="N56" s="27">
        <f>K56/'I Disease Parameters'!$E$13</f>
        <v>4.8073752971673774E-2</v>
      </c>
      <c r="O56" s="27">
        <f>L56/'I Disease Parameters'!$E$13</f>
        <v>4.9250000000000002E-2</v>
      </c>
      <c r="P56" s="27">
        <f>(1-L56)/'I Disease Parameters'!$E$13</f>
        <v>7.5000000000000067E-4</v>
      </c>
      <c r="Q56" s="19">
        <f t="shared" si="1"/>
        <v>5807417.3996878341</v>
      </c>
      <c r="R56" s="17">
        <f t="shared" si="2"/>
        <v>36.064687734392052</v>
      </c>
      <c r="S56" s="17">
        <f t="shared" si="3"/>
        <v>51.303040755668562</v>
      </c>
      <c r="T56" s="17">
        <f t="shared" si="4"/>
        <v>55.473735606050546</v>
      </c>
      <c r="U56" s="17">
        <f t="shared" si="5"/>
        <v>73.090784975924763</v>
      </c>
      <c r="V56" s="17">
        <f t="shared" si="6"/>
        <v>0.54467286695010886</v>
      </c>
      <c r="W56" s="17">
        <f t="shared" si="7"/>
        <v>5807633.331936907</v>
      </c>
      <c r="X56" s="18">
        <f t="shared" ca="1" si="15"/>
        <v>218477.31787760227</v>
      </c>
      <c r="Y56" s="17">
        <f t="shared" si="8"/>
        <v>52.66273386683315</v>
      </c>
      <c r="Z56" s="17">
        <f t="shared" si="9"/>
        <v>2.7249494532387146</v>
      </c>
      <c r="AA56" s="17">
        <f t="shared" si="10"/>
        <v>2.9844459633732825</v>
      </c>
      <c r="AB56" s="17">
        <f t="shared" si="11"/>
        <v>8.939564021027401</v>
      </c>
      <c r="AC56" s="17">
        <f t="shared" si="12"/>
        <v>4.7068009232723256</v>
      </c>
      <c r="AD56" s="18">
        <f t="shared" si="13"/>
        <v>3.4900628688767421E-2</v>
      </c>
      <c r="AE56" s="19">
        <f>IF($B56&gt;$C$1,"",p_2*$Q55*($S55/$W55)+p_3*$Q55*($T55/$W55))</f>
        <v>9.3933538182129581</v>
      </c>
      <c r="AF56" s="17">
        <f>IF($B56&gt;$C$1,"",p_4*$R55)</f>
        <v>5.4010376015468404</v>
      </c>
      <c r="AG56" s="17">
        <f>IF($B56&gt;$C$1,"",p_5*$R55)</f>
        <v>1.2669100546838268</v>
      </c>
      <c r="AH56" s="18">
        <f t="shared" si="16"/>
        <v>6.667947656230667</v>
      </c>
      <c r="AI56" s="72">
        <v>0</v>
      </c>
      <c r="AJ56" s="73">
        <v>0</v>
      </c>
      <c r="AK56" s="73">
        <v>10</v>
      </c>
      <c r="AL56" s="72">
        <v>0</v>
      </c>
      <c r="AM56" s="73">
        <f>VLOOKUP(C56,'Singapore data'!$M:$P,4,0)</f>
        <v>5</v>
      </c>
      <c r="AN56" s="73">
        <f t="shared" si="17"/>
        <v>149</v>
      </c>
      <c r="AO56" s="19">
        <f t="shared" ca="1" si="18"/>
        <v>1.2180538828712156E-3</v>
      </c>
      <c r="AP56" s="17">
        <f t="shared" ca="1" si="19"/>
        <v>2.7820493839253753</v>
      </c>
      <c r="AQ56" s="17">
        <f t="shared" ca="1" si="20"/>
        <v>2.7820493839253753</v>
      </c>
      <c r="AR56" s="66">
        <f t="shared" ca="1" si="21"/>
        <v>0.13508517176729934</v>
      </c>
    </row>
    <row r="57" spans="1:46" s="1" customFormat="1" ht="12" x14ac:dyDescent="0.35">
      <c r="A57" s="84"/>
      <c r="B57" s="40">
        <f t="shared" si="0"/>
        <v>54</v>
      </c>
      <c r="C57" s="41">
        <f t="shared" si="14"/>
        <v>43905</v>
      </c>
      <c r="D57" s="28">
        <f>'I Disease Parameters'!$E$6/(1000*365)</f>
        <v>2.4383561643835616E-5</v>
      </c>
      <c r="E57" s="28">
        <f>'I Disease Parameters'!$E$7/(1000*365)</f>
        <v>1.3698630136986302E-5</v>
      </c>
      <c r="F57" s="27">
        <f>(1-'I Disease Parameters'!$E$8)/'I Disease Parameters'!$E$10</f>
        <v>0.16200000000000001</v>
      </c>
      <c r="G57" s="27">
        <f>'I Disease Parameters'!$E$8/'I Disease Parameters'!$E$11</f>
        <v>3.7999999999999999E-2</v>
      </c>
      <c r="H57" s="27">
        <f>1/'I Disease Parameters'!$E$12</f>
        <v>0.05</v>
      </c>
      <c r="I57" s="27">
        <f>'I Disease Parameters'!$E$9/'I Disease Parameters'!$E$14</f>
        <v>0</v>
      </c>
      <c r="J57" s="82">
        <f t="shared" si="22"/>
        <v>2.9622548171950012</v>
      </c>
      <c r="K57" s="60">
        <f t="shared" si="23"/>
        <v>0.96147505943347544</v>
      </c>
      <c r="L57" s="30">
        <f t="shared" si="24"/>
        <v>0.98499999999999999</v>
      </c>
      <c r="M57" s="27">
        <f>J57/'I Disease Parameters'!$E$12</f>
        <v>0.14811274085975007</v>
      </c>
      <c r="N57" s="27">
        <f>K57/'I Disease Parameters'!$E$13</f>
        <v>4.8073752971673774E-2</v>
      </c>
      <c r="O57" s="27">
        <f>L57/'I Disease Parameters'!$E$13</f>
        <v>4.9250000000000002E-2</v>
      </c>
      <c r="P57" s="27">
        <f>(1-L57)/'I Disease Parameters'!$E$13</f>
        <v>7.5000000000000067E-4</v>
      </c>
      <c r="Q57" s="19">
        <f t="shared" si="1"/>
        <v>5807469.1917272126</v>
      </c>
      <c r="R57" s="17">
        <f t="shared" si="2"/>
        <v>39.116339115571463</v>
      </c>
      <c r="S57" s="17">
        <f t="shared" si="3"/>
        <v>54.579665349476436</v>
      </c>
      <c r="T57" s="17">
        <f t="shared" si="4"/>
        <v>64.069747045468546</v>
      </c>
      <c r="U57" s="17">
        <f t="shared" si="5"/>
        <v>78.387017248676386</v>
      </c>
      <c r="V57" s="17">
        <f t="shared" si="6"/>
        <v>0.58627816865464677</v>
      </c>
      <c r="W57" s="17">
        <f t="shared" si="7"/>
        <v>5807705.3444959726</v>
      </c>
      <c r="X57" s="18">
        <f t="shared" ca="1" si="15"/>
        <v>218477.31787760227</v>
      </c>
      <c r="Y57" s="17">
        <f t="shared" si="8"/>
        <v>51.792039378546178</v>
      </c>
      <c r="Z57" s="17">
        <f t="shared" si="9"/>
        <v>3.0516513811794113</v>
      </c>
      <c r="AA57" s="17">
        <f t="shared" si="10"/>
        <v>3.276624593807874</v>
      </c>
      <c r="AB57" s="17">
        <f t="shared" si="11"/>
        <v>8.5960114394179996</v>
      </c>
      <c r="AC57" s="17">
        <f t="shared" si="12"/>
        <v>5.2962322727516238</v>
      </c>
      <c r="AD57" s="18">
        <f t="shared" si="13"/>
        <v>4.1605301704537911E-2</v>
      </c>
      <c r="AE57" s="19">
        <f>IF($B57&gt;$C$1,"",p_2*$Q56*($S56/$W56)+p_3*$Q56*($T56/$W56))</f>
        <v>10.265082964876109</v>
      </c>
      <c r="AF57" s="17">
        <f>IF($B57&gt;$C$1,"",p_4*$R56)</f>
        <v>5.842479412971513</v>
      </c>
      <c r="AG57" s="17">
        <f>IF($B57&gt;$C$1,"",p_5*$R56)</f>
        <v>1.370458133906898</v>
      </c>
      <c r="AH57" s="18">
        <f t="shared" si="16"/>
        <v>7.2129375468784112</v>
      </c>
      <c r="AI57" s="72">
        <v>0</v>
      </c>
      <c r="AJ57" s="73">
        <v>0</v>
      </c>
      <c r="AK57" s="73">
        <v>9</v>
      </c>
      <c r="AL57" s="72">
        <v>0</v>
      </c>
      <c r="AM57" s="73">
        <f>VLOOKUP(C57,'Singapore data'!$M:$P,4,0)</f>
        <v>3</v>
      </c>
      <c r="AN57" s="73">
        <f t="shared" si="17"/>
        <v>152</v>
      </c>
      <c r="AO57" s="19">
        <f t="shared" ca="1" si="18"/>
        <v>1.7310011299256252E-3</v>
      </c>
      <c r="AP57" s="17">
        <f t="shared" ca="1" si="19"/>
        <v>17.748842773897884</v>
      </c>
      <c r="AQ57" s="17">
        <f t="shared" ca="1" si="20"/>
        <v>17.748842773897884</v>
      </c>
      <c r="AR57" s="66">
        <f t="shared" ca="1" si="21"/>
        <v>0.15009463529699923</v>
      </c>
    </row>
    <row r="58" spans="1:46" s="1" customFormat="1" ht="12" x14ac:dyDescent="0.35">
      <c r="A58" s="84"/>
      <c r="B58" s="40">
        <f t="shared" si="0"/>
        <v>55</v>
      </c>
      <c r="C58" s="41">
        <f t="shared" si="14"/>
        <v>43906</v>
      </c>
      <c r="D58" s="28">
        <f>'I Disease Parameters'!$E$6/(1000*365)</f>
        <v>2.4383561643835616E-5</v>
      </c>
      <c r="E58" s="28">
        <f>'I Disease Parameters'!$E$7/(1000*365)</f>
        <v>1.3698630136986302E-5</v>
      </c>
      <c r="F58" s="27">
        <f>(1-'I Disease Parameters'!$E$8)/'I Disease Parameters'!$E$10</f>
        <v>0.16200000000000001</v>
      </c>
      <c r="G58" s="27">
        <f>'I Disease Parameters'!$E$8/'I Disease Parameters'!$E$11</f>
        <v>3.7999999999999999E-2</v>
      </c>
      <c r="H58" s="27">
        <f>1/'I Disease Parameters'!$E$12</f>
        <v>0.05</v>
      </c>
      <c r="I58" s="27">
        <f>'I Disease Parameters'!$E$9/'I Disease Parameters'!$E$14</f>
        <v>0</v>
      </c>
      <c r="J58" s="82">
        <f t="shared" si="22"/>
        <v>2.9622548171950012</v>
      </c>
      <c r="K58" s="60">
        <f t="shared" si="23"/>
        <v>0.96147505943347544</v>
      </c>
      <c r="L58" s="30">
        <f t="shared" si="24"/>
        <v>0.98499999999999999</v>
      </c>
      <c r="M58" s="27">
        <f>J58/'I Disease Parameters'!$E$12</f>
        <v>0.14811274085975007</v>
      </c>
      <c r="N58" s="27">
        <f>K58/'I Disease Parameters'!$E$13</f>
        <v>4.8073752971673774E-2</v>
      </c>
      <c r="O58" s="27">
        <f>L58/'I Disease Parameters'!$E$13</f>
        <v>4.9250000000000002E-2</v>
      </c>
      <c r="P58" s="27">
        <f>(1-L58)/'I Disease Parameters'!$E$13</f>
        <v>7.5000000000000067E-4</v>
      </c>
      <c r="Q58" s="19">
        <f t="shared" si="1"/>
        <v>5807520.0863329284</v>
      </c>
      <c r="R58" s="17">
        <f t="shared" si="2"/>
        <v>42.456098523756083</v>
      </c>
      <c r="S58" s="17">
        <f t="shared" si="3"/>
        <v>58.186781352076572</v>
      </c>
      <c r="T58" s="17">
        <f t="shared" si="4"/>
        <v>71.351802911819078</v>
      </c>
      <c r="U58" s="17">
        <f t="shared" si="5"/>
        <v>84.270361763382695</v>
      </c>
      <c r="V58" s="17">
        <f t="shared" si="6"/>
        <v>0.63433047893874828</v>
      </c>
      <c r="W58" s="17">
        <f t="shared" si="7"/>
        <v>5807776.3513774797</v>
      </c>
      <c r="X58" s="18">
        <f t="shared" ca="1" si="15"/>
        <v>218477.31787760227</v>
      </c>
      <c r="Y58" s="17">
        <f t="shared" si="8"/>
        <v>50.894605715759099</v>
      </c>
      <c r="Z58" s="17">
        <f t="shared" si="9"/>
        <v>3.3397594081846194</v>
      </c>
      <c r="AA58" s="17">
        <f t="shared" si="10"/>
        <v>3.6071160026001365</v>
      </c>
      <c r="AB58" s="17">
        <f t="shared" si="11"/>
        <v>7.2820558663505324</v>
      </c>
      <c r="AC58" s="17">
        <f t="shared" si="12"/>
        <v>5.8833445147063088</v>
      </c>
      <c r="AD58" s="18">
        <f t="shared" si="13"/>
        <v>4.8052310284101507E-2</v>
      </c>
      <c r="AE58" s="19">
        <f>IF($B58&gt;$C$1,"",p_2*$Q57*($S57/$W57)+p_3*$Q57*($T57/$W57))</f>
        <v>11.163563071560766</v>
      </c>
      <c r="AF58" s="17">
        <f>IF($B58&gt;$C$1,"",p_4*$R57)</f>
        <v>6.3368469367225773</v>
      </c>
      <c r="AG58" s="17">
        <f>IF($B58&gt;$C$1,"",p_5*$R57)</f>
        <v>1.4864208863917157</v>
      </c>
      <c r="AH58" s="18">
        <f t="shared" si="16"/>
        <v>7.8232678231142927</v>
      </c>
      <c r="AI58" s="72">
        <v>0</v>
      </c>
      <c r="AJ58" s="73">
        <v>0</v>
      </c>
      <c r="AK58" s="73">
        <v>31</v>
      </c>
      <c r="AL58" s="72">
        <v>0</v>
      </c>
      <c r="AM58" s="73">
        <f>VLOOKUP(C58,'Singapore data'!$M:$P,4,0)</f>
        <v>6</v>
      </c>
      <c r="AN58" s="73">
        <f t="shared" si="17"/>
        <v>158</v>
      </c>
      <c r="AO58" s="19">
        <f t="shared" ca="1" si="18"/>
        <v>2.3090245236395673E-3</v>
      </c>
      <c r="AP58" s="17">
        <f t="shared" ca="1" si="19"/>
        <v>3.3243055548039315</v>
      </c>
      <c r="AQ58" s="17">
        <f t="shared" ca="1" si="20"/>
        <v>3.3243055548039315</v>
      </c>
      <c r="AR58" s="66">
        <f t="shared" ca="1" si="21"/>
        <v>0.16677181699666582</v>
      </c>
    </row>
    <row r="59" spans="1:46" s="1" customFormat="1" ht="12" x14ac:dyDescent="0.35">
      <c r="B59" s="40">
        <f t="shared" si="0"/>
        <v>56</v>
      </c>
      <c r="C59" s="41">
        <f t="shared" si="14"/>
        <v>43907</v>
      </c>
      <c r="D59" s="28">
        <f>'I Disease Parameters'!$E$6/(1000*365)</f>
        <v>2.4383561643835616E-5</v>
      </c>
      <c r="E59" s="28">
        <f>'I Disease Parameters'!$E$7/(1000*365)</f>
        <v>1.3698630136986302E-5</v>
      </c>
      <c r="F59" s="27">
        <f>(1-'I Disease Parameters'!$E$8)/'I Disease Parameters'!$E$10</f>
        <v>0.16200000000000001</v>
      </c>
      <c r="G59" s="27">
        <f>'I Disease Parameters'!$E$8/'I Disease Parameters'!$E$11</f>
        <v>3.7999999999999999E-2</v>
      </c>
      <c r="H59" s="27">
        <f>1/'I Disease Parameters'!$E$12</f>
        <v>0.05</v>
      </c>
      <c r="I59" s="27">
        <f>'I Disease Parameters'!$E$9/'I Disease Parameters'!$E$14</f>
        <v>0</v>
      </c>
      <c r="J59" s="82">
        <f t="shared" si="22"/>
        <v>2.9622548171950012</v>
      </c>
      <c r="K59" s="60">
        <f t="shared" si="23"/>
        <v>0.96147505943347544</v>
      </c>
      <c r="L59" s="30">
        <f t="shared" si="24"/>
        <v>0.98499999999999999</v>
      </c>
      <c r="M59" s="62">
        <f>J59/'I Disease Parameters'!$E$12</f>
        <v>0.14811274085975007</v>
      </c>
      <c r="N59" s="62">
        <f>K59/'I Disease Parameters'!$E$13</f>
        <v>4.8073752971673774E-2</v>
      </c>
      <c r="O59" s="62">
        <f>L59/'I Disease Parameters'!$E$13</f>
        <v>4.9250000000000002E-2</v>
      </c>
      <c r="P59" s="62">
        <f>(1-L59)/'I Disease Parameters'!$E$13</f>
        <v>7.5000000000000067E-4</v>
      </c>
      <c r="Q59" s="19">
        <f t="shared" si="1"/>
        <v>5807570.0977149419</v>
      </c>
      <c r="R59" s="17">
        <f t="shared" si="2"/>
        <v>46.012118216588334</v>
      </c>
      <c r="S59" s="17">
        <f t="shared" si="3"/>
        <v>62.154533166124629</v>
      </c>
      <c r="T59" s="17">
        <f t="shared" si="4"/>
        <v>100.39656708817316</v>
      </c>
      <c r="U59" s="17">
        <f t="shared" si="5"/>
        <v>90.692622735876299</v>
      </c>
      <c r="V59" s="17">
        <f t="shared" si="6"/>
        <v>0.68784433112261267</v>
      </c>
      <c r="W59" s="17">
        <f t="shared" si="7"/>
        <v>5807869.3535561496</v>
      </c>
      <c r="X59" s="18">
        <f t="shared" ca="1" si="15"/>
        <v>218477.31787760227</v>
      </c>
      <c r="Y59" s="17">
        <f t="shared" si="8"/>
        <v>50.011382013559341</v>
      </c>
      <c r="Z59" s="17">
        <f t="shared" si="9"/>
        <v>3.5560196928322512</v>
      </c>
      <c r="AA59" s="17">
        <f t="shared" si="10"/>
        <v>3.9677518140480572</v>
      </c>
      <c r="AB59" s="17">
        <f t="shared" si="11"/>
        <v>29.044764176354079</v>
      </c>
      <c r="AC59" s="17">
        <f t="shared" si="12"/>
        <v>6.4222609724936035</v>
      </c>
      <c r="AD59" s="18">
        <f t="shared" si="13"/>
        <v>5.3513852183864397E-2</v>
      </c>
      <c r="AE59" s="19">
        <f>IF($B59&gt;$C$1,"",p_2*$Q58*($S58/$W58)+p_3*$Q58*($T58/$W58))</f>
        <v>12.047820987974205</v>
      </c>
      <c r="AF59" s="17">
        <f>IF($B59&gt;$C$1,"",p_4*$R58)</f>
        <v>6.8778879608484855</v>
      </c>
      <c r="AG59" s="17">
        <f>IF($B59&gt;$C$1,"",p_5*$R58)</f>
        <v>1.613331743902731</v>
      </c>
      <c r="AH59" s="18">
        <f t="shared" si="16"/>
        <v>8.4912197047512166</v>
      </c>
      <c r="AI59" s="72">
        <v>0</v>
      </c>
      <c r="AJ59" s="73">
        <v>0</v>
      </c>
      <c r="AK59" s="73">
        <v>24</v>
      </c>
      <c r="AL59" s="72">
        <v>0</v>
      </c>
      <c r="AM59" s="73">
        <f>VLOOKUP(C59,'Singapore data'!$M:$P,4,0)</f>
        <v>9</v>
      </c>
      <c r="AN59" s="73">
        <f t="shared" si="17"/>
        <v>167</v>
      </c>
      <c r="AO59" s="19">
        <f t="shared" ca="1" si="18"/>
        <v>2.8637323755564882E-3</v>
      </c>
      <c r="AP59" s="17">
        <f t="shared" ca="1" si="19"/>
        <v>0.25885738883343923</v>
      </c>
      <c r="AQ59" s="17">
        <f t="shared" ca="1" si="20"/>
        <v>0.25885738883343923</v>
      </c>
      <c r="AR59" s="66">
        <f t="shared" ca="1" si="21"/>
        <v>0.18530201888518424</v>
      </c>
      <c r="AS59" s="1">
        <f>$J59*AS$4</f>
        <v>0</v>
      </c>
      <c r="AT59" s="1">
        <f>$J59*AT$4</f>
        <v>296.22548171950012</v>
      </c>
    </row>
    <row r="60" spans="1:46" s="1" customFormat="1" ht="12" x14ac:dyDescent="0.35">
      <c r="A60" s="84"/>
      <c r="B60" s="40">
        <f t="shared" si="0"/>
        <v>57</v>
      </c>
      <c r="C60" s="41">
        <f t="shared" si="14"/>
        <v>43908</v>
      </c>
      <c r="D60" s="28">
        <f>'I Disease Parameters'!$E$6/(1000*365)</f>
        <v>2.4383561643835616E-5</v>
      </c>
      <c r="E60" s="28">
        <f>'I Disease Parameters'!$E$7/(1000*365)</f>
        <v>1.3698630136986302E-5</v>
      </c>
      <c r="F60" s="27">
        <f>(1-'I Disease Parameters'!$E$8)/'I Disease Parameters'!$E$10</f>
        <v>0.16200000000000001</v>
      </c>
      <c r="G60" s="27">
        <f>'I Disease Parameters'!$E$8/'I Disease Parameters'!$E$11</f>
        <v>3.7999999999999999E-2</v>
      </c>
      <c r="H60" s="27">
        <f>1/'I Disease Parameters'!$E$12</f>
        <v>0.05</v>
      </c>
      <c r="I60" s="27">
        <f>'I Disease Parameters'!$E$9/'I Disease Parameters'!$E$14</f>
        <v>0</v>
      </c>
      <c r="J60" s="82">
        <f t="shared" si="22"/>
        <v>2.9622548171950012</v>
      </c>
      <c r="K60" s="60">
        <f t="shared" si="23"/>
        <v>0.96147505943347544</v>
      </c>
      <c r="L60" s="30">
        <f t="shared" si="24"/>
        <v>0.98499999999999999</v>
      </c>
      <c r="M60" s="27">
        <f>J60/'I Disease Parameters'!$E$12</f>
        <v>0.14811274085975007</v>
      </c>
      <c r="N60" s="27">
        <f>K60/'I Disease Parameters'!$E$13</f>
        <v>4.8073752971673774E-2</v>
      </c>
      <c r="O60" s="27">
        <f>L60/'I Disease Parameters'!$E$13</f>
        <v>4.9250000000000002E-2</v>
      </c>
      <c r="P60" s="27">
        <f>(1-L60)/'I Disease Parameters'!$E$13</f>
        <v>7.5000000000000067E-4</v>
      </c>
      <c r="Q60" s="19">
        <f t="shared" si="1"/>
        <v>5807618.1269055791</v>
      </c>
      <c r="R60" s="17">
        <f t="shared" si="2"/>
        <v>50.840659271607727</v>
      </c>
      <c r="S60" s="17">
        <f t="shared" si="3"/>
        <v>66.49991822694453</v>
      </c>
      <c r="T60" s="17">
        <f t="shared" si="4"/>
        <v>121.12382393055529</v>
      </c>
      <c r="U60" s="17">
        <f t="shared" si="5"/>
        <v>98.743637958580038</v>
      </c>
      <c r="V60" s="17">
        <f t="shared" si="6"/>
        <v>0.7631417564387426</v>
      </c>
      <c r="W60" s="17">
        <f t="shared" si="7"/>
        <v>5807955.3349449672</v>
      </c>
      <c r="X60" s="18">
        <f t="shared" ca="1" si="15"/>
        <v>218477.31787760227</v>
      </c>
      <c r="Y60" s="17">
        <f t="shared" si="8"/>
        <v>48.029190637171268</v>
      </c>
      <c r="Z60" s="17">
        <f t="shared" si="9"/>
        <v>4.828541055019393</v>
      </c>
      <c r="AA60" s="17">
        <f t="shared" si="10"/>
        <v>4.3453850608199005</v>
      </c>
      <c r="AB60" s="17">
        <f t="shared" si="11"/>
        <v>20.727256842382133</v>
      </c>
      <c r="AC60" s="17">
        <f t="shared" si="12"/>
        <v>8.0510152227037395</v>
      </c>
      <c r="AD60" s="18">
        <f t="shared" si="13"/>
        <v>7.5297425316129929E-2</v>
      </c>
      <c r="AE60" s="19">
        <f>IF($B60&gt;$C$1,"",p_2*$Q59*($S59/$W59)+p_3*$Q59*($T59/$W59))</f>
        <v>14.031595001326329</v>
      </c>
      <c r="AF60" s="17">
        <f>IF($B60&gt;$C$1,"",p_4*$R59)</f>
        <v>7.4539631510873106</v>
      </c>
      <c r="AG60" s="17">
        <f>IF($B60&gt;$C$1,"",p_5*$R59)</f>
        <v>1.7484604922303566</v>
      </c>
      <c r="AH60" s="18">
        <f t="shared" si="16"/>
        <v>9.2024236433176672</v>
      </c>
      <c r="AI60" s="72">
        <v>0</v>
      </c>
      <c r="AJ60" s="73">
        <v>0</v>
      </c>
      <c r="AK60" s="73">
        <v>26</v>
      </c>
      <c r="AL60" s="72">
        <v>0</v>
      </c>
      <c r="AM60" s="73">
        <f>VLOOKUP(C60,'Singapore data'!$M:$P,4,0)</f>
        <v>13</v>
      </c>
      <c r="AN60" s="73">
        <f t="shared" si="17"/>
        <v>180</v>
      </c>
      <c r="AO60" s="19">
        <f t="shared" ca="1" si="18"/>
        <v>5.6697022592381643E-3</v>
      </c>
      <c r="AP60" s="17">
        <f t="shared" ca="1" si="19"/>
        <v>14.421586184832661</v>
      </c>
      <c r="AQ60" s="17">
        <f t="shared" ca="1" si="20"/>
        <v>14.421586184832661</v>
      </c>
      <c r="AR60" s="66">
        <f t="shared" ca="1" si="21"/>
        <v>0.20589113209464913</v>
      </c>
    </row>
    <row r="61" spans="1:46" s="1" customFormat="1" ht="12" x14ac:dyDescent="0.35">
      <c r="A61" s="84"/>
      <c r="B61" s="40">
        <f t="shared" si="0"/>
        <v>58</v>
      </c>
      <c r="C61" s="41">
        <f t="shared" si="14"/>
        <v>43909</v>
      </c>
      <c r="D61" s="28">
        <f>'I Disease Parameters'!$E$6/(1000*365)</f>
        <v>2.4383561643835616E-5</v>
      </c>
      <c r="E61" s="28">
        <f>'I Disease Parameters'!$E$7/(1000*365)</f>
        <v>1.3698630136986302E-5</v>
      </c>
      <c r="F61" s="27">
        <f>(1-'I Disease Parameters'!$E$8)/'I Disease Parameters'!$E$10</f>
        <v>0.16200000000000001</v>
      </c>
      <c r="G61" s="27">
        <f>'I Disease Parameters'!$E$8/'I Disease Parameters'!$E$11</f>
        <v>3.7999999999999999E-2</v>
      </c>
      <c r="H61" s="27">
        <f>1/'I Disease Parameters'!$E$12</f>
        <v>0.05</v>
      </c>
      <c r="I61" s="27">
        <f>'I Disease Parameters'!$E$9/'I Disease Parameters'!$E$14</f>
        <v>0</v>
      </c>
      <c r="J61" s="82">
        <f t="shared" si="22"/>
        <v>2.9622548171950012</v>
      </c>
      <c r="K61" s="60">
        <f t="shared" si="23"/>
        <v>0.96147505943347544</v>
      </c>
      <c r="L61" s="30">
        <f t="shared" si="24"/>
        <v>0.98499999999999999</v>
      </c>
      <c r="M61" s="27">
        <f>J61/'I Disease Parameters'!$E$12</f>
        <v>0.14811274085975007</v>
      </c>
      <c r="N61" s="27">
        <f>K61/'I Disease Parameters'!$E$13</f>
        <v>4.8073752971673774E-2</v>
      </c>
      <c r="O61" s="27">
        <f>L61/'I Disease Parameters'!$E$13</f>
        <v>4.9250000000000002E-2</v>
      </c>
      <c r="P61" s="27">
        <f>(1-L61)/'I Disease Parameters'!$E$13</f>
        <v>7.5000000000000067E-4</v>
      </c>
      <c r="Q61" s="19">
        <f t="shared" si="1"/>
        <v>5807664.5176778017</v>
      </c>
      <c r="R61" s="17">
        <f t="shared" si="2"/>
        <v>56.343282983713308</v>
      </c>
      <c r="S61" s="17">
        <f t="shared" si="3"/>
        <v>71.410198159813817</v>
      </c>
      <c r="T61" s="17">
        <f t="shared" si="4"/>
        <v>142.99791855588381</v>
      </c>
      <c r="U61" s="17">
        <f t="shared" si="5"/>
        <v>108.03262954593234</v>
      </c>
      <c r="V61" s="17">
        <f t="shared" si="6"/>
        <v>0.85398462438665912</v>
      </c>
      <c r="W61" s="17">
        <f t="shared" si="7"/>
        <v>5808043.3017070461</v>
      </c>
      <c r="X61" s="18">
        <f t="shared" ca="1" si="15"/>
        <v>218477.31787760227</v>
      </c>
      <c r="Y61" s="17">
        <f t="shared" si="8"/>
        <v>46.390772222541273</v>
      </c>
      <c r="Z61" s="17">
        <f t="shared" si="9"/>
        <v>5.5026237121055814</v>
      </c>
      <c r="AA61" s="17">
        <f t="shared" si="10"/>
        <v>4.9102799328692868</v>
      </c>
      <c r="AB61" s="17">
        <f t="shared" si="11"/>
        <v>21.874094625328524</v>
      </c>
      <c r="AC61" s="17">
        <f t="shared" si="12"/>
        <v>9.2889915873522995</v>
      </c>
      <c r="AD61" s="18">
        <f t="shared" si="13"/>
        <v>9.0842867947916517E-2</v>
      </c>
      <c r="AE61" s="19">
        <f>IF($B61&gt;$C$1,"",p_2*$Q60*($S60/$W60)+p_3*$Q60*($T60/$W60))</f>
        <v>15.671452013814402</v>
      </c>
      <c r="AF61" s="17">
        <f>IF($B61&gt;$C$1,"",p_4*$R60)</f>
        <v>8.2361868020004518</v>
      </c>
      <c r="AG61" s="17">
        <f>IF($B61&gt;$C$1,"",p_5*$R60)</f>
        <v>1.9319450523210935</v>
      </c>
      <c r="AH61" s="18">
        <f t="shared" si="16"/>
        <v>10.168131854321546</v>
      </c>
      <c r="AI61" s="72">
        <v>0</v>
      </c>
      <c r="AJ61" s="73">
        <v>0</v>
      </c>
      <c r="AK61" s="73">
        <v>36</v>
      </c>
      <c r="AL61" s="72">
        <v>0</v>
      </c>
      <c r="AM61" s="73">
        <f>VLOOKUP(C61,'Singapore data'!$M:$P,4,0)</f>
        <v>13</v>
      </c>
      <c r="AN61" s="73">
        <f t="shared" si="17"/>
        <v>193</v>
      </c>
      <c r="AO61" s="19">
        <f t="shared" ca="1" si="18"/>
        <v>8.2524266570025984E-3</v>
      </c>
      <c r="AP61" s="17">
        <f t="shared" ca="1" si="19"/>
        <v>8.0194771945083261</v>
      </c>
      <c r="AQ61" s="17">
        <f t="shared" ca="1" si="20"/>
        <v>8.0194771945083261</v>
      </c>
      <c r="AR61" s="66">
        <f t="shared" ca="1" si="21"/>
        <v>0.22876792454961015</v>
      </c>
    </row>
    <row r="62" spans="1:46" s="1" customFormat="1" ht="12" x14ac:dyDescent="0.35">
      <c r="A62" s="84"/>
      <c r="B62" s="40">
        <f t="shared" si="0"/>
        <v>59</v>
      </c>
      <c r="C62" s="41">
        <f t="shared" si="14"/>
        <v>43910</v>
      </c>
      <c r="D62" s="28">
        <f>'I Disease Parameters'!$E$6/(1000*365)</f>
        <v>2.4383561643835616E-5</v>
      </c>
      <c r="E62" s="28">
        <f>'I Disease Parameters'!$E$7/(1000*365)</f>
        <v>1.3698630136986302E-5</v>
      </c>
      <c r="F62" s="27">
        <f>(1-'I Disease Parameters'!$E$8)/'I Disease Parameters'!$E$10</f>
        <v>0.16200000000000001</v>
      </c>
      <c r="G62" s="27">
        <f>'I Disease Parameters'!$E$8/'I Disease Parameters'!$E$11</f>
        <v>3.7999999999999999E-2</v>
      </c>
      <c r="H62" s="27">
        <f>1/'I Disease Parameters'!$E$12</f>
        <v>0.05</v>
      </c>
      <c r="I62" s="27">
        <f>'I Disease Parameters'!$E$9/'I Disease Parameters'!$E$14</f>
        <v>0</v>
      </c>
      <c r="J62" s="82">
        <f t="shared" si="22"/>
        <v>2.9622548171950012</v>
      </c>
      <c r="K62" s="60">
        <f t="shared" si="23"/>
        <v>0.96147505943347544</v>
      </c>
      <c r="L62" s="30">
        <f t="shared" si="24"/>
        <v>0.98499999999999999</v>
      </c>
      <c r="M62" s="27">
        <f>J62/'I Disease Parameters'!$E$12</f>
        <v>0.14811274085975007</v>
      </c>
      <c r="N62" s="27">
        <f>K62/'I Disease Parameters'!$E$13</f>
        <v>4.8073752971673774E-2</v>
      </c>
      <c r="O62" s="27">
        <f>L62/'I Disease Parameters'!$E$13</f>
        <v>4.9250000000000002E-2</v>
      </c>
      <c r="P62" s="27">
        <f>(1-L62)/'I Disease Parameters'!$E$13</f>
        <v>7.5000000000000067E-4</v>
      </c>
      <c r="Q62" s="19">
        <f t="shared" si="1"/>
        <v>5807709.1313428218</v>
      </c>
      <c r="R62" s="17">
        <f t="shared" si="2"/>
        <v>62.523923230118548</v>
      </c>
      <c r="S62" s="17">
        <f t="shared" si="3"/>
        <v>76.966321873292074</v>
      </c>
      <c r="T62" s="17">
        <f t="shared" si="4"/>
        <v>173.98710850587409</v>
      </c>
      <c r="U62" s="17">
        <f t="shared" si="5"/>
        <v>118.64430704376544</v>
      </c>
      <c r="V62" s="17">
        <f t="shared" si="6"/>
        <v>0.96123306330357206</v>
      </c>
      <c r="W62" s="17">
        <f t="shared" si="7"/>
        <v>5808141.2530034753</v>
      </c>
      <c r="X62" s="18">
        <f t="shared" ca="1" si="15"/>
        <v>218477.31787760227</v>
      </c>
      <c r="Y62" s="17">
        <f t="shared" si="8"/>
        <v>44.613665020093322</v>
      </c>
      <c r="Z62" s="17">
        <f t="shared" si="9"/>
        <v>6.1806402464052397</v>
      </c>
      <c r="AA62" s="17">
        <f t="shared" si="10"/>
        <v>5.5561237134782573</v>
      </c>
      <c r="AB62" s="17">
        <f t="shared" si="11"/>
        <v>30.989189949990276</v>
      </c>
      <c r="AC62" s="17">
        <f t="shared" si="12"/>
        <v>10.611677497833099</v>
      </c>
      <c r="AD62" s="18">
        <f t="shared" si="13"/>
        <v>0.10724843891691294</v>
      </c>
      <c r="AE62" s="19">
        <f>IF($B62&gt;$C$1,"",p_2*$Q61*($S61/$W61)+p_3*$Q61*($T61/$W61))</f>
        <v>17.450068668942205</v>
      </c>
      <c r="AF62" s="17">
        <f>IF($B62&gt;$C$1,"",p_4*$R61)</f>
        <v>9.1276118433615565</v>
      </c>
      <c r="AG62" s="17">
        <f>IF($B62&gt;$C$1,"",p_5*$R61)</f>
        <v>2.1410447533811054</v>
      </c>
      <c r="AH62" s="18">
        <f t="shared" si="16"/>
        <v>11.268656596742662</v>
      </c>
      <c r="AI62" s="72">
        <v>0</v>
      </c>
      <c r="AJ62" s="73">
        <v>0</v>
      </c>
      <c r="AK62" s="73">
        <v>35</v>
      </c>
      <c r="AL62" s="72">
        <v>0</v>
      </c>
      <c r="AM62" s="73">
        <f>VLOOKUP(C62,'Singapore data'!$M:$P,4,0)</f>
        <v>10</v>
      </c>
      <c r="AN62" s="73">
        <f t="shared" si="17"/>
        <v>203</v>
      </c>
      <c r="AO62" s="19">
        <f t="shared" ca="1" si="18"/>
        <v>1.1502227650114806E-2</v>
      </c>
      <c r="AP62" s="17">
        <f t="shared" ca="1" si="19"/>
        <v>1.6094895604586743</v>
      </c>
      <c r="AQ62" s="17">
        <f t="shared" ca="1" si="20"/>
        <v>1.6094895604586743</v>
      </c>
      <c r="AR62" s="66">
        <f t="shared" ca="1" si="21"/>
        <v>0.25418658283290019</v>
      </c>
    </row>
    <row r="63" spans="1:46" s="1" customFormat="1" ht="12" x14ac:dyDescent="0.35">
      <c r="A63" s="84"/>
      <c r="B63" s="40">
        <f t="shared" si="0"/>
        <v>60</v>
      </c>
      <c r="C63" s="41">
        <f t="shared" si="14"/>
        <v>43911</v>
      </c>
      <c r="D63" s="28">
        <f>'I Disease Parameters'!$E$6/(1000*365)</f>
        <v>2.4383561643835616E-5</v>
      </c>
      <c r="E63" s="28">
        <f>'I Disease Parameters'!$E$7/(1000*365)</f>
        <v>1.3698630136986302E-5</v>
      </c>
      <c r="F63" s="27">
        <f>(1-'I Disease Parameters'!$E$8)/'I Disease Parameters'!$E$10</f>
        <v>0.16200000000000001</v>
      </c>
      <c r="G63" s="27">
        <f>'I Disease Parameters'!$E$8/'I Disease Parameters'!$E$11</f>
        <v>3.7999999999999999E-2</v>
      </c>
      <c r="H63" s="27">
        <f>1/'I Disease Parameters'!$E$12</f>
        <v>0.05</v>
      </c>
      <c r="I63" s="27">
        <f>'I Disease Parameters'!$E$9/'I Disease Parameters'!$E$14</f>
        <v>0</v>
      </c>
      <c r="J63" s="82">
        <f t="shared" si="22"/>
        <v>2.9622548171950012</v>
      </c>
      <c r="K63" s="60">
        <f t="shared" si="23"/>
        <v>0.96147505943347544</v>
      </c>
      <c r="L63" s="30">
        <f t="shared" si="24"/>
        <v>0.98499999999999999</v>
      </c>
      <c r="M63" s="27">
        <f>J63/'I Disease Parameters'!$E$12</f>
        <v>0.14811274085975007</v>
      </c>
      <c r="N63" s="27">
        <f>K63/'I Disease Parameters'!$E$13</f>
        <v>4.8073752971673774E-2</v>
      </c>
      <c r="O63" s="27">
        <f>L63/'I Disease Parameters'!$E$13</f>
        <v>4.9250000000000002E-2</v>
      </c>
      <c r="P63" s="27">
        <f>(1-L63)/'I Disease Parameters'!$E$13</f>
        <v>7.5000000000000067E-4</v>
      </c>
      <c r="Q63" s="19">
        <f t="shared" si="1"/>
        <v>5807751.4344180273</v>
      </c>
      <c r="R63" s="17">
        <f t="shared" si="2"/>
        <v>69.780717832268067</v>
      </c>
      <c r="S63" s="17">
        <f t="shared" si="3"/>
        <v>83.245827009730334</v>
      </c>
      <c r="T63" s="17">
        <f t="shared" si="4"/>
        <v>202.66127877827685</v>
      </c>
      <c r="U63" s="17">
        <f t="shared" si="5"/>
        <v>131.05986296686427</v>
      </c>
      <c r="V63" s="17">
        <f t="shared" si="6"/>
        <v>1.0917233946829779</v>
      </c>
      <c r="W63" s="17">
        <f t="shared" si="7"/>
        <v>5808238.1821046146</v>
      </c>
      <c r="X63" s="18">
        <f t="shared" ca="1" si="15"/>
        <v>218477.31787760227</v>
      </c>
      <c r="Y63" s="17">
        <f t="shared" si="8"/>
        <v>42.303075205534697</v>
      </c>
      <c r="Z63" s="17">
        <f t="shared" si="9"/>
        <v>7.2567946021495189</v>
      </c>
      <c r="AA63" s="17">
        <f t="shared" si="10"/>
        <v>6.2795051364382601</v>
      </c>
      <c r="AB63" s="17">
        <f t="shared" si="11"/>
        <v>28.674170272402762</v>
      </c>
      <c r="AC63" s="17">
        <f t="shared" si="12"/>
        <v>12.415555923098836</v>
      </c>
      <c r="AD63" s="18">
        <f t="shared" si="13"/>
        <v>0.1304903313794058</v>
      </c>
      <c r="AE63" s="19">
        <f>IF($B63&gt;$C$1,"",p_2*$Q62*($S62/$W62)+p_3*$Q62*($T62/$W62))</f>
        <v>19.762435740272274</v>
      </c>
      <c r="AF63" s="17">
        <f>IF($B63&gt;$C$1,"",p_4*$R62)</f>
        <v>10.128875563279205</v>
      </c>
      <c r="AG63" s="17">
        <f>IF($B63&gt;$C$1,"",p_5*$R62)</f>
        <v>2.3759090827445046</v>
      </c>
      <c r="AH63" s="18">
        <f t="shared" si="16"/>
        <v>12.50478464602371</v>
      </c>
      <c r="AI63" s="72">
        <v>0</v>
      </c>
      <c r="AJ63" s="73">
        <v>0</v>
      </c>
      <c r="AK63" s="73">
        <v>46</v>
      </c>
      <c r="AL63" s="72">
        <v>2</v>
      </c>
      <c r="AM63" s="73">
        <f>VLOOKUP(C63,'Singapore data'!$M:$P,4,0)</f>
        <v>6</v>
      </c>
      <c r="AN63" s="73">
        <f t="shared" si="17"/>
        <v>209</v>
      </c>
      <c r="AO63" s="19">
        <f t="shared" ca="1" si="18"/>
        <v>3.4950664010658845</v>
      </c>
      <c r="AP63" s="17">
        <f t="shared" ca="1" si="19"/>
        <v>42.312223291145798</v>
      </c>
      <c r="AQ63" s="17">
        <f t="shared" ca="1" si="20"/>
        <v>42.312223291145798</v>
      </c>
      <c r="AR63" s="66">
        <f t="shared" ca="1" si="21"/>
        <v>0.28242953648100017</v>
      </c>
    </row>
    <row r="64" spans="1:46" s="1" customFormat="1" ht="12" x14ac:dyDescent="0.35">
      <c r="A64" s="84"/>
      <c r="B64" s="40">
        <f t="shared" si="0"/>
        <v>61</v>
      </c>
      <c r="C64" s="41">
        <f t="shared" si="14"/>
        <v>43912</v>
      </c>
      <c r="D64" s="28">
        <f>'I Disease Parameters'!$E$6/(1000*365)</f>
        <v>2.4383561643835616E-5</v>
      </c>
      <c r="E64" s="28">
        <f>'I Disease Parameters'!$E$7/(1000*365)</f>
        <v>1.3698630136986302E-5</v>
      </c>
      <c r="F64" s="27">
        <f>(1-'I Disease Parameters'!$E$8)/'I Disease Parameters'!$E$10</f>
        <v>0.16200000000000001</v>
      </c>
      <c r="G64" s="27">
        <f>'I Disease Parameters'!$E$8/'I Disease Parameters'!$E$11</f>
        <v>3.7999999999999999E-2</v>
      </c>
      <c r="H64" s="27">
        <f>1/'I Disease Parameters'!$E$12</f>
        <v>0.05</v>
      </c>
      <c r="I64" s="27">
        <f>'I Disease Parameters'!$E$9/'I Disease Parameters'!$E$14</f>
        <v>0</v>
      </c>
      <c r="J64" s="82">
        <f t="shared" si="22"/>
        <v>2.9622548171950012</v>
      </c>
      <c r="K64" s="60">
        <f t="shared" si="23"/>
        <v>0.96147505943347544</v>
      </c>
      <c r="L64" s="30">
        <f t="shared" si="24"/>
        <v>0.98499999999999999</v>
      </c>
      <c r="M64" s="27">
        <f>J64/'I Disease Parameters'!$E$12</f>
        <v>0.14811274085975007</v>
      </c>
      <c r="N64" s="27">
        <f>K64/'I Disease Parameters'!$E$13</f>
        <v>4.8073752971673774E-2</v>
      </c>
      <c r="O64" s="27">
        <f>L64/'I Disease Parameters'!$E$13</f>
        <v>4.9250000000000002E-2</v>
      </c>
      <c r="P64" s="27">
        <f>(1-L64)/'I Disease Parameters'!$E$13</f>
        <v>7.5000000000000067E-4</v>
      </c>
      <c r="Q64" s="19">
        <f t="shared" si="1"/>
        <v>5807791.4311068365</v>
      </c>
      <c r="R64" s="17">
        <f t="shared" si="2"/>
        <v>77.894224484381823</v>
      </c>
      <c r="S64" s="17">
        <f t="shared" si="3"/>
        <v>90.386871594276599</v>
      </c>
      <c r="T64" s="17">
        <f t="shared" si="4"/>
        <v>241.17710593508812</v>
      </c>
      <c r="U64" s="17">
        <f t="shared" si="5"/>
        <v>145.20142695659234</v>
      </c>
      <c r="V64" s="17">
        <f t="shared" si="6"/>
        <v>1.2437193537666857</v>
      </c>
      <c r="W64" s="17">
        <f t="shared" si="7"/>
        <v>5808346.0907358071</v>
      </c>
      <c r="X64" s="18">
        <f t="shared" ca="1" si="15"/>
        <v>218477.31787760227</v>
      </c>
      <c r="Y64" s="17">
        <f t="shared" si="8"/>
        <v>39.996688809245825</v>
      </c>
      <c r="Z64" s="17">
        <f t="shared" si="9"/>
        <v>8.113506652113756</v>
      </c>
      <c r="AA64" s="17">
        <f t="shared" si="10"/>
        <v>7.1410445845462647</v>
      </c>
      <c r="AB64" s="17">
        <f t="shared" si="11"/>
        <v>38.51582715681127</v>
      </c>
      <c r="AC64" s="17">
        <f t="shared" si="12"/>
        <v>14.14156398972807</v>
      </c>
      <c r="AD64" s="18">
        <f t="shared" si="13"/>
        <v>0.15199595908370789</v>
      </c>
      <c r="AE64" s="19">
        <f>IF($B64&gt;$C$1,"",p_2*$Q63*($S63/$W63)+p_3*$Q63*($T63/$W63))</f>
        <v>22.070606118811639</v>
      </c>
      <c r="AF64" s="17">
        <f>IF($B64&gt;$C$1,"",p_4*$R63)</f>
        <v>11.304476288827427</v>
      </c>
      <c r="AG64" s="17">
        <f>IF($B64&gt;$C$1,"",p_5*$R63)</f>
        <v>2.6516672776261863</v>
      </c>
      <c r="AH64" s="18">
        <f t="shared" si="16"/>
        <v>13.956143566453614</v>
      </c>
      <c r="AI64" s="72">
        <v>0</v>
      </c>
      <c r="AJ64" s="73">
        <v>0</v>
      </c>
      <c r="AK64" s="73">
        <v>18</v>
      </c>
      <c r="AL64" s="72">
        <v>0</v>
      </c>
      <c r="AM64" s="73">
        <f>VLOOKUP(C64,'Singapore data'!$M:$P,4,0)</f>
        <v>7</v>
      </c>
      <c r="AN64" s="73">
        <f t="shared" si="17"/>
        <v>216</v>
      </c>
      <c r="AO64" s="19">
        <f t="shared" ca="1" si="18"/>
        <v>2.3102771577776203E-2</v>
      </c>
      <c r="AP64" s="17">
        <f t="shared" ca="1" si="19"/>
        <v>48.387933317114005</v>
      </c>
      <c r="AQ64" s="17">
        <f t="shared" ca="1" si="20"/>
        <v>48.387933317114005</v>
      </c>
      <c r="AR64" s="66">
        <f t="shared" ca="1" si="21"/>
        <v>0.31381059609000017</v>
      </c>
    </row>
    <row r="65" spans="1:44" s="1" customFormat="1" ht="12" x14ac:dyDescent="0.35">
      <c r="A65" s="85"/>
      <c r="B65" s="40">
        <f t="shared" si="0"/>
        <v>62</v>
      </c>
      <c r="C65" s="41">
        <f t="shared" si="14"/>
        <v>43913</v>
      </c>
      <c r="D65" s="28">
        <f>'I Disease Parameters'!$E$6/(1000*365)</f>
        <v>2.4383561643835616E-5</v>
      </c>
      <c r="E65" s="28">
        <f>'I Disease Parameters'!$E$7/(1000*365)</f>
        <v>1.3698630136986302E-5</v>
      </c>
      <c r="F65" s="27">
        <f>(1-'I Disease Parameters'!$E$8)/'I Disease Parameters'!$E$10</f>
        <v>0.16200000000000001</v>
      </c>
      <c r="G65" s="27">
        <f>'I Disease Parameters'!$E$8/'I Disease Parameters'!$E$11</f>
        <v>3.7999999999999999E-2</v>
      </c>
      <c r="H65" s="27">
        <f>1/'I Disease Parameters'!$E$12</f>
        <v>0.05</v>
      </c>
      <c r="I65" s="27">
        <f>'I Disease Parameters'!$E$9/'I Disease Parameters'!$E$14</f>
        <v>0</v>
      </c>
      <c r="J65" s="82">
        <f t="shared" si="22"/>
        <v>2.9622548171950012</v>
      </c>
      <c r="K65" s="60">
        <f t="shared" si="23"/>
        <v>0.96147505943347544</v>
      </c>
      <c r="L65" s="30">
        <f t="shared" si="24"/>
        <v>0.98499999999999999</v>
      </c>
      <c r="M65" s="27">
        <f>J65/'I Disease Parameters'!$E$12</f>
        <v>0.14811274085975007</v>
      </c>
      <c r="N65" s="27">
        <f>K65/'I Disease Parameters'!$E$13</f>
        <v>4.8073752971673774E-2</v>
      </c>
      <c r="O65" s="27">
        <f>L65/'I Disease Parameters'!$E$13</f>
        <v>4.9250000000000002E-2</v>
      </c>
      <c r="P65" s="27">
        <f>(1-L65)/'I Disease Parameters'!$E$13</f>
        <v>7.5000000000000067E-4</v>
      </c>
      <c r="Q65" s="19">
        <f t="shared" si="1"/>
        <v>5807828.5211347537</v>
      </c>
      <c r="R65" s="17">
        <f t="shared" si="2"/>
        <v>87.293662851224212</v>
      </c>
      <c r="S65" s="17">
        <f t="shared" si="3"/>
        <v>98.485154204709403</v>
      </c>
      <c r="T65" s="17">
        <f t="shared" si="4"/>
        <v>250.07492737276851</v>
      </c>
      <c r="U65" s="17">
        <f t="shared" si="5"/>
        <v>161.59675394296602</v>
      </c>
      <c r="V65" s="17">
        <f t="shared" si="6"/>
        <v>1.424602183218002</v>
      </c>
      <c r="W65" s="17">
        <f t="shared" si="7"/>
        <v>5808425.971633126</v>
      </c>
      <c r="X65" s="18">
        <f t="shared" ca="1" si="15"/>
        <v>218477.31787760227</v>
      </c>
      <c r="Y65" s="17">
        <f t="shared" si="8"/>
        <v>37.090027917176485</v>
      </c>
      <c r="Z65" s="17">
        <f t="shared" si="9"/>
        <v>9.3994383668423893</v>
      </c>
      <c r="AA65" s="17">
        <f t="shared" si="10"/>
        <v>8.0982826104328041</v>
      </c>
      <c r="AB65" s="17">
        <f t="shared" si="11"/>
        <v>8.8978214376803919</v>
      </c>
      <c r="AC65" s="17">
        <f t="shared" si="12"/>
        <v>16.395326986373675</v>
      </c>
      <c r="AD65" s="18">
        <f t="shared" si="13"/>
        <v>0.18088282945131628</v>
      </c>
      <c r="AE65" s="19">
        <f>IF($B65&gt;$C$1,"",p_2*$Q64*($S64/$W64)+p_3*$Q64*($T64/$W64))</f>
        <v>24.979350307889774</v>
      </c>
      <c r="AF65" s="17">
        <f>IF($B65&gt;$C$1,"",p_4*$R64)</f>
        <v>12.618864366469856</v>
      </c>
      <c r="AG65" s="17">
        <f>IF($B65&gt;$C$1,"",p_5*$R64)</f>
        <v>2.9599805304065092</v>
      </c>
      <c r="AH65" s="18">
        <f t="shared" si="16"/>
        <v>15.578844896876365</v>
      </c>
      <c r="AI65" s="72">
        <v>0</v>
      </c>
      <c r="AJ65" s="73">
        <v>0</v>
      </c>
      <c r="AK65" s="73">
        <v>42</v>
      </c>
      <c r="AL65" s="72">
        <v>0</v>
      </c>
      <c r="AM65" s="73">
        <f>VLOOKUP(C65,'Singapore data'!$M:$P,4,0)</f>
        <v>9</v>
      </c>
      <c r="AN65" s="73">
        <f t="shared" si="17"/>
        <v>225</v>
      </c>
      <c r="AO65" s="19">
        <f t="shared" ca="1" si="18"/>
        <v>3.2718597990313972E-2</v>
      </c>
      <c r="AP65" s="17">
        <f t="shared" ca="1" si="19"/>
        <v>43.281200177156194</v>
      </c>
      <c r="AQ65" s="17">
        <f t="shared" ca="1" si="20"/>
        <v>43.281200177156194</v>
      </c>
      <c r="AR65" s="66">
        <f t="shared" ca="1" si="21"/>
        <v>0.34867844010000015</v>
      </c>
    </row>
    <row r="66" spans="1:44" s="1" customFormat="1" ht="12" x14ac:dyDescent="0.35">
      <c r="A66" s="84"/>
      <c r="B66" s="40">
        <f t="shared" si="0"/>
        <v>63</v>
      </c>
      <c r="C66" s="41">
        <f t="shared" si="14"/>
        <v>43914</v>
      </c>
      <c r="D66" s="28">
        <f>'I Disease Parameters'!$E$6/(1000*365)</f>
        <v>2.4383561643835616E-5</v>
      </c>
      <c r="E66" s="28">
        <f>'I Disease Parameters'!$E$7/(1000*365)</f>
        <v>1.3698630136986302E-5</v>
      </c>
      <c r="F66" s="27">
        <f>(1-'I Disease Parameters'!$E$8)/'I Disease Parameters'!$E$10</f>
        <v>0.16200000000000001</v>
      </c>
      <c r="G66" s="27">
        <f>'I Disease Parameters'!$E$8/'I Disease Parameters'!$E$11</f>
        <v>3.7999999999999999E-2</v>
      </c>
      <c r="H66" s="27">
        <f>1/'I Disease Parameters'!$E$12</f>
        <v>0.05</v>
      </c>
      <c r="I66" s="27">
        <f>'I Disease Parameters'!$E$9/'I Disease Parameters'!$E$14</f>
        <v>0</v>
      </c>
      <c r="J66" s="82">
        <f t="shared" si="22"/>
        <v>2.9622548171950012</v>
      </c>
      <c r="K66" s="60">
        <f t="shared" si="23"/>
        <v>0.96147505943347544</v>
      </c>
      <c r="L66" s="30">
        <f t="shared" si="24"/>
        <v>0.98499999999999999</v>
      </c>
      <c r="M66" s="27">
        <f>J66/'I Disease Parameters'!$E$12</f>
        <v>0.14811274085975007</v>
      </c>
      <c r="N66" s="27">
        <f>K66/'I Disease Parameters'!$E$13</f>
        <v>4.8073752971673774E-2</v>
      </c>
      <c r="O66" s="27">
        <f>L66/'I Disease Parameters'!$E$13</f>
        <v>4.9250000000000002E-2</v>
      </c>
      <c r="P66" s="27">
        <f>(1-L66)/'I Disease Parameters'!$E$13</f>
        <v>7.5000000000000067E-4</v>
      </c>
      <c r="Q66" s="19">
        <f t="shared" si="1"/>
        <v>5807863.985743246</v>
      </c>
      <c r="R66" s="17">
        <f t="shared" si="2"/>
        <v>96.43994390656087</v>
      </c>
      <c r="S66" s="17">
        <f t="shared" si="3"/>
        <v>107.70112076467083</v>
      </c>
      <c r="T66" s="17">
        <f t="shared" si="4"/>
        <v>282.88491450853996</v>
      </c>
      <c r="U66" s="17">
        <f t="shared" si="5"/>
        <v>178.83498817214675</v>
      </c>
      <c r="V66" s="17">
        <f t="shared" si="6"/>
        <v>1.6121583787475786</v>
      </c>
      <c r="W66" s="17">
        <f t="shared" si="7"/>
        <v>5808529.8467105981</v>
      </c>
      <c r="X66" s="18">
        <f t="shared" ca="1" si="15"/>
        <v>218477.31787760227</v>
      </c>
      <c r="Y66" s="17">
        <f t="shared" si="8"/>
        <v>35.464608492329717</v>
      </c>
      <c r="Z66" s="17">
        <f t="shared" si="9"/>
        <v>9.146281055336658</v>
      </c>
      <c r="AA66" s="17">
        <f t="shared" si="10"/>
        <v>9.21596655996143</v>
      </c>
      <c r="AB66" s="17">
        <f t="shared" si="11"/>
        <v>32.809987135771451</v>
      </c>
      <c r="AC66" s="17">
        <f t="shared" si="12"/>
        <v>17.238234229180733</v>
      </c>
      <c r="AD66" s="18">
        <f t="shared" si="13"/>
        <v>0.18755619552957659</v>
      </c>
      <c r="AE66" s="19">
        <f>IF($B66&gt;$C$1,"",p_2*$Q65*($S65/$W65)+p_3*$Q65*($T65/$W65))</f>
        <v>26.606209429182215</v>
      </c>
      <c r="AF66" s="17">
        <f>IF($B66&gt;$C$1,"",p_4*$R65)</f>
        <v>14.141573381898322</v>
      </c>
      <c r="AG66" s="17">
        <f>IF($B66&gt;$C$1,"",p_5*$R65)</f>
        <v>3.3171591883465199</v>
      </c>
      <c r="AH66" s="18">
        <f t="shared" si="16"/>
        <v>17.458732570244841</v>
      </c>
      <c r="AI66" s="72">
        <v>0</v>
      </c>
      <c r="AJ66" s="73">
        <v>0</v>
      </c>
      <c r="AK66" s="73">
        <v>33</v>
      </c>
      <c r="AL66" s="72">
        <v>0</v>
      </c>
      <c r="AM66" s="73">
        <f>VLOOKUP(C66,'Singapore data'!$M:$P,4,0)</f>
        <v>31</v>
      </c>
      <c r="AN66" s="73">
        <f t="shared" si="17"/>
        <v>256</v>
      </c>
      <c r="AO66" s="19">
        <f t="shared" ca="1" si="18"/>
        <v>3.5177326481528763E-2</v>
      </c>
      <c r="AP66" s="17">
        <f t="shared" ca="1" si="19"/>
        <v>183.36592360414789</v>
      </c>
      <c r="AQ66" s="17">
        <f t="shared" ca="1" si="20"/>
        <v>183.36592360414789</v>
      </c>
      <c r="AR66" s="66">
        <f t="shared" ca="1" si="21"/>
        <v>0.38742048900000015</v>
      </c>
    </row>
    <row r="67" spans="1:44" s="1" customFormat="1" ht="12" x14ac:dyDescent="0.35">
      <c r="A67" s="84"/>
      <c r="B67" s="40">
        <f t="shared" si="0"/>
        <v>64</v>
      </c>
      <c r="C67" s="41">
        <f t="shared" si="14"/>
        <v>43915</v>
      </c>
      <c r="D67" s="28">
        <f>'I Disease Parameters'!$E$6/(1000*365)</f>
        <v>2.4383561643835616E-5</v>
      </c>
      <c r="E67" s="28">
        <f>'I Disease Parameters'!$E$7/(1000*365)</f>
        <v>1.3698630136986302E-5</v>
      </c>
      <c r="F67" s="27">
        <f>(1-'I Disease Parameters'!$E$8)/'I Disease Parameters'!$E$10</f>
        <v>0.16200000000000001</v>
      </c>
      <c r="G67" s="27">
        <f>'I Disease Parameters'!$E$8/'I Disease Parameters'!$E$11</f>
        <v>3.7999999999999999E-2</v>
      </c>
      <c r="H67" s="27">
        <f>1/'I Disease Parameters'!$E$12</f>
        <v>0.05</v>
      </c>
      <c r="I67" s="27">
        <f>'I Disease Parameters'!$E$9/'I Disease Parameters'!$E$14</f>
        <v>0</v>
      </c>
      <c r="J67" s="82">
        <f t="shared" si="22"/>
        <v>2.9622548171950012</v>
      </c>
      <c r="K67" s="60">
        <f t="shared" si="23"/>
        <v>0.96147505943347544</v>
      </c>
      <c r="L67" s="30">
        <f t="shared" si="24"/>
        <v>0.98499999999999999</v>
      </c>
      <c r="M67" s="27">
        <f>J67/'I Disease Parameters'!$E$12</f>
        <v>0.14811274085975007</v>
      </c>
      <c r="N67" s="27">
        <f>K67/'I Disease Parameters'!$E$13</f>
        <v>4.8073752971673774E-2</v>
      </c>
      <c r="O67" s="27">
        <f>L67/'I Disease Parameters'!$E$13</f>
        <v>4.9250000000000002E-2</v>
      </c>
      <c r="P67" s="27">
        <f>(1-L67)/'I Disease Parameters'!$E$13</f>
        <v>7.5000000000000067E-4</v>
      </c>
      <c r="Q67" s="19">
        <f t="shared" si="1"/>
        <v>5807896.5107481154</v>
      </c>
      <c r="R67" s="17">
        <f t="shared" si="2"/>
        <v>106.69849411171187</v>
      </c>
      <c r="S67" s="17">
        <f t="shared" si="3"/>
        <v>117.93786028148146</v>
      </c>
      <c r="T67" s="17">
        <f t="shared" si="4"/>
        <v>305.40151151574707</v>
      </c>
      <c r="U67" s="17">
        <f t="shared" si="5"/>
        <v>198.14967645556737</v>
      </c>
      <c r="V67" s="17">
        <f t="shared" si="6"/>
        <v>1.8243220646289837</v>
      </c>
      <c r="W67" s="17">
        <f t="shared" si="7"/>
        <v>5808624.6982904794</v>
      </c>
      <c r="X67" s="18">
        <f t="shared" ca="1" si="15"/>
        <v>218477.31787760227</v>
      </c>
      <c r="Y67" s="17">
        <f t="shared" si="8"/>
        <v>32.525004869326949</v>
      </c>
      <c r="Z67" s="17">
        <f t="shared" si="9"/>
        <v>10.258550205150996</v>
      </c>
      <c r="AA67" s="17">
        <f t="shared" si="10"/>
        <v>10.23673951681063</v>
      </c>
      <c r="AB67" s="17">
        <f t="shared" si="11"/>
        <v>22.51659700720711</v>
      </c>
      <c r="AC67" s="17">
        <f t="shared" si="12"/>
        <v>19.314688283420622</v>
      </c>
      <c r="AD67" s="18">
        <f t="shared" si="13"/>
        <v>0.21216368588140511</v>
      </c>
      <c r="AE67" s="19">
        <f>IF($B67&gt;$C$1,"",p_2*$Q66*($S66/$W66)+p_3*$Q66*($T66/$W66))</f>
        <v>29.547860081585178</v>
      </c>
      <c r="AF67" s="17">
        <f>IF($B67&gt;$C$1,"",p_4*$R66)</f>
        <v>15.623270912862861</v>
      </c>
      <c r="AG67" s="17">
        <f>IF($B67&gt;$C$1,"",p_5*$R66)</f>
        <v>3.6647178684493129</v>
      </c>
      <c r="AH67" s="18">
        <f t="shared" si="16"/>
        <v>19.287988781312173</v>
      </c>
      <c r="AI67" s="72">
        <v>0</v>
      </c>
      <c r="AJ67" s="73">
        <v>0</v>
      </c>
      <c r="AK67" s="73">
        <v>25</v>
      </c>
      <c r="AL67" s="72">
        <v>0</v>
      </c>
      <c r="AM67" s="73">
        <f>VLOOKUP(C67,'Singapore data'!$M:$P,4,0)</f>
        <v>24</v>
      </c>
      <c r="AN67" s="73">
        <f t="shared" si="17"/>
        <v>280</v>
      </c>
      <c r="AO67" s="19">
        <f t="shared" ca="1" si="18"/>
        <v>4.5013429606783534E-2</v>
      </c>
      <c r="AP67" s="17">
        <f t="shared" ca="1" si="19"/>
        <v>22.203049725039943</v>
      </c>
      <c r="AQ67" s="17">
        <f t="shared" ca="1" si="20"/>
        <v>22.203049725039943</v>
      </c>
      <c r="AR67" s="66">
        <f t="shared" ca="1" si="21"/>
        <v>0.43046721000000016</v>
      </c>
    </row>
    <row r="68" spans="1:44" s="1" customFormat="1" ht="12" x14ac:dyDescent="0.35">
      <c r="A68" s="84"/>
      <c r="B68" s="40">
        <f t="shared" si="0"/>
        <v>65</v>
      </c>
      <c r="C68" s="41">
        <f t="shared" si="14"/>
        <v>43916</v>
      </c>
      <c r="D68" s="28">
        <f>'I Disease Parameters'!$E$6/(1000*365)</f>
        <v>2.4383561643835616E-5</v>
      </c>
      <c r="E68" s="28">
        <f>'I Disease Parameters'!$E$7/(1000*365)</f>
        <v>1.3698630136986302E-5</v>
      </c>
      <c r="F68" s="27">
        <f>(1-'I Disease Parameters'!$E$8)/'I Disease Parameters'!$E$10</f>
        <v>0.16200000000000001</v>
      </c>
      <c r="G68" s="27">
        <f>'I Disease Parameters'!$E$8/'I Disease Parameters'!$E$11</f>
        <v>3.7999999999999999E-2</v>
      </c>
      <c r="H68" s="27">
        <f>1/'I Disease Parameters'!$E$12</f>
        <v>0.05</v>
      </c>
      <c r="I68" s="27">
        <f>'I Disease Parameters'!$E$9/'I Disease Parameters'!$E$14</f>
        <v>0</v>
      </c>
      <c r="J68" s="82">
        <f t="shared" si="22"/>
        <v>2.9622548171950012</v>
      </c>
      <c r="K68" s="60">
        <f t="shared" si="23"/>
        <v>0.96147505943347544</v>
      </c>
      <c r="L68" s="30">
        <f t="shared" si="24"/>
        <v>0.98499999999999999</v>
      </c>
      <c r="M68" s="27">
        <f>J68/'I Disease Parameters'!$E$12</f>
        <v>0.14811274085975007</v>
      </c>
      <c r="N68" s="27">
        <f>K68/'I Disease Parameters'!$E$13</f>
        <v>4.8073752971673774E-2</v>
      </c>
      <c r="O68" s="27">
        <f>L68/'I Disease Parameters'!$E$13</f>
        <v>4.9250000000000002E-2</v>
      </c>
      <c r="P68" s="27">
        <f>(1-L68)/'I Disease Parameters'!$E$13</f>
        <v>7.5000000000000067E-4</v>
      </c>
      <c r="Q68" s="19">
        <f t="shared" si="1"/>
        <v>5807926.4396141898</v>
      </c>
      <c r="R68" s="17">
        <f t="shared" si="2"/>
        <v>117.50319981277248</v>
      </c>
      <c r="S68" s="17">
        <f t="shared" si="3"/>
        <v>129.32450772637759</v>
      </c>
      <c r="T68" s="17">
        <f t="shared" si="4"/>
        <v>319.18179513385525</v>
      </c>
      <c r="U68" s="17">
        <f t="shared" si="5"/>
        <v>219.08487953266248</v>
      </c>
      <c r="V68" s="17">
        <f t="shared" si="6"/>
        <v>2.0533731982657941</v>
      </c>
      <c r="W68" s="17">
        <f t="shared" si="7"/>
        <v>5808711.5339963958</v>
      </c>
      <c r="X68" s="18">
        <f t="shared" ref="X68:X131" ca="1" si="25">IF($B68&gt;$C$1,"",MAX(View_T_C))</f>
        <v>218477.31787760227</v>
      </c>
      <c r="Y68" s="17">
        <f t="shared" si="8"/>
        <v>29.928866074420512</v>
      </c>
      <c r="Z68" s="17">
        <f t="shared" si="9"/>
        <v>10.804705701060612</v>
      </c>
      <c r="AA68" s="17">
        <f t="shared" si="10"/>
        <v>11.386647444896127</v>
      </c>
      <c r="AB68" s="17">
        <f t="shared" si="11"/>
        <v>13.780283618108172</v>
      </c>
      <c r="AC68" s="17">
        <f t="shared" si="12"/>
        <v>20.93520307709511</v>
      </c>
      <c r="AD68" s="18">
        <f t="shared" si="13"/>
        <v>0.2290511336368104</v>
      </c>
      <c r="AE68" s="19">
        <f>IF($B68&gt;$C$1,"",p_2*$Q67*($S67/$W67)+p_3*$Q67*($T67/$W67))</f>
        <v>32.145866146609997</v>
      </c>
      <c r="AF68" s="17">
        <f>IF($B68&gt;$C$1,"",p_4*$R67)</f>
        <v>17.285156046097324</v>
      </c>
      <c r="AG68" s="17">
        <f>IF($B68&gt;$C$1,"",p_5*$R67)</f>
        <v>4.054542776245051</v>
      </c>
      <c r="AH68" s="18">
        <f t="shared" si="16"/>
        <v>21.339698822342374</v>
      </c>
      <c r="AI68" s="72">
        <v>0</v>
      </c>
      <c r="AJ68" s="73">
        <v>0</v>
      </c>
      <c r="AK68" s="73">
        <v>42</v>
      </c>
      <c r="AL68" s="72">
        <v>0</v>
      </c>
      <c r="AM68" s="73">
        <f>VLOOKUP(C68,'Singapore data'!$M:$P,4,0)</f>
        <v>29</v>
      </c>
      <c r="AN68" s="73">
        <f t="shared" si="17"/>
        <v>309</v>
      </c>
      <c r="AO68" s="19">
        <f t="shared" ca="1" si="18"/>
        <v>5.2464421820307978E-2</v>
      </c>
      <c r="AP68" s="17">
        <f t="shared" ca="1" si="19"/>
        <v>58.680214132422812</v>
      </c>
      <c r="AQ68" s="17">
        <f t="shared" ca="1" si="20"/>
        <v>58.680214132422812</v>
      </c>
      <c r="AR68" s="66">
        <f t="shared" ca="1" si="21"/>
        <v>0.47829690000000014</v>
      </c>
    </row>
    <row r="69" spans="1:44" s="1" customFormat="1" ht="12" x14ac:dyDescent="0.35">
      <c r="A69" s="84"/>
      <c r="B69" s="40">
        <f t="shared" ref="B69:B132" si="26">IF($B68&gt;=$C$1,"",B68+1)</f>
        <v>66</v>
      </c>
      <c r="C69" s="41">
        <f t="shared" ref="C69:C132" si="27">IF($B69&gt;$C$1,"",C68+1)</f>
        <v>43917</v>
      </c>
      <c r="D69" s="28">
        <f>'I Disease Parameters'!$E$6/(1000*365)</f>
        <v>2.4383561643835616E-5</v>
      </c>
      <c r="E69" s="28">
        <f>'I Disease Parameters'!$E$7/(1000*365)</f>
        <v>1.3698630136986302E-5</v>
      </c>
      <c r="F69" s="27">
        <f>(1-'I Disease Parameters'!$E$8)/'I Disease Parameters'!$E$10</f>
        <v>0.16200000000000001</v>
      </c>
      <c r="G69" s="27">
        <f>'I Disease Parameters'!$E$8/'I Disease Parameters'!$E$11</f>
        <v>3.7999999999999999E-2</v>
      </c>
      <c r="H69" s="27">
        <f>1/'I Disease Parameters'!$E$12</f>
        <v>0.05</v>
      </c>
      <c r="I69" s="27">
        <f>'I Disease Parameters'!$E$9/'I Disease Parameters'!$E$14</f>
        <v>0</v>
      </c>
      <c r="J69" s="82">
        <f t="shared" si="22"/>
        <v>2.9622548171950012</v>
      </c>
      <c r="K69" s="60">
        <f t="shared" si="23"/>
        <v>0.96147505943347544</v>
      </c>
      <c r="L69" s="30">
        <f t="shared" si="24"/>
        <v>0.98499999999999999</v>
      </c>
      <c r="M69" s="27">
        <f>J69/'I Disease Parameters'!$E$12</f>
        <v>0.14811274085975007</v>
      </c>
      <c r="N69" s="27">
        <f>K69/'I Disease Parameters'!$E$13</f>
        <v>4.8073752971673774E-2</v>
      </c>
      <c r="O69" s="27">
        <f>L69/'I Disease Parameters'!$E$13</f>
        <v>4.9250000000000002E-2</v>
      </c>
      <c r="P69" s="27">
        <f>(1-L69)/'I Disease Parameters'!$E$13</f>
        <v>7.5000000000000067E-4</v>
      </c>
      <c r="Q69" s="19">
        <f t="shared" ref="Q69:Q132" si="28">IF($B69&gt;$C$1,"",Q68+p_0*$W68+p_9*$U68-p_1*$Q68-p_2*$Q68*($S68/$W68)-p_3*$Q68*($T68/$W68))</f>
        <v>5807954.0218425207</v>
      </c>
      <c r="R69" s="17">
        <f t="shared" ref="R69:R132" si="29">IF($B69&gt;$C$1,"",R68+p_2*$Q68*($S68/$W68)+p_3*$Q68*($T68/$W68) - p_1*$R68- p_4*$R68 - p_5*$R68+AI68)</f>
        <v>128.49516148727528</v>
      </c>
      <c r="S69" s="17">
        <f t="shared" ref="S69:S132" si="30">IF($B69&gt;$C$1,"",S68+p_4*$R68-p_1*$S68-p_6*$S68+AJ68)</f>
        <v>141.89202914112886</v>
      </c>
      <c r="T69" s="17">
        <f t="shared" ref="T69:T132" si="31">IF($B69&gt;$C$1,"",T68+p_5*$R68-p_1*$T68-p_7*$T68-p_8*$T68+AK68)</f>
        <v>349.6834546166898</v>
      </c>
      <c r="U69" s="17">
        <f t="shared" ref="U69:U132" si="32">IF($B69&gt;$C$1,"",U68+p_7*$T68+p_6*$S68-p_1*$U68-p_9*$U68)</f>
        <v>241.26780716659042</v>
      </c>
      <c r="V69" s="17">
        <f t="shared" ref="V69:V132" si="33">IF($B69&gt;$C$1,"",V68+p_8*$T68)</f>
        <v>2.2927595446161857</v>
      </c>
      <c r="W69" s="17">
        <f t="shared" ref="W69:W132" si="34">IF($B69&gt;$C$1,"",SUM($Q69:$U69))</f>
        <v>5808815.3602949334</v>
      </c>
      <c r="X69" s="18">
        <f t="shared" ca="1" si="25"/>
        <v>218477.31787760227</v>
      </c>
      <c r="Y69" s="17">
        <f t="shared" ref="Y69:Y132" si="35">IF($B69&gt;$C$1,"",Q69-Q68)</f>
        <v>27.582228330895305</v>
      </c>
      <c r="Z69" s="17">
        <f t="shared" ref="Z69:Z132" si="36">IF($B69&gt;$C$1,"",R69-R68)</f>
        <v>10.991961674502804</v>
      </c>
      <c r="AA69" s="17">
        <f t="shared" ref="AA69:AA132" si="37">IF($B69&gt;$C$1,"",S69-S68)</f>
        <v>12.567521414751269</v>
      </c>
      <c r="AB69" s="17">
        <f t="shared" ref="AB69:AB132" si="38">IF($B69&gt;$C$1,"",T69-T68)</f>
        <v>30.501659482834555</v>
      </c>
      <c r="AC69" s="17">
        <f t="shared" ref="AC69:AC132" si="39">IF($B69&gt;$C$1,"",U69-U68)</f>
        <v>22.182927633927932</v>
      </c>
      <c r="AD69" s="18">
        <f t="shared" ref="AD69:AD132" si="40">IF($B69&gt;$C$1,"",V69-V68)</f>
        <v>0.23938634635039158</v>
      </c>
      <c r="AE69" s="19">
        <f>IF($B69&gt;$C$1,"",p_2*$Q68*($S68/$W68)+p_3*$Q68*($T68/$W68))</f>
        <v>34.494211269931448</v>
      </c>
      <c r="AF69" s="17">
        <f>IF($B69&gt;$C$1,"",p_4*$R68)</f>
        <v>19.035518369669141</v>
      </c>
      <c r="AG69" s="17">
        <f>IF($B69&gt;$C$1,"",p_5*$R68)</f>
        <v>4.465121592885354</v>
      </c>
      <c r="AH69" s="18">
        <f t="shared" si="16"/>
        <v>23.500639962554494</v>
      </c>
      <c r="AI69" s="72">
        <v>0</v>
      </c>
      <c r="AJ69" s="73">
        <v>0</v>
      </c>
      <c r="AK69" s="73">
        <v>20</v>
      </c>
      <c r="AL69" s="72">
        <v>0</v>
      </c>
      <c r="AM69" s="73">
        <f>VLOOKUP(C69,'Singapore data'!$M:$P,4,0)</f>
        <v>27</v>
      </c>
      <c r="AN69" s="73">
        <f t="shared" si="17"/>
        <v>336</v>
      </c>
      <c r="AO69" s="19">
        <f t="shared" ca="1" si="18"/>
        <v>5.7305822818989632E-2</v>
      </c>
      <c r="AP69" s="17">
        <f t="shared" ca="1" si="19"/>
        <v>12.24552067167061</v>
      </c>
      <c r="AQ69" s="17">
        <f t="shared" ca="1" si="20"/>
        <v>12.24552067167061</v>
      </c>
      <c r="AR69" s="66">
        <f t="shared" ca="1" si="21"/>
        <v>0.53144100000000016</v>
      </c>
    </row>
    <row r="70" spans="1:44" s="1" customFormat="1" ht="12" x14ac:dyDescent="0.35">
      <c r="A70" s="84"/>
      <c r="B70" s="40">
        <f t="shared" si="26"/>
        <v>67</v>
      </c>
      <c r="C70" s="41">
        <f t="shared" si="27"/>
        <v>43918</v>
      </c>
      <c r="D70" s="28">
        <f>'I Disease Parameters'!$E$6/(1000*365)</f>
        <v>2.4383561643835616E-5</v>
      </c>
      <c r="E70" s="28">
        <f>'I Disease Parameters'!$E$7/(1000*365)</f>
        <v>1.3698630136986302E-5</v>
      </c>
      <c r="F70" s="27">
        <f>(1-'I Disease Parameters'!$E$8)/'I Disease Parameters'!$E$10</f>
        <v>0.16200000000000001</v>
      </c>
      <c r="G70" s="27">
        <f>'I Disease Parameters'!$E$8/'I Disease Parameters'!$E$11</f>
        <v>3.7999999999999999E-2</v>
      </c>
      <c r="H70" s="27">
        <f>1/'I Disease Parameters'!$E$12</f>
        <v>0.05</v>
      </c>
      <c r="I70" s="27">
        <f>'I Disease Parameters'!$E$9/'I Disease Parameters'!$E$14</f>
        <v>0</v>
      </c>
      <c r="J70" s="82">
        <f t="shared" si="22"/>
        <v>2.9622548171950012</v>
      </c>
      <c r="K70" s="60">
        <f t="shared" si="23"/>
        <v>0.96147505943347544</v>
      </c>
      <c r="L70" s="30">
        <f t="shared" si="24"/>
        <v>0.98499999999999999</v>
      </c>
      <c r="M70" s="27">
        <f>J70/'I Disease Parameters'!$E$12</f>
        <v>0.14811274085975007</v>
      </c>
      <c r="N70" s="27">
        <f>K70/'I Disease Parameters'!$E$13</f>
        <v>4.8073752971673774E-2</v>
      </c>
      <c r="O70" s="27">
        <f>L70/'I Disease Parameters'!$E$13</f>
        <v>4.9250000000000002E-2</v>
      </c>
      <c r="P70" s="27">
        <f>(1-L70)/'I Disease Parameters'!$E$13</f>
        <v>7.5000000000000067E-4</v>
      </c>
      <c r="Q70" s="19">
        <f t="shared" si="28"/>
        <v>5807978.2794315591</v>
      </c>
      <c r="R70" s="17">
        <f t="shared" si="29"/>
        <v>140.61537336206095</v>
      </c>
      <c r="S70" s="17">
        <f t="shared" si="30"/>
        <v>155.61170011858439</v>
      </c>
      <c r="T70" s="17">
        <f t="shared" si="31"/>
        <v>357.07730783806198</v>
      </c>
      <c r="U70" s="17">
        <f t="shared" si="32"/>
        <v>265.58101372506451</v>
      </c>
      <c r="V70" s="17">
        <f t="shared" si="33"/>
        <v>2.5550221355787031</v>
      </c>
      <c r="W70" s="17">
        <f t="shared" si="34"/>
        <v>5808897.1648266027</v>
      </c>
      <c r="X70" s="18">
        <f t="shared" ca="1" si="25"/>
        <v>218477.31787760227</v>
      </c>
      <c r="Y70" s="17">
        <f t="shared" si="35"/>
        <v>24.257589038461447</v>
      </c>
      <c r="Z70" s="17">
        <f t="shared" si="36"/>
        <v>12.120211874785667</v>
      </c>
      <c r="AA70" s="17">
        <f t="shared" si="37"/>
        <v>13.719670977455536</v>
      </c>
      <c r="AB70" s="17">
        <f t="shared" si="38"/>
        <v>7.3938532213721828</v>
      </c>
      <c r="AC70" s="17">
        <f t="shared" si="39"/>
        <v>24.313206558474093</v>
      </c>
      <c r="AD70" s="18">
        <f t="shared" si="40"/>
        <v>0.26226259096251736</v>
      </c>
      <c r="AE70" s="19">
        <f>IF($B70&gt;$C$1,"",p_2*$Q69*($S69/$W69)+p_3*$Q69*($T69/$W69))</f>
        <v>37.821004379932319</v>
      </c>
      <c r="AF70" s="17">
        <f>IF($B70&gt;$C$1,"",p_4*$R69)</f>
        <v>20.816216160938595</v>
      </c>
      <c r="AG70" s="17">
        <f>IF($B70&gt;$C$1,"",p_5*$R69)</f>
        <v>4.8828161365164604</v>
      </c>
      <c r="AH70" s="18">
        <f t="shared" ref="AH70:AH133" si="41">IF($B70&gt;$C$1,"",AG70+AF70)</f>
        <v>25.699032297455055</v>
      </c>
      <c r="AI70" s="72">
        <v>0</v>
      </c>
      <c r="AJ70" s="73">
        <v>0</v>
      </c>
      <c r="AK70" s="73">
        <v>16</v>
      </c>
      <c r="AL70" s="72">
        <v>0</v>
      </c>
      <c r="AM70" s="73">
        <f>VLOOKUP(C70,'Singapore data'!$M:$P,4,0)</f>
        <v>27</v>
      </c>
      <c r="AN70" s="73">
        <f t="shared" ref="AN70:AN133" si="42">AM70+AN69</f>
        <v>363</v>
      </c>
      <c r="AO70" s="19">
        <f t="shared" ref="AO70:AO133" ca="1" si="43">IF($C70&gt;=TODAY(),"-",(AL70-AD70)^2)</f>
        <v>6.8781666618372692E-2</v>
      </c>
      <c r="AP70" s="17">
        <f t="shared" ref="AP70:AP133" ca="1" si="44">IF($C70&gt;=TODAY(),"-",(AM70-AH70)^2)</f>
        <v>1.6925169630650723</v>
      </c>
      <c r="AQ70" s="17">
        <f t="shared" ref="AQ70:AQ133" ca="1" si="45">IF($C70&gt;=TODAY(),"-",AO70*$AO$2+AP70*$AP$2)</f>
        <v>1.6925169630650723</v>
      </c>
      <c r="AR70" s="66">
        <f t="shared" ref="AR70:AR133" ca="1" si="46">IF($C70&gt;=TODAY(),"-",($AR$2)^((TODAY()-C70-1)))</f>
        <v>0.59049000000000018</v>
      </c>
    </row>
    <row r="71" spans="1:44" s="1" customFormat="1" ht="12" x14ac:dyDescent="0.35">
      <c r="A71" s="84"/>
      <c r="B71" s="40">
        <f t="shared" si="26"/>
        <v>68</v>
      </c>
      <c r="C71" s="41">
        <f t="shared" si="27"/>
        <v>43919</v>
      </c>
      <c r="D71" s="28">
        <f>'I Disease Parameters'!$E$6/(1000*365)</f>
        <v>2.4383561643835616E-5</v>
      </c>
      <c r="E71" s="28">
        <f>'I Disease Parameters'!$E$7/(1000*365)</f>
        <v>1.3698630136986302E-5</v>
      </c>
      <c r="F71" s="27">
        <f>(1-'I Disease Parameters'!$E$8)/'I Disease Parameters'!$E$10</f>
        <v>0.16200000000000001</v>
      </c>
      <c r="G71" s="27">
        <f>'I Disease Parameters'!$E$8/'I Disease Parameters'!$E$11</f>
        <v>3.7999999999999999E-2</v>
      </c>
      <c r="H71" s="27">
        <f>1/'I Disease Parameters'!$E$12</f>
        <v>0.05</v>
      </c>
      <c r="I71" s="27">
        <f>'I Disease Parameters'!$E$9/'I Disease Parameters'!$E$14</f>
        <v>0</v>
      </c>
      <c r="J71" s="82">
        <f t="shared" ref="J71:J134" si="47">J70</f>
        <v>2.9622548171950012</v>
      </c>
      <c r="K71" s="60">
        <f t="shared" ref="K71:K134" si="48">K70</f>
        <v>0.96147505943347544</v>
      </c>
      <c r="L71" s="30">
        <f t="shared" ref="L71:L134" si="49">L70</f>
        <v>0.98499999999999999</v>
      </c>
      <c r="M71" s="27">
        <f>J71/'I Disease Parameters'!$E$12</f>
        <v>0.14811274085975007</v>
      </c>
      <c r="N71" s="27">
        <f>K71/'I Disease Parameters'!$E$13</f>
        <v>4.8073752971673774E-2</v>
      </c>
      <c r="O71" s="27">
        <f>L71/'I Disease Parameters'!$E$13</f>
        <v>4.9250000000000002E-2</v>
      </c>
      <c r="P71" s="27">
        <f>(1-L71)/'I Disease Parameters'!$E$13</f>
        <v>7.5000000000000067E-4</v>
      </c>
      <c r="Q71" s="19">
        <f t="shared" si="28"/>
        <v>5808000.1519269682</v>
      </c>
      <c r="R71" s="17">
        <f t="shared" si="29"/>
        <v>152.69813284942853</v>
      </c>
      <c r="S71" s="17">
        <f t="shared" si="30"/>
        <v>170.60867393018415</v>
      </c>
      <c r="T71" s="17">
        <f t="shared" si="31"/>
        <v>360.56193516394677</v>
      </c>
      <c r="U71" s="17">
        <f t="shared" si="32"/>
        <v>290.94401804593986</v>
      </c>
      <c r="V71" s="17">
        <f t="shared" si="33"/>
        <v>2.8228301164572498</v>
      </c>
      <c r="W71" s="17">
        <f t="shared" si="34"/>
        <v>5808974.9646869581</v>
      </c>
      <c r="X71" s="18">
        <f t="shared" ca="1" si="25"/>
        <v>218477.31787760227</v>
      </c>
      <c r="Y71" s="17">
        <f t="shared" si="35"/>
        <v>21.872495409101248</v>
      </c>
      <c r="Z71" s="17">
        <f t="shared" si="36"/>
        <v>12.082759487367582</v>
      </c>
      <c r="AA71" s="17">
        <f t="shared" si="37"/>
        <v>14.996973811599759</v>
      </c>
      <c r="AB71" s="17">
        <f t="shared" si="38"/>
        <v>3.4846273258847873</v>
      </c>
      <c r="AC71" s="17">
        <f t="shared" si="39"/>
        <v>25.363004320875348</v>
      </c>
      <c r="AD71" s="18">
        <f t="shared" si="40"/>
        <v>0.26780798087854674</v>
      </c>
      <c r="AE71" s="19">
        <f>IF($B71&gt;$C$1,"",p_2*$Q70*($S70/$W70)+p_3*$Q70*($T70/$W70))</f>
        <v>40.207760397771054</v>
      </c>
      <c r="AF71" s="17">
        <f>IF($B71&gt;$C$1,"",p_4*$R70)</f>
        <v>22.779690484653873</v>
      </c>
      <c r="AG71" s="17">
        <f>IF($B71&gt;$C$1,"",p_5*$R70)</f>
        <v>5.3433841877583159</v>
      </c>
      <c r="AH71" s="18">
        <f t="shared" si="41"/>
        <v>28.123074672412187</v>
      </c>
      <c r="AI71" s="72">
        <v>0</v>
      </c>
      <c r="AJ71" s="73">
        <v>0</v>
      </c>
      <c r="AK71" s="73">
        <v>16</v>
      </c>
      <c r="AL71" s="72">
        <v>1</v>
      </c>
      <c r="AM71" s="73">
        <f>VLOOKUP(C71,'Singapore data'!$M:$P,4,0)</f>
        <v>21</v>
      </c>
      <c r="AN71" s="73">
        <f t="shared" si="42"/>
        <v>384</v>
      </c>
      <c r="AO71" s="19">
        <f t="shared" ca="1" si="43"/>
        <v>0.53610515286515059</v>
      </c>
      <c r="AP71" s="17">
        <f t="shared" ca="1" si="44"/>
        <v>50.738192788759989</v>
      </c>
      <c r="AQ71" s="17">
        <f t="shared" ca="1" si="45"/>
        <v>50.738192788759989</v>
      </c>
      <c r="AR71" s="66">
        <f t="shared" ca="1" si="46"/>
        <v>0.65610000000000013</v>
      </c>
    </row>
    <row r="72" spans="1:44" s="1" customFormat="1" ht="12" x14ac:dyDescent="0.35">
      <c r="A72" s="84"/>
      <c r="B72" s="40">
        <f t="shared" si="26"/>
        <v>69</v>
      </c>
      <c r="C72" s="41">
        <f t="shared" si="27"/>
        <v>43920</v>
      </c>
      <c r="D72" s="28">
        <f>'I Disease Parameters'!$E$6/(1000*365)</f>
        <v>2.4383561643835616E-5</v>
      </c>
      <c r="E72" s="28">
        <f>'I Disease Parameters'!$E$7/(1000*365)</f>
        <v>1.3698630136986302E-5</v>
      </c>
      <c r="F72" s="27">
        <f>(1-'I Disease Parameters'!$E$8)/'I Disease Parameters'!$E$10</f>
        <v>0.16200000000000001</v>
      </c>
      <c r="G72" s="27">
        <f>'I Disease Parameters'!$E$8/'I Disease Parameters'!$E$11</f>
        <v>3.7999999999999999E-2</v>
      </c>
      <c r="H72" s="27">
        <f>1/'I Disease Parameters'!$E$12</f>
        <v>0.05</v>
      </c>
      <c r="I72" s="27">
        <f>'I Disease Parameters'!$E$9/'I Disease Parameters'!$E$14</f>
        <v>0</v>
      </c>
      <c r="J72" s="82">
        <f t="shared" si="47"/>
        <v>2.9622548171950012</v>
      </c>
      <c r="K72" s="60">
        <f t="shared" si="48"/>
        <v>0.96147505943347544</v>
      </c>
      <c r="L72" s="30">
        <f t="shared" si="49"/>
        <v>0.98499999999999999</v>
      </c>
      <c r="M72" s="27">
        <f>J72/'I Disease Parameters'!$E$12</f>
        <v>0.14811274085975007</v>
      </c>
      <c r="N72" s="27">
        <f>K72/'I Disease Parameters'!$E$13</f>
        <v>4.8073752971673774E-2</v>
      </c>
      <c r="O72" s="27">
        <f>L72/'I Disease Parameters'!$E$13</f>
        <v>4.9250000000000002E-2</v>
      </c>
      <c r="P72" s="27">
        <f>(1-L72)/'I Disease Parameters'!$E$13</f>
        <v>7.5000000000000067E-4</v>
      </c>
      <c r="Q72" s="19">
        <f t="shared" si="28"/>
        <v>5808019.638045731</v>
      </c>
      <c r="R72" s="17">
        <f t="shared" si="29"/>
        <v>164.75214898309562</v>
      </c>
      <c r="S72" s="17">
        <f t="shared" si="30"/>
        <v>186.81300065016001</v>
      </c>
      <c r="T72" s="17">
        <f t="shared" si="31"/>
        <v>364.3314282494365</v>
      </c>
      <c r="U72" s="17">
        <f t="shared" si="32"/>
        <v>317.22814151477962</v>
      </c>
      <c r="V72" s="17">
        <f t="shared" si="33"/>
        <v>3.0932515678302099</v>
      </c>
      <c r="W72" s="17">
        <f t="shared" si="34"/>
        <v>5809052.7627651282</v>
      </c>
      <c r="X72" s="18">
        <f t="shared" ca="1" si="25"/>
        <v>218477.31787760227</v>
      </c>
      <c r="Y72" s="17">
        <f t="shared" si="35"/>
        <v>19.486118762753904</v>
      </c>
      <c r="Z72" s="17">
        <f t="shared" si="36"/>
        <v>12.054016133667091</v>
      </c>
      <c r="AA72" s="17">
        <f t="shared" si="37"/>
        <v>16.204326719975853</v>
      </c>
      <c r="AB72" s="17">
        <f t="shared" si="38"/>
        <v>3.7694930854897279</v>
      </c>
      <c r="AC72" s="17">
        <f t="shared" si="39"/>
        <v>26.284123468839766</v>
      </c>
      <c r="AD72" s="18">
        <f t="shared" si="40"/>
        <v>0.27042145137296014</v>
      </c>
      <c r="AE72" s="19">
        <f>IF($B72&gt;$C$1,"",p_2*$Q71*($S71/$W71)+p_3*$Q71*($T71/$W71))</f>
        <v>42.59573445879731</v>
      </c>
      <c r="AF72" s="17">
        <f>IF($B72&gt;$C$1,"",p_4*$R71)</f>
        <v>24.737097521607424</v>
      </c>
      <c r="AG72" s="17">
        <f>IF($B72&gt;$C$1,"",p_5*$R71)</f>
        <v>5.8025290482782843</v>
      </c>
      <c r="AH72" s="18">
        <f t="shared" si="41"/>
        <v>30.539626569885709</v>
      </c>
      <c r="AI72" s="72">
        <v>0</v>
      </c>
      <c r="AJ72" s="73">
        <v>0</v>
      </c>
      <c r="AK72" s="73">
        <v>18</v>
      </c>
      <c r="AL72" s="72">
        <v>0</v>
      </c>
      <c r="AM72" s="73">
        <f>VLOOKUP(C72,'Singapore data'!$M:$P,4,0)</f>
        <v>25</v>
      </c>
      <c r="AN72" s="73">
        <f t="shared" si="42"/>
        <v>409</v>
      </c>
      <c r="AO72" s="19">
        <f t="shared" ca="1" si="43"/>
        <v>7.312776136265825E-2</v>
      </c>
      <c r="AP72" s="17">
        <f t="shared" ca="1" si="44"/>
        <v>30.687462533783702</v>
      </c>
      <c r="AQ72" s="17">
        <f t="shared" ca="1" si="45"/>
        <v>30.687462533783702</v>
      </c>
      <c r="AR72" s="66">
        <f t="shared" ca="1" si="46"/>
        <v>0.72900000000000009</v>
      </c>
    </row>
    <row r="73" spans="1:44" s="1" customFormat="1" ht="12" x14ac:dyDescent="0.35">
      <c r="A73" s="84"/>
      <c r="B73" s="40">
        <f t="shared" si="26"/>
        <v>70</v>
      </c>
      <c r="C73" s="41">
        <f t="shared" si="27"/>
        <v>43921</v>
      </c>
      <c r="D73" s="28">
        <f>'I Disease Parameters'!$E$6/(1000*365)</f>
        <v>2.4383561643835616E-5</v>
      </c>
      <c r="E73" s="28">
        <f>'I Disease Parameters'!$E$7/(1000*365)</f>
        <v>1.3698630136986302E-5</v>
      </c>
      <c r="F73" s="27">
        <f>(1-'I Disease Parameters'!$E$8)/'I Disease Parameters'!$E$10</f>
        <v>0.16200000000000001</v>
      </c>
      <c r="G73" s="27">
        <f>'I Disease Parameters'!$E$8/'I Disease Parameters'!$E$11</f>
        <v>3.7999999999999999E-2</v>
      </c>
      <c r="H73" s="27">
        <f>1/'I Disease Parameters'!$E$12</f>
        <v>0.05</v>
      </c>
      <c r="I73" s="27">
        <f>'I Disease Parameters'!$E$9/'I Disease Parameters'!$E$14</f>
        <v>0</v>
      </c>
      <c r="J73" s="82">
        <f t="shared" si="47"/>
        <v>2.9622548171950012</v>
      </c>
      <c r="K73" s="60">
        <f t="shared" si="48"/>
        <v>0.96147505943347544</v>
      </c>
      <c r="L73" s="30">
        <f t="shared" si="49"/>
        <v>0.98499999999999999</v>
      </c>
      <c r="M73" s="27">
        <f>J73/'I Disease Parameters'!$E$12</f>
        <v>0.14811274085975007</v>
      </c>
      <c r="N73" s="27">
        <f>K73/'I Disease Parameters'!$E$13</f>
        <v>4.8073752971673774E-2</v>
      </c>
      <c r="O73" s="27">
        <f>L73/'I Disease Parameters'!$E$13</f>
        <v>4.9250000000000002E-2</v>
      </c>
      <c r="P73" s="27">
        <f>(1-L73)/'I Disease Parameters'!$E$13</f>
        <v>7.5000000000000067E-4</v>
      </c>
      <c r="Q73" s="19">
        <f t="shared" si="28"/>
        <v>5808036.5454002628</v>
      </c>
      <c r="R73" s="17">
        <f t="shared" si="29"/>
        <v>176.97559105917219</v>
      </c>
      <c r="S73" s="17">
        <f t="shared" si="30"/>
        <v>204.15963967071281</v>
      </c>
      <c r="T73" s="17">
        <f t="shared" si="31"/>
        <v>370.37044765683942</v>
      </c>
      <c r="U73" s="17">
        <f t="shared" si="32"/>
        <v>344.50776879759269</v>
      </c>
      <c r="V73" s="17">
        <f t="shared" si="33"/>
        <v>3.3665001390172877</v>
      </c>
      <c r="W73" s="17">
        <f t="shared" si="34"/>
        <v>5809132.5588474469</v>
      </c>
      <c r="X73" s="18">
        <f t="shared" ca="1" si="25"/>
        <v>218477.31787760227</v>
      </c>
      <c r="Y73" s="17">
        <f t="shared" si="35"/>
        <v>16.907354531809688</v>
      </c>
      <c r="Z73" s="17">
        <f t="shared" si="36"/>
        <v>12.223442076076566</v>
      </c>
      <c r="AA73" s="17">
        <f t="shared" si="37"/>
        <v>17.3466390205528</v>
      </c>
      <c r="AB73" s="17">
        <f t="shared" si="38"/>
        <v>6.0390194074029182</v>
      </c>
      <c r="AC73" s="17">
        <f t="shared" si="39"/>
        <v>27.279627282813067</v>
      </c>
      <c r="AD73" s="18">
        <f t="shared" si="40"/>
        <v>0.27324857118707779</v>
      </c>
      <c r="AE73" s="19">
        <f>IF($B73&gt;$C$1,"",p_2*$Q72*($S72/$W72)+p_3*$Q72*($T72/$W72))</f>
        <v>45.1761287514489</v>
      </c>
      <c r="AF73" s="17">
        <f>IF($B73&gt;$C$1,"",p_4*$R72)</f>
        <v>26.689848135261492</v>
      </c>
      <c r="AG73" s="17">
        <f>IF($B73&gt;$C$1,"",p_5*$R72)</f>
        <v>6.2605816613576337</v>
      </c>
      <c r="AH73" s="18">
        <f t="shared" si="41"/>
        <v>32.950429796619126</v>
      </c>
      <c r="AI73" s="72">
        <v>0</v>
      </c>
      <c r="AJ73" s="73">
        <v>0</v>
      </c>
      <c r="AK73" s="73">
        <v>6</v>
      </c>
      <c r="AL73" s="72">
        <v>0</v>
      </c>
      <c r="AM73" s="73">
        <f>VLOOKUP(C73,'Singapore data'!$M:$P,4,0)</f>
        <v>40</v>
      </c>
      <c r="AN73" s="73">
        <f t="shared" si="42"/>
        <v>449</v>
      </c>
      <c r="AO73" s="19">
        <f t="shared" ca="1" si="43"/>
        <v>7.4664781655779514E-2</v>
      </c>
      <c r="AP73" s="17">
        <f t="shared" ca="1" si="44"/>
        <v>49.696440052395459</v>
      </c>
      <c r="AQ73" s="17">
        <f t="shared" ca="1" si="45"/>
        <v>49.696440052395459</v>
      </c>
      <c r="AR73" s="66">
        <f t="shared" ca="1" si="46"/>
        <v>0.81</v>
      </c>
    </row>
    <row r="74" spans="1:44" s="1" customFormat="1" ht="12" x14ac:dyDescent="0.35">
      <c r="A74" s="84"/>
      <c r="B74" s="40">
        <f t="shared" si="26"/>
        <v>71</v>
      </c>
      <c r="C74" s="41">
        <f t="shared" si="27"/>
        <v>43922</v>
      </c>
      <c r="D74" s="28">
        <f>'I Disease Parameters'!$E$6/(1000*365)</f>
        <v>2.4383561643835616E-5</v>
      </c>
      <c r="E74" s="28">
        <f>'I Disease Parameters'!$E$7/(1000*365)</f>
        <v>1.3698630136986302E-5</v>
      </c>
      <c r="F74" s="27">
        <f>(1-'I Disease Parameters'!$E$8)/'I Disease Parameters'!$E$10</f>
        <v>0.16200000000000001</v>
      </c>
      <c r="G74" s="27">
        <f>'I Disease Parameters'!$E$8/'I Disease Parameters'!$E$11</f>
        <v>3.7999999999999999E-2</v>
      </c>
      <c r="H74" s="27">
        <f>1/'I Disease Parameters'!$E$12</f>
        <v>0.05</v>
      </c>
      <c r="I74" s="27">
        <f>'I Disease Parameters'!$E$9/'I Disease Parameters'!$E$14</f>
        <v>0</v>
      </c>
      <c r="J74" s="82">
        <f t="shared" si="47"/>
        <v>2.9622548171950012</v>
      </c>
      <c r="K74" s="60">
        <f t="shared" si="48"/>
        <v>0.96147505943347544</v>
      </c>
      <c r="L74" s="30">
        <f t="shared" si="49"/>
        <v>0.98499999999999999</v>
      </c>
      <c r="M74" s="27">
        <f>J74/'I Disease Parameters'!$E$12</f>
        <v>0.14811274085975007</v>
      </c>
      <c r="N74" s="27">
        <f>K74/'I Disease Parameters'!$E$13</f>
        <v>4.8073752971673774E-2</v>
      </c>
      <c r="O74" s="27">
        <f>L74/'I Disease Parameters'!$E$13</f>
        <v>4.9250000000000002E-2</v>
      </c>
      <c r="P74" s="27">
        <f>(1-L74)/'I Disease Parameters'!$E$13</f>
        <v>7.5000000000000067E-4</v>
      </c>
      <c r="Q74" s="19">
        <f t="shared" si="28"/>
        <v>5808050.5959208868</v>
      </c>
      <c r="R74" s="17">
        <f t="shared" si="29"/>
        <v>189.61272528829912</v>
      </c>
      <c r="S74" s="17">
        <f t="shared" si="30"/>
        <v>222.61890673137032</v>
      </c>
      <c r="T74" s="17">
        <f t="shared" si="31"/>
        <v>364.5719241664699</v>
      </c>
      <c r="U74" s="17">
        <f t="shared" si="32"/>
        <v>372.95177604372361</v>
      </c>
      <c r="V74" s="17">
        <f t="shared" si="33"/>
        <v>3.6442779747599174</v>
      </c>
      <c r="W74" s="17">
        <f t="shared" si="34"/>
        <v>5809200.3512531174</v>
      </c>
      <c r="X74" s="18">
        <f t="shared" ca="1" si="25"/>
        <v>218477.31787760227</v>
      </c>
      <c r="Y74" s="17">
        <f t="shared" si="35"/>
        <v>14.050520624034107</v>
      </c>
      <c r="Z74" s="17">
        <f t="shared" si="36"/>
        <v>12.637134229126929</v>
      </c>
      <c r="AA74" s="17">
        <f t="shared" si="37"/>
        <v>18.45926706065751</v>
      </c>
      <c r="AB74" s="17">
        <f t="shared" si="38"/>
        <v>-5.7985234903695186</v>
      </c>
      <c r="AC74" s="17">
        <f t="shared" si="39"/>
        <v>28.444007246130923</v>
      </c>
      <c r="AD74" s="18">
        <f t="shared" si="40"/>
        <v>0.27777783574262971</v>
      </c>
      <c r="AE74" s="19">
        <f>IF($B74&gt;$C$1,"",p_2*$Q73*($S73/$W73)+p_3*$Q73*($T73/$W73))</f>
        <v>48.034676764126559</v>
      </c>
      <c r="AF74" s="17">
        <f>IF($B74&gt;$C$1,"",p_4*$R73)</f>
        <v>28.670045751585896</v>
      </c>
      <c r="AG74" s="17">
        <f>IF($B74&gt;$C$1,"",p_5*$R73)</f>
        <v>6.7250724602485432</v>
      </c>
      <c r="AH74" s="18">
        <f t="shared" si="41"/>
        <v>35.395118211834436</v>
      </c>
      <c r="AI74" s="72">
        <v>0</v>
      </c>
      <c r="AJ74" s="73">
        <v>0</v>
      </c>
      <c r="AK74" s="73">
        <v>8</v>
      </c>
      <c r="AL74" s="72">
        <v>0</v>
      </c>
      <c r="AM74" s="73">
        <f>VLOOKUP(C74,'Singapore data'!$M:$P,4,0)</f>
        <v>28</v>
      </c>
      <c r="AN74" s="73">
        <f t="shared" si="42"/>
        <v>477</v>
      </c>
      <c r="AO74" s="19">
        <f t="shared" ca="1" si="43"/>
        <v>7.7160526029859372E-2</v>
      </c>
      <c r="AP74" s="17">
        <f t="shared" ca="1" si="44"/>
        <v>54.687773367005349</v>
      </c>
      <c r="AQ74" s="17">
        <f t="shared" ca="1" si="45"/>
        <v>54.687773367005349</v>
      </c>
      <c r="AR74" s="66">
        <f t="shared" ca="1" si="46"/>
        <v>0.9</v>
      </c>
    </row>
    <row r="75" spans="1:44" s="1" customFormat="1" ht="12" x14ac:dyDescent="0.35">
      <c r="A75" s="84"/>
      <c r="B75" s="40">
        <f t="shared" si="26"/>
        <v>72</v>
      </c>
      <c r="C75" s="41">
        <f t="shared" si="27"/>
        <v>43923</v>
      </c>
      <c r="D75" s="28">
        <f>'I Disease Parameters'!$E$6/(1000*365)</f>
        <v>2.4383561643835616E-5</v>
      </c>
      <c r="E75" s="28">
        <f>'I Disease Parameters'!$E$7/(1000*365)</f>
        <v>1.3698630136986302E-5</v>
      </c>
      <c r="F75" s="27">
        <f>(1-'I Disease Parameters'!$E$8)/'I Disease Parameters'!$E$10</f>
        <v>0.16200000000000001</v>
      </c>
      <c r="G75" s="27">
        <f>'I Disease Parameters'!$E$8/'I Disease Parameters'!$E$11</f>
        <v>3.7999999999999999E-2</v>
      </c>
      <c r="H75" s="27">
        <f>1/'I Disease Parameters'!$E$12</f>
        <v>0.05</v>
      </c>
      <c r="I75" s="27">
        <f>'I Disease Parameters'!$E$9/'I Disease Parameters'!$E$14</f>
        <v>0</v>
      </c>
      <c r="J75" s="82">
        <f t="shared" si="47"/>
        <v>2.9622548171950012</v>
      </c>
      <c r="K75" s="60">
        <f t="shared" si="48"/>
        <v>0.96147505943347544</v>
      </c>
      <c r="L75" s="30">
        <f t="shared" si="49"/>
        <v>0.98499999999999999</v>
      </c>
      <c r="M75" s="27">
        <f>J75/'I Disease Parameters'!$E$12</f>
        <v>0.14811274085975007</v>
      </c>
      <c r="N75" s="27">
        <f>K75/'I Disease Parameters'!$E$13</f>
        <v>4.8073752971673774E-2</v>
      </c>
      <c r="O75" s="27">
        <f>L75/'I Disease Parameters'!$E$13</f>
        <v>4.9250000000000002E-2</v>
      </c>
      <c r="P75" s="27">
        <f>(1-L75)/'I Disease Parameters'!$E$13</f>
        <v>7.5000000000000067E-4</v>
      </c>
      <c r="Q75" s="19">
        <f t="shared" si="28"/>
        <v>5808062.1935365116</v>
      </c>
      <c r="R75" s="17">
        <f t="shared" si="29"/>
        <v>202.1766251065211</v>
      </c>
      <c r="S75" s="17">
        <f t="shared" si="30"/>
        <v>242.20217331744144</v>
      </c>
      <c r="T75" s="17">
        <f t="shared" si="31"/>
        <v>361.5436173831543</v>
      </c>
      <c r="U75" s="17">
        <f t="shared" si="32"/>
        <v>402.03277971705182</v>
      </c>
      <c r="V75" s="17">
        <f t="shared" si="33"/>
        <v>3.9177069178847699</v>
      </c>
      <c r="W75" s="17">
        <f t="shared" si="34"/>
        <v>5809270.1487320364</v>
      </c>
      <c r="X75" s="18">
        <f t="shared" ca="1" si="25"/>
        <v>218477.31787760227</v>
      </c>
      <c r="Y75" s="17">
        <f t="shared" si="35"/>
        <v>11.597615624777973</v>
      </c>
      <c r="Z75" s="17">
        <f t="shared" si="36"/>
        <v>12.563899818221984</v>
      </c>
      <c r="AA75" s="17">
        <f t="shared" si="37"/>
        <v>19.583266586071119</v>
      </c>
      <c r="AB75" s="17">
        <f t="shared" si="38"/>
        <v>-3.0283067833155997</v>
      </c>
      <c r="AC75" s="17">
        <f t="shared" si="39"/>
        <v>29.081003673328212</v>
      </c>
      <c r="AD75" s="18">
        <f t="shared" si="40"/>
        <v>0.27342894312485244</v>
      </c>
      <c r="AE75" s="19">
        <f>IF($B75&gt;$C$1,"",p_2*$Q74*($S74/$W74)+p_3*$Q74*($T74/$W74))</f>
        <v>50.489042310474801</v>
      </c>
      <c r="AF75" s="17">
        <f>IF($B75&gt;$C$1,"",p_4*$R74)</f>
        <v>30.717261496704459</v>
      </c>
      <c r="AG75" s="17">
        <f>IF($B75&gt;$C$1,"",p_5*$R74)</f>
        <v>7.2052835609553663</v>
      </c>
      <c r="AH75" s="18">
        <f t="shared" si="41"/>
        <v>37.922545057659825</v>
      </c>
      <c r="AI75" s="72">
        <v>0</v>
      </c>
      <c r="AJ75" s="73">
        <v>0</v>
      </c>
      <c r="AK75" s="73">
        <v>0</v>
      </c>
      <c r="AL75" s="72">
        <v>1</v>
      </c>
      <c r="AM75" s="73">
        <f>VLOOKUP(C75,'Singapore data'!$M:$P,4,0)</f>
        <v>41</v>
      </c>
      <c r="AN75" s="73">
        <f t="shared" si="42"/>
        <v>518</v>
      </c>
      <c r="AO75" s="19">
        <f t="shared" ca="1" si="43"/>
        <v>0.52790550068866893</v>
      </c>
      <c r="AP75" s="17">
        <f t="shared" ca="1" si="44"/>
        <v>9.4707289221339703</v>
      </c>
      <c r="AQ75" s="17">
        <f t="shared" ca="1" si="45"/>
        <v>9.4707289221339703</v>
      </c>
      <c r="AR75" s="66">
        <f t="shared" ca="1" si="46"/>
        <v>1</v>
      </c>
    </row>
    <row r="76" spans="1:44" s="1" customFormat="1" ht="12" x14ac:dyDescent="0.35">
      <c r="A76" s="84"/>
      <c r="B76" s="40">
        <f t="shared" si="26"/>
        <v>73</v>
      </c>
      <c r="C76" s="41">
        <f t="shared" si="27"/>
        <v>43924</v>
      </c>
      <c r="D76" s="28">
        <f>'I Disease Parameters'!$E$6/(1000*365)</f>
        <v>2.4383561643835616E-5</v>
      </c>
      <c r="E76" s="28">
        <f>'I Disease Parameters'!$E$7/(1000*365)</f>
        <v>1.3698630136986302E-5</v>
      </c>
      <c r="F76" s="27">
        <f>(1-'I Disease Parameters'!$E$8)/'I Disease Parameters'!$E$10</f>
        <v>0.16200000000000001</v>
      </c>
      <c r="G76" s="27">
        <f>'I Disease Parameters'!$E$8/'I Disease Parameters'!$E$11</f>
        <v>3.7999999999999999E-2</v>
      </c>
      <c r="H76" s="27">
        <f>1/'I Disease Parameters'!$E$12</f>
        <v>0.05</v>
      </c>
      <c r="I76" s="27">
        <f>'I Disease Parameters'!$E$9/'I Disease Parameters'!$E$14</f>
        <v>0</v>
      </c>
      <c r="J76" s="82">
        <f t="shared" si="47"/>
        <v>2.9622548171950012</v>
      </c>
      <c r="K76" s="60">
        <f t="shared" si="48"/>
        <v>0.96147505943347544</v>
      </c>
      <c r="L76" s="30">
        <f t="shared" si="49"/>
        <v>0.98499999999999999</v>
      </c>
      <c r="M76" s="27">
        <f>J76/'I Disease Parameters'!$E$12</f>
        <v>0.14811274085975007</v>
      </c>
      <c r="N76" s="27">
        <f>K76/'I Disease Parameters'!$E$13</f>
        <v>4.8073752971673774E-2</v>
      </c>
      <c r="O76" s="27">
        <f>L76/'I Disease Parameters'!$E$13</f>
        <v>4.9250000000000002E-2</v>
      </c>
      <c r="P76" s="27">
        <f>(1-L76)/'I Disease Parameters'!$E$13</f>
        <v>7.5000000000000067E-4</v>
      </c>
      <c r="Q76" s="19">
        <f t="shared" si="28"/>
        <v>5808071.0388246151</v>
      </c>
      <c r="R76" s="17">
        <f t="shared" si="29"/>
        <v>214.98144341533302</v>
      </c>
      <c r="S76" s="17">
        <f t="shared" si="30"/>
        <v>262.8413600808351</v>
      </c>
      <c r="T76" s="17">
        <f t="shared" si="31"/>
        <v>351.14419561575147</v>
      </c>
      <c r="U76" s="17">
        <f t="shared" si="32"/>
        <v>431.94340424069196</v>
      </c>
      <c r="V76" s="17">
        <f t="shared" si="33"/>
        <v>4.1888646309221356</v>
      </c>
      <c r="W76" s="17">
        <f t="shared" si="34"/>
        <v>5809331.9492279673</v>
      </c>
      <c r="X76" s="18">
        <f t="shared" ca="1" si="25"/>
        <v>218477.31787760227</v>
      </c>
      <c r="Y76" s="17">
        <f t="shared" si="35"/>
        <v>8.8452881034463644</v>
      </c>
      <c r="Z76" s="17">
        <f t="shared" si="36"/>
        <v>12.804818308811917</v>
      </c>
      <c r="AA76" s="17">
        <f t="shared" si="37"/>
        <v>20.639186763393667</v>
      </c>
      <c r="AB76" s="17">
        <f t="shared" si="38"/>
        <v>-10.399421767402828</v>
      </c>
      <c r="AC76" s="17">
        <f t="shared" si="39"/>
        <v>29.910624523640138</v>
      </c>
      <c r="AD76" s="18">
        <f t="shared" si="40"/>
        <v>0.27115771303736569</v>
      </c>
      <c r="AE76" s="19">
        <f>IF($B76&gt;$C$1,"",p_2*$Q75*($S75/$W75)+p_3*$Q75*($T75/$W75))</f>
        <v>53.242912872925814</v>
      </c>
      <c r="AF76" s="17">
        <f>IF($B76&gt;$C$1,"",p_4*$R75)</f>
        <v>32.752613267256422</v>
      </c>
      <c r="AG76" s="17">
        <f>IF($B76&gt;$C$1,"",p_5*$R75)</f>
        <v>7.6827117540478014</v>
      </c>
      <c r="AH76" s="18">
        <f t="shared" si="41"/>
        <v>40.435325021304223</v>
      </c>
      <c r="AI76" s="72"/>
      <c r="AJ76" s="73"/>
      <c r="AK76" s="73"/>
      <c r="AL76" s="72"/>
      <c r="AM76" s="73"/>
      <c r="AN76" s="73">
        <f t="shared" si="42"/>
        <v>518</v>
      </c>
      <c r="AO76" s="19" t="str">
        <f t="shared" ca="1" si="43"/>
        <v>-</v>
      </c>
      <c r="AP76" s="17" t="str">
        <f t="shared" ca="1" si="44"/>
        <v>-</v>
      </c>
      <c r="AQ76" s="17" t="str">
        <f t="shared" ca="1" si="45"/>
        <v>-</v>
      </c>
      <c r="AR76" s="66" t="str">
        <f t="shared" ca="1" si="46"/>
        <v>-</v>
      </c>
    </row>
    <row r="77" spans="1:44" s="1" customFormat="1" ht="12" x14ac:dyDescent="0.35">
      <c r="A77" s="84"/>
      <c r="B77" s="40">
        <f t="shared" si="26"/>
        <v>74</v>
      </c>
      <c r="C77" s="41">
        <f t="shared" si="27"/>
        <v>43925</v>
      </c>
      <c r="D77" s="28">
        <f>'I Disease Parameters'!$E$6/(1000*365)</f>
        <v>2.4383561643835616E-5</v>
      </c>
      <c r="E77" s="28">
        <f>'I Disease Parameters'!$E$7/(1000*365)</f>
        <v>1.3698630136986302E-5</v>
      </c>
      <c r="F77" s="27">
        <f>(1-'I Disease Parameters'!$E$8)/'I Disease Parameters'!$E$10</f>
        <v>0.16200000000000001</v>
      </c>
      <c r="G77" s="27">
        <f>'I Disease Parameters'!$E$8/'I Disease Parameters'!$E$11</f>
        <v>3.7999999999999999E-2</v>
      </c>
      <c r="H77" s="27">
        <f>1/'I Disease Parameters'!$E$12</f>
        <v>0.05</v>
      </c>
      <c r="I77" s="27">
        <f>'I Disease Parameters'!$E$9/'I Disease Parameters'!$E$14</f>
        <v>0</v>
      </c>
      <c r="J77" s="82">
        <f t="shared" si="47"/>
        <v>2.9622548171950012</v>
      </c>
      <c r="K77" s="60">
        <f t="shared" si="48"/>
        <v>0.96147505943347544</v>
      </c>
      <c r="L77" s="30">
        <f t="shared" si="49"/>
        <v>0.98499999999999999</v>
      </c>
      <c r="M77" s="27">
        <f>J77/'I Disease Parameters'!$E$12</f>
        <v>0.14811274085975007</v>
      </c>
      <c r="N77" s="27">
        <f>K77/'I Disease Parameters'!$E$13</f>
        <v>4.8073752971673774E-2</v>
      </c>
      <c r="O77" s="27">
        <f>L77/'I Disease Parameters'!$E$13</f>
        <v>4.9250000000000002E-2</v>
      </c>
      <c r="P77" s="27">
        <f>(1-L77)/'I Disease Parameters'!$E$13</f>
        <v>7.5000000000000067E-4</v>
      </c>
      <c r="Q77" s="19">
        <f t="shared" si="28"/>
        <v>5808077.32955149</v>
      </c>
      <c r="R77" s="17">
        <f t="shared" si="29"/>
        <v>227.78106962847909</v>
      </c>
      <c r="S77" s="17">
        <f t="shared" si="30"/>
        <v>284.52268534350088</v>
      </c>
      <c r="T77" s="17">
        <f t="shared" si="31"/>
        <v>341.75147049028607</v>
      </c>
      <c r="U77" s="17">
        <f t="shared" si="32"/>
        <v>462.37340684587463</v>
      </c>
      <c r="V77" s="17">
        <f t="shared" si="33"/>
        <v>4.4522227776339491</v>
      </c>
      <c r="W77" s="17">
        <f t="shared" si="34"/>
        <v>5809393.7581837988</v>
      </c>
      <c r="X77" s="18">
        <f t="shared" ca="1" si="25"/>
        <v>218477.31787760227</v>
      </c>
      <c r="Y77" s="17">
        <f t="shared" si="35"/>
        <v>6.2907268749549985</v>
      </c>
      <c r="Z77" s="17">
        <f t="shared" si="36"/>
        <v>12.79962621314607</v>
      </c>
      <c r="AA77" s="17">
        <f t="shared" si="37"/>
        <v>21.68132526266578</v>
      </c>
      <c r="AB77" s="17">
        <f t="shared" si="38"/>
        <v>-9.3927251254654038</v>
      </c>
      <c r="AC77" s="17">
        <f t="shared" si="39"/>
        <v>30.430002605182665</v>
      </c>
      <c r="AD77" s="18">
        <f t="shared" si="40"/>
        <v>0.26335814671181357</v>
      </c>
      <c r="AE77" s="19">
        <f>IF($B77&gt;$C$1,"",p_2*$Q76*($S76/$W76)+p_3*$Q76*($T76/$W76))</f>
        <v>55.798859847492366</v>
      </c>
      <c r="AF77" s="17">
        <f>IF($B77&gt;$C$1,"",p_4*$R76)</f>
        <v>34.82699383328395</v>
      </c>
      <c r="AG77" s="17">
        <f>IF($B77&gt;$C$1,"",p_5*$R76)</f>
        <v>8.1692948497826539</v>
      </c>
      <c r="AH77" s="18">
        <f t="shared" si="41"/>
        <v>42.996288683066602</v>
      </c>
      <c r="AI77" s="72"/>
      <c r="AJ77" s="73"/>
      <c r="AK77" s="73"/>
      <c r="AL77" s="72"/>
      <c r="AM77" s="73"/>
      <c r="AN77" s="73">
        <f t="shared" si="42"/>
        <v>518</v>
      </c>
      <c r="AO77" s="19" t="str">
        <f t="shared" ca="1" si="43"/>
        <v>-</v>
      </c>
      <c r="AP77" s="17" t="str">
        <f t="shared" ca="1" si="44"/>
        <v>-</v>
      </c>
      <c r="AQ77" s="17" t="str">
        <f t="shared" ca="1" si="45"/>
        <v>-</v>
      </c>
      <c r="AR77" s="66" t="str">
        <f t="shared" ca="1" si="46"/>
        <v>-</v>
      </c>
    </row>
    <row r="78" spans="1:44" s="1" customFormat="1" ht="12" x14ac:dyDescent="0.35">
      <c r="A78" s="84"/>
      <c r="B78" s="40">
        <f t="shared" si="26"/>
        <v>75</v>
      </c>
      <c r="C78" s="41">
        <f t="shared" si="27"/>
        <v>43926</v>
      </c>
      <c r="D78" s="28">
        <f>'I Disease Parameters'!$E$6/(1000*365)</f>
        <v>2.4383561643835616E-5</v>
      </c>
      <c r="E78" s="28">
        <f>'I Disease Parameters'!$E$7/(1000*365)</f>
        <v>1.3698630136986302E-5</v>
      </c>
      <c r="F78" s="27">
        <f>(1-'I Disease Parameters'!$E$8)/'I Disease Parameters'!$E$10</f>
        <v>0.16200000000000001</v>
      </c>
      <c r="G78" s="27">
        <f>'I Disease Parameters'!$E$8/'I Disease Parameters'!$E$11</f>
        <v>3.7999999999999999E-2</v>
      </c>
      <c r="H78" s="27">
        <f>1/'I Disease Parameters'!$E$12</f>
        <v>0.05</v>
      </c>
      <c r="I78" s="27">
        <f>'I Disease Parameters'!$E$9/'I Disease Parameters'!$E$14</f>
        <v>0</v>
      </c>
      <c r="J78" s="82">
        <f t="shared" si="47"/>
        <v>2.9622548171950012</v>
      </c>
      <c r="K78" s="60">
        <f t="shared" si="48"/>
        <v>0.96147505943347544</v>
      </c>
      <c r="L78" s="30">
        <f t="shared" si="49"/>
        <v>0.98499999999999999</v>
      </c>
      <c r="M78" s="27">
        <f>J78/'I Disease Parameters'!$E$12</f>
        <v>0.14811274085975007</v>
      </c>
      <c r="N78" s="27">
        <f>K78/'I Disease Parameters'!$E$13</f>
        <v>4.8073752971673774E-2</v>
      </c>
      <c r="O78" s="27">
        <f>L78/'I Disease Parameters'!$E$13</f>
        <v>4.9250000000000002E-2</v>
      </c>
      <c r="P78" s="27">
        <f>(1-L78)/'I Disease Parameters'!$E$13</f>
        <v>7.5000000000000067E-4</v>
      </c>
      <c r="Q78" s="19">
        <f t="shared" si="28"/>
        <v>5808080.8631209536</v>
      </c>
      <c r="R78" s="17">
        <f t="shared" si="29"/>
        <v>240.77917362250091</v>
      </c>
      <c r="S78" s="17">
        <f t="shared" si="30"/>
        <v>307.19318678510734</v>
      </c>
      <c r="T78" s="17">
        <f t="shared" si="31"/>
        <v>333.31489608466103</v>
      </c>
      <c r="U78" s="17">
        <f t="shared" si="32"/>
        <v>493.42446715241067</v>
      </c>
      <c r="V78" s="17">
        <f t="shared" si="33"/>
        <v>4.7085363805016636</v>
      </c>
      <c r="W78" s="17">
        <f t="shared" si="34"/>
        <v>5809455.5748445978</v>
      </c>
      <c r="X78" s="18">
        <f t="shared" ca="1" si="25"/>
        <v>218477.31787760227</v>
      </c>
      <c r="Y78" s="17">
        <f t="shared" si="35"/>
        <v>3.5335694635286927</v>
      </c>
      <c r="Z78" s="17">
        <f t="shared" si="36"/>
        <v>12.998103994021818</v>
      </c>
      <c r="AA78" s="17">
        <f t="shared" si="37"/>
        <v>22.670501441606461</v>
      </c>
      <c r="AB78" s="17">
        <f t="shared" si="38"/>
        <v>-8.4365744056250378</v>
      </c>
      <c r="AC78" s="17">
        <f t="shared" si="39"/>
        <v>31.051060306536044</v>
      </c>
      <c r="AD78" s="18">
        <f t="shared" si="40"/>
        <v>0.25631360286771443</v>
      </c>
      <c r="AE78" s="19">
        <f>IF($B78&gt;$C$1,"",p_2*$Q77*($S77/$W77)+p_3*$Q77*($T77/$W77))</f>
        <v>58.55743820834266</v>
      </c>
      <c r="AF78" s="17">
        <f>IF($B78&gt;$C$1,"",p_4*$R77)</f>
        <v>36.900533279813615</v>
      </c>
      <c r="AG78" s="17">
        <f>IF($B78&gt;$C$1,"",p_5*$R77)</f>
        <v>8.6556806458822049</v>
      </c>
      <c r="AH78" s="18">
        <f t="shared" si="41"/>
        <v>45.556213925695822</v>
      </c>
      <c r="AI78" s="72"/>
      <c r="AJ78" s="73"/>
      <c r="AK78" s="73"/>
      <c r="AL78" s="72"/>
      <c r="AM78" s="73"/>
      <c r="AN78" s="73">
        <f t="shared" si="42"/>
        <v>518</v>
      </c>
      <c r="AO78" s="19" t="str">
        <f t="shared" ca="1" si="43"/>
        <v>-</v>
      </c>
      <c r="AP78" s="17" t="str">
        <f t="shared" ca="1" si="44"/>
        <v>-</v>
      </c>
      <c r="AQ78" s="17" t="str">
        <f t="shared" ca="1" si="45"/>
        <v>-</v>
      </c>
      <c r="AR78" s="66" t="str">
        <f t="shared" ca="1" si="46"/>
        <v>-</v>
      </c>
    </row>
    <row r="79" spans="1:44" s="1" customFormat="1" ht="12" x14ac:dyDescent="0.35">
      <c r="A79" s="84"/>
      <c r="B79" s="40">
        <f t="shared" si="26"/>
        <v>76</v>
      </c>
      <c r="C79" s="41">
        <f t="shared" si="27"/>
        <v>43927</v>
      </c>
      <c r="D79" s="28">
        <f>'I Disease Parameters'!$E$6/(1000*365)</f>
        <v>2.4383561643835616E-5</v>
      </c>
      <c r="E79" s="28">
        <f>'I Disease Parameters'!$E$7/(1000*365)</f>
        <v>1.3698630136986302E-5</v>
      </c>
      <c r="F79" s="27">
        <f>(1-'I Disease Parameters'!$E$8)/'I Disease Parameters'!$E$10</f>
        <v>0.16200000000000001</v>
      </c>
      <c r="G79" s="27">
        <f>'I Disease Parameters'!$E$8/'I Disease Parameters'!$E$11</f>
        <v>3.7999999999999999E-2</v>
      </c>
      <c r="H79" s="27">
        <f>1/'I Disease Parameters'!$E$12</f>
        <v>0.05</v>
      </c>
      <c r="I79" s="27">
        <f>'I Disease Parameters'!$E$9/'I Disease Parameters'!$E$14</f>
        <v>0</v>
      </c>
      <c r="J79" s="82">
        <f t="shared" si="47"/>
        <v>2.9622548171950012</v>
      </c>
      <c r="K79" s="60">
        <f t="shared" si="48"/>
        <v>0.96147505943347544</v>
      </c>
      <c r="L79" s="30">
        <f t="shared" si="49"/>
        <v>0.98499999999999999</v>
      </c>
      <c r="M79" s="27">
        <f>J79/'I Disease Parameters'!$E$12</f>
        <v>0.14811274085975007</v>
      </c>
      <c r="N79" s="27">
        <f>K79/'I Disease Parameters'!$E$13</f>
        <v>4.8073752971673774E-2</v>
      </c>
      <c r="O79" s="27">
        <f>L79/'I Disease Parameters'!$E$13</f>
        <v>4.9250000000000002E-2</v>
      </c>
      <c r="P79" s="27">
        <f>(1-L79)/'I Disease Parameters'!$E$13</f>
        <v>7.5000000000000067E-4</v>
      </c>
      <c r="Q79" s="19">
        <f t="shared" si="28"/>
        <v>5808081.4472230691</v>
      </c>
      <c r="R79" s="17">
        <f t="shared" si="29"/>
        <v>254.12840501379989</v>
      </c>
      <c r="S79" s="17">
        <f t="shared" si="30"/>
        <v>330.83554544685074</v>
      </c>
      <c r="T79" s="17">
        <f t="shared" si="31"/>
        <v>325.79419392060242</v>
      </c>
      <c r="U79" s="17">
        <f t="shared" si="32"/>
        <v>525.19312588455955</v>
      </c>
      <c r="V79" s="17">
        <f t="shared" si="33"/>
        <v>4.9585225525651593</v>
      </c>
      <c r="W79" s="17">
        <f t="shared" si="34"/>
        <v>5809517.3984933356</v>
      </c>
      <c r="X79" s="18">
        <f t="shared" ca="1" si="25"/>
        <v>218477.31787760227</v>
      </c>
      <c r="Y79" s="17">
        <f t="shared" si="35"/>
        <v>0.58410211559385061</v>
      </c>
      <c r="Z79" s="17">
        <f t="shared" si="36"/>
        <v>13.349231391298986</v>
      </c>
      <c r="AA79" s="17">
        <f t="shared" si="37"/>
        <v>23.642358661743401</v>
      </c>
      <c r="AB79" s="17">
        <f t="shared" si="38"/>
        <v>-7.5207021640586049</v>
      </c>
      <c r="AC79" s="17">
        <f t="shared" si="39"/>
        <v>31.768658732148879</v>
      </c>
      <c r="AD79" s="18">
        <f t="shared" si="40"/>
        <v>0.24998617206349572</v>
      </c>
      <c r="AE79" s="19">
        <f>IF($B79&gt;$C$1,"",p_2*$Q78*($S78/$W78)+p_3*$Q78*($T78/$W78))</f>
        <v>61.508364460643342</v>
      </c>
      <c r="AF79" s="17">
        <f>IF($B79&gt;$C$1,"",p_4*$R78)</f>
        <v>39.006226126845149</v>
      </c>
      <c r="AG79" s="17">
        <f>IF($B79&gt;$C$1,"",p_5*$R78)</f>
        <v>9.1496085976550336</v>
      </c>
      <c r="AH79" s="18">
        <f t="shared" si="41"/>
        <v>48.155834724500181</v>
      </c>
      <c r="AI79" s="72"/>
      <c r="AJ79" s="73"/>
      <c r="AK79" s="73"/>
      <c r="AL79" s="72"/>
      <c r="AM79" s="73"/>
      <c r="AN79" s="73">
        <f t="shared" si="42"/>
        <v>518</v>
      </c>
      <c r="AO79" s="19" t="str">
        <f t="shared" ca="1" si="43"/>
        <v>-</v>
      </c>
      <c r="AP79" s="17" t="str">
        <f t="shared" ca="1" si="44"/>
        <v>-</v>
      </c>
      <c r="AQ79" s="17" t="str">
        <f t="shared" ca="1" si="45"/>
        <v>-</v>
      </c>
      <c r="AR79" s="66" t="str">
        <f t="shared" ca="1" si="46"/>
        <v>-</v>
      </c>
    </row>
    <row r="80" spans="1:44" s="1" customFormat="1" ht="12" x14ac:dyDescent="0.35">
      <c r="A80" s="84"/>
      <c r="B80" s="40">
        <f t="shared" si="26"/>
        <v>77</v>
      </c>
      <c r="C80" s="41">
        <f t="shared" si="27"/>
        <v>43928</v>
      </c>
      <c r="D80" s="28">
        <f>'I Disease Parameters'!$E$6/(1000*365)</f>
        <v>2.4383561643835616E-5</v>
      </c>
      <c r="E80" s="28">
        <f>'I Disease Parameters'!$E$7/(1000*365)</f>
        <v>1.3698630136986302E-5</v>
      </c>
      <c r="F80" s="27">
        <f>(1-'I Disease Parameters'!$E$8)/'I Disease Parameters'!$E$10</f>
        <v>0.16200000000000001</v>
      </c>
      <c r="G80" s="27">
        <f>'I Disease Parameters'!$E$8/'I Disease Parameters'!$E$11</f>
        <v>3.7999999999999999E-2</v>
      </c>
      <c r="H80" s="27">
        <f>1/'I Disease Parameters'!$E$12</f>
        <v>0.05</v>
      </c>
      <c r="I80" s="27">
        <f>'I Disease Parameters'!$E$9/'I Disease Parameters'!$E$14</f>
        <v>0</v>
      </c>
      <c r="J80" s="82">
        <f t="shared" si="47"/>
        <v>2.9622548171950012</v>
      </c>
      <c r="K80" s="60">
        <f t="shared" si="48"/>
        <v>0.96147505943347544</v>
      </c>
      <c r="L80" s="30">
        <f t="shared" si="49"/>
        <v>0.98499999999999999</v>
      </c>
      <c r="M80" s="27">
        <f>J80/'I Disease Parameters'!$E$12</f>
        <v>0.14811274085975007</v>
      </c>
      <c r="N80" s="27">
        <f>K80/'I Disease Parameters'!$E$13</f>
        <v>4.8073752971673774E-2</v>
      </c>
      <c r="O80" s="27">
        <f>L80/'I Disease Parameters'!$E$13</f>
        <v>4.9250000000000002E-2</v>
      </c>
      <c r="P80" s="27">
        <f>(1-L80)/'I Disease Parameters'!$E$13</f>
        <v>7.5000000000000067E-4</v>
      </c>
      <c r="Q80" s="19">
        <f t="shared" si="28"/>
        <v>5808078.8940630406</v>
      </c>
      <c r="R80" s="17">
        <f t="shared" si="29"/>
        <v>267.94636888438498</v>
      </c>
      <c r="S80" s="17">
        <f t="shared" si="30"/>
        <v>355.45803779297057</v>
      </c>
      <c r="T80" s="17">
        <f t="shared" si="31"/>
        <v>319.1569006809334</v>
      </c>
      <c r="U80" s="17">
        <f t="shared" si="32"/>
        <v>557.77307278110982</v>
      </c>
      <c r="V80" s="17">
        <f t="shared" si="33"/>
        <v>5.2028681980056115</v>
      </c>
      <c r="W80" s="17">
        <f t="shared" si="34"/>
        <v>5809579.2284431793</v>
      </c>
      <c r="X80" s="18">
        <f t="shared" ca="1" si="25"/>
        <v>218477.31787760227</v>
      </c>
      <c r="Y80" s="17">
        <f t="shared" si="35"/>
        <v>-2.5531600285321474</v>
      </c>
      <c r="Z80" s="17">
        <f t="shared" si="36"/>
        <v>13.817963870585089</v>
      </c>
      <c r="AA80" s="17">
        <f t="shared" si="37"/>
        <v>24.622492346119827</v>
      </c>
      <c r="AB80" s="17">
        <f t="shared" si="38"/>
        <v>-6.6372932396690203</v>
      </c>
      <c r="AC80" s="17">
        <f t="shared" si="39"/>
        <v>32.579946896550268</v>
      </c>
      <c r="AD80" s="18">
        <f t="shared" si="40"/>
        <v>0.24434564544045223</v>
      </c>
      <c r="AE80" s="19">
        <f>IF($B80&gt;$C$1,"",p_2*$Q79*($S79/$W79)+p_3*$Q79*($T79/$W79))</f>
        <v>64.647126084372701</v>
      </c>
      <c r="AF80" s="17">
        <f>IF($B80&gt;$C$1,"",p_4*$R79)</f>
        <v>41.168801612235583</v>
      </c>
      <c r="AG80" s="17">
        <f>IF($B80&gt;$C$1,"",p_5*$R79)</f>
        <v>9.656879390524395</v>
      </c>
      <c r="AH80" s="18">
        <f t="shared" si="41"/>
        <v>50.825681002759978</v>
      </c>
      <c r="AI80" s="72"/>
      <c r="AJ80" s="73"/>
      <c r="AK80" s="73"/>
      <c r="AL80" s="72"/>
      <c r="AM80" s="73"/>
      <c r="AN80" s="73">
        <f t="shared" si="42"/>
        <v>518</v>
      </c>
      <c r="AO80" s="19" t="str">
        <f t="shared" ca="1" si="43"/>
        <v>-</v>
      </c>
      <c r="AP80" s="17" t="str">
        <f t="shared" ca="1" si="44"/>
        <v>-</v>
      </c>
      <c r="AQ80" s="17" t="str">
        <f t="shared" ca="1" si="45"/>
        <v>-</v>
      </c>
      <c r="AR80" s="66" t="str">
        <f t="shared" ca="1" si="46"/>
        <v>-</v>
      </c>
    </row>
    <row r="81" spans="1:44" s="1" customFormat="1" ht="12" x14ac:dyDescent="0.35">
      <c r="A81" s="84"/>
      <c r="B81" s="40">
        <f t="shared" si="26"/>
        <v>78</v>
      </c>
      <c r="C81" s="41">
        <f t="shared" si="27"/>
        <v>43929</v>
      </c>
      <c r="D81" s="28">
        <f>'I Disease Parameters'!$E$6/(1000*365)</f>
        <v>2.4383561643835616E-5</v>
      </c>
      <c r="E81" s="28">
        <f>'I Disease Parameters'!$E$7/(1000*365)</f>
        <v>1.3698630136986302E-5</v>
      </c>
      <c r="F81" s="27">
        <f>(1-'I Disease Parameters'!$E$8)/'I Disease Parameters'!$E$10</f>
        <v>0.16200000000000001</v>
      </c>
      <c r="G81" s="27">
        <f>'I Disease Parameters'!$E$8/'I Disease Parameters'!$E$11</f>
        <v>3.7999999999999999E-2</v>
      </c>
      <c r="H81" s="27">
        <f>1/'I Disease Parameters'!$E$12</f>
        <v>0.05</v>
      </c>
      <c r="I81" s="27">
        <f>'I Disease Parameters'!$E$9/'I Disease Parameters'!$E$14</f>
        <v>0</v>
      </c>
      <c r="J81" s="82">
        <f t="shared" si="47"/>
        <v>2.9622548171950012</v>
      </c>
      <c r="K81" s="60">
        <f t="shared" si="48"/>
        <v>0.96147505943347544</v>
      </c>
      <c r="L81" s="30">
        <f t="shared" si="49"/>
        <v>0.98499999999999999</v>
      </c>
      <c r="M81" s="27">
        <f>J81/'I Disease Parameters'!$E$12</f>
        <v>0.14811274085975007</v>
      </c>
      <c r="N81" s="27">
        <f>K81/'I Disease Parameters'!$E$13</f>
        <v>4.8073752971673774E-2</v>
      </c>
      <c r="O81" s="27">
        <f>L81/'I Disease Parameters'!$E$13</f>
        <v>4.9250000000000002E-2</v>
      </c>
      <c r="P81" s="27">
        <f>(1-L81)/'I Disease Parameters'!$E$13</f>
        <v>7.5000000000000067E-4</v>
      </c>
      <c r="Q81" s="19">
        <f t="shared" si="28"/>
        <v>5808073.0161962472</v>
      </c>
      <c r="R81" s="17">
        <f t="shared" si="29"/>
        <v>282.32680006781845</v>
      </c>
      <c r="S81" s="17">
        <f t="shared" si="30"/>
        <v>381.08757837440345</v>
      </c>
      <c r="T81" s="17">
        <f t="shared" si="31"/>
        <v>313.37664565215528</v>
      </c>
      <c r="U81" s="17">
        <f t="shared" si="32"/>
        <v>591.25681130226997</v>
      </c>
      <c r="V81" s="17">
        <f t="shared" si="33"/>
        <v>5.4422358735163119</v>
      </c>
      <c r="W81" s="17">
        <f t="shared" si="34"/>
        <v>5809641.0640316438</v>
      </c>
      <c r="X81" s="18">
        <f t="shared" ca="1" si="25"/>
        <v>218477.31787760227</v>
      </c>
      <c r="Y81" s="17">
        <f t="shared" si="35"/>
        <v>-5.8778667934238911</v>
      </c>
      <c r="Z81" s="17">
        <f t="shared" si="36"/>
        <v>14.380431183433473</v>
      </c>
      <c r="AA81" s="17">
        <f t="shared" si="37"/>
        <v>25.629540581432877</v>
      </c>
      <c r="AB81" s="17">
        <f t="shared" si="38"/>
        <v>-5.7802550287781287</v>
      </c>
      <c r="AC81" s="17">
        <f t="shared" si="39"/>
        <v>33.483738521160149</v>
      </c>
      <c r="AD81" s="18">
        <f t="shared" si="40"/>
        <v>0.23936767551070037</v>
      </c>
      <c r="AE81" s="19">
        <f>IF($B81&gt;$C$1,"",p_2*$Q80*($S80/$W80)+p_3*$Q80*($T80/$W80))</f>
        <v>67.973375458514425</v>
      </c>
      <c r="AF81" s="17">
        <f>IF($B81&gt;$C$1,"",p_4*$R80)</f>
        <v>43.407311759270371</v>
      </c>
      <c r="AG81" s="17">
        <f>IF($B81&gt;$C$1,"",p_5*$R80)</f>
        <v>10.181962017606629</v>
      </c>
      <c r="AH81" s="18">
        <f t="shared" si="41"/>
        <v>53.589273776877</v>
      </c>
      <c r="AI81" s="72"/>
      <c r="AJ81" s="73"/>
      <c r="AK81" s="73"/>
      <c r="AL81" s="72"/>
      <c r="AM81" s="73"/>
      <c r="AN81" s="73">
        <f t="shared" si="42"/>
        <v>518</v>
      </c>
      <c r="AO81" s="19" t="str">
        <f t="shared" ca="1" si="43"/>
        <v>-</v>
      </c>
      <c r="AP81" s="17" t="str">
        <f t="shared" ca="1" si="44"/>
        <v>-</v>
      </c>
      <c r="AQ81" s="17" t="str">
        <f t="shared" ca="1" si="45"/>
        <v>-</v>
      </c>
      <c r="AR81" s="66" t="str">
        <f t="shared" ca="1" si="46"/>
        <v>-</v>
      </c>
    </row>
    <row r="82" spans="1:44" s="1" customFormat="1" ht="12" x14ac:dyDescent="0.35">
      <c r="A82" s="84"/>
      <c r="B82" s="40">
        <f t="shared" si="26"/>
        <v>79</v>
      </c>
      <c r="C82" s="41">
        <f t="shared" si="27"/>
        <v>43930</v>
      </c>
      <c r="D82" s="28">
        <f>'I Disease Parameters'!$E$6/(1000*365)</f>
        <v>2.4383561643835616E-5</v>
      </c>
      <c r="E82" s="28">
        <f>'I Disease Parameters'!$E$7/(1000*365)</f>
        <v>1.3698630136986302E-5</v>
      </c>
      <c r="F82" s="27">
        <f>(1-'I Disease Parameters'!$E$8)/'I Disease Parameters'!$E$10</f>
        <v>0.16200000000000001</v>
      </c>
      <c r="G82" s="27">
        <f>'I Disease Parameters'!$E$8/'I Disease Parameters'!$E$11</f>
        <v>3.7999999999999999E-2</v>
      </c>
      <c r="H82" s="27">
        <f>1/'I Disease Parameters'!$E$12</f>
        <v>0.05</v>
      </c>
      <c r="I82" s="27">
        <f>'I Disease Parameters'!$E$9/'I Disease Parameters'!$E$14</f>
        <v>0</v>
      </c>
      <c r="J82" s="82">
        <f t="shared" si="47"/>
        <v>2.9622548171950012</v>
      </c>
      <c r="K82" s="60">
        <f t="shared" si="48"/>
        <v>0.96147505943347544</v>
      </c>
      <c r="L82" s="30">
        <f t="shared" si="49"/>
        <v>0.98499999999999999</v>
      </c>
      <c r="M82" s="27">
        <f>J82/'I Disease Parameters'!$E$12</f>
        <v>0.14811274085975007</v>
      </c>
      <c r="N82" s="27">
        <f>K82/'I Disease Parameters'!$E$13</f>
        <v>4.8073752971673774E-2</v>
      </c>
      <c r="O82" s="27">
        <f>L82/'I Disease Parameters'!$E$13</f>
        <v>4.9250000000000002E-2</v>
      </c>
      <c r="P82" s="27">
        <f>(1-L82)/'I Disease Parameters'!$E$13</f>
        <v>7.5000000000000067E-4</v>
      </c>
      <c r="Q82" s="19">
        <f t="shared" si="28"/>
        <v>5808063.6234766385</v>
      </c>
      <c r="R82" s="17">
        <f t="shared" si="29"/>
        <v>297.34738912744035</v>
      </c>
      <c r="S82" s="17">
        <f t="shared" si="30"/>
        <v>407.76492068888393</v>
      </c>
      <c r="T82" s="17">
        <f t="shared" si="31"/>
        <v>308.43193894136226</v>
      </c>
      <c r="U82" s="17">
        <f t="shared" si="32"/>
        <v>625.7368906109848</v>
      </c>
      <c r="V82" s="17">
        <f t="shared" si="33"/>
        <v>5.6772683577554286</v>
      </c>
      <c r="W82" s="17">
        <f t="shared" si="34"/>
        <v>5809702.9046160076</v>
      </c>
      <c r="X82" s="18">
        <f t="shared" ca="1" si="25"/>
        <v>218477.31787760227</v>
      </c>
      <c r="Y82" s="17">
        <f t="shared" si="35"/>
        <v>-9.3927196087315679</v>
      </c>
      <c r="Z82" s="17">
        <f t="shared" si="36"/>
        <v>15.020589059621898</v>
      </c>
      <c r="AA82" s="17">
        <f t="shared" si="37"/>
        <v>26.677342314480484</v>
      </c>
      <c r="AB82" s="17">
        <f t="shared" si="38"/>
        <v>-4.9447067107930138</v>
      </c>
      <c r="AC82" s="17">
        <f t="shared" si="39"/>
        <v>34.480079308714835</v>
      </c>
      <c r="AD82" s="18">
        <f t="shared" si="40"/>
        <v>0.23503248423911671</v>
      </c>
      <c r="AE82" s="19">
        <f>IF($B82&gt;$C$1,"",p_2*$Q81*($S81/$W81)+p_3*$Q81*($T81/$W81))</f>
        <v>71.489816563597486</v>
      </c>
      <c r="AF82" s="17">
        <f>IF($B82&gt;$C$1,"",p_4*$R81)</f>
        <v>45.736941610986591</v>
      </c>
      <c r="AG82" s="17">
        <f>IF($B82&gt;$C$1,"",p_5*$R81)</f>
        <v>10.7284184025771</v>
      </c>
      <c r="AH82" s="18">
        <f t="shared" si="41"/>
        <v>56.465360013563689</v>
      </c>
      <c r="AI82" s="72"/>
      <c r="AJ82" s="73"/>
      <c r="AK82" s="73"/>
      <c r="AL82" s="72"/>
      <c r="AM82" s="73"/>
      <c r="AN82" s="73">
        <f t="shared" si="42"/>
        <v>518</v>
      </c>
      <c r="AO82" s="19" t="str">
        <f t="shared" ca="1" si="43"/>
        <v>-</v>
      </c>
      <c r="AP82" s="17" t="str">
        <f t="shared" ca="1" si="44"/>
        <v>-</v>
      </c>
      <c r="AQ82" s="17" t="str">
        <f t="shared" ca="1" si="45"/>
        <v>-</v>
      </c>
      <c r="AR82" s="66" t="str">
        <f t="shared" ca="1" si="46"/>
        <v>-</v>
      </c>
    </row>
    <row r="83" spans="1:44" s="1" customFormat="1" ht="12" x14ac:dyDescent="0.35">
      <c r="A83" s="84"/>
      <c r="B83" s="40">
        <f t="shared" si="26"/>
        <v>80</v>
      </c>
      <c r="C83" s="41">
        <f t="shared" si="27"/>
        <v>43931</v>
      </c>
      <c r="D83" s="28">
        <f>'I Disease Parameters'!$E$6/(1000*365)</f>
        <v>2.4383561643835616E-5</v>
      </c>
      <c r="E83" s="28">
        <f>'I Disease Parameters'!$E$7/(1000*365)</f>
        <v>1.3698630136986302E-5</v>
      </c>
      <c r="F83" s="27">
        <f>(1-'I Disease Parameters'!$E$8)/'I Disease Parameters'!$E$10</f>
        <v>0.16200000000000001</v>
      </c>
      <c r="G83" s="27">
        <f>'I Disease Parameters'!$E$8/'I Disease Parameters'!$E$11</f>
        <v>3.7999999999999999E-2</v>
      </c>
      <c r="H83" s="27">
        <f>1/'I Disease Parameters'!$E$12</f>
        <v>0.05</v>
      </c>
      <c r="I83" s="27">
        <f>'I Disease Parameters'!$E$9/'I Disease Parameters'!$E$14</f>
        <v>0</v>
      </c>
      <c r="J83" s="82">
        <f t="shared" si="47"/>
        <v>2.9622548171950012</v>
      </c>
      <c r="K83" s="60">
        <f t="shared" si="48"/>
        <v>0.96147505943347544</v>
      </c>
      <c r="L83" s="30">
        <f t="shared" si="49"/>
        <v>0.98499999999999999</v>
      </c>
      <c r="M83" s="27">
        <f>J83/'I Disease Parameters'!$E$12</f>
        <v>0.14811274085975007</v>
      </c>
      <c r="N83" s="27">
        <f>K83/'I Disease Parameters'!$E$13</f>
        <v>4.8073752971673774E-2</v>
      </c>
      <c r="O83" s="27">
        <f>L83/'I Disease Parameters'!$E$13</f>
        <v>4.9250000000000002E-2</v>
      </c>
      <c r="P83" s="27">
        <f>(1-L83)/'I Disease Parameters'!$E$13</f>
        <v>7.5000000000000067E-4</v>
      </c>
      <c r="Q83" s="19">
        <f t="shared" si="28"/>
        <v>5808050.5207743105</v>
      </c>
      <c r="R83" s="17">
        <f t="shared" si="29"/>
        <v>313.07527389600699</v>
      </c>
      <c r="S83" s="17">
        <f t="shared" si="30"/>
        <v>435.54136587225372</v>
      </c>
      <c r="T83" s="17">
        <f t="shared" si="31"/>
        <v>304.3053176860829</v>
      </c>
      <c r="U83" s="17">
        <f t="shared" si="32"/>
        <v>661.30683790006356</v>
      </c>
      <c r="V83" s="17">
        <f t="shared" si="33"/>
        <v>5.9085923119614501</v>
      </c>
      <c r="W83" s="17">
        <f t="shared" si="34"/>
        <v>5809764.7495696638</v>
      </c>
      <c r="X83" s="18">
        <f t="shared" ca="1" si="25"/>
        <v>218477.31787760227</v>
      </c>
      <c r="Y83" s="17">
        <f t="shared" si="35"/>
        <v>-13.102702328003943</v>
      </c>
      <c r="Z83" s="17">
        <f t="shared" si="36"/>
        <v>15.727884768566639</v>
      </c>
      <c r="AA83" s="17">
        <f t="shared" si="37"/>
        <v>27.776445183369788</v>
      </c>
      <c r="AB83" s="17">
        <f t="shared" si="38"/>
        <v>-4.1266212552793604</v>
      </c>
      <c r="AC83" s="17">
        <f t="shared" si="39"/>
        <v>35.569947289078755</v>
      </c>
      <c r="AD83" s="18">
        <f t="shared" si="40"/>
        <v>0.23132395420602148</v>
      </c>
      <c r="AE83" s="19">
        <f>IF($B83&gt;$C$1,"",p_2*$Q82*($S82/$W82)+p_3*$Q82*($T82/$W82))</f>
        <v>75.201435845960603</v>
      </c>
      <c r="AF83" s="17">
        <f>IF($B83&gt;$C$1,"",p_4*$R82)</f>
        <v>48.170277038645338</v>
      </c>
      <c r="AG83" s="17">
        <f>IF($B83&gt;$C$1,"",p_5*$R82)</f>
        <v>11.299200786842732</v>
      </c>
      <c r="AH83" s="18">
        <f t="shared" si="41"/>
        <v>59.46947782548807</v>
      </c>
      <c r="AI83" s="72"/>
      <c r="AJ83" s="73"/>
      <c r="AK83" s="73"/>
      <c r="AL83" s="72"/>
      <c r="AM83" s="73"/>
      <c r="AN83" s="73">
        <f t="shared" si="42"/>
        <v>518</v>
      </c>
      <c r="AO83" s="19" t="str">
        <f t="shared" ca="1" si="43"/>
        <v>-</v>
      </c>
      <c r="AP83" s="17" t="str">
        <f t="shared" ca="1" si="44"/>
        <v>-</v>
      </c>
      <c r="AQ83" s="17" t="str">
        <f t="shared" ca="1" si="45"/>
        <v>-</v>
      </c>
      <c r="AR83" s="66" t="str">
        <f t="shared" ca="1" si="46"/>
        <v>-</v>
      </c>
    </row>
    <row r="84" spans="1:44" s="1" customFormat="1" ht="12" x14ac:dyDescent="0.35">
      <c r="A84" s="84"/>
      <c r="B84" s="40">
        <f t="shared" si="26"/>
        <v>81</v>
      </c>
      <c r="C84" s="41">
        <f t="shared" si="27"/>
        <v>43932</v>
      </c>
      <c r="D84" s="28">
        <f>'I Disease Parameters'!$E$6/(1000*365)</f>
        <v>2.4383561643835616E-5</v>
      </c>
      <c r="E84" s="28">
        <f>'I Disease Parameters'!$E$7/(1000*365)</f>
        <v>1.3698630136986302E-5</v>
      </c>
      <c r="F84" s="27">
        <f>(1-'I Disease Parameters'!$E$8)/'I Disease Parameters'!$E$10</f>
        <v>0.16200000000000001</v>
      </c>
      <c r="G84" s="27">
        <f>'I Disease Parameters'!$E$8/'I Disease Parameters'!$E$11</f>
        <v>3.7999999999999999E-2</v>
      </c>
      <c r="H84" s="27">
        <f>1/'I Disease Parameters'!$E$12</f>
        <v>0.05</v>
      </c>
      <c r="I84" s="27">
        <f>'I Disease Parameters'!$E$9/'I Disease Parameters'!$E$14</f>
        <v>0</v>
      </c>
      <c r="J84" s="82">
        <f t="shared" si="47"/>
        <v>2.9622548171950012</v>
      </c>
      <c r="K84" s="60">
        <f t="shared" si="48"/>
        <v>0.96147505943347544</v>
      </c>
      <c r="L84" s="30">
        <f t="shared" si="49"/>
        <v>0.98499999999999999</v>
      </c>
      <c r="M84" s="27">
        <f>J84/'I Disease Parameters'!$E$12</f>
        <v>0.14811274085975007</v>
      </c>
      <c r="N84" s="27">
        <f>K84/'I Disease Parameters'!$E$13</f>
        <v>4.8073752971673774E-2</v>
      </c>
      <c r="O84" s="27">
        <f>L84/'I Disease Parameters'!$E$13</f>
        <v>4.9250000000000002E-2</v>
      </c>
      <c r="P84" s="27">
        <f>(1-L84)/'I Disease Parameters'!$E$13</f>
        <v>7.5000000000000067E-4</v>
      </c>
      <c r="Q84" s="19">
        <f t="shared" si="28"/>
        <v>5808033.5062217386</v>
      </c>
      <c r="R84" s="17">
        <f t="shared" si="29"/>
        <v>329.5709039933875</v>
      </c>
      <c r="S84" s="17">
        <f t="shared" si="30"/>
        <v>464.47652562971371</v>
      </c>
      <c r="T84" s="17">
        <f t="shared" si="31"/>
        <v>300.98274364383133</v>
      </c>
      <c r="U84" s="17">
        <f t="shared" si="32"/>
        <v>698.06188409193646</v>
      </c>
      <c r="V84" s="17">
        <f t="shared" si="33"/>
        <v>6.1368213002260124</v>
      </c>
      <c r="W84" s="17">
        <f t="shared" si="34"/>
        <v>5809826.598279098</v>
      </c>
      <c r="X84" s="18">
        <f t="shared" ca="1" si="25"/>
        <v>218477.31787760227</v>
      </c>
      <c r="Y84" s="17">
        <f t="shared" si="35"/>
        <v>-17.014552571810782</v>
      </c>
      <c r="Z84" s="17">
        <f t="shared" si="36"/>
        <v>16.495630097380513</v>
      </c>
      <c r="AA84" s="17">
        <f t="shared" si="37"/>
        <v>28.935159757459985</v>
      </c>
      <c r="AB84" s="17">
        <f t="shared" si="38"/>
        <v>-3.3225740422515742</v>
      </c>
      <c r="AC84" s="17">
        <f t="shared" si="39"/>
        <v>36.755046191872907</v>
      </c>
      <c r="AD84" s="18">
        <f t="shared" si="40"/>
        <v>0.22822898826456228</v>
      </c>
      <c r="AE84" s="19">
        <f>IF($B84&gt;$C$1,"",p_2*$Q83*($S83/$W83)+p_3*$Q83*($T83/$W83))</f>
        <v>79.114973578964054</v>
      </c>
      <c r="AF84" s="17">
        <f>IF($B84&gt;$C$1,"",p_4*$R83)</f>
        <v>50.718194371153132</v>
      </c>
      <c r="AG84" s="17">
        <f>IF($B84&gt;$C$1,"",p_5*$R83)</f>
        <v>11.896860408048266</v>
      </c>
      <c r="AH84" s="18">
        <f t="shared" si="41"/>
        <v>62.615054779201401</v>
      </c>
      <c r="AI84" s="72"/>
      <c r="AJ84" s="73"/>
      <c r="AK84" s="73"/>
      <c r="AL84" s="72"/>
      <c r="AM84" s="73"/>
      <c r="AN84" s="73">
        <f t="shared" si="42"/>
        <v>518</v>
      </c>
      <c r="AO84" s="19" t="str">
        <f t="shared" ca="1" si="43"/>
        <v>-</v>
      </c>
      <c r="AP84" s="17" t="str">
        <f t="shared" ca="1" si="44"/>
        <v>-</v>
      </c>
      <c r="AQ84" s="17" t="str">
        <f t="shared" ca="1" si="45"/>
        <v>-</v>
      </c>
      <c r="AR84" s="66" t="str">
        <f t="shared" ca="1" si="46"/>
        <v>-</v>
      </c>
    </row>
    <row r="85" spans="1:44" s="1" customFormat="1" ht="12" x14ac:dyDescent="0.35">
      <c r="A85" s="84"/>
      <c r="B85" s="40">
        <f t="shared" si="26"/>
        <v>82</v>
      </c>
      <c r="C85" s="41">
        <f t="shared" si="27"/>
        <v>43933</v>
      </c>
      <c r="D85" s="28">
        <f>'I Disease Parameters'!$E$6/(1000*365)</f>
        <v>2.4383561643835616E-5</v>
      </c>
      <c r="E85" s="28">
        <f>'I Disease Parameters'!$E$7/(1000*365)</f>
        <v>1.3698630136986302E-5</v>
      </c>
      <c r="F85" s="27">
        <f>(1-'I Disease Parameters'!$E$8)/'I Disease Parameters'!$E$10</f>
        <v>0.16200000000000001</v>
      </c>
      <c r="G85" s="27">
        <f>'I Disease Parameters'!$E$8/'I Disease Parameters'!$E$11</f>
        <v>3.7999999999999999E-2</v>
      </c>
      <c r="H85" s="27">
        <f>1/'I Disease Parameters'!$E$12</f>
        <v>0.05</v>
      </c>
      <c r="I85" s="27">
        <f>'I Disease Parameters'!$E$9/'I Disease Parameters'!$E$14</f>
        <v>0</v>
      </c>
      <c r="J85" s="82">
        <f t="shared" si="47"/>
        <v>2.9622548171950012</v>
      </c>
      <c r="K85" s="60">
        <f t="shared" si="48"/>
        <v>0.96147505943347544</v>
      </c>
      <c r="L85" s="30">
        <f t="shared" si="49"/>
        <v>0.98499999999999999</v>
      </c>
      <c r="M85" s="27">
        <f>J85/'I Disease Parameters'!$E$12</f>
        <v>0.14811274085975007</v>
      </c>
      <c r="N85" s="27">
        <f>K85/'I Disease Parameters'!$E$13</f>
        <v>4.8073752971673774E-2</v>
      </c>
      <c r="O85" s="27">
        <f>L85/'I Disease Parameters'!$E$13</f>
        <v>4.9250000000000002E-2</v>
      </c>
      <c r="P85" s="27">
        <f>(1-L85)/'I Disease Parameters'!$E$13</f>
        <v>7.5000000000000067E-4</v>
      </c>
      <c r="Q85" s="19">
        <f t="shared" si="28"/>
        <v>5808012.3698204942</v>
      </c>
      <c r="R85" s="17">
        <f t="shared" si="29"/>
        <v>346.89077194292531</v>
      </c>
      <c r="S85" s="17">
        <f t="shared" si="30"/>
        <v>494.63682310302488</v>
      </c>
      <c r="T85" s="17">
        <f t="shared" si="31"/>
        <v>298.45317776210561</v>
      </c>
      <c r="U85" s="17">
        <f t="shared" si="32"/>
        <v>736.09954800631795</v>
      </c>
      <c r="V85" s="17">
        <f t="shared" si="33"/>
        <v>6.3625583579588865</v>
      </c>
      <c r="W85" s="17">
        <f t="shared" si="34"/>
        <v>5809888.4501413088</v>
      </c>
      <c r="X85" s="18">
        <f t="shared" ca="1" si="25"/>
        <v>218477.31787760227</v>
      </c>
      <c r="Y85" s="17">
        <f t="shared" si="35"/>
        <v>-21.136401244439185</v>
      </c>
      <c r="Z85" s="17">
        <f t="shared" si="36"/>
        <v>17.319867949537809</v>
      </c>
      <c r="AA85" s="17">
        <f t="shared" si="37"/>
        <v>30.160297473311175</v>
      </c>
      <c r="AB85" s="17">
        <f t="shared" si="38"/>
        <v>-2.5295658817257163</v>
      </c>
      <c r="AC85" s="17">
        <f t="shared" si="39"/>
        <v>38.037663914381483</v>
      </c>
      <c r="AD85" s="18">
        <f t="shared" si="40"/>
        <v>0.22573705773287411</v>
      </c>
      <c r="AE85" s="19">
        <f>IF($B85&gt;$C$1,"",p_2*$Q84*($S84/$W84)+p_3*$Q84*($T84/$W84))</f>
        <v>83.238563418133054</v>
      </c>
      <c r="AF85" s="17">
        <f>IF($B85&gt;$C$1,"",p_4*$R84)</f>
        <v>53.390486446928776</v>
      </c>
      <c r="AG85" s="17">
        <f>IF($B85&gt;$C$1,"",p_5*$R84)</f>
        <v>12.523694351748725</v>
      </c>
      <c r="AH85" s="18">
        <f t="shared" si="41"/>
        <v>65.914180798677506</v>
      </c>
      <c r="AI85" s="72"/>
      <c r="AJ85" s="73"/>
      <c r="AK85" s="73"/>
      <c r="AL85" s="72"/>
      <c r="AM85" s="73"/>
      <c r="AN85" s="73">
        <f t="shared" si="42"/>
        <v>518</v>
      </c>
      <c r="AO85" s="19" t="str">
        <f t="shared" ca="1" si="43"/>
        <v>-</v>
      </c>
      <c r="AP85" s="17" t="str">
        <f t="shared" ca="1" si="44"/>
        <v>-</v>
      </c>
      <c r="AQ85" s="17" t="str">
        <f t="shared" ca="1" si="45"/>
        <v>-</v>
      </c>
      <c r="AR85" s="66" t="str">
        <f t="shared" ca="1" si="46"/>
        <v>-</v>
      </c>
    </row>
    <row r="86" spans="1:44" s="1" customFormat="1" ht="12" x14ac:dyDescent="0.35">
      <c r="A86" s="84"/>
      <c r="B86" s="40">
        <f t="shared" si="26"/>
        <v>83</v>
      </c>
      <c r="C86" s="41">
        <f t="shared" si="27"/>
        <v>43934</v>
      </c>
      <c r="D86" s="28">
        <f>'I Disease Parameters'!$E$6/(1000*365)</f>
        <v>2.4383561643835616E-5</v>
      </c>
      <c r="E86" s="28">
        <f>'I Disease Parameters'!$E$7/(1000*365)</f>
        <v>1.3698630136986302E-5</v>
      </c>
      <c r="F86" s="27">
        <f>(1-'I Disease Parameters'!$E$8)/'I Disease Parameters'!$E$10</f>
        <v>0.16200000000000001</v>
      </c>
      <c r="G86" s="27">
        <f>'I Disease Parameters'!$E$8/'I Disease Parameters'!$E$11</f>
        <v>3.7999999999999999E-2</v>
      </c>
      <c r="H86" s="27">
        <f>1/'I Disease Parameters'!$E$12</f>
        <v>0.05</v>
      </c>
      <c r="I86" s="27">
        <f>'I Disease Parameters'!$E$9/'I Disease Parameters'!$E$14</f>
        <v>0</v>
      </c>
      <c r="J86" s="82">
        <f t="shared" si="47"/>
        <v>2.9622548171950012</v>
      </c>
      <c r="K86" s="60">
        <f t="shared" si="48"/>
        <v>0.96147505943347544</v>
      </c>
      <c r="L86" s="30">
        <f t="shared" si="49"/>
        <v>0.98499999999999999</v>
      </c>
      <c r="M86" s="27">
        <f>J86/'I Disease Parameters'!$E$12</f>
        <v>0.14811274085975007</v>
      </c>
      <c r="N86" s="27">
        <f>K86/'I Disease Parameters'!$E$13</f>
        <v>4.8073752971673774E-2</v>
      </c>
      <c r="O86" s="27">
        <f>L86/'I Disease Parameters'!$E$13</f>
        <v>4.9250000000000002E-2</v>
      </c>
      <c r="P86" s="27">
        <f>(1-L86)/'I Disease Parameters'!$E$13</f>
        <v>7.5000000000000067E-4</v>
      </c>
      <c r="Q86" s="19">
        <f t="shared" si="28"/>
        <v>5807986.8922906481</v>
      </c>
      <c r="R86" s="17">
        <f t="shared" si="29"/>
        <v>365.08935535385677</v>
      </c>
      <c r="S86" s="17">
        <f t="shared" si="30"/>
        <v>526.09451115573574</v>
      </c>
      <c r="T86" s="17">
        <f t="shared" si="31"/>
        <v>296.70827980813607</v>
      </c>
      <c r="U86" s="17">
        <f t="shared" si="32"/>
        <v>775.52012461080062</v>
      </c>
      <c r="V86" s="17">
        <f t="shared" si="33"/>
        <v>6.5863982412804658</v>
      </c>
      <c r="W86" s="17">
        <f t="shared" si="34"/>
        <v>5809950.3045615768</v>
      </c>
      <c r="X86" s="18">
        <f t="shared" ca="1" si="25"/>
        <v>218477.31787760227</v>
      </c>
      <c r="Y86" s="17">
        <f t="shared" si="35"/>
        <v>-25.477529846131802</v>
      </c>
      <c r="Z86" s="17">
        <f t="shared" si="36"/>
        <v>18.198583410931462</v>
      </c>
      <c r="AA86" s="17">
        <f t="shared" si="37"/>
        <v>31.457688052710864</v>
      </c>
      <c r="AB86" s="17">
        <f t="shared" si="38"/>
        <v>-1.7448979539695415</v>
      </c>
      <c r="AC86" s="17">
        <f t="shared" si="39"/>
        <v>39.420576604482676</v>
      </c>
      <c r="AD86" s="18">
        <f t="shared" si="40"/>
        <v>0.22383988332157934</v>
      </c>
      <c r="AE86" s="19">
        <f>IF($B86&gt;$C$1,"",p_2*$Q85*($S85/$W85)+p_3*$Q85*($T85/$W85))</f>
        <v>87.581489727899339</v>
      </c>
      <c r="AF86" s="17">
        <f>IF($B86&gt;$C$1,"",p_4*$R85)</f>
        <v>56.1963050547539</v>
      </c>
      <c r="AG86" s="17">
        <f>IF($B86&gt;$C$1,"",p_5*$R85)</f>
        <v>13.181849333831162</v>
      </c>
      <c r="AH86" s="18">
        <f t="shared" si="41"/>
        <v>69.37815438858506</v>
      </c>
      <c r="AI86" s="72"/>
      <c r="AJ86" s="73"/>
      <c r="AK86" s="73"/>
      <c r="AL86" s="72"/>
      <c r="AM86" s="73"/>
      <c r="AN86" s="73">
        <f t="shared" si="42"/>
        <v>518</v>
      </c>
      <c r="AO86" s="19" t="str">
        <f t="shared" ca="1" si="43"/>
        <v>-</v>
      </c>
      <c r="AP86" s="17" t="str">
        <f t="shared" ca="1" si="44"/>
        <v>-</v>
      </c>
      <c r="AQ86" s="17" t="str">
        <f t="shared" ca="1" si="45"/>
        <v>-</v>
      </c>
      <c r="AR86" s="66" t="str">
        <f t="shared" ca="1" si="46"/>
        <v>-</v>
      </c>
    </row>
    <row r="87" spans="1:44" s="1" customFormat="1" ht="12" x14ac:dyDescent="0.35">
      <c r="A87" s="84"/>
      <c r="B87" s="40">
        <f t="shared" si="26"/>
        <v>84</v>
      </c>
      <c r="C87" s="41">
        <f t="shared" si="27"/>
        <v>43935</v>
      </c>
      <c r="D87" s="28">
        <f>'I Disease Parameters'!$E$6/(1000*365)</f>
        <v>2.4383561643835616E-5</v>
      </c>
      <c r="E87" s="28">
        <f>'I Disease Parameters'!$E$7/(1000*365)</f>
        <v>1.3698630136986302E-5</v>
      </c>
      <c r="F87" s="27">
        <f>(1-'I Disease Parameters'!$E$8)/'I Disease Parameters'!$E$10</f>
        <v>0.16200000000000001</v>
      </c>
      <c r="G87" s="27">
        <f>'I Disease Parameters'!$E$8/'I Disease Parameters'!$E$11</f>
        <v>3.7999999999999999E-2</v>
      </c>
      <c r="H87" s="27">
        <f>1/'I Disease Parameters'!$E$12</f>
        <v>0.05</v>
      </c>
      <c r="I87" s="27">
        <f>'I Disease Parameters'!$E$9/'I Disease Parameters'!$E$14</f>
        <v>0</v>
      </c>
      <c r="J87" s="82">
        <f t="shared" si="47"/>
        <v>2.9622548171950012</v>
      </c>
      <c r="K87" s="60">
        <f t="shared" si="48"/>
        <v>0.96147505943347544</v>
      </c>
      <c r="L87" s="30">
        <f t="shared" si="49"/>
        <v>0.98499999999999999</v>
      </c>
      <c r="M87" s="27">
        <f>J87/'I Disease Parameters'!$E$12</f>
        <v>0.14811274085975007</v>
      </c>
      <c r="N87" s="27">
        <f>K87/'I Disease Parameters'!$E$13</f>
        <v>4.8073752971673774E-2</v>
      </c>
      <c r="O87" s="27">
        <f>L87/'I Disease Parameters'!$E$13</f>
        <v>4.9250000000000002E-2</v>
      </c>
      <c r="P87" s="27">
        <f>(1-L87)/'I Disease Parameters'!$E$13</f>
        <v>7.5000000000000067E-4</v>
      </c>
      <c r="Q87" s="19">
        <f t="shared" si="28"/>
        <v>5807956.8440802451</v>
      </c>
      <c r="R87" s="17">
        <f t="shared" si="29"/>
        <v>384.22051058286735</v>
      </c>
      <c r="S87" s="17">
        <f t="shared" si="30"/>
        <v>558.92705439114832</v>
      </c>
      <c r="T87" s="17">
        <f t="shared" si="31"/>
        <v>295.74219682419209</v>
      </c>
      <c r="U87" s="17">
        <f t="shared" si="32"/>
        <v>816.42710938578728</v>
      </c>
      <c r="V87" s="17">
        <f t="shared" si="33"/>
        <v>6.8089294511365681</v>
      </c>
      <c r="W87" s="17">
        <f t="shared" si="34"/>
        <v>5810012.160951429</v>
      </c>
      <c r="X87" s="18">
        <f t="shared" ca="1" si="25"/>
        <v>218477.31787760227</v>
      </c>
      <c r="Y87" s="17">
        <f t="shared" si="35"/>
        <v>-30.048210402950644</v>
      </c>
      <c r="Z87" s="17">
        <f t="shared" si="36"/>
        <v>19.131155229010574</v>
      </c>
      <c r="AA87" s="17">
        <f t="shared" si="37"/>
        <v>32.832543235412572</v>
      </c>
      <c r="AB87" s="17">
        <f t="shared" si="38"/>
        <v>-0.96608298394397707</v>
      </c>
      <c r="AC87" s="17">
        <f t="shared" si="39"/>
        <v>40.906984774986654</v>
      </c>
      <c r="AD87" s="18">
        <f t="shared" si="40"/>
        <v>0.22253120985610231</v>
      </c>
      <c r="AE87" s="19">
        <f>IF($B87&gt;$C$1,"",p_2*$Q86*($S86/$W86)+p_3*$Q86*($T86/$W86))</f>
        <v>92.154027523827864</v>
      </c>
      <c r="AF87" s="17">
        <f>IF($B87&gt;$C$1,"",p_4*$R86)</f>
        <v>59.144475567324797</v>
      </c>
      <c r="AG87" s="17">
        <f>IF($B87&gt;$C$1,"",p_5*$R86)</f>
        <v>13.873395503446558</v>
      </c>
      <c r="AH87" s="18">
        <f t="shared" si="41"/>
        <v>73.017871070771349</v>
      </c>
      <c r="AI87" s="72"/>
      <c r="AJ87" s="73"/>
      <c r="AK87" s="73"/>
      <c r="AL87" s="72"/>
      <c r="AM87" s="73"/>
      <c r="AN87" s="73">
        <f t="shared" si="42"/>
        <v>518</v>
      </c>
      <c r="AO87" s="19" t="str">
        <f t="shared" ca="1" si="43"/>
        <v>-</v>
      </c>
      <c r="AP87" s="17" t="str">
        <f t="shared" ca="1" si="44"/>
        <v>-</v>
      </c>
      <c r="AQ87" s="17" t="str">
        <f t="shared" ca="1" si="45"/>
        <v>-</v>
      </c>
      <c r="AR87" s="66" t="str">
        <f t="shared" ca="1" si="46"/>
        <v>-</v>
      </c>
    </row>
    <row r="88" spans="1:44" s="1" customFormat="1" ht="12" x14ac:dyDescent="0.35">
      <c r="A88" s="84"/>
      <c r="B88" s="40">
        <f t="shared" si="26"/>
        <v>85</v>
      </c>
      <c r="C88" s="41">
        <f t="shared" si="27"/>
        <v>43936</v>
      </c>
      <c r="D88" s="28">
        <f>'I Disease Parameters'!$E$6/(1000*365)</f>
        <v>2.4383561643835616E-5</v>
      </c>
      <c r="E88" s="28">
        <f>'I Disease Parameters'!$E$7/(1000*365)</f>
        <v>1.3698630136986302E-5</v>
      </c>
      <c r="F88" s="27">
        <f>(1-'I Disease Parameters'!$E$8)/'I Disease Parameters'!$E$10</f>
        <v>0.16200000000000001</v>
      </c>
      <c r="G88" s="27">
        <f>'I Disease Parameters'!$E$8/'I Disease Parameters'!$E$11</f>
        <v>3.7999999999999999E-2</v>
      </c>
      <c r="H88" s="27">
        <f>1/'I Disease Parameters'!$E$12</f>
        <v>0.05</v>
      </c>
      <c r="I88" s="27">
        <f>'I Disease Parameters'!$E$9/'I Disease Parameters'!$E$14</f>
        <v>0</v>
      </c>
      <c r="J88" s="82">
        <f t="shared" si="47"/>
        <v>2.9622548171950012</v>
      </c>
      <c r="K88" s="60">
        <f t="shared" si="48"/>
        <v>0.96147505943347544</v>
      </c>
      <c r="L88" s="30">
        <f t="shared" si="49"/>
        <v>0.98499999999999999</v>
      </c>
      <c r="M88" s="27">
        <f>J88/'I Disease Parameters'!$E$12</f>
        <v>0.14811274085975007</v>
      </c>
      <c r="N88" s="27">
        <f>K88/'I Disease Parameters'!$E$13</f>
        <v>4.8073752971673774E-2</v>
      </c>
      <c r="O88" s="27">
        <f>L88/'I Disease Parameters'!$E$13</f>
        <v>4.9250000000000002E-2</v>
      </c>
      <c r="P88" s="27">
        <f>(1-L88)/'I Disease Parameters'!$E$13</f>
        <v>7.5000000000000067E-4</v>
      </c>
      <c r="Q88" s="19">
        <f t="shared" si="28"/>
        <v>5807921.9844767386</v>
      </c>
      <c r="R88" s="17">
        <f t="shared" si="29"/>
        <v>404.33848569749284</v>
      </c>
      <c r="S88" s="17">
        <f t="shared" si="30"/>
        <v>593.21676785102375</v>
      </c>
      <c r="T88" s="17">
        <f t="shared" si="31"/>
        <v>295.55141512216125</v>
      </c>
      <c r="U88" s="17">
        <f t="shared" si="32"/>
        <v>858.92758136593091</v>
      </c>
      <c r="V88" s="17">
        <f t="shared" si="33"/>
        <v>7.0307360987547121</v>
      </c>
      <c r="W88" s="17">
        <f t="shared" si="34"/>
        <v>5810074.0187267754</v>
      </c>
      <c r="X88" s="18">
        <f t="shared" ca="1" si="25"/>
        <v>218477.31787760227</v>
      </c>
      <c r="Y88" s="17">
        <f t="shared" si="35"/>
        <v>-34.85960350651294</v>
      </c>
      <c r="Z88" s="17">
        <f t="shared" si="36"/>
        <v>20.117975114625494</v>
      </c>
      <c r="AA88" s="17">
        <f t="shared" si="37"/>
        <v>34.289713459875429</v>
      </c>
      <c r="AB88" s="17">
        <f t="shared" si="38"/>
        <v>-0.1907817020308471</v>
      </c>
      <c r="AC88" s="17">
        <f t="shared" si="39"/>
        <v>42.500471980143629</v>
      </c>
      <c r="AD88" s="18">
        <f t="shared" si="40"/>
        <v>0.22180664761814395</v>
      </c>
      <c r="AE88" s="19">
        <f>IF($B88&gt;$C$1,"",p_2*$Q87*($S87/$W87)+p_3*$Q87*($T87/$W87))</f>
        <v>96.967340525864444</v>
      </c>
      <c r="AF88" s="17">
        <f>IF($B88&gt;$C$1,"",p_4*$R87)</f>
        <v>62.243722714424514</v>
      </c>
      <c r="AG88" s="17">
        <f>IF($B88&gt;$C$1,"",p_5*$R87)</f>
        <v>14.60037940214896</v>
      </c>
      <c r="AH88" s="18">
        <f t="shared" si="41"/>
        <v>76.844102116573481</v>
      </c>
      <c r="AI88" s="72"/>
      <c r="AJ88" s="73"/>
      <c r="AK88" s="73"/>
      <c r="AL88" s="72"/>
      <c r="AM88" s="73"/>
      <c r="AN88" s="73">
        <f t="shared" si="42"/>
        <v>518</v>
      </c>
      <c r="AO88" s="19" t="str">
        <f t="shared" ca="1" si="43"/>
        <v>-</v>
      </c>
      <c r="AP88" s="17" t="str">
        <f t="shared" ca="1" si="44"/>
        <v>-</v>
      </c>
      <c r="AQ88" s="17" t="str">
        <f t="shared" ca="1" si="45"/>
        <v>-</v>
      </c>
      <c r="AR88" s="66" t="str">
        <f t="shared" ca="1" si="46"/>
        <v>-</v>
      </c>
    </row>
    <row r="89" spans="1:44" s="1" customFormat="1" ht="12" x14ac:dyDescent="0.35">
      <c r="A89" s="84"/>
      <c r="B89" s="40">
        <f t="shared" si="26"/>
        <v>86</v>
      </c>
      <c r="C89" s="41">
        <f t="shared" si="27"/>
        <v>43937</v>
      </c>
      <c r="D89" s="28">
        <f>'I Disease Parameters'!$E$6/(1000*365)</f>
        <v>2.4383561643835616E-5</v>
      </c>
      <c r="E89" s="28">
        <f>'I Disease Parameters'!$E$7/(1000*365)</f>
        <v>1.3698630136986302E-5</v>
      </c>
      <c r="F89" s="27">
        <f>(1-'I Disease Parameters'!$E$8)/'I Disease Parameters'!$E$10</f>
        <v>0.16200000000000001</v>
      </c>
      <c r="G89" s="27">
        <f>'I Disease Parameters'!$E$8/'I Disease Parameters'!$E$11</f>
        <v>3.7999999999999999E-2</v>
      </c>
      <c r="H89" s="27">
        <f>1/'I Disease Parameters'!$E$12</f>
        <v>0.05</v>
      </c>
      <c r="I89" s="27">
        <f>'I Disease Parameters'!$E$9/'I Disease Parameters'!$E$14</f>
        <v>0</v>
      </c>
      <c r="J89" s="82">
        <f t="shared" si="47"/>
        <v>2.9622548171950012</v>
      </c>
      <c r="K89" s="60">
        <f t="shared" si="48"/>
        <v>0.96147505943347544</v>
      </c>
      <c r="L89" s="30">
        <f t="shared" si="49"/>
        <v>0.98499999999999999</v>
      </c>
      <c r="M89" s="27">
        <f>J89/'I Disease Parameters'!$E$12</f>
        <v>0.14811274085975007</v>
      </c>
      <c r="N89" s="27">
        <f>K89/'I Disease Parameters'!$E$13</f>
        <v>4.8073752971673774E-2</v>
      </c>
      <c r="O89" s="27">
        <f>L89/'I Disease Parameters'!$E$13</f>
        <v>4.9250000000000002E-2</v>
      </c>
      <c r="P89" s="27">
        <f>(1-L89)/'I Disease Parameters'!$E$13</f>
        <v>7.5000000000000067E-4</v>
      </c>
      <c r="Q89" s="19">
        <f t="shared" si="28"/>
        <v>5807882.0607793499</v>
      </c>
      <c r="R89" s="17">
        <f t="shared" si="29"/>
        <v>425.49866992506827</v>
      </c>
      <c r="S89" s="17">
        <f t="shared" si="30"/>
        <v>629.05063788437246</v>
      </c>
      <c r="T89" s="17">
        <f t="shared" si="31"/>
        <v>296.13465817303563</v>
      </c>
      <c r="U89" s="17">
        <f t="shared" si="32"/>
        <v>903.132560821997</v>
      </c>
      <c r="V89" s="17">
        <f t="shared" si="33"/>
        <v>7.2523996600963336</v>
      </c>
      <c r="W89" s="17">
        <f t="shared" si="34"/>
        <v>5810135.877306154</v>
      </c>
      <c r="X89" s="18">
        <f t="shared" ca="1" si="25"/>
        <v>218477.31787760227</v>
      </c>
      <c r="Y89" s="17">
        <f t="shared" si="35"/>
        <v>-39.923697388730943</v>
      </c>
      <c r="Z89" s="17">
        <f t="shared" si="36"/>
        <v>21.160184227575428</v>
      </c>
      <c r="AA89" s="17">
        <f t="shared" si="37"/>
        <v>35.833870033348717</v>
      </c>
      <c r="AB89" s="17">
        <f t="shared" si="38"/>
        <v>0.58324305087438688</v>
      </c>
      <c r="AC89" s="17">
        <f t="shared" si="39"/>
        <v>44.204979456066098</v>
      </c>
      <c r="AD89" s="18">
        <f t="shared" si="40"/>
        <v>0.22166356134162157</v>
      </c>
      <c r="AE89" s="19">
        <f>IF($B89&gt;$C$1,"",p_2*$Q88*($S88/$W88)+p_3*$Q88*($T88/$W88))</f>
        <v>102.03342025043973</v>
      </c>
      <c r="AF89" s="17">
        <f>IF($B89&gt;$C$1,"",p_4*$R88)</f>
        <v>65.502834682993836</v>
      </c>
      <c r="AG89" s="17">
        <f>IF($B89&gt;$C$1,"",p_5*$R88)</f>
        <v>15.364862456504728</v>
      </c>
      <c r="AH89" s="18">
        <f t="shared" si="41"/>
        <v>80.86769713949856</v>
      </c>
      <c r="AI89" s="72"/>
      <c r="AJ89" s="73"/>
      <c r="AK89" s="73"/>
      <c r="AL89" s="72"/>
      <c r="AM89" s="73"/>
      <c r="AN89" s="73">
        <f t="shared" si="42"/>
        <v>518</v>
      </c>
      <c r="AO89" s="19" t="str">
        <f t="shared" ca="1" si="43"/>
        <v>-</v>
      </c>
      <c r="AP89" s="17" t="str">
        <f t="shared" ca="1" si="44"/>
        <v>-</v>
      </c>
      <c r="AQ89" s="17" t="str">
        <f t="shared" ca="1" si="45"/>
        <v>-</v>
      </c>
      <c r="AR89" s="66" t="str">
        <f t="shared" ca="1" si="46"/>
        <v>-</v>
      </c>
    </row>
    <row r="90" spans="1:44" s="1" customFormat="1" ht="12" x14ac:dyDescent="0.35">
      <c r="A90" s="84"/>
      <c r="B90" s="40">
        <f t="shared" si="26"/>
        <v>87</v>
      </c>
      <c r="C90" s="41">
        <f t="shared" si="27"/>
        <v>43938</v>
      </c>
      <c r="D90" s="28">
        <f>'I Disease Parameters'!$E$6/(1000*365)</f>
        <v>2.4383561643835616E-5</v>
      </c>
      <c r="E90" s="28">
        <f>'I Disease Parameters'!$E$7/(1000*365)</f>
        <v>1.3698630136986302E-5</v>
      </c>
      <c r="F90" s="27">
        <f>(1-'I Disease Parameters'!$E$8)/'I Disease Parameters'!$E$10</f>
        <v>0.16200000000000001</v>
      </c>
      <c r="G90" s="27">
        <f>'I Disease Parameters'!$E$8/'I Disease Parameters'!$E$11</f>
        <v>3.7999999999999999E-2</v>
      </c>
      <c r="H90" s="27">
        <f>1/'I Disease Parameters'!$E$12</f>
        <v>0.05</v>
      </c>
      <c r="I90" s="27">
        <f>'I Disease Parameters'!$E$9/'I Disease Parameters'!$E$14</f>
        <v>0</v>
      </c>
      <c r="J90" s="82">
        <f t="shared" si="47"/>
        <v>2.9622548171950012</v>
      </c>
      <c r="K90" s="60">
        <f t="shared" si="48"/>
        <v>0.96147505943347544</v>
      </c>
      <c r="L90" s="30">
        <f t="shared" si="49"/>
        <v>0.98499999999999999</v>
      </c>
      <c r="M90" s="27">
        <f>J90/'I Disease Parameters'!$E$12</f>
        <v>0.14811274085975007</v>
      </c>
      <c r="N90" s="27">
        <f>K90/'I Disease Parameters'!$E$13</f>
        <v>4.8073752971673774E-2</v>
      </c>
      <c r="O90" s="27">
        <f>L90/'I Disease Parameters'!$E$13</f>
        <v>4.9250000000000002E-2</v>
      </c>
      <c r="P90" s="27">
        <f>(1-L90)/'I Disease Parameters'!$E$13</f>
        <v>7.5000000000000067E-4</v>
      </c>
      <c r="Q90" s="19">
        <f t="shared" si="28"/>
        <v>5807836.807503188</v>
      </c>
      <c r="R90" s="17">
        <f t="shared" si="29"/>
        <v>447.75816144675912</v>
      </c>
      <c r="S90" s="17">
        <f t="shared" si="30"/>
        <v>666.52027338598907</v>
      </c>
      <c r="T90" s="17">
        <f t="shared" si="31"/>
        <v>297.49281808238339</v>
      </c>
      <c r="U90" s="17">
        <f t="shared" si="32"/>
        <v>949.1573529523223</v>
      </c>
      <c r="V90" s="17">
        <f t="shared" si="33"/>
        <v>7.4745006537261105</v>
      </c>
      <c r="W90" s="17">
        <f t="shared" si="34"/>
        <v>5810197.7361090556</v>
      </c>
      <c r="X90" s="18">
        <f t="shared" ca="1" si="25"/>
        <v>218477.31787760227</v>
      </c>
      <c r="Y90" s="17">
        <f t="shared" si="35"/>
        <v>-45.253276161849499</v>
      </c>
      <c r="Z90" s="17">
        <f t="shared" si="36"/>
        <v>22.259491521690848</v>
      </c>
      <c r="AA90" s="17">
        <f t="shared" si="37"/>
        <v>37.469635501616608</v>
      </c>
      <c r="AB90" s="17">
        <f t="shared" si="38"/>
        <v>1.3581599093477621</v>
      </c>
      <c r="AC90" s="17">
        <f t="shared" si="39"/>
        <v>46.024792130325295</v>
      </c>
      <c r="AD90" s="18">
        <f t="shared" si="40"/>
        <v>0.22210099362977687</v>
      </c>
      <c r="AE90" s="19">
        <f>IF($B90&gt;$C$1,"",p_2*$Q89*($S89/$W89)+p_3*$Q89*($T89/$W89))</f>
        <v>107.36505425560765</v>
      </c>
      <c r="AF90" s="17">
        <f>IF($B90&gt;$C$1,"",p_4*$R89)</f>
        <v>68.930784527861064</v>
      </c>
      <c r="AG90" s="17">
        <f>IF($B90&gt;$C$1,"",p_5*$R89)</f>
        <v>16.168949457152593</v>
      </c>
      <c r="AH90" s="18">
        <f t="shared" si="41"/>
        <v>85.099733985013657</v>
      </c>
      <c r="AI90" s="72"/>
      <c r="AJ90" s="73"/>
      <c r="AK90" s="73"/>
      <c r="AL90" s="72"/>
      <c r="AM90" s="73"/>
      <c r="AN90" s="73">
        <f t="shared" si="42"/>
        <v>518</v>
      </c>
      <c r="AO90" s="19" t="str">
        <f t="shared" ca="1" si="43"/>
        <v>-</v>
      </c>
      <c r="AP90" s="17" t="str">
        <f t="shared" ca="1" si="44"/>
        <v>-</v>
      </c>
      <c r="AQ90" s="17" t="str">
        <f t="shared" ca="1" si="45"/>
        <v>-</v>
      </c>
      <c r="AR90" s="66" t="str">
        <f t="shared" ca="1" si="46"/>
        <v>-</v>
      </c>
    </row>
    <row r="91" spans="1:44" s="1" customFormat="1" ht="12" x14ac:dyDescent="0.35">
      <c r="A91" s="84"/>
      <c r="B91" s="40">
        <f t="shared" si="26"/>
        <v>88</v>
      </c>
      <c r="C91" s="41">
        <f t="shared" si="27"/>
        <v>43939</v>
      </c>
      <c r="D91" s="28">
        <f>'I Disease Parameters'!$E$6/(1000*365)</f>
        <v>2.4383561643835616E-5</v>
      </c>
      <c r="E91" s="28">
        <f>'I Disease Parameters'!$E$7/(1000*365)</f>
        <v>1.3698630136986302E-5</v>
      </c>
      <c r="F91" s="27">
        <f>(1-'I Disease Parameters'!$E$8)/'I Disease Parameters'!$E$10</f>
        <v>0.16200000000000001</v>
      </c>
      <c r="G91" s="27">
        <f>'I Disease Parameters'!$E$8/'I Disease Parameters'!$E$11</f>
        <v>3.7999999999999999E-2</v>
      </c>
      <c r="H91" s="27">
        <f>1/'I Disease Parameters'!$E$12</f>
        <v>0.05</v>
      </c>
      <c r="I91" s="27">
        <f>'I Disease Parameters'!$E$9/'I Disease Parameters'!$E$14</f>
        <v>0</v>
      </c>
      <c r="J91" s="82">
        <f t="shared" si="47"/>
        <v>2.9622548171950012</v>
      </c>
      <c r="K91" s="60">
        <f t="shared" si="48"/>
        <v>0.96147505943347544</v>
      </c>
      <c r="L91" s="30">
        <f t="shared" si="49"/>
        <v>0.98499999999999999</v>
      </c>
      <c r="M91" s="27">
        <f>J91/'I Disease Parameters'!$E$12</f>
        <v>0.14811274085975007</v>
      </c>
      <c r="N91" s="27">
        <f>K91/'I Disease Parameters'!$E$13</f>
        <v>4.8073752971673774E-2</v>
      </c>
      <c r="O91" s="27">
        <f>L91/'I Disease Parameters'!$E$13</f>
        <v>4.9250000000000002E-2</v>
      </c>
      <c r="P91" s="27">
        <f>(1-L91)/'I Disease Parameters'!$E$13</f>
        <v>7.5000000000000067E-4</v>
      </c>
      <c r="Q91" s="19">
        <f t="shared" si="28"/>
        <v>5807785.9455942558</v>
      </c>
      <c r="R91" s="17">
        <f t="shared" si="29"/>
        <v>471.17621075683047</v>
      </c>
      <c r="S91" s="17">
        <f t="shared" si="30"/>
        <v>705.72195145636067</v>
      </c>
      <c r="T91" s="17">
        <f t="shared" si="31"/>
        <v>299.62891206915782</v>
      </c>
      <c r="U91" s="17">
        <f t="shared" si="32"/>
        <v>997.12188575665925</v>
      </c>
      <c r="V91" s="17">
        <f t="shared" si="33"/>
        <v>7.6976202672878982</v>
      </c>
      <c r="W91" s="17">
        <f t="shared" si="34"/>
        <v>5810259.5945542948</v>
      </c>
      <c r="X91" s="18">
        <f t="shared" ca="1" si="25"/>
        <v>218477.31787760227</v>
      </c>
      <c r="Y91" s="17">
        <f t="shared" si="35"/>
        <v>-50.861908932216465</v>
      </c>
      <c r="Z91" s="17">
        <f t="shared" si="36"/>
        <v>23.418049310071353</v>
      </c>
      <c r="AA91" s="17">
        <f t="shared" si="37"/>
        <v>39.201678070371599</v>
      </c>
      <c r="AB91" s="17">
        <f t="shared" si="38"/>
        <v>2.1360939867744264</v>
      </c>
      <c r="AC91" s="17">
        <f t="shared" si="39"/>
        <v>47.964532804336955</v>
      </c>
      <c r="AD91" s="18">
        <f t="shared" si="40"/>
        <v>0.22311961356178767</v>
      </c>
      <c r="AE91" s="19">
        <f>IF($B91&gt;$C$1,"",p_2*$Q90*($S90/$W90)+p_3*$Q90*($T90/$W90))</f>
        <v>112.97581527286756</v>
      </c>
      <c r="AF91" s="17">
        <f>IF($B91&gt;$C$1,"",p_4*$R90)</f>
        <v>72.536822154374974</v>
      </c>
      <c r="AG91" s="17">
        <f>IF($B91&gt;$C$1,"",p_5*$R90)</f>
        <v>17.014810134976845</v>
      </c>
      <c r="AH91" s="18">
        <f t="shared" si="41"/>
        <v>89.551632289351815</v>
      </c>
      <c r="AI91" s="72"/>
      <c r="AJ91" s="73"/>
      <c r="AK91" s="73"/>
      <c r="AL91" s="72"/>
      <c r="AM91" s="73"/>
      <c r="AN91" s="73">
        <f t="shared" si="42"/>
        <v>518</v>
      </c>
      <c r="AO91" s="19" t="str">
        <f t="shared" ca="1" si="43"/>
        <v>-</v>
      </c>
      <c r="AP91" s="17" t="str">
        <f t="shared" ca="1" si="44"/>
        <v>-</v>
      </c>
      <c r="AQ91" s="17" t="str">
        <f t="shared" ca="1" si="45"/>
        <v>-</v>
      </c>
      <c r="AR91" s="66" t="str">
        <f t="shared" ca="1" si="46"/>
        <v>-</v>
      </c>
    </row>
    <row r="92" spans="1:44" s="1" customFormat="1" ht="12" x14ac:dyDescent="0.35">
      <c r="A92" s="84"/>
      <c r="B92" s="40">
        <f t="shared" si="26"/>
        <v>89</v>
      </c>
      <c r="C92" s="41">
        <f t="shared" si="27"/>
        <v>43940</v>
      </c>
      <c r="D92" s="28">
        <f>'I Disease Parameters'!$E$6/(1000*365)</f>
        <v>2.4383561643835616E-5</v>
      </c>
      <c r="E92" s="28">
        <f>'I Disease Parameters'!$E$7/(1000*365)</f>
        <v>1.3698630136986302E-5</v>
      </c>
      <c r="F92" s="27">
        <f>(1-'I Disease Parameters'!$E$8)/'I Disease Parameters'!$E$10</f>
        <v>0.16200000000000001</v>
      </c>
      <c r="G92" s="27">
        <f>'I Disease Parameters'!$E$8/'I Disease Parameters'!$E$11</f>
        <v>3.7999999999999999E-2</v>
      </c>
      <c r="H92" s="27">
        <f>1/'I Disease Parameters'!$E$12</f>
        <v>0.05</v>
      </c>
      <c r="I92" s="27">
        <f>'I Disease Parameters'!$E$9/'I Disease Parameters'!$E$14</f>
        <v>0</v>
      </c>
      <c r="J92" s="82">
        <f t="shared" si="47"/>
        <v>2.9622548171950012</v>
      </c>
      <c r="K92" s="60">
        <f t="shared" si="48"/>
        <v>0.96147505943347544</v>
      </c>
      <c r="L92" s="30">
        <f t="shared" si="49"/>
        <v>0.98499999999999999</v>
      </c>
      <c r="M92" s="27">
        <f>J92/'I Disease Parameters'!$E$12</f>
        <v>0.14811274085975007</v>
      </c>
      <c r="N92" s="27">
        <f>K92/'I Disease Parameters'!$E$13</f>
        <v>4.8073752971673774E-2</v>
      </c>
      <c r="O92" s="27">
        <f>L92/'I Disease Parameters'!$E$13</f>
        <v>4.9250000000000002E-2</v>
      </c>
      <c r="P92" s="27">
        <f>(1-L92)/'I Disease Parameters'!$E$13</f>
        <v>7.5000000000000067E-4</v>
      </c>
      <c r="Q92" s="19">
        <f t="shared" si="28"/>
        <v>5807729.181640177</v>
      </c>
      <c r="R92" s="17">
        <f t="shared" si="29"/>
        <v>495.81457962252256</v>
      </c>
      <c r="S92" s="17">
        <f t="shared" si="30"/>
        <v>746.7567326021566</v>
      </c>
      <c r="T92" s="17">
        <f t="shared" si="31"/>
        <v>302.54805796881476</v>
      </c>
      <c r="U92" s="17">
        <f t="shared" si="32"/>
        <v>1047.1510480449688</v>
      </c>
      <c r="V92" s="17">
        <f t="shared" si="33"/>
        <v>7.9223419513397664</v>
      </c>
      <c r="W92" s="17">
        <f t="shared" si="34"/>
        <v>5810321.4520584159</v>
      </c>
      <c r="X92" s="18">
        <f t="shared" ca="1" si="25"/>
        <v>218477.31787760227</v>
      </c>
      <c r="Y92" s="17">
        <f t="shared" si="35"/>
        <v>-56.763954078778625</v>
      </c>
      <c r="Z92" s="17">
        <f t="shared" si="36"/>
        <v>24.638368865692087</v>
      </c>
      <c r="AA92" s="17">
        <f t="shared" si="37"/>
        <v>41.034781145795932</v>
      </c>
      <c r="AB92" s="17">
        <f t="shared" si="38"/>
        <v>2.9191458996569395</v>
      </c>
      <c r="AC92" s="17">
        <f t="shared" si="39"/>
        <v>50.029162288309522</v>
      </c>
      <c r="AD92" s="18">
        <f t="shared" si="40"/>
        <v>0.22472168405186821</v>
      </c>
      <c r="AE92" s="19">
        <f>IF($B92&gt;$C$1,"",p_2*$Q91*($S91/$W91)+p_3*$Q91*($T91/$W91))</f>
        <v>118.88006548569872</v>
      </c>
      <c r="AF92" s="17">
        <f>IF($B92&gt;$C$1,"",p_4*$R91)</f>
        <v>76.330546142606536</v>
      </c>
      <c r="AG92" s="17">
        <f>IF($B92&gt;$C$1,"",p_5*$R91)</f>
        <v>17.904696008759558</v>
      </c>
      <c r="AH92" s="18">
        <f t="shared" si="41"/>
        <v>94.235242151366094</v>
      </c>
      <c r="AI92" s="72"/>
      <c r="AJ92" s="73"/>
      <c r="AK92" s="73"/>
      <c r="AL92" s="72"/>
      <c r="AM92" s="73"/>
      <c r="AN92" s="73">
        <f t="shared" si="42"/>
        <v>518</v>
      </c>
      <c r="AO92" s="19" t="str">
        <f t="shared" ca="1" si="43"/>
        <v>-</v>
      </c>
      <c r="AP92" s="17" t="str">
        <f t="shared" ca="1" si="44"/>
        <v>-</v>
      </c>
      <c r="AQ92" s="17" t="str">
        <f t="shared" ca="1" si="45"/>
        <v>-</v>
      </c>
      <c r="AR92" s="66" t="str">
        <f t="shared" ca="1" si="46"/>
        <v>-</v>
      </c>
    </row>
    <row r="93" spans="1:44" s="1" customFormat="1" ht="12" x14ac:dyDescent="0.35">
      <c r="A93" s="84"/>
      <c r="B93" s="40">
        <f t="shared" si="26"/>
        <v>90</v>
      </c>
      <c r="C93" s="41">
        <f t="shared" si="27"/>
        <v>43941</v>
      </c>
      <c r="D93" s="28">
        <f>'I Disease Parameters'!$E$6/(1000*365)</f>
        <v>2.4383561643835616E-5</v>
      </c>
      <c r="E93" s="28">
        <f>'I Disease Parameters'!$E$7/(1000*365)</f>
        <v>1.3698630136986302E-5</v>
      </c>
      <c r="F93" s="27">
        <f>(1-'I Disease Parameters'!$E$8)/'I Disease Parameters'!$E$10</f>
        <v>0.16200000000000001</v>
      </c>
      <c r="G93" s="27">
        <f>'I Disease Parameters'!$E$8/'I Disease Parameters'!$E$11</f>
        <v>3.7999999999999999E-2</v>
      </c>
      <c r="H93" s="27">
        <f>1/'I Disease Parameters'!$E$12</f>
        <v>0.05</v>
      </c>
      <c r="I93" s="27">
        <f>'I Disease Parameters'!$E$9/'I Disease Parameters'!$E$14</f>
        <v>0</v>
      </c>
      <c r="J93" s="82">
        <f t="shared" si="47"/>
        <v>2.9622548171950012</v>
      </c>
      <c r="K93" s="60">
        <f t="shared" si="48"/>
        <v>0.96147505943347544</v>
      </c>
      <c r="L93" s="30">
        <f t="shared" si="49"/>
        <v>0.98499999999999999</v>
      </c>
      <c r="M93" s="27">
        <f>J93/'I Disease Parameters'!$E$12</f>
        <v>0.14811274085975007</v>
      </c>
      <c r="N93" s="27">
        <f>K93/'I Disease Parameters'!$E$13</f>
        <v>4.8073752971673774E-2</v>
      </c>
      <c r="O93" s="27">
        <f>L93/'I Disease Parameters'!$E$13</f>
        <v>4.9250000000000002E-2</v>
      </c>
      <c r="P93" s="27">
        <f>(1-L93)/'I Disease Parameters'!$E$13</f>
        <v>7.5000000000000067E-4</v>
      </c>
      <c r="Q93" s="19">
        <f t="shared" si="28"/>
        <v>5807666.2070654994</v>
      </c>
      <c r="R93" s="17">
        <f t="shared" si="29"/>
        <v>521.73784369612588</v>
      </c>
      <c r="S93" s="17">
        <f t="shared" si="30"/>
        <v>789.73062832661515</v>
      </c>
      <c r="T93" s="17">
        <f t="shared" si="31"/>
        <v>306.25746460208512</v>
      </c>
      <c r="U93" s="17">
        <f t="shared" si="32"/>
        <v>1099.3750319951362</v>
      </c>
      <c r="V93" s="17">
        <f t="shared" si="33"/>
        <v>8.1492529948163774</v>
      </c>
      <c r="W93" s="17">
        <f t="shared" si="34"/>
        <v>5810383.3080341192</v>
      </c>
      <c r="X93" s="18">
        <f t="shared" ca="1" si="25"/>
        <v>218477.31787760227</v>
      </c>
      <c r="Y93" s="17">
        <f t="shared" si="35"/>
        <v>-62.97457467764616</v>
      </c>
      <c r="Z93" s="17">
        <f t="shared" si="36"/>
        <v>25.92326407360332</v>
      </c>
      <c r="AA93" s="17">
        <f t="shared" si="37"/>
        <v>42.973895724458544</v>
      </c>
      <c r="AB93" s="17">
        <f t="shared" si="38"/>
        <v>3.7094066332703619</v>
      </c>
      <c r="AC93" s="17">
        <f t="shared" si="39"/>
        <v>52.223983950167394</v>
      </c>
      <c r="AD93" s="18">
        <f t="shared" si="40"/>
        <v>0.22691104347661106</v>
      </c>
      <c r="AE93" s="19">
        <f>IF($B93&gt;$C$1,"",p_2*$Q92*($S92/$W92)+p_3*$Q92*($T92/$W92))</f>
        <v>125.09297197865043</v>
      </c>
      <c r="AF93" s="17">
        <f>IF($B93&gt;$C$1,"",p_4*$R92)</f>
        <v>80.321961898848656</v>
      </c>
      <c r="AG93" s="17">
        <f>IF($B93&gt;$C$1,"",p_5*$R92)</f>
        <v>18.840954025655858</v>
      </c>
      <c r="AH93" s="18">
        <f t="shared" si="41"/>
        <v>99.162915924504517</v>
      </c>
      <c r="AI93" s="72"/>
      <c r="AJ93" s="73"/>
      <c r="AK93" s="73"/>
      <c r="AL93" s="72"/>
      <c r="AM93" s="73"/>
      <c r="AN93" s="73">
        <f t="shared" si="42"/>
        <v>518</v>
      </c>
      <c r="AO93" s="19" t="str">
        <f t="shared" ca="1" si="43"/>
        <v>-</v>
      </c>
      <c r="AP93" s="17" t="str">
        <f t="shared" ca="1" si="44"/>
        <v>-</v>
      </c>
      <c r="AQ93" s="17" t="str">
        <f t="shared" ca="1" si="45"/>
        <v>-</v>
      </c>
      <c r="AR93" s="66" t="str">
        <f t="shared" ca="1" si="46"/>
        <v>-</v>
      </c>
    </row>
    <row r="94" spans="1:44" s="1" customFormat="1" ht="12" x14ac:dyDescent="0.35">
      <c r="A94" s="84"/>
      <c r="B94" s="40">
        <f t="shared" si="26"/>
        <v>91</v>
      </c>
      <c r="C94" s="41">
        <f t="shared" si="27"/>
        <v>43942</v>
      </c>
      <c r="D94" s="28">
        <f>'I Disease Parameters'!$E$6/(1000*365)</f>
        <v>2.4383561643835616E-5</v>
      </c>
      <c r="E94" s="28">
        <f>'I Disease Parameters'!$E$7/(1000*365)</f>
        <v>1.3698630136986302E-5</v>
      </c>
      <c r="F94" s="27">
        <f>(1-'I Disease Parameters'!$E$8)/'I Disease Parameters'!$E$10</f>
        <v>0.16200000000000001</v>
      </c>
      <c r="G94" s="27">
        <f>'I Disease Parameters'!$E$8/'I Disease Parameters'!$E$11</f>
        <v>3.7999999999999999E-2</v>
      </c>
      <c r="H94" s="27">
        <f>1/'I Disease Parameters'!$E$12</f>
        <v>0.05</v>
      </c>
      <c r="I94" s="27">
        <f>'I Disease Parameters'!$E$9/'I Disease Parameters'!$E$14</f>
        <v>0</v>
      </c>
      <c r="J94" s="82">
        <f t="shared" si="47"/>
        <v>2.9622548171950012</v>
      </c>
      <c r="K94" s="60">
        <f t="shared" si="48"/>
        <v>0.96147505943347544</v>
      </c>
      <c r="L94" s="30">
        <f t="shared" si="49"/>
        <v>0.98499999999999999</v>
      </c>
      <c r="M94" s="27">
        <f>J94/'I Disease Parameters'!$E$12</f>
        <v>0.14811274085975007</v>
      </c>
      <c r="N94" s="27">
        <f>K94/'I Disease Parameters'!$E$13</f>
        <v>4.8073752971673774E-2</v>
      </c>
      <c r="O94" s="27">
        <f>L94/'I Disease Parameters'!$E$13</f>
        <v>4.9250000000000002E-2</v>
      </c>
      <c r="P94" s="27">
        <f>(1-L94)/'I Disease Parameters'!$E$13</f>
        <v>7.5000000000000067E-4</v>
      </c>
      <c r="Q94" s="19">
        <f t="shared" si="28"/>
        <v>5807596.6973031228</v>
      </c>
      <c r="R94" s="17">
        <f t="shared" si="29"/>
        <v>549.013658475841</v>
      </c>
      <c r="S94" s="17">
        <f t="shared" si="30"/>
        <v>834.75480936127144</v>
      </c>
      <c r="T94" s="17">
        <f t="shared" si="31"/>
        <v>310.7664341246994</v>
      </c>
      <c r="U94" s="17">
        <f t="shared" si="32"/>
        <v>1153.9296836111744</v>
      </c>
      <c r="V94" s="17">
        <f t="shared" si="33"/>
        <v>8.3789460932679418</v>
      </c>
      <c r="W94" s="17">
        <f t="shared" si="34"/>
        <v>5810445.1618886953</v>
      </c>
      <c r="X94" s="18">
        <f t="shared" ca="1" si="25"/>
        <v>218477.31787760227</v>
      </c>
      <c r="Y94" s="17">
        <f t="shared" si="35"/>
        <v>-69.50976237654686</v>
      </c>
      <c r="Z94" s="17">
        <f t="shared" si="36"/>
        <v>27.27581477971512</v>
      </c>
      <c r="AA94" s="17">
        <f t="shared" si="37"/>
        <v>45.024181034656294</v>
      </c>
      <c r="AB94" s="17">
        <f t="shared" si="38"/>
        <v>4.5089695226142794</v>
      </c>
      <c r="AC94" s="17">
        <f t="shared" si="39"/>
        <v>54.5546516160382</v>
      </c>
      <c r="AD94" s="18">
        <f t="shared" si="40"/>
        <v>0.22969309845156438</v>
      </c>
      <c r="AE94" s="19">
        <f>IF($B94&gt;$C$1,"",p_2*$Q93*($S93/$W93)+p_3*$Q93*($T93/$W93))</f>
        <v>131.63053061268954</v>
      </c>
      <c r="AF94" s="17">
        <f>IF($B94&gt;$C$1,"",p_4*$R93)</f>
        <v>84.521530678772393</v>
      </c>
      <c r="AG94" s="17">
        <f>IF($B94&gt;$C$1,"",p_5*$R93)</f>
        <v>19.826038060452785</v>
      </c>
      <c r="AH94" s="18">
        <f t="shared" si="41"/>
        <v>104.34756873922518</v>
      </c>
      <c r="AI94" s="72"/>
      <c r="AJ94" s="73"/>
      <c r="AK94" s="73"/>
      <c r="AL94" s="72"/>
      <c r="AM94" s="73"/>
      <c r="AN94" s="73">
        <f t="shared" si="42"/>
        <v>518</v>
      </c>
      <c r="AO94" s="19" t="str">
        <f t="shared" ca="1" si="43"/>
        <v>-</v>
      </c>
      <c r="AP94" s="17" t="str">
        <f t="shared" ca="1" si="44"/>
        <v>-</v>
      </c>
      <c r="AQ94" s="17" t="str">
        <f t="shared" ca="1" si="45"/>
        <v>-</v>
      </c>
      <c r="AR94" s="66" t="str">
        <f t="shared" ca="1" si="46"/>
        <v>-</v>
      </c>
    </row>
    <row r="95" spans="1:44" s="1" customFormat="1" ht="12" x14ac:dyDescent="0.35">
      <c r="A95" s="84"/>
      <c r="B95" s="40">
        <f t="shared" si="26"/>
        <v>92</v>
      </c>
      <c r="C95" s="41">
        <f t="shared" si="27"/>
        <v>43943</v>
      </c>
      <c r="D95" s="28">
        <f>'I Disease Parameters'!$E$6/(1000*365)</f>
        <v>2.4383561643835616E-5</v>
      </c>
      <c r="E95" s="28">
        <f>'I Disease Parameters'!$E$7/(1000*365)</f>
        <v>1.3698630136986302E-5</v>
      </c>
      <c r="F95" s="27">
        <f>(1-'I Disease Parameters'!$E$8)/'I Disease Parameters'!$E$10</f>
        <v>0.16200000000000001</v>
      </c>
      <c r="G95" s="27">
        <f>'I Disease Parameters'!$E$8/'I Disease Parameters'!$E$11</f>
        <v>3.7999999999999999E-2</v>
      </c>
      <c r="H95" s="27">
        <f>1/'I Disease Parameters'!$E$12</f>
        <v>0.05</v>
      </c>
      <c r="I95" s="27">
        <f>'I Disease Parameters'!$E$9/'I Disease Parameters'!$E$14</f>
        <v>0</v>
      </c>
      <c r="J95" s="82">
        <f t="shared" si="47"/>
        <v>2.9622548171950012</v>
      </c>
      <c r="K95" s="60">
        <f t="shared" si="48"/>
        <v>0.96147505943347544</v>
      </c>
      <c r="L95" s="30">
        <f t="shared" si="49"/>
        <v>0.98499999999999999</v>
      </c>
      <c r="M95" s="27">
        <f>J95/'I Disease Parameters'!$E$12</f>
        <v>0.14811274085975007</v>
      </c>
      <c r="N95" s="27">
        <f>K95/'I Disease Parameters'!$E$13</f>
        <v>4.8073752971673774E-2</v>
      </c>
      <c r="O95" s="27">
        <f>L95/'I Disease Parameters'!$E$13</f>
        <v>4.9250000000000002E-2</v>
      </c>
      <c r="P95" s="27">
        <f>(1-L95)/'I Disease Parameters'!$E$13</f>
        <v>7.5000000000000067E-4</v>
      </c>
      <c r="Q95" s="19">
        <f t="shared" si="28"/>
        <v>5807520.3109353222</v>
      </c>
      <c r="R95" s="17">
        <f t="shared" si="29"/>
        <v>577.71300248890827</v>
      </c>
      <c r="S95" s="17">
        <f t="shared" si="30"/>
        <v>881.94584656890561</v>
      </c>
      <c r="T95" s="17">
        <f t="shared" si="31"/>
        <v>316.08637436610633</v>
      </c>
      <c r="U95" s="17">
        <f t="shared" si="32"/>
        <v>1210.9568637039392</v>
      </c>
      <c r="V95" s="17">
        <f t="shared" si="33"/>
        <v>8.6120209188614663</v>
      </c>
      <c r="W95" s="17">
        <f t="shared" si="34"/>
        <v>5810507.0130224498</v>
      </c>
      <c r="X95" s="18">
        <f t="shared" ca="1" si="25"/>
        <v>218477.31787760227</v>
      </c>
      <c r="Y95" s="17">
        <f t="shared" si="35"/>
        <v>-76.38636780064553</v>
      </c>
      <c r="Z95" s="17">
        <f t="shared" si="36"/>
        <v>28.699344013067275</v>
      </c>
      <c r="AA95" s="17">
        <f t="shared" si="37"/>
        <v>47.191037207634167</v>
      </c>
      <c r="AB95" s="17">
        <f t="shared" si="38"/>
        <v>5.3199402414069255</v>
      </c>
      <c r="AC95" s="17">
        <f t="shared" si="39"/>
        <v>57.027180092764866</v>
      </c>
      <c r="AD95" s="18">
        <f t="shared" si="40"/>
        <v>0.23307482559352444</v>
      </c>
      <c r="AE95" s="19">
        <f>IF($B95&gt;$C$1,"",p_2*$Q94*($S94/$W94)+p_3*$Q94*($T94/$W94))</f>
        <v>138.50959644328302</v>
      </c>
      <c r="AF95" s="17">
        <f>IF($B95&gt;$C$1,"",p_4*$R94)</f>
        <v>88.940212673086251</v>
      </c>
      <c r="AG95" s="17">
        <f>IF($B95&gt;$C$1,"",p_5*$R94)</f>
        <v>20.862519022081958</v>
      </c>
      <c r="AH95" s="18">
        <f t="shared" si="41"/>
        <v>109.80273169516821</v>
      </c>
      <c r="AI95" s="72"/>
      <c r="AJ95" s="73"/>
      <c r="AK95" s="73"/>
      <c r="AL95" s="72"/>
      <c r="AM95" s="73"/>
      <c r="AN95" s="73">
        <f t="shared" si="42"/>
        <v>518</v>
      </c>
      <c r="AO95" s="19" t="str">
        <f t="shared" ca="1" si="43"/>
        <v>-</v>
      </c>
      <c r="AP95" s="17" t="str">
        <f t="shared" ca="1" si="44"/>
        <v>-</v>
      </c>
      <c r="AQ95" s="17" t="str">
        <f t="shared" ca="1" si="45"/>
        <v>-</v>
      </c>
      <c r="AR95" s="66" t="str">
        <f t="shared" ca="1" si="46"/>
        <v>-</v>
      </c>
    </row>
    <row r="96" spans="1:44" s="1" customFormat="1" ht="12" x14ac:dyDescent="0.35">
      <c r="A96" s="84"/>
      <c r="B96" s="40">
        <f t="shared" si="26"/>
        <v>93</v>
      </c>
      <c r="C96" s="41">
        <f t="shared" si="27"/>
        <v>43944</v>
      </c>
      <c r="D96" s="28">
        <f>'I Disease Parameters'!$E$6/(1000*365)</f>
        <v>2.4383561643835616E-5</v>
      </c>
      <c r="E96" s="28">
        <f>'I Disease Parameters'!$E$7/(1000*365)</f>
        <v>1.3698630136986302E-5</v>
      </c>
      <c r="F96" s="27">
        <f>(1-'I Disease Parameters'!$E$8)/'I Disease Parameters'!$E$10</f>
        <v>0.16200000000000001</v>
      </c>
      <c r="G96" s="27">
        <f>'I Disease Parameters'!$E$8/'I Disease Parameters'!$E$11</f>
        <v>3.7999999999999999E-2</v>
      </c>
      <c r="H96" s="27">
        <f>1/'I Disease Parameters'!$E$12</f>
        <v>0.05</v>
      </c>
      <c r="I96" s="27">
        <f>'I Disease Parameters'!$E$9/'I Disease Parameters'!$E$14</f>
        <v>0</v>
      </c>
      <c r="J96" s="82">
        <f t="shared" si="47"/>
        <v>2.9622548171950012</v>
      </c>
      <c r="K96" s="60">
        <f t="shared" si="48"/>
        <v>0.96147505943347544</v>
      </c>
      <c r="L96" s="30">
        <f t="shared" si="49"/>
        <v>0.98499999999999999</v>
      </c>
      <c r="M96" s="27">
        <f>J96/'I Disease Parameters'!$E$12</f>
        <v>0.14811274085975007</v>
      </c>
      <c r="N96" s="27">
        <f>K96/'I Disease Parameters'!$E$13</f>
        <v>4.8073752971673774E-2</v>
      </c>
      <c r="O96" s="27">
        <f>L96/'I Disease Parameters'!$E$13</f>
        <v>4.9250000000000002E-2</v>
      </c>
      <c r="P96" s="27">
        <f>(1-L96)/'I Disease Parameters'!$E$13</f>
        <v>7.5000000000000067E-4</v>
      </c>
      <c r="Q96" s="19">
        <f t="shared" si="28"/>
        <v>5807436.6887991028</v>
      </c>
      <c r="R96" s="17">
        <f t="shared" si="29"/>
        <v>607.9104075140159</v>
      </c>
      <c r="S96" s="17">
        <f t="shared" si="30"/>
        <v>931.42597919371042</v>
      </c>
      <c r="T96" s="17">
        <f t="shared" si="31"/>
        <v>322.23081979204574</v>
      </c>
      <c r="U96" s="17">
        <f t="shared" si="32"/>
        <v>1270.6048215197275</v>
      </c>
      <c r="V96" s="17">
        <f t="shared" si="33"/>
        <v>8.8490856996360456</v>
      </c>
      <c r="W96" s="17">
        <f t="shared" si="34"/>
        <v>5810568.8608271228</v>
      </c>
      <c r="X96" s="18">
        <f t="shared" ca="1" si="25"/>
        <v>218477.31787760227</v>
      </c>
      <c r="Y96" s="17">
        <f t="shared" si="35"/>
        <v>-83.622136219404638</v>
      </c>
      <c r="Z96" s="17">
        <f t="shared" si="36"/>
        <v>30.197405025107628</v>
      </c>
      <c r="AA96" s="17">
        <f t="shared" si="37"/>
        <v>49.48013262480481</v>
      </c>
      <c r="AB96" s="17">
        <f t="shared" si="38"/>
        <v>6.1444454259394092</v>
      </c>
      <c r="AC96" s="17">
        <f t="shared" si="39"/>
        <v>59.647957815788232</v>
      </c>
      <c r="AD96" s="18">
        <f t="shared" si="40"/>
        <v>0.23706478077457938</v>
      </c>
      <c r="AE96" s="19">
        <f>IF($B96&gt;$C$1,"",p_2*$Q95*($S95/$W95)+p_3*$Q95*($T95/$W95))</f>
        <v>145.74791939963575</v>
      </c>
      <c r="AF96" s="17">
        <f>IF($B96&gt;$C$1,"",p_4*$R95)</f>
        <v>93.589506403203146</v>
      </c>
      <c r="AG96" s="17">
        <f>IF($B96&gt;$C$1,"",p_5*$R95)</f>
        <v>21.953094094578514</v>
      </c>
      <c r="AH96" s="18">
        <f t="shared" si="41"/>
        <v>115.54260049778166</v>
      </c>
      <c r="AI96" s="72"/>
      <c r="AJ96" s="73"/>
      <c r="AK96" s="73"/>
      <c r="AL96" s="72"/>
      <c r="AM96" s="73"/>
      <c r="AN96" s="73">
        <f t="shared" si="42"/>
        <v>518</v>
      </c>
      <c r="AO96" s="19" t="str">
        <f t="shared" ca="1" si="43"/>
        <v>-</v>
      </c>
      <c r="AP96" s="17" t="str">
        <f t="shared" ca="1" si="44"/>
        <v>-</v>
      </c>
      <c r="AQ96" s="17" t="str">
        <f t="shared" ca="1" si="45"/>
        <v>-</v>
      </c>
      <c r="AR96" s="66" t="str">
        <f t="shared" ca="1" si="46"/>
        <v>-</v>
      </c>
    </row>
    <row r="97" spans="1:44" s="1" customFormat="1" ht="12" x14ac:dyDescent="0.35">
      <c r="A97" s="84"/>
      <c r="B97" s="40">
        <f t="shared" si="26"/>
        <v>94</v>
      </c>
      <c r="C97" s="41">
        <f t="shared" si="27"/>
        <v>43945</v>
      </c>
      <c r="D97" s="28">
        <f>'I Disease Parameters'!$E$6/(1000*365)</f>
        <v>2.4383561643835616E-5</v>
      </c>
      <c r="E97" s="28">
        <f>'I Disease Parameters'!$E$7/(1000*365)</f>
        <v>1.3698630136986302E-5</v>
      </c>
      <c r="F97" s="27">
        <f>(1-'I Disease Parameters'!$E$8)/'I Disease Parameters'!$E$10</f>
        <v>0.16200000000000001</v>
      </c>
      <c r="G97" s="27">
        <f>'I Disease Parameters'!$E$8/'I Disease Parameters'!$E$11</f>
        <v>3.7999999999999999E-2</v>
      </c>
      <c r="H97" s="27">
        <f>1/'I Disease Parameters'!$E$12</f>
        <v>0.05</v>
      </c>
      <c r="I97" s="27">
        <f>'I Disease Parameters'!$E$9/'I Disease Parameters'!$E$14</f>
        <v>0</v>
      </c>
      <c r="J97" s="82">
        <f t="shared" si="47"/>
        <v>2.9622548171950012</v>
      </c>
      <c r="K97" s="60">
        <f t="shared" si="48"/>
        <v>0.96147505943347544</v>
      </c>
      <c r="L97" s="30">
        <f t="shared" si="49"/>
        <v>0.98499999999999999</v>
      </c>
      <c r="M97" s="27">
        <f>J97/'I Disease Parameters'!$E$12</f>
        <v>0.14811274085975007</v>
      </c>
      <c r="N97" s="27">
        <f>K97/'I Disease Parameters'!$E$13</f>
        <v>4.8073752971673774E-2</v>
      </c>
      <c r="O97" s="27">
        <f>L97/'I Disease Parameters'!$E$13</f>
        <v>4.9250000000000002E-2</v>
      </c>
      <c r="P97" s="27">
        <f>(1-L97)/'I Disease Parameters'!$E$13</f>
        <v>7.5000000000000067E-4</v>
      </c>
      <c r="Q97" s="19">
        <f t="shared" si="28"/>
        <v>5807345.4530514972</v>
      </c>
      <c r="R97" s="17">
        <f t="shared" si="29"/>
        <v>639.6841828362966</v>
      </c>
      <c r="S97" s="17">
        <f t="shared" si="30"/>
        <v>983.32340699130646</v>
      </c>
      <c r="T97" s="17">
        <f t="shared" si="31"/>
        <v>329.21546016715695</v>
      </c>
      <c r="U97" s="17">
        <f t="shared" si="32"/>
        <v>1333.028582808671</v>
      </c>
      <c r="V97" s="17">
        <f t="shared" si="33"/>
        <v>9.0907588144800808</v>
      </c>
      <c r="W97" s="17">
        <f t="shared" si="34"/>
        <v>5810630.7046843013</v>
      </c>
      <c r="X97" s="18">
        <f t="shared" ca="1" si="25"/>
        <v>218477.31787760227</v>
      </c>
      <c r="Y97" s="17">
        <f t="shared" si="35"/>
        <v>-91.23574760556221</v>
      </c>
      <c r="Z97" s="17">
        <f t="shared" si="36"/>
        <v>31.773775322280699</v>
      </c>
      <c r="AA97" s="17">
        <f t="shared" si="37"/>
        <v>51.897427797596038</v>
      </c>
      <c r="AB97" s="17">
        <f t="shared" si="38"/>
        <v>6.9846403751112121</v>
      </c>
      <c r="AC97" s="17">
        <f t="shared" si="39"/>
        <v>62.423761288943524</v>
      </c>
      <c r="AD97" s="18">
        <f t="shared" si="40"/>
        <v>0.2416731148440352</v>
      </c>
      <c r="AE97" s="19">
        <f>IF($B97&gt;$C$1,"",p_2*$Q96*($S96/$W96)+p_3*$Q96*($T96/$W96))</f>
        <v>153.36418436491289</v>
      </c>
      <c r="AF97" s="17">
        <f>IF($B97&gt;$C$1,"",p_4*$R96)</f>
        <v>98.481486017270583</v>
      </c>
      <c r="AG97" s="17">
        <f>IF($B97&gt;$C$1,"",p_5*$R96)</f>
        <v>23.100595485532605</v>
      </c>
      <c r="AH97" s="18">
        <f t="shared" si="41"/>
        <v>121.58208150280319</v>
      </c>
      <c r="AI97" s="72"/>
      <c r="AJ97" s="73"/>
      <c r="AK97" s="73"/>
      <c r="AL97" s="72"/>
      <c r="AM97" s="73"/>
      <c r="AN97" s="73">
        <f t="shared" si="42"/>
        <v>518</v>
      </c>
      <c r="AO97" s="19" t="str">
        <f t="shared" ca="1" si="43"/>
        <v>-</v>
      </c>
      <c r="AP97" s="17" t="str">
        <f t="shared" ca="1" si="44"/>
        <v>-</v>
      </c>
      <c r="AQ97" s="17" t="str">
        <f t="shared" ca="1" si="45"/>
        <v>-</v>
      </c>
      <c r="AR97" s="66" t="str">
        <f t="shared" ca="1" si="46"/>
        <v>-</v>
      </c>
    </row>
    <row r="98" spans="1:44" s="1" customFormat="1" ht="12" x14ac:dyDescent="0.35">
      <c r="A98" s="84"/>
      <c r="B98" s="40">
        <f t="shared" si="26"/>
        <v>95</v>
      </c>
      <c r="C98" s="41">
        <f t="shared" si="27"/>
        <v>43946</v>
      </c>
      <c r="D98" s="28">
        <f>'I Disease Parameters'!$E$6/(1000*365)</f>
        <v>2.4383561643835616E-5</v>
      </c>
      <c r="E98" s="28">
        <f>'I Disease Parameters'!$E$7/(1000*365)</f>
        <v>1.3698630136986302E-5</v>
      </c>
      <c r="F98" s="27">
        <f>(1-'I Disease Parameters'!$E$8)/'I Disease Parameters'!$E$10</f>
        <v>0.16200000000000001</v>
      </c>
      <c r="G98" s="27">
        <f>'I Disease Parameters'!$E$8/'I Disease Parameters'!$E$11</f>
        <v>3.7999999999999999E-2</v>
      </c>
      <c r="H98" s="27">
        <f>1/'I Disease Parameters'!$E$12</f>
        <v>0.05</v>
      </c>
      <c r="I98" s="27">
        <f>'I Disease Parameters'!$E$9/'I Disease Parameters'!$E$14</f>
        <v>0</v>
      </c>
      <c r="J98" s="82">
        <f t="shared" si="47"/>
        <v>2.9622548171950012</v>
      </c>
      <c r="K98" s="60">
        <f t="shared" si="48"/>
        <v>0.96147505943347544</v>
      </c>
      <c r="L98" s="30">
        <f t="shared" si="49"/>
        <v>0.98499999999999999</v>
      </c>
      <c r="M98" s="27">
        <f>J98/'I Disease Parameters'!$E$12</f>
        <v>0.14811274085975007</v>
      </c>
      <c r="N98" s="27">
        <f>K98/'I Disease Parameters'!$E$13</f>
        <v>4.8073752971673774E-2</v>
      </c>
      <c r="O98" s="27">
        <f>L98/'I Disease Parameters'!$E$13</f>
        <v>4.9250000000000002E-2</v>
      </c>
      <c r="P98" s="27">
        <f>(1-L98)/'I Disease Parameters'!$E$13</f>
        <v>7.5000000000000067E-4</v>
      </c>
      <c r="Q98" s="19">
        <f t="shared" si="28"/>
        <v>5807246.2061909419</v>
      </c>
      <c r="R98" s="17">
        <f t="shared" si="29"/>
        <v>673.11663856480311</v>
      </c>
      <c r="S98" s="17">
        <f t="shared" si="30"/>
        <v>1037.7726040775638</v>
      </c>
      <c r="T98" s="17">
        <f t="shared" si="31"/>
        <v>337.0581763057541</v>
      </c>
      <c r="U98" s="17">
        <f t="shared" si="32"/>
        <v>1398.3903539059509</v>
      </c>
      <c r="V98" s="17">
        <f t="shared" si="33"/>
        <v>9.3376704096054493</v>
      </c>
      <c r="W98" s="17">
        <f t="shared" si="34"/>
        <v>5810692.5439637955</v>
      </c>
      <c r="X98" s="18">
        <f t="shared" ca="1" si="25"/>
        <v>218477.31787760227</v>
      </c>
      <c r="Y98" s="17">
        <f t="shared" si="35"/>
        <v>-99.246860555373132</v>
      </c>
      <c r="Z98" s="17">
        <f t="shared" si="36"/>
        <v>33.432455728506511</v>
      </c>
      <c r="AA98" s="17">
        <f t="shared" si="37"/>
        <v>54.4491970862573</v>
      </c>
      <c r="AB98" s="17">
        <f t="shared" si="38"/>
        <v>7.8427161385971544</v>
      </c>
      <c r="AC98" s="17">
        <f t="shared" si="39"/>
        <v>65.36177109727987</v>
      </c>
      <c r="AD98" s="18">
        <f t="shared" si="40"/>
        <v>0.24691159512536842</v>
      </c>
      <c r="AE98" s="19">
        <f>IF($B98&gt;$C$1,"",p_2*$Q97*($S97/$W97)+p_3*$Q97*($T97/$W97))</f>
        <v>161.37805509279099</v>
      </c>
      <c r="AF98" s="17">
        <f>IF($B98&gt;$C$1,"",p_4*$R97)</f>
        <v>103.62883761948005</v>
      </c>
      <c r="AG98" s="17">
        <f>IF($B98&gt;$C$1,"",p_5*$R97)</f>
        <v>24.307998947779272</v>
      </c>
      <c r="AH98" s="18">
        <f t="shared" si="41"/>
        <v>127.93683656725932</v>
      </c>
      <c r="AI98" s="72"/>
      <c r="AJ98" s="73"/>
      <c r="AK98" s="73"/>
      <c r="AL98" s="72"/>
      <c r="AM98" s="73"/>
      <c r="AN98" s="73">
        <f t="shared" si="42"/>
        <v>518</v>
      </c>
      <c r="AO98" s="19" t="str">
        <f t="shared" ca="1" si="43"/>
        <v>-</v>
      </c>
      <c r="AP98" s="17" t="str">
        <f t="shared" ca="1" si="44"/>
        <v>-</v>
      </c>
      <c r="AQ98" s="17" t="str">
        <f t="shared" ca="1" si="45"/>
        <v>-</v>
      </c>
      <c r="AR98" s="66" t="str">
        <f t="shared" ca="1" si="46"/>
        <v>-</v>
      </c>
    </row>
    <row r="99" spans="1:44" s="1" customFormat="1" ht="12" x14ac:dyDescent="0.35">
      <c r="A99" s="84"/>
      <c r="B99" s="40">
        <f t="shared" si="26"/>
        <v>96</v>
      </c>
      <c r="C99" s="41">
        <f t="shared" si="27"/>
        <v>43947</v>
      </c>
      <c r="D99" s="28">
        <f>'I Disease Parameters'!$E$6/(1000*365)</f>
        <v>2.4383561643835616E-5</v>
      </c>
      <c r="E99" s="28">
        <f>'I Disease Parameters'!$E$7/(1000*365)</f>
        <v>1.3698630136986302E-5</v>
      </c>
      <c r="F99" s="27">
        <f>(1-'I Disease Parameters'!$E$8)/'I Disease Parameters'!$E$10</f>
        <v>0.16200000000000001</v>
      </c>
      <c r="G99" s="27">
        <f>'I Disease Parameters'!$E$8/'I Disease Parameters'!$E$11</f>
        <v>3.7999999999999999E-2</v>
      </c>
      <c r="H99" s="27">
        <f>1/'I Disease Parameters'!$E$12</f>
        <v>0.05</v>
      </c>
      <c r="I99" s="27">
        <f>'I Disease Parameters'!$E$9/'I Disease Parameters'!$E$14</f>
        <v>0</v>
      </c>
      <c r="J99" s="82">
        <f t="shared" si="47"/>
        <v>2.9622548171950012</v>
      </c>
      <c r="K99" s="60">
        <f t="shared" si="48"/>
        <v>0.96147505943347544</v>
      </c>
      <c r="L99" s="30">
        <f t="shared" si="49"/>
        <v>0.98499999999999999</v>
      </c>
      <c r="M99" s="27">
        <f>J99/'I Disease Parameters'!$E$12</f>
        <v>0.14811274085975007</v>
      </c>
      <c r="N99" s="27">
        <f>K99/'I Disease Parameters'!$E$13</f>
        <v>4.8073752971673774E-2</v>
      </c>
      <c r="O99" s="27">
        <f>L99/'I Disease Parameters'!$E$13</f>
        <v>4.9250000000000002E-2</v>
      </c>
      <c r="P99" s="27">
        <f>(1-L99)/'I Disease Parameters'!$E$13</f>
        <v>7.5000000000000067E-4</v>
      </c>
      <c r="Q99" s="19">
        <f t="shared" si="28"/>
        <v>5807138.5300312852</v>
      </c>
      <c r="R99" s="17">
        <f t="shared" si="29"/>
        <v>708.29431167938037</v>
      </c>
      <c r="S99" s="17">
        <f t="shared" si="30"/>
        <v>1094.9146532581142</v>
      </c>
      <c r="T99" s="17">
        <f t="shared" si="31"/>
        <v>345.77908252063708</v>
      </c>
      <c r="U99" s="17">
        <f t="shared" si="32"/>
        <v>1466.859943260642</v>
      </c>
      <c r="V99" s="17">
        <f t="shared" si="33"/>
        <v>9.5904640418347658</v>
      </c>
      <c r="W99" s="17">
        <f t="shared" si="34"/>
        <v>5810754.3780220039</v>
      </c>
      <c r="X99" s="18">
        <f t="shared" ca="1" si="25"/>
        <v>218477.31787760227</v>
      </c>
      <c r="Y99" s="17">
        <f t="shared" si="35"/>
        <v>-107.67615965660661</v>
      </c>
      <c r="Z99" s="17">
        <f t="shared" si="36"/>
        <v>35.17767311457726</v>
      </c>
      <c r="AA99" s="17">
        <f t="shared" si="37"/>
        <v>57.14204918055043</v>
      </c>
      <c r="AB99" s="17">
        <f t="shared" si="38"/>
        <v>8.720906214882973</v>
      </c>
      <c r="AC99" s="17">
        <f t="shared" si="39"/>
        <v>68.469589354691152</v>
      </c>
      <c r="AD99" s="18">
        <f t="shared" si="40"/>
        <v>0.2527936322293165</v>
      </c>
      <c r="AE99" s="19">
        <f>IF($B99&gt;$C$1,"",p_2*$Q98*($S98/$W98)+p_3*$Q98*($T98/$W98))</f>
        <v>169.81022160340859</v>
      </c>
      <c r="AF99" s="17">
        <f>IF($B99&gt;$C$1,"",p_4*$R98)</f>
        <v>109.04489544749811</v>
      </c>
      <c r="AG99" s="17">
        <f>IF($B99&gt;$C$1,"",p_5*$R98)</f>
        <v>25.578432265462517</v>
      </c>
      <c r="AH99" s="18">
        <f t="shared" si="41"/>
        <v>134.62332771296062</v>
      </c>
      <c r="AI99" s="72"/>
      <c r="AJ99" s="73"/>
      <c r="AK99" s="73"/>
      <c r="AL99" s="72"/>
      <c r="AM99" s="73"/>
      <c r="AN99" s="73">
        <f t="shared" si="42"/>
        <v>518</v>
      </c>
      <c r="AO99" s="19" t="str">
        <f t="shared" ca="1" si="43"/>
        <v>-</v>
      </c>
      <c r="AP99" s="17" t="str">
        <f t="shared" ca="1" si="44"/>
        <v>-</v>
      </c>
      <c r="AQ99" s="17" t="str">
        <f t="shared" ca="1" si="45"/>
        <v>-</v>
      </c>
      <c r="AR99" s="66" t="str">
        <f t="shared" ca="1" si="46"/>
        <v>-</v>
      </c>
    </row>
    <row r="100" spans="1:44" s="1" customFormat="1" ht="12" x14ac:dyDescent="0.35">
      <c r="A100" s="84"/>
      <c r="B100" s="40">
        <f t="shared" si="26"/>
        <v>97</v>
      </c>
      <c r="C100" s="41">
        <f t="shared" si="27"/>
        <v>43948</v>
      </c>
      <c r="D100" s="28">
        <f>'I Disease Parameters'!$E$6/(1000*365)</f>
        <v>2.4383561643835616E-5</v>
      </c>
      <c r="E100" s="28">
        <f>'I Disease Parameters'!$E$7/(1000*365)</f>
        <v>1.3698630136986302E-5</v>
      </c>
      <c r="F100" s="27">
        <f>(1-'I Disease Parameters'!$E$8)/'I Disease Parameters'!$E$10</f>
        <v>0.16200000000000001</v>
      </c>
      <c r="G100" s="27">
        <f>'I Disease Parameters'!$E$8/'I Disease Parameters'!$E$11</f>
        <v>3.7999999999999999E-2</v>
      </c>
      <c r="H100" s="27">
        <f>1/'I Disease Parameters'!$E$12</f>
        <v>0.05</v>
      </c>
      <c r="I100" s="27">
        <f>'I Disease Parameters'!$E$9/'I Disease Parameters'!$E$14</f>
        <v>0</v>
      </c>
      <c r="J100" s="82">
        <f t="shared" si="47"/>
        <v>2.9622548171950012</v>
      </c>
      <c r="K100" s="60">
        <f t="shared" si="48"/>
        <v>0.96147505943347544</v>
      </c>
      <c r="L100" s="30">
        <f t="shared" si="49"/>
        <v>0.98499999999999999</v>
      </c>
      <c r="M100" s="27">
        <f>J100/'I Disease Parameters'!$E$12</f>
        <v>0.14811274085975007</v>
      </c>
      <c r="N100" s="27">
        <f>K100/'I Disease Parameters'!$E$13</f>
        <v>4.8073752971673774E-2</v>
      </c>
      <c r="O100" s="27">
        <f>L100/'I Disease Parameters'!$E$13</f>
        <v>4.9250000000000002E-2</v>
      </c>
      <c r="P100" s="27">
        <f>(1-L100)/'I Disease Parameters'!$E$13</f>
        <v>7.5000000000000067E-4</v>
      </c>
      <c r="Q100" s="19">
        <f t="shared" si="28"/>
        <v>5807021.9846251328</v>
      </c>
      <c r="R100" s="17">
        <f t="shared" si="29"/>
        <v>745.30819753002709</v>
      </c>
      <c r="S100" s="17">
        <f t="shared" si="30"/>
        <v>1154.8976002564016</v>
      </c>
      <c r="T100" s="17">
        <f t="shared" si="31"/>
        <v>355.40057553866114</v>
      </c>
      <c r="U100" s="17">
        <f t="shared" si="32"/>
        <v>1538.6152017658637</v>
      </c>
      <c r="V100" s="17">
        <f t="shared" si="33"/>
        <v>9.8497983537252445</v>
      </c>
      <c r="W100" s="17">
        <f t="shared" si="34"/>
        <v>5810816.2062002243</v>
      </c>
      <c r="X100" s="18">
        <f t="shared" ca="1" si="25"/>
        <v>218477.31787760227</v>
      </c>
      <c r="Y100" s="17">
        <f t="shared" si="35"/>
        <v>-116.54540615249425</v>
      </c>
      <c r="Z100" s="17">
        <f t="shared" si="36"/>
        <v>37.013885850646716</v>
      </c>
      <c r="AA100" s="17">
        <f t="shared" si="37"/>
        <v>59.982946998287389</v>
      </c>
      <c r="AB100" s="17">
        <f t="shared" si="38"/>
        <v>9.6214930180240685</v>
      </c>
      <c r="AC100" s="17">
        <f t="shared" si="39"/>
        <v>71.755258505221718</v>
      </c>
      <c r="AD100" s="18">
        <f t="shared" si="40"/>
        <v>0.25933431189047873</v>
      </c>
      <c r="AE100" s="19">
        <f>IF($B100&gt;$C$1,"",p_2*$Q99*($S99/$W99)+p_3*$Q99*($T99/$W99))</f>
        <v>178.68245084832657</v>
      </c>
      <c r="AF100" s="17">
        <f>IF($B100&gt;$C$1,"",p_4*$R99)</f>
        <v>114.74367849205963</v>
      </c>
      <c r="AG100" s="17">
        <f>IF($B100&gt;$C$1,"",p_5*$R99)</f>
        <v>26.915183843816454</v>
      </c>
      <c r="AH100" s="18">
        <f t="shared" si="41"/>
        <v>141.65886233587608</v>
      </c>
      <c r="AI100" s="72"/>
      <c r="AJ100" s="73"/>
      <c r="AK100" s="73"/>
      <c r="AL100" s="72"/>
      <c r="AM100" s="73"/>
      <c r="AN100" s="73">
        <f t="shared" si="42"/>
        <v>518</v>
      </c>
      <c r="AO100" s="19" t="str">
        <f t="shared" ca="1" si="43"/>
        <v>-</v>
      </c>
      <c r="AP100" s="17" t="str">
        <f t="shared" ca="1" si="44"/>
        <v>-</v>
      </c>
      <c r="AQ100" s="17" t="str">
        <f t="shared" ca="1" si="45"/>
        <v>-</v>
      </c>
      <c r="AR100" s="66" t="str">
        <f t="shared" ca="1" si="46"/>
        <v>-</v>
      </c>
    </row>
    <row r="101" spans="1:44" s="1" customFormat="1" ht="12" x14ac:dyDescent="0.35">
      <c r="A101" s="84"/>
      <c r="B101" s="40">
        <f t="shared" si="26"/>
        <v>98</v>
      </c>
      <c r="C101" s="41">
        <f t="shared" si="27"/>
        <v>43949</v>
      </c>
      <c r="D101" s="28">
        <f>'I Disease Parameters'!$E$6/(1000*365)</f>
        <v>2.4383561643835616E-5</v>
      </c>
      <c r="E101" s="28">
        <f>'I Disease Parameters'!$E$7/(1000*365)</f>
        <v>1.3698630136986302E-5</v>
      </c>
      <c r="F101" s="27">
        <f>(1-'I Disease Parameters'!$E$8)/'I Disease Parameters'!$E$10</f>
        <v>0.16200000000000001</v>
      </c>
      <c r="G101" s="27">
        <f>'I Disease Parameters'!$E$8/'I Disease Parameters'!$E$11</f>
        <v>3.7999999999999999E-2</v>
      </c>
      <c r="H101" s="27">
        <f>1/'I Disease Parameters'!$E$12</f>
        <v>0.05</v>
      </c>
      <c r="I101" s="27">
        <f>'I Disease Parameters'!$E$9/'I Disease Parameters'!$E$14</f>
        <v>0</v>
      </c>
      <c r="J101" s="82">
        <f t="shared" si="47"/>
        <v>2.9622548171950012</v>
      </c>
      <c r="K101" s="60">
        <f t="shared" si="48"/>
        <v>0.96147505943347544</v>
      </c>
      <c r="L101" s="30">
        <f t="shared" si="49"/>
        <v>0.98499999999999999</v>
      </c>
      <c r="M101" s="27">
        <f>J101/'I Disease Parameters'!$E$12</f>
        <v>0.14811274085975007</v>
      </c>
      <c r="N101" s="27">
        <f>K101/'I Disease Parameters'!$E$13</f>
        <v>4.8073752971673774E-2</v>
      </c>
      <c r="O101" s="27">
        <f>L101/'I Disease Parameters'!$E$13</f>
        <v>4.9250000000000002E-2</v>
      </c>
      <c r="P101" s="27">
        <f>(1-L101)/'I Disease Parameters'!$E$13</f>
        <v>7.5000000000000067E-4</v>
      </c>
      <c r="Q101" s="19">
        <f t="shared" si="28"/>
        <v>5806896.107133395</v>
      </c>
      <c r="R101" s="17">
        <f t="shared" si="29"/>
        <v>784.25398886068649</v>
      </c>
      <c r="S101" s="17">
        <f t="shared" si="30"/>
        <v>1217.8768277283741</v>
      </c>
      <c r="T101" s="17">
        <f t="shared" si="31"/>
        <v>365.94738976683436</v>
      </c>
      <c r="U101" s="17">
        <f t="shared" si="32"/>
        <v>1613.8424832033907</v>
      </c>
      <c r="V101" s="17">
        <f t="shared" si="33"/>
        <v>10.116348785379241</v>
      </c>
      <c r="W101" s="17">
        <f t="shared" si="34"/>
        <v>5810878.0278229536</v>
      </c>
      <c r="X101" s="18">
        <f t="shared" ca="1" si="25"/>
        <v>218477.31787760227</v>
      </c>
      <c r="Y101" s="17">
        <f t="shared" si="35"/>
        <v>-125.8774917377159</v>
      </c>
      <c r="Z101" s="17">
        <f t="shared" si="36"/>
        <v>38.945791330659404</v>
      </c>
      <c r="AA101" s="17">
        <f t="shared" si="37"/>
        <v>62.979227471972536</v>
      </c>
      <c r="AB101" s="17">
        <f t="shared" si="38"/>
        <v>10.546814228173218</v>
      </c>
      <c r="AC101" s="17">
        <f t="shared" si="39"/>
        <v>75.227281437526926</v>
      </c>
      <c r="AD101" s="18">
        <f t="shared" si="40"/>
        <v>0.26655043165399661</v>
      </c>
      <c r="AE101" s="19">
        <f>IF($B101&gt;$C$1,"",p_2*$Q100*($S100/$W100)+p_3*$Q100*($T100/$W100))</f>
        <v>188.0176405380009</v>
      </c>
      <c r="AF101" s="17">
        <f>IF($B101&gt;$C$1,"",p_4*$R100)</f>
        <v>120.73992799986439</v>
      </c>
      <c r="AG101" s="17">
        <f>IF($B101&gt;$C$1,"",p_5*$R100)</f>
        <v>28.321711506141028</v>
      </c>
      <c r="AH101" s="18">
        <f t="shared" si="41"/>
        <v>149.06163950600541</v>
      </c>
      <c r="AI101" s="72"/>
      <c r="AJ101" s="73"/>
      <c r="AK101" s="73"/>
      <c r="AL101" s="72"/>
      <c r="AM101" s="73"/>
      <c r="AN101" s="73">
        <f t="shared" si="42"/>
        <v>518</v>
      </c>
      <c r="AO101" s="19" t="str">
        <f t="shared" ca="1" si="43"/>
        <v>-</v>
      </c>
      <c r="AP101" s="17" t="str">
        <f t="shared" ca="1" si="44"/>
        <v>-</v>
      </c>
      <c r="AQ101" s="17" t="str">
        <f t="shared" ca="1" si="45"/>
        <v>-</v>
      </c>
      <c r="AR101" s="66" t="str">
        <f t="shared" ca="1" si="46"/>
        <v>-</v>
      </c>
    </row>
    <row r="102" spans="1:44" s="1" customFormat="1" ht="12" x14ac:dyDescent="0.35">
      <c r="A102" s="84"/>
      <c r="B102" s="40">
        <f t="shared" si="26"/>
        <v>99</v>
      </c>
      <c r="C102" s="41">
        <f t="shared" si="27"/>
        <v>43950</v>
      </c>
      <c r="D102" s="28">
        <f>'I Disease Parameters'!$E$6/(1000*365)</f>
        <v>2.4383561643835616E-5</v>
      </c>
      <c r="E102" s="28">
        <f>'I Disease Parameters'!$E$7/(1000*365)</f>
        <v>1.3698630136986302E-5</v>
      </c>
      <c r="F102" s="27">
        <f>(1-'I Disease Parameters'!$E$8)/'I Disease Parameters'!$E$10</f>
        <v>0.16200000000000001</v>
      </c>
      <c r="G102" s="27">
        <f>'I Disease Parameters'!$E$8/'I Disease Parameters'!$E$11</f>
        <v>3.7999999999999999E-2</v>
      </c>
      <c r="H102" s="27">
        <f>1/'I Disease Parameters'!$E$12</f>
        <v>0.05</v>
      </c>
      <c r="I102" s="27">
        <f>'I Disease Parameters'!$E$9/'I Disease Parameters'!$E$14</f>
        <v>0</v>
      </c>
      <c r="J102" s="82">
        <f t="shared" si="47"/>
        <v>2.9622548171950012</v>
      </c>
      <c r="K102" s="60">
        <f t="shared" si="48"/>
        <v>0.96147505943347544</v>
      </c>
      <c r="L102" s="30">
        <f t="shared" si="49"/>
        <v>0.98499999999999999</v>
      </c>
      <c r="M102" s="27">
        <f>J102/'I Disease Parameters'!$E$12</f>
        <v>0.14811274085975007</v>
      </c>
      <c r="N102" s="27">
        <f>K102/'I Disease Parameters'!$E$13</f>
        <v>4.8073752971673774E-2</v>
      </c>
      <c r="O102" s="27">
        <f>L102/'I Disease Parameters'!$E$13</f>
        <v>4.9250000000000002E-2</v>
      </c>
      <c r="P102" s="27">
        <f>(1-L102)/'I Disease Parameters'!$E$13</f>
        <v>7.5000000000000067E-4</v>
      </c>
      <c r="Q102" s="19">
        <f t="shared" si="28"/>
        <v>5806760.410637876</v>
      </c>
      <c r="R102" s="17">
        <f t="shared" si="29"/>
        <v>825.2323239826876</v>
      </c>
      <c r="S102" s="17">
        <f t="shared" si="30"/>
        <v>1284.0154492931711</v>
      </c>
      <c r="T102" s="17">
        <f t="shared" si="31"/>
        <v>377.44665887725677</v>
      </c>
      <c r="U102" s="17">
        <f t="shared" si="32"/>
        <v>1692.7371261045491</v>
      </c>
      <c r="V102" s="17">
        <f t="shared" si="33"/>
        <v>10.390809327704368</v>
      </c>
      <c r="W102" s="17">
        <f t="shared" si="34"/>
        <v>5810939.8421961339</v>
      </c>
      <c r="X102" s="18">
        <f t="shared" ca="1" si="25"/>
        <v>218477.31787760227</v>
      </c>
      <c r="Y102" s="17">
        <f t="shared" si="35"/>
        <v>-135.69649551901966</v>
      </c>
      <c r="Z102" s="17">
        <f t="shared" si="36"/>
        <v>40.978335122001113</v>
      </c>
      <c r="AA102" s="17">
        <f t="shared" si="37"/>
        <v>66.138621564796949</v>
      </c>
      <c r="AB102" s="17">
        <f t="shared" si="38"/>
        <v>11.499269110422404</v>
      </c>
      <c r="AC102" s="17">
        <f t="shared" si="39"/>
        <v>78.894642901158477</v>
      </c>
      <c r="AD102" s="18">
        <f t="shared" si="40"/>
        <v>0.27446054232512651</v>
      </c>
      <c r="AE102" s="19">
        <f>IF($B102&gt;$C$1,"",p_2*$Q101*($S101/$W101)+p_3*$Q101*($T101/$W101))</f>
        <v>197.8398760994653</v>
      </c>
      <c r="AF102" s="17">
        <f>IF($B102&gt;$C$1,"",p_4*$R101)</f>
        <v>127.04914619543122</v>
      </c>
      <c r="AG102" s="17">
        <f>IF($B102&gt;$C$1,"",p_5*$R101)</f>
        <v>29.801651576706085</v>
      </c>
      <c r="AH102" s="18">
        <f t="shared" si="41"/>
        <v>156.8507977721373</v>
      </c>
      <c r="AI102" s="72"/>
      <c r="AJ102" s="73"/>
      <c r="AK102" s="73"/>
      <c r="AL102" s="72"/>
      <c r="AM102" s="73"/>
      <c r="AN102" s="73">
        <f t="shared" si="42"/>
        <v>518</v>
      </c>
      <c r="AO102" s="19" t="str">
        <f t="shared" ca="1" si="43"/>
        <v>-</v>
      </c>
      <c r="AP102" s="17" t="str">
        <f t="shared" ca="1" si="44"/>
        <v>-</v>
      </c>
      <c r="AQ102" s="17" t="str">
        <f t="shared" ca="1" si="45"/>
        <v>-</v>
      </c>
      <c r="AR102" s="66" t="str">
        <f t="shared" ca="1" si="46"/>
        <v>-</v>
      </c>
    </row>
    <row r="103" spans="1:44" s="1" customFormat="1" ht="12" x14ac:dyDescent="0.35">
      <c r="A103" s="84"/>
      <c r="B103" s="40">
        <f t="shared" si="26"/>
        <v>100</v>
      </c>
      <c r="C103" s="41">
        <f t="shared" si="27"/>
        <v>43951</v>
      </c>
      <c r="D103" s="28">
        <f>'I Disease Parameters'!$E$6/(1000*365)</f>
        <v>2.4383561643835616E-5</v>
      </c>
      <c r="E103" s="28">
        <f>'I Disease Parameters'!$E$7/(1000*365)</f>
        <v>1.3698630136986302E-5</v>
      </c>
      <c r="F103" s="27">
        <f>(1-'I Disease Parameters'!$E$8)/'I Disease Parameters'!$E$10</f>
        <v>0.16200000000000001</v>
      </c>
      <c r="G103" s="27">
        <f>'I Disease Parameters'!$E$8/'I Disease Parameters'!$E$11</f>
        <v>3.7999999999999999E-2</v>
      </c>
      <c r="H103" s="27">
        <f>1/'I Disease Parameters'!$E$12</f>
        <v>0.05</v>
      </c>
      <c r="I103" s="27">
        <f>'I Disease Parameters'!$E$9/'I Disease Parameters'!$E$14</f>
        <v>0</v>
      </c>
      <c r="J103" s="82">
        <f t="shared" si="47"/>
        <v>2.9622548171950012</v>
      </c>
      <c r="K103" s="60">
        <f t="shared" si="48"/>
        <v>0.96147505943347544</v>
      </c>
      <c r="L103" s="30">
        <f t="shared" si="49"/>
        <v>0.98499999999999999</v>
      </c>
      <c r="M103" s="27">
        <f>J103/'I Disease Parameters'!$E$12</f>
        <v>0.14811274085975007</v>
      </c>
      <c r="N103" s="27">
        <f>K103/'I Disease Parameters'!$E$13</f>
        <v>4.8073752971673774E-2</v>
      </c>
      <c r="O103" s="27">
        <f>L103/'I Disease Parameters'!$E$13</f>
        <v>4.9250000000000002E-2</v>
      </c>
      <c r="P103" s="27">
        <f>(1-L103)/'I Disease Parameters'!$E$13</f>
        <v>7.5000000000000067E-4</v>
      </c>
      <c r="Q103" s="19">
        <f t="shared" si="28"/>
        <v>5806614.3828937821</v>
      </c>
      <c r="R103" s="17">
        <f t="shared" si="29"/>
        <v>868.34904541920764</v>
      </c>
      <c r="S103" s="17">
        <f t="shared" si="30"/>
        <v>1353.4847240609779</v>
      </c>
      <c r="T103" s="17">
        <f t="shared" si="31"/>
        <v>389.92798374255966</v>
      </c>
      <c r="U103" s="17">
        <f t="shared" si="32"/>
        <v>1775.5039583391028</v>
      </c>
      <c r="V103" s="17">
        <f t="shared" si="33"/>
        <v>10.67389432186231</v>
      </c>
      <c r="W103" s="17">
        <f t="shared" si="34"/>
        <v>5811001.648605343</v>
      </c>
      <c r="X103" s="18">
        <f t="shared" ca="1" si="25"/>
        <v>218477.31787760227</v>
      </c>
      <c r="Y103" s="17">
        <f t="shared" si="35"/>
        <v>-146.02774409390986</v>
      </c>
      <c r="Z103" s="17">
        <f t="shared" si="36"/>
        <v>43.116721436520038</v>
      </c>
      <c r="AA103" s="17">
        <f t="shared" si="37"/>
        <v>69.469274767806837</v>
      </c>
      <c r="AB103" s="17">
        <f t="shared" si="38"/>
        <v>12.481324865302895</v>
      </c>
      <c r="AC103" s="17">
        <f t="shared" si="39"/>
        <v>82.766832234553704</v>
      </c>
      <c r="AD103" s="18">
        <f t="shared" si="40"/>
        <v>0.2830849941579423</v>
      </c>
      <c r="AE103" s="19">
        <f>IF($B103&gt;$C$1,"",p_2*$Q102*($S102/$W102)+p_3*$Q102*($T102/$W102))</f>
        <v>208.17449078544092</v>
      </c>
      <c r="AF103" s="17">
        <f>IF($B103&gt;$C$1,"",p_4*$R102)</f>
        <v>133.68763648519538</v>
      </c>
      <c r="AG103" s="17">
        <f>IF($B103&gt;$C$1,"",p_5*$R102)</f>
        <v>31.35882831134213</v>
      </c>
      <c r="AH103" s="18">
        <f t="shared" si="41"/>
        <v>165.04646479653752</v>
      </c>
      <c r="AI103" s="72"/>
      <c r="AJ103" s="73"/>
      <c r="AK103" s="73"/>
      <c r="AL103" s="72"/>
      <c r="AM103" s="73"/>
      <c r="AN103" s="73">
        <f t="shared" si="42"/>
        <v>518</v>
      </c>
      <c r="AO103" s="19" t="str">
        <f t="shared" ca="1" si="43"/>
        <v>-</v>
      </c>
      <c r="AP103" s="17" t="str">
        <f t="shared" ca="1" si="44"/>
        <v>-</v>
      </c>
      <c r="AQ103" s="17" t="str">
        <f t="shared" ca="1" si="45"/>
        <v>-</v>
      </c>
      <c r="AR103" s="66" t="str">
        <f t="shared" ca="1" si="46"/>
        <v>-</v>
      </c>
    </row>
    <row r="104" spans="1:44" s="1" customFormat="1" ht="12" x14ac:dyDescent="0.35">
      <c r="A104" s="84"/>
      <c r="B104" s="40">
        <f t="shared" si="26"/>
        <v>101</v>
      </c>
      <c r="C104" s="41">
        <f t="shared" si="27"/>
        <v>43952</v>
      </c>
      <c r="D104" s="28">
        <f>'I Disease Parameters'!$E$6/(1000*365)</f>
        <v>2.4383561643835616E-5</v>
      </c>
      <c r="E104" s="28">
        <f>'I Disease Parameters'!$E$7/(1000*365)</f>
        <v>1.3698630136986302E-5</v>
      </c>
      <c r="F104" s="27">
        <f>(1-'I Disease Parameters'!$E$8)/'I Disease Parameters'!$E$10</f>
        <v>0.16200000000000001</v>
      </c>
      <c r="G104" s="27">
        <f>'I Disease Parameters'!$E$8/'I Disease Parameters'!$E$11</f>
        <v>3.7999999999999999E-2</v>
      </c>
      <c r="H104" s="27">
        <f>1/'I Disease Parameters'!$E$12</f>
        <v>0.05</v>
      </c>
      <c r="I104" s="27">
        <f>'I Disease Parameters'!$E$9/'I Disease Parameters'!$E$14</f>
        <v>0</v>
      </c>
      <c r="J104" s="82">
        <f t="shared" si="47"/>
        <v>2.9622548171950012</v>
      </c>
      <c r="K104" s="60">
        <f t="shared" si="48"/>
        <v>0.96147505943347544</v>
      </c>
      <c r="L104" s="30">
        <f t="shared" si="49"/>
        <v>0.98499999999999999</v>
      </c>
      <c r="M104" s="27">
        <f>J104/'I Disease Parameters'!$E$12</f>
        <v>0.14811274085975007</v>
      </c>
      <c r="N104" s="27">
        <f>K104/'I Disease Parameters'!$E$13</f>
        <v>4.8073752971673774E-2</v>
      </c>
      <c r="O104" s="27">
        <f>L104/'I Disease Parameters'!$E$13</f>
        <v>4.9250000000000002E-2</v>
      </c>
      <c r="P104" s="27">
        <f>(1-L104)/'I Disease Parameters'!$E$13</f>
        <v>7.5000000000000067E-4</v>
      </c>
      <c r="Q104" s="19">
        <f t="shared" si="28"/>
        <v>5806457.4850189183</v>
      </c>
      <c r="R104" s="17">
        <f t="shared" si="29"/>
        <v>913.71547013819895</v>
      </c>
      <c r="S104" s="17">
        <f t="shared" si="30"/>
        <v>1426.4644923292096</v>
      </c>
      <c r="T104" s="17">
        <f t="shared" si="31"/>
        <v>403.42350680213224</v>
      </c>
      <c r="U104" s="17">
        <f t="shared" si="32"/>
        <v>1862.3578257694408</v>
      </c>
      <c r="V104" s="17">
        <f t="shared" si="33"/>
        <v>10.96634030966923</v>
      </c>
      <c r="W104" s="17">
        <f t="shared" si="34"/>
        <v>5811063.4463139568</v>
      </c>
      <c r="X104" s="18">
        <f t="shared" ca="1" si="25"/>
        <v>218477.31787760227</v>
      </c>
      <c r="Y104" s="17">
        <f t="shared" si="35"/>
        <v>-156.89787486381829</v>
      </c>
      <c r="Z104" s="17">
        <f t="shared" si="36"/>
        <v>45.366424718991311</v>
      </c>
      <c r="AA104" s="17">
        <f t="shared" si="37"/>
        <v>72.979768268231737</v>
      </c>
      <c r="AB104" s="17">
        <f t="shared" si="38"/>
        <v>13.495523059572577</v>
      </c>
      <c r="AC104" s="17">
        <f t="shared" si="39"/>
        <v>86.853867430337914</v>
      </c>
      <c r="AD104" s="18">
        <f t="shared" si="40"/>
        <v>0.29244598780691966</v>
      </c>
      <c r="AE104" s="19">
        <f>IF($B104&gt;$C$1,"",p_2*$Q103*($S103/$W103)+p_3*$Q103*($T103/$W103))</f>
        <v>219.04812899523597</v>
      </c>
      <c r="AF104" s="17">
        <f>IF($B104&gt;$C$1,"",p_4*$R103)</f>
        <v>140.67254535791164</v>
      </c>
      <c r="AG104" s="17">
        <f>IF($B104&gt;$C$1,"",p_5*$R103)</f>
        <v>32.997263725929891</v>
      </c>
      <c r="AH104" s="18">
        <f t="shared" si="41"/>
        <v>173.66980908384153</v>
      </c>
      <c r="AI104" s="72"/>
      <c r="AJ104" s="73"/>
      <c r="AK104" s="73"/>
      <c r="AL104" s="72"/>
      <c r="AM104" s="73"/>
      <c r="AN104" s="73">
        <f t="shared" si="42"/>
        <v>518</v>
      </c>
      <c r="AO104" s="19" t="str">
        <f t="shared" ca="1" si="43"/>
        <v>-</v>
      </c>
      <c r="AP104" s="17" t="str">
        <f t="shared" ca="1" si="44"/>
        <v>-</v>
      </c>
      <c r="AQ104" s="17" t="str">
        <f t="shared" ca="1" si="45"/>
        <v>-</v>
      </c>
      <c r="AR104" s="66" t="str">
        <f t="shared" ca="1" si="46"/>
        <v>-</v>
      </c>
    </row>
    <row r="105" spans="1:44" s="1" customFormat="1" ht="12" x14ac:dyDescent="0.35">
      <c r="A105" s="84"/>
      <c r="B105" s="40">
        <f t="shared" si="26"/>
        <v>102</v>
      </c>
      <c r="C105" s="41">
        <f t="shared" si="27"/>
        <v>43953</v>
      </c>
      <c r="D105" s="28">
        <f>'I Disease Parameters'!$E$6/(1000*365)</f>
        <v>2.4383561643835616E-5</v>
      </c>
      <c r="E105" s="28">
        <f>'I Disease Parameters'!$E$7/(1000*365)</f>
        <v>1.3698630136986302E-5</v>
      </c>
      <c r="F105" s="27">
        <f>(1-'I Disease Parameters'!$E$8)/'I Disease Parameters'!$E$10</f>
        <v>0.16200000000000001</v>
      </c>
      <c r="G105" s="27">
        <f>'I Disease Parameters'!$E$8/'I Disease Parameters'!$E$11</f>
        <v>3.7999999999999999E-2</v>
      </c>
      <c r="H105" s="27">
        <f>1/'I Disease Parameters'!$E$12</f>
        <v>0.05</v>
      </c>
      <c r="I105" s="27">
        <f>'I Disease Parameters'!$E$9/'I Disease Parameters'!$E$14</f>
        <v>0</v>
      </c>
      <c r="J105" s="82">
        <f t="shared" si="47"/>
        <v>2.9622548171950012</v>
      </c>
      <c r="K105" s="60">
        <f t="shared" si="48"/>
        <v>0.96147505943347544</v>
      </c>
      <c r="L105" s="30">
        <f t="shared" si="49"/>
        <v>0.98499999999999999</v>
      </c>
      <c r="M105" s="27">
        <f>J105/'I Disease Parameters'!$E$12</f>
        <v>0.14811274085975007</v>
      </c>
      <c r="N105" s="27">
        <f>K105/'I Disease Parameters'!$E$13</f>
        <v>4.8073752971673774E-2</v>
      </c>
      <c r="O105" s="27">
        <f>L105/'I Disease Parameters'!$E$13</f>
        <v>4.9250000000000002E-2</v>
      </c>
      <c r="P105" s="27">
        <f>(1-L105)/'I Disease Parameters'!$E$13</f>
        <v>7.5000000000000067E-4</v>
      </c>
      <c r="Q105" s="19">
        <f t="shared" si="28"/>
        <v>5806289.1501162872</v>
      </c>
      <c r="R105" s="17">
        <f t="shared" si="29"/>
        <v>961.44867235723018</v>
      </c>
      <c r="S105" s="17">
        <f t="shared" si="30"/>
        <v>1503.1436332656533</v>
      </c>
      <c r="T105" s="17">
        <f t="shared" si="31"/>
        <v>417.96799297786902</v>
      </c>
      <c r="U105" s="17">
        <f t="shared" si="32"/>
        <v>1953.5241463448683</v>
      </c>
      <c r="V105" s="17">
        <f t="shared" si="33"/>
        <v>11.268907939770829</v>
      </c>
      <c r="W105" s="17">
        <f t="shared" si="34"/>
        <v>5811125.2345612328</v>
      </c>
      <c r="X105" s="18">
        <f t="shared" ca="1" si="25"/>
        <v>218477.31787760227</v>
      </c>
      <c r="Y105" s="17">
        <f t="shared" si="35"/>
        <v>-168.33490263111889</v>
      </c>
      <c r="Z105" s="17">
        <f t="shared" si="36"/>
        <v>47.733202219031227</v>
      </c>
      <c r="AA105" s="17">
        <f t="shared" si="37"/>
        <v>76.679140936443673</v>
      </c>
      <c r="AB105" s="17">
        <f t="shared" si="38"/>
        <v>14.544486175736779</v>
      </c>
      <c r="AC105" s="17">
        <f t="shared" si="39"/>
        <v>91.166320575427562</v>
      </c>
      <c r="AD105" s="18">
        <f t="shared" si="40"/>
        <v>0.30256763010159915</v>
      </c>
      <c r="AE105" s="19">
        <f>IF($B105&gt;$C$1,"",p_2*$Q104*($S104/$W104)+p_3*$Q104*($T104/$W104))</f>
        <v>230.48881289694663</v>
      </c>
      <c r="AF105" s="17">
        <f>IF($B105&gt;$C$1,"",p_4*$R104)</f>
        <v>148.02190616238823</v>
      </c>
      <c r="AG105" s="17">
        <f>IF($B105&gt;$C$1,"",p_5*$R104)</f>
        <v>34.721187865251558</v>
      </c>
      <c r="AH105" s="18">
        <f t="shared" si="41"/>
        <v>182.74309402763978</v>
      </c>
      <c r="AI105" s="72"/>
      <c r="AJ105" s="73"/>
      <c r="AK105" s="73"/>
      <c r="AL105" s="72"/>
      <c r="AM105" s="73"/>
      <c r="AN105" s="73">
        <f t="shared" si="42"/>
        <v>518</v>
      </c>
      <c r="AO105" s="19" t="str">
        <f t="shared" ca="1" si="43"/>
        <v>-</v>
      </c>
      <c r="AP105" s="17" t="str">
        <f t="shared" ca="1" si="44"/>
        <v>-</v>
      </c>
      <c r="AQ105" s="17" t="str">
        <f t="shared" ca="1" si="45"/>
        <v>-</v>
      </c>
      <c r="AR105" s="66" t="str">
        <f t="shared" ca="1" si="46"/>
        <v>-</v>
      </c>
    </row>
    <row r="106" spans="1:44" s="1" customFormat="1" ht="12" x14ac:dyDescent="0.35">
      <c r="A106" s="84"/>
      <c r="B106" s="40">
        <f t="shared" si="26"/>
        <v>103</v>
      </c>
      <c r="C106" s="41">
        <f t="shared" si="27"/>
        <v>43954</v>
      </c>
      <c r="D106" s="28">
        <f>'I Disease Parameters'!$E$6/(1000*365)</f>
        <v>2.4383561643835616E-5</v>
      </c>
      <c r="E106" s="28">
        <f>'I Disease Parameters'!$E$7/(1000*365)</f>
        <v>1.3698630136986302E-5</v>
      </c>
      <c r="F106" s="27">
        <f>(1-'I Disease Parameters'!$E$8)/'I Disease Parameters'!$E$10</f>
        <v>0.16200000000000001</v>
      </c>
      <c r="G106" s="27">
        <f>'I Disease Parameters'!$E$8/'I Disease Parameters'!$E$11</f>
        <v>3.7999999999999999E-2</v>
      </c>
      <c r="H106" s="27">
        <f>1/'I Disease Parameters'!$E$12</f>
        <v>0.05</v>
      </c>
      <c r="I106" s="27">
        <f>'I Disease Parameters'!$E$9/'I Disease Parameters'!$E$14</f>
        <v>0</v>
      </c>
      <c r="J106" s="82">
        <f t="shared" si="47"/>
        <v>2.9622548171950012</v>
      </c>
      <c r="K106" s="60">
        <f t="shared" si="48"/>
        <v>0.96147505943347544</v>
      </c>
      <c r="L106" s="30">
        <f t="shared" si="49"/>
        <v>0.98499999999999999</v>
      </c>
      <c r="M106" s="27">
        <f>J106/'I Disease Parameters'!$E$12</f>
        <v>0.14811274085975007</v>
      </c>
      <c r="N106" s="27">
        <f>K106/'I Disease Parameters'!$E$13</f>
        <v>4.8073752971673774E-2</v>
      </c>
      <c r="O106" s="27">
        <f>L106/'I Disease Parameters'!$E$13</f>
        <v>4.9250000000000002E-2</v>
      </c>
      <c r="P106" s="27">
        <f>(1-L106)/'I Disease Parameters'!$E$13</f>
        <v>7.5000000000000067E-4</v>
      </c>
      <c r="Q106" s="19">
        <f t="shared" si="28"/>
        <v>5806108.7818266656</v>
      </c>
      <c r="R106" s="17">
        <f t="shared" si="29"/>
        <v>1011.6717798187335</v>
      </c>
      <c r="S106" s="17">
        <f t="shared" si="30"/>
        <v>1583.720545515567</v>
      </c>
      <c r="T106" s="17">
        <f t="shared" si="31"/>
        <v>433.59891728960542</v>
      </c>
      <c r="U106" s="17">
        <f t="shared" si="32"/>
        <v>2049.2394910575663</v>
      </c>
      <c r="V106" s="17">
        <f t="shared" si="33"/>
        <v>11.582383934504231</v>
      </c>
      <c r="W106" s="17">
        <f t="shared" si="34"/>
        <v>5811187.0125603471</v>
      </c>
      <c r="X106" s="18">
        <f t="shared" ca="1" si="25"/>
        <v>218477.31787760227</v>
      </c>
      <c r="Y106" s="17">
        <f t="shared" si="35"/>
        <v>-180.36828962154686</v>
      </c>
      <c r="Z106" s="17">
        <f t="shared" si="36"/>
        <v>50.223107461503332</v>
      </c>
      <c r="AA106" s="17">
        <f t="shared" si="37"/>
        <v>80.576912249913676</v>
      </c>
      <c r="AB106" s="17">
        <f t="shared" si="38"/>
        <v>15.630924311736408</v>
      </c>
      <c r="AC106" s="17">
        <f t="shared" si="39"/>
        <v>95.71534471269797</v>
      </c>
      <c r="AD106" s="18">
        <f t="shared" si="40"/>
        <v>0.31347599473340182</v>
      </c>
      <c r="AE106" s="19">
        <f>IF($B106&gt;$C$1,"",p_2*$Q105*($S105/$W105)+p_3*$Q105*($T105/$W105))</f>
        <v>242.52601246270774</v>
      </c>
      <c r="AF106" s="17">
        <f>IF($B106&gt;$C$1,"",p_4*$R105)</f>
        <v>155.7546849218713</v>
      </c>
      <c r="AG106" s="17">
        <f>IF($B106&gt;$C$1,"",p_5*$R105)</f>
        <v>36.535049549574744</v>
      </c>
      <c r="AH106" s="18">
        <f t="shared" si="41"/>
        <v>192.28973447144605</v>
      </c>
      <c r="AI106" s="72"/>
      <c r="AJ106" s="73"/>
      <c r="AK106" s="73"/>
      <c r="AL106" s="72"/>
      <c r="AM106" s="73"/>
      <c r="AN106" s="73">
        <f t="shared" si="42"/>
        <v>518</v>
      </c>
      <c r="AO106" s="19" t="str">
        <f t="shared" ca="1" si="43"/>
        <v>-</v>
      </c>
      <c r="AP106" s="17" t="str">
        <f t="shared" ca="1" si="44"/>
        <v>-</v>
      </c>
      <c r="AQ106" s="17" t="str">
        <f t="shared" ca="1" si="45"/>
        <v>-</v>
      </c>
      <c r="AR106" s="66" t="str">
        <f t="shared" ca="1" si="46"/>
        <v>-</v>
      </c>
    </row>
    <row r="107" spans="1:44" s="1" customFormat="1" ht="12" x14ac:dyDescent="0.35">
      <c r="A107" s="84"/>
      <c r="B107" s="40">
        <f t="shared" si="26"/>
        <v>104</v>
      </c>
      <c r="C107" s="41">
        <f t="shared" si="27"/>
        <v>43955</v>
      </c>
      <c r="D107" s="28">
        <f>'I Disease Parameters'!$E$6/(1000*365)</f>
        <v>2.4383561643835616E-5</v>
      </c>
      <c r="E107" s="28">
        <f>'I Disease Parameters'!$E$7/(1000*365)</f>
        <v>1.3698630136986302E-5</v>
      </c>
      <c r="F107" s="27">
        <f>(1-'I Disease Parameters'!$E$8)/'I Disease Parameters'!$E$10</f>
        <v>0.16200000000000001</v>
      </c>
      <c r="G107" s="27">
        <f>'I Disease Parameters'!$E$8/'I Disease Parameters'!$E$11</f>
        <v>3.7999999999999999E-2</v>
      </c>
      <c r="H107" s="27">
        <f>1/'I Disease Parameters'!$E$12</f>
        <v>0.05</v>
      </c>
      <c r="I107" s="27">
        <f>'I Disease Parameters'!$E$9/'I Disease Parameters'!$E$14</f>
        <v>0</v>
      </c>
      <c r="J107" s="82">
        <f t="shared" si="47"/>
        <v>2.9622548171950012</v>
      </c>
      <c r="K107" s="60">
        <f t="shared" si="48"/>
        <v>0.96147505943347544</v>
      </c>
      <c r="L107" s="30">
        <f t="shared" si="49"/>
        <v>0.98499999999999999</v>
      </c>
      <c r="M107" s="27">
        <f>J107/'I Disease Parameters'!$E$12</f>
        <v>0.14811274085975007</v>
      </c>
      <c r="N107" s="27">
        <f>K107/'I Disease Parameters'!$E$13</f>
        <v>4.8073752971673774E-2</v>
      </c>
      <c r="O107" s="27">
        <f>L107/'I Disease Parameters'!$E$13</f>
        <v>4.9250000000000002E-2</v>
      </c>
      <c r="P107" s="27">
        <f>(1-L107)/'I Disease Parameters'!$E$13</f>
        <v>7.5000000000000067E-4</v>
      </c>
      <c r="Q107" s="19">
        <f t="shared" si="28"/>
        <v>5805915.7528076265</v>
      </c>
      <c r="R107" s="17">
        <f t="shared" si="29"/>
        <v>1064.5142843836172</v>
      </c>
      <c r="S107" s="17">
        <f t="shared" si="30"/>
        <v>1668.4036517684301</v>
      </c>
      <c r="T107" s="17">
        <f t="shared" si="31"/>
        <v>450.3565593470413</v>
      </c>
      <c r="U107" s="17">
        <f t="shared" si="32"/>
        <v>2149.7521932360078</v>
      </c>
      <c r="V107" s="17">
        <f t="shared" si="33"/>
        <v>11.907583122471435</v>
      </c>
      <c r="W107" s="17">
        <f t="shared" si="34"/>
        <v>5811248.7794963615</v>
      </c>
      <c r="X107" s="18">
        <f t="shared" ca="1" si="25"/>
        <v>218477.31787760227</v>
      </c>
      <c r="Y107" s="17">
        <f t="shared" si="35"/>
        <v>-193.02901903912425</v>
      </c>
      <c r="Z107" s="17">
        <f t="shared" si="36"/>
        <v>52.842504564883711</v>
      </c>
      <c r="AA107" s="17">
        <f t="shared" si="37"/>
        <v>84.683106252863126</v>
      </c>
      <c r="AB107" s="17">
        <f t="shared" si="38"/>
        <v>16.757642057435874</v>
      </c>
      <c r="AC107" s="17">
        <f t="shared" si="39"/>
        <v>100.51270217844149</v>
      </c>
      <c r="AD107" s="18">
        <f t="shared" si="40"/>
        <v>0.32519918796720404</v>
      </c>
      <c r="AE107" s="19">
        <f>IF($B107&gt;$C$1,"",p_2*$Q106*($S106/$W106)+p_3*$Q106*($T106/$W106))</f>
        <v>255.19071904616214</v>
      </c>
      <c r="AF107" s="17">
        <f>IF($B107&gt;$C$1,"",p_4*$R106)</f>
        <v>163.89082833063483</v>
      </c>
      <c r="AG107" s="17">
        <f>IF($B107&gt;$C$1,"",p_5*$R106)</f>
        <v>38.44352763311187</v>
      </c>
      <c r="AH107" s="18">
        <f t="shared" si="41"/>
        <v>202.3343559637467</v>
      </c>
      <c r="AI107" s="72"/>
      <c r="AJ107" s="73"/>
      <c r="AK107" s="73"/>
      <c r="AL107" s="72"/>
      <c r="AM107" s="73"/>
      <c r="AN107" s="73">
        <f t="shared" si="42"/>
        <v>518</v>
      </c>
      <c r="AO107" s="19" t="str">
        <f t="shared" ca="1" si="43"/>
        <v>-</v>
      </c>
      <c r="AP107" s="17" t="str">
        <f t="shared" ca="1" si="44"/>
        <v>-</v>
      </c>
      <c r="AQ107" s="17" t="str">
        <f t="shared" ca="1" si="45"/>
        <v>-</v>
      </c>
      <c r="AR107" s="66" t="str">
        <f t="shared" ca="1" si="46"/>
        <v>-</v>
      </c>
    </row>
    <row r="108" spans="1:44" s="1" customFormat="1" ht="12" x14ac:dyDescent="0.35">
      <c r="A108" s="84"/>
      <c r="B108" s="40">
        <f t="shared" si="26"/>
        <v>105</v>
      </c>
      <c r="C108" s="41">
        <f t="shared" si="27"/>
        <v>43956</v>
      </c>
      <c r="D108" s="28">
        <f>'I Disease Parameters'!$E$6/(1000*365)</f>
        <v>2.4383561643835616E-5</v>
      </c>
      <c r="E108" s="28">
        <f>'I Disease Parameters'!$E$7/(1000*365)</f>
        <v>1.3698630136986302E-5</v>
      </c>
      <c r="F108" s="27">
        <f>(1-'I Disease Parameters'!$E$8)/'I Disease Parameters'!$E$10</f>
        <v>0.16200000000000001</v>
      </c>
      <c r="G108" s="27">
        <f>'I Disease Parameters'!$E$8/'I Disease Parameters'!$E$11</f>
        <v>3.7999999999999999E-2</v>
      </c>
      <c r="H108" s="27">
        <f>1/'I Disease Parameters'!$E$12</f>
        <v>0.05</v>
      </c>
      <c r="I108" s="27">
        <f>'I Disease Parameters'!$E$9/'I Disease Parameters'!$E$14</f>
        <v>0</v>
      </c>
      <c r="J108" s="82">
        <f t="shared" si="47"/>
        <v>2.9622548171950012</v>
      </c>
      <c r="K108" s="60">
        <f t="shared" si="48"/>
        <v>0.96147505943347544</v>
      </c>
      <c r="L108" s="30">
        <f t="shared" si="49"/>
        <v>0.98499999999999999</v>
      </c>
      <c r="M108" s="27">
        <f>J108/'I Disease Parameters'!$E$12</f>
        <v>0.14811274085975007</v>
      </c>
      <c r="N108" s="27">
        <f>K108/'I Disease Parameters'!$E$13</f>
        <v>4.8073752971673774E-2</v>
      </c>
      <c r="O108" s="27">
        <f>L108/'I Disease Parameters'!$E$13</f>
        <v>4.9250000000000002E-2</v>
      </c>
      <c r="P108" s="27">
        <f>(1-L108)/'I Disease Parameters'!$E$13</f>
        <v>7.5000000000000067E-4</v>
      </c>
      <c r="Q108" s="19">
        <f t="shared" si="28"/>
        <v>5805709.4031353192</v>
      </c>
      <c r="R108" s="17">
        <f t="shared" si="29"/>
        <v>1120.1123677648779</v>
      </c>
      <c r="S108" s="17">
        <f t="shared" si="30"/>
        <v>1757.4119284056098</v>
      </c>
      <c r="T108" s="17">
        <f t="shared" si="31"/>
        <v>468.2841049183304</v>
      </c>
      <c r="U108" s="17">
        <f t="shared" si="32"/>
        <v>2255.3229877120898</v>
      </c>
      <c r="V108" s="17">
        <f t="shared" si="33"/>
        <v>12.245350541981717</v>
      </c>
      <c r="W108" s="17">
        <f t="shared" si="34"/>
        <v>5811310.5345241204</v>
      </c>
      <c r="X108" s="18">
        <f t="shared" ca="1" si="25"/>
        <v>218477.31787760227</v>
      </c>
      <c r="Y108" s="17">
        <f t="shared" si="35"/>
        <v>-206.34967230726033</v>
      </c>
      <c r="Z108" s="17">
        <f t="shared" si="36"/>
        <v>55.598083381260722</v>
      </c>
      <c r="AA108" s="17">
        <f t="shared" si="37"/>
        <v>89.008276637179733</v>
      </c>
      <c r="AB108" s="17">
        <f t="shared" si="38"/>
        <v>17.927545571289102</v>
      </c>
      <c r="AC108" s="17">
        <f t="shared" si="39"/>
        <v>105.57079447608203</v>
      </c>
      <c r="AD108" s="18">
        <f t="shared" si="40"/>
        <v>0.337767419510282</v>
      </c>
      <c r="AE108" s="19">
        <f>IF($B108&gt;$C$1,"",p_2*$Q107*($S107/$W107)+p_3*$Q107*($T107/$W107))</f>
        <v>268.51552264544148</v>
      </c>
      <c r="AF108" s="17">
        <f>IF($B108&gt;$C$1,"",p_4*$R107)</f>
        <v>172.451314070146</v>
      </c>
      <c r="AG108" s="17">
        <f>IF($B108&gt;$C$1,"",p_5*$R107)</f>
        <v>40.45154280657745</v>
      </c>
      <c r="AH108" s="18">
        <f t="shared" si="41"/>
        <v>212.90285687672343</v>
      </c>
      <c r="AI108" s="72"/>
      <c r="AJ108" s="73"/>
      <c r="AK108" s="73"/>
      <c r="AL108" s="72"/>
      <c r="AM108" s="73"/>
      <c r="AN108" s="73">
        <f t="shared" si="42"/>
        <v>518</v>
      </c>
      <c r="AO108" s="19" t="str">
        <f t="shared" ca="1" si="43"/>
        <v>-</v>
      </c>
      <c r="AP108" s="17" t="str">
        <f t="shared" ca="1" si="44"/>
        <v>-</v>
      </c>
      <c r="AQ108" s="17" t="str">
        <f t="shared" ca="1" si="45"/>
        <v>-</v>
      </c>
      <c r="AR108" s="66" t="str">
        <f t="shared" ca="1" si="46"/>
        <v>-</v>
      </c>
    </row>
    <row r="109" spans="1:44" s="1" customFormat="1" ht="12" x14ac:dyDescent="0.35">
      <c r="A109" s="84"/>
      <c r="B109" s="40">
        <f t="shared" si="26"/>
        <v>106</v>
      </c>
      <c r="C109" s="41">
        <f t="shared" si="27"/>
        <v>43957</v>
      </c>
      <c r="D109" s="28">
        <f>'I Disease Parameters'!$E$6/(1000*365)</f>
        <v>2.4383561643835616E-5</v>
      </c>
      <c r="E109" s="28">
        <f>'I Disease Parameters'!$E$7/(1000*365)</f>
        <v>1.3698630136986302E-5</v>
      </c>
      <c r="F109" s="27">
        <f>(1-'I Disease Parameters'!$E$8)/'I Disease Parameters'!$E$10</f>
        <v>0.16200000000000001</v>
      </c>
      <c r="G109" s="27">
        <f>'I Disease Parameters'!$E$8/'I Disease Parameters'!$E$11</f>
        <v>3.7999999999999999E-2</v>
      </c>
      <c r="H109" s="27">
        <f>1/'I Disease Parameters'!$E$12</f>
        <v>0.05</v>
      </c>
      <c r="I109" s="27">
        <f>'I Disease Parameters'!$E$9/'I Disease Parameters'!$E$14</f>
        <v>0</v>
      </c>
      <c r="J109" s="82">
        <f t="shared" si="47"/>
        <v>2.9622548171950012</v>
      </c>
      <c r="K109" s="60">
        <f t="shared" si="48"/>
        <v>0.96147505943347544</v>
      </c>
      <c r="L109" s="30">
        <f t="shared" si="49"/>
        <v>0.98499999999999999</v>
      </c>
      <c r="M109" s="27">
        <f>J109/'I Disease Parameters'!$E$12</f>
        <v>0.14811274085975007</v>
      </c>
      <c r="N109" s="27">
        <f>K109/'I Disease Parameters'!$E$13</f>
        <v>4.8073752971673774E-2</v>
      </c>
      <c r="O109" s="27">
        <f>L109/'I Disease Parameters'!$E$13</f>
        <v>4.9250000000000002E-2</v>
      </c>
      <c r="P109" s="27">
        <f>(1-L109)/'I Disease Parameters'!$E$13</f>
        <v>7.5000000000000067E-4</v>
      </c>
      <c r="Q109" s="19">
        <f t="shared" si="28"/>
        <v>5805489.0386251658</v>
      </c>
      <c r="R109" s="17">
        <f t="shared" si="29"/>
        <v>1178.609243213639</v>
      </c>
      <c r="S109" s="17">
        <f t="shared" si="30"/>
        <v>1850.975461427234</v>
      </c>
      <c r="T109" s="17">
        <f t="shared" si="31"/>
        <v>487.4277547967269</v>
      </c>
      <c r="U109" s="17">
        <f t="shared" si="32"/>
        <v>2366.2256814641496</v>
      </c>
      <c r="V109" s="17">
        <f t="shared" si="33"/>
        <v>12.596563620670464</v>
      </c>
      <c r="W109" s="17">
        <f t="shared" si="34"/>
        <v>5811372.2767660674</v>
      </c>
      <c r="X109" s="18">
        <f t="shared" ca="1" si="25"/>
        <v>218477.31787760227</v>
      </c>
      <c r="Y109" s="17">
        <f t="shared" si="35"/>
        <v>-220.36451015342027</v>
      </c>
      <c r="Z109" s="17">
        <f t="shared" si="36"/>
        <v>58.496875448761102</v>
      </c>
      <c r="AA109" s="17">
        <f t="shared" si="37"/>
        <v>93.563533021624153</v>
      </c>
      <c r="AB109" s="17">
        <f t="shared" si="38"/>
        <v>19.143649878396502</v>
      </c>
      <c r="AC109" s="17">
        <f t="shared" si="39"/>
        <v>110.9026937520598</v>
      </c>
      <c r="AD109" s="18">
        <f t="shared" si="40"/>
        <v>0.35121307868874752</v>
      </c>
      <c r="AE109" s="19">
        <f>IF($B109&gt;$C$1,"",p_2*$Q108*($S108/$W108)+p_3*$Q108*($T108/$W108))</f>
        <v>282.53469300677449</v>
      </c>
      <c r="AF109" s="17">
        <f>IF($B109&gt;$C$1,"",p_4*$R108)</f>
        <v>181.45820357791024</v>
      </c>
      <c r="AG109" s="17">
        <f>IF($B109&gt;$C$1,"",p_5*$R108)</f>
        <v>42.564269975065358</v>
      </c>
      <c r="AH109" s="18">
        <f t="shared" si="41"/>
        <v>224.02247355297561</v>
      </c>
      <c r="AI109" s="72"/>
      <c r="AJ109" s="73"/>
      <c r="AK109" s="73"/>
      <c r="AL109" s="72"/>
      <c r="AM109" s="73"/>
      <c r="AN109" s="73">
        <f t="shared" si="42"/>
        <v>518</v>
      </c>
      <c r="AO109" s="19" t="str">
        <f t="shared" ca="1" si="43"/>
        <v>-</v>
      </c>
      <c r="AP109" s="17" t="str">
        <f t="shared" ca="1" si="44"/>
        <v>-</v>
      </c>
      <c r="AQ109" s="17" t="str">
        <f t="shared" ca="1" si="45"/>
        <v>-</v>
      </c>
      <c r="AR109" s="66" t="str">
        <f t="shared" ca="1" si="46"/>
        <v>-</v>
      </c>
    </row>
    <row r="110" spans="1:44" s="1" customFormat="1" ht="12" x14ac:dyDescent="0.35">
      <c r="A110" s="84"/>
      <c r="B110" s="40">
        <f t="shared" si="26"/>
        <v>107</v>
      </c>
      <c r="C110" s="41">
        <f t="shared" si="27"/>
        <v>43958</v>
      </c>
      <c r="D110" s="28">
        <f>'I Disease Parameters'!$E$6/(1000*365)</f>
        <v>2.4383561643835616E-5</v>
      </c>
      <c r="E110" s="28">
        <f>'I Disease Parameters'!$E$7/(1000*365)</f>
        <v>1.3698630136986302E-5</v>
      </c>
      <c r="F110" s="27">
        <f>(1-'I Disease Parameters'!$E$8)/'I Disease Parameters'!$E$10</f>
        <v>0.16200000000000001</v>
      </c>
      <c r="G110" s="27">
        <f>'I Disease Parameters'!$E$8/'I Disease Parameters'!$E$11</f>
        <v>3.7999999999999999E-2</v>
      </c>
      <c r="H110" s="27">
        <f>1/'I Disease Parameters'!$E$12</f>
        <v>0.05</v>
      </c>
      <c r="I110" s="27">
        <f>'I Disease Parameters'!$E$9/'I Disease Parameters'!$E$14</f>
        <v>0</v>
      </c>
      <c r="J110" s="82">
        <f t="shared" si="47"/>
        <v>2.9622548171950012</v>
      </c>
      <c r="K110" s="60">
        <f t="shared" si="48"/>
        <v>0.96147505943347544</v>
      </c>
      <c r="L110" s="30">
        <f t="shared" si="49"/>
        <v>0.98499999999999999</v>
      </c>
      <c r="M110" s="27">
        <f>J110/'I Disease Parameters'!$E$12</f>
        <v>0.14811274085975007</v>
      </c>
      <c r="N110" s="27">
        <f>K110/'I Disease Parameters'!$E$13</f>
        <v>4.8073752971673774E-2</v>
      </c>
      <c r="O110" s="27">
        <f>L110/'I Disease Parameters'!$E$13</f>
        <v>4.9250000000000002E-2</v>
      </c>
      <c r="P110" s="27">
        <f>(1-L110)/'I Disease Parameters'!$E$13</f>
        <v>7.5000000000000067E-4</v>
      </c>
      <c r="Q110" s="19">
        <f t="shared" si="28"/>
        <v>5805253.9290674729</v>
      </c>
      <c r="R110" s="17">
        <f t="shared" si="29"/>
        <v>1240.1555139729085</v>
      </c>
      <c r="S110" s="17">
        <f t="shared" si="30"/>
        <v>1949.3360299282433</v>
      </c>
      <c r="T110" s="17">
        <f t="shared" si="31"/>
        <v>507.83684120647729</v>
      </c>
      <c r="U110" s="17">
        <f t="shared" si="32"/>
        <v>2482.7478574088191</v>
      </c>
      <c r="V110" s="17">
        <f t="shared" si="33"/>
        <v>12.962134436768009</v>
      </c>
      <c r="W110" s="17">
        <f t="shared" si="34"/>
        <v>5811434.0053099887</v>
      </c>
      <c r="X110" s="18">
        <f t="shared" ca="1" si="25"/>
        <v>218477.31787760227</v>
      </c>
      <c r="Y110" s="17">
        <f t="shared" si="35"/>
        <v>-235.10955769289285</v>
      </c>
      <c r="Z110" s="17">
        <f t="shared" si="36"/>
        <v>61.546270759269419</v>
      </c>
      <c r="AA110" s="17">
        <f t="shared" si="37"/>
        <v>98.360568501009311</v>
      </c>
      <c r="AB110" s="17">
        <f t="shared" si="38"/>
        <v>20.409086409750387</v>
      </c>
      <c r="AC110" s="17">
        <f t="shared" si="39"/>
        <v>116.52217594466947</v>
      </c>
      <c r="AD110" s="18">
        <f t="shared" si="40"/>
        <v>0.36557081609754505</v>
      </c>
      <c r="AE110" s="19">
        <f>IF($B110&gt;$C$1,"",p_2*$Q109*($S109/$W109)+p_3*$Q109*($T109/$W109))</f>
        <v>297.28426473409615</v>
      </c>
      <c r="AF110" s="17">
        <f>IF($B110&gt;$C$1,"",p_4*$R109)</f>
        <v>190.93469740060954</v>
      </c>
      <c r="AG110" s="17">
        <f>IF($B110&gt;$C$1,"",p_5*$R109)</f>
        <v>44.787151242118284</v>
      </c>
      <c r="AH110" s="18">
        <f t="shared" si="41"/>
        <v>235.72184864272782</v>
      </c>
      <c r="AI110" s="72"/>
      <c r="AJ110" s="73"/>
      <c r="AK110" s="73"/>
      <c r="AL110" s="72"/>
      <c r="AM110" s="73"/>
      <c r="AN110" s="73">
        <f t="shared" si="42"/>
        <v>518</v>
      </c>
      <c r="AO110" s="19" t="str">
        <f t="shared" ca="1" si="43"/>
        <v>-</v>
      </c>
      <c r="AP110" s="17" t="str">
        <f t="shared" ca="1" si="44"/>
        <v>-</v>
      </c>
      <c r="AQ110" s="17" t="str">
        <f t="shared" ca="1" si="45"/>
        <v>-</v>
      </c>
      <c r="AR110" s="66" t="str">
        <f t="shared" ca="1" si="46"/>
        <v>-</v>
      </c>
    </row>
    <row r="111" spans="1:44" s="1" customFormat="1" ht="12" x14ac:dyDescent="0.35">
      <c r="A111" s="84"/>
      <c r="B111" s="40">
        <f t="shared" si="26"/>
        <v>108</v>
      </c>
      <c r="C111" s="41">
        <f t="shared" si="27"/>
        <v>43959</v>
      </c>
      <c r="D111" s="28">
        <f>'I Disease Parameters'!$E$6/(1000*365)</f>
        <v>2.4383561643835616E-5</v>
      </c>
      <c r="E111" s="28">
        <f>'I Disease Parameters'!$E$7/(1000*365)</f>
        <v>1.3698630136986302E-5</v>
      </c>
      <c r="F111" s="27">
        <f>(1-'I Disease Parameters'!$E$8)/'I Disease Parameters'!$E$10</f>
        <v>0.16200000000000001</v>
      </c>
      <c r="G111" s="27">
        <f>'I Disease Parameters'!$E$8/'I Disease Parameters'!$E$11</f>
        <v>3.7999999999999999E-2</v>
      </c>
      <c r="H111" s="27">
        <f>1/'I Disease Parameters'!$E$12</f>
        <v>0.05</v>
      </c>
      <c r="I111" s="27">
        <f>'I Disease Parameters'!$E$9/'I Disease Parameters'!$E$14</f>
        <v>0</v>
      </c>
      <c r="J111" s="82">
        <f t="shared" si="47"/>
        <v>2.9622548171950012</v>
      </c>
      <c r="K111" s="60">
        <f t="shared" si="48"/>
        <v>0.96147505943347544</v>
      </c>
      <c r="L111" s="30">
        <f t="shared" si="49"/>
        <v>0.98499999999999999</v>
      </c>
      <c r="M111" s="27">
        <f>J111/'I Disease Parameters'!$E$12</f>
        <v>0.14811274085975007</v>
      </c>
      <c r="N111" s="27">
        <f>K111/'I Disease Parameters'!$E$13</f>
        <v>4.8073752971673774E-2</v>
      </c>
      <c r="O111" s="27">
        <f>L111/'I Disease Parameters'!$E$13</f>
        <v>4.9250000000000002E-2</v>
      </c>
      <c r="P111" s="27">
        <f>(1-L111)/'I Disease Parameters'!$E$13</f>
        <v>7.5000000000000067E-4</v>
      </c>
      <c r="Q111" s="19">
        <f t="shared" si="28"/>
        <v>5805003.3063737759</v>
      </c>
      <c r="R111" s="17">
        <f t="shared" si="29"/>
        <v>1304.9095493258233</v>
      </c>
      <c r="S111" s="17">
        <f t="shared" si="30"/>
        <v>2052.7477184621553</v>
      </c>
      <c r="T111" s="17">
        <f t="shared" si="31"/>
        <v>529.56395200806628</v>
      </c>
      <c r="U111" s="17">
        <f t="shared" si="32"/>
        <v>2605.1916130900281</v>
      </c>
      <c r="V111" s="17">
        <f t="shared" si="33"/>
        <v>13.343012067672868</v>
      </c>
      <c r="W111" s="17">
        <f t="shared" si="34"/>
        <v>5811495.7192066619</v>
      </c>
      <c r="X111" s="18">
        <f t="shared" ca="1" si="25"/>
        <v>218477.31787760227</v>
      </c>
      <c r="Y111" s="17">
        <f t="shared" si="35"/>
        <v>-250.62269369699061</v>
      </c>
      <c r="Z111" s="17">
        <f t="shared" si="36"/>
        <v>64.754035352914798</v>
      </c>
      <c r="AA111" s="17">
        <f t="shared" si="37"/>
        <v>103.41168853391196</v>
      </c>
      <c r="AB111" s="17">
        <f t="shared" si="38"/>
        <v>21.727110801588992</v>
      </c>
      <c r="AC111" s="17">
        <f t="shared" si="39"/>
        <v>122.44375568120904</v>
      </c>
      <c r="AD111" s="18">
        <f t="shared" si="40"/>
        <v>0.38087763090485893</v>
      </c>
      <c r="AE111" s="19">
        <f>IF($B111&gt;$C$1,"",p_2*$Q110*($S110/$W110)+p_3*$Q110*($T110/$W110))</f>
        <v>312.80212657919492</v>
      </c>
      <c r="AF111" s="17">
        <f>IF($B111&gt;$C$1,"",p_4*$R110)</f>
        <v>200.90519326361118</v>
      </c>
      <c r="AG111" s="17">
        <f>IF($B111&gt;$C$1,"",p_5*$R110)</f>
        <v>47.125909530970517</v>
      </c>
      <c r="AH111" s="18">
        <f t="shared" si="41"/>
        <v>248.0311027945817</v>
      </c>
      <c r="AI111" s="72"/>
      <c r="AJ111" s="73"/>
      <c r="AK111" s="73"/>
      <c r="AL111" s="72"/>
      <c r="AM111" s="73"/>
      <c r="AN111" s="73">
        <f t="shared" si="42"/>
        <v>518</v>
      </c>
      <c r="AO111" s="19" t="str">
        <f t="shared" ca="1" si="43"/>
        <v>-</v>
      </c>
      <c r="AP111" s="17" t="str">
        <f t="shared" ca="1" si="44"/>
        <v>-</v>
      </c>
      <c r="AQ111" s="17" t="str">
        <f t="shared" ca="1" si="45"/>
        <v>-</v>
      </c>
      <c r="AR111" s="66" t="str">
        <f t="shared" ca="1" si="46"/>
        <v>-</v>
      </c>
    </row>
    <row r="112" spans="1:44" s="1" customFormat="1" ht="12" x14ac:dyDescent="0.35">
      <c r="A112" s="84"/>
      <c r="B112" s="40">
        <f t="shared" si="26"/>
        <v>109</v>
      </c>
      <c r="C112" s="41">
        <f t="shared" si="27"/>
        <v>43960</v>
      </c>
      <c r="D112" s="28">
        <f>'I Disease Parameters'!$E$6/(1000*365)</f>
        <v>2.4383561643835616E-5</v>
      </c>
      <c r="E112" s="28">
        <f>'I Disease Parameters'!$E$7/(1000*365)</f>
        <v>1.3698630136986302E-5</v>
      </c>
      <c r="F112" s="27">
        <f>(1-'I Disease Parameters'!$E$8)/'I Disease Parameters'!$E$10</f>
        <v>0.16200000000000001</v>
      </c>
      <c r="G112" s="27">
        <f>'I Disease Parameters'!$E$8/'I Disease Parameters'!$E$11</f>
        <v>3.7999999999999999E-2</v>
      </c>
      <c r="H112" s="27">
        <f>1/'I Disease Parameters'!$E$12</f>
        <v>0.05</v>
      </c>
      <c r="I112" s="27">
        <f>'I Disease Parameters'!$E$9/'I Disease Parameters'!$E$14</f>
        <v>0</v>
      </c>
      <c r="J112" s="82">
        <f t="shared" si="47"/>
        <v>2.9622548171950012</v>
      </c>
      <c r="K112" s="60">
        <f t="shared" si="48"/>
        <v>0.96147505943347544</v>
      </c>
      <c r="L112" s="30">
        <f t="shared" si="49"/>
        <v>0.98499999999999999</v>
      </c>
      <c r="M112" s="27">
        <f>J112/'I Disease Parameters'!$E$12</f>
        <v>0.14811274085975007</v>
      </c>
      <c r="N112" s="27">
        <f>K112/'I Disease Parameters'!$E$13</f>
        <v>4.8073752971673774E-2</v>
      </c>
      <c r="O112" s="27">
        <f>L112/'I Disease Parameters'!$E$13</f>
        <v>4.9250000000000002E-2</v>
      </c>
      <c r="P112" s="27">
        <f>(1-L112)/'I Disease Parameters'!$E$13</f>
        <v>7.5000000000000067E-4</v>
      </c>
      <c r="Q112" s="19">
        <f t="shared" si="28"/>
        <v>5804736.3626295552</v>
      </c>
      <c r="R112" s="17">
        <f t="shared" si="29"/>
        <v>1373.0378790827288</v>
      </c>
      <c r="S112" s="17">
        <f t="shared" si="30"/>
        <v>2161.4775596980712</v>
      </c>
      <c r="T112" s="17">
        <f t="shared" si="31"/>
        <v>552.66506298133186</v>
      </c>
      <c r="U112" s="17">
        <f t="shared" si="32"/>
        <v>2733.874336093189</v>
      </c>
      <c r="V112" s="17">
        <f t="shared" si="33"/>
        <v>13.740185031678918</v>
      </c>
      <c r="W112" s="17">
        <f t="shared" si="34"/>
        <v>5811557.4174674097</v>
      </c>
      <c r="X112" s="18">
        <f t="shared" ca="1" si="25"/>
        <v>218477.31787760227</v>
      </c>
      <c r="Y112" s="17">
        <f t="shared" si="35"/>
        <v>-266.9437442207709</v>
      </c>
      <c r="Z112" s="17">
        <f t="shared" si="36"/>
        <v>68.128329756905487</v>
      </c>
      <c r="AA112" s="17">
        <f t="shared" si="37"/>
        <v>108.72984123591596</v>
      </c>
      <c r="AB112" s="17">
        <f t="shared" si="38"/>
        <v>23.101110973265577</v>
      </c>
      <c r="AC112" s="17">
        <f t="shared" si="39"/>
        <v>128.68272300316085</v>
      </c>
      <c r="AD112" s="18">
        <f t="shared" si="40"/>
        <v>0.39717296400604951</v>
      </c>
      <c r="AE112" s="19">
        <f>IF($B112&gt;$C$1,"",p_2*$Q111*($S111/$W111)+p_3*$Q111*($T111/$W111))</f>
        <v>329.12811509534879</v>
      </c>
      <c r="AF112" s="17">
        <f>IF($B112&gt;$C$1,"",p_4*$R111)</f>
        <v>211.39534699078337</v>
      </c>
      <c r="AG112" s="17">
        <f>IF($B112&gt;$C$1,"",p_5*$R111)</f>
        <v>49.586562874381286</v>
      </c>
      <c r="AH112" s="18">
        <f t="shared" si="41"/>
        <v>260.98190986516465</v>
      </c>
      <c r="AI112" s="72"/>
      <c r="AJ112" s="73"/>
      <c r="AK112" s="73"/>
      <c r="AL112" s="72"/>
      <c r="AM112" s="73"/>
      <c r="AN112" s="73">
        <f t="shared" si="42"/>
        <v>518</v>
      </c>
      <c r="AO112" s="19" t="str">
        <f t="shared" ca="1" si="43"/>
        <v>-</v>
      </c>
      <c r="AP112" s="17" t="str">
        <f t="shared" ca="1" si="44"/>
        <v>-</v>
      </c>
      <c r="AQ112" s="17" t="str">
        <f t="shared" ca="1" si="45"/>
        <v>-</v>
      </c>
      <c r="AR112" s="66" t="str">
        <f t="shared" ca="1" si="46"/>
        <v>-</v>
      </c>
    </row>
    <row r="113" spans="1:44" s="1" customFormat="1" ht="12" x14ac:dyDescent="0.35">
      <c r="A113" s="84"/>
      <c r="B113" s="40">
        <f t="shared" si="26"/>
        <v>110</v>
      </c>
      <c r="C113" s="41">
        <f t="shared" si="27"/>
        <v>43961</v>
      </c>
      <c r="D113" s="28">
        <f>'I Disease Parameters'!$E$6/(1000*365)</f>
        <v>2.4383561643835616E-5</v>
      </c>
      <c r="E113" s="28">
        <f>'I Disease Parameters'!$E$7/(1000*365)</f>
        <v>1.3698630136986302E-5</v>
      </c>
      <c r="F113" s="27">
        <f>(1-'I Disease Parameters'!$E$8)/'I Disease Parameters'!$E$10</f>
        <v>0.16200000000000001</v>
      </c>
      <c r="G113" s="27">
        <f>'I Disease Parameters'!$E$8/'I Disease Parameters'!$E$11</f>
        <v>3.7999999999999999E-2</v>
      </c>
      <c r="H113" s="27">
        <f>1/'I Disease Parameters'!$E$12</f>
        <v>0.05</v>
      </c>
      <c r="I113" s="27">
        <f>'I Disease Parameters'!$E$9/'I Disease Parameters'!$E$14</f>
        <v>0</v>
      </c>
      <c r="J113" s="82">
        <f t="shared" si="47"/>
        <v>2.9622548171950012</v>
      </c>
      <c r="K113" s="60">
        <f t="shared" si="48"/>
        <v>0.96147505943347544</v>
      </c>
      <c r="L113" s="30">
        <f t="shared" si="49"/>
        <v>0.98499999999999999</v>
      </c>
      <c r="M113" s="27">
        <f>J113/'I Disease Parameters'!$E$12</f>
        <v>0.14811274085975007</v>
      </c>
      <c r="N113" s="27">
        <f>K113/'I Disease Parameters'!$E$13</f>
        <v>4.8073752971673774E-2</v>
      </c>
      <c r="O113" s="27">
        <f>L113/'I Disease Parameters'!$E$13</f>
        <v>4.9250000000000002E-2</v>
      </c>
      <c r="P113" s="27">
        <f>(1-L113)/'I Disease Parameters'!$E$13</f>
        <v>7.5000000000000067E-4</v>
      </c>
      <c r="Q113" s="19">
        <f t="shared" si="28"/>
        <v>5804452.2480487712</v>
      </c>
      <c r="R113" s="17">
        <f t="shared" si="29"/>
        <v>1444.7156073733918</v>
      </c>
      <c r="S113" s="17">
        <f t="shared" si="30"/>
        <v>2275.8062088429301</v>
      </c>
      <c r="T113" s="17">
        <f t="shared" si="31"/>
        <v>577.1996784831216</v>
      </c>
      <c r="U113" s="17">
        <f t="shared" si="32"/>
        <v>2869.1295180965521</v>
      </c>
      <c r="V113" s="17">
        <f t="shared" si="33"/>
        <v>14.154683828914917</v>
      </c>
      <c r="W113" s="17">
        <f t="shared" si="34"/>
        <v>5811619.0990615673</v>
      </c>
      <c r="X113" s="18">
        <f t="shared" ca="1" si="25"/>
        <v>218477.31787760227</v>
      </c>
      <c r="Y113" s="17">
        <f t="shared" si="35"/>
        <v>-284.11458078399301</v>
      </c>
      <c r="Z113" s="17">
        <f t="shared" si="36"/>
        <v>71.677728290663026</v>
      </c>
      <c r="AA113" s="17">
        <f t="shared" si="37"/>
        <v>114.3286491448589</v>
      </c>
      <c r="AB113" s="17">
        <f t="shared" si="38"/>
        <v>24.534615501789744</v>
      </c>
      <c r="AC113" s="17">
        <f t="shared" si="39"/>
        <v>135.25518200336319</v>
      </c>
      <c r="AD113" s="18">
        <f t="shared" si="40"/>
        <v>0.41449879723599992</v>
      </c>
      <c r="AE113" s="19">
        <f>IF($B113&gt;$C$1,"",p_2*$Q112*($S112/$W112)+p_3*$Q112*($T112/$W112))</f>
        <v>346.3041128452781</v>
      </c>
      <c r="AF113" s="17">
        <f>IF($B113&gt;$C$1,"",p_4*$R112)</f>
        <v>222.43213641140207</v>
      </c>
      <c r="AG113" s="17">
        <f>IF($B113&gt;$C$1,"",p_5*$R112)</f>
        <v>52.175439405143692</v>
      </c>
      <c r="AH113" s="18">
        <f t="shared" si="41"/>
        <v>274.60757581654576</v>
      </c>
      <c r="AI113" s="72"/>
      <c r="AJ113" s="73"/>
      <c r="AK113" s="73"/>
      <c r="AL113" s="72"/>
      <c r="AM113" s="73"/>
      <c r="AN113" s="73">
        <f t="shared" si="42"/>
        <v>518</v>
      </c>
      <c r="AO113" s="19" t="str">
        <f t="shared" ca="1" si="43"/>
        <v>-</v>
      </c>
      <c r="AP113" s="17" t="str">
        <f t="shared" ca="1" si="44"/>
        <v>-</v>
      </c>
      <c r="AQ113" s="17" t="str">
        <f t="shared" ca="1" si="45"/>
        <v>-</v>
      </c>
      <c r="AR113" s="66" t="str">
        <f t="shared" ca="1" si="46"/>
        <v>-</v>
      </c>
    </row>
    <row r="114" spans="1:44" s="1" customFormat="1" ht="12" x14ac:dyDescent="0.35">
      <c r="A114" s="84"/>
      <c r="B114" s="40">
        <f t="shared" si="26"/>
        <v>111</v>
      </c>
      <c r="C114" s="41">
        <f t="shared" si="27"/>
        <v>43962</v>
      </c>
      <c r="D114" s="28">
        <f>'I Disease Parameters'!$E$6/(1000*365)</f>
        <v>2.4383561643835616E-5</v>
      </c>
      <c r="E114" s="28">
        <f>'I Disease Parameters'!$E$7/(1000*365)</f>
        <v>1.3698630136986302E-5</v>
      </c>
      <c r="F114" s="27">
        <f>(1-'I Disease Parameters'!$E$8)/'I Disease Parameters'!$E$10</f>
        <v>0.16200000000000001</v>
      </c>
      <c r="G114" s="27">
        <f>'I Disease Parameters'!$E$8/'I Disease Parameters'!$E$11</f>
        <v>3.7999999999999999E-2</v>
      </c>
      <c r="H114" s="27">
        <f>1/'I Disease Parameters'!$E$12</f>
        <v>0.05</v>
      </c>
      <c r="I114" s="27">
        <f>'I Disease Parameters'!$E$9/'I Disease Parameters'!$E$14</f>
        <v>0</v>
      </c>
      <c r="J114" s="82">
        <f t="shared" si="47"/>
        <v>2.9622548171950012</v>
      </c>
      <c r="K114" s="60">
        <f t="shared" si="48"/>
        <v>0.96147505943347544</v>
      </c>
      <c r="L114" s="30">
        <f t="shared" si="49"/>
        <v>0.98499999999999999</v>
      </c>
      <c r="M114" s="27">
        <f>J114/'I Disease Parameters'!$E$12</f>
        <v>0.14811274085975007</v>
      </c>
      <c r="N114" s="27">
        <f>K114/'I Disease Parameters'!$E$13</f>
        <v>4.8073752971673774E-2</v>
      </c>
      <c r="O114" s="27">
        <f>L114/'I Disease Parameters'!$E$13</f>
        <v>4.9250000000000002E-2</v>
      </c>
      <c r="P114" s="27">
        <f>(1-L114)/'I Disease Parameters'!$E$13</f>
        <v>7.5000000000000067E-4</v>
      </c>
      <c r="Q114" s="19">
        <f t="shared" si="28"/>
        <v>5804150.0688254675</v>
      </c>
      <c r="R114" s="17">
        <f t="shared" si="29"/>
        <v>1520.1268466356798</v>
      </c>
      <c r="S114" s="17">
        <f t="shared" si="30"/>
        <v>2396.0286513677543</v>
      </c>
      <c r="T114" s="17">
        <f t="shared" si="31"/>
        <v>603.23098079424358</v>
      </c>
      <c r="U114" s="17">
        <f t="shared" si="32"/>
        <v>3011.307609559909</v>
      </c>
      <c r="V114" s="17">
        <f t="shared" si="33"/>
        <v>14.587583587777258</v>
      </c>
      <c r="W114" s="17">
        <f t="shared" si="34"/>
        <v>5811680.762913825</v>
      </c>
      <c r="X114" s="18">
        <f t="shared" ca="1" si="25"/>
        <v>218477.31787760227</v>
      </c>
      <c r="Y114" s="17">
        <f t="shared" si="35"/>
        <v>-302.1792233036831</v>
      </c>
      <c r="Z114" s="17">
        <f t="shared" si="36"/>
        <v>75.411239262288063</v>
      </c>
      <c r="AA114" s="17">
        <f t="shared" si="37"/>
        <v>120.22244252482415</v>
      </c>
      <c r="AB114" s="17">
        <f t="shared" si="38"/>
        <v>26.031302311121976</v>
      </c>
      <c r="AC114" s="17">
        <f t="shared" si="39"/>
        <v>142.17809146335685</v>
      </c>
      <c r="AD114" s="18">
        <f t="shared" si="40"/>
        <v>0.43289975886234089</v>
      </c>
      <c r="AE114" s="19">
        <f>IF($B114&gt;$C$1,"",p_2*$Q113*($S113/$W113)+p_3*$Q113*($T113/$W113))</f>
        <v>364.37415136172518</v>
      </c>
      <c r="AF114" s="17">
        <f>IF($B114&gt;$C$1,"",p_4*$R113)</f>
        <v>234.04392839448948</v>
      </c>
      <c r="AG114" s="17">
        <f>IF($B114&gt;$C$1,"",p_5*$R113)</f>
        <v>54.899193080188887</v>
      </c>
      <c r="AH114" s="18">
        <f t="shared" si="41"/>
        <v>288.94312147467838</v>
      </c>
      <c r="AI114" s="72"/>
      <c r="AJ114" s="73"/>
      <c r="AK114" s="73"/>
      <c r="AL114" s="72"/>
      <c r="AM114" s="73"/>
      <c r="AN114" s="73">
        <f t="shared" si="42"/>
        <v>518</v>
      </c>
      <c r="AO114" s="19" t="str">
        <f t="shared" ca="1" si="43"/>
        <v>-</v>
      </c>
      <c r="AP114" s="17" t="str">
        <f t="shared" ca="1" si="44"/>
        <v>-</v>
      </c>
      <c r="AQ114" s="17" t="str">
        <f t="shared" ca="1" si="45"/>
        <v>-</v>
      </c>
      <c r="AR114" s="66" t="str">
        <f t="shared" ca="1" si="46"/>
        <v>-</v>
      </c>
    </row>
    <row r="115" spans="1:44" s="1" customFormat="1" ht="12" x14ac:dyDescent="0.35">
      <c r="A115" s="84"/>
      <c r="B115" s="40">
        <f t="shared" si="26"/>
        <v>112</v>
      </c>
      <c r="C115" s="41">
        <f t="shared" si="27"/>
        <v>43963</v>
      </c>
      <c r="D115" s="28">
        <f>'I Disease Parameters'!$E$6/(1000*365)</f>
        <v>2.4383561643835616E-5</v>
      </c>
      <c r="E115" s="28">
        <f>'I Disease Parameters'!$E$7/(1000*365)</f>
        <v>1.3698630136986302E-5</v>
      </c>
      <c r="F115" s="27">
        <f>(1-'I Disease Parameters'!$E$8)/'I Disease Parameters'!$E$10</f>
        <v>0.16200000000000001</v>
      </c>
      <c r="G115" s="27">
        <f>'I Disease Parameters'!$E$8/'I Disease Parameters'!$E$11</f>
        <v>3.7999999999999999E-2</v>
      </c>
      <c r="H115" s="27">
        <f>1/'I Disease Parameters'!$E$12</f>
        <v>0.05</v>
      </c>
      <c r="I115" s="27">
        <f>'I Disease Parameters'!$E$9/'I Disease Parameters'!$E$14</f>
        <v>0</v>
      </c>
      <c r="J115" s="82">
        <f t="shared" si="47"/>
        <v>2.9622548171950012</v>
      </c>
      <c r="K115" s="60">
        <f t="shared" si="48"/>
        <v>0.96147505943347544</v>
      </c>
      <c r="L115" s="30">
        <f t="shared" si="49"/>
        <v>0.98499999999999999</v>
      </c>
      <c r="M115" s="27">
        <f>J115/'I Disease Parameters'!$E$12</f>
        <v>0.14811274085975007</v>
      </c>
      <c r="N115" s="27">
        <f>K115/'I Disease Parameters'!$E$13</f>
        <v>4.8073752971673774E-2</v>
      </c>
      <c r="O115" s="27">
        <f>L115/'I Disease Parameters'!$E$13</f>
        <v>4.9250000000000002E-2</v>
      </c>
      <c r="P115" s="27">
        <f>(1-L115)/'I Disease Parameters'!$E$13</f>
        <v>7.5000000000000067E-4</v>
      </c>
      <c r="Q115" s="19">
        <f t="shared" si="28"/>
        <v>5803828.8848774862</v>
      </c>
      <c r="R115" s="17">
        <f t="shared" si="29"/>
        <v>1599.4651727192677</v>
      </c>
      <c r="S115" s="17">
        <f t="shared" si="30"/>
        <v>2522.4549456440541</v>
      </c>
      <c r="T115" s="17">
        <f t="shared" si="31"/>
        <v>630.82598848859413</v>
      </c>
      <c r="U115" s="17">
        <f t="shared" si="32"/>
        <v>3160.776917143241</v>
      </c>
      <c r="V115" s="17">
        <f t="shared" si="33"/>
        <v>15.040006823372941</v>
      </c>
      <c r="W115" s="17">
        <f t="shared" si="34"/>
        <v>5811742.4079014808</v>
      </c>
      <c r="X115" s="18">
        <f t="shared" ca="1" si="25"/>
        <v>218477.31787760227</v>
      </c>
      <c r="Y115" s="17">
        <f t="shared" si="35"/>
        <v>-321.18394798133522</v>
      </c>
      <c r="Z115" s="17">
        <f t="shared" si="36"/>
        <v>79.338326083587845</v>
      </c>
      <c r="AA115" s="17">
        <f t="shared" si="37"/>
        <v>126.42629427629981</v>
      </c>
      <c r="AB115" s="17">
        <f t="shared" si="38"/>
        <v>27.595007694350556</v>
      </c>
      <c r="AC115" s="17">
        <f t="shared" si="39"/>
        <v>149.46930758333201</v>
      </c>
      <c r="AD115" s="18">
        <f t="shared" si="40"/>
        <v>0.45242323559568298</v>
      </c>
      <c r="AE115" s="19">
        <f>IF($B115&gt;$C$1,"",p_2*$Q114*($S114/$W114)+p_3*$Q114*($T114/$W114))</f>
        <v>383.384519066157</v>
      </c>
      <c r="AF115" s="17">
        <f>IF($B115&gt;$C$1,"",p_4*$R114)</f>
        <v>246.26054915498014</v>
      </c>
      <c r="AG115" s="17">
        <f>IF($B115&gt;$C$1,"",p_5*$R114)</f>
        <v>57.764820172155829</v>
      </c>
      <c r="AH115" s="18">
        <f t="shared" si="41"/>
        <v>304.02536932713599</v>
      </c>
      <c r="AI115" s="72"/>
      <c r="AJ115" s="73"/>
      <c r="AK115" s="73"/>
      <c r="AL115" s="72"/>
      <c r="AM115" s="73"/>
      <c r="AN115" s="73">
        <f t="shared" si="42"/>
        <v>518</v>
      </c>
      <c r="AO115" s="19" t="str">
        <f t="shared" ca="1" si="43"/>
        <v>-</v>
      </c>
      <c r="AP115" s="17" t="str">
        <f t="shared" ca="1" si="44"/>
        <v>-</v>
      </c>
      <c r="AQ115" s="17" t="str">
        <f t="shared" ca="1" si="45"/>
        <v>-</v>
      </c>
      <c r="AR115" s="66" t="str">
        <f t="shared" ca="1" si="46"/>
        <v>-</v>
      </c>
    </row>
    <row r="116" spans="1:44" s="1" customFormat="1" ht="12" x14ac:dyDescent="0.35">
      <c r="A116" s="84"/>
      <c r="B116" s="40">
        <f t="shared" si="26"/>
        <v>113</v>
      </c>
      <c r="C116" s="41">
        <f t="shared" si="27"/>
        <v>43964</v>
      </c>
      <c r="D116" s="28">
        <f>'I Disease Parameters'!$E$6/(1000*365)</f>
        <v>2.4383561643835616E-5</v>
      </c>
      <c r="E116" s="28">
        <f>'I Disease Parameters'!$E$7/(1000*365)</f>
        <v>1.3698630136986302E-5</v>
      </c>
      <c r="F116" s="27">
        <f>(1-'I Disease Parameters'!$E$8)/'I Disease Parameters'!$E$10</f>
        <v>0.16200000000000001</v>
      </c>
      <c r="G116" s="27">
        <f>'I Disease Parameters'!$E$8/'I Disease Parameters'!$E$11</f>
        <v>3.7999999999999999E-2</v>
      </c>
      <c r="H116" s="27">
        <f>1/'I Disease Parameters'!$E$12</f>
        <v>0.05</v>
      </c>
      <c r="I116" s="27">
        <f>'I Disease Parameters'!$E$9/'I Disease Parameters'!$E$14</f>
        <v>0</v>
      </c>
      <c r="J116" s="82">
        <f t="shared" si="47"/>
        <v>2.9622548171950012</v>
      </c>
      <c r="K116" s="60">
        <f t="shared" si="48"/>
        <v>0.96147505943347544</v>
      </c>
      <c r="L116" s="30">
        <f t="shared" si="49"/>
        <v>0.98499999999999999</v>
      </c>
      <c r="M116" s="27">
        <f>J116/'I Disease Parameters'!$E$12</f>
        <v>0.14811274085975007</v>
      </c>
      <c r="N116" s="27">
        <f>K116/'I Disease Parameters'!$E$13</f>
        <v>4.8073752971673774E-2</v>
      </c>
      <c r="O116" s="27">
        <f>L116/'I Disease Parameters'!$E$13</f>
        <v>4.9250000000000002E-2</v>
      </c>
      <c r="P116" s="27">
        <f>(1-L116)/'I Disease Parameters'!$E$13</f>
        <v>7.5000000000000067E-4</v>
      </c>
      <c r="Q116" s="19">
        <f t="shared" si="28"/>
        <v>5803487.7074771179</v>
      </c>
      <c r="R116" s="17">
        <f t="shared" si="29"/>
        <v>1682.9341020515942</v>
      </c>
      <c r="S116" s="17">
        <f t="shared" si="30"/>
        <v>2655.4110021650349</v>
      </c>
      <c r="T116" s="17">
        <f t="shared" si="31"/>
        <v>660.05572417559949</v>
      </c>
      <c r="U116" s="17">
        <f t="shared" si="32"/>
        <v>3317.9245460445736</v>
      </c>
      <c r="V116" s="17">
        <f t="shared" si="33"/>
        <v>15.513126314739388</v>
      </c>
      <c r="W116" s="17">
        <f t="shared" si="34"/>
        <v>5811804.0328515545</v>
      </c>
      <c r="X116" s="18">
        <f t="shared" ca="1" si="25"/>
        <v>218477.31787760227</v>
      </c>
      <c r="Y116" s="17">
        <f t="shared" si="35"/>
        <v>-341.17740036826581</v>
      </c>
      <c r="Z116" s="17">
        <f t="shared" si="36"/>
        <v>83.468929332326525</v>
      </c>
      <c r="AA116" s="17">
        <f t="shared" si="37"/>
        <v>132.95605652098084</v>
      </c>
      <c r="AB116" s="17">
        <f t="shared" si="38"/>
        <v>29.229735687005359</v>
      </c>
      <c r="AC116" s="17">
        <f t="shared" si="39"/>
        <v>157.14762890133261</v>
      </c>
      <c r="AD116" s="18">
        <f t="shared" si="40"/>
        <v>0.47311949136644671</v>
      </c>
      <c r="AE116" s="19">
        <f>IF($B116&gt;$C$1,"",p_2*$Q115*($S115/$W115)+p_3*$Q115*($T115/$W115))</f>
        <v>403.38387435799831</v>
      </c>
      <c r="AF116" s="17">
        <f>IF($B116&gt;$C$1,"",p_4*$R115)</f>
        <v>259.11335798052136</v>
      </c>
      <c r="AG116" s="17">
        <f>IF($B116&gt;$C$1,"",p_5*$R115)</f>
        <v>60.779676563332167</v>
      </c>
      <c r="AH116" s="18">
        <f t="shared" si="41"/>
        <v>319.8930345438535</v>
      </c>
      <c r="AI116" s="72"/>
      <c r="AJ116" s="73"/>
      <c r="AK116" s="73"/>
      <c r="AL116" s="72"/>
      <c r="AM116" s="73"/>
      <c r="AN116" s="73">
        <f t="shared" si="42"/>
        <v>518</v>
      </c>
      <c r="AO116" s="19" t="str">
        <f t="shared" ca="1" si="43"/>
        <v>-</v>
      </c>
      <c r="AP116" s="17" t="str">
        <f t="shared" ca="1" si="44"/>
        <v>-</v>
      </c>
      <c r="AQ116" s="17" t="str">
        <f t="shared" ca="1" si="45"/>
        <v>-</v>
      </c>
      <c r="AR116" s="66" t="str">
        <f t="shared" ca="1" si="46"/>
        <v>-</v>
      </c>
    </row>
    <row r="117" spans="1:44" s="1" customFormat="1" ht="12" x14ac:dyDescent="0.35">
      <c r="A117" s="84"/>
      <c r="B117" s="40">
        <f t="shared" si="26"/>
        <v>114</v>
      </c>
      <c r="C117" s="41">
        <f t="shared" si="27"/>
        <v>43965</v>
      </c>
      <c r="D117" s="28">
        <f>'I Disease Parameters'!$E$6/(1000*365)</f>
        <v>2.4383561643835616E-5</v>
      </c>
      <c r="E117" s="28">
        <f>'I Disease Parameters'!$E$7/(1000*365)</f>
        <v>1.3698630136986302E-5</v>
      </c>
      <c r="F117" s="27">
        <f>(1-'I Disease Parameters'!$E$8)/'I Disease Parameters'!$E$10</f>
        <v>0.16200000000000001</v>
      </c>
      <c r="G117" s="27">
        <f>'I Disease Parameters'!$E$8/'I Disease Parameters'!$E$11</f>
        <v>3.7999999999999999E-2</v>
      </c>
      <c r="H117" s="27">
        <f>1/'I Disease Parameters'!$E$12</f>
        <v>0.05</v>
      </c>
      <c r="I117" s="27">
        <f>'I Disease Parameters'!$E$9/'I Disease Parameters'!$E$14</f>
        <v>0</v>
      </c>
      <c r="J117" s="82">
        <f t="shared" si="47"/>
        <v>2.9622548171950012</v>
      </c>
      <c r="K117" s="60">
        <f t="shared" si="48"/>
        <v>0.96147505943347544</v>
      </c>
      <c r="L117" s="30">
        <f t="shared" si="49"/>
        <v>0.98499999999999999</v>
      </c>
      <c r="M117" s="27">
        <f>J117/'I Disease Parameters'!$E$12</f>
        <v>0.14811274085975007</v>
      </c>
      <c r="N117" s="27">
        <f>K117/'I Disease Parameters'!$E$13</f>
        <v>4.8073752971673774E-2</v>
      </c>
      <c r="O117" s="27">
        <f>L117/'I Disease Parameters'!$E$13</f>
        <v>4.9250000000000002E-2</v>
      </c>
      <c r="P117" s="27">
        <f>(1-L117)/'I Disease Parameters'!$E$13</f>
        <v>7.5000000000000067E-4</v>
      </c>
      <c r="Q117" s="19">
        <f t="shared" si="28"/>
        <v>5803125.4967633123</v>
      </c>
      <c r="R117" s="17">
        <f t="shared" si="29"/>
        <v>1770.7475918429393</v>
      </c>
      <c r="S117" s="17">
        <f t="shared" si="30"/>
        <v>2795.2394010959606</v>
      </c>
      <c r="T117" s="17">
        <f t="shared" si="31"/>
        <v>690.99539198554487</v>
      </c>
      <c r="U117" s="17">
        <f t="shared" si="32"/>
        <v>3483.1573895472948</v>
      </c>
      <c r="V117" s="17">
        <f t="shared" si="33"/>
        <v>16.008168107871089</v>
      </c>
      <c r="W117" s="17">
        <f t="shared" si="34"/>
        <v>5811865.6365377838</v>
      </c>
      <c r="X117" s="18">
        <f t="shared" ca="1" si="25"/>
        <v>218477.31787760227</v>
      </c>
      <c r="Y117" s="17">
        <f t="shared" si="35"/>
        <v>-362.2107138056308</v>
      </c>
      <c r="Z117" s="17">
        <f t="shared" si="36"/>
        <v>87.813489791345091</v>
      </c>
      <c r="AA117" s="17">
        <f t="shared" si="37"/>
        <v>139.82839893092569</v>
      </c>
      <c r="AB117" s="17">
        <f t="shared" si="38"/>
        <v>30.939667809945377</v>
      </c>
      <c r="AC117" s="17">
        <f t="shared" si="39"/>
        <v>165.23284350272115</v>
      </c>
      <c r="AD117" s="18">
        <f t="shared" si="40"/>
        <v>0.49504179313170127</v>
      </c>
      <c r="AE117" s="19">
        <f>IF($B117&gt;$C$1,"",p_2*$Q116*($S116/$W116)+p_3*$Q116*($T116/$W116))</f>
        <v>424.42336409347286</v>
      </c>
      <c r="AF117" s="17">
        <f>IF($B117&gt;$C$1,"",p_4*$R116)</f>
        <v>272.63532453235825</v>
      </c>
      <c r="AG117" s="17">
        <f>IF($B117&gt;$C$1,"",p_5*$R116)</f>
        <v>63.951495877960575</v>
      </c>
      <c r="AH117" s="18">
        <f t="shared" si="41"/>
        <v>336.58682041031881</v>
      </c>
      <c r="AI117" s="72"/>
      <c r="AJ117" s="73"/>
      <c r="AK117" s="73"/>
      <c r="AL117" s="72"/>
      <c r="AM117" s="73"/>
      <c r="AN117" s="73">
        <f t="shared" si="42"/>
        <v>518</v>
      </c>
      <c r="AO117" s="19" t="str">
        <f t="shared" ca="1" si="43"/>
        <v>-</v>
      </c>
      <c r="AP117" s="17" t="str">
        <f t="shared" ca="1" si="44"/>
        <v>-</v>
      </c>
      <c r="AQ117" s="17" t="str">
        <f t="shared" ca="1" si="45"/>
        <v>-</v>
      </c>
      <c r="AR117" s="66" t="str">
        <f t="shared" ca="1" si="46"/>
        <v>-</v>
      </c>
    </row>
    <row r="118" spans="1:44" s="1" customFormat="1" ht="12" x14ac:dyDescent="0.35">
      <c r="A118" s="84"/>
      <c r="B118" s="40">
        <f t="shared" si="26"/>
        <v>115</v>
      </c>
      <c r="C118" s="41">
        <f t="shared" si="27"/>
        <v>43966</v>
      </c>
      <c r="D118" s="28">
        <f>'I Disease Parameters'!$E$6/(1000*365)</f>
        <v>2.4383561643835616E-5</v>
      </c>
      <c r="E118" s="28">
        <f>'I Disease Parameters'!$E$7/(1000*365)</f>
        <v>1.3698630136986302E-5</v>
      </c>
      <c r="F118" s="27">
        <f>(1-'I Disease Parameters'!$E$8)/'I Disease Parameters'!$E$10</f>
        <v>0.16200000000000001</v>
      </c>
      <c r="G118" s="27">
        <f>'I Disease Parameters'!$E$8/'I Disease Parameters'!$E$11</f>
        <v>3.7999999999999999E-2</v>
      </c>
      <c r="H118" s="27">
        <f>1/'I Disease Parameters'!$E$12</f>
        <v>0.05</v>
      </c>
      <c r="I118" s="27">
        <f>'I Disease Parameters'!$E$9/'I Disease Parameters'!$E$14</f>
        <v>0</v>
      </c>
      <c r="J118" s="82">
        <f t="shared" si="47"/>
        <v>2.9622548171950012</v>
      </c>
      <c r="K118" s="60">
        <f t="shared" si="48"/>
        <v>0.96147505943347544</v>
      </c>
      <c r="L118" s="30">
        <f t="shared" si="49"/>
        <v>0.98499999999999999</v>
      </c>
      <c r="M118" s="27">
        <f>J118/'I Disease Parameters'!$E$12</f>
        <v>0.14811274085975007</v>
      </c>
      <c r="N118" s="27">
        <f>K118/'I Disease Parameters'!$E$13</f>
        <v>4.8073752971673774E-2</v>
      </c>
      <c r="O118" s="27">
        <f>L118/'I Disease Parameters'!$E$13</f>
        <v>4.9250000000000002E-2</v>
      </c>
      <c r="P118" s="27">
        <f>(1-L118)/'I Disease Parameters'!$E$13</f>
        <v>7.5000000000000067E-4</v>
      </c>
      <c r="Q118" s="19">
        <f t="shared" si="28"/>
        <v>5802741.1591298282</v>
      </c>
      <c r="R118" s="17">
        <f t="shared" si="29"/>
        <v>1863.1305643375658</v>
      </c>
      <c r="S118" s="17">
        <f t="shared" si="30"/>
        <v>2942.3002499690192</v>
      </c>
      <c r="T118" s="17">
        <f t="shared" si="31"/>
        <v>723.72456518599813</v>
      </c>
      <c r="U118" s="17">
        <f t="shared" si="32"/>
        <v>3656.9031681725928</v>
      </c>
      <c r="V118" s="17">
        <f t="shared" si="33"/>
        <v>16.52641465186025</v>
      </c>
      <c r="W118" s="17">
        <f t="shared" si="34"/>
        <v>5811927.2176774926</v>
      </c>
      <c r="X118" s="18">
        <f t="shared" ca="1" si="25"/>
        <v>218477.31787760227</v>
      </c>
      <c r="Y118" s="17">
        <f t="shared" si="35"/>
        <v>-384.33763348404318</v>
      </c>
      <c r="Z118" s="17">
        <f t="shared" si="36"/>
        <v>92.382972494626529</v>
      </c>
      <c r="AA118" s="17">
        <f t="shared" si="37"/>
        <v>147.0608488730586</v>
      </c>
      <c r="AB118" s="17">
        <f t="shared" si="38"/>
        <v>32.729173200453261</v>
      </c>
      <c r="AC118" s="17">
        <f t="shared" si="39"/>
        <v>173.74577862529804</v>
      </c>
      <c r="AD118" s="18">
        <f t="shared" si="40"/>
        <v>0.51824654398916081</v>
      </c>
      <c r="AE118" s="19">
        <f>IF($B118&gt;$C$1,"",p_2*$Q117*($S117/$W117)+p_3*$Q117*($T117/$W117))</f>
        <v>446.55674767954127</v>
      </c>
      <c r="AF118" s="17">
        <f>IF($B118&gt;$C$1,"",p_4*$R117)</f>
        <v>286.86110987855619</v>
      </c>
      <c r="AG118" s="17">
        <f>IF($B118&gt;$C$1,"",p_5*$R117)</f>
        <v>67.288408490031685</v>
      </c>
      <c r="AH118" s="18">
        <f t="shared" si="41"/>
        <v>354.14951836858791</v>
      </c>
      <c r="AI118" s="72"/>
      <c r="AJ118" s="73"/>
      <c r="AK118" s="73"/>
      <c r="AL118" s="72"/>
      <c r="AM118" s="73"/>
      <c r="AN118" s="73">
        <f t="shared" si="42"/>
        <v>518</v>
      </c>
      <c r="AO118" s="19" t="str">
        <f t="shared" ca="1" si="43"/>
        <v>-</v>
      </c>
      <c r="AP118" s="17" t="str">
        <f t="shared" ca="1" si="44"/>
        <v>-</v>
      </c>
      <c r="AQ118" s="17" t="str">
        <f t="shared" ca="1" si="45"/>
        <v>-</v>
      </c>
      <c r="AR118" s="66" t="str">
        <f t="shared" ca="1" si="46"/>
        <v>-</v>
      </c>
    </row>
    <row r="119" spans="1:44" s="1" customFormat="1" ht="12" x14ac:dyDescent="0.35">
      <c r="A119" s="84"/>
      <c r="B119" s="40">
        <f t="shared" si="26"/>
        <v>116</v>
      </c>
      <c r="C119" s="41">
        <f t="shared" si="27"/>
        <v>43967</v>
      </c>
      <c r="D119" s="28">
        <f>'I Disease Parameters'!$E$6/(1000*365)</f>
        <v>2.4383561643835616E-5</v>
      </c>
      <c r="E119" s="28">
        <f>'I Disease Parameters'!$E$7/(1000*365)</f>
        <v>1.3698630136986302E-5</v>
      </c>
      <c r="F119" s="27">
        <f>(1-'I Disease Parameters'!$E$8)/'I Disease Parameters'!$E$10</f>
        <v>0.16200000000000001</v>
      </c>
      <c r="G119" s="27">
        <f>'I Disease Parameters'!$E$8/'I Disease Parameters'!$E$11</f>
        <v>3.7999999999999999E-2</v>
      </c>
      <c r="H119" s="27">
        <f>1/'I Disease Parameters'!$E$12</f>
        <v>0.05</v>
      </c>
      <c r="I119" s="27">
        <f>'I Disease Parameters'!$E$9/'I Disease Parameters'!$E$14</f>
        <v>0</v>
      </c>
      <c r="J119" s="82">
        <f t="shared" si="47"/>
        <v>2.9622548171950012</v>
      </c>
      <c r="K119" s="60">
        <f t="shared" si="48"/>
        <v>0.96147505943347544</v>
      </c>
      <c r="L119" s="30">
        <f t="shared" si="49"/>
        <v>0.98499999999999999</v>
      </c>
      <c r="M119" s="27">
        <f>J119/'I Disease Parameters'!$E$12</f>
        <v>0.14811274085975007</v>
      </c>
      <c r="N119" s="27">
        <f>K119/'I Disease Parameters'!$E$13</f>
        <v>4.8073752971673774E-2</v>
      </c>
      <c r="O119" s="27">
        <f>L119/'I Disease Parameters'!$E$13</f>
        <v>4.9250000000000002E-2</v>
      </c>
      <c r="P119" s="27">
        <f>(1-L119)/'I Disease Parameters'!$E$13</f>
        <v>7.5000000000000067E-4</v>
      </c>
      <c r="Q119" s="19">
        <f t="shared" si="28"/>
        <v>5802333.5444834772</v>
      </c>
      <c r="R119" s="17">
        <f t="shared" si="29"/>
        <v>1960.3194561480873</v>
      </c>
      <c r="S119" s="17">
        <f t="shared" si="30"/>
        <v>3096.9720834103778</v>
      </c>
      <c r="T119" s="17">
        <f t="shared" si="31"/>
        <v>758.3273843363861</v>
      </c>
      <c r="U119" s="17">
        <f t="shared" si="32"/>
        <v>3839.611520942507</v>
      </c>
      <c r="V119" s="17">
        <f t="shared" si="33"/>
        <v>17.069208075749749</v>
      </c>
      <c r="W119" s="17">
        <f t="shared" si="34"/>
        <v>5811988.7749283146</v>
      </c>
      <c r="X119" s="18">
        <f t="shared" ca="1" si="25"/>
        <v>218477.31787760227</v>
      </c>
      <c r="Y119" s="17">
        <f t="shared" si="35"/>
        <v>-407.6146463509649</v>
      </c>
      <c r="Z119" s="17">
        <f t="shared" si="36"/>
        <v>97.188891810521454</v>
      </c>
      <c r="AA119" s="17">
        <f t="shared" si="37"/>
        <v>154.67183344135856</v>
      </c>
      <c r="AB119" s="17">
        <f t="shared" si="38"/>
        <v>34.602819150387973</v>
      </c>
      <c r="AC119" s="17">
        <f t="shared" si="39"/>
        <v>182.7083527699142</v>
      </c>
      <c r="AD119" s="18">
        <f t="shared" si="40"/>
        <v>0.54279342388949914</v>
      </c>
      <c r="AE119" s="19">
        <f>IF($B119&gt;$C$1,"",p_2*$Q118*($S118/$W118)+p_3*$Q118*($T118/$W118))</f>
        <v>469.84052701453248</v>
      </c>
      <c r="AF119" s="17">
        <f>IF($B119&gt;$C$1,"",p_4*$R118)</f>
        <v>301.82715142268569</v>
      </c>
      <c r="AG119" s="17">
        <f>IF($B119&gt;$C$1,"",p_5*$R118)</f>
        <v>70.798961444827498</v>
      </c>
      <c r="AH119" s="18">
        <f t="shared" si="41"/>
        <v>372.6261128675132</v>
      </c>
      <c r="AI119" s="72"/>
      <c r="AJ119" s="73"/>
      <c r="AK119" s="73"/>
      <c r="AL119" s="72"/>
      <c r="AM119" s="73"/>
      <c r="AN119" s="73">
        <f t="shared" si="42"/>
        <v>518</v>
      </c>
      <c r="AO119" s="19" t="str">
        <f t="shared" ca="1" si="43"/>
        <v>-</v>
      </c>
      <c r="AP119" s="17" t="str">
        <f t="shared" ca="1" si="44"/>
        <v>-</v>
      </c>
      <c r="AQ119" s="17" t="str">
        <f t="shared" ca="1" si="45"/>
        <v>-</v>
      </c>
      <c r="AR119" s="66" t="str">
        <f t="shared" ca="1" si="46"/>
        <v>-</v>
      </c>
    </row>
    <row r="120" spans="1:44" s="1" customFormat="1" ht="12" x14ac:dyDescent="0.35">
      <c r="A120" s="84"/>
      <c r="B120" s="40">
        <f t="shared" si="26"/>
        <v>117</v>
      </c>
      <c r="C120" s="41">
        <f t="shared" si="27"/>
        <v>43968</v>
      </c>
      <c r="D120" s="28">
        <f>'I Disease Parameters'!$E$6/(1000*365)</f>
        <v>2.4383561643835616E-5</v>
      </c>
      <c r="E120" s="28">
        <f>'I Disease Parameters'!$E$7/(1000*365)</f>
        <v>1.3698630136986302E-5</v>
      </c>
      <c r="F120" s="27">
        <f>(1-'I Disease Parameters'!$E$8)/'I Disease Parameters'!$E$10</f>
        <v>0.16200000000000001</v>
      </c>
      <c r="G120" s="27">
        <f>'I Disease Parameters'!$E$8/'I Disease Parameters'!$E$11</f>
        <v>3.7999999999999999E-2</v>
      </c>
      <c r="H120" s="27">
        <f>1/'I Disease Parameters'!$E$12</f>
        <v>0.05</v>
      </c>
      <c r="I120" s="27">
        <f>'I Disease Parameters'!$E$9/'I Disease Parameters'!$E$14</f>
        <v>0</v>
      </c>
      <c r="J120" s="82">
        <f t="shared" si="47"/>
        <v>2.9622548171950012</v>
      </c>
      <c r="K120" s="60">
        <f t="shared" si="48"/>
        <v>0.96147505943347544</v>
      </c>
      <c r="L120" s="30">
        <f t="shared" si="49"/>
        <v>0.98499999999999999</v>
      </c>
      <c r="M120" s="27">
        <f>J120/'I Disease Parameters'!$E$12</f>
        <v>0.14811274085975007</v>
      </c>
      <c r="N120" s="27">
        <f>K120/'I Disease Parameters'!$E$13</f>
        <v>4.8073752971673774E-2</v>
      </c>
      <c r="O120" s="27">
        <f>L120/'I Disease Parameters'!$E$13</f>
        <v>4.9250000000000002E-2</v>
      </c>
      <c r="P120" s="27">
        <f>(1-L120)/'I Disease Parameters'!$E$13</f>
        <v>7.5000000000000067E-4</v>
      </c>
      <c r="Q120" s="19">
        <f t="shared" si="28"/>
        <v>5801901.4433663739</v>
      </c>
      <c r="R120" s="17">
        <f t="shared" si="29"/>
        <v>2062.5627937401368</v>
      </c>
      <c r="S120" s="17">
        <f t="shared" si="30"/>
        <v>3259.652806860734</v>
      </c>
      <c r="T120" s="17">
        <f t="shared" si="31"/>
        <v>794.89276640683329</v>
      </c>
      <c r="U120" s="17">
        <f t="shared" si="32"/>
        <v>4031.7551513734975</v>
      </c>
      <c r="V120" s="17">
        <f t="shared" si="33"/>
        <v>17.63795361400204</v>
      </c>
      <c r="W120" s="17">
        <f t="shared" si="34"/>
        <v>5812050.3068847544</v>
      </c>
      <c r="X120" s="18">
        <f t="shared" ca="1" si="25"/>
        <v>218477.31787760227</v>
      </c>
      <c r="Y120" s="17">
        <f t="shared" si="35"/>
        <v>-432.10111710336059</v>
      </c>
      <c r="Z120" s="17">
        <f t="shared" si="36"/>
        <v>102.24333759204956</v>
      </c>
      <c r="AA120" s="17">
        <f t="shared" si="37"/>
        <v>162.68072345035625</v>
      </c>
      <c r="AB120" s="17">
        <f t="shared" si="38"/>
        <v>36.565382070447185</v>
      </c>
      <c r="AC120" s="17">
        <f t="shared" si="39"/>
        <v>192.14363043099047</v>
      </c>
      <c r="AD120" s="18">
        <f t="shared" si="40"/>
        <v>0.56874553825229057</v>
      </c>
      <c r="AE120" s="19">
        <f>IF($B120&gt;$C$1,"",p_2*$Q119*($S119/$W119)+p_3*$Q119*($T119/$W119))</f>
        <v>494.33408251284675</v>
      </c>
      <c r="AF120" s="17">
        <f>IF($B120&gt;$C$1,"",p_4*$R119)</f>
        <v>317.57175189599013</v>
      </c>
      <c r="AG120" s="17">
        <f>IF($B120&gt;$C$1,"",p_5*$R119)</f>
        <v>74.492139333627321</v>
      </c>
      <c r="AH120" s="18">
        <f t="shared" si="41"/>
        <v>392.06389122961747</v>
      </c>
      <c r="AI120" s="72"/>
      <c r="AJ120" s="73"/>
      <c r="AK120" s="73"/>
      <c r="AL120" s="72"/>
      <c r="AM120" s="73"/>
      <c r="AN120" s="73">
        <f t="shared" si="42"/>
        <v>518</v>
      </c>
      <c r="AO120" s="19" t="str">
        <f t="shared" ca="1" si="43"/>
        <v>-</v>
      </c>
      <c r="AP120" s="17" t="str">
        <f t="shared" ca="1" si="44"/>
        <v>-</v>
      </c>
      <c r="AQ120" s="17" t="str">
        <f t="shared" ca="1" si="45"/>
        <v>-</v>
      </c>
      <c r="AR120" s="66" t="str">
        <f t="shared" ca="1" si="46"/>
        <v>-</v>
      </c>
    </row>
    <row r="121" spans="1:44" s="1" customFormat="1" ht="12" x14ac:dyDescent="0.35">
      <c r="A121" s="84"/>
      <c r="B121" s="40">
        <f t="shared" si="26"/>
        <v>118</v>
      </c>
      <c r="C121" s="41">
        <f t="shared" si="27"/>
        <v>43969</v>
      </c>
      <c r="D121" s="28">
        <f>'I Disease Parameters'!$E$6/(1000*365)</f>
        <v>2.4383561643835616E-5</v>
      </c>
      <c r="E121" s="28">
        <f>'I Disease Parameters'!$E$7/(1000*365)</f>
        <v>1.3698630136986302E-5</v>
      </c>
      <c r="F121" s="27">
        <f>(1-'I Disease Parameters'!$E$8)/'I Disease Parameters'!$E$10</f>
        <v>0.16200000000000001</v>
      </c>
      <c r="G121" s="27">
        <f>'I Disease Parameters'!$E$8/'I Disease Parameters'!$E$11</f>
        <v>3.7999999999999999E-2</v>
      </c>
      <c r="H121" s="27">
        <f>1/'I Disease Parameters'!$E$12</f>
        <v>0.05</v>
      </c>
      <c r="I121" s="27">
        <f>'I Disease Parameters'!$E$9/'I Disease Parameters'!$E$14</f>
        <v>0</v>
      </c>
      <c r="J121" s="82">
        <f t="shared" si="47"/>
        <v>2.9622548171950012</v>
      </c>
      <c r="K121" s="60">
        <f t="shared" si="48"/>
        <v>0.96147505943347544</v>
      </c>
      <c r="L121" s="30">
        <f t="shared" si="49"/>
        <v>0.98499999999999999</v>
      </c>
      <c r="M121" s="27">
        <f>J121/'I Disease Parameters'!$E$12</f>
        <v>0.14811274085975007</v>
      </c>
      <c r="N121" s="27">
        <f>K121/'I Disease Parameters'!$E$13</f>
        <v>4.8073752971673774E-2</v>
      </c>
      <c r="O121" s="27">
        <f>L121/'I Disease Parameters'!$E$13</f>
        <v>4.9250000000000002E-2</v>
      </c>
      <c r="P121" s="27">
        <f>(1-L121)/'I Disease Parameters'!$E$13</f>
        <v>7.5000000000000067E-4</v>
      </c>
      <c r="Q121" s="19">
        <f t="shared" si="28"/>
        <v>5801443.5839358876</v>
      </c>
      <c r="R121" s="17">
        <f t="shared" si="29"/>
        <v>2170.1217961637458</v>
      </c>
      <c r="S121" s="17">
        <f t="shared" si="30"/>
        <v>3430.7606863254236</v>
      </c>
      <c r="T121" s="17">
        <f t="shared" si="31"/>
        <v>833.51462530661126</v>
      </c>
      <c r="U121" s="17">
        <f t="shared" si="32"/>
        <v>4233.8310309394492</v>
      </c>
      <c r="V121" s="17">
        <f t="shared" si="33"/>
        <v>18.234123188807164</v>
      </c>
      <c r="W121" s="17">
        <f t="shared" si="34"/>
        <v>5812111.8120746231</v>
      </c>
      <c r="X121" s="18">
        <f t="shared" ca="1" si="25"/>
        <v>218477.31787760227</v>
      </c>
      <c r="Y121" s="17">
        <f t="shared" si="35"/>
        <v>-457.85943048633635</v>
      </c>
      <c r="Z121" s="17">
        <f t="shared" si="36"/>
        <v>107.55900242360894</v>
      </c>
      <c r="AA121" s="17">
        <f t="shared" si="37"/>
        <v>171.10787946468963</v>
      </c>
      <c r="AB121" s="17">
        <f t="shared" si="38"/>
        <v>38.621858899777976</v>
      </c>
      <c r="AC121" s="17">
        <f t="shared" si="39"/>
        <v>202.07587956595171</v>
      </c>
      <c r="AD121" s="18">
        <f t="shared" si="40"/>
        <v>0.59616957480512411</v>
      </c>
      <c r="AE121" s="19">
        <f>IF($B121&gt;$C$1,"",p_2*$Q120*($S120/$W120)+p_3*$Q120*($T120/$W120))</f>
        <v>520.09981545648236</v>
      </c>
      <c r="AF121" s="17">
        <f>IF($B121&gt;$C$1,"",p_4*$R120)</f>
        <v>334.13517258590218</v>
      </c>
      <c r="AG121" s="17">
        <f>IF($B121&gt;$C$1,"",p_5*$R120)</f>
        <v>78.377386162125191</v>
      </c>
      <c r="AH121" s="18">
        <f t="shared" si="41"/>
        <v>412.51255874802735</v>
      </c>
      <c r="AI121" s="72"/>
      <c r="AJ121" s="73"/>
      <c r="AK121" s="73"/>
      <c r="AL121" s="72"/>
      <c r="AM121" s="73"/>
      <c r="AN121" s="73">
        <f t="shared" si="42"/>
        <v>518</v>
      </c>
      <c r="AO121" s="19" t="str">
        <f t="shared" ca="1" si="43"/>
        <v>-</v>
      </c>
      <c r="AP121" s="17" t="str">
        <f t="shared" ca="1" si="44"/>
        <v>-</v>
      </c>
      <c r="AQ121" s="17" t="str">
        <f t="shared" ca="1" si="45"/>
        <v>-</v>
      </c>
      <c r="AR121" s="66" t="str">
        <f t="shared" ca="1" si="46"/>
        <v>-</v>
      </c>
    </row>
    <row r="122" spans="1:44" s="1" customFormat="1" ht="12" x14ac:dyDescent="0.35">
      <c r="A122" s="84"/>
      <c r="B122" s="40">
        <f t="shared" si="26"/>
        <v>119</v>
      </c>
      <c r="C122" s="41">
        <f t="shared" si="27"/>
        <v>43970</v>
      </c>
      <c r="D122" s="28">
        <f>'I Disease Parameters'!$E$6/(1000*365)</f>
        <v>2.4383561643835616E-5</v>
      </c>
      <c r="E122" s="28">
        <f>'I Disease Parameters'!$E$7/(1000*365)</f>
        <v>1.3698630136986302E-5</v>
      </c>
      <c r="F122" s="27">
        <f>(1-'I Disease Parameters'!$E$8)/'I Disease Parameters'!$E$10</f>
        <v>0.16200000000000001</v>
      </c>
      <c r="G122" s="27">
        <f>'I Disease Parameters'!$E$8/'I Disease Parameters'!$E$11</f>
        <v>3.7999999999999999E-2</v>
      </c>
      <c r="H122" s="27">
        <f>1/'I Disease Parameters'!$E$12</f>
        <v>0.05</v>
      </c>
      <c r="I122" s="27">
        <f>'I Disease Parameters'!$E$9/'I Disease Parameters'!$E$14</f>
        <v>0</v>
      </c>
      <c r="J122" s="82">
        <f t="shared" si="47"/>
        <v>2.9622548171950012</v>
      </c>
      <c r="K122" s="60">
        <f t="shared" si="48"/>
        <v>0.96147505943347544</v>
      </c>
      <c r="L122" s="30">
        <f t="shared" si="49"/>
        <v>0.98499999999999999</v>
      </c>
      <c r="M122" s="27">
        <f>J122/'I Disease Parameters'!$E$12</f>
        <v>0.14811274085975007</v>
      </c>
      <c r="N122" s="27">
        <f>K122/'I Disease Parameters'!$E$13</f>
        <v>4.8073752971673774E-2</v>
      </c>
      <c r="O122" s="27">
        <f>L122/'I Disease Parameters'!$E$13</f>
        <v>4.9250000000000002E-2</v>
      </c>
      <c r="P122" s="27">
        <f>(1-L122)/'I Disease Parameters'!$E$13</f>
        <v>7.5000000000000067E-4</v>
      </c>
      <c r="Q122" s="19">
        <f t="shared" si="28"/>
        <v>5800958.6287956992</v>
      </c>
      <c r="R122" s="17">
        <f t="shared" si="29"/>
        <v>2283.2710061561829</v>
      </c>
      <c r="S122" s="17">
        <f t="shared" si="30"/>
        <v>3610.7353862659488</v>
      </c>
      <c r="T122" s="17">
        <f t="shared" si="31"/>
        <v>874.29210428693716</v>
      </c>
      <c r="U122" s="17">
        <f t="shared" si="32"/>
        <v>4446.361662866716</v>
      </c>
      <c r="V122" s="17">
        <f t="shared" si="33"/>
        <v>18.859259157787122</v>
      </c>
      <c r="W122" s="17">
        <f t="shared" si="34"/>
        <v>5812173.288955275</v>
      </c>
      <c r="X122" s="18">
        <f t="shared" ca="1" si="25"/>
        <v>218477.31787760227</v>
      </c>
      <c r="Y122" s="17">
        <f t="shared" si="35"/>
        <v>-484.95514018833637</v>
      </c>
      <c r="Z122" s="17">
        <f t="shared" si="36"/>
        <v>113.14920999243714</v>
      </c>
      <c r="AA122" s="17">
        <f t="shared" si="37"/>
        <v>179.97469994052517</v>
      </c>
      <c r="AB122" s="17">
        <f t="shared" si="38"/>
        <v>40.777478980325895</v>
      </c>
      <c r="AC122" s="17">
        <f t="shared" si="39"/>
        <v>212.53063192726677</v>
      </c>
      <c r="AD122" s="18">
        <f t="shared" si="40"/>
        <v>0.62513596897995782</v>
      </c>
      <c r="AE122" s="19">
        <f>IF($B122&gt;$C$1,"",p_2*$Q121*($S121/$W121)+p_3*$Q121*($T121/$W121))</f>
        <v>547.20329692102371</v>
      </c>
      <c r="AF122" s="17">
        <f>IF($B122&gt;$C$1,"",p_4*$R121)</f>
        <v>351.55973097852683</v>
      </c>
      <c r="AG122" s="17">
        <f>IF($B122&gt;$C$1,"",p_5*$R121)</f>
        <v>82.464628254222333</v>
      </c>
      <c r="AH122" s="18">
        <f t="shared" si="41"/>
        <v>434.02435923274913</v>
      </c>
      <c r="AI122" s="72"/>
      <c r="AJ122" s="73"/>
      <c r="AK122" s="73"/>
      <c r="AL122" s="72"/>
      <c r="AM122" s="73"/>
      <c r="AN122" s="73">
        <f t="shared" si="42"/>
        <v>518</v>
      </c>
      <c r="AO122" s="19" t="str">
        <f t="shared" ca="1" si="43"/>
        <v>-</v>
      </c>
      <c r="AP122" s="17" t="str">
        <f t="shared" ca="1" si="44"/>
        <v>-</v>
      </c>
      <c r="AQ122" s="17" t="str">
        <f t="shared" ca="1" si="45"/>
        <v>-</v>
      </c>
      <c r="AR122" s="66" t="str">
        <f t="shared" ca="1" si="46"/>
        <v>-</v>
      </c>
    </row>
    <row r="123" spans="1:44" s="1" customFormat="1" ht="12" x14ac:dyDescent="0.35">
      <c r="A123" s="84"/>
      <c r="B123" s="40">
        <f t="shared" si="26"/>
        <v>120</v>
      </c>
      <c r="C123" s="41">
        <f t="shared" si="27"/>
        <v>43971</v>
      </c>
      <c r="D123" s="28">
        <f>'I Disease Parameters'!$E$6/(1000*365)</f>
        <v>2.4383561643835616E-5</v>
      </c>
      <c r="E123" s="28">
        <f>'I Disease Parameters'!$E$7/(1000*365)</f>
        <v>1.3698630136986302E-5</v>
      </c>
      <c r="F123" s="27">
        <f>(1-'I Disease Parameters'!$E$8)/'I Disease Parameters'!$E$10</f>
        <v>0.16200000000000001</v>
      </c>
      <c r="G123" s="27">
        <f>'I Disease Parameters'!$E$8/'I Disease Parameters'!$E$11</f>
        <v>3.7999999999999999E-2</v>
      </c>
      <c r="H123" s="27">
        <f>1/'I Disease Parameters'!$E$12</f>
        <v>0.05</v>
      </c>
      <c r="I123" s="27">
        <f>'I Disease Parameters'!$E$9/'I Disease Parameters'!$E$14</f>
        <v>0</v>
      </c>
      <c r="J123" s="82">
        <f t="shared" si="47"/>
        <v>2.9622548171950012</v>
      </c>
      <c r="K123" s="60">
        <f t="shared" si="48"/>
        <v>0.96147505943347544</v>
      </c>
      <c r="L123" s="30">
        <f t="shared" si="49"/>
        <v>0.98499999999999999</v>
      </c>
      <c r="M123" s="27">
        <f>J123/'I Disease Parameters'!$E$12</f>
        <v>0.14811274085975007</v>
      </c>
      <c r="N123" s="27">
        <f>K123/'I Disease Parameters'!$E$13</f>
        <v>4.8073752971673774E-2</v>
      </c>
      <c r="O123" s="27">
        <f>L123/'I Disease Parameters'!$E$13</f>
        <v>4.9250000000000002E-2</v>
      </c>
      <c r="P123" s="27">
        <f>(1-L123)/'I Disease Parameters'!$E$13</f>
        <v>7.5000000000000067E-4</v>
      </c>
      <c r="Q123" s="19">
        <f t="shared" si="28"/>
        <v>5800445.1716711521</v>
      </c>
      <c r="R123" s="17">
        <f t="shared" si="29"/>
        <v>2402.298950767994</v>
      </c>
      <c r="S123" s="17">
        <f t="shared" si="30"/>
        <v>3800.0390578213742</v>
      </c>
      <c r="T123" s="17">
        <f t="shared" si="31"/>
        <v>917.32982070235698</v>
      </c>
      <c r="U123" s="17">
        <f t="shared" si="32"/>
        <v>4669.896409252271</v>
      </c>
      <c r="V123" s="17">
        <f t="shared" si="33"/>
        <v>19.514978236002325</v>
      </c>
      <c r="W123" s="17">
        <f t="shared" si="34"/>
        <v>5812234.7359096967</v>
      </c>
      <c r="X123" s="18">
        <f t="shared" ca="1" si="25"/>
        <v>218477.31787760227</v>
      </c>
      <c r="Y123" s="17">
        <f t="shared" si="35"/>
        <v>-513.45712454710156</v>
      </c>
      <c r="Z123" s="17">
        <f t="shared" si="36"/>
        <v>119.02794461181111</v>
      </c>
      <c r="AA123" s="17">
        <f t="shared" si="37"/>
        <v>189.30367155542535</v>
      </c>
      <c r="AB123" s="17">
        <f t="shared" si="38"/>
        <v>43.037716415419823</v>
      </c>
      <c r="AC123" s="17">
        <f t="shared" si="39"/>
        <v>223.53474638555508</v>
      </c>
      <c r="AD123" s="18">
        <f t="shared" si="40"/>
        <v>0.6557190782152027</v>
      </c>
      <c r="AE123" s="19">
        <f>IF($B123&gt;$C$1,"",p_2*$Q122*($S122/$W122)+p_3*$Q122*($T122/$W122))</f>
        <v>575.71342352806391</v>
      </c>
      <c r="AF123" s="17">
        <f>IF($B123&gt;$C$1,"",p_4*$R122)</f>
        <v>369.88990299730165</v>
      </c>
      <c r="AG123" s="17">
        <f>IF($B123&gt;$C$1,"",p_5*$R122)</f>
        <v>86.764298233934952</v>
      </c>
      <c r="AH123" s="18">
        <f t="shared" si="41"/>
        <v>456.65420123123658</v>
      </c>
      <c r="AI123" s="72"/>
      <c r="AJ123" s="73"/>
      <c r="AK123" s="73"/>
      <c r="AL123" s="72"/>
      <c r="AM123" s="73"/>
      <c r="AN123" s="73">
        <f t="shared" si="42"/>
        <v>518</v>
      </c>
      <c r="AO123" s="19" t="str">
        <f t="shared" ca="1" si="43"/>
        <v>-</v>
      </c>
      <c r="AP123" s="17" t="str">
        <f t="shared" ca="1" si="44"/>
        <v>-</v>
      </c>
      <c r="AQ123" s="17" t="str">
        <f t="shared" ca="1" si="45"/>
        <v>-</v>
      </c>
      <c r="AR123" s="66" t="str">
        <f t="shared" ca="1" si="46"/>
        <v>-</v>
      </c>
    </row>
    <row r="124" spans="1:44" s="1" customFormat="1" ht="12" x14ac:dyDescent="0.35">
      <c r="A124" s="84"/>
      <c r="B124" s="40">
        <f t="shared" si="26"/>
        <v>121</v>
      </c>
      <c r="C124" s="41">
        <f t="shared" si="27"/>
        <v>43972</v>
      </c>
      <c r="D124" s="28">
        <f>'I Disease Parameters'!$E$6/(1000*365)</f>
        <v>2.4383561643835616E-5</v>
      </c>
      <c r="E124" s="28">
        <f>'I Disease Parameters'!$E$7/(1000*365)</f>
        <v>1.3698630136986302E-5</v>
      </c>
      <c r="F124" s="27">
        <f>(1-'I Disease Parameters'!$E$8)/'I Disease Parameters'!$E$10</f>
        <v>0.16200000000000001</v>
      </c>
      <c r="G124" s="27">
        <f>'I Disease Parameters'!$E$8/'I Disease Parameters'!$E$11</f>
        <v>3.7999999999999999E-2</v>
      </c>
      <c r="H124" s="27">
        <f>1/'I Disease Parameters'!$E$12</f>
        <v>0.05</v>
      </c>
      <c r="I124" s="27">
        <f>'I Disease Parameters'!$E$9/'I Disease Parameters'!$E$14</f>
        <v>0</v>
      </c>
      <c r="J124" s="82">
        <f t="shared" si="47"/>
        <v>2.9622548171950012</v>
      </c>
      <c r="K124" s="60">
        <f t="shared" si="48"/>
        <v>0.96147505943347544</v>
      </c>
      <c r="L124" s="30">
        <f t="shared" si="49"/>
        <v>0.98499999999999999</v>
      </c>
      <c r="M124" s="27">
        <f>J124/'I Disease Parameters'!$E$12</f>
        <v>0.14811274085975007</v>
      </c>
      <c r="N124" s="27">
        <f>K124/'I Disease Parameters'!$E$13</f>
        <v>4.8073752971673774E-2</v>
      </c>
      <c r="O124" s="27">
        <f>L124/'I Disease Parameters'!$E$13</f>
        <v>4.9250000000000002E-2</v>
      </c>
      <c r="P124" s="27">
        <f>(1-L124)/'I Disease Parameters'!$E$13</f>
        <v>7.5000000000000067E-4</v>
      </c>
      <c r="Q124" s="19">
        <f t="shared" si="28"/>
        <v>5799901.7339218073</v>
      </c>
      <c r="R124" s="17">
        <f t="shared" si="29"/>
        <v>2527.5088326892596</v>
      </c>
      <c r="S124" s="17">
        <f t="shared" si="30"/>
        <v>3999.1574796251616</v>
      </c>
      <c r="T124" s="17">
        <f t="shared" si="31"/>
        <v>962.73812363449554</v>
      </c>
      <c r="U124" s="17">
        <f t="shared" si="32"/>
        <v>4905.0128846292428</v>
      </c>
      <c r="V124" s="17">
        <f t="shared" si="33"/>
        <v>20.202975601529094</v>
      </c>
      <c r="W124" s="17">
        <f t="shared" si="34"/>
        <v>5812296.1512423856</v>
      </c>
      <c r="X124" s="18">
        <f t="shared" ca="1" si="25"/>
        <v>218477.31787760227</v>
      </c>
      <c r="Y124" s="17">
        <f t="shared" si="35"/>
        <v>-543.43774934485555</v>
      </c>
      <c r="Z124" s="17">
        <f t="shared" si="36"/>
        <v>125.20988192126561</v>
      </c>
      <c r="AA124" s="17">
        <f t="shared" si="37"/>
        <v>199.11842180378744</v>
      </c>
      <c r="AB124" s="17">
        <f t="shared" si="38"/>
        <v>45.408302932138554</v>
      </c>
      <c r="AC124" s="17">
        <f t="shared" si="39"/>
        <v>235.11647537697172</v>
      </c>
      <c r="AD124" s="18">
        <f t="shared" si="40"/>
        <v>0.68799736552676904</v>
      </c>
      <c r="AE124" s="19">
        <f>IF($B124&gt;$C$1,"",p_2*$Q123*($S123/$W123)+p_3*$Q123*($T123/$W123))</f>
        <v>605.70258027966986</v>
      </c>
      <c r="AF124" s="17">
        <f>IF($B124&gt;$C$1,"",p_4*$R123)</f>
        <v>389.17243002441506</v>
      </c>
      <c r="AG124" s="17">
        <f>IF($B124&gt;$C$1,"",p_5*$R123)</f>
        <v>91.287360129183767</v>
      </c>
      <c r="AH124" s="18">
        <f t="shared" si="41"/>
        <v>480.45979015359882</v>
      </c>
      <c r="AI124" s="72"/>
      <c r="AJ124" s="73"/>
      <c r="AK124" s="73"/>
      <c r="AL124" s="72"/>
      <c r="AM124" s="73"/>
      <c r="AN124" s="73">
        <f t="shared" si="42"/>
        <v>518</v>
      </c>
      <c r="AO124" s="19" t="str">
        <f t="shared" ca="1" si="43"/>
        <v>-</v>
      </c>
      <c r="AP124" s="17" t="str">
        <f t="shared" ca="1" si="44"/>
        <v>-</v>
      </c>
      <c r="AQ124" s="17" t="str">
        <f t="shared" ca="1" si="45"/>
        <v>-</v>
      </c>
      <c r="AR124" s="66" t="str">
        <f t="shared" ca="1" si="46"/>
        <v>-</v>
      </c>
    </row>
    <row r="125" spans="1:44" s="1" customFormat="1" ht="12" x14ac:dyDescent="0.35">
      <c r="A125" s="84"/>
      <c r="B125" s="40">
        <f t="shared" si="26"/>
        <v>122</v>
      </c>
      <c r="C125" s="41">
        <f t="shared" si="27"/>
        <v>43973</v>
      </c>
      <c r="D125" s="28">
        <f>'I Disease Parameters'!$E$6/(1000*365)</f>
        <v>2.4383561643835616E-5</v>
      </c>
      <c r="E125" s="28">
        <f>'I Disease Parameters'!$E$7/(1000*365)</f>
        <v>1.3698630136986302E-5</v>
      </c>
      <c r="F125" s="27">
        <f>(1-'I Disease Parameters'!$E$8)/'I Disease Parameters'!$E$10</f>
        <v>0.16200000000000001</v>
      </c>
      <c r="G125" s="27">
        <f>'I Disease Parameters'!$E$8/'I Disease Parameters'!$E$11</f>
        <v>3.7999999999999999E-2</v>
      </c>
      <c r="H125" s="27">
        <f>1/'I Disease Parameters'!$E$12</f>
        <v>0.05</v>
      </c>
      <c r="I125" s="27">
        <f>'I Disease Parameters'!$E$9/'I Disease Parameters'!$E$14</f>
        <v>0</v>
      </c>
      <c r="J125" s="82">
        <f t="shared" si="47"/>
        <v>2.9622548171950012</v>
      </c>
      <c r="K125" s="60">
        <f t="shared" si="48"/>
        <v>0.96147505943347544</v>
      </c>
      <c r="L125" s="30">
        <f t="shared" si="49"/>
        <v>0.98499999999999999</v>
      </c>
      <c r="M125" s="27">
        <f>J125/'I Disease Parameters'!$E$12</f>
        <v>0.14811274085975007</v>
      </c>
      <c r="N125" s="27">
        <f>K125/'I Disease Parameters'!$E$13</f>
        <v>4.8073752971673774E-2</v>
      </c>
      <c r="O125" s="27">
        <f>L125/'I Disease Parameters'!$E$13</f>
        <v>4.9250000000000002E-2</v>
      </c>
      <c r="P125" s="27">
        <f>(1-L125)/'I Disease Parameters'!$E$13</f>
        <v>7.5000000000000067E-4</v>
      </c>
      <c r="Q125" s="19">
        <f t="shared" si="28"/>
        <v>5799326.7608838864</v>
      </c>
      <c r="R125" s="17">
        <f t="shared" si="29"/>
        <v>2659.2192534760993</v>
      </c>
      <c r="S125" s="17">
        <f t="shared" si="30"/>
        <v>4208.6012535603904</v>
      </c>
      <c r="T125" s="17">
        <f t="shared" si="31"/>
        <v>1010.6333649014882</v>
      </c>
      <c r="U125" s="17">
        <f t="shared" si="32"/>
        <v>5152.3184192421759</v>
      </c>
      <c r="V125" s="17">
        <f t="shared" si="33"/>
        <v>20.925029194254964</v>
      </c>
      <c r="W125" s="17">
        <f t="shared" si="34"/>
        <v>5812357.533175067</v>
      </c>
      <c r="X125" s="18">
        <f t="shared" ca="1" si="25"/>
        <v>218477.31787760227</v>
      </c>
      <c r="Y125" s="17">
        <f t="shared" si="35"/>
        <v>-574.97303792089224</v>
      </c>
      <c r="Z125" s="17">
        <f t="shared" si="36"/>
        <v>131.71042078683968</v>
      </c>
      <c r="AA125" s="17">
        <f t="shared" si="37"/>
        <v>209.44377393522882</v>
      </c>
      <c r="AB125" s="17">
        <f t="shared" si="38"/>
        <v>47.895241266992684</v>
      </c>
      <c r="AC125" s="17">
        <f t="shared" si="39"/>
        <v>247.30553461293312</v>
      </c>
      <c r="AD125" s="18">
        <f t="shared" si="40"/>
        <v>0.72205359272587089</v>
      </c>
      <c r="AE125" s="19">
        <f>IF($B125&gt;$C$1,"",p_2*$Q124*($S124/$W124)+p_3*$Q124*($T124/$W124))</f>
        <v>637.24681073335864</v>
      </c>
      <c r="AF125" s="17">
        <f>IF($B125&gt;$C$1,"",p_4*$R124)</f>
        <v>409.45643089566005</v>
      </c>
      <c r="AG125" s="17">
        <f>IF($B125&gt;$C$1,"",p_5*$R124)</f>
        <v>96.045335642191858</v>
      </c>
      <c r="AH125" s="18">
        <f t="shared" si="41"/>
        <v>505.50176653785189</v>
      </c>
      <c r="AI125" s="72"/>
      <c r="AJ125" s="73"/>
      <c r="AK125" s="73"/>
      <c r="AL125" s="72"/>
      <c r="AM125" s="73"/>
      <c r="AN125" s="73">
        <f t="shared" si="42"/>
        <v>518</v>
      </c>
      <c r="AO125" s="19" t="str">
        <f t="shared" ca="1" si="43"/>
        <v>-</v>
      </c>
      <c r="AP125" s="17" t="str">
        <f t="shared" ca="1" si="44"/>
        <v>-</v>
      </c>
      <c r="AQ125" s="17" t="str">
        <f t="shared" ca="1" si="45"/>
        <v>-</v>
      </c>
      <c r="AR125" s="66" t="str">
        <f t="shared" ca="1" si="46"/>
        <v>-</v>
      </c>
    </row>
    <row r="126" spans="1:44" s="1" customFormat="1" ht="12" x14ac:dyDescent="0.35">
      <c r="A126" s="84"/>
      <c r="B126" s="40">
        <f t="shared" si="26"/>
        <v>123</v>
      </c>
      <c r="C126" s="41">
        <f t="shared" si="27"/>
        <v>43974</v>
      </c>
      <c r="D126" s="28">
        <f>'I Disease Parameters'!$E$6/(1000*365)</f>
        <v>2.4383561643835616E-5</v>
      </c>
      <c r="E126" s="28">
        <f>'I Disease Parameters'!$E$7/(1000*365)</f>
        <v>1.3698630136986302E-5</v>
      </c>
      <c r="F126" s="27">
        <f>(1-'I Disease Parameters'!$E$8)/'I Disease Parameters'!$E$10</f>
        <v>0.16200000000000001</v>
      </c>
      <c r="G126" s="27">
        <f>'I Disease Parameters'!$E$8/'I Disease Parameters'!$E$11</f>
        <v>3.7999999999999999E-2</v>
      </c>
      <c r="H126" s="27">
        <f>1/'I Disease Parameters'!$E$12</f>
        <v>0.05</v>
      </c>
      <c r="I126" s="27">
        <f>'I Disease Parameters'!$E$9/'I Disease Parameters'!$E$14</f>
        <v>0</v>
      </c>
      <c r="J126" s="82">
        <f t="shared" si="47"/>
        <v>2.9622548171950012</v>
      </c>
      <c r="K126" s="60">
        <f t="shared" si="48"/>
        <v>0.96147505943347544</v>
      </c>
      <c r="L126" s="30">
        <f t="shared" si="49"/>
        <v>0.98499999999999999</v>
      </c>
      <c r="M126" s="27">
        <f>J126/'I Disease Parameters'!$E$12</f>
        <v>0.14811274085975007</v>
      </c>
      <c r="N126" s="27">
        <f>K126/'I Disease Parameters'!$E$13</f>
        <v>4.8073752971673774E-2</v>
      </c>
      <c r="O126" s="27">
        <f>L126/'I Disease Parameters'!$E$13</f>
        <v>4.9250000000000002E-2</v>
      </c>
      <c r="P126" s="27">
        <f>(1-L126)/'I Disease Parameters'!$E$13</f>
        <v>7.5000000000000067E-4</v>
      </c>
      <c r="Q126" s="19">
        <f t="shared" si="28"/>
        <v>5798718.6180349737</v>
      </c>
      <c r="R126" s="17">
        <f t="shared" si="29"/>
        <v>2797.7649698978403</v>
      </c>
      <c r="S126" s="17">
        <f t="shared" si="30"/>
        <v>4428.9070578735318</v>
      </c>
      <c r="T126" s="17">
        <f t="shared" si="31"/>
        <v>1061.1381839958356</v>
      </c>
      <c r="U126" s="17">
        <f t="shared" si="32"/>
        <v>5412.4515954372209</v>
      </c>
      <c r="V126" s="17">
        <f t="shared" si="33"/>
        <v>21.683004217931082</v>
      </c>
      <c r="W126" s="17">
        <f t="shared" si="34"/>
        <v>5812418.879842178</v>
      </c>
      <c r="X126" s="18">
        <f t="shared" ca="1" si="25"/>
        <v>218477.31787760227</v>
      </c>
      <c r="Y126" s="17">
        <f t="shared" si="35"/>
        <v>-608.1428489126265</v>
      </c>
      <c r="Z126" s="17">
        <f t="shared" si="36"/>
        <v>138.54571642174096</v>
      </c>
      <c r="AA126" s="17">
        <f t="shared" si="37"/>
        <v>220.30580431314138</v>
      </c>
      <c r="AB126" s="17">
        <f t="shared" si="38"/>
        <v>50.50481909434734</v>
      </c>
      <c r="AC126" s="17">
        <f t="shared" si="39"/>
        <v>260.13317619504505</v>
      </c>
      <c r="AD126" s="18">
        <f t="shared" si="40"/>
        <v>0.75797502367611713</v>
      </c>
      <c r="AE126" s="19">
        <f>IF($B126&gt;$C$1,"",p_2*$Q125*($S125/$W125)+p_3*$Q125*($T125/$W125))</f>
        <v>670.42599477796728</v>
      </c>
      <c r="AF126" s="17">
        <f>IF($B126&gt;$C$1,"",p_4*$R125)</f>
        <v>430.79351906312809</v>
      </c>
      <c r="AG126" s="17">
        <f>IF($B126&gt;$C$1,"",p_5*$R125)</f>
        <v>101.05033163209177</v>
      </c>
      <c r="AH126" s="18">
        <f t="shared" si="41"/>
        <v>531.84385069521988</v>
      </c>
      <c r="AI126" s="72"/>
      <c r="AJ126" s="73"/>
      <c r="AK126" s="73"/>
      <c r="AL126" s="72"/>
      <c r="AM126" s="73"/>
      <c r="AN126" s="73">
        <f t="shared" si="42"/>
        <v>518</v>
      </c>
      <c r="AO126" s="19" t="str">
        <f t="shared" ca="1" si="43"/>
        <v>-</v>
      </c>
      <c r="AP126" s="17" t="str">
        <f t="shared" ca="1" si="44"/>
        <v>-</v>
      </c>
      <c r="AQ126" s="17" t="str">
        <f t="shared" ca="1" si="45"/>
        <v>-</v>
      </c>
      <c r="AR126" s="66" t="str">
        <f t="shared" ca="1" si="46"/>
        <v>-</v>
      </c>
    </row>
    <row r="127" spans="1:44" s="1" customFormat="1" ht="12" x14ac:dyDescent="0.35">
      <c r="A127" s="84"/>
      <c r="B127" s="40">
        <f t="shared" si="26"/>
        <v>124</v>
      </c>
      <c r="C127" s="41">
        <f t="shared" si="27"/>
        <v>43975</v>
      </c>
      <c r="D127" s="28">
        <f>'I Disease Parameters'!$E$6/(1000*365)</f>
        <v>2.4383561643835616E-5</v>
      </c>
      <c r="E127" s="28">
        <f>'I Disease Parameters'!$E$7/(1000*365)</f>
        <v>1.3698630136986302E-5</v>
      </c>
      <c r="F127" s="27">
        <f>(1-'I Disease Parameters'!$E$8)/'I Disease Parameters'!$E$10</f>
        <v>0.16200000000000001</v>
      </c>
      <c r="G127" s="27">
        <f>'I Disease Parameters'!$E$8/'I Disease Parameters'!$E$11</f>
        <v>3.7999999999999999E-2</v>
      </c>
      <c r="H127" s="27">
        <f>1/'I Disease Parameters'!$E$12</f>
        <v>0.05</v>
      </c>
      <c r="I127" s="27">
        <f>'I Disease Parameters'!$E$9/'I Disease Parameters'!$E$14</f>
        <v>0</v>
      </c>
      <c r="J127" s="82">
        <f t="shared" si="47"/>
        <v>2.9622548171950012</v>
      </c>
      <c r="K127" s="60">
        <f t="shared" si="48"/>
        <v>0.96147505943347544</v>
      </c>
      <c r="L127" s="30">
        <f t="shared" si="49"/>
        <v>0.98499999999999999</v>
      </c>
      <c r="M127" s="27">
        <f>J127/'I Disease Parameters'!$E$12</f>
        <v>0.14811274085975007</v>
      </c>
      <c r="N127" s="27">
        <f>K127/'I Disease Parameters'!$E$13</f>
        <v>4.8073752971673774E-2</v>
      </c>
      <c r="O127" s="27">
        <f>L127/'I Disease Parameters'!$E$13</f>
        <v>4.9250000000000002E-2</v>
      </c>
      <c r="P127" s="27">
        <f>(1-L127)/'I Disease Parameters'!$E$13</f>
        <v>7.5000000000000067E-4</v>
      </c>
      <c r="Q127" s="19">
        <f t="shared" si="28"/>
        <v>5798075.5869731409</v>
      </c>
      <c r="R127" s="17">
        <f t="shared" si="29"/>
        <v>2943.4976846423779</v>
      </c>
      <c r="S127" s="17">
        <f t="shared" si="30"/>
        <v>4660.6389601436085</v>
      </c>
      <c r="T127" s="17">
        <f t="shared" si="31"/>
        <v>1114.3818075126549</v>
      </c>
      <c r="U127" s="17">
        <f t="shared" si="32"/>
        <v>5686.0838607201522</v>
      </c>
      <c r="V127" s="17">
        <f t="shared" si="33"/>
        <v>22.478857855927959</v>
      </c>
      <c r="W127" s="17">
        <f t="shared" si="34"/>
        <v>5812480.1892861603</v>
      </c>
      <c r="X127" s="18">
        <f t="shared" ca="1" si="25"/>
        <v>218477.31787760227</v>
      </c>
      <c r="Y127" s="17">
        <f t="shared" si="35"/>
        <v>-643.03106183279306</v>
      </c>
      <c r="Z127" s="17">
        <f t="shared" si="36"/>
        <v>145.73271474453759</v>
      </c>
      <c r="AA127" s="17">
        <f t="shared" si="37"/>
        <v>231.73190227007672</v>
      </c>
      <c r="AB127" s="17">
        <f t="shared" si="38"/>
        <v>53.243623516819298</v>
      </c>
      <c r="AC127" s="17">
        <f t="shared" si="39"/>
        <v>273.63226528293126</v>
      </c>
      <c r="AD127" s="18">
        <f t="shared" si="40"/>
        <v>0.79585363799687769</v>
      </c>
      <c r="AE127" s="19">
        <f>IF($B127&gt;$C$1,"",p_2*$Q126*($S126/$W126)+p_3*$Q126*($T126/$W126))</f>
        <v>705.32403427163797</v>
      </c>
      <c r="AF127" s="17">
        <f>IF($B127&gt;$C$1,"",p_4*$R126)</f>
        <v>453.23792512345011</v>
      </c>
      <c r="AG127" s="17">
        <f>IF($B127&gt;$C$1,"",p_5*$R126)</f>
        <v>106.31506885611793</v>
      </c>
      <c r="AH127" s="18">
        <f t="shared" si="41"/>
        <v>559.5529939795681</v>
      </c>
      <c r="AI127" s="72"/>
      <c r="AJ127" s="73"/>
      <c r="AK127" s="73"/>
      <c r="AL127" s="72"/>
      <c r="AM127" s="73"/>
      <c r="AN127" s="73">
        <f t="shared" si="42"/>
        <v>518</v>
      </c>
      <c r="AO127" s="19" t="str">
        <f t="shared" ca="1" si="43"/>
        <v>-</v>
      </c>
      <c r="AP127" s="17" t="str">
        <f t="shared" ca="1" si="44"/>
        <v>-</v>
      </c>
      <c r="AQ127" s="17" t="str">
        <f t="shared" ca="1" si="45"/>
        <v>-</v>
      </c>
      <c r="AR127" s="66" t="str">
        <f t="shared" ca="1" si="46"/>
        <v>-</v>
      </c>
    </row>
    <row r="128" spans="1:44" s="1" customFormat="1" ht="12" x14ac:dyDescent="0.35">
      <c r="A128" s="84"/>
      <c r="B128" s="40">
        <f t="shared" si="26"/>
        <v>125</v>
      </c>
      <c r="C128" s="41">
        <f t="shared" si="27"/>
        <v>43976</v>
      </c>
      <c r="D128" s="28">
        <f>'I Disease Parameters'!$E$6/(1000*365)</f>
        <v>2.4383561643835616E-5</v>
      </c>
      <c r="E128" s="28">
        <f>'I Disease Parameters'!$E$7/(1000*365)</f>
        <v>1.3698630136986302E-5</v>
      </c>
      <c r="F128" s="27">
        <f>(1-'I Disease Parameters'!$E$8)/'I Disease Parameters'!$E$10</f>
        <v>0.16200000000000001</v>
      </c>
      <c r="G128" s="27">
        <f>'I Disease Parameters'!$E$8/'I Disease Parameters'!$E$11</f>
        <v>3.7999999999999999E-2</v>
      </c>
      <c r="H128" s="27">
        <f>1/'I Disease Parameters'!$E$12</f>
        <v>0.05</v>
      </c>
      <c r="I128" s="27">
        <f>'I Disease Parameters'!$E$9/'I Disease Parameters'!$E$14</f>
        <v>0</v>
      </c>
      <c r="J128" s="82">
        <f t="shared" si="47"/>
        <v>2.9622548171950012</v>
      </c>
      <c r="K128" s="60">
        <f t="shared" si="48"/>
        <v>0.96147505943347544</v>
      </c>
      <c r="L128" s="30">
        <f t="shared" si="49"/>
        <v>0.98499999999999999</v>
      </c>
      <c r="M128" s="27">
        <f>J128/'I Disease Parameters'!$E$12</f>
        <v>0.14811274085975007</v>
      </c>
      <c r="N128" s="27">
        <f>K128/'I Disease Parameters'!$E$13</f>
        <v>4.8073752971673774E-2</v>
      </c>
      <c r="O128" s="27">
        <f>L128/'I Disease Parameters'!$E$13</f>
        <v>4.9250000000000002E-2</v>
      </c>
      <c r="P128" s="27">
        <f>(1-L128)/'I Disease Parameters'!$E$13</f>
        <v>7.5000000000000067E-4</v>
      </c>
      <c r="Q128" s="19">
        <f t="shared" si="28"/>
        <v>5797395.8612023657</v>
      </c>
      <c r="R128" s="17">
        <f t="shared" si="29"/>
        <v>3096.7868726305255</v>
      </c>
      <c r="S128" s="17">
        <f t="shared" si="30"/>
        <v>4904.3897926791769</v>
      </c>
      <c r="T128" s="17">
        <f t="shared" si="31"/>
        <v>1170.5003636492199</v>
      </c>
      <c r="U128" s="17">
        <f t="shared" si="32"/>
        <v>5973.9212211875947</v>
      </c>
      <c r="V128" s="17">
        <f t="shared" si="33"/>
        <v>23.314644211562452</v>
      </c>
      <c r="W128" s="17">
        <f t="shared" si="34"/>
        <v>5812541.4594525117</v>
      </c>
      <c r="X128" s="18">
        <f t="shared" ca="1" si="25"/>
        <v>218477.31787760227</v>
      </c>
      <c r="Y128" s="17">
        <f t="shared" si="35"/>
        <v>-679.72577077522874</v>
      </c>
      <c r="Z128" s="17">
        <f t="shared" si="36"/>
        <v>153.28918798814766</v>
      </c>
      <c r="AA128" s="17">
        <f t="shared" si="37"/>
        <v>243.75083253556841</v>
      </c>
      <c r="AB128" s="17">
        <f t="shared" si="38"/>
        <v>56.118556136565076</v>
      </c>
      <c r="AC128" s="17">
        <f t="shared" si="39"/>
        <v>287.83736046744252</v>
      </c>
      <c r="AD128" s="18">
        <f t="shared" si="40"/>
        <v>0.83578635563449311</v>
      </c>
      <c r="AE128" s="19">
        <f>IF($B128&gt;$C$1,"",p_2*$Q127*($S127/$W127)+p_3*$Q127*($T127/$W127))</f>
        <v>742.02904680271433</v>
      </c>
      <c r="AF128" s="17">
        <f>IF($B128&gt;$C$1,"",p_4*$R127)</f>
        <v>476.84662491206524</v>
      </c>
      <c r="AG128" s="17">
        <f>IF($B128&gt;$C$1,"",p_5*$R127)</f>
        <v>111.85291201641036</v>
      </c>
      <c r="AH128" s="18">
        <f t="shared" si="41"/>
        <v>588.6995369284756</v>
      </c>
      <c r="AI128" s="72"/>
      <c r="AJ128" s="73"/>
      <c r="AK128" s="73"/>
      <c r="AL128" s="72"/>
      <c r="AM128" s="73"/>
      <c r="AN128" s="73">
        <f t="shared" si="42"/>
        <v>518</v>
      </c>
      <c r="AO128" s="19" t="str">
        <f t="shared" ca="1" si="43"/>
        <v>-</v>
      </c>
      <c r="AP128" s="17" t="str">
        <f t="shared" ca="1" si="44"/>
        <v>-</v>
      </c>
      <c r="AQ128" s="17" t="str">
        <f t="shared" ca="1" si="45"/>
        <v>-</v>
      </c>
      <c r="AR128" s="66" t="str">
        <f t="shared" ca="1" si="46"/>
        <v>-</v>
      </c>
    </row>
    <row r="129" spans="1:44" s="1" customFormat="1" ht="12" x14ac:dyDescent="0.35">
      <c r="A129" s="84"/>
      <c r="B129" s="40">
        <f t="shared" si="26"/>
        <v>126</v>
      </c>
      <c r="C129" s="41">
        <f t="shared" si="27"/>
        <v>43977</v>
      </c>
      <c r="D129" s="28">
        <f>'I Disease Parameters'!$E$6/(1000*365)</f>
        <v>2.4383561643835616E-5</v>
      </c>
      <c r="E129" s="28">
        <f>'I Disease Parameters'!$E$7/(1000*365)</f>
        <v>1.3698630136986302E-5</v>
      </c>
      <c r="F129" s="27">
        <f>(1-'I Disease Parameters'!$E$8)/'I Disease Parameters'!$E$10</f>
        <v>0.16200000000000001</v>
      </c>
      <c r="G129" s="27">
        <f>'I Disease Parameters'!$E$8/'I Disease Parameters'!$E$11</f>
        <v>3.7999999999999999E-2</v>
      </c>
      <c r="H129" s="27">
        <f>1/'I Disease Parameters'!$E$12</f>
        <v>0.05</v>
      </c>
      <c r="I129" s="27">
        <f>'I Disease Parameters'!$E$9/'I Disease Parameters'!$E$14</f>
        <v>0</v>
      </c>
      <c r="J129" s="82">
        <f t="shared" si="47"/>
        <v>2.9622548171950012</v>
      </c>
      <c r="K129" s="60">
        <f t="shared" si="48"/>
        <v>0.96147505943347544</v>
      </c>
      <c r="L129" s="30">
        <f t="shared" si="49"/>
        <v>0.98499999999999999</v>
      </c>
      <c r="M129" s="27">
        <f>J129/'I Disease Parameters'!$E$12</f>
        <v>0.14811274085975007</v>
      </c>
      <c r="N129" s="27">
        <f>K129/'I Disease Parameters'!$E$13</f>
        <v>4.8073752971673774E-2</v>
      </c>
      <c r="O129" s="27">
        <f>L129/'I Disease Parameters'!$E$13</f>
        <v>4.9250000000000002E-2</v>
      </c>
      <c r="P129" s="27">
        <f>(1-L129)/'I Disease Parameters'!$E$13</f>
        <v>7.5000000000000067E-4</v>
      </c>
      <c r="Q129" s="19">
        <f t="shared" si="28"/>
        <v>5796677.5417158576</v>
      </c>
      <c r="R129" s="17">
        <f t="shared" si="29"/>
        <v>3258.0206441989144</v>
      </c>
      <c r="S129" s="17">
        <f t="shared" si="30"/>
        <v>5160.7825929895462</v>
      </c>
      <c r="T129" s="17">
        <f t="shared" si="31"/>
        <v>1229.6372123751619</v>
      </c>
      <c r="U129" s="17">
        <f t="shared" si="32"/>
        <v>6276.7060191940009</v>
      </c>
      <c r="V129" s="17">
        <f t="shared" si="33"/>
        <v>24.192519484299368</v>
      </c>
      <c r="W129" s="17">
        <f t="shared" si="34"/>
        <v>5812602.6881846152</v>
      </c>
      <c r="X129" s="18">
        <f t="shared" ca="1" si="25"/>
        <v>218477.31787760227</v>
      </c>
      <c r="Y129" s="17">
        <f t="shared" si="35"/>
        <v>-718.31948650814593</v>
      </c>
      <c r="Z129" s="17">
        <f t="shared" si="36"/>
        <v>161.23377156838887</v>
      </c>
      <c r="AA129" s="17">
        <f t="shared" si="37"/>
        <v>256.39280031036924</v>
      </c>
      <c r="AB129" s="17">
        <f t="shared" si="38"/>
        <v>59.136848725941945</v>
      </c>
      <c r="AC129" s="17">
        <f t="shared" si="39"/>
        <v>302.78479800640616</v>
      </c>
      <c r="AD129" s="18">
        <f t="shared" si="40"/>
        <v>0.87787527273691524</v>
      </c>
      <c r="AE129" s="19">
        <f>IF($B129&gt;$C$1,"",p_2*$Q128*($S128/$W128)+p_3*$Q128*($T128/$W128))</f>
        <v>780.63356783247536</v>
      </c>
      <c r="AF129" s="17">
        <f>IF($B129&gt;$C$1,"",p_4*$R128)</f>
        <v>501.67947336614515</v>
      </c>
      <c r="AG129" s="17">
        <f>IF($B129&gt;$C$1,"",p_5*$R128)</f>
        <v>117.67790115995997</v>
      </c>
      <c r="AH129" s="18">
        <f t="shared" si="41"/>
        <v>619.3573745261051</v>
      </c>
      <c r="AI129" s="72"/>
      <c r="AJ129" s="73"/>
      <c r="AK129" s="73"/>
      <c r="AL129" s="72"/>
      <c r="AM129" s="73"/>
      <c r="AN129" s="73">
        <f t="shared" si="42"/>
        <v>518</v>
      </c>
      <c r="AO129" s="19" t="str">
        <f t="shared" ca="1" si="43"/>
        <v>-</v>
      </c>
      <c r="AP129" s="17" t="str">
        <f t="shared" ca="1" si="44"/>
        <v>-</v>
      </c>
      <c r="AQ129" s="17" t="str">
        <f t="shared" ca="1" si="45"/>
        <v>-</v>
      </c>
      <c r="AR129" s="66" t="str">
        <f t="shared" ca="1" si="46"/>
        <v>-</v>
      </c>
    </row>
    <row r="130" spans="1:44" s="1" customFormat="1" ht="12" x14ac:dyDescent="0.35">
      <c r="A130" s="84"/>
      <c r="B130" s="40">
        <f t="shared" si="26"/>
        <v>127</v>
      </c>
      <c r="C130" s="41">
        <f t="shared" si="27"/>
        <v>43978</v>
      </c>
      <c r="D130" s="28">
        <f>'I Disease Parameters'!$E$6/(1000*365)</f>
        <v>2.4383561643835616E-5</v>
      </c>
      <c r="E130" s="28">
        <f>'I Disease Parameters'!$E$7/(1000*365)</f>
        <v>1.3698630136986302E-5</v>
      </c>
      <c r="F130" s="27">
        <f>(1-'I Disease Parameters'!$E$8)/'I Disease Parameters'!$E$10</f>
        <v>0.16200000000000001</v>
      </c>
      <c r="G130" s="27">
        <f>'I Disease Parameters'!$E$8/'I Disease Parameters'!$E$11</f>
        <v>3.7999999999999999E-2</v>
      </c>
      <c r="H130" s="27">
        <f>1/'I Disease Parameters'!$E$12</f>
        <v>0.05</v>
      </c>
      <c r="I130" s="27">
        <f>'I Disease Parameters'!$E$9/'I Disease Parameters'!$E$14</f>
        <v>0</v>
      </c>
      <c r="J130" s="82">
        <f t="shared" si="47"/>
        <v>2.9622548171950012</v>
      </c>
      <c r="K130" s="60">
        <f t="shared" si="48"/>
        <v>0.96147505943347544</v>
      </c>
      <c r="L130" s="30">
        <f t="shared" si="49"/>
        <v>0.98499999999999999</v>
      </c>
      <c r="M130" s="27">
        <f>J130/'I Disease Parameters'!$E$12</f>
        <v>0.14811274085975007</v>
      </c>
      <c r="N130" s="27">
        <f>K130/'I Disease Parameters'!$E$13</f>
        <v>4.8073752971673774E-2</v>
      </c>
      <c r="O130" s="27">
        <f>L130/'I Disease Parameters'!$E$13</f>
        <v>4.9250000000000002E-2</v>
      </c>
      <c r="P130" s="27">
        <f>(1-L130)/'I Disease Parameters'!$E$13</f>
        <v>7.5000000000000067E-4</v>
      </c>
      <c r="Q130" s="19">
        <f t="shared" si="28"/>
        <v>5795918.6323686745</v>
      </c>
      <c r="R130" s="17">
        <f t="shared" si="29"/>
        <v>3427.6066464144515</v>
      </c>
      <c r="S130" s="17">
        <f t="shared" si="30"/>
        <v>5430.4721120483346</v>
      </c>
      <c r="T130" s="17">
        <f t="shared" si="31"/>
        <v>1291.9432918905875</v>
      </c>
      <c r="U130" s="17">
        <f t="shared" si="32"/>
        <v>6595.2187992787185</v>
      </c>
      <c r="V130" s="17">
        <f t="shared" si="33"/>
        <v>25.114747393580739</v>
      </c>
      <c r="W130" s="17">
        <f t="shared" si="34"/>
        <v>5812663.8732183073</v>
      </c>
      <c r="X130" s="18">
        <f t="shared" ca="1" si="25"/>
        <v>218477.31787760227</v>
      </c>
      <c r="Y130" s="17">
        <f t="shared" si="35"/>
        <v>-758.90934718307108</v>
      </c>
      <c r="Z130" s="17">
        <f t="shared" si="36"/>
        <v>169.58600221553706</v>
      </c>
      <c r="AA130" s="17">
        <f t="shared" si="37"/>
        <v>269.68951905878839</v>
      </c>
      <c r="AB130" s="17">
        <f t="shared" si="38"/>
        <v>62.306079515425608</v>
      </c>
      <c r="AC130" s="17">
        <f t="shared" si="39"/>
        <v>318.51278008471763</v>
      </c>
      <c r="AD130" s="18">
        <f t="shared" si="40"/>
        <v>0.92222790928137144</v>
      </c>
      <c r="AE130" s="19">
        <f>IF($B130&gt;$C$1,"",p_2*$Q129*($S129/$W129)+p_3*$Q129*($T129/$W129))</f>
        <v>821.23476147510314</v>
      </c>
      <c r="AF130" s="17">
        <f>IF($B130&gt;$C$1,"",p_4*$R129)</f>
        <v>527.79934436022415</v>
      </c>
      <c r="AG130" s="17">
        <f>IF($B130&gt;$C$1,"",p_5*$R129)</f>
        <v>123.80478447955875</v>
      </c>
      <c r="AH130" s="18">
        <f t="shared" si="41"/>
        <v>651.6041288397829</v>
      </c>
      <c r="AI130" s="72"/>
      <c r="AJ130" s="73"/>
      <c r="AK130" s="73"/>
      <c r="AL130" s="72"/>
      <c r="AM130" s="73"/>
      <c r="AN130" s="73">
        <f t="shared" si="42"/>
        <v>518</v>
      </c>
      <c r="AO130" s="19" t="str">
        <f t="shared" ca="1" si="43"/>
        <v>-</v>
      </c>
      <c r="AP130" s="17" t="str">
        <f t="shared" ca="1" si="44"/>
        <v>-</v>
      </c>
      <c r="AQ130" s="17" t="str">
        <f t="shared" ca="1" si="45"/>
        <v>-</v>
      </c>
      <c r="AR130" s="66" t="str">
        <f t="shared" ca="1" si="46"/>
        <v>-</v>
      </c>
    </row>
    <row r="131" spans="1:44" s="1" customFormat="1" ht="12" x14ac:dyDescent="0.35">
      <c r="A131" s="84"/>
      <c r="B131" s="40">
        <f t="shared" si="26"/>
        <v>128</v>
      </c>
      <c r="C131" s="41">
        <f t="shared" si="27"/>
        <v>43979</v>
      </c>
      <c r="D131" s="28">
        <f>'I Disease Parameters'!$E$6/(1000*365)</f>
        <v>2.4383561643835616E-5</v>
      </c>
      <c r="E131" s="28">
        <f>'I Disease Parameters'!$E$7/(1000*365)</f>
        <v>1.3698630136986302E-5</v>
      </c>
      <c r="F131" s="27">
        <f>(1-'I Disease Parameters'!$E$8)/'I Disease Parameters'!$E$10</f>
        <v>0.16200000000000001</v>
      </c>
      <c r="G131" s="27">
        <f>'I Disease Parameters'!$E$8/'I Disease Parameters'!$E$11</f>
        <v>3.7999999999999999E-2</v>
      </c>
      <c r="H131" s="27">
        <f>1/'I Disease Parameters'!$E$12</f>
        <v>0.05</v>
      </c>
      <c r="I131" s="27">
        <f>'I Disease Parameters'!$E$9/'I Disease Parameters'!$E$14</f>
        <v>0</v>
      </c>
      <c r="J131" s="82">
        <f t="shared" si="47"/>
        <v>2.9622548171950012</v>
      </c>
      <c r="K131" s="60">
        <f t="shared" si="48"/>
        <v>0.96147505943347544</v>
      </c>
      <c r="L131" s="30">
        <f t="shared" si="49"/>
        <v>0.98499999999999999</v>
      </c>
      <c r="M131" s="27">
        <f>J131/'I Disease Parameters'!$E$12</f>
        <v>0.14811274085975007</v>
      </c>
      <c r="N131" s="27">
        <f>K131/'I Disease Parameters'!$E$13</f>
        <v>4.8073752971673774E-2</v>
      </c>
      <c r="O131" s="27">
        <f>L131/'I Disease Parameters'!$E$13</f>
        <v>4.9250000000000002E-2</v>
      </c>
      <c r="P131" s="27">
        <f>(1-L131)/'I Disease Parameters'!$E$13</f>
        <v>7.5000000000000067E-4</v>
      </c>
      <c r="Q131" s="19">
        <f t="shared" si="28"/>
        <v>5795117.0350307273</v>
      </c>
      <c r="R131" s="17">
        <f t="shared" si="29"/>
        <v>3605.9730037807085</v>
      </c>
      <c r="S131" s="17">
        <f t="shared" si="30"/>
        <v>5714.1463931361259</v>
      </c>
      <c r="T131" s="17">
        <f t="shared" si="31"/>
        <v>1357.5774820064937</v>
      </c>
      <c r="U131" s="17">
        <f t="shared" si="32"/>
        <v>6930.280266543743</v>
      </c>
      <c r="V131" s="17">
        <f t="shared" si="33"/>
        <v>26.083704862498681</v>
      </c>
      <c r="W131" s="17">
        <f t="shared" si="34"/>
        <v>5812725.0121761942</v>
      </c>
      <c r="X131" s="18">
        <f t="shared" ca="1" si="25"/>
        <v>218477.31787760227</v>
      </c>
      <c r="Y131" s="17">
        <f t="shared" si="35"/>
        <v>-801.59733794722706</v>
      </c>
      <c r="Z131" s="17">
        <f t="shared" si="36"/>
        <v>178.36635736625703</v>
      </c>
      <c r="AA131" s="17">
        <f t="shared" si="37"/>
        <v>283.67428108779131</v>
      </c>
      <c r="AB131" s="17">
        <f t="shared" si="38"/>
        <v>65.634190115906222</v>
      </c>
      <c r="AC131" s="17">
        <f t="shared" si="39"/>
        <v>335.06146726502448</v>
      </c>
      <c r="AD131" s="18">
        <f t="shared" si="40"/>
        <v>0.96895746891794232</v>
      </c>
      <c r="AE131" s="19">
        <f>IF($B131&gt;$C$1,"",p_2*$Q130*($S130/$W130)+p_3*$Q130*($T130/$W130))</f>
        <v>863.93464016485143</v>
      </c>
      <c r="AF131" s="17">
        <f>IF($B131&gt;$C$1,"",p_4*$R130)</f>
        <v>555.27227671914113</v>
      </c>
      <c r="AG131" s="17">
        <f>IF($B131&gt;$C$1,"",p_5*$R130)</f>
        <v>130.24905256374916</v>
      </c>
      <c r="AH131" s="18">
        <f t="shared" si="41"/>
        <v>685.52132928289029</v>
      </c>
      <c r="AI131" s="72"/>
      <c r="AJ131" s="73"/>
      <c r="AK131" s="73"/>
      <c r="AL131" s="72"/>
      <c r="AM131" s="73"/>
      <c r="AN131" s="73">
        <f t="shared" si="42"/>
        <v>518</v>
      </c>
      <c r="AO131" s="19" t="str">
        <f t="shared" ca="1" si="43"/>
        <v>-</v>
      </c>
      <c r="AP131" s="17" t="str">
        <f t="shared" ca="1" si="44"/>
        <v>-</v>
      </c>
      <c r="AQ131" s="17" t="str">
        <f t="shared" ca="1" si="45"/>
        <v>-</v>
      </c>
      <c r="AR131" s="66" t="str">
        <f t="shared" ca="1" si="46"/>
        <v>-</v>
      </c>
    </row>
    <row r="132" spans="1:44" s="1" customFormat="1" ht="12" x14ac:dyDescent="0.35">
      <c r="A132" s="84"/>
      <c r="B132" s="40">
        <f t="shared" si="26"/>
        <v>129</v>
      </c>
      <c r="C132" s="41">
        <f t="shared" si="27"/>
        <v>43980</v>
      </c>
      <c r="D132" s="28">
        <f>'I Disease Parameters'!$E$6/(1000*365)</f>
        <v>2.4383561643835616E-5</v>
      </c>
      <c r="E132" s="28">
        <f>'I Disease Parameters'!$E$7/(1000*365)</f>
        <v>1.3698630136986302E-5</v>
      </c>
      <c r="F132" s="27">
        <f>(1-'I Disease Parameters'!$E$8)/'I Disease Parameters'!$E$10</f>
        <v>0.16200000000000001</v>
      </c>
      <c r="G132" s="27">
        <f>'I Disease Parameters'!$E$8/'I Disease Parameters'!$E$11</f>
        <v>3.7999999999999999E-2</v>
      </c>
      <c r="H132" s="27">
        <f>1/'I Disease Parameters'!$E$12</f>
        <v>0.05</v>
      </c>
      <c r="I132" s="27">
        <f>'I Disease Parameters'!$E$9/'I Disease Parameters'!$E$14</f>
        <v>0</v>
      </c>
      <c r="J132" s="82">
        <f t="shared" si="47"/>
        <v>2.9622548171950012</v>
      </c>
      <c r="K132" s="60">
        <f t="shared" si="48"/>
        <v>0.96147505943347544</v>
      </c>
      <c r="L132" s="30">
        <f t="shared" si="49"/>
        <v>0.98499999999999999</v>
      </c>
      <c r="M132" s="27">
        <f>J132/'I Disease Parameters'!$E$12</f>
        <v>0.14811274085975007</v>
      </c>
      <c r="N132" s="27">
        <f>K132/'I Disease Parameters'!$E$13</f>
        <v>4.8073752971673774E-2</v>
      </c>
      <c r="O132" s="27">
        <f>L132/'I Disease Parameters'!$E$13</f>
        <v>4.9250000000000002E-2</v>
      </c>
      <c r="P132" s="27">
        <f>(1-L132)/'I Disease Parameters'!$E$13</f>
        <v>7.5000000000000067E-4</v>
      </c>
      <c r="Q132" s="19">
        <f t="shared" si="28"/>
        <v>5794270.5445110649</v>
      </c>
      <c r="R132" s="17">
        <f t="shared" si="29"/>
        <v>3793.5692995868831</v>
      </c>
      <c r="S132" s="17">
        <f t="shared" si="30"/>
        <v>6012.5284241138061</v>
      </c>
      <c r="T132" s="17">
        <f t="shared" si="31"/>
        <v>1426.7069850980274</v>
      </c>
      <c r="U132" s="17">
        <f t="shared" si="32"/>
        <v>7282.7533418432513</v>
      </c>
      <c r="V132" s="17">
        <f t="shared" si="33"/>
        <v>27.101887974003553</v>
      </c>
      <c r="W132" s="17">
        <f t="shared" si="34"/>
        <v>5812786.1025617076</v>
      </c>
      <c r="X132" s="18">
        <f t="shared" ref="X132:X195" ca="1" si="50">IF($B132&gt;$C$1,"",MAX(View_T_C))</f>
        <v>218477.31787760227</v>
      </c>
      <c r="Y132" s="17">
        <f t="shared" si="35"/>
        <v>-846.49051966238767</v>
      </c>
      <c r="Z132" s="17">
        <f t="shared" si="36"/>
        <v>187.59629580617457</v>
      </c>
      <c r="AA132" s="17">
        <f t="shared" si="37"/>
        <v>298.38203097768019</v>
      </c>
      <c r="AB132" s="17">
        <f t="shared" si="38"/>
        <v>69.129503091533707</v>
      </c>
      <c r="AC132" s="17">
        <f t="shared" si="39"/>
        <v>352.47307529950831</v>
      </c>
      <c r="AD132" s="18">
        <f t="shared" si="40"/>
        <v>1.0181831115048716</v>
      </c>
      <c r="AE132" s="19">
        <f>IF($B132&gt;$C$1,"",p_2*$Q131*($S131/$W131)+p_3*$Q131*($T131/$W131))</f>
        <v>908.84029345277929</v>
      </c>
      <c r="AF132" s="17">
        <f>IF($B132&gt;$C$1,"",p_4*$R131)</f>
        <v>584.16762661247481</v>
      </c>
      <c r="AG132" s="17">
        <f>IF($B132&gt;$C$1,"",p_5*$R131)</f>
        <v>137.02697414366693</v>
      </c>
      <c r="AH132" s="18">
        <f t="shared" si="41"/>
        <v>721.19460075614177</v>
      </c>
      <c r="AI132" s="72"/>
      <c r="AJ132" s="73"/>
      <c r="AK132" s="73"/>
      <c r="AL132" s="72"/>
      <c r="AM132" s="73"/>
      <c r="AN132" s="73">
        <f t="shared" si="42"/>
        <v>518</v>
      </c>
      <c r="AO132" s="19" t="str">
        <f t="shared" ca="1" si="43"/>
        <v>-</v>
      </c>
      <c r="AP132" s="17" t="str">
        <f t="shared" ca="1" si="44"/>
        <v>-</v>
      </c>
      <c r="AQ132" s="17" t="str">
        <f t="shared" ca="1" si="45"/>
        <v>-</v>
      </c>
      <c r="AR132" s="66" t="str">
        <f t="shared" ca="1" si="46"/>
        <v>-</v>
      </c>
    </row>
    <row r="133" spans="1:44" s="1" customFormat="1" ht="12" x14ac:dyDescent="0.35">
      <c r="A133" s="84"/>
      <c r="B133" s="40">
        <f t="shared" ref="B133:B196" si="51">IF($B132&gt;=$C$1,"",B132+1)</f>
        <v>130</v>
      </c>
      <c r="C133" s="41">
        <f t="shared" ref="C133:C196" si="52">IF($B133&gt;$C$1,"",C132+1)</f>
        <v>43981</v>
      </c>
      <c r="D133" s="28">
        <f>'I Disease Parameters'!$E$6/(1000*365)</f>
        <v>2.4383561643835616E-5</v>
      </c>
      <c r="E133" s="28">
        <f>'I Disease Parameters'!$E$7/(1000*365)</f>
        <v>1.3698630136986302E-5</v>
      </c>
      <c r="F133" s="27">
        <f>(1-'I Disease Parameters'!$E$8)/'I Disease Parameters'!$E$10</f>
        <v>0.16200000000000001</v>
      </c>
      <c r="G133" s="27">
        <f>'I Disease Parameters'!$E$8/'I Disease Parameters'!$E$11</f>
        <v>3.7999999999999999E-2</v>
      </c>
      <c r="H133" s="27">
        <f>1/'I Disease Parameters'!$E$12</f>
        <v>0.05</v>
      </c>
      <c r="I133" s="27">
        <f>'I Disease Parameters'!$E$9/'I Disease Parameters'!$E$14</f>
        <v>0</v>
      </c>
      <c r="J133" s="82">
        <f t="shared" si="47"/>
        <v>2.9622548171950012</v>
      </c>
      <c r="K133" s="60">
        <f t="shared" si="48"/>
        <v>0.96147505943347544</v>
      </c>
      <c r="L133" s="30">
        <f t="shared" si="49"/>
        <v>0.98499999999999999</v>
      </c>
      <c r="M133" s="27">
        <f>J133/'I Disease Parameters'!$E$12</f>
        <v>0.14811274085975007</v>
      </c>
      <c r="N133" s="27">
        <f>K133/'I Disease Parameters'!$E$13</f>
        <v>4.8073752971673774E-2</v>
      </c>
      <c r="O133" s="27">
        <f>L133/'I Disease Parameters'!$E$13</f>
        <v>4.9250000000000002E-2</v>
      </c>
      <c r="P133" s="27">
        <f>(1-L133)/'I Disease Parameters'!$E$13</f>
        <v>7.5000000000000067E-4</v>
      </c>
      <c r="Q133" s="19">
        <f t="shared" ref="Q133:Q196" si="53">IF($B133&gt;$C$1,"",Q132+p_0*$W132+p_9*$U132-p_1*$Q132-p_2*$Q132*($S132/$W132)-p_3*$Q132*($T132/$W132))</f>
        <v>5793376.8432440506</v>
      </c>
      <c r="R133" s="17">
        <f t="shared" ref="R133:R196" si="54">IF($B133&gt;$C$1,"",R132+p_2*$Q132*($S132/$W132)+p_3*$Q132*($T132/$W132) - p_1*$R132- p_4*$R132 - p_5*$R132+AI132)</f>
        <v>3990.8675991321466</v>
      </c>
      <c r="S133" s="17">
        <f t="shared" ref="S133:S196" si="55">IF($B133&gt;$C$1,"",S132+p_4*$R132-p_1*$S132-p_6*$S132+AJ132)</f>
        <v>6326.3778660381204</v>
      </c>
      <c r="T133" s="17">
        <f t="shared" ref="T133:T196" si="56">IF($B133&gt;$C$1,"",T132+p_5*$R132-p_1*$T132-p_7*$T132-p_8*$T132+AK132)</f>
        <v>1499.5077252961248</v>
      </c>
      <c r="U133" s="17">
        <f t="shared" ref="U133:U196" si="57">IF($B133&gt;$C$1,"",U132+p_7*$T132+p_6*$S132-p_1*$U132-p_9*$U132)</f>
        <v>7653.5453183206109</v>
      </c>
      <c r="V133" s="17">
        <f t="shared" ref="V133:V196" si="58">IF($B133&gt;$C$1,"",V132+p_8*$T132)</f>
        <v>28.171918212827073</v>
      </c>
      <c r="W133" s="17">
        <f t="shared" ref="W133:W196" si="59">IF($B133&gt;$C$1,"",SUM($Q133:$U133))</f>
        <v>5812847.1417528382</v>
      </c>
      <c r="X133" s="18">
        <f t="shared" ca="1" si="50"/>
        <v>218477.31787760227</v>
      </c>
      <c r="Y133" s="17">
        <f t="shared" ref="Y133:Y196" si="60">IF($B133&gt;$C$1,"",Q133-Q132)</f>
        <v>-893.70126701425761</v>
      </c>
      <c r="Z133" s="17">
        <f t="shared" ref="Z133:Z196" si="61">IF($B133&gt;$C$1,"",R133-R132)</f>
        <v>197.29829954526349</v>
      </c>
      <c r="AA133" s="17">
        <f t="shared" ref="AA133:AA196" si="62">IF($B133&gt;$C$1,"",S133-S132)</f>
        <v>313.84944192431431</v>
      </c>
      <c r="AB133" s="17">
        <f t="shared" ref="AB133:AB196" si="63">IF($B133&gt;$C$1,"",T133-T132)</f>
        <v>72.800740198097401</v>
      </c>
      <c r="AC133" s="17">
        <f t="shared" ref="AC133:AC196" si="64">IF($B133&gt;$C$1,"",U133-U132)</f>
        <v>370.79197647735964</v>
      </c>
      <c r="AD133" s="18">
        <f t="shared" ref="AD133:AD196" si="65">IF($B133&gt;$C$1,"",V133-V132)</f>
        <v>1.0700302388235201</v>
      </c>
      <c r="AE133" s="19">
        <f>IF($B133&gt;$C$1,"",p_2*$Q132*($S132/$W132)+p_3*$Q132*($T132/$W132))</f>
        <v>956.06412616537364</v>
      </c>
      <c r="AF133" s="17">
        <f>IF($B133&gt;$C$1,"",p_4*$R132)</f>
        <v>614.55822653307507</v>
      </c>
      <c r="AG133" s="17">
        <f>IF($B133&gt;$C$1,"",p_5*$R132)</f>
        <v>144.15563338430155</v>
      </c>
      <c r="AH133" s="18">
        <f t="shared" si="41"/>
        <v>758.71385991737657</v>
      </c>
      <c r="AI133" s="72"/>
      <c r="AJ133" s="73"/>
      <c r="AK133" s="73"/>
      <c r="AL133" s="72"/>
      <c r="AM133" s="73"/>
      <c r="AN133" s="73">
        <f t="shared" si="42"/>
        <v>518</v>
      </c>
      <c r="AO133" s="19" t="str">
        <f t="shared" ca="1" si="43"/>
        <v>-</v>
      </c>
      <c r="AP133" s="17" t="str">
        <f t="shared" ca="1" si="44"/>
        <v>-</v>
      </c>
      <c r="AQ133" s="17" t="str">
        <f t="shared" ca="1" si="45"/>
        <v>-</v>
      </c>
      <c r="AR133" s="66" t="str">
        <f t="shared" ca="1" si="46"/>
        <v>-</v>
      </c>
    </row>
    <row r="134" spans="1:44" s="1" customFormat="1" ht="12" x14ac:dyDescent="0.35">
      <c r="A134" s="84"/>
      <c r="B134" s="40">
        <f t="shared" si="51"/>
        <v>131</v>
      </c>
      <c r="C134" s="41">
        <f t="shared" si="52"/>
        <v>43982</v>
      </c>
      <c r="D134" s="28">
        <f>'I Disease Parameters'!$E$6/(1000*365)</f>
        <v>2.4383561643835616E-5</v>
      </c>
      <c r="E134" s="28">
        <f>'I Disease Parameters'!$E$7/(1000*365)</f>
        <v>1.3698630136986302E-5</v>
      </c>
      <c r="F134" s="27">
        <f>(1-'I Disease Parameters'!$E$8)/'I Disease Parameters'!$E$10</f>
        <v>0.16200000000000001</v>
      </c>
      <c r="G134" s="27">
        <f>'I Disease Parameters'!$E$8/'I Disease Parameters'!$E$11</f>
        <v>3.7999999999999999E-2</v>
      </c>
      <c r="H134" s="27">
        <f>1/'I Disease Parameters'!$E$12</f>
        <v>0.05</v>
      </c>
      <c r="I134" s="27">
        <f>'I Disease Parameters'!$E$9/'I Disease Parameters'!$E$14</f>
        <v>0</v>
      </c>
      <c r="J134" s="82">
        <f t="shared" si="47"/>
        <v>2.9622548171950012</v>
      </c>
      <c r="K134" s="60">
        <f t="shared" si="48"/>
        <v>0.96147505943347544</v>
      </c>
      <c r="L134" s="30">
        <f t="shared" si="49"/>
        <v>0.98499999999999999</v>
      </c>
      <c r="M134" s="27">
        <f>J134/'I Disease Parameters'!$E$12</f>
        <v>0.14811274085975007</v>
      </c>
      <c r="N134" s="27">
        <f>K134/'I Disease Parameters'!$E$13</f>
        <v>4.8073752971673774E-2</v>
      </c>
      <c r="O134" s="27">
        <f>L134/'I Disease Parameters'!$E$13</f>
        <v>4.9250000000000002E-2</v>
      </c>
      <c r="P134" s="27">
        <f>(1-L134)/'I Disease Parameters'!$E$13</f>
        <v>7.5000000000000067E-4</v>
      </c>
      <c r="Q134" s="19">
        <f t="shared" si="53"/>
        <v>5792433.495727893</v>
      </c>
      <c r="R134" s="17">
        <f t="shared" si="54"/>
        <v>4198.363516031106</v>
      </c>
      <c r="S134" s="17">
        <f t="shared" si="55"/>
        <v>6656.4928610851284</v>
      </c>
      <c r="T134" s="17">
        <f t="shared" si="56"/>
        <v>1576.1647665966236</v>
      </c>
      <c r="U134" s="17">
        <f t="shared" si="57"/>
        <v>8043.6101240067992</v>
      </c>
      <c r="V134" s="17">
        <f t="shared" si="58"/>
        <v>29.296549006799168</v>
      </c>
      <c r="W134" s="17">
        <f t="shared" si="59"/>
        <v>5812908.1269956129</v>
      </c>
      <c r="X134" s="18">
        <f t="shared" ca="1" si="50"/>
        <v>218477.31787760227</v>
      </c>
      <c r="Y134" s="17">
        <f t="shared" si="60"/>
        <v>-943.34751615766436</v>
      </c>
      <c r="Z134" s="17">
        <f t="shared" si="61"/>
        <v>207.49591689895942</v>
      </c>
      <c r="AA134" s="17">
        <f t="shared" si="62"/>
        <v>330.11499504700805</v>
      </c>
      <c r="AB134" s="17">
        <f t="shared" si="63"/>
        <v>76.657041300498804</v>
      </c>
      <c r="AC134" s="17">
        <f t="shared" si="64"/>
        <v>390.06480568618827</v>
      </c>
      <c r="AD134" s="18">
        <f t="shared" si="65"/>
        <v>1.124630793972095</v>
      </c>
      <c r="AE134" s="19">
        <f>IF($B134&gt;$C$1,"",p_2*$Q133*($S133/$W133)+p_3*$Q133*($T133/$W133))</f>
        <v>1005.724106144555</v>
      </c>
      <c r="AF134" s="17">
        <f>IF($B134&gt;$C$1,"",p_4*$R133)</f>
        <v>646.52055105940781</v>
      </c>
      <c r="AG134" s="17">
        <f>IF($B134&gt;$C$1,"",p_5*$R133)</f>
        <v>151.65296876702158</v>
      </c>
      <c r="AH134" s="18">
        <f t="shared" ref="AH134:AH197" si="66">IF($B134&gt;$C$1,"",AG134+AF134)</f>
        <v>798.17351982642936</v>
      </c>
      <c r="AI134" s="72"/>
      <c r="AJ134" s="73"/>
      <c r="AK134" s="73"/>
      <c r="AL134" s="72"/>
      <c r="AM134" s="73"/>
      <c r="AN134" s="73">
        <f t="shared" ref="AN134:AN197" si="67">AM134+AN133</f>
        <v>518</v>
      </c>
      <c r="AO134" s="19" t="str">
        <f t="shared" ref="AO134:AO197" ca="1" si="68">IF($C134&gt;=TODAY(),"-",(AL134-AD134)^2)</f>
        <v>-</v>
      </c>
      <c r="AP134" s="17" t="str">
        <f t="shared" ref="AP134:AP197" ca="1" si="69">IF($C134&gt;=TODAY(),"-",(AM134-AH134)^2)</f>
        <v>-</v>
      </c>
      <c r="AQ134" s="17" t="str">
        <f t="shared" ref="AQ134:AQ197" ca="1" si="70">IF($C134&gt;=TODAY(),"-",AO134*$AO$2+AP134*$AP$2)</f>
        <v>-</v>
      </c>
      <c r="AR134" s="66" t="str">
        <f t="shared" ref="AR134:AR197" ca="1" si="71">IF($C134&gt;=TODAY(),"-",($AR$2)^((TODAY()-C134-1)))</f>
        <v>-</v>
      </c>
    </row>
    <row r="135" spans="1:44" s="1" customFormat="1" ht="12" x14ac:dyDescent="0.35">
      <c r="A135" s="84"/>
      <c r="B135" s="40">
        <f t="shared" si="51"/>
        <v>132</v>
      </c>
      <c r="C135" s="41">
        <f t="shared" si="52"/>
        <v>43983</v>
      </c>
      <c r="D135" s="28">
        <f>'I Disease Parameters'!$E$6/(1000*365)</f>
        <v>2.4383561643835616E-5</v>
      </c>
      <c r="E135" s="28">
        <f>'I Disease Parameters'!$E$7/(1000*365)</f>
        <v>1.3698630136986302E-5</v>
      </c>
      <c r="F135" s="27">
        <f>(1-'I Disease Parameters'!$E$8)/'I Disease Parameters'!$E$10</f>
        <v>0.16200000000000001</v>
      </c>
      <c r="G135" s="27">
        <f>'I Disease Parameters'!$E$8/'I Disease Parameters'!$E$11</f>
        <v>3.7999999999999999E-2</v>
      </c>
      <c r="H135" s="27">
        <f>1/'I Disease Parameters'!$E$12</f>
        <v>0.05</v>
      </c>
      <c r="I135" s="27">
        <f>'I Disease Parameters'!$E$9/'I Disease Parameters'!$E$14</f>
        <v>0</v>
      </c>
      <c r="J135" s="82">
        <f t="shared" ref="J135:J198" si="72">J134</f>
        <v>2.9622548171950012</v>
      </c>
      <c r="K135" s="60">
        <f t="shared" ref="K135:K198" si="73">K134</f>
        <v>0.96147505943347544</v>
      </c>
      <c r="L135" s="30">
        <f t="shared" ref="L135:L198" si="74">L134</f>
        <v>0.98499999999999999</v>
      </c>
      <c r="M135" s="27">
        <f>J135/'I Disease Parameters'!$E$12</f>
        <v>0.14811274085975007</v>
      </c>
      <c r="N135" s="27">
        <f>K135/'I Disease Parameters'!$E$13</f>
        <v>4.8073752971673774E-2</v>
      </c>
      <c r="O135" s="27">
        <f>L135/'I Disease Parameters'!$E$13</f>
        <v>4.9250000000000002E-2</v>
      </c>
      <c r="P135" s="27">
        <f>(1-L135)/'I Disease Parameters'!$E$13</f>
        <v>7.5000000000000067E-4</v>
      </c>
      <c r="Q135" s="19">
        <f t="shared" si="53"/>
        <v>5791437.9427057141</v>
      </c>
      <c r="R135" s="17">
        <f t="shared" si="54"/>
        <v>4416.5773227684913</v>
      </c>
      <c r="S135" s="17">
        <f t="shared" si="55"/>
        <v>7003.7119227941976</v>
      </c>
      <c r="T135" s="17">
        <f t="shared" si="56"/>
        <v>1656.8727505778018</v>
      </c>
      <c r="U135" s="17">
        <f t="shared" si="57"/>
        <v>8453.9506953758846</v>
      </c>
      <c r="V135" s="17">
        <f t="shared" si="58"/>
        <v>30.478672581746636</v>
      </c>
      <c r="W135" s="17">
        <f t="shared" si="59"/>
        <v>5812969.0553972302</v>
      </c>
      <c r="X135" s="18">
        <f t="shared" ca="1" si="50"/>
        <v>218477.31787760227</v>
      </c>
      <c r="Y135" s="17">
        <f t="shared" si="60"/>
        <v>-995.55302217882127</v>
      </c>
      <c r="Z135" s="17">
        <f t="shared" si="61"/>
        <v>218.21380673738531</v>
      </c>
      <c r="AA135" s="17">
        <f t="shared" si="62"/>
        <v>347.21906170906914</v>
      </c>
      <c r="AB135" s="17">
        <f t="shared" si="63"/>
        <v>80.707983981178131</v>
      </c>
      <c r="AC135" s="17">
        <f t="shared" si="64"/>
        <v>410.34057136908541</v>
      </c>
      <c r="AD135" s="18">
        <f t="shared" si="65"/>
        <v>1.1821235749474681</v>
      </c>
      <c r="AE135" s="19">
        <f>IF($B135&gt;$C$1,"",p_2*$Q134*($S134/$W134)+p_3*$Q134*($T134/$W134))</f>
        <v>1057.9440217725939</v>
      </c>
      <c r="AF135" s="17">
        <f>IF($B135&gt;$C$1,"",p_4*$R134)</f>
        <v>680.13488959703921</v>
      </c>
      <c r="AG135" s="17">
        <f>IF($B135&gt;$C$1,"",p_5*$R134)</f>
        <v>159.53781360918202</v>
      </c>
      <c r="AH135" s="18">
        <f t="shared" si="66"/>
        <v>839.67270320622129</v>
      </c>
      <c r="AI135" s="72"/>
      <c r="AJ135" s="73"/>
      <c r="AK135" s="73"/>
      <c r="AL135" s="72"/>
      <c r="AM135" s="73"/>
      <c r="AN135" s="73">
        <f t="shared" si="67"/>
        <v>518</v>
      </c>
      <c r="AO135" s="19" t="str">
        <f t="shared" ca="1" si="68"/>
        <v>-</v>
      </c>
      <c r="AP135" s="17" t="str">
        <f t="shared" ca="1" si="69"/>
        <v>-</v>
      </c>
      <c r="AQ135" s="17" t="str">
        <f t="shared" ca="1" si="70"/>
        <v>-</v>
      </c>
      <c r="AR135" s="66" t="str">
        <f t="shared" ca="1" si="71"/>
        <v>-</v>
      </c>
    </row>
    <row r="136" spans="1:44" s="1" customFormat="1" ht="12" x14ac:dyDescent="0.35">
      <c r="A136" s="84"/>
      <c r="B136" s="40">
        <f t="shared" si="51"/>
        <v>133</v>
      </c>
      <c r="C136" s="41">
        <f t="shared" si="52"/>
        <v>43984</v>
      </c>
      <c r="D136" s="28">
        <f>'I Disease Parameters'!$E$6/(1000*365)</f>
        <v>2.4383561643835616E-5</v>
      </c>
      <c r="E136" s="28">
        <f>'I Disease Parameters'!$E$7/(1000*365)</f>
        <v>1.3698630136986302E-5</v>
      </c>
      <c r="F136" s="27">
        <f>(1-'I Disease Parameters'!$E$8)/'I Disease Parameters'!$E$10</f>
        <v>0.16200000000000001</v>
      </c>
      <c r="G136" s="27">
        <f>'I Disease Parameters'!$E$8/'I Disease Parameters'!$E$11</f>
        <v>3.7999999999999999E-2</v>
      </c>
      <c r="H136" s="27">
        <f>1/'I Disease Parameters'!$E$12</f>
        <v>0.05</v>
      </c>
      <c r="I136" s="27">
        <f>'I Disease Parameters'!$E$9/'I Disease Parameters'!$E$14</f>
        <v>0</v>
      </c>
      <c r="J136" s="82">
        <f t="shared" si="72"/>
        <v>2.9622548171950012</v>
      </c>
      <c r="K136" s="60">
        <f t="shared" si="73"/>
        <v>0.96147505943347544</v>
      </c>
      <c r="L136" s="30">
        <f t="shared" si="74"/>
        <v>0.98499999999999999</v>
      </c>
      <c r="M136" s="27">
        <f>J136/'I Disease Parameters'!$E$12</f>
        <v>0.14811274085975007</v>
      </c>
      <c r="N136" s="27">
        <f>K136/'I Disease Parameters'!$E$13</f>
        <v>4.8073752971673774E-2</v>
      </c>
      <c r="O136" s="27">
        <f>L136/'I Disease Parameters'!$E$13</f>
        <v>4.9250000000000002E-2</v>
      </c>
      <c r="P136" s="27">
        <f>(1-L136)/'I Disease Parameters'!$E$13</f>
        <v>7.5000000000000067E-4</v>
      </c>
      <c r="Q136" s="19">
        <f t="shared" si="53"/>
        <v>5790387.4950792054</v>
      </c>
      <c r="R136" s="17">
        <f t="shared" si="54"/>
        <v>4646.0551066215558</v>
      </c>
      <c r="S136" s="17">
        <f t="shared" si="55"/>
        <v>7368.9159116837673</v>
      </c>
      <c r="T136" s="17">
        <f t="shared" si="56"/>
        <v>1741.8363544271201</v>
      </c>
      <c r="U136" s="17">
        <f t="shared" si="57"/>
        <v>8885.6214669377787</v>
      </c>
      <c r="V136" s="17">
        <f t="shared" si="58"/>
        <v>31.721327144679989</v>
      </c>
      <c r="W136" s="17">
        <f t="shared" si="59"/>
        <v>5813029.9239188749</v>
      </c>
      <c r="X136" s="18">
        <f t="shared" ca="1" si="50"/>
        <v>218477.31787760227</v>
      </c>
      <c r="Y136" s="17">
        <f t="shared" si="60"/>
        <v>-1050.4476265087724</v>
      </c>
      <c r="Z136" s="17">
        <f t="shared" si="61"/>
        <v>229.47778385306447</v>
      </c>
      <c r="AA136" s="17">
        <f t="shared" si="62"/>
        <v>365.2039888895697</v>
      </c>
      <c r="AB136" s="17">
        <f t="shared" si="63"/>
        <v>84.963603849318361</v>
      </c>
      <c r="AC136" s="17">
        <f t="shared" si="64"/>
        <v>431.67077156189407</v>
      </c>
      <c r="AD136" s="18">
        <f t="shared" si="65"/>
        <v>1.2426545629333532</v>
      </c>
      <c r="AE136" s="19">
        <f>IF($B136&gt;$C$1,"",p_2*$Q135*($S135/$W135)+p_3*$Q135*($T135/$W135))</f>
        <v>1112.853749465979</v>
      </c>
      <c r="AF136" s="17">
        <f>IF($B136&gt;$C$1,"",p_4*$R135)</f>
        <v>715.48552628849563</v>
      </c>
      <c r="AG136" s="17">
        <f>IF($B136&gt;$C$1,"",p_5*$R135)</f>
        <v>167.82993826520266</v>
      </c>
      <c r="AH136" s="18">
        <f t="shared" si="66"/>
        <v>883.31546455369835</v>
      </c>
      <c r="AI136" s="72"/>
      <c r="AJ136" s="73"/>
      <c r="AK136" s="73"/>
      <c r="AL136" s="72"/>
      <c r="AM136" s="73"/>
      <c r="AN136" s="73">
        <f t="shared" si="67"/>
        <v>518</v>
      </c>
      <c r="AO136" s="19" t="str">
        <f t="shared" ca="1" si="68"/>
        <v>-</v>
      </c>
      <c r="AP136" s="17" t="str">
        <f t="shared" ca="1" si="69"/>
        <v>-</v>
      </c>
      <c r="AQ136" s="17" t="str">
        <f t="shared" ca="1" si="70"/>
        <v>-</v>
      </c>
      <c r="AR136" s="66" t="str">
        <f t="shared" ca="1" si="71"/>
        <v>-</v>
      </c>
    </row>
    <row r="137" spans="1:44" s="1" customFormat="1" ht="12" x14ac:dyDescent="0.35">
      <c r="A137" s="84"/>
      <c r="B137" s="40">
        <f t="shared" si="51"/>
        <v>134</v>
      </c>
      <c r="C137" s="41">
        <f t="shared" si="52"/>
        <v>43985</v>
      </c>
      <c r="D137" s="28">
        <f>'I Disease Parameters'!$E$6/(1000*365)</f>
        <v>2.4383561643835616E-5</v>
      </c>
      <c r="E137" s="28">
        <f>'I Disease Parameters'!$E$7/(1000*365)</f>
        <v>1.3698630136986302E-5</v>
      </c>
      <c r="F137" s="27">
        <f>(1-'I Disease Parameters'!$E$8)/'I Disease Parameters'!$E$10</f>
        <v>0.16200000000000001</v>
      </c>
      <c r="G137" s="27">
        <f>'I Disease Parameters'!$E$8/'I Disease Parameters'!$E$11</f>
        <v>3.7999999999999999E-2</v>
      </c>
      <c r="H137" s="27">
        <f>1/'I Disease Parameters'!$E$12</f>
        <v>0.05</v>
      </c>
      <c r="I137" s="27">
        <f>'I Disease Parameters'!$E$9/'I Disease Parameters'!$E$14</f>
        <v>0</v>
      </c>
      <c r="J137" s="82">
        <f t="shared" si="72"/>
        <v>2.9622548171950012</v>
      </c>
      <c r="K137" s="60">
        <f t="shared" si="73"/>
        <v>0.96147505943347544</v>
      </c>
      <c r="L137" s="30">
        <f t="shared" si="74"/>
        <v>0.98499999999999999</v>
      </c>
      <c r="M137" s="27">
        <f>J137/'I Disease Parameters'!$E$12</f>
        <v>0.14811274085975007</v>
      </c>
      <c r="N137" s="27">
        <f>K137/'I Disease Parameters'!$E$13</f>
        <v>4.8073752971673774E-2</v>
      </c>
      <c r="O137" s="27">
        <f>L137/'I Disease Parameters'!$E$13</f>
        <v>4.9250000000000002E-2</v>
      </c>
      <c r="P137" s="27">
        <f>(1-L137)/'I Disease Parameters'!$E$13</f>
        <v>7.5000000000000067E-4</v>
      </c>
      <c r="Q137" s="19">
        <f t="shared" si="53"/>
        <v>5789279.3275447488</v>
      </c>
      <c r="R137" s="17">
        <f t="shared" si="54"/>
        <v>4887.3699720055665</v>
      </c>
      <c r="S137" s="17">
        <f t="shared" si="55"/>
        <v>7753.0300993186866</v>
      </c>
      <c r="T137" s="17">
        <f t="shared" si="56"/>
        <v>1831.2707699854045</v>
      </c>
      <c r="U137" s="17">
        <f t="shared" si="57"/>
        <v>9339.7309821354902</v>
      </c>
      <c r="V137" s="17">
        <f t="shared" si="58"/>
        <v>33.027704410500334</v>
      </c>
      <c r="W137" s="17">
        <f t="shared" si="59"/>
        <v>5813090.7293681931</v>
      </c>
      <c r="X137" s="18">
        <f t="shared" ca="1" si="50"/>
        <v>218477.31787760227</v>
      </c>
      <c r="Y137" s="17">
        <f t="shared" si="60"/>
        <v>-1108.1675344565883</v>
      </c>
      <c r="Z137" s="17">
        <f t="shared" si="61"/>
        <v>241.31486538401077</v>
      </c>
      <c r="AA137" s="17">
        <f t="shared" si="62"/>
        <v>384.11418763491929</v>
      </c>
      <c r="AB137" s="17">
        <f t="shared" si="63"/>
        <v>89.4344155582844</v>
      </c>
      <c r="AC137" s="17">
        <f t="shared" si="64"/>
        <v>454.10951519771152</v>
      </c>
      <c r="AD137" s="18">
        <f t="shared" si="65"/>
        <v>1.3063772658203447</v>
      </c>
      <c r="AE137" s="19">
        <f>IF($B137&gt;$C$1,"",p_2*$Q136*($S136/$W136)+p_3*$Q136*($T136/$W136))</f>
        <v>1170.5895312988237</v>
      </c>
      <c r="AF137" s="17">
        <f>IF($B137&gt;$C$1,"",p_4*$R136)</f>
        <v>752.66092727269211</v>
      </c>
      <c r="AG137" s="17">
        <f>IF($B137&gt;$C$1,"",p_5*$R136)</f>
        <v>176.55009405161911</v>
      </c>
      <c r="AH137" s="18">
        <f t="shared" si="66"/>
        <v>929.21102132431122</v>
      </c>
      <c r="AI137" s="72"/>
      <c r="AJ137" s="73"/>
      <c r="AK137" s="73"/>
      <c r="AL137" s="72"/>
      <c r="AM137" s="73"/>
      <c r="AN137" s="73">
        <f t="shared" si="67"/>
        <v>518</v>
      </c>
      <c r="AO137" s="19" t="str">
        <f t="shared" ca="1" si="68"/>
        <v>-</v>
      </c>
      <c r="AP137" s="17" t="str">
        <f t="shared" ca="1" si="69"/>
        <v>-</v>
      </c>
      <c r="AQ137" s="17" t="str">
        <f t="shared" ca="1" si="70"/>
        <v>-</v>
      </c>
      <c r="AR137" s="66" t="str">
        <f t="shared" ca="1" si="71"/>
        <v>-</v>
      </c>
    </row>
    <row r="138" spans="1:44" s="1" customFormat="1" ht="12" x14ac:dyDescent="0.35">
      <c r="A138" s="84"/>
      <c r="B138" s="40">
        <f t="shared" si="51"/>
        <v>135</v>
      </c>
      <c r="C138" s="41">
        <f t="shared" si="52"/>
        <v>43986</v>
      </c>
      <c r="D138" s="28">
        <f>'I Disease Parameters'!$E$6/(1000*365)</f>
        <v>2.4383561643835616E-5</v>
      </c>
      <c r="E138" s="28">
        <f>'I Disease Parameters'!$E$7/(1000*365)</f>
        <v>1.3698630136986302E-5</v>
      </c>
      <c r="F138" s="27">
        <f>(1-'I Disease Parameters'!$E$8)/'I Disease Parameters'!$E$10</f>
        <v>0.16200000000000001</v>
      </c>
      <c r="G138" s="27">
        <f>'I Disease Parameters'!$E$8/'I Disease Parameters'!$E$11</f>
        <v>3.7999999999999999E-2</v>
      </c>
      <c r="H138" s="27">
        <f>1/'I Disease Parameters'!$E$12</f>
        <v>0.05</v>
      </c>
      <c r="I138" s="27">
        <f>'I Disease Parameters'!$E$9/'I Disease Parameters'!$E$14</f>
        <v>0</v>
      </c>
      <c r="J138" s="82">
        <f t="shared" si="72"/>
        <v>2.9622548171950012</v>
      </c>
      <c r="K138" s="60">
        <f t="shared" si="73"/>
        <v>0.96147505943347544</v>
      </c>
      <c r="L138" s="30">
        <f t="shared" si="74"/>
        <v>0.98499999999999999</v>
      </c>
      <c r="M138" s="27">
        <f>J138/'I Disease Parameters'!$E$12</f>
        <v>0.14811274085975007</v>
      </c>
      <c r="N138" s="27">
        <f>K138/'I Disease Parameters'!$E$13</f>
        <v>4.8073752971673774E-2</v>
      </c>
      <c r="O138" s="27">
        <f>L138/'I Disease Parameters'!$E$13</f>
        <v>4.9250000000000002E-2</v>
      </c>
      <c r="P138" s="27">
        <f>(1-L138)/'I Disease Parameters'!$E$13</f>
        <v>7.5000000000000067E-4</v>
      </c>
      <c r="Q138" s="19">
        <f t="shared" si="53"/>
        <v>5788110.4719417328</v>
      </c>
      <c r="R138" s="17">
        <f t="shared" si="54"/>
        <v>5141.1232902193697</v>
      </c>
      <c r="S138" s="17">
        <f t="shared" si="55"/>
        <v>8157.0263239258811</v>
      </c>
      <c r="T138" s="17">
        <f t="shared" si="56"/>
        <v>1925.4022045213871</v>
      </c>
      <c r="U138" s="17">
        <f t="shared" si="57"/>
        <v>9817.4446310029034</v>
      </c>
      <c r="V138" s="17">
        <f t="shared" si="58"/>
        <v>34.401157487989387</v>
      </c>
      <c r="W138" s="17">
        <f t="shared" si="59"/>
        <v>5813151.4683914017</v>
      </c>
      <c r="X138" s="18">
        <f t="shared" ca="1" si="50"/>
        <v>218477.31787760227</v>
      </c>
      <c r="Y138" s="17">
        <f t="shared" si="60"/>
        <v>-1168.8556030159816</v>
      </c>
      <c r="Z138" s="17">
        <f t="shared" si="61"/>
        <v>253.75331821380314</v>
      </c>
      <c r="AA138" s="17">
        <f t="shared" si="62"/>
        <v>403.99622460719456</v>
      </c>
      <c r="AB138" s="17">
        <f t="shared" si="63"/>
        <v>94.131434535982635</v>
      </c>
      <c r="AC138" s="17">
        <f t="shared" si="64"/>
        <v>477.71364886741321</v>
      </c>
      <c r="AD138" s="18">
        <f t="shared" si="65"/>
        <v>1.373453077489053</v>
      </c>
      <c r="AE138" s="19">
        <f>IF($B138&gt;$C$1,"",p_2*$Q137*($S137/$W137)+p_3*$Q137*($T137/$W137))</f>
        <v>1231.294262888506</v>
      </c>
      <c r="AF138" s="17">
        <f>IF($B138&gt;$C$1,"",p_4*$R137)</f>
        <v>791.75393546490182</v>
      </c>
      <c r="AG138" s="17">
        <f>IF($B138&gt;$C$1,"",p_5*$R137)</f>
        <v>185.72005893621153</v>
      </c>
      <c r="AH138" s="18">
        <f t="shared" si="66"/>
        <v>977.47399440111337</v>
      </c>
      <c r="AI138" s="72"/>
      <c r="AJ138" s="73"/>
      <c r="AK138" s="73"/>
      <c r="AL138" s="72"/>
      <c r="AM138" s="73"/>
      <c r="AN138" s="73">
        <f t="shared" si="67"/>
        <v>518</v>
      </c>
      <c r="AO138" s="19" t="str">
        <f t="shared" ca="1" si="68"/>
        <v>-</v>
      </c>
      <c r="AP138" s="17" t="str">
        <f t="shared" ca="1" si="69"/>
        <v>-</v>
      </c>
      <c r="AQ138" s="17" t="str">
        <f t="shared" ca="1" si="70"/>
        <v>-</v>
      </c>
      <c r="AR138" s="66" t="str">
        <f t="shared" ca="1" si="71"/>
        <v>-</v>
      </c>
    </row>
    <row r="139" spans="1:44" s="1" customFormat="1" ht="12" x14ac:dyDescent="0.35">
      <c r="A139" s="84"/>
      <c r="B139" s="40">
        <f t="shared" si="51"/>
        <v>136</v>
      </c>
      <c r="C139" s="41">
        <f t="shared" si="52"/>
        <v>43987</v>
      </c>
      <c r="D139" s="28">
        <f>'I Disease Parameters'!$E$6/(1000*365)</f>
        <v>2.4383561643835616E-5</v>
      </c>
      <c r="E139" s="28">
        <f>'I Disease Parameters'!$E$7/(1000*365)</f>
        <v>1.3698630136986302E-5</v>
      </c>
      <c r="F139" s="27">
        <f>(1-'I Disease Parameters'!$E$8)/'I Disease Parameters'!$E$10</f>
        <v>0.16200000000000001</v>
      </c>
      <c r="G139" s="27">
        <f>'I Disease Parameters'!$E$8/'I Disease Parameters'!$E$11</f>
        <v>3.7999999999999999E-2</v>
      </c>
      <c r="H139" s="27">
        <f>1/'I Disease Parameters'!$E$12</f>
        <v>0.05</v>
      </c>
      <c r="I139" s="27">
        <f>'I Disease Parameters'!$E$9/'I Disease Parameters'!$E$14</f>
        <v>0</v>
      </c>
      <c r="J139" s="82">
        <f t="shared" si="72"/>
        <v>2.9622548171950012</v>
      </c>
      <c r="K139" s="60">
        <f t="shared" si="73"/>
        <v>0.96147505943347544</v>
      </c>
      <c r="L139" s="30">
        <f t="shared" si="74"/>
        <v>0.98499999999999999</v>
      </c>
      <c r="M139" s="27">
        <f>J139/'I Disease Parameters'!$E$12</f>
        <v>0.14811274085975007</v>
      </c>
      <c r="N139" s="27">
        <f>K139/'I Disease Parameters'!$E$13</f>
        <v>4.8073752971673774E-2</v>
      </c>
      <c r="O139" s="27">
        <f>L139/'I Disease Parameters'!$E$13</f>
        <v>4.9250000000000002E-2</v>
      </c>
      <c r="P139" s="27">
        <f>(1-L139)/'I Disease Parameters'!$E$13</f>
        <v>7.5000000000000067E-4</v>
      </c>
      <c r="Q139" s="19">
        <f t="shared" si="53"/>
        <v>5786877.8103027167</v>
      </c>
      <c r="R139" s="17">
        <f t="shared" si="54"/>
        <v>5407.9459974724414</v>
      </c>
      <c r="S139" s="17">
        <f t="shared" si="55"/>
        <v>8581.9252406584947</v>
      </c>
      <c r="T139" s="17">
        <f t="shared" si="56"/>
        <v>2024.4684039509896</v>
      </c>
      <c r="U139" s="17">
        <f t="shared" si="57"/>
        <v>10319.987520228986</v>
      </c>
      <c r="V139" s="17">
        <f t="shared" si="58"/>
        <v>35.84520914138043</v>
      </c>
      <c r="W139" s="17">
        <f t="shared" si="59"/>
        <v>5813212.1374650281</v>
      </c>
      <c r="X139" s="18">
        <f t="shared" ca="1" si="50"/>
        <v>218477.31787760227</v>
      </c>
      <c r="Y139" s="17">
        <f t="shared" si="60"/>
        <v>-1232.6616390161216</v>
      </c>
      <c r="Z139" s="17">
        <f t="shared" si="61"/>
        <v>266.82270725307171</v>
      </c>
      <c r="AA139" s="17">
        <f t="shared" si="62"/>
        <v>424.89891673261354</v>
      </c>
      <c r="AB139" s="17">
        <f t="shared" si="63"/>
        <v>99.06619942960242</v>
      </c>
      <c r="AC139" s="17">
        <f t="shared" si="64"/>
        <v>502.54288922608248</v>
      </c>
      <c r="AD139" s="18">
        <f t="shared" si="65"/>
        <v>1.4440516533910426</v>
      </c>
      <c r="AE139" s="19">
        <f>IF($B139&gt;$C$1,"",p_2*$Q138*($S138/$W138)+p_3*$Q138*($T138/$W138))</f>
        <v>1295.1177916433874</v>
      </c>
      <c r="AF139" s="17">
        <f>IF($B139&gt;$C$1,"",p_4*$R138)</f>
        <v>832.86197301553796</v>
      </c>
      <c r="AG139" s="17">
        <f>IF($B139&gt;$C$1,"",p_5*$R138)</f>
        <v>195.36268502833605</v>
      </c>
      <c r="AH139" s="18">
        <f t="shared" si="66"/>
        <v>1028.2246580438741</v>
      </c>
      <c r="AI139" s="72"/>
      <c r="AJ139" s="73"/>
      <c r="AK139" s="73"/>
      <c r="AL139" s="72"/>
      <c r="AM139" s="73"/>
      <c r="AN139" s="73">
        <f t="shared" si="67"/>
        <v>518</v>
      </c>
      <c r="AO139" s="19" t="str">
        <f t="shared" ca="1" si="68"/>
        <v>-</v>
      </c>
      <c r="AP139" s="17" t="str">
        <f t="shared" ca="1" si="69"/>
        <v>-</v>
      </c>
      <c r="AQ139" s="17" t="str">
        <f t="shared" ca="1" si="70"/>
        <v>-</v>
      </c>
      <c r="AR139" s="66" t="str">
        <f t="shared" ca="1" si="71"/>
        <v>-</v>
      </c>
    </row>
    <row r="140" spans="1:44" s="1" customFormat="1" ht="12" x14ac:dyDescent="0.35">
      <c r="A140" s="84"/>
      <c r="B140" s="40">
        <f t="shared" si="51"/>
        <v>137</v>
      </c>
      <c r="C140" s="41">
        <f t="shared" si="52"/>
        <v>43988</v>
      </c>
      <c r="D140" s="28">
        <f>'I Disease Parameters'!$E$6/(1000*365)</f>
        <v>2.4383561643835616E-5</v>
      </c>
      <c r="E140" s="28">
        <f>'I Disease Parameters'!$E$7/(1000*365)</f>
        <v>1.3698630136986302E-5</v>
      </c>
      <c r="F140" s="27">
        <f>(1-'I Disease Parameters'!$E$8)/'I Disease Parameters'!$E$10</f>
        <v>0.16200000000000001</v>
      </c>
      <c r="G140" s="27">
        <f>'I Disease Parameters'!$E$8/'I Disease Parameters'!$E$11</f>
        <v>3.7999999999999999E-2</v>
      </c>
      <c r="H140" s="27">
        <f>1/'I Disease Parameters'!$E$12</f>
        <v>0.05</v>
      </c>
      <c r="I140" s="27">
        <f>'I Disease Parameters'!$E$9/'I Disease Parameters'!$E$14</f>
        <v>0</v>
      </c>
      <c r="J140" s="82">
        <f t="shared" si="72"/>
        <v>2.9622548171950012</v>
      </c>
      <c r="K140" s="60">
        <f t="shared" si="73"/>
        <v>0.96147505943347544</v>
      </c>
      <c r="L140" s="30">
        <f t="shared" si="74"/>
        <v>0.98499999999999999</v>
      </c>
      <c r="M140" s="27">
        <f>J140/'I Disease Parameters'!$E$12</f>
        <v>0.14811274085975007</v>
      </c>
      <c r="N140" s="27">
        <f>K140/'I Disease Parameters'!$E$13</f>
        <v>4.8073752971673774E-2</v>
      </c>
      <c r="O140" s="27">
        <f>L140/'I Disease Parameters'!$E$13</f>
        <v>4.9250000000000002E-2</v>
      </c>
      <c r="P140" s="27">
        <f>(1-L140)/'I Disease Parameters'!$E$13</f>
        <v>7.5000000000000067E-4</v>
      </c>
      <c r="Q140" s="19">
        <f t="shared" si="53"/>
        <v>5785578.0675950143</v>
      </c>
      <c r="R140" s="17">
        <f t="shared" si="54"/>
        <v>5688.4999419600035</v>
      </c>
      <c r="S140" s="17">
        <f t="shared" si="55"/>
        <v>9028.79866959637</v>
      </c>
      <c r="T140" s="17">
        <f t="shared" si="56"/>
        <v>2128.7191992135031</v>
      </c>
      <c r="U140" s="17">
        <f t="shared" si="57"/>
        <v>10848.647481464439</v>
      </c>
      <c r="V140" s="17">
        <f t="shared" si="58"/>
        <v>37.363560444343676</v>
      </c>
      <c r="W140" s="17">
        <f t="shared" si="59"/>
        <v>5813272.7328872485</v>
      </c>
      <c r="X140" s="18">
        <f t="shared" ca="1" si="50"/>
        <v>218477.31787760227</v>
      </c>
      <c r="Y140" s="17">
        <f t="shared" si="60"/>
        <v>-1299.7427077023312</v>
      </c>
      <c r="Z140" s="17">
        <f t="shared" si="61"/>
        <v>280.55394448756215</v>
      </c>
      <c r="AA140" s="17">
        <f t="shared" si="62"/>
        <v>446.87342893787536</v>
      </c>
      <c r="AB140" s="17">
        <f t="shared" si="63"/>
        <v>104.25079526251352</v>
      </c>
      <c r="AC140" s="17">
        <f t="shared" si="64"/>
        <v>528.65996123545301</v>
      </c>
      <c r="AD140" s="18">
        <f t="shared" si="65"/>
        <v>1.5183513029632465</v>
      </c>
      <c r="AE140" s="19">
        <f>IF($B140&gt;$C$1,"",p_2*$Q139*($S139/$W139)+p_3*$Q139*($T139/$W139))</f>
        <v>1362.2172254340717</v>
      </c>
      <c r="AF140" s="17">
        <f>IF($B140&gt;$C$1,"",p_4*$R139)</f>
        <v>876.08725159053552</v>
      </c>
      <c r="AG140" s="17">
        <f>IF($B140&gt;$C$1,"",p_5*$R139)</f>
        <v>205.50194790395275</v>
      </c>
      <c r="AH140" s="18">
        <f t="shared" si="66"/>
        <v>1081.5891994944882</v>
      </c>
      <c r="AI140" s="72"/>
      <c r="AJ140" s="73"/>
      <c r="AK140" s="73"/>
      <c r="AL140" s="72"/>
      <c r="AM140" s="73"/>
      <c r="AN140" s="73">
        <f t="shared" si="67"/>
        <v>518</v>
      </c>
      <c r="AO140" s="19" t="str">
        <f t="shared" ca="1" si="68"/>
        <v>-</v>
      </c>
      <c r="AP140" s="17" t="str">
        <f t="shared" ca="1" si="69"/>
        <v>-</v>
      </c>
      <c r="AQ140" s="17" t="str">
        <f t="shared" ca="1" si="70"/>
        <v>-</v>
      </c>
      <c r="AR140" s="66" t="str">
        <f t="shared" ca="1" si="71"/>
        <v>-</v>
      </c>
    </row>
    <row r="141" spans="1:44" s="1" customFormat="1" ht="12" x14ac:dyDescent="0.35">
      <c r="A141" s="84"/>
      <c r="B141" s="40">
        <f t="shared" si="51"/>
        <v>138</v>
      </c>
      <c r="C141" s="41">
        <f t="shared" si="52"/>
        <v>43989</v>
      </c>
      <c r="D141" s="28">
        <f>'I Disease Parameters'!$E$6/(1000*365)</f>
        <v>2.4383561643835616E-5</v>
      </c>
      <c r="E141" s="28">
        <f>'I Disease Parameters'!$E$7/(1000*365)</f>
        <v>1.3698630136986302E-5</v>
      </c>
      <c r="F141" s="27">
        <f>(1-'I Disease Parameters'!$E$8)/'I Disease Parameters'!$E$10</f>
        <v>0.16200000000000001</v>
      </c>
      <c r="G141" s="27">
        <f>'I Disease Parameters'!$E$8/'I Disease Parameters'!$E$11</f>
        <v>3.7999999999999999E-2</v>
      </c>
      <c r="H141" s="27">
        <f>1/'I Disease Parameters'!$E$12</f>
        <v>0.05</v>
      </c>
      <c r="I141" s="27">
        <f>'I Disease Parameters'!$E$9/'I Disease Parameters'!$E$14</f>
        <v>0</v>
      </c>
      <c r="J141" s="82">
        <f t="shared" si="72"/>
        <v>2.9622548171950012</v>
      </c>
      <c r="K141" s="60">
        <f t="shared" si="73"/>
        <v>0.96147505943347544</v>
      </c>
      <c r="L141" s="30">
        <f t="shared" si="74"/>
        <v>0.98499999999999999</v>
      </c>
      <c r="M141" s="27">
        <f>J141/'I Disease Parameters'!$E$12</f>
        <v>0.14811274085975007</v>
      </c>
      <c r="N141" s="27">
        <f>K141/'I Disease Parameters'!$E$13</f>
        <v>4.8073752971673774E-2</v>
      </c>
      <c r="O141" s="27">
        <f>L141/'I Disease Parameters'!$E$13</f>
        <v>4.9250000000000002E-2</v>
      </c>
      <c r="P141" s="27">
        <f>(1-L141)/'I Disease Parameters'!$E$13</f>
        <v>7.5000000000000067E-4</v>
      </c>
      <c r="Q141" s="19">
        <f t="shared" si="53"/>
        <v>5784207.8041432677</v>
      </c>
      <c r="R141" s="17">
        <f t="shared" si="54"/>
        <v>5983.4792806163832</v>
      </c>
      <c r="S141" s="17">
        <f t="shared" si="55"/>
        <v>9498.7720445405157</v>
      </c>
      <c r="T141" s="17">
        <f t="shared" si="56"/>
        <v>2238.4170765103327</v>
      </c>
      <c r="U141" s="17">
        <f t="shared" si="57"/>
        <v>11404.778223896188</v>
      </c>
      <c r="V141" s="17">
        <f t="shared" si="58"/>
        <v>38.960099843753802</v>
      </c>
      <c r="W141" s="17">
        <f t="shared" si="59"/>
        <v>5813333.250768831</v>
      </c>
      <c r="X141" s="18">
        <f t="shared" ca="1" si="50"/>
        <v>218477.31787760227</v>
      </c>
      <c r="Y141" s="17">
        <f t="shared" si="60"/>
        <v>-1370.2634517466649</v>
      </c>
      <c r="Z141" s="17">
        <f t="shared" si="61"/>
        <v>294.9793386563797</v>
      </c>
      <c r="AA141" s="17">
        <f t="shared" si="62"/>
        <v>469.97337494414569</v>
      </c>
      <c r="AB141" s="17">
        <f t="shared" si="63"/>
        <v>109.69787729682957</v>
      </c>
      <c r="AC141" s="17">
        <f t="shared" si="64"/>
        <v>556.13074243174924</v>
      </c>
      <c r="AD141" s="18">
        <f t="shared" si="65"/>
        <v>1.5965393994101262</v>
      </c>
      <c r="AE141" s="19">
        <f>IF($B141&gt;$C$1,"",p_2*$Q140*($S140/$W140)+p_3*$Q140*($T140/$W140))</f>
        <v>1432.7572517051196</v>
      </c>
      <c r="AF141" s="17">
        <f>IF($B141&gt;$C$1,"",p_4*$R140)</f>
        <v>921.53699059752057</v>
      </c>
      <c r="AG141" s="17">
        <f>IF($B141&gt;$C$1,"",p_5*$R140)</f>
        <v>216.16299779448013</v>
      </c>
      <c r="AH141" s="18">
        <f t="shared" si="66"/>
        <v>1137.6999883920007</v>
      </c>
      <c r="AI141" s="72"/>
      <c r="AJ141" s="73"/>
      <c r="AK141" s="73"/>
      <c r="AL141" s="72"/>
      <c r="AM141" s="73"/>
      <c r="AN141" s="73">
        <f t="shared" si="67"/>
        <v>518</v>
      </c>
      <c r="AO141" s="19" t="str">
        <f t="shared" ca="1" si="68"/>
        <v>-</v>
      </c>
      <c r="AP141" s="17" t="str">
        <f t="shared" ca="1" si="69"/>
        <v>-</v>
      </c>
      <c r="AQ141" s="17" t="str">
        <f t="shared" ca="1" si="70"/>
        <v>-</v>
      </c>
      <c r="AR141" s="66" t="str">
        <f t="shared" ca="1" si="71"/>
        <v>-</v>
      </c>
    </row>
    <row r="142" spans="1:44" s="1" customFormat="1" ht="12" x14ac:dyDescent="0.35">
      <c r="A142" s="84"/>
      <c r="B142" s="40">
        <f t="shared" si="51"/>
        <v>139</v>
      </c>
      <c r="C142" s="41">
        <f t="shared" si="52"/>
        <v>43990</v>
      </c>
      <c r="D142" s="28">
        <f>'I Disease Parameters'!$E$6/(1000*365)</f>
        <v>2.4383561643835616E-5</v>
      </c>
      <c r="E142" s="28">
        <f>'I Disease Parameters'!$E$7/(1000*365)</f>
        <v>1.3698630136986302E-5</v>
      </c>
      <c r="F142" s="27">
        <f>(1-'I Disease Parameters'!$E$8)/'I Disease Parameters'!$E$10</f>
        <v>0.16200000000000001</v>
      </c>
      <c r="G142" s="27">
        <f>'I Disease Parameters'!$E$8/'I Disease Parameters'!$E$11</f>
        <v>3.7999999999999999E-2</v>
      </c>
      <c r="H142" s="27">
        <f>1/'I Disease Parameters'!$E$12</f>
        <v>0.05</v>
      </c>
      <c r="I142" s="27">
        <f>'I Disease Parameters'!$E$9/'I Disease Parameters'!$E$14</f>
        <v>0</v>
      </c>
      <c r="J142" s="82">
        <f t="shared" si="72"/>
        <v>2.9622548171950012</v>
      </c>
      <c r="K142" s="60">
        <f t="shared" si="73"/>
        <v>0.96147505943347544</v>
      </c>
      <c r="L142" s="30">
        <f t="shared" si="74"/>
        <v>0.98499999999999999</v>
      </c>
      <c r="M142" s="27">
        <f>J142/'I Disease Parameters'!$E$12</f>
        <v>0.14811274085975007</v>
      </c>
      <c r="N142" s="27">
        <f>K142/'I Disease Parameters'!$E$13</f>
        <v>4.8073752971673774E-2</v>
      </c>
      <c r="O142" s="27">
        <f>L142/'I Disease Parameters'!$E$13</f>
        <v>4.9250000000000002E-2</v>
      </c>
      <c r="P142" s="27">
        <f>(1-L142)/'I Disease Parameters'!$E$13</f>
        <v>7.5000000000000067E-4</v>
      </c>
      <c r="Q142" s="19">
        <f t="shared" si="53"/>
        <v>5782763.4077226073</v>
      </c>
      <c r="R142" s="17">
        <f t="shared" si="54"/>
        <v>6293.611926016255</v>
      </c>
      <c r="S142" s="17">
        <f t="shared" si="55"/>
        <v>9993.026965608351</v>
      </c>
      <c r="T142" s="17">
        <f t="shared" si="56"/>
        <v>2353.837772100615</v>
      </c>
      <c r="U142" s="17">
        <f t="shared" si="57"/>
        <v>11989.802637302664</v>
      </c>
      <c r="V142" s="17">
        <f t="shared" si="58"/>
        <v>40.63891265113655</v>
      </c>
      <c r="W142" s="17">
        <f t="shared" si="59"/>
        <v>5813393.6870236341</v>
      </c>
      <c r="X142" s="18">
        <f t="shared" ca="1" si="50"/>
        <v>218477.31787760227</v>
      </c>
      <c r="Y142" s="17">
        <f t="shared" si="60"/>
        <v>-1444.3964206604287</v>
      </c>
      <c r="Z142" s="17">
        <f t="shared" si="61"/>
        <v>310.13264539987176</v>
      </c>
      <c r="AA142" s="17">
        <f t="shared" si="62"/>
        <v>494.25492106783531</v>
      </c>
      <c r="AB142" s="17">
        <f t="shared" si="63"/>
        <v>115.42069559028232</v>
      </c>
      <c r="AC142" s="17">
        <f t="shared" si="64"/>
        <v>585.02441340647601</v>
      </c>
      <c r="AD142" s="18">
        <f t="shared" si="65"/>
        <v>1.678812807382748</v>
      </c>
      <c r="AE142" s="19">
        <f>IF($B142&gt;$C$1,"",p_2*$Q141*($S141/$W141)+p_3*$Q141*($T141/$W141))</f>
        <v>1506.9104669927467</v>
      </c>
      <c r="AF142" s="17">
        <f>IF($B142&gt;$C$1,"",p_4*$R141)</f>
        <v>969.32364345985411</v>
      </c>
      <c r="AG142" s="17">
        <f>IF($B142&gt;$C$1,"",p_5*$R141)</f>
        <v>227.37221266342254</v>
      </c>
      <c r="AH142" s="18">
        <f t="shared" si="66"/>
        <v>1196.6958561232766</v>
      </c>
      <c r="AI142" s="72"/>
      <c r="AJ142" s="73"/>
      <c r="AK142" s="73"/>
      <c r="AL142" s="72"/>
      <c r="AM142" s="73"/>
      <c r="AN142" s="73">
        <f t="shared" si="67"/>
        <v>518</v>
      </c>
      <c r="AO142" s="19" t="str">
        <f t="shared" ca="1" si="68"/>
        <v>-</v>
      </c>
      <c r="AP142" s="17" t="str">
        <f t="shared" ca="1" si="69"/>
        <v>-</v>
      </c>
      <c r="AQ142" s="17" t="str">
        <f t="shared" ca="1" si="70"/>
        <v>-</v>
      </c>
      <c r="AR142" s="66" t="str">
        <f t="shared" ca="1" si="71"/>
        <v>-</v>
      </c>
    </row>
    <row r="143" spans="1:44" s="1" customFormat="1" ht="12" x14ac:dyDescent="0.35">
      <c r="A143" s="84"/>
      <c r="B143" s="40">
        <f t="shared" si="51"/>
        <v>140</v>
      </c>
      <c r="C143" s="41">
        <f t="shared" si="52"/>
        <v>43991</v>
      </c>
      <c r="D143" s="28">
        <f>'I Disease Parameters'!$E$6/(1000*365)</f>
        <v>2.4383561643835616E-5</v>
      </c>
      <c r="E143" s="28">
        <f>'I Disease Parameters'!$E$7/(1000*365)</f>
        <v>1.3698630136986302E-5</v>
      </c>
      <c r="F143" s="27">
        <f>(1-'I Disease Parameters'!$E$8)/'I Disease Parameters'!$E$10</f>
        <v>0.16200000000000001</v>
      </c>
      <c r="G143" s="27">
        <f>'I Disease Parameters'!$E$8/'I Disease Parameters'!$E$11</f>
        <v>3.7999999999999999E-2</v>
      </c>
      <c r="H143" s="27">
        <f>1/'I Disease Parameters'!$E$12</f>
        <v>0.05</v>
      </c>
      <c r="I143" s="27">
        <f>'I Disease Parameters'!$E$9/'I Disease Parameters'!$E$14</f>
        <v>0</v>
      </c>
      <c r="J143" s="82">
        <f t="shared" si="72"/>
        <v>2.9622548171950012</v>
      </c>
      <c r="K143" s="60">
        <f t="shared" si="73"/>
        <v>0.96147505943347544</v>
      </c>
      <c r="L143" s="30">
        <f t="shared" si="74"/>
        <v>0.98499999999999999</v>
      </c>
      <c r="M143" s="27">
        <f>J143/'I Disease Parameters'!$E$12</f>
        <v>0.14811274085975007</v>
      </c>
      <c r="N143" s="27">
        <f>K143/'I Disease Parameters'!$E$13</f>
        <v>4.8073752971673774E-2</v>
      </c>
      <c r="O143" s="27">
        <f>L143/'I Disease Parameters'!$E$13</f>
        <v>4.9250000000000002E-2</v>
      </c>
      <c r="P143" s="27">
        <f>(1-L143)/'I Disease Parameters'!$E$13</f>
        <v>7.5000000000000067E-4</v>
      </c>
      <c r="Q143" s="19">
        <f t="shared" si="53"/>
        <v>5781241.085312088</v>
      </c>
      <c r="R143" s="17">
        <f t="shared" si="54"/>
        <v>6619.6610437060699</v>
      </c>
      <c r="S143" s="17">
        <f t="shared" si="55"/>
        <v>10512.803858562216</v>
      </c>
      <c r="T143" s="17">
        <f t="shared" si="56"/>
        <v>2475.2708923311593</v>
      </c>
      <c r="U143" s="17">
        <f t="shared" si="57"/>
        <v>12605.216251987293</v>
      </c>
      <c r="V143" s="17">
        <f t="shared" si="58"/>
        <v>42.404290980212011</v>
      </c>
      <c r="W143" s="17">
        <f t="shared" si="59"/>
        <v>5813454.0373586752</v>
      </c>
      <c r="X143" s="18">
        <f t="shared" ca="1" si="50"/>
        <v>218477.31787760227</v>
      </c>
      <c r="Y143" s="17">
        <f t="shared" si="60"/>
        <v>-1522.3224105192348</v>
      </c>
      <c r="Z143" s="17">
        <f t="shared" si="61"/>
        <v>326.04911768981492</v>
      </c>
      <c r="AA143" s="17">
        <f t="shared" si="62"/>
        <v>519.77689295386517</v>
      </c>
      <c r="AB143" s="17">
        <f t="shared" si="63"/>
        <v>121.43312023054432</v>
      </c>
      <c r="AC143" s="17">
        <f t="shared" si="64"/>
        <v>615.41361468462856</v>
      </c>
      <c r="AD143" s="18">
        <f t="shared" si="65"/>
        <v>1.7653783290754603</v>
      </c>
      <c r="AE143" s="19">
        <f>IF($B143&gt;$C$1,"",p_2*$Q142*($S142/$W142)+p_3*$Q142*($T142/$W142))</f>
        <v>1584.8577167550666</v>
      </c>
      <c r="AF143" s="17">
        <f>IF($B143&gt;$C$1,"",p_4*$R142)</f>
        <v>1019.5651320146334</v>
      </c>
      <c r="AG143" s="17">
        <f>IF($B143&gt;$C$1,"",p_5*$R142)</f>
        <v>239.15725318861769</v>
      </c>
      <c r="AH143" s="18">
        <f t="shared" si="66"/>
        <v>1258.7223852032512</v>
      </c>
      <c r="AI143" s="72"/>
      <c r="AJ143" s="73"/>
      <c r="AK143" s="73"/>
      <c r="AL143" s="72"/>
      <c r="AM143" s="73"/>
      <c r="AN143" s="73">
        <f t="shared" si="67"/>
        <v>518</v>
      </c>
      <c r="AO143" s="19" t="str">
        <f t="shared" ca="1" si="68"/>
        <v>-</v>
      </c>
      <c r="AP143" s="17" t="str">
        <f t="shared" ca="1" si="69"/>
        <v>-</v>
      </c>
      <c r="AQ143" s="17" t="str">
        <f t="shared" ca="1" si="70"/>
        <v>-</v>
      </c>
      <c r="AR143" s="66" t="str">
        <f t="shared" ca="1" si="71"/>
        <v>-</v>
      </c>
    </row>
    <row r="144" spans="1:44" s="1" customFormat="1" ht="12" x14ac:dyDescent="0.35">
      <c r="A144" s="84"/>
      <c r="B144" s="40">
        <f t="shared" si="51"/>
        <v>141</v>
      </c>
      <c r="C144" s="41">
        <f t="shared" si="52"/>
        <v>43992</v>
      </c>
      <c r="D144" s="28">
        <f>'I Disease Parameters'!$E$6/(1000*365)</f>
        <v>2.4383561643835616E-5</v>
      </c>
      <c r="E144" s="28">
        <f>'I Disease Parameters'!$E$7/(1000*365)</f>
        <v>1.3698630136986302E-5</v>
      </c>
      <c r="F144" s="27">
        <f>(1-'I Disease Parameters'!$E$8)/'I Disease Parameters'!$E$10</f>
        <v>0.16200000000000001</v>
      </c>
      <c r="G144" s="27">
        <f>'I Disease Parameters'!$E$8/'I Disease Parameters'!$E$11</f>
        <v>3.7999999999999999E-2</v>
      </c>
      <c r="H144" s="27">
        <f>1/'I Disease Parameters'!$E$12</f>
        <v>0.05</v>
      </c>
      <c r="I144" s="27">
        <f>'I Disease Parameters'!$E$9/'I Disease Parameters'!$E$14</f>
        <v>0</v>
      </c>
      <c r="J144" s="82">
        <f t="shared" si="72"/>
        <v>2.9622548171950012</v>
      </c>
      <c r="K144" s="60">
        <f t="shared" si="73"/>
        <v>0.96147505943347544</v>
      </c>
      <c r="L144" s="30">
        <f t="shared" si="74"/>
        <v>0.98499999999999999</v>
      </c>
      <c r="M144" s="27">
        <f>J144/'I Disease Parameters'!$E$12</f>
        <v>0.14811274085975007</v>
      </c>
      <c r="N144" s="27">
        <f>K144/'I Disease Parameters'!$E$13</f>
        <v>4.8073752971673774E-2</v>
      </c>
      <c r="O144" s="27">
        <f>L144/'I Disease Parameters'!$E$13</f>
        <v>4.9250000000000002E-2</v>
      </c>
      <c r="P144" s="27">
        <f>(1-L144)/'I Disease Parameters'!$E$13</f>
        <v>7.5000000000000067E-4</v>
      </c>
      <c r="Q144" s="19">
        <f t="shared" si="53"/>
        <v>5779636.8544982579</v>
      </c>
      <c r="R144" s="17">
        <f t="shared" si="54"/>
        <v>6962.426600030637</v>
      </c>
      <c r="S144" s="17">
        <f t="shared" si="55"/>
        <v>11059.404743702728</v>
      </c>
      <c r="T144" s="17">
        <f t="shared" si="56"/>
        <v>2603.0205595549892</v>
      </c>
      <c r="U144" s="17">
        <f t="shared" si="57"/>
        <v>13252.590862167481</v>
      </c>
      <c r="V144" s="17">
        <f t="shared" si="58"/>
        <v>44.260744149460379</v>
      </c>
      <c r="W144" s="17">
        <f t="shared" si="59"/>
        <v>5813514.2972637136</v>
      </c>
      <c r="X144" s="18">
        <f t="shared" ca="1" si="50"/>
        <v>218477.31787760227</v>
      </c>
      <c r="Y144" s="17">
        <f t="shared" si="60"/>
        <v>-1604.2308138301596</v>
      </c>
      <c r="Z144" s="17">
        <f t="shared" si="61"/>
        <v>342.76555632456711</v>
      </c>
      <c r="AA144" s="17">
        <f t="shared" si="62"/>
        <v>546.60088514051131</v>
      </c>
      <c r="AB144" s="17">
        <f t="shared" si="63"/>
        <v>127.74966722382987</v>
      </c>
      <c r="AC144" s="17">
        <f t="shared" si="64"/>
        <v>647.37461018018803</v>
      </c>
      <c r="AD144" s="18">
        <f t="shared" si="65"/>
        <v>1.8564531692483683</v>
      </c>
      <c r="AE144" s="19">
        <f>IF($B144&gt;$C$1,"",p_2*$Q143*($S143/$W143)+p_3*$Q143*($T143/$W143))</f>
        <v>1666.7884453540505</v>
      </c>
      <c r="AF144" s="17">
        <f>IF($B144&gt;$C$1,"",p_4*$R143)</f>
        <v>1072.3850890803833</v>
      </c>
      <c r="AG144" s="17">
        <f>IF($B144&gt;$C$1,"",p_5*$R143)</f>
        <v>251.54711966083065</v>
      </c>
      <c r="AH144" s="18">
        <f t="shared" si="66"/>
        <v>1323.932208741214</v>
      </c>
      <c r="AI144" s="72"/>
      <c r="AJ144" s="73"/>
      <c r="AK144" s="73"/>
      <c r="AL144" s="72"/>
      <c r="AM144" s="73"/>
      <c r="AN144" s="73">
        <f t="shared" si="67"/>
        <v>518</v>
      </c>
      <c r="AO144" s="19" t="str">
        <f t="shared" ca="1" si="68"/>
        <v>-</v>
      </c>
      <c r="AP144" s="17" t="str">
        <f t="shared" ca="1" si="69"/>
        <v>-</v>
      </c>
      <c r="AQ144" s="17" t="str">
        <f t="shared" ca="1" si="70"/>
        <v>-</v>
      </c>
      <c r="AR144" s="66" t="str">
        <f t="shared" ca="1" si="71"/>
        <v>-</v>
      </c>
    </row>
    <row r="145" spans="1:44" s="1" customFormat="1" ht="12" x14ac:dyDescent="0.35">
      <c r="A145" s="84"/>
      <c r="B145" s="40">
        <f t="shared" si="51"/>
        <v>142</v>
      </c>
      <c r="C145" s="41">
        <f t="shared" si="52"/>
        <v>43993</v>
      </c>
      <c r="D145" s="28">
        <f>'I Disease Parameters'!$E$6/(1000*365)</f>
        <v>2.4383561643835616E-5</v>
      </c>
      <c r="E145" s="28">
        <f>'I Disease Parameters'!$E$7/(1000*365)</f>
        <v>1.3698630136986302E-5</v>
      </c>
      <c r="F145" s="27">
        <f>(1-'I Disease Parameters'!$E$8)/'I Disease Parameters'!$E$10</f>
        <v>0.16200000000000001</v>
      </c>
      <c r="G145" s="27">
        <f>'I Disease Parameters'!$E$8/'I Disease Parameters'!$E$11</f>
        <v>3.7999999999999999E-2</v>
      </c>
      <c r="H145" s="27">
        <f>1/'I Disease Parameters'!$E$12</f>
        <v>0.05</v>
      </c>
      <c r="I145" s="27">
        <f>'I Disease Parameters'!$E$9/'I Disease Parameters'!$E$14</f>
        <v>0</v>
      </c>
      <c r="J145" s="82">
        <f t="shared" si="72"/>
        <v>2.9622548171950012</v>
      </c>
      <c r="K145" s="60">
        <f t="shared" si="73"/>
        <v>0.96147505943347544</v>
      </c>
      <c r="L145" s="30">
        <f t="shared" si="74"/>
        <v>0.98499999999999999</v>
      </c>
      <c r="M145" s="27">
        <f>J145/'I Disease Parameters'!$E$12</f>
        <v>0.14811274085975007</v>
      </c>
      <c r="N145" s="27">
        <f>K145/'I Disease Parameters'!$E$13</f>
        <v>4.8073752971673774E-2</v>
      </c>
      <c r="O145" s="27">
        <f>L145/'I Disease Parameters'!$E$13</f>
        <v>4.9250000000000002E-2</v>
      </c>
      <c r="P145" s="27">
        <f>(1-L145)/'I Disease Parameters'!$E$13</f>
        <v>7.5000000000000067E-4</v>
      </c>
      <c r="Q145" s="19">
        <f t="shared" si="53"/>
        <v>5777946.534518945</v>
      </c>
      <c r="R145" s="17">
        <f t="shared" si="54"/>
        <v>7322.7469602693936</v>
      </c>
      <c r="S145" s="17">
        <f t="shared" si="55"/>
        <v>11634.196117027435</v>
      </c>
      <c r="T145" s="17">
        <f t="shared" si="56"/>
        <v>2737.4060845625195</v>
      </c>
      <c r="U145" s="17">
        <f t="shared" si="57"/>
        <v>13933.578319570122</v>
      </c>
      <c r="V145" s="17">
        <f t="shared" si="58"/>
        <v>46.213009569126626</v>
      </c>
      <c r="W145" s="17">
        <f t="shared" si="59"/>
        <v>5813574.4620003747</v>
      </c>
      <c r="X145" s="18">
        <f t="shared" ca="1" si="50"/>
        <v>218477.31787760227</v>
      </c>
      <c r="Y145" s="17">
        <f t="shared" si="60"/>
        <v>-1690.3199793128297</v>
      </c>
      <c r="Z145" s="17">
        <f t="shared" si="61"/>
        <v>360.32036023875662</v>
      </c>
      <c r="AA145" s="17">
        <f t="shared" si="62"/>
        <v>574.79137332470782</v>
      </c>
      <c r="AB145" s="17">
        <f t="shared" si="63"/>
        <v>134.3855250075303</v>
      </c>
      <c r="AC145" s="17">
        <f t="shared" si="64"/>
        <v>680.98745740264167</v>
      </c>
      <c r="AD145" s="18">
        <f t="shared" si="65"/>
        <v>1.9522654196662472</v>
      </c>
      <c r="AE145" s="19">
        <f>IF($B145&gt;$C$1,"",p_2*$Q144*($S144/$W144)+p_3*$Q144*($T144/$W144))</f>
        <v>1752.9010559517319</v>
      </c>
      <c r="AF145" s="17">
        <f>IF($B145&gt;$C$1,"",p_4*$R144)</f>
        <v>1127.9131092049631</v>
      </c>
      <c r="AG145" s="17">
        <f>IF($B145&gt;$C$1,"",p_5*$R144)</f>
        <v>264.5722108011642</v>
      </c>
      <c r="AH145" s="18">
        <f t="shared" si="66"/>
        <v>1392.4853200061273</v>
      </c>
      <c r="AI145" s="72"/>
      <c r="AJ145" s="73"/>
      <c r="AK145" s="73"/>
      <c r="AL145" s="72"/>
      <c r="AM145" s="73"/>
      <c r="AN145" s="73">
        <f t="shared" si="67"/>
        <v>518</v>
      </c>
      <c r="AO145" s="19" t="str">
        <f t="shared" ca="1" si="68"/>
        <v>-</v>
      </c>
      <c r="AP145" s="17" t="str">
        <f t="shared" ca="1" si="69"/>
        <v>-</v>
      </c>
      <c r="AQ145" s="17" t="str">
        <f t="shared" ca="1" si="70"/>
        <v>-</v>
      </c>
      <c r="AR145" s="66" t="str">
        <f t="shared" ca="1" si="71"/>
        <v>-</v>
      </c>
    </row>
    <row r="146" spans="1:44" s="1" customFormat="1" ht="12" x14ac:dyDescent="0.35">
      <c r="A146" s="84"/>
      <c r="B146" s="40">
        <f t="shared" si="51"/>
        <v>143</v>
      </c>
      <c r="C146" s="41">
        <f t="shared" si="52"/>
        <v>43994</v>
      </c>
      <c r="D146" s="28">
        <f>'I Disease Parameters'!$E$6/(1000*365)</f>
        <v>2.4383561643835616E-5</v>
      </c>
      <c r="E146" s="28">
        <f>'I Disease Parameters'!$E$7/(1000*365)</f>
        <v>1.3698630136986302E-5</v>
      </c>
      <c r="F146" s="27">
        <f>(1-'I Disease Parameters'!$E$8)/'I Disease Parameters'!$E$10</f>
        <v>0.16200000000000001</v>
      </c>
      <c r="G146" s="27">
        <f>'I Disease Parameters'!$E$8/'I Disease Parameters'!$E$11</f>
        <v>3.7999999999999999E-2</v>
      </c>
      <c r="H146" s="27">
        <f>1/'I Disease Parameters'!$E$12</f>
        <v>0.05</v>
      </c>
      <c r="I146" s="27">
        <f>'I Disease Parameters'!$E$9/'I Disease Parameters'!$E$14</f>
        <v>0</v>
      </c>
      <c r="J146" s="82">
        <f t="shared" si="72"/>
        <v>2.9622548171950012</v>
      </c>
      <c r="K146" s="60">
        <f t="shared" si="73"/>
        <v>0.96147505943347544</v>
      </c>
      <c r="L146" s="30">
        <f t="shared" si="74"/>
        <v>0.98499999999999999</v>
      </c>
      <c r="M146" s="27">
        <f>J146/'I Disease Parameters'!$E$12</f>
        <v>0.14811274085975007</v>
      </c>
      <c r="N146" s="27">
        <f>K146/'I Disease Parameters'!$E$13</f>
        <v>4.8073752971673774E-2</v>
      </c>
      <c r="O146" s="27">
        <f>L146/'I Disease Parameters'!$E$13</f>
        <v>4.9250000000000002E-2</v>
      </c>
      <c r="P146" s="27">
        <f>(1-L146)/'I Disease Parameters'!$E$13</f>
        <v>7.5000000000000067E-4</v>
      </c>
      <c r="Q146" s="19">
        <f t="shared" si="53"/>
        <v>5776165.7369376868</v>
      </c>
      <c r="R146" s="17">
        <f t="shared" si="54"/>
        <v>7701.5005366096057</v>
      </c>
      <c r="S146" s="17">
        <f t="shared" si="55"/>
        <v>12238.611946190158</v>
      </c>
      <c r="T146" s="17">
        <f t="shared" si="56"/>
        <v>2878.7626661111431</v>
      </c>
      <c r="U146" s="17">
        <f t="shared" si="57"/>
        <v>14649.914504150312</v>
      </c>
      <c r="V146" s="17">
        <f t="shared" si="58"/>
        <v>48.266064132548514</v>
      </c>
      <c r="W146" s="17">
        <f t="shared" si="59"/>
        <v>5813634.5265907468</v>
      </c>
      <c r="X146" s="18">
        <f t="shared" ca="1" si="50"/>
        <v>218477.31787760227</v>
      </c>
      <c r="Y146" s="17">
        <f t="shared" si="60"/>
        <v>-1780.7975812582299</v>
      </c>
      <c r="Z146" s="17">
        <f t="shared" si="61"/>
        <v>378.75357634021202</v>
      </c>
      <c r="AA146" s="17">
        <f t="shared" si="62"/>
        <v>604.41582916272273</v>
      </c>
      <c r="AB146" s="17">
        <f t="shared" si="63"/>
        <v>141.35658154862358</v>
      </c>
      <c r="AC146" s="17">
        <f t="shared" si="64"/>
        <v>716.33618458019009</v>
      </c>
      <c r="AD146" s="18">
        <f t="shared" si="65"/>
        <v>2.0530545634218882</v>
      </c>
      <c r="AE146" s="19">
        <f>IF($B146&gt;$C$1,"",p_2*$Q145*($S145/$W145)+p_3*$Q145*($T145/$W145))</f>
        <v>1843.4032799962838</v>
      </c>
      <c r="AF146" s="17">
        <f>IF($B146&gt;$C$1,"",p_4*$R145)</f>
        <v>1186.2850075636418</v>
      </c>
      <c r="AG146" s="17">
        <f>IF($B146&gt;$C$1,"",p_5*$R145)</f>
        <v>278.26438449023698</v>
      </c>
      <c r="AH146" s="18">
        <f t="shared" si="66"/>
        <v>1464.5493920538788</v>
      </c>
      <c r="AI146" s="72"/>
      <c r="AJ146" s="73"/>
      <c r="AK146" s="73"/>
      <c r="AL146" s="72"/>
      <c r="AM146" s="73"/>
      <c r="AN146" s="73">
        <f t="shared" si="67"/>
        <v>518</v>
      </c>
      <c r="AO146" s="19" t="str">
        <f t="shared" ca="1" si="68"/>
        <v>-</v>
      </c>
      <c r="AP146" s="17" t="str">
        <f t="shared" ca="1" si="69"/>
        <v>-</v>
      </c>
      <c r="AQ146" s="17" t="str">
        <f t="shared" ca="1" si="70"/>
        <v>-</v>
      </c>
      <c r="AR146" s="66" t="str">
        <f t="shared" ca="1" si="71"/>
        <v>-</v>
      </c>
    </row>
    <row r="147" spans="1:44" s="1" customFormat="1" ht="12" x14ac:dyDescent="0.35">
      <c r="A147" s="84"/>
      <c r="B147" s="40">
        <f t="shared" si="51"/>
        <v>144</v>
      </c>
      <c r="C147" s="41">
        <f t="shared" si="52"/>
        <v>43995</v>
      </c>
      <c r="D147" s="28">
        <f>'I Disease Parameters'!$E$6/(1000*365)</f>
        <v>2.4383561643835616E-5</v>
      </c>
      <c r="E147" s="28">
        <f>'I Disease Parameters'!$E$7/(1000*365)</f>
        <v>1.3698630136986302E-5</v>
      </c>
      <c r="F147" s="27">
        <f>(1-'I Disease Parameters'!$E$8)/'I Disease Parameters'!$E$10</f>
        <v>0.16200000000000001</v>
      </c>
      <c r="G147" s="27">
        <f>'I Disease Parameters'!$E$8/'I Disease Parameters'!$E$11</f>
        <v>3.7999999999999999E-2</v>
      </c>
      <c r="H147" s="27">
        <f>1/'I Disease Parameters'!$E$12</f>
        <v>0.05</v>
      </c>
      <c r="I147" s="27">
        <f>'I Disease Parameters'!$E$9/'I Disease Parameters'!$E$14</f>
        <v>0</v>
      </c>
      <c r="J147" s="82">
        <f t="shared" si="72"/>
        <v>2.9622548171950012</v>
      </c>
      <c r="K147" s="60">
        <f t="shared" si="73"/>
        <v>0.96147505943347544</v>
      </c>
      <c r="L147" s="30">
        <f t="shared" si="74"/>
        <v>0.98499999999999999</v>
      </c>
      <c r="M147" s="27">
        <f>J147/'I Disease Parameters'!$E$12</f>
        <v>0.14811274085975007</v>
      </c>
      <c r="N147" s="27">
        <f>K147/'I Disease Parameters'!$E$13</f>
        <v>4.8073752971673774E-2</v>
      </c>
      <c r="O147" s="27">
        <f>L147/'I Disease Parameters'!$E$13</f>
        <v>4.9250000000000002E-2</v>
      </c>
      <c r="P147" s="27">
        <f>(1-L147)/'I Disease Parameters'!$E$13</f>
        <v>7.5000000000000067E-4</v>
      </c>
      <c r="Q147" s="19">
        <f t="shared" si="53"/>
        <v>5774289.8559396258</v>
      </c>
      <c r="R147" s="17">
        <f t="shared" si="54"/>
        <v>8099.607485155786</v>
      </c>
      <c r="S147" s="17">
        <f t="shared" si="55"/>
        <v>12874.156783592967</v>
      </c>
      <c r="T147" s="17">
        <f t="shared" si="56"/>
        <v>3027.4421180917357</v>
      </c>
      <c r="U147" s="17">
        <f t="shared" si="57"/>
        <v>15403.423479005463</v>
      </c>
      <c r="V147" s="17">
        <f t="shared" si="58"/>
        <v>50.425136132131875</v>
      </c>
      <c r="W147" s="17">
        <f t="shared" si="59"/>
        <v>5813694.4858054714</v>
      </c>
      <c r="X147" s="18">
        <f t="shared" ca="1" si="50"/>
        <v>218477.31787760227</v>
      </c>
      <c r="Y147" s="17">
        <f t="shared" si="60"/>
        <v>-1875.8809980610386</v>
      </c>
      <c r="Z147" s="17">
        <f t="shared" si="61"/>
        <v>398.10694854618032</v>
      </c>
      <c r="AA147" s="17">
        <f t="shared" si="62"/>
        <v>635.54483740280921</v>
      </c>
      <c r="AB147" s="17">
        <f t="shared" si="63"/>
        <v>148.6794519805926</v>
      </c>
      <c r="AC147" s="17">
        <f t="shared" si="64"/>
        <v>753.50897485515088</v>
      </c>
      <c r="AD147" s="18">
        <f t="shared" si="65"/>
        <v>2.1590719995833609</v>
      </c>
      <c r="AE147" s="19">
        <f>IF($B147&gt;$C$1,"",p_2*$Q146*($S146/$W146)+p_3*$Q146*($T146/$W146))</f>
        <v>1938.5125558754526</v>
      </c>
      <c r="AF147" s="17">
        <f>IF($B147&gt;$C$1,"",p_4*$R146)</f>
        <v>1247.6430869307562</v>
      </c>
      <c r="AG147" s="17">
        <f>IF($B147&gt;$C$1,"",p_5*$R146)</f>
        <v>292.65702039116502</v>
      </c>
      <c r="AH147" s="18">
        <f t="shared" si="66"/>
        <v>1540.3001073219211</v>
      </c>
      <c r="AI147" s="72"/>
      <c r="AJ147" s="73"/>
      <c r="AK147" s="73"/>
      <c r="AL147" s="72"/>
      <c r="AM147" s="73"/>
      <c r="AN147" s="73">
        <f t="shared" si="67"/>
        <v>518</v>
      </c>
      <c r="AO147" s="19" t="str">
        <f t="shared" ca="1" si="68"/>
        <v>-</v>
      </c>
      <c r="AP147" s="17" t="str">
        <f t="shared" ca="1" si="69"/>
        <v>-</v>
      </c>
      <c r="AQ147" s="17" t="str">
        <f t="shared" ca="1" si="70"/>
        <v>-</v>
      </c>
      <c r="AR147" s="66" t="str">
        <f t="shared" ca="1" si="71"/>
        <v>-</v>
      </c>
    </row>
    <row r="148" spans="1:44" s="1" customFormat="1" ht="12" x14ac:dyDescent="0.35">
      <c r="A148" s="84"/>
      <c r="B148" s="40">
        <f t="shared" si="51"/>
        <v>145</v>
      </c>
      <c r="C148" s="41">
        <f t="shared" si="52"/>
        <v>43996</v>
      </c>
      <c r="D148" s="28">
        <f>'I Disease Parameters'!$E$6/(1000*365)</f>
        <v>2.4383561643835616E-5</v>
      </c>
      <c r="E148" s="28">
        <f>'I Disease Parameters'!$E$7/(1000*365)</f>
        <v>1.3698630136986302E-5</v>
      </c>
      <c r="F148" s="27">
        <f>(1-'I Disease Parameters'!$E$8)/'I Disease Parameters'!$E$10</f>
        <v>0.16200000000000001</v>
      </c>
      <c r="G148" s="27">
        <f>'I Disease Parameters'!$E$8/'I Disease Parameters'!$E$11</f>
        <v>3.7999999999999999E-2</v>
      </c>
      <c r="H148" s="27">
        <f>1/'I Disease Parameters'!$E$12</f>
        <v>0.05</v>
      </c>
      <c r="I148" s="27">
        <f>'I Disease Parameters'!$E$9/'I Disease Parameters'!$E$14</f>
        <v>0</v>
      </c>
      <c r="J148" s="82">
        <f t="shared" si="72"/>
        <v>2.9622548171950012</v>
      </c>
      <c r="K148" s="60">
        <f t="shared" si="73"/>
        <v>0.96147505943347544</v>
      </c>
      <c r="L148" s="30">
        <f t="shared" si="74"/>
        <v>0.98499999999999999</v>
      </c>
      <c r="M148" s="27">
        <f>J148/'I Disease Parameters'!$E$12</f>
        <v>0.14811274085975007</v>
      </c>
      <c r="N148" s="27">
        <f>K148/'I Disease Parameters'!$E$13</f>
        <v>4.8073752971673774E-2</v>
      </c>
      <c r="O148" s="27">
        <f>L148/'I Disease Parameters'!$E$13</f>
        <v>4.9250000000000002E-2</v>
      </c>
      <c r="P148" s="27">
        <f>(1-L148)/'I Disease Parameters'!$E$13</f>
        <v>7.5000000000000067E-4</v>
      </c>
      <c r="Q148" s="19">
        <f t="shared" si="53"/>
        <v>5772314.0582402544</v>
      </c>
      <c r="R148" s="17">
        <f t="shared" si="54"/>
        <v>8518.0314508017145</v>
      </c>
      <c r="S148" s="17">
        <f t="shared" si="55"/>
        <v>13542.408998696452</v>
      </c>
      <c r="T148" s="17">
        <f t="shared" si="56"/>
        <v>3183.8136248132319</v>
      </c>
      <c r="U148" s="17">
        <f t="shared" si="57"/>
        <v>16196.021836700047</v>
      </c>
      <c r="V148" s="17">
        <f t="shared" si="58"/>
        <v>52.695717720700678</v>
      </c>
      <c r="W148" s="17">
        <f t="shared" si="59"/>
        <v>5813754.3341512652</v>
      </c>
      <c r="X148" s="18">
        <f t="shared" ca="1" si="50"/>
        <v>218477.31787760227</v>
      </c>
      <c r="Y148" s="17">
        <f t="shared" si="60"/>
        <v>-1975.7976993713528</v>
      </c>
      <c r="Z148" s="17">
        <f t="shared" si="61"/>
        <v>418.42396564592855</v>
      </c>
      <c r="AA148" s="17">
        <f t="shared" si="62"/>
        <v>668.25221510348456</v>
      </c>
      <c r="AB148" s="17">
        <f t="shared" si="63"/>
        <v>156.37150672149619</v>
      </c>
      <c r="AC148" s="17">
        <f t="shared" si="64"/>
        <v>792.59835769458368</v>
      </c>
      <c r="AD148" s="18">
        <f t="shared" si="65"/>
        <v>2.2705815885688025</v>
      </c>
      <c r="AE148" s="19">
        <f>IF($B148&gt;$C$1,"",p_2*$Q147*($S147/$W147)+p_3*$Q147*($T147/$W147))</f>
        <v>2038.4564162042795</v>
      </c>
      <c r="AF148" s="17">
        <f>IF($B148&gt;$C$1,"",p_4*$R147)</f>
        <v>1312.1364125952373</v>
      </c>
      <c r="AG148" s="17">
        <f>IF($B148&gt;$C$1,"",p_5*$R147)</f>
        <v>307.78508443591988</v>
      </c>
      <c r="AH148" s="18">
        <f t="shared" si="66"/>
        <v>1619.9214970311573</v>
      </c>
      <c r="AI148" s="72"/>
      <c r="AJ148" s="73"/>
      <c r="AK148" s="73"/>
      <c r="AL148" s="72"/>
      <c r="AM148" s="73"/>
      <c r="AN148" s="73">
        <f t="shared" si="67"/>
        <v>518</v>
      </c>
      <c r="AO148" s="19" t="str">
        <f t="shared" ca="1" si="68"/>
        <v>-</v>
      </c>
      <c r="AP148" s="17" t="str">
        <f t="shared" ca="1" si="69"/>
        <v>-</v>
      </c>
      <c r="AQ148" s="17" t="str">
        <f t="shared" ca="1" si="70"/>
        <v>-</v>
      </c>
      <c r="AR148" s="66" t="str">
        <f t="shared" ca="1" si="71"/>
        <v>-</v>
      </c>
    </row>
    <row r="149" spans="1:44" s="1" customFormat="1" ht="12" x14ac:dyDescent="0.35">
      <c r="A149" s="84"/>
      <c r="B149" s="40">
        <f t="shared" si="51"/>
        <v>146</v>
      </c>
      <c r="C149" s="41">
        <f t="shared" si="52"/>
        <v>43997</v>
      </c>
      <c r="D149" s="28">
        <f>'I Disease Parameters'!$E$6/(1000*365)</f>
        <v>2.4383561643835616E-5</v>
      </c>
      <c r="E149" s="28">
        <f>'I Disease Parameters'!$E$7/(1000*365)</f>
        <v>1.3698630136986302E-5</v>
      </c>
      <c r="F149" s="27">
        <f>(1-'I Disease Parameters'!$E$8)/'I Disease Parameters'!$E$10</f>
        <v>0.16200000000000001</v>
      </c>
      <c r="G149" s="27">
        <f>'I Disease Parameters'!$E$8/'I Disease Parameters'!$E$11</f>
        <v>3.7999999999999999E-2</v>
      </c>
      <c r="H149" s="27">
        <f>1/'I Disease Parameters'!$E$12</f>
        <v>0.05</v>
      </c>
      <c r="I149" s="27">
        <f>'I Disease Parameters'!$E$9/'I Disease Parameters'!$E$14</f>
        <v>0</v>
      </c>
      <c r="J149" s="82">
        <f t="shared" si="72"/>
        <v>2.9622548171950012</v>
      </c>
      <c r="K149" s="60">
        <f t="shared" si="73"/>
        <v>0.96147505943347544</v>
      </c>
      <c r="L149" s="30">
        <f t="shared" si="74"/>
        <v>0.98499999999999999</v>
      </c>
      <c r="M149" s="27">
        <f>J149/'I Disease Parameters'!$E$12</f>
        <v>0.14811274085975007</v>
      </c>
      <c r="N149" s="27">
        <f>K149/'I Disease Parameters'!$E$13</f>
        <v>4.8073752971673774E-2</v>
      </c>
      <c r="O149" s="27">
        <f>L149/'I Disease Parameters'!$E$13</f>
        <v>4.9250000000000002E-2</v>
      </c>
      <c r="P149" s="27">
        <f>(1-L149)/'I Disease Parameters'!$E$13</f>
        <v>7.5000000000000067E-4</v>
      </c>
      <c r="Q149" s="19">
        <f t="shared" si="53"/>
        <v>5770233.2725990349</v>
      </c>
      <c r="R149" s="17">
        <f t="shared" si="54"/>
        <v>8957.7813583689949</v>
      </c>
      <c r="S149" s="17">
        <f t="shared" si="55"/>
        <v>14245.024131339471</v>
      </c>
      <c r="T149" s="17">
        <f t="shared" si="56"/>
        <v>3348.2645248177637</v>
      </c>
      <c r="U149" s="17">
        <f t="shared" si="57"/>
        <v>17029.723244344088</v>
      </c>
      <c r="V149" s="17">
        <f t="shared" si="58"/>
        <v>55.083577939310601</v>
      </c>
      <c r="W149" s="17">
        <f t="shared" si="59"/>
        <v>5813814.065857904</v>
      </c>
      <c r="X149" s="18">
        <f t="shared" ca="1" si="50"/>
        <v>218477.31787760227</v>
      </c>
      <c r="Y149" s="17">
        <f t="shared" si="60"/>
        <v>-2080.7856412194669</v>
      </c>
      <c r="Z149" s="17">
        <f t="shared" si="61"/>
        <v>439.74990756728039</v>
      </c>
      <c r="AA149" s="17">
        <f t="shared" si="62"/>
        <v>702.61513264301902</v>
      </c>
      <c r="AB149" s="17">
        <f t="shared" si="63"/>
        <v>164.45090000453183</v>
      </c>
      <c r="AC149" s="17">
        <f t="shared" si="64"/>
        <v>833.70140764404096</v>
      </c>
      <c r="AD149" s="18">
        <f t="shared" si="65"/>
        <v>2.3878602186099229</v>
      </c>
      <c r="AE149" s="19">
        <f>IF($B149&gt;$C$1,"",p_2*$Q148*($S148/$W148)+p_3*$Q148*($T148/$W148))</f>
        <v>2143.4728830899639</v>
      </c>
      <c r="AF149" s="17">
        <f>IF($B149&gt;$C$1,"",p_4*$R148)</f>
        <v>1379.9210950298777</v>
      </c>
      <c r="AG149" s="17">
        <f>IF($B149&gt;$C$1,"",p_5*$R148)</f>
        <v>323.68519513046516</v>
      </c>
      <c r="AH149" s="18">
        <f t="shared" si="66"/>
        <v>1703.606290160343</v>
      </c>
      <c r="AI149" s="72"/>
      <c r="AJ149" s="73"/>
      <c r="AK149" s="73"/>
      <c r="AL149" s="72"/>
      <c r="AM149" s="73"/>
      <c r="AN149" s="73">
        <f t="shared" si="67"/>
        <v>518</v>
      </c>
      <c r="AO149" s="19" t="str">
        <f t="shared" ca="1" si="68"/>
        <v>-</v>
      </c>
      <c r="AP149" s="17" t="str">
        <f t="shared" ca="1" si="69"/>
        <v>-</v>
      </c>
      <c r="AQ149" s="17" t="str">
        <f t="shared" ca="1" si="70"/>
        <v>-</v>
      </c>
      <c r="AR149" s="66" t="str">
        <f t="shared" ca="1" si="71"/>
        <v>-</v>
      </c>
    </row>
    <row r="150" spans="1:44" s="1" customFormat="1" ht="12" x14ac:dyDescent="0.35">
      <c r="A150" s="84"/>
      <c r="B150" s="40">
        <f t="shared" si="51"/>
        <v>147</v>
      </c>
      <c r="C150" s="41">
        <f t="shared" si="52"/>
        <v>43998</v>
      </c>
      <c r="D150" s="28">
        <f>'I Disease Parameters'!$E$6/(1000*365)</f>
        <v>2.4383561643835616E-5</v>
      </c>
      <c r="E150" s="28">
        <f>'I Disease Parameters'!$E$7/(1000*365)</f>
        <v>1.3698630136986302E-5</v>
      </c>
      <c r="F150" s="27">
        <f>(1-'I Disease Parameters'!$E$8)/'I Disease Parameters'!$E$10</f>
        <v>0.16200000000000001</v>
      </c>
      <c r="G150" s="27">
        <f>'I Disease Parameters'!$E$8/'I Disease Parameters'!$E$11</f>
        <v>3.7999999999999999E-2</v>
      </c>
      <c r="H150" s="27">
        <f>1/'I Disease Parameters'!$E$12</f>
        <v>0.05</v>
      </c>
      <c r="I150" s="27">
        <f>'I Disease Parameters'!$E$9/'I Disease Parameters'!$E$14</f>
        <v>0</v>
      </c>
      <c r="J150" s="82">
        <f t="shared" si="72"/>
        <v>2.9622548171950012</v>
      </c>
      <c r="K150" s="60">
        <f t="shared" si="73"/>
        <v>0.96147505943347544</v>
      </c>
      <c r="L150" s="30">
        <f t="shared" si="74"/>
        <v>0.98499999999999999</v>
      </c>
      <c r="M150" s="27">
        <f>J150/'I Disease Parameters'!$E$12</f>
        <v>0.14811274085975007</v>
      </c>
      <c r="N150" s="27">
        <f>K150/'I Disease Parameters'!$E$13</f>
        <v>4.8073752971673774E-2</v>
      </c>
      <c r="O150" s="27">
        <f>L150/'I Disease Parameters'!$E$13</f>
        <v>4.9250000000000002E-2</v>
      </c>
      <c r="P150" s="27">
        <f>(1-L150)/'I Disease Parameters'!$E$13</f>
        <v>7.5000000000000067E-4</v>
      </c>
      <c r="Q150" s="19">
        <f t="shared" si="53"/>
        <v>5768042.1789307129</v>
      </c>
      <c r="R150" s="17">
        <f t="shared" si="54"/>
        <v>9419.9132479392283</v>
      </c>
      <c r="S150" s="17">
        <f t="shared" si="55"/>
        <v>14983.738367511405</v>
      </c>
      <c r="T150" s="17">
        <f t="shared" si="56"/>
        <v>3521.201123557571</v>
      </c>
      <c r="U150" s="17">
        <f t="shared" si="57"/>
        <v>17906.643194878274</v>
      </c>
      <c r="V150" s="17">
        <f t="shared" si="58"/>
        <v>57.594776332923928</v>
      </c>
      <c r="W150" s="17">
        <f t="shared" si="59"/>
        <v>5813873.6748645995</v>
      </c>
      <c r="X150" s="18">
        <f t="shared" ca="1" si="50"/>
        <v>218477.31787760227</v>
      </c>
      <c r="Y150" s="17">
        <f t="shared" si="60"/>
        <v>-2191.0936683220789</v>
      </c>
      <c r="Z150" s="17">
        <f t="shared" si="61"/>
        <v>462.1318895702334</v>
      </c>
      <c r="AA150" s="17">
        <f t="shared" si="62"/>
        <v>738.71423617193432</v>
      </c>
      <c r="AB150" s="17">
        <f t="shared" si="63"/>
        <v>172.93659873980732</v>
      </c>
      <c r="AC150" s="17">
        <f t="shared" si="64"/>
        <v>876.91995053418577</v>
      </c>
      <c r="AD150" s="18">
        <f t="shared" si="65"/>
        <v>2.5111983936133271</v>
      </c>
      <c r="AE150" s="19">
        <f>IF($B150&gt;$C$1,"",p_2*$Q149*($S149/$W149)+p_3*$Q149*($T149/$W149))</f>
        <v>2253.810870577709</v>
      </c>
      <c r="AF150" s="17">
        <f>IF($B150&gt;$C$1,"",p_4*$R149)</f>
        <v>1451.1605800557772</v>
      </c>
      <c r="AG150" s="17">
        <f>IF($B150&gt;$C$1,"",p_5*$R149)</f>
        <v>340.39569161802177</v>
      </c>
      <c r="AH150" s="18">
        <f t="shared" si="66"/>
        <v>1791.5562716737991</v>
      </c>
      <c r="AI150" s="72"/>
      <c r="AJ150" s="73"/>
      <c r="AK150" s="73"/>
      <c r="AL150" s="72"/>
      <c r="AM150" s="73"/>
      <c r="AN150" s="73">
        <f t="shared" si="67"/>
        <v>518</v>
      </c>
      <c r="AO150" s="19" t="str">
        <f t="shared" ca="1" si="68"/>
        <v>-</v>
      </c>
      <c r="AP150" s="17" t="str">
        <f t="shared" ca="1" si="69"/>
        <v>-</v>
      </c>
      <c r="AQ150" s="17" t="str">
        <f t="shared" ca="1" si="70"/>
        <v>-</v>
      </c>
      <c r="AR150" s="66" t="str">
        <f t="shared" ca="1" si="71"/>
        <v>-</v>
      </c>
    </row>
    <row r="151" spans="1:44" s="1" customFormat="1" ht="12" x14ac:dyDescent="0.35">
      <c r="A151" s="84"/>
      <c r="B151" s="40">
        <f t="shared" si="51"/>
        <v>148</v>
      </c>
      <c r="C151" s="41">
        <f t="shared" si="52"/>
        <v>43999</v>
      </c>
      <c r="D151" s="28">
        <f>'I Disease Parameters'!$E$6/(1000*365)</f>
        <v>2.4383561643835616E-5</v>
      </c>
      <c r="E151" s="28">
        <f>'I Disease Parameters'!$E$7/(1000*365)</f>
        <v>1.3698630136986302E-5</v>
      </c>
      <c r="F151" s="27">
        <f>(1-'I Disease Parameters'!$E$8)/'I Disease Parameters'!$E$10</f>
        <v>0.16200000000000001</v>
      </c>
      <c r="G151" s="27">
        <f>'I Disease Parameters'!$E$8/'I Disease Parameters'!$E$11</f>
        <v>3.7999999999999999E-2</v>
      </c>
      <c r="H151" s="27">
        <f>1/'I Disease Parameters'!$E$12</f>
        <v>0.05</v>
      </c>
      <c r="I151" s="27">
        <f>'I Disease Parameters'!$E$9/'I Disease Parameters'!$E$14</f>
        <v>0</v>
      </c>
      <c r="J151" s="82">
        <f t="shared" si="72"/>
        <v>2.9622548171950012</v>
      </c>
      <c r="K151" s="60">
        <f t="shared" si="73"/>
        <v>0.96147505943347544</v>
      </c>
      <c r="L151" s="30">
        <f t="shared" si="74"/>
        <v>0.98499999999999999</v>
      </c>
      <c r="M151" s="27">
        <f>J151/'I Disease Parameters'!$E$12</f>
        <v>0.14811274085975007</v>
      </c>
      <c r="N151" s="27">
        <f>K151/'I Disease Parameters'!$E$13</f>
        <v>4.8073752971673774E-2</v>
      </c>
      <c r="O151" s="27">
        <f>L151/'I Disease Parameters'!$E$13</f>
        <v>4.9250000000000002E-2</v>
      </c>
      <c r="P151" s="27">
        <f>(1-L151)/'I Disease Parameters'!$E$13</f>
        <v>7.5000000000000067E-4</v>
      </c>
      <c r="Q151" s="19">
        <f t="shared" si="53"/>
        <v>5765735.1970081031</v>
      </c>
      <c r="R151" s="17">
        <f t="shared" si="54"/>
        <v>9905.5321517701159</v>
      </c>
      <c r="S151" s="17">
        <f t="shared" si="55"/>
        <v>15760.372138612023</v>
      </c>
      <c r="T151" s="17">
        <f t="shared" si="56"/>
        <v>3703.049535169554</v>
      </c>
      <c r="U151" s="17">
        <f t="shared" si="57"/>
        <v>18829.003972106933</v>
      </c>
      <c r="V151" s="17">
        <f t="shared" si="58"/>
        <v>60.235677175592109</v>
      </c>
      <c r="W151" s="17">
        <f t="shared" si="59"/>
        <v>5813933.1548057608</v>
      </c>
      <c r="X151" s="18">
        <f t="shared" ca="1" si="50"/>
        <v>218477.31787760227</v>
      </c>
      <c r="Y151" s="17">
        <f t="shared" si="60"/>
        <v>-2306.9819226097316</v>
      </c>
      <c r="Z151" s="17">
        <f t="shared" si="61"/>
        <v>485.61890383088758</v>
      </c>
      <c r="AA151" s="17">
        <f t="shared" si="62"/>
        <v>776.63377110061811</v>
      </c>
      <c r="AB151" s="17">
        <f t="shared" si="63"/>
        <v>181.84841161198301</v>
      </c>
      <c r="AC151" s="17">
        <f t="shared" si="64"/>
        <v>922.36077722865957</v>
      </c>
      <c r="AD151" s="18">
        <f t="shared" si="65"/>
        <v>2.6409008426681808</v>
      </c>
      <c r="AE151" s="19">
        <f>IF($B151&gt;$C$1,"",p_2*$Q150*($S150/$W150)+p_3*$Q150*($T150/$W150))</f>
        <v>2369.7305933262401</v>
      </c>
      <c r="AF151" s="17">
        <f>IF($B151&gt;$C$1,"",p_4*$R150)</f>
        <v>1526.0259461661551</v>
      </c>
      <c r="AG151" s="17">
        <f>IF($B151&gt;$C$1,"",p_5*$R150)</f>
        <v>357.95670342169069</v>
      </c>
      <c r="AH151" s="18">
        <f t="shared" si="66"/>
        <v>1883.9826495878458</v>
      </c>
      <c r="AI151" s="72"/>
      <c r="AJ151" s="73"/>
      <c r="AK151" s="73"/>
      <c r="AL151" s="72"/>
      <c r="AM151" s="73"/>
      <c r="AN151" s="73">
        <f t="shared" si="67"/>
        <v>518</v>
      </c>
      <c r="AO151" s="19" t="str">
        <f t="shared" ca="1" si="68"/>
        <v>-</v>
      </c>
      <c r="AP151" s="17" t="str">
        <f t="shared" ca="1" si="69"/>
        <v>-</v>
      </c>
      <c r="AQ151" s="17" t="str">
        <f t="shared" ca="1" si="70"/>
        <v>-</v>
      </c>
      <c r="AR151" s="66" t="str">
        <f t="shared" ca="1" si="71"/>
        <v>-</v>
      </c>
    </row>
    <row r="152" spans="1:44" s="1" customFormat="1" ht="12" x14ac:dyDescent="0.35">
      <c r="A152" s="84"/>
      <c r="B152" s="40">
        <f t="shared" si="51"/>
        <v>149</v>
      </c>
      <c r="C152" s="41">
        <f t="shared" si="52"/>
        <v>44000</v>
      </c>
      <c r="D152" s="28">
        <f>'I Disease Parameters'!$E$6/(1000*365)</f>
        <v>2.4383561643835616E-5</v>
      </c>
      <c r="E152" s="28">
        <f>'I Disease Parameters'!$E$7/(1000*365)</f>
        <v>1.3698630136986302E-5</v>
      </c>
      <c r="F152" s="27">
        <f>(1-'I Disease Parameters'!$E$8)/'I Disease Parameters'!$E$10</f>
        <v>0.16200000000000001</v>
      </c>
      <c r="G152" s="27">
        <f>'I Disease Parameters'!$E$8/'I Disease Parameters'!$E$11</f>
        <v>3.7999999999999999E-2</v>
      </c>
      <c r="H152" s="27">
        <f>1/'I Disease Parameters'!$E$12</f>
        <v>0.05</v>
      </c>
      <c r="I152" s="27">
        <f>'I Disease Parameters'!$E$9/'I Disease Parameters'!$E$14</f>
        <v>0</v>
      </c>
      <c r="J152" s="82">
        <f t="shared" si="72"/>
        <v>2.9622548171950012</v>
      </c>
      <c r="K152" s="60">
        <f t="shared" si="73"/>
        <v>0.96147505943347544</v>
      </c>
      <c r="L152" s="30">
        <f t="shared" si="74"/>
        <v>0.98499999999999999</v>
      </c>
      <c r="M152" s="27">
        <f>J152/'I Disease Parameters'!$E$12</f>
        <v>0.14811274085975007</v>
      </c>
      <c r="N152" s="27">
        <f>K152/'I Disease Parameters'!$E$13</f>
        <v>4.8073752971673774E-2</v>
      </c>
      <c r="O152" s="27">
        <f>L152/'I Disease Parameters'!$E$13</f>
        <v>4.9250000000000002E-2</v>
      </c>
      <c r="P152" s="27">
        <f>(1-L152)/'I Disease Parameters'!$E$13</f>
        <v>7.5000000000000067E-4</v>
      </c>
      <c r="Q152" s="19">
        <f t="shared" si="53"/>
        <v>5763306.4747512555</v>
      </c>
      <c r="R152" s="17">
        <f t="shared" si="54"/>
        <v>10415.794009583609</v>
      </c>
      <c r="S152" s="17">
        <f t="shared" si="55"/>
        <v>16576.833844759436</v>
      </c>
      <c r="T152" s="17">
        <f t="shared" si="56"/>
        <v>3894.2565534723799</v>
      </c>
      <c r="U152" s="17">
        <f t="shared" si="57"/>
        <v>19799.139837083374</v>
      </c>
      <c r="V152" s="17">
        <f t="shared" si="58"/>
        <v>63.012964326969275</v>
      </c>
      <c r="W152" s="17">
        <f t="shared" si="59"/>
        <v>5813992.4989961544</v>
      </c>
      <c r="X152" s="18">
        <f t="shared" ca="1" si="50"/>
        <v>218477.31787760227</v>
      </c>
      <c r="Y152" s="17">
        <f t="shared" si="60"/>
        <v>-2428.7222568476573</v>
      </c>
      <c r="Z152" s="17">
        <f t="shared" si="61"/>
        <v>510.26185781349341</v>
      </c>
      <c r="AA152" s="17">
        <f t="shared" si="62"/>
        <v>816.46170614741277</v>
      </c>
      <c r="AB152" s="17">
        <f t="shared" si="63"/>
        <v>191.20701830282587</v>
      </c>
      <c r="AC152" s="17">
        <f t="shared" si="64"/>
        <v>970.13586497644064</v>
      </c>
      <c r="AD152" s="18">
        <f t="shared" si="65"/>
        <v>2.7772871513771662</v>
      </c>
      <c r="AE152" s="19">
        <f>IF($B152&gt;$C$1,"",p_2*$Q151*($S151/$W151)+p_3*$Q151*($T151/$W151))</f>
        <v>2491.5039803887712</v>
      </c>
      <c r="AF152" s="17">
        <f>IF($B152&gt;$C$1,"",p_4*$R151)</f>
        <v>1604.6962085867588</v>
      </c>
      <c r="AG152" s="17">
        <f>IF($B152&gt;$C$1,"",p_5*$R151)</f>
        <v>376.41022176726437</v>
      </c>
      <c r="AH152" s="18">
        <f t="shared" si="66"/>
        <v>1981.1064303540231</v>
      </c>
      <c r="AI152" s="72"/>
      <c r="AJ152" s="73"/>
      <c r="AK152" s="73"/>
      <c r="AL152" s="72"/>
      <c r="AM152" s="73"/>
      <c r="AN152" s="73">
        <f t="shared" si="67"/>
        <v>518</v>
      </c>
      <c r="AO152" s="19" t="str">
        <f t="shared" ca="1" si="68"/>
        <v>-</v>
      </c>
      <c r="AP152" s="17" t="str">
        <f t="shared" ca="1" si="69"/>
        <v>-</v>
      </c>
      <c r="AQ152" s="17" t="str">
        <f t="shared" ca="1" si="70"/>
        <v>-</v>
      </c>
      <c r="AR152" s="66" t="str">
        <f t="shared" ca="1" si="71"/>
        <v>-</v>
      </c>
    </row>
    <row r="153" spans="1:44" s="1" customFormat="1" ht="12" x14ac:dyDescent="0.35">
      <c r="A153" s="84"/>
      <c r="B153" s="40">
        <f t="shared" si="51"/>
        <v>150</v>
      </c>
      <c r="C153" s="41">
        <f t="shared" si="52"/>
        <v>44001</v>
      </c>
      <c r="D153" s="28">
        <f>'I Disease Parameters'!$E$6/(1000*365)</f>
        <v>2.4383561643835616E-5</v>
      </c>
      <c r="E153" s="28">
        <f>'I Disease Parameters'!$E$7/(1000*365)</f>
        <v>1.3698630136986302E-5</v>
      </c>
      <c r="F153" s="27">
        <f>(1-'I Disease Parameters'!$E$8)/'I Disease Parameters'!$E$10</f>
        <v>0.16200000000000001</v>
      </c>
      <c r="G153" s="27">
        <f>'I Disease Parameters'!$E$8/'I Disease Parameters'!$E$11</f>
        <v>3.7999999999999999E-2</v>
      </c>
      <c r="H153" s="27">
        <f>1/'I Disease Parameters'!$E$12</f>
        <v>0.05</v>
      </c>
      <c r="I153" s="27">
        <f>'I Disease Parameters'!$E$9/'I Disease Parameters'!$E$14</f>
        <v>0</v>
      </c>
      <c r="J153" s="82">
        <f t="shared" si="72"/>
        <v>2.9622548171950012</v>
      </c>
      <c r="K153" s="60">
        <f t="shared" si="73"/>
        <v>0.96147505943347544</v>
      </c>
      <c r="L153" s="30">
        <f t="shared" si="74"/>
        <v>0.98499999999999999</v>
      </c>
      <c r="M153" s="27">
        <f>J153/'I Disease Parameters'!$E$12</f>
        <v>0.14811274085975007</v>
      </c>
      <c r="N153" s="27">
        <f>K153/'I Disease Parameters'!$E$13</f>
        <v>4.8073752971673774E-2</v>
      </c>
      <c r="O153" s="27">
        <f>L153/'I Disease Parameters'!$E$13</f>
        <v>4.9250000000000002E-2</v>
      </c>
      <c r="P153" s="27">
        <f>(1-L153)/'I Disease Parameters'!$E$13</f>
        <v>7.5000000000000067E-4</v>
      </c>
      <c r="Q153" s="19">
        <f t="shared" si="53"/>
        <v>5760749.8760992046</v>
      </c>
      <c r="R153" s="17">
        <f t="shared" si="54"/>
        <v>10951.907618340212</v>
      </c>
      <c r="S153" s="17">
        <f t="shared" si="55"/>
        <v>17435.123702158326</v>
      </c>
      <c r="T153" s="17">
        <f t="shared" si="56"/>
        <v>4095.2905521827538</v>
      </c>
      <c r="U153" s="17">
        <f t="shared" si="57"/>
        <v>20819.502443486203</v>
      </c>
      <c r="V153" s="17">
        <f t="shared" si="58"/>
        <v>65.933656742073566</v>
      </c>
      <c r="W153" s="17">
        <f t="shared" si="59"/>
        <v>5814051.7004153719</v>
      </c>
      <c r="X153" s="18">
        <f t="shared" ca="1" si="50"/>
        <v>218477.31787760227</v>
      </c>
      <c r="Y153" s="17">
        <f t="shared" si="60"/>
        <v>-2556.5986520508304</v>
      </c>
      <c r="Z153" s="17">
        <f t="shared" si="61"/>
        <v>536.11360875660284</v>
      </c>
      <c r="AA153" s="17">
        <f t="shared" si="62"/>
        <v>858.28985739888958</v>
      </c>
      <c r="AB153" s="17">
        <f t="shared" si="63"/>
        <v>201.03399871037391</v>
      </c>
      <c r="AC153" s="17">
        <f t="shared" si="64"/>
        <v>1020.3626064028285</v>
      </c>
      <c r="AD153" s="18">
        <f t="shared" si="65"/>
        <v>2.9206924151042912</v>
      </c>
      <c r="AE153" s="19">
        <f>IF($B153&gt;$C$1,"",p_2*$Q152*($S152/$W152)+p_3*$Q152*($T152/$W152))</f>
        <v>2619.4150927830456</v>
      </c>
      <c r="AF153" s="17">
        <f>IF($B153&gt;$C$1,"",p_4*$R152)</f>
        <v>1687.3586295525447</v>
      </c>
      <c r="AG153" s="17">
        <f>IF($B153&gt;$C$1,"",p_5*$R152)</f>
        <v>395.80017236417712</v>
      </c>
      <c r="AH153" s="18">
        <f t="shared" si="66"/>
        <v>2083.158801916722</v>
      </c>
      <c r="AI153" s="72"/>
      <c r="AJ153" s="73"/>
      <c r="AK153" s="73"/>
      <c r="AL153" s="72"/>
      <c r="AM153" s="73"/>
      <c r="AN153" s="73">
        <f t="shared" si="67"/>
        <v>518</v>
      </c>
      <c r="AO153" s="19" t="str">
        <f t="shared" ca="1" si="68"/>
        <v>-</v>
      </c>
      <c r="AP153" s="17" t="str">
        <f t="shared" ca="1" si="69"/>
        <v>-</v>
      </c>
      <c r="AQ153" s="17" t="str">
        <f t="shared" ca="1" si="70"/>
        <v>-</v>
      </c>
      <c r="AR153" s="66" t="str">
        <f t="shared" ca="1" si="71"/>
        <v>-</v>
      </c>
    </row>
    <row r="154" spans="1:44" s="1" customFormat="1" ht="12" x14ac:dyDescent="0.35">
      <c r="A154" s="84"/>
      <c r="B154" s="40">
        <f t="shared" si="51"/>
        <v>151</v>
      </c>
      <c r="C154" s="41">
        <f t="shared" si="52"/>
        <v>44002</v>
      </c>
      <c r="D154" s="28">
        <f>'I Disease Parameters'!$E$6/(1000*365)</f>
        <v>2.4383561643835616E-5</v>
      </c>
      <c r="E154" s="28">
        <f>'I Disease Parameters'!$E$7/(1000*365)</f>
        <v>1.3698630136986302E-5</v>
      </c>
      <c r="F154" s="27">
        <f>(1-'I Disease Parameters'!$E$8)/'I Disease Parameters'!$E$10</f>
        <v>0.16200000000000001</v>
      </c>
      <c r="G154" s="27">
        <f>'I Disease Parameters'!$E$8/'I Disease Parameters'!$E$11</f>
        <v>3.7999999999999999E-2</v>
      </c>
      <c r="H154" s="27">
        <f>1/'I Disease Parameters'!$E$12</f>
        <v>0.05</v>
      </c>
      <c r="I154" s="27">
        <f>'I Disease Parameters'!$E$9/'I Disease Parameters'!$E$14</f>
        <v>0</v>
      </c>
      <c r="J154" s="82">
        <f t="shared" si="72"/>
        <v>2.9622548171950012</v>
      </c>
      <c r="K154" s="60">
        <f t="shared" si="73"/>
        <v>0.96147505943347544</v>
      </c>
      <c r="L154" s="30">
        <f t="shared" si="74"/>
        <v>0.98499999999999999</v>
      </c>
      <c r="M154" s="27">
        <f>J154/'I Disease Parameters'!$E$12</f>
        <v>0.14811274085975007</v>
      </c>
      <c r="N154" s="27">
        <f>K154/'I Disease Parameters'!$E$13</f>
        <v>4.8073752971673774E-2</v>
      </c>
      <c r="O154" s="27">
        <f>L154/'I Disease Parameters'!$E$13</f>
        <v>4.9250000000000002E-2</v>
      </c>
      <c r="P154" s="27">
        <f>(1-L154)/'I Disease Parameters'!$E$13</f>
        <v>7.5000000000000067E-4</v>
      </c>
      <c r="Q154" s="19">
        <f t="shared" si="53"/>
        <v>5758058.9684620565</v>
      </c>
      <c r="R154" s="17">
        <f t="shared" si="54"/>
        <v>11515.136611861502</v>
      </c>
      <c r="S154" s="17">
        <f t="shared" si="55"/>
        <v>18337.337713910536</v>
      </c>
      <c r="T154" s="17">
        <f t="shared" si="56"/>
        <v>4306.642414199966</v>
      </c>
      <c r="U154" s="17">
        <f t="shared" si="57"/>
        <v>21892.66648962551</v>
      </c>
      <c r="V154" s="17">
        <f t="shared" si="58"/>
        <v>69.00512465621064</v>
      </c>
      <c r="W154" s="17">
        <f t="shared" si="59"/>
        <v>5814110.7516916534</v>
      </c>
      <c r="X154" s="18">
        <f t="shared" ca="1" si="50"/>
        <v>218477.31787760227</v>
      </c>
      <c r="Y154" s="17">
        <f t="shared" si="60"/>
        <v>-2690.9076371481642</v>
      </c>
      <c r="Z154" s="17">
        <f t="shared" si="61"/>
        <v>563.22899352129025</v>
      </c>
      <c r="AA154" s="17">
        <f t="shared" si="62"/>
        <v>902.21401175221035</v>
      </c>
      <c r="AB154" s="17">
        <f t="shared" si="63"/>
        <v>211.35186201721217</v>
      </c>
      <c r="AC154" s="17">
        <f t="shared" si="64"/>
        <v>1073.1640461393072</v>
      </c>
      <c r="AD154" s="18">
        <f t="shared" si="65"/>
        <v>3.0714679141370738</v>
      </c>
      <c r="AE154" s="19">
        <f>IF($B154&gt;$C$1,"",p_2*$Q153*($S153/$W153)+p_3*$Q153*($T153/$W153))</f>
        <v>2753.7605433210906</v>
      </c>
      <c r="AF154" s="17">
        <f>IF($B154&gt;$C$1,"",p_4*$R153)</f>
        <v>1774.2090341711144</v>
      </c>
      <c r="AG154" s="17">
        <f>IF($B154&gt;$C$1,"",p_5*$R153)</f>
        <v>416.17248949692805</v>
      </c>
      <c r="AH154" s="18">
        <f t="shared" si="66"/>
        <v>2190.3815236680425</v>
      </c>
      <c r="AI154" s="72"/>
      <c r="AJ154" s="73"/>
      <c r="AK154" s="73"/>
      <c r="AL154" s="72"/>
      <c r="AM154" s="73"/>
      <c r="AN154" s="73">
        <f t="shared" si="67"/>
        <v>518</v>
      </c>
      <c r="AO154" s="19" t="str">
        <f t="shared" ca="1" si="68"/>
        <v>-</v>
      </c>
      <c r="AP154" s="17" t="str">
        <f t="shared" ca="1" si="69"/>
        <v>-</v>
      </c>
      <c r="AQ154" s="17" t="str">
        <f t="shared" ca="1" si="70"/>
        <v>-</v>
      </c>
      <c r="AR154" s="66" t="str">
        <f t="shared" ca="1" si="71"/>
        <v>-</v>
      </c>
    </row>
    <row r="155" spans="1:44" s="1" customFormat="1" ht="12" x14ac:dyDescent="0.35">
      <c r="A155" s="84"/>
      <c r="B155" s="40">
        <f t="shared" si="51"/>
        <v>152</v>
      </c>
      <c r="C155" s="41">
        <f t="shared" si="52"/>
        <v>44003</v>
      </c>
      <c r="D155" s="28">
        <f>'I Disease Parameters'!$E$6/(1000*365)</f>
        <v>2.4383561643835616E-5</v>
      </c>
      <c r="E155" s="28">
        <f>'I Disease Parameters'!$E$7/(1000*365)</f>
        <v>1.3698630136986302E-5</v>
      </c>
      <c r="F155" s="27">
        <f>(1-'I Disease Parameters'!$E$8)/'I Disease Parameters'!$E$10</f>
        <v>0.16200000000000001</v>
      </c>
      <c r="G155" s="27">
        <f>'I Disease Parameters'!$E$8/'I Disease Parameters'!$E$11</f>
        <v>3.7999999999999999E-2</v>
      </c>
      <c r="H155" s="27">
        <f>1/'I Disease Parameters'!$E$12</f>
        <v>0.05</v>
      </c>
      <c r="I155" s="27">
        <f>'I Disease Parameters'!$E$9/'I Disease Parameters'!$E$14</f>
        <v>0</v>
      </c>
      <c r="J155" s="82">
        <f t="shared" si="72"/>
        <v>2.9622548171950012</v>
      </c>
      <c r="K155" s="60">
        <f t="shared" si="73"/>
        <v>0.96147505943347544</v>
      </c>
      <c r="L155" s="30">
        <f t="shared" si="74"/>
        <v>0.98499999999999999</v>
      </c>
      <c r="M155" s="27">
        <f>J155/'I Disease Parameters'!$E$12</f>
        <v>0.14811274085975007</v>
      </c>
      <c r="N155" s="27">
        <f>K155/'I Disease Parameters'!$E$13</f>
        <v>4.8073752971673774E-2</v>
      </c>
      <c r="O155" s="27">
        <f>L155/'I Disease Parameters'!$E$13</f>
        <v>4.9250000000000002E-2</v>
      </c>
      <c r="P155" s="27">
        <f>(1-L155)/'I Disease Parameters'!$E$13</f>
        <v>7.5000000000000067E-4</v>
      </c>
      <c r="Q155" s="19">
        <f t="shared" si="53"/>
        <v>5755227.0097529246</v>
      </c>
      <c r="R155" s="17">
        <f t="shared" si="54"/>
        <v>12106.801464825416</v>
      </c>
      <c r="S155" s="17">
        <f t="shared" si="55"/>
        <v>19285.671762929534</v>
      </c>
      <c r="T155" s="17">
        <f t="shared" si="56"/>
        <v>4528.8264896391393</v>
      </c>
      <c r="U155" s="17">
        <f t="shared" si="57"/>
        <v>23021.335614679429</v>
      </c>
      <c r="V155" s="17">
        <f t="shared" si="58"/>
        <v>72.235106466860614</v>
      </c>
      <c r="W155" s="17">
        <f t="shared" si="59"/>
        <v>5814169.6450849986</v>
      </c>
      <c r="X155" s="18">
        <f t="shared" ca="1" si="50"/>
        <v>218477.31787760227</v>
      </c>
      <c r="Y155" s="17">
        <f t="shared" si="60"/>
        <v>-2831.9587091319263</v>
      </c>
      <c r="Z155" s="17">
        <f t="shared" si="61"/>
        <v>591.66485296391329</v>
      </c>
      <c r="AA155" s="17">
        <f t="shared" si="62"/>
        <v>948.33404901899848</v>
      </c>
      <c r="AB155" s="17">
        <f t="shared" si="63"/>
        <v>222.18407543917328</v>
      </c>
      <c r="AC155" s="17">
        <f t="shared" si="64"/>
        <v>1128.6691250539188</v>
      </c>
      <c r="AD155" s="18">
        <f t="shared" si="65"/>
        <v>3.2299818106499742</v>
      </c>
      <c r="AE155" s="19">
        <f>IF($B155&gt;$C$1,"",p_2*$Q154*($S154/$W154)+p_3*$Q154*($T154/$W154))</f>
        <v>2894.8499169336369</v>
      </c>
      <c r="AF155" s="17">
        <f>IF($B155&gt;$C$1,"",p_4*$R154)</f>
        <v>1865.4521311215635</v>
      </c>
      <c r="AG155" s="17">
        <f>IF($B155&gt;$C$1,"",p_5*$R154)</f>
        <v>437.57519125073708</v>
      </c>
      <c r="AH155" s="18">
        <f t="shared" si="66"/>
        <v>2303.0273223723007</v>
      </c>
      <c r="AI155" s="72"/>
      <c r="AJ155" s="73"/>
      <c r="AK155" s="73"/>
      <c r="AL155" s="72"/>
      <c r="AM155" s="73"/>
      <c r="AN155" s="73">
        <f t="shared" si="67"/>
        <v>518</v>
      </c>
      <c r="AO155" s="19" t="str">
        <f t="shared" ca="1" si="68"/>
        <v>-</v>
      </c>
      <c r="AP155" s="17" t="str">
        <f t="shared" ca="1" si="69"/>
        <v>-</v>
      </c>
      <c r="AQ155" s="17" t="str">
        <f t="shared" ca="1" si="70"/>
        <v>-</v>
      </c>
      <c r="AR155" s="66" t="str">
        <f t="shared" ca="1" si="71"/>
        <v>-</v>
      </c>
    </row>
    <row r="156" spans="1:44" s="1" customFormat="1" ht="12" x14ac:dyDescent="0.35">
      <c r="A156" s="84"/>
      <c r="B156" s="40">
        <f t="shared" si="51"/>
        <v>153</v>
      </c>
      <c r="C156" s="41">
        <f t="shared" si="52"/>
        <v>44004</v>
      </c>
      <c r="D156" s="28">
        <f>'I Disease Parameters'!$E$6/(1000*365)</f>
        <v>2.4383561643835616E-5</v>
      </c>
      <c r="E156" s="28">
        <f>'I Disease Parameters'!$E$7/(1000*365)</f>
        <v>1.3698630136986302E-5</v>
      </c>
      <c r="F156" s="27">
        <f>(1-'I Disease Parameters'!$E$8)/'I Disease Parameters'!$E$10</f>
        <v>0.16200000000000001</v>
      </c>
      <c r="G156" s="27">
        <f>'I Disease Parameters'!$E$8/'I Disease Parameters'!$E$11</f>
        <v>3.7999999999999999E-2</v>
      </c>
      <c r="H156" s="27">
        <f>1/'I Disease Parameters'!$E$12</f>
        <v>0.05</v>
      </c>
      <c r="I156" s="27">
        <f>'I Disease Parameters'!$E$9/'I Disease Parameters'!$E$14</f>
        <v>0</v>
      </c>
      <c r="J156" s="82">
        <f t="shared" si="72"/>
        <v>2.9622548171950012</v>
      </c>
      <c r="K156" s="60">
        <f t="shared" si="73"/>
        <v>0.96147505943347544</v>
      </c>
      <c r="L156" s="30">
        <f t="shared" si="74"/>
        <v>0.98499999999999999</v>
      </c>
      <c r="M156" s="27">
        <f>J156/'I Disease Parameters'!$E$12</f>
        <v>0.14811274085975007</v>
      </c>
      <c r="N156" s="27">
        <f>K156/'I Disease Parameters'!$E$13</f>
        <v>4.8073752971673774E-2</v>
      </c>
      <c r="O156" s="27">
        <f>L156/'I Disease Parameters'!$E$13</f>
        <v>4.9250000000000002E-2</v>
      </c>
      <c r="P156" s="27">
        <f>(1-L156)/'I Disease Parameters'!$E$13</f>
        <v>7.5000000000000067E-4</v>
      </c>
      <c r="Q156" s="19">
        <f t="shared" si="53"/>
        <v>5752246.9350012485</v>
      </c>
      <c r="R156" s="17">
        <f t="shared" si="54"/>
        <v>12728.281514729009</v>
      </c>
      <c r="S156" s="17">
        <f t="shared" si="55"/>
        <v>20282.42582480035</v>
      </c>
      <c r="T156" s="17">
        <f t="shared" si="56"/>
        <v>4762.3815821015114</v>
      </c>
      <c r="U156" s="17">
        <f t="shared" si="57"/>
        <v>24208.34854667879</v>
      </c>
      <c r="V156" s="17">
        <f t="shared" si="58"/>
        <v>75.631726334089976</v>
      </c>
      <c r="W156" s="17">
        <f t="shared" si="59"/>
        <v>5814228.3724695593</v>
      </c>
      <c r="X156" s="18">
        <f t="shared" ca="1" si="50"/>
        <v>218477.31787760227</v>
      </c>
      <c r="Y156" s="17">
        <f t="shared" si="60"/>
        <v>-2980.0747516760603</v>
      </c>
      <c r="Z156" s="17">
        <f t="shared" si="61"/>
        <v>621.48004990359368</v>
      </c>
      <c r="AA156" s="17">
        <f t="shared" si="62"/>
        <v>996.75406187081535</v>
      </c>
      <c r="AB156" s="17">
        <f t="shared" si="63"/>
        <v>233.55509246237216</v>
      </c>
      <c r="AC156" s="17">
        <f t="shared" si="64"/>
        <v>1187.0129319993612</v>
      </c>
      <c r="AD156" s="18">
        <f t="shared" si="65"/>
        <v>3.3966198672293615</v>
      </c>
      <c r="AE156" s="19">
        <f>IF($B156&gt;$C$1,"",p_2*$Q155*($S155/$W155)+p_3*$Q155*($T155/$W155))</f>
        <v>3043.0061894640839</v>
      </c>
      <c r="AF156" s="17">
        <f>IF($B156&gt;$C$1,"",p_4*$R155)</f>
        <v>1961.3018373017173</v>
      </c>
      <c r="AG156" s="17">
        <f>IF($B156&gt;$C$1,"",p_5*$R155)</f>
        <v>460.05845566336581</v>
      </c>
      <c r="AH156" s="18">
        <f t="shared" si="66"/>
        <v>2421.3602929650833</v>
      </c>
      <c r="AI156" s="72"/>
      <c r="AJ156" s="73"/>
      <c r="AK156" s="73"/>
      <c r="AL156" s="72"/>
      <c r="AM156" s="73"/>
      <c r="AN156" s="73">
        <f t="shared" si="67"/>
        <v>518</v>
      </c>
      <c r="AO156" s="19" t="str">
        <f t="shared" ca="1" si="68"/>
        <v>-</v>
      </c>
      <c r="AP156" s="17" t="str">
        <f t="shared" ca="1" si="69"/>
        <v>-</v>
      </c>
      <c r="AQ156" s="17" t="str">
        <f t="shared" ca="1" si="70"/>
        <v>-</v>
      </c>
      <c r="AR156" s="66" t="str">
        <f t="shared" ca="1" si="71"/>
        <v>-</v>
      </c>
    </row>
    <row r="157" spans="1:44" s="1" customFormat="1" ht="12" x14ac:dyDescent="0.35">
      <c r="A157" s="84"/>
      <c r="B157" s="40">
        <f t="shared" si="51"/>
        <v>154</v>
      </c>
      <c r="C157" s="41">
        <f t="shared" si="52"/>
        <v>44005</v>
      </c>
      <c r="D157" s="28">
        <f>'I Disease Parameters'!$E$6/(1000*365)</f>
        <v>2.4383561643835616E-5</v>
      </c>
      <c r="E157" s="28">
        <f>'I Disease Parameters'!$E$7/(1000*365)</f>
        <v>1.3698630136986302E-5</v>
      </c>
      <c r="F157" s="27">
        <f>(1-'I Disease Parameters'!$E$8)/'I Disease Parameters'!$E$10</f>
        <v>0.16200000000000001</v>
      </c>
      <c r="G157" s="27">
        <f>'I Disease Parameters'!$E$8/'I Disease Parameters'!$E$11</f>
        <v>3.7999999999999999E-2</v>
      </c>
      <c r="H157" s="27">
        <f>1/'I Disease Parameters'!$E$12</f>
        <v>0.05</v>
      </c>
      <c r="I157" s="27">
        <f>'I Disease Parameters'!$E$9/'I Disease Parameters'!$E$14</f>
        <v>0</v>
      </c>
      <c r="J157" s="82">
        <f t="shared" si="72"/>
        <v>2.9622548171950012</v>
      </c>
      <c r="K157" s="60">
        <f t="shared" si="73"/>
        <v>0.96147505943347544</v>
      </c>
      <c r="L157" s="30">
        <f t="shared" si="74"/>
        <v>0.98499999999999999</v>
      </c>
      <c r="M157" s="27">
        <f>J157/'I Disease Parameters'!$E$12</f>
        <v>0.14811274085975007</v>
      </c>
      <c r="N157" s="27">
        <f>K157/'I Disease Parameters'!$E$13</f>
        <v>4.8073752971673774E-2</v>
      </c>
      <c r="O157" s="27">
        <f>L157/'I Disease Parameters'!$E$13</f>
        <v>4.9250000000000002E-2</v>
      </c>
      <c r="P157" s="27">
        <f>(1-L157)/'I Disease Parameters'!$E$13</f>
        <v>7.5000000000000067E-4</v>
      </c>
      <c r="Q157" s="19">
        <f t="shared" si="53"/>
        <v>5749111.3425513403</v>
      </c>
      <c r="R157" s="17">
        <f t="shared" si="54"/>
        <v>13381.016994382991</v>
      </c>
      <c r="S157" s="17">
        <f t="shared" si="55"/>
        <v>21330.008297496777</v>
      </c>
      <c r="T157" s="17">
        <f t="shared" si="56"/>
        <v>5007.8719624522737</v>
      </c>
      <c r="U157" s="17">
        <f t="shared" si="57"/>
        <v>25456.685509624338</v>
      </c>
      <c r="V157" s="17">
        <f t="shared" si="58"/>
        <v>79.203512520666109</v>
      </c>
      <c r="W157" s="17">
        <f t="shared" si="59"/>
        <v>5814286.9253152963</v>
      </c>
      <c r="X157" s="18">
        <f t="shared" ca="1" si="50"/>
        <v>218477.31787760227</v>
      </c>
      <c r="Y157" s="17">
        <f t="shared" si="60"/>
        <v>-3135.5924499081448</v>
      </c>
      <c r="Z157" s="17">
        <f t="shared" si="61"/>
        <v>652.73547965398211</v>
      </c>
      <c r="AA157" s="17">
        <f t="shared" si="62"/>
        <v>1047.5824726964274</v>
      </c>
      <c r="AB157" s="17">
        <f t="shared" si="63"/>
        <v>245.49038035076228</v>
      </c>
      <c r="AC157" s="17">
        <f t="shared" si="64"/>
        <v>1248.3369629455483</v>
      </c>
      <c r="AD157" s="18">
        <f t="shared" si="65"/>
        <v>3.5717861865761336</v>
      </c>
      <c r="AE157" s="19">
        <f>IF($B157&gt;$C$1,"",p_2*$Q156*($S156/$W156)+p_3*$Q156*($T156/$W156))</f>
        <v>3198.5661426205338</v>
      </c>
      <c r="AF157" s="17">
        <f>IF($B157&gt;$C$1,"",p_4*$R156)</f>
        <v>2061.9816053860995</v>
      </c>
      <c r="AG157" s="17">
        <f>IF($B157&gt;$C$1,"",p_5*$R156)</f>
        <v>483.67469755970234</v>
      </c>
      <c r="AH157" s="18">
        <f t="shared" si="66"/>
        <v>2545.6563029458021</v>
      </c>
      <c r="AI157" s="72"/>
      <c r="AJ157" s="73"/>
      <c r="AK157" s="73"/>
      <c r="AL157" s="72"/>
      <c r="AM157" s="73"/>
      <c r="AN157" s="73">
        <f t="shared" si="67"/>
        <v>518</v>
      </c>
      <c r="AO157" s="19" t="str">
        <f t="shared" ca="1" si="68"/>
        <v>-</v>
      </c>
      <c r="AP157" s="17" t="str">
        <f t="shared" ca="1" si="69"/>
        <v>-</v>
      </c>
      <c r="AQ157" s="17" t="str">
        <f t="shared" ca="1" si="70"/>
        <v>-</v>
      </c>
      <c r="AR157" s="66" t="str">
        <f t="shared" ca="1" si="71"/>
        <v>-</v>
      </c>
    </row>
    <row r="158" spans="1:44" s="1" customFormat="1" ht="12" x14ac:dyDescent="0.35">
      <c r="A158" s="84"/>
      <c r="B158" s="40">
        <f t="shared" si="51"/>
        <v>155</v>
      </c>
      <c r="C158" s="41">
        <f t="shared" si="52"/>
        <v>44006</v>
      </c>
      <c r="D158" s="28">
        <f>'I Disease Parameters'!$E$6/(1000*365)</f>
        <v>2.4383561643835616E-5</v>
      </c>
      <c r="E158" s="28">
        <f>'I Disease Parameters'!$E$7/(1000*365)</f>
        <v>1.3698630136986302E-5</v>
      </c>
      <c r="F158" s="27">
        <f>(1-'I Disease Parameters'!$E$8)/'I Disease Parameters'!$E$10</f>
        <v>0.16200000000000001</v>
      </c>
      <c r="G158" s="27">
        <f>'I Disease Parameters'!$E$8/'I Disease Parameters'!$E$11</f>
        <v>3.7999999999999999E-2</v>
      </c>
      <c r="H158" s="27">
        <f>1/'I Disease Parameters'!$E$12</f>
        <v>0.05</v>
      </c>
      <c r="I158" s="27">
        <f>'I Disease Parameters'!$E$9/'I Disease Parameters'!$E$14</f>
        <v>0</v>
      </c>
      <c r="J158" s="82">
        <f t="shared" si="72"/>
        <v>2.9622548171950012</v>
      </c>
      <c r="K158" s="60">
        <f t="shared" si="73"/>
        <v>0.96147505943347544</v>
      </c>
      <c r="L158" s="30">
        <f t="shared" si="74"/>
        <v>0.98499999999999999</v>
      </c>
      <c r="M158" s="27">
        <f>J158/'I Disease Parameters'!$E$12</f>
        <v>0.14811274085975007</v>
      </c>
      <c r="N158" s="27">
        <f>K158/'I Disease Parameters'!$E$13</f>
        <v>4.8073752971673774E-2</v>
      </c>
      <c r="O158" s="27">
        <f>L158/'I Disease Parameters'!$E$13</f>
        <v>4.9250000000000002E-2</v>
      </c>
      <c r="P158" s="27">
        <f>(1-L158)/'I Disease Parameters'!$E$13</f>
        <v>7.5000000000000067E-4</v>
      </c>
      <c r="Q158" s="19">
        <f t="shared" si="53"/>
        <v>5745812.4798526419</v>
      </c>
      <c r="R158" s="17">
        <f t="shared" si="54"/>
        <v>14066.511066363415</v>
      </c>
      <c r="S158" s="17">
        <f t="shared" si="55"/>
        <v>22430.940443817501</v>
      </c>
      <c r="T158" s="17">
        <f t="shared" si="56"/>
        <v>5265.8884091304271</v>
      </c>
      <c r="U158" s="17">
        <f t="shared" si="57"/>
        <v>26769.474896930638</v>
      </c>
      <c r="V158" s="17">
        <f t="shared" si="58"/>
        <v>82.959416492505312</v>
      </c>
      <c r="W158" s="17">
        <f t="shared" si="59"/>
        <v>5814345.294668884</v>
      </c>
      <c r="X158" s="18">
        <f t="shared" ca="1" si="50"/>
        <v>218477.31787760227</v>
      </c>
      <c r="Y158" s="17">
        <f t="shared" si="60"/>
        <v>-3298.8626986984164</v>
      </c>
      <c r="Z158" s="17">
        <f t="shared" si="61"/>
        <v>685.49407198042354</v>
      </c>
      <c r="AA158" s="17">
        <f t="shared" si="62"/>
        <v>1100.9321463207234</v>
      </c>
      <c r="AB158" s="17">
        <f t="shared" si="63"/>
        <v>258.01644667815344</v>
      </c>
      <c r="AC158" s="17">
        <f t="shared" si="64"/>
        <v>1312.7893873063003</v>
      </c>
      <c r="AD158" s="18">
        <f t="shared" si="65"/>
        <v>3.7559039718392029</v>
      </c>
      <c r="AE158" s="19">
        <f>IF($B158&gt;$C$1,"",p_2*$Q157*($S157/$W157)+p_3*$Q157*($T157/$W157))</f>
        <v>3361.8807724596832</v>
      </c>
      <c r="AF158" s="17">
        <f>IF($B158&gt;$C$1,"",p_4*$R157)</f>
        <v>2167.7247530900445</v>
      </c>
      <c r="AG158" s="17">
        <f>IF($B158&gt;$C$1,"",p_5*$R157)</f>
        <v>508.47864578655367</v>
      </c>
      <c r="AH158" s="18">
        <f t="shared" si="66"/>
        <v>2676.2033988765979</v>
      </c>
      <c r="AI158" s="72"/>
      <c r="AJ158" s="73"/>
      <c r="AK158" s="73"/>
      <c r="AL158" s="72"/>
      <c r="AM158" s="73"/>
      <c r="AN158" s="73">
        <f t="shared" si="67"/>
        <v>518</v>
      </c>
      <c r="AO158" s="19" t="str">
        <f t="shared" ca="1" si="68"/>
        <v>-</v>
      </c>
      <c r="AP158" s="17" t="str">
        <f t="shared" ca="1" si="69"/>
        <v>-</v>
      </c>
      <c r="AQ158" s="17" t="str">
        <f t="shared" ca="1" si="70"/>
        <v>-</v>
      </c>
      <c r="AR158" s="66" t="str">
        <f t="shared" ca="1" si="71"/>
        <v>-</v>
      </c>
    </row>
    <row r="159" spans="1:44" s="1" customFormat="1" ht="12" x14ac:dyDescent="0.35">
      <c r="A159" s="84"/>
      <c r="B159" s="40">
        <f t="shared" si="51"/>
        <v>156</v>
      </c>
      <c r="C159" s="41">
        <f t="shared" si="52"/>
        <v>44007</v>
      </c>
      <c r="D159" s="28">
        <f>'I Disease Parameters'!$E$6/(1000*365)</f>
        <v>2.4383561643835616E-5</v>
      </c>
      <c r="E159" s="28">
        <f>'I Disease Parameters'!$E$7/(1000*365)</f>
        <v>1.3698630136986302E-5</v>
      </c>
      <c r="F159" s="27">
        <f>(1-'I Disease Parameters'!$E$8)/'I Disease Parameters'!$E$10</f>
        <v>0.16200000000000001</v>
      </c>
      <c r="G159" s="27">
        <f>'I Disease Parameters'!$E$8/'I Disease Parameters'!$E$11</f>
        <v>3.7999999999999999E-2</v>
      </c>
      <c r="H159" s="27">
        <f>1/'I Disease Parameters'!$E$12</f>
        <v>0.05</v>
      </c>
      <c r="I159" s="27">
        <f>'I Disease Parameters'!$E$9/'I Disease Parameters'!$E$14</f>
        <v>0</v>
      </c>
      <c r="J159" s="82">
        <f t="shared" si="72"/>
        <v>2.9622548171950012</v>
      </c>
      <c r="K159" s="60">
        <f t="shared" si="73"/>
        <v>0.96147505943347544</v>
      </c>
      <c r="L159" s="30">
        <f t="shared" si="74"/>
        <v>0.98499999999999999</v>
      </c>
      <c r="M159" s="27">
        <f>J159/'I Disease Parameters'!$E$12</f>
        <v>0.14811274085975007</v>
      </c>
      <c r="N159" s="27">
        <f>K159/'I Disease Parameters'!$E$13</f>
        <v>4.8073752971673774E-2</v>
      </c>
      <c r="O159" s="27">
        <f>L159/'I Disease Parameters'!$E$13</f>
        <v>4.9250000000000002E-2</v>
      </c>
      <c r="P159" s="27">
        <f>(1-L159)/'I Disease Parameters'!$E$13</f>
        <v>7.5000000000000067E-4</v>
      </c>
      <c r="Q159" s="19">
        <f t="shared" si="53"/>
        <v>5742342.2288511228</v>
      </c>
      <c r="R159" s="17">
        <f t="shared" si="54"/>
        <v>14786.331849589784</v>
      </c>
      <c r="S159" s="17">
        <f t="shared" si="55"/>
        <v>23587.86094122073</v>
      </c>
      <c r="T159" s="17">
        <f t="shared" si="56"/>
        <v>5537.0492737380564</v>
      </c>
      <c r="U159" s="17">
        <f t="shared" si="57"/>
        <v>28150.000218135614</v>
      </c>
      <c r="V159" s="17">
        <f t="shared" si="58"/>
        <v>86.908832799353135</v>
      </c>
      <c r="W159" s="17">
        <f t="shared" si="59"/>
        <v>5814403.4711338067</v>
      </c>
      <c r="X159" s="18">
        <f t="shared" ca="1" si="50"/>
        <v>218477.31787760227</v>
      </c>
      <c r="Y159" s="17">
        <f t="shared" si="60"/>
        <v>-3470.251001519151</v>
      </c>
      <c r="Z159" s="17">
        <f t="shared" si="61"/>
        <v>719.8207832263688</v>
      </c>
      <c r="AA159" s="17">
        <f t="shared" si="62"/>
        <v>1156.9204974032291</v>
      </c>
      <c r="AB159" s="17">
        <f t="shared" si="63"/>
        <v>271.16086460762926</v>
      </c>
      <c r="AC159" s="17">
        <f t="shared" si="64"/>
        <v>1380.5253212049756</v>
      </c>
      <c r="AD159" s="18">
        <f t="shared" si="65"/>
        <v>3.949416306847823</v>
      </c>
      <c r="AE159" s="19">
        <f>IF($B159&gt;$C$1,"",p_2*$Q158*($S158/$W158)+p_3*$Q158*($T158/$W158))</f>
        <v>3533.3156884314635</v>
      </c>
      <c r="AF159" s="17">
        <f>IF($B159&gt;$C$1,"",p_4*$R158)</f>
        <v>2278.7747927508735</v>
      </c>
      <c r="AG159" s="17">
        <f>IF($B159&gt;$C$1,"",p_5*$R158)</f>
        <v>534.52742052180974</v>
      </c>
      <c r="AH159" s="18">
        <f t="shared" si="66"/>
        <v>2813.3022132726833</v>
      </c>
      <c r="AI159" s="72"/>
      <c r="AJ159" s="73"/>
      <c r="AK159" s="73"/>
      <c r="AL159" s="72"/>
      <c r="AM159" s="73"/>
      <c r="AN159" s="73">
        <f t="shared" si="67"/>
        <v>518</v>
      </c>
      <c r="AO159" s="19" t="str">
        <f t="shared" ca="1" si="68"/>
        <v>-</v>
      </c>
      <c r="AP159" s="17" t="str">
        <f t="shared" ca="1" si="69"/>
        <v>-</v>
      </c>
      <c r="AQ159" s="17" t="str">
        <f t="shared" ca="1" si="70"/>
        <v>-</v>
      </c>
      <c r="AR159" s="66" t="str">
        <f t="shared" ca="1" si="71"/>
        <v>-</v>
      </c>
    </row>
    <row r="160" spans="1:44" s="1" customFormat="1" ht="12" x14ac:dyDescent="0.35">
      <c r="A160" s="84"/>
      <c r="B160" s="40">
        <f t="shared" si="51"/>
        <v>157</v>
      </c>
      <c r="C160" s="41">
        <f t="shared" si="52"/>
        <v>44008</v>
      </c>
      <c r="D160" s="28">
        <f>'I Disease Parameters'!$E$6/(1000*365)</f>
        <v>2.4383561643835616E-5</v>
      </c>
      <c r="E160" s="28">
        <f>'I Disease Parameters'!$E$7/(1000*365)</f>
        <v>1.3698630136986302E-5</v>
      </c>
      <c r="F160" s="27">
        <f>(1-'I Disease Parameters'!$E$8)/'I Disease Parameters'!$E$10</f>
        <v>0.16200000000000001</v>
      </c>
      <c r="G160" s="27">
        <f>'I Disease Parameters'!$E$8/'I Disease Parameters'!$E$11</f>
        <v>3.7999999999999999E-2</v>
      </c>
      <c r="H160" s="27">
        <f>1/'I Disease Parameters'!$E$12</f>
        <v>0.05</v>
      </c>
      <c r="I160" s="27">
        <f>'I Disease Parameters'!$E$9/'I Disease Parameters'!$E$14</f>
        <v>0</v>
      </c>
      <c r="J160" s="82">
        <f t="shared" si="72"/>
        <v>2.9622548171950012</v>
      </c>
      <c r="K160" s="60">
        <f t="shared" si="73"/>
        <v>0.96147505943347544</v>
      </c>
      <c r="L160" s="30">
        <f t="shared" si="74"/>
        <v>0.98499999999999999</v>
      </c>
      <c r="M160" s="27">
        <f>J160/'I Disease Parameters'!$E$12</f>
        <v>0.14811274085975007</v>
      </c>
      <c r="N160" s="27">
        <f>K160/'I Disease Parameters'!$E$13</f>
        <v>4.8073752971673774E-2</v>
      </c>
      <c r="O160" s="27">
        <f>L160/'I Disease Parameters'!$E$13</f>
        <v>4.9250000000000002E-2</v>
      </c>
      <c r="P160" s="27">
        <f>(1-L160)/'I Disease Parameters'!$E$13</f>
        <v>7.5000000000000067E-4</v>
      </c>
      <c r="Q160" s="19">
        <f t="shared" si="53"/>
        <v>5738692.0909946347</v>
      </c>
      <c r="R160" s="17">
        <f t="shared" si="54"/>
        <v>15542.114426816817</v>
      </c>
      <c r="S160" s="17">
        <f t="shared" si="55"/>
        <v>24803.530532410481</v>
      </c>
      <c r="T160" s="17">
        <f t="shared" si="56"/>
        <v>5822.0015703455138</v>
      </c>
      <c r="U160" s="17">
        <f t="shared" si="57"/>
        <v>29601.707325486903</v>
      </c>
      <c r="V160" s="17">
        <f t="shared" si="58"/>
        <v>91.061619754656675</v>
      </c>
      <c r="W160" s="17">
        <f t="shared" si="59"/>
        <v>5814461.4448496941</v>
      </c>
      <c r="X160" s="18">
        <f t="shared" ca="1" si="50"/>
        <v>218477.31787760227</v>
      </c>
      <c r="Y160" s="17">
        <f t="shared" si="60"/>
        <v>-3650.1378564881161</v>
      </c>
      <c r="Z160" s="17">
        <f t="shared" si="61"/>
        <v>755.78257722703347</v>
      </c>
      <c r="AA160" s="17">
        <f t="shared" si="62"/>
        <v>1215.6695911897514</v>
      </c>
      <c r="AB160" s="17">
        <f t="shared" si="63"/>
        <v>284.95229660745736</v>
      </c>
      <c r="AC160" s="17">
        <f t="shared" si="64"/>
        <v>1451.7071073512889</v>
      </c>
      <c r="AD160" s="18">
        <f t="shared" si="65"/>
        <v>4.1527869553035401</v>
      </c>
      <c r="AE160" s="19">
        <f>IF($B160&gt;$C$1,"",p_2*$Q159*($S159/$W159)+p_3*$Q159*($T159/$W159))</f>
        <v>3713.251499636081</v>
      </c>
      <c r="AF160" s="17">
        <f>IF($B160&gt;$C$1,"",p_4*$R159)</f>
        <v>2395.3857596335451</v>
      </c>
      <c r="AG160" s="17">
        <f>IF($B160&gt;$C$1,"",p_5*$R159)</f>
        <v>561.88061028441177</v>
      </c>
      <c r="AH160" s="18">
        <f t="shared" si="66"/>
        <v>2957.266369917957</v>
      </c>
      <c r="AI160" s="72"/>
      <c r="AJ160" s="73"/>
      <c r="AK160" s="73"/>
      <c r="AL160" s="72"/>
      <c r="AM160" s="73"/>
      <c r="AN160" s="73">
        <f t="shared" si="67"/>
        <v>518</v>
      </c>
      <c r="AO160" s="19" t="str">
        <f t="shared" ca="1" si="68"/>
        <v>-</v>
      </c>
      <c r="AP160" s="17" t="str">
        <f t="shared" ca="1" si="69"/>
        <v>-</v>
      </c>
      <c r="AQ160" s="17" t="str">
        <f t="shared" ca="1" si="70"/>
        <v>-</v>
      </c>
      <c r="AR160" s="66" t="str">
        <f t="shared" ca="1" si="71"/>
        <v>-</v>
      </c>
    </row>
    <row r="161" spans="1:44" s="1" customFormat="1" ht="12" x14ac:dyDescent="0.35">
      <c r="A161" s="84"/>
      <c r="B161" s="40">
        <f t="shared" si="51"/>
        <v>158</v>
      </c>
      <c r="C161" s="41">
        <f t="shared" si="52"/>
        <v>44009</v>
      </c>
      <c r="D161" s="28">
        <f>'I Disease Parameters'!$E$6/(1000*365)</f>
        <v>2.4383561643835616E-5</v>
      </c>
      <c r="E161" s="28">
        <f>'I Disease Parameters'!$E$7/(1000*365)</f>
        <v>1.3698630136986302E-5</v>
      </c>
      <c r="F161" s="27">
        <f>(1-'I Disease Parameters'!$E$8)/'I Disease Parameters'!$E$10</f>
        <v>0.16200000000000001</v>
      </c>
      <c r="G161" s="27">
        <f>'I Disease Parameters'!$E$8/'I Disease Parameters'!$E$11</f>
        <v>3.7999999999999999E-2</v>
      </c>
      <c r="H161" s="27">
        <f>1/'I Disease Parameters'!$E$12</f>
        <v>0.05</v>
      </c>
      <c r="I161" s="27">
        <f>'I Disease Parameters'!$E$9/'I Disease Parameters'!$E$14</f>
        <v>0</v>
      </c>
      <c r="J161" s="82">
        <f t="shared" si="72"/>
        <v>2.9622548171950012</v>
      </c>
      <c r="K161" s="60">
        <f t="shared" si="73"/>
        <v>0.96147505943347544</v>
      </c>
      <c r="L161" s="30">
        <f t="shared" si="74"/>
        <v>0.98499999999999999</v>
      </c>
      <c r="M161" s="27">
        <f>J161/'I Disease Parameters'!$E$12</f>
        <v>0.14811274085975007</v>
      </c>
      <c r="N161" s="27">
        <f>K161/'I Disease Parameters'!$E$13</f>
        <v>4.8073752971673774E-2</v>
      </c>
      <c r="O161" s="27">
        <f>L161/'I Disease Parameters'!$E$13</f>
        <v>4.9250000000000002E-2</v>
      </c>
      <c r="P161" s="27">
        <f>(1-L161)/'I Disease Parameters'!$E$13</f>
        <v>7.5000000000000067E-4</v>
      </c>
      <c r="Q161" s="19">
        <f t="shared" si="53"/>
        <v>5734853.1718687434</v>
      </c>
      <c r="R161" s="17">
        <f t="shared" si="54"/>
        <v>16335.562820309799</v>
      </c>
      <c r="S161" s="17">
        <f t="shared" si="55"/>
        <v>26080.836768543428</v>
      </c>
      <c r="T161" s="17">
        <f t="shared" si="56"/>
        <v>6121.4220866011083</v>
      </c>
      <c r="U161" s="17">
        <f t="shared" si="57"/>
        <v>31128.211926606869</v>
      </c>
      <c r="V161" s="17">
        <f t="shared" si="58"/>
        <v>95.428120932415808</v>
      </c>
      <c r="W161" s="17">
        <f t="shared" si="59"/>
        <v>5814519.2054708041</v>
      </c>
      <c r="X161" s="18">
        <f t="shared" ca="1" si="50"/>
        <v>218477.31787760227</v>
      </c>
      <c r="Y161" s="17">
        <f t="shared" si="60"/>
        <v>-3838.9191258912906</v>
      </c>
      <c r="Z161" s="17">
        <f t="shared" si="61"/>
        <v>793.44839349298127</v>
      </c>
      <c r="AA161" s="17">
        <f t="shared" si="62"/>
        <v>1277.3062361329467</v>
      </c>
      <c r="AB161" s="17">
        <f t="shared" si="63"/>
        <v>299.42051625559452</v>
      </c>
      <c r="AC161" s="17">
        <f t="shared" si="64"/>
        <v>1526.5046011199665</v>
      </c>
      <c r="AD161" s="18">
        <f t="shared" si="65"/>
        <v>4.3665011777591332</v>
      </c>
      <c r="AE161" s="19">
        <f>IF($B161&gt;$C$1,"",p_2*$Q160*($S160/$W160)+p_3*$Q160*($T160/$W160))</f>
        <v>3902.0841845334244</v>
      </c>
      <c r="AF161" s="17">
        <f>IF($B161&gt;$C$1,"",p_4*$R160)</f>
        <v>2517.8225371443245</v>
      </c>
      <c r="AG161" s="17">
        <f>IF($B161&gt;$C$1,"",p_5*$R160)</f>
        <v>590.60034821903901</v>
      </c>
      <c r="AH161" s="18">
        <f t="shared" si="66"/>
        <v>3108.4228853633635</v>
      </c>
      <c r="AI161" s="72"/>
      <c r="AJ161" s="73"/>
      <c r="AK161" s="73"/>
      <c r="AL161" s="72"/>
      <c r="AM161" s="73"/>
      <c r="AN161" s="73">
        <f t="shared" si="67"/>
        <v>518</v>
      </c>
      <c r="AO161" s="19" t="str">
        <f t="shared" ca="1" si="68"/>
        <v>-</v>
      </c>
      <c r="AP161" s="17" t="str">
        <f t="shared" ca="1" si="69"/>
        <v>-</v>
      </c>
      <c r="AQ161" s="17" t="str">
        <f t="shared" ca="1" si="70"/>
        <v>-</v>
      </c>
      <c r="AR161" s="66" t="str">
        <f t="shared" ca="1" si="71"/>
        <v>-</v>
      </c>
    </row>
    <row r="162" spans="1:44" s="1" customFormat="1" ht="12" x14ac:dyDescent="0.35">
      <c r="A162" s="84"/>
      <c r="B162" s="40">
        <f t="shared" si="51"/>
        <v>159</v>
      </c>
      <c r="C162" s="41">
        <f t="shared" si="52"/>
        <v>44010</v>
      </c>
      <c r="D162" s="28">
        <f>'I Disease Parameters'!$E$6/(1000*365)</f>
        <v>2.4383561643835616E-5</v>
      </c>
      <c r="E162" s="28">
        <f>'I Disease Parameters'!$E$7/(1000*365)</f>
        <v>1.3698630136986302E-5</v>
      </c>
      <c r="F162" s="27">
        <f>(1-'I Disease Parameters'!$E$8)/'I Disease Parameters'!$E$10</f>
        <v>0.16200000000000001</v>
      </c>
      <c r="G162" s="27">
        <f>'I Disease Parameters'!$E$8/'I Disease Parameters'!$E$11</f>
        <v>3.7999999999999999E-2</v>
      </c>
      <c r="H162" s="27">
        <f>1/'I Disease Parameters'!$E$12</f>
        <v>0.05</v>
      </c>
      <c r="I162" s="27">
        <f>'I Disease Parameters'!$E$9/'I Disease Parameters'!$E$14</f>
        <v>0</v>
      </c>
      <c r="J162" s="82">
        <f t="shared" si="72"/>
        <v>2.9622548171950012</v>
      </c>
      <c r="K162" s="60">
        <f t="shared" si="73"/>
        <v>0.96147505943347544</v>
      </c>
      <c r="L162" s="30">
        <f t="shared" si="74"/>
        <v>0.98499999999999999</v>
      </c>
      <c r="M162" s="27">
        <f>J162/'I Disease Parameters'!$E$12</f>
        <v>0.14811274085975007</v>
      </c>
      <c r="N162" s="27">
        <f>K162/'I Disease Parameters'!$E$13</f>
        <v>4.8073752971673774E-2</v>
      </c>
      <c r="O162" s="27">
        <f>L162/'I Disease Parameters'!$E$13</f>
        <v>4.9250000000000002E-2</v>
      </c>
      <c r="P162" s="27">
        <f>(1-L162)/'I Disease Parameters'!$E$13</f>
        <v>7.5000000000000067E-4</v>
      </c>
      <c r="Q162" s="19">
        <f t="shared" si="53"/>
        <v>5730816.1654838314</v>
      </c>
      <c r="R162" s="17">
        <f t="shared" si="54"/>
        <v>17168.451921311556</v>
      </c>
      <c r="S162" s="17">
        <f t="shared" si="55"/>
        <v>27422.798835269885</v>
      </c>
      <c r="T162" s="17">
        <f t="shared" si="56"/>
        <v>6436.0185143457484</v>
      </c>
      <c r="U162" s="17">
        <f t="shared" si="57"/>
        <v>32733.307388937137</v>
      </c>
      <c r="V162" s="17">
        <f t="shared" si="58"/>
        <v>100.01918749736664</v>
      </c>
      <c r="W162" s="17">
        <f t="shared" si="59"/>
        <v>5814576.7421436952</v>
      </c>
      <c r="X162" s="18">
        <f t="shared" ca="1" si="50"/>
        <v>218477.31787760227</v>
      </c>
      <c r="Y162" s="17">
        <f t="shared" si="60"/>
        <v>-4037.006384911947</v>
      </c>
      <c r="Z162" s="17">
        <f t="shared" si="61"/>
        <v>832.88910100175781</v>
      </c>
      <c r="AA162" s="17">
        <f t="shared" si="62"/>
        <v>1341.9620667264571</v>
      </c>
      <c r="AB162" s="17">
        <f t="shared" si="63"/>
        <v>314.5964277446401</v>
      </c>
      <c r="AC162" s="17">
        <f t="shared" si="64"/>
        <v>1605.0954623302678</v>
      </c>
      <c r="AD162" s="18">
        <f t="shared" si="65"/>
        <v>4.591066564950836</v>
      </c>
      <c r="AE162" s="19">
        <f>IF($B162&gt;$C$1,"",p_2*$Q161*($S161/$W161)+p_3*$Q161*($T161/$W161))</f>
        <v>4100.2254398968707</v>
      </c>
      <c r="AF162" s="17">
        <f>IF($B162&gt;$C$1,"",p_4*$R161)</f>
        <v>2646.3611768901874</v>
      </c>
      <c r="AG162" s="17">
        <f>IF($B162&gt;$C$1,"",p_5*$R161)</f>
        <v>620.75138717177231</v>
      </c>
      <c r="AH162" s="18">
        <f t="shared" si="66"/>
        <v>3267.1125640619598</v>
      </c>
      <c r="AI162" s="72"/>
      <c r="AJ162" s="73"/>
      <c r="AK162" s="73"/>
      <c r="AL162" s="72"/>
      <c r="AM162" s="73"/>
      <c r="AN162" s="73">
        <f t="shared" si="67"/>
        <v>518</v>
      </c>
      <c r="AO162" s="19" t="str">
        <f t="shared" ca="1" si="68"/>
        <v>-</v>
      </c>
      <c r="AP162" s="17" t="str">
        <f t="shared" ca="1" si="69"/>
        <v>-</v>
      </c>
      <c r="AQ162" s="17" t="str">
        <f t="shared" ca="1" si="70"/>
        <v>-</v>
      </c>
      <c r="AR162" s="66" t="str">
        <f t="shared" ca="1" si="71"/>
        <v>-</v>
      </c>
    </row>
    <row r="163" spans="1:44" s="1" customFormat="1" ht="12" x14ac:dyDescent="0.35">
      <c r="A163" s="84"/>
      <c r="B163" s="40">
        <f t="shared" si="51"/>
        <v>160</v>
      </c>
      <c r="C163" s="41">
        <f t="shared" si="52"/>
        <v>44011</v>
      </c>
      <c r="D163" s="28">
        <f>'I Disease Parameters'!$E$6/(1000*365)</f>
        <v>2.4383561643835616E-5</v>
      </c>
      <c r="E163" s="28">
        <f>'I Disease Parameters'!$E$7/(1000*365)</f>
        <v>1.3698630136986302E-5</v>
      </c>
      <c r="F163" s="27">
        <f>(1-'I Disease Parameters'!$E$8)/'I Disease Parameters'!$E$10</f>
        <v>0.16200000000000001</v>
      </c>
      <c r="G163" s="27">
        <f>'I Disease Parameters'!$E$8/'I Disease Parameters'!$E$11</f>
        <v>3.7999999999999999E-2</v>
      </c>
      <c r="H163" s="27">
        <f>1/'I Disease Parameters'!$E$12</f>
        <v>0.05</v>
      </c>
      <c r="I163" s="27">
        <f>'I Disease Parameters'!$E$9/'I Disease Parameters'!$E$14</f>
        <v>0</v>
      </c>
      <c r="J163" s="82">
        <f t="shared" si="72"/>
        <v>2.9622548171950012</v>
      </c>
      <c r="K163" s="60">
        <f t="shared" si="73"/>
        <v>0.96147505943347544</v>
      </c>
      <c r="L163" s="30">
        <f t="shared" si="74"/>
        <v>0.98499999999999999</v>
      </c>
      <c r="M163" s="27">
        <f>J163/'I Disease Parameters'!$E$12</f>
        <v>0.14811274085975007</v>
      </c>
      <c r="N163" s="27">
        <f>K163/'I Disease Parameters'!$E$13</f>
        <v>4.8073752971673774E-2</v>
      </c>
      <c r="O163" s="27">
        <f>L163/'I Disease Parameters'!$E$13</f>
        <v>4.9250000000000002E-2</v>
      </c>
      <c r="P163" s="27">
        <f>(1-L163)/'I Disease Parameters'!$E$13</f>
        <v>7.5000000000000067E-4</v>
      </c>
      <c r="Q163" s="19">
        <f t="shared" si="53"/>
        <v>5726571.3382389052</v>
      </c>
      <c r="R163" s="17">
        <f t="shared" si="54"/>
        <v>18042.629357093425</v>
      </c>
      <c r="S163" s="17">
        <f t="shared" si="55"/>
        <v>28832.572449980296</v>
      </c>
      <c r="T163" s="17">
        <f t="shared" si="56"/>
        <v>6766.5305970011168</v>
      </c>
      <c r="U163" s="17">
        <f t="shared" si="57"/>
        <v>34420.972841061077</v>
      </c>
      <c r="V163" s="17">
        <f t="shared" si="58"/>
        <v>104.84620138312596</v>
      </c>
      <c r="W163" s="17">
        <f t="shared" si="59"/>
        <v>5814634.0434840405</v>
      </c>
      <c r="X163" s="18">
        <f t="shared" ca="1" si="50"/>
        <v>218477.31787760227</v>
      </c>
      <c r="Y163" s="17">
        <f t="shared" si="60"/>
        <v>-4244.827244926244</v>
      </c>
      <c r="Z163" s="17">
        <f t="shared" si="61"/>
        <v>874.17743578186855</v>
      </c>
      <c r="AA163" s="17">
        <f t="shared" si="62"/>
        <v>1409.7736147104115</v>
      </c>
      <c r="AB163" s="17">
        <f t="shared" si="63"/>
        <v>330.51208265536843</v>
      </c>
      <c r="AC163" s="17">
        <f t="shared" si="64"/>
        <v>1687.6654521239398</v>
      </c>
      <c r="AD163" s="18">
        <f t="shared" si="65"/>
        <v>4.8270138857593139</v>
      </c>
      <c r="AE163" s="19">
        <f>IF($B163&gt;$C$1,"",p_2*$Q162*($S162/$W162)+p_3*$Q162*($T162/$W162))</f>
        <v>4308.1030043170695</v>
      </c>
      <c r="AF163" s="17">
        <f>IF($B163&gt;$C$1,"",p_4*$R162)</f>
        <v>2781.2892112524723</v>
      </c>
      <c r="AG163" s="17">
        <f>IF($B163&gt;$C$1,"",p_5*$R162)</f>
        <v>652.40117300983911</v>
      </c>
      <c r="AH163" s="18">
        <f t="shared" si="66"/>
        <v>3433.6903842623115</v>
      </c>
      <c r="AI163" s="72"/>
      <c r="AJ163" s="73"/>
      <c r="AK163" s="73"/>
      <c r="AL163" s="72"/>
      <c r="AM163" s="73"/>
      <c r="AN163" s="73">
        <f t="shared" si="67"/>
        <v>518</v>
      </c>
      <c r="AO163" s="19" t="str">
        <f t="shared" ca="1" si="68"/>
        <v>-</v>
      </c>
      <c r="AP163" s="17" t="str">
        <f t="shared" ca="1" si="69"/>
        <v>-</v>
      </c>
      <c r="AQ163" s="17" t="str">
        <f t="shared" ca="1" si="70"/>
        <v>-</v>
      </c>
      <c r="AR163" s="66" t="str">
        <f t="shared" ca="1" si="71"/>
        <v>-</v>
      </c>
    </row>
    <row r="164" spans="1:44" s="1" customFormat="1" ht="12" x14ac:dyDescent="0.35">
      <c r="A164" s="84"/>
      <c r="B164" s="40">
        <f t="shared" si="51"/>
        <v>161</v>
      </c>
      <c r="C164" s="41">
        <f t="shared" si="52"/>
        <v>44012</v>
      </c>
      <c r="D164" s="28">
        <f>'I Disease Parameters'!$E$6/(1000*365)</f>
        <v>2.4383561643835616E-5</v>
      </c>
      <c r="E164" s="28">
        <f>'I Disease Parameters'!$E$7/(1000*365)</f>
        <v>1.3698630136986302E-5</v>
      </c>
      <c r="F164" s="27">
        <f>(1-'I Disease Parameters'!$E$8)/'I Disease Parameters'!$E$10</f>
        <v>0.16200000000000001</v>
      </c>
      <c r="G164" s="27">
        <f>'I Disease Parameters'!$E$8/'I Disease Parameters'!$E$11</f>
        <v>3.7999999999999999E-2</v>
      </c>
      <c r="H164" s="27">
        <f>1/'I Disease Parameters'!$E$12</f>
        <v>0.05</v>
      </c>
      <c r="I164" s="27">
        <f>'I Disease Parameters'!$E$9/'I Disease Parameters'!$E$14</f>
        <v>0</v>
      </c>
      <c r="J164" s="82">
        <f t="shared" si="72"/>
        <v>2.9622548171950012</v>
      </c>
      <c r="K164" s="60">
        <f t="shared" si="73"/>
        <v>0.96147505943347544</v>
      </c>
      <c r="L164" s="30">
        <f t="shared" si="74"/>
        <v>0.98499999999999999</v>
      </c>
      <c r="M164" s="27">
        <f>J164/'I Disease Parameters'!$E$12</f>
        <v>0.14811274085975007</v>
      </c>
      <c r="N164" s="27">
        <f>K164/'I Disease Parameters'!$E$13</f>
        <v>4.8073752971673774E-2</v>
      </c>
      <c r="O164" s="27">
        <f>L164/'I Disease Parameters'!$E$13</f>
        <v>4.9250000000000002E-2</v>
      </c>
      <c r="P164" s="27">
        <f>(1-L164)/'I Disease Parameters'!$E$13</f>
        <v>7.5000000000000067E-4</v>
      </c>
      <c r="Q164" s="19">
        <f t="shared" si="53"/>
        <v>5722108.5125927906</v>
      </c>
      <c r="R164" s="17">
        <f t="shared" si="54"/>
        <v>18960.017277403134</v>
      </c>
      <c r="S164" s="17">
        <f t="shared" si="55"/>
        <v>30313.454816584526</v>
      </c>
      <c r="T164" s="17">
        <f t="shared" si="56"/>
        <v>7113.7312905206518</v>
      </c>
      <c r="U164" s="17">
        <f t="shared" si="57"/>
        <v>36195.381575286498</v>
      </c>
      <c r="V164" s="17">
        <f t="shared" si="58"/>
        <v>109.9210993308768</v>
      </c>
      <c r="W164" s="17">
        <f t="shared" si="59"/>
        <v>5814691.0975525854</v>
      </c>
      <c r="X164" s="18">
        <f t="shared" ca="1" si="50"/>
        <v>218477.31787760227</v>
      </c>
      <c r="Y164" s="17">
        <f t="shared" si="60"/>
        <v>-4462.8256461145356</v>
      </c>
      <c r="Z164" s="17">
        <f t="shared" si="61"/>
        <v>917.38792030970944</v>
      </c>
      <c r="AA164" s="17">
        <f t="shared" si="62"/>
        <v>1480.8823666042299</v>
      </c>
      <c r="AB164" s="17">
        <f t="shared" si="63"/>
        <v>347.20069351953498</v>
      </c>
      <c r="AC164" s="17">
        <f t="shared" si="64"/>
        <v>1774.4087342254206</v>
      </c>
      <c r="AD164" s="18">
        <f t="shared" si="65"/>
        <v>5.0748979477508414</v>
      </c>
      <c r="AE164" s="19">
        <f>IF($B164&gt;$C$1,"",p_2*$Q163*($S163/$W163)+p_3*$Q163*($T163/$W163))</f>
        <v>4526.160951034657</v>
      </c>
      <c r="AF164" s="17">
        <f>IF($B164&gt;$C$1,"",p_4*$R163)</f>
        <v>2922.9059558491349</v>
      </c>
      <c r="AG164" s="17">
        <f>IF($B164&gt;$C$1,"",p_5*$R163)</f>
        <v>685.61991556955013</v>
      </c>
      <c r="AH164" s="18">
        <f t="shared" si="66"/>
        <v>3608.5258714186848</v>
      </c>
      <c r="AI164" s="72"/>
      <c r="AJ164" s="73"/>
      <c r="AK164" s="73"/>
      <c r="AL164" s="72"/>
      <c r="AM164" s="73"/>
      <c r="AN164" s="73">
        <f t="shared" si="67"/>
        <v>518</v>
      </c>
      <c r="AO164" s="19" t="str">
        <f t="shared" ca="1" si="68"/>
        <v>-</v>
      </c>
      <c r="AP164" s="17" t="str">
        <f t="shared" ca="1" si="69"/>
        <v>-</v>
      </c>
      <c r="AQ164" s="17" t="str">
        <f t="shared" ca="1" si="70"/>
        <v>-</v>
      </c>
      <c r="AR164" s="66" t="str">
        <f t="shared" ca="1" si="71"/>
        <v>-</v>
      </c>
    </row>
    <row r="165" spans="1:44" s="1" customFormat="1" ht="12" x14ac:dyDescent="0.35">
      <c r="A165" s="84"/>
      <c r="B165" s="40">
        <f t="shared" si="51"/>
        <v>162</v>
      </c>
      <c r="C165" s="41">
        <f t="shared" si="52"/>
        <v>44013</v>
      </c>
      <c r="D165" s="28">
        <f>'I Disease Parameters'!$E$6/(1000*365)</f>
        <v>2.4383561643835616E-5</v>
      </c>
      <c r="E165" s="28">
        <f>'I Disease Parameters'!$E$7/(1000*365)</f>
        <v>1.3698630136986302E-5</v>
      </c>
      <c r="F165" s="27">
        <f>(1-'I Disease Parameters'!$E$8)/'I Disease Parameters'!$E$10</f>
        <v>0.16200000000000001</v>
      </c>
      <c r="G165" s="27">
        <f>'I Disease Parameters'!$E$8/'I Disease Parameters'!$E$11</f>
        <v>3.7999999999999999E-2</v>
      </c>
      <c r="H165" s="27">
        <f>1/'I Disease Parameters'!$E$12</f>
        <v>0.05</v>
      </c>
      <c r="I165" s="27">
        <f>'I Disease Parameters'!$E$9/'I Disease Parameters'!$E$14</f>
        <v>0</v>
      </c>
      <c r="J165" s="82">
        <f t="shared" si="72"/>
        <v>2.9622548171950012</v>
      </c>
      <c r="K165" s="60">
        <f t="shared" si="73"/>
        <v>0.96147505943347544</v>
      </c>
      <c r="L165" s="30">
        <f t="shared" si="74"/>
        <v>0.98499999999999999</v>
      </c>
      <c r="M165" s="27">
        <f>J165/'I Disease Parameters'!$E$12</f>
        <v>0.14811274085975007</v>
      </c>
      <c r="N165" s="27">
        <f>K165/'I Disease Parameters'!$E$13</f>
        <v>4.8073752971673774E-2</v>
      </c>
      <c r="O165" s="27">
        <f>L165/'I Disease Parameters'!$E$13</f>
        <v>4.9250000000000002E-2</v>
      </c>
      <c r="P165" s="27">
        <f>(1-L165)/'I Disease Parameters'!$E$13</f>
        <v>7.5000000000000067E-4</v>
      </c>
      <c r="Q165" s="19">
        <f t="shared" si="53"/>
        <v>5717417.0504791783</v>
      </c>
      <c r="R165" s="17">
        <f t="shared" si="54"/>
        <v>19922.614039970558</v>
      </c>
      <c r="S165" s="17">
        <f t="shared" si="55"/>
        <v>31868.889621888899</v>
      </c>
      <c r="T165" s="17">
        <f t="shared" si="56"/>
        <v>7478.4279341620959</v>
      </c>
      <c r="U165" s="17">
        <f t="shared" si="57"/>
        <v>38060.909755028995</v>
      </c>
      <c r="V165" s="17">
        <f t="shared" si="58"/>
        <v>115.2563977987673</v>
      </c>
      <c r="W165" s="17">
        <f t="shared" si="59"/>
        <v>5814747.8918302292</v>
      </c>
      <c r="X165" s="18">
        <f t="shared" ca="1" si="50"/>
        <v>218477.31787760227</v>
      </c>
      <c r="Y165" s="17">
        <f t="shared" si="60"/>
        <v>-4691.4621136123314</v>
      </c>
      <c r="Z165" s="17">
        <f t="shared" si="61"/>
        <v>962.59676256742387</v>
      </c>
      <c r="AA165" s="17">
        <f t="shared" si="62"/>
        <v>1555.4348053043723</v>
      </c>
      <c r="AB165" s="17">
        <f t="shared" si="63"/>
        <v>364.6966436414441</v>
      </c>
      <c r="AC165" s="17">
        <f t="shared" si="64"/>
        <v>1865.5281797424977</v>
      </c>
      <c r="AD165" s="18">
        <f t="shared" si="65"/>
        <v>5.335298467890496</v>
      </c>
      <c r="AE165" s="19">
        <f>IF($B165&gt;$C$1,"",p_2*$Q164*($S164/$W164)+p_3*$Q164*($T164/$W164))</f>
        <v>4754.8599443121302</v>
      </c>
      <c r="AF165" s="17">
        <f>IF($B165&gt;$C$1,"",p_4*$R164)</f>
        <v>3071.5227989393079</v>
      </c>
      <c r="AG165" s="17">
        <f>IF($B165&gt;$C$1,"",p_5*$R164)</f>
        <v>720.48065654131904</v>
      </c>
      <c r="AH165" s="18">
        <f t="shared" si="66"/>
        <v>3792.0034554806271</v>
      </c>
      <c r="AI165" s="72"/>
      <c r="AJ165" s="73"/>
      <c r="AK165" s="73"/>
      <c r="AL165" s="72"/>
      <c r="AM165" s="73"/>
      <c r="AN165" s="73">
        <f t="shared" si="67"/>
        <v>518</v>
      </c>
      <c r="AO165" s="19" t="str">
        <f t="shared" ca="1" si="68"/>
        <v>-</v>
      </c>
      <c r="AP165" s="17" t="str">
        <f t="shared" ca="1" si="69"/>
        <v>-</v>
      </c>
      <c r="AQ165" s="17" t="str">
        <f t="shared" ca="1" si="70"/>
        <v>-</v>
      </c>
      <c r="AR165" s="66" t="str">
        <f t="shared" ca="1" si="71"/>
        <v>-</v>
      </c>
    </row>
    <row r="166" spans="1:44" s="1" customFormat="1" ht="12" x14ac:dyDescent="0.35">
      <c r="A166" s="84"/>
      <c r="B166" s="40">
        <f t="shared" si="51"/>
        <v>163</v>
      </c>
      <c r="C166" s="41">
        <f t="shared" si="52"/>
        <v>44014</v>
      </c>
      <c r="D166" s="28">
        <f>'I Disease Parameters'!$E$6/(1000*365)</f>
        <v>2.4383561643835616E-5</v>
      </c>
      <c r="E166" s="28">
        <f>'I Disease Parameters'!$E$7/(1000*365)</f>
        <v>1.3698630136986302E-5</v>
      </c>
      <c r="F166" s="27">
        <f>(1-'I Disease Parameters'!$E$8)/'I Disease Parameters'!$E$10</f>
        <v>0.16200000000000001</v>
      </c>
      <c r="G166" s="27">
        <f>'I Disease Parameters'!$E$8/'I Disease Parameters'!$E$11</f>
        <v>3.7999999999999999E-2</v>
      </c>
      <c r="H166" s="27">
        <f>1/'I Disease Parameters'!$E$12</f>
        <v>0.05</v>
      </c>
      <c r="I166" s="27">
        <f>'I Disease Parameters'!$E$9/'I Disease Parameters'!$E$14</f>
        <v>0</v>
      </c>
      <c r="J166" s="82">
        <f t="shared" si="72"/>
        <v>2.9622548171950012</v>
      </c>
      <c r="K166" s="60">
        <f t="shared" si="73"/>
        <v>0.96147505943347544</v>
      </c>
      <c r="L166" s="30">
        <f t="shared" si="74"/>
        <v>0.98499999999999999</v>
      </c>
      <c r="M166" s="27">
        <f>J166/'I Disease Parameters'!$E$12</f>
        <v>0.14811274085975007</v>
      </c>
      <c r="N166" s="27">
        <f>K166/'I Disease Parameters'!$E$13</f>
        <v>4.8073752971673774E-2</v>
      </c>
      <c r="O166" s="27">
        <f>L166/'I Disease Parameters'!$E$13</f>
        <v>4.9250000000000002E-2</v>
      </c>
      <c r="P166" s="27">
        <f>(1-L166)/'I Disease Parameters'!$E$13</f>
        <v>7.5000000000000067E-4</v>
      </c>
      <c r="Q166" s="19">
        <f t="shared" si="53"/>
        <v>5712485.8365083858</v>
      </c>
      <c r="R166" s="17">
        <f t="shared" si="54"/>
        <v>20932.495772398219</v>
      </c>
      <c r="S166" s="17">
        <f t="shared" si="55"/>
        <v>33502.472055137878</v>
      </c>
      <c r="T166" s="17">
        <f t="shared" si="56"/>
        <v>7861.4634267545953</v>
      </c>
      <c r="U166" s="17">
        <f t="shared" si="57"/>
        <v>40022.145429555516</v>
      </c>
      <c r="V166" s="17">
        <f t="shared" si="58"/>
        <v>120.86521874938887</v>
      </c>
      <c r="W166" s="17">
        <f t="shared" si="59"/>
        <v>5814804.4131922321</v>
      </c>
      <c r="X166" s="18">
        <f t="shared" ca="1" si="50"/>
        <v>218477.31787760227</v>
      </c>
      <c r="Y166" s="17">
        <f t="shared" si="60"/>
        <v>-4931.2139707924798</v>
      </c>
      <c r="Z166" s="17">
        <f t="shared" si="61"/>
        <v>1009.8817324276606</v>
      </c>
      <c r="AA166" s="17">
        <f t="shared" si="62"/>
        <v>1633.5824332489792</v>
      </c>
      <c r="AB166" s="17">
        <f t="shared" si="63"/>
        <v>383.03549259249939</v>
      </c>
      <c r="AC166" s="17">
        <f t="shared" si="64"/>
        <v>1961.2356745265206</v>
      </c>
      <c r="AD166" s="18">
        <f t="shared" si="65"/>
        <v>5.6088209506215776</v>
      </c>
      <c r="AE166" s="19">
        <f>IF($B166&gt;$C$1,"",p_2*$Q165*($S165/$W165)+p_3*$Q165*($T165/$W165))</f>
        <v>4994.6774529428712</v>
      </c>
      <c r="AF166" s="17">
        <f>IF($B166&gt;$C$1,"",p_4*$R165)</f>
        <v>3227.4634744752307</v>
      </c>
      <c r="AG166" s="17">
        <f>IF($B166&gt;$C$1,"",p_5*$R165)</f>
        <v>757.0593335188812</v>
      </c>
      <c r="AH166" s="18">
        <f t="shared" si="66"/>
        <v>3984.5228079941116</v>
      </c>
      <c r="AI166" s="72"/>
      <c r="AJ166" s="73"/>
      <c r="AK166" s="73"/>
      <c r="AL166" s="72"/>
      <c r="AM166" s="73"/>
      <c r="AN166" s="73">
        <f t="shared" si="67"/>
        <v>518</v>
      </c>
      <c r="AO166" s="19" t="str">
        <f t="shared" ca="1" si="68"/>
        <v>-</v>
      </c>
      <c r="AP166" s="17" t="str">
        <f t="shared" ca="1" si="69"/>
        <v>-</v>
      </c>
      <c r="AQ166" s="17" t="str">
        <f t="shared" ca="1" si="70"/>
        <v>-</v>
      </c>
      <c r="AR166" s="66" t="str">
        <f t="shared" ca="1" si="71"/>
        <v>-</v>
      </c>
    </row>
    <row r="167" spans="1:44" s="1" customFormat="1" ht="12" x14ac:dyDescent="0.35">
      <c r="A167" s="84"/>
      <c r="B167" s="40">
        <f t="shared" si="51"/>
        <v>164</v>
      </c>
      <c r="C167" s="41">
        <f t="shared" si="52"/>
        <v>44015</v>
      </c>
      <c r="D167" s="28">
        <f>'I Disease Parameters'!$E$6/(1000*365)</f>
        <v>2.4383561643835616E-5</v>
      </c>
      <c r="E167" s="28">
        <f>'I Disease Parameters'!$E$7/(1000*365)</f>
        <v>1.3698630136986302E-5</v>
      </c>
      <c r="F167" s="27">
        <f>(1-'I Disease Parameters'!$E$8)/'I Disease Parameters'!$E$10</f>
        <v>0.16200000000000001</v>
      </c>
      <c r="G167" s="27">
        <f>'I Disease Parameters'!$E$8/'I Disease Parameters'!$E$11</f>
        <v>3.7999999999999999E-2</v>
      </c>
      <c r="H167" s="27">
        <f>1/'I Disease Parameters'!$E$12</f>
        <v>0.05</v>
      </c>
      <c r="I167" s="27">
        <f>'I Disease Parameters'!$E$9/'I Disease Parameters'!$E$14</f>
        <v>0</v>
      </c>
      <c r="J167" s="82">
        <f t="shared" si="72"/>
        <v>2.9622548171950012</v>
      </c>
      <c r="K167" s="60">
        <f t="shared" si="73"/>
        <v>0.96147505943347544</v>
      </c>
      <c r="L167" s="30">
        <f t="shared" si="74"/>
        <v>0.98499999999999999</v>
      </c>
      <c r="M167" s="27">
        <f>J167/'I Disease Parameters'!$E$12</f>
        <v>0.14811274085975007</v>
      </c>
      <c r="N167" s="27">
        <f>K167/'I Disease Parameters'!$E$13</f>
        <v>4.8073752971673774E-2</v>
      </c>
      <c r="O167" s="27">
        <f>L167/'I Disease Parameters'!$E$13</f>
        <v>4.9250000000000002E-2</v>
      </c>
      <c r="P167" s="27">
        <f>(1-L167)/'I Disease Parameters'!$E$13</f>
        <v>7.5000000000000067E-4</v>
      </c>
      <c r="Q167" s="19">
        <f t="shared" si="53"/>
        <v>5707303.2610057658</v>
      </c>
      <c r="R167" s="17">
        <f t="shared" si="54"/>
        <v>21991.817785239291</v>
      </c>
      <c r="S167" s="17">
        <f t="shared" si="55"/>
        <v>35217.953829536134</v>
      </c>
      <c r="T167" s="17">
        <f t="shared" si="56"/>
        <v>8263.7174034881791</v>
      </c>
      <c r="U167" s="17">
        <f t="shared" si="57"/>
        <v>42083.897857512544</v>
      </c>
      <c r="V167" s="17">
        <f t="shared" si="58"/>
        <v>126.76131631945482</v>
      </c>
      <c r="W167" s="17">
        <f t="shared" si="59"/>
        <v>5814860.6478815414</v>
      </c>
      <c r="X167" s="18">
        <f t="shared" ca="1" si="50"/>
        <v>218477.31787760227</v>
      </c>
      <c r="Y167" s="17">
        <f t="shared" si="60"/>
        <v>-5182.5755026200786</v>
      </c>
      <c r="Z167" s="17">
        <f t="shared" si="61"/>
        <v>1059.3220128410721</v>
      </c>
      <c r="AA167" s="17">
        <f t="shared" si="62"/>
        <v>1715.4817743982567</v>
      </c>
      <c r="AB167" s="17">
        <f t="shared" si="63"/>
        <v>402.25397673358384</v>
      </c>
      <c r="AC167" s="17">
        <f t="shared" si="64"/>
        <v>2061.752427957028</v>
      </c>
      <c r="AD167" s="18">
        <f t="shared" si="65"/>
        <v>5.8960975700659475</v>
      </c>
      <c r="AE167" s="19">
        <f>IF($B167&gt;$C$1,"",p_2*$Q166*($S166/$W166)+p_3*$Q166*($T166/$W166))</f>
        <v>5246.1079138381483</v>
      </c>
      <c r="AF167" s="17">
        <f>IF($B167&gt;$C$1,"",p_4*$R166)</f>
        <v>3391.0643151285117</v>
      </c>
      <c r="AG167" s="17">
        <f>IF($B167&gt;$C$1,"",p_5*$R166)</f>
        <v>795.43483935113227</v>
      </c>
      <c r="AH167" s="18">
        <f t="shared" si="66"/>
        <v>4186.4991544796439</v>
      </c>
      <c r="AI167" s="72"/>
      <c r="AJ167" s="73"/>
      <c r="AK167" s="73"/>
      <c r="AL167" s="72"/>
      <c r="AM167" s="73"/>
      <c r="AN167" s="73">
        <f t="shared" si="67"/>
        <v>518</v>
      </c>
      <c r="AO167" s="19" t="str">
        <f t="shared" ca="1" si="68"/>
        <v>-</v>
      </c>
      <c r="AP167" s="17" t="str">
        <f t="shared" ca="1" si="69"/>
        <v>-</v>
      </c>
      <c r="AQ167" s="17" t="str">
        <f t="shared" ca="1" si="70"/>
        <v>-</v>
      </c>
      <c r="AR167" s="66" t="str">
        <f t="shared" ca="1" si="71"/>
        <v>-</v>
      </c>
    </row>
    <row r="168" spans="1:44" s="1" customFormat="1" ht="12" x14ac:dyDescent="0.35">
      <c r="A168" s="84"/>
      <c r="B168" s="40">
        <f t="shared" si="51"/>
        <v>165</v>
      </c>
      <c r="C168" s="41">
        <f t="shared" si="52"/>
        <v>44016</v>
      </c>
      <c r="D168" s="28">
        <f>'I Disease Parameters'!$E$6/(1000*365)</f>
        <v>2.4383561643835616E-5</v>
      </c>
      <c r="E168" s="28">
        <f>'I Disease Parameters'!$E$7/(1000*365)</f>
        <v>1.3698630136986302E-5</v>
      </c>
      <c r="F168" s="27">
        <f>(1-'I Disease Parameters'!$E$8)/'I Disease Parameters'!$E$10</f>
        <v>0.16200000000000001</v>
      </c>
      <c r="G168" s="27">
        <f>'I Disease Parameters'!$E$8/'I Disease Parameters'!$E$11</f>
        <v>3.7999999999999999E-2</v>
      </c>
      <c r="H168" s="27">
        <f>1/'I Disease Parameters'!$E$12</f>
        <v>0.05</v>
      </c>
      <c r="I168" s="27">
        <f>'I Disease Parameters'!$E$9/'I Disease Parameters'!$E$14</f>
        <v>0</v>
      </c>
      <c r="J168" s="82">
        <f t="shared" si="72"/>
        <v>2.9622548171950012</v>
      </c>
      <c r="K168" s="60">
        <f t="shared" si="73"/>
        <v>0.96147505943347544</v>
      </c>
      <c r="L168" s="30">
        <f t="shared" si="74"/>
        <v>0.98499999999999999</v>
      </c>
      <c r="M168" s="27">
        <f>J168/'I Disease Parameters'!$E$12</f>
        <v>0.14811274085975007</v>
      </c>
      <c r="N168" s="27">
        <f>K168/'I Disease Parameters'!$E$13</f>
        <v>4.8073752971673774E-2</v>
      </c>
      <c r="O168" s="27">
        <f>L168/'I Disease Parameters'!$E$13</f>
        <v>4.9250000000000002E-2</v>
      </c>
      <c r="P168" s="27">
        <f>(1-L168)/'I Disease Parameters'!$E$13</f>
        <v>7.5000000000000067E-4</v>
      </c>
      <c r="Q168" s="19">
        <f t="shared" si="53"/>
        <v>5701857.2029444408</v>
      </c>
      <c r="R168" s="17">
        <f t="shared" si="54"/>
        <v>23102.815808343599</v>
      </c>
      <c r="S168" s="17">
        <f t="shared" si="55"/>
        <v>37019.248181544397</v>
      </c>
      <c r="T168" s="17">
        <f t="shared" si="56"/>
        <v>8686.1074075445977</v>
      </c>
      <c r="U168" s="17">
        <f t="shared" si="57"/>
        <v>44251.207139359671</v>
      </c>
      <c r="V168" s="17">
        <f t="shared" si="58"/>
        <v>132.95910437207095</v>
      </c>
      <c r="W168" s="17">
        <f t="shared" si="59"/>
        <v>5814916.5814812332</v>
      </c>
      <c r="X168" s="18">
        <f t="shared" ca="1" si="50"/>
        <v>218477.31787760227</v>
      </c>
      <c r="Y168" s="17">
        <f t="shared" si="60"/>
        <v>-5446.0580613249913</v>
      </c>
      <c r="Z168" s="17">
        <f t="shared" si="61"/>
        <v>1110.9980231043082</v>
      </c>
      <c r="AA168" s="17">
        <f t="shared" si="62"/>
        <v>1801.2943520082626</v>
      </c>
      <c r="AB168" s="17">
        <f t="shared" si="63"/>
        <v>422.39000405641855</v>
      </c>
      <c r="AC168" s="17">
        <f t="shared" si="64"/>
        <v>2167.3092818471268</v>
      </c>
      <c r="AD168" s="18">
        <f t="shared" si="65"/>
        <v>6.1977880526161329</v>
      </c>
      <c r="AE168" s="19">
        <f>IF($B168&gt;$C$1,"",p_2*$Q167*($S167/$W167)+p_3*$Q167*($T167/$W167))</f>
        <v>5509.6628379300482</v>
      </c>
      <c r="AF168" s="17">
        <f>IF($B168&gt;$C$1,"",p_4*$R167)</f>
        <v>3562.6744812087654</v>
      </c>
      <c r="AG168" s="17">
        <f>IF($B168&gt;$C$1,"",p_5*$R167)</f>
        <v>835.68907583909299</v>
      </c>
      <c r="AH168" s="18">
        <f t="shared" si="66"/>
        <v>4398.3635570478582</v>
      </c>
      <c r="AI168" s="72"/>
      <c r="AJ168" s="73"/>
      <c r="AK168" s="73"/>
      <c r="AL168" s="72"/>
      <c r="AM168" s="73"/>
      <c r="AN168" s="73">
        <f t="shared" si="67"/>
        <v>518</v>
      </c>
      <c r="AO168" s="19" t="str">
        <f t="shared" ca="1" si="68"/>
        <v>-</v>
      </c>
      <c r="AP168" s="17" t="str">
        <f t="shared" ca="1" si="69"/>
        <v>-</v>
      </c>
      <c r="AQ168" s="17" t="str">
        <f t="shared" ca="1" si="70"/>
        <v>-</v>
      </c>
      <c r="AR168" s="66" t="str">
        <f t="shared" ca="1" si="71"/>
        <v>-</v>
      </c>
    </row>
    <row r="169" spans="1:44" s="1" customFormat="1" ht="12" x14ac:dyDescent="0.35">
      <c r="A169" s="84"/>
      <c r="B169" s="40">
        <f t="shared" si="51"/>
        <v>166</v>
      </c>
      <c r="C169" s="41">
        <f t="shared" si="52"/>
        <v>44017</v>
      </c>
      <c r="D169" s="28">
        <f>'I Disease Parameters'!$E$6/(1000*365)</f>
        <v>2.4383561643835616E-5</v>
      </c>
      <c r="E169" s="28">
        <f>'I Disease Parameters'!$E$7/(1000*365)</f>
        <v>1.3698630136986302E-5</v>
      </c>
      <c r="F169" s="27">
        <f>(1-'I Disease Parameters'!$E$8)/'I Disease Parameters'!$E$10</f>
        <v>0.16200000000000001</v>
      </c>
      <c r="G169" s="27">
        <f>'I Disease Parameters'!$E$8/'I Disease Parameters'!$E$11</f>
        <v>3.7999999999999999E-2</v>
      </c>
      <c r="H169" s="27">
        <f>1/'I Disease Parameters'!$E$12</f>
        <v>0.05</v>
      </c>
      <c r="I169" s="27">
        <f>'I Disease Parameters'!$E$9/'I Disease Parameters'!$E$14</f>
        <v>0</v>
      </c>
      <c r="J169" s="82">
        <f t="shared" si="72"/>
        <v>2.9622548171950012</v>
      </c>
      <c r="K169" s="60">
        <f t="shared" si="73"/>
        <v>0.96147505943347544</v>
      </c>
      <c r="L169" s="30">
        <f t="shared" si="74"/>
        <v>0.98499999999999999</v>
      </c>
      <c r="M169" s="27">
        <f>J169/'I Disease Parameters'!$E$12</f>
        <v>0.14811274085975007</v>
      </c>
      <c r="N169" s="27">
        <f>K169/'I Disease Parameters'!$E$13</f>
        <v>4.8073752971673774E-2</v>
      </c>
      <c r="O169" s="27">
        <f>L169/'I Disease Parameters'!$E$13</f>
        <v>4.9250000000000002E-2</v>
      </c>
      <c r="P169" s="27">
        <f>(1-L169)/'I Disease Parameters'!$E$13</f>
        <v>7.5000000000000067E-4</v>
      </c>
      <c r="Q169" s="19">
        <f t="shared" si="53"/>
        <v>5696135.012838562</v>
      </c>
      <c r="R169" s="17">
        <f t="shared" si="54"/>
        <v>24267.807019625074</v>
      </c>
      <c r="S169" s="17">
        <f t="shared" si="55"/>
        <v>38910.434820430055</v>
      </c>
      <c r="T169" s="17">
        <f t="shared" si="56"/>
        <v>9129.5900501117194</v>
      </c>
      <c r="U169" s="17">
        <f t="shared" si="57"/>
        <v>46529.354157338741</v>
      </c>
      <c r="V169" s="17">
        <f t="shared" si="58"/>
        <v>139.47368492772941</v>
      </c>
      <c r="W169" s="17">
        <f t="shared" si="59"/>
        <v>5814972.1988860676</v>
      </c>
      <c r="X169" s="18">
        <f t="shared" ca="1" si="50"/>
        <v>218477.31787760227</v>
      </c>
      <c r="Y169" s="17">
        <f t="shared" si="60"/>
        <v>-5722.190105878748</v>
      </c>
      <c r="Z169" s="17">
        <f t="shared" si="61"/>
        <v>1164.9912112814745</v>
      </c>
      <c r="AA169" s="17">
        <f t="shared" si="62"/>
        <v>1891.1866388856579</v>
      </c>
      <c r="AB169" s="17">
        <f t="shared" si="63"/>
        <v>443.48264256712173</v>
      </c>
      <c r="AC169" s="17">
        <f t="shared" si="64"/>
        <v>2278.1470179790704</v>
      </c>
      <c r="AD169" s="18">
        <f t="shared" si="65"/>
        <v>6.5145805556584548</v>
      </c>
      <c r="AE169" s="19">
        <f>IF($B169&gt;$C$1,"",p_2*$Q168*($S168/$W168)+p_3*$Q168*($T168/$W168))</f>
        <v>5785.8708498790747</v>
      </c>
      <c r="AF169" s="17">
        <f>IF($B169&gt;$C$1,"",p_4*$R168)</f>
        <v>3742.656160951663</v>
      </c>
      <c r="AG169" s="17">
        <f>IF($B169&gt;$C$1,"",p_5*$R168)</f>
        <v>877.9070007170568</v>
      </c>
      <c r="AH169" s="18">
        <f t="shared" si="66"/>
        <v>4620.5631616687197</v>
      </c>
      <c r="AI169" s="72"/>
      <c r="AJ169" s="73"/>
      <c r="AK169" s="73"/>
      <c r="AL169" s="72"/>
      <c r="AM169" s="73"/>
      <c r="AN169" s="73">
        <f t="shared" si="67"/>
        <v>518</v>
      </c>
      <c r="AO169" s="19" t="str">
        <f t="shared" ca="1" si="68"/>
        <v>-</v>
      </c>
      <c r="AP169" s="17" t="str">
        <f t="shared" ca="1" si="69"/>
        <v>-</v>
      </c>
      <c r="AQ169" s="17" t="str">
        <f t="shared" ca="1" si="70"/>
        <v>-</v>
      </c>
      <c r="AR169" s="66" t="str">
        <f t="shared" ca="1" si="71"/>
        <v>-</v>
      </c>
    </row>
    <row r="170" spans="1:44" s="1" customFormat="1" ht="12" x14ac:dyDescent="0.35">
      <c r="A170" s="84"/>
      <c r="B170" s="40">
        <f t="shared" si="51"/>
        <v>167</v>
      </c>
      <c r="C170" s="41">
        <f t="shared" si="52"/>
        <v>44018</v>
      </c>
      <c r="D170" s="28">
        <f>'I Disease Parameters'!$E$6/(1000*365)</f>
        <v>2.4383561643835616E-5</v>
      </c>
      <c r="E170" s="28">
        <f>'I Disease Parameters'!$E$7/(1000*365)</f>
        <v>1.3698630136986302E-5</v>
      </c>
      <c r="F170" s="27">
        <f>(1-'I Disease Parameters'!$E$8)/'I Disease Parameters'!$E$10</f>
        <v>0.16200000000000001</v>
      </c>
      <c r="G170" s="27">
        <f>'I Disease Parameters'!$E$8/'I Disease Parameters'!$E$11</f>
        <v>3.7999999999999999E-2</v>
      </c>
      <c r="H170" s="27">
        <f>1/'I Disease Parameters'!$E$12</f>
        <v>0.05</v>
      </c>
      <c r="I170" s="27">
        <f>'I Disease Parameters'!$E$9/'I Disease Parameters'!$E$14</f>
        <v>0</v>
      </c>
      <c r="J170" s="82">
        <f t="shared" si="72"/>
        <v>2.9622548171950012</v>
      </c>
      <c r="K170" s="60">
        <f t="shared" si="73"/>
        <v>0.96147505943347544</v>
      </c>
      <c r="L170" s="30">
        <f t="shared" si="74"/>
        <v>0.98499999999999999</v>
      </c>
      <c r="M170" s="27">
        <f>J170/'I Disease Parameters'!$E$12</f>
        <v>0.14811274085975007</v>
      </c>
      <c r="N170" s="27">
        <f>K170/'I Disease Parameters'!$E$13</f>
        <v>4.8073752971673774E-2</v>
      </c>
      <c r="O170" s="27">
        <f>L170/'I Disease Parameters'!$E$13</f>
        <v>4.9250000000000002E-2</v>
      </c>
      <c r="P170" s="27">
        <f>(1-L170)/'I Disease Parameters'!$E$13</f>
        <v>7.5000000000000067E-4</v>
      </c>
      <c r="Q170" s="19">
        <f t="shared" si="53"/>
        <v>5690123.4956725994</v>
      </c>
      <c r="R170" s="17">
        <f t="shared" si="54"/>
        <v>25489.190832267301</v>
      </c>
      <c r="S170" s="17">
        <f t="shared" si="55"/>
        <v>40895.764796932745</v>
      </c>
      <c r="T170" s="17">
        <f t="shared" si="56"/>
        <v>9595.1621514744857</v>
      </c>
      <c r="U170" s="17">
        <f t="shared" si="57"/>
        <v>48923.87081991513</v>
      </c>
      <c r="V170" s="17">
        <f t="shared" si="58"/>
        <v>146.3208774653132</v>
      </c>
      <c r="W170" s="17">
        <f t="shared" si="59"/>
        <v>5815027.4842731897</v>
      </c>
      <c r="X170" s="18">
        <f t="shared" ca="1" si="50"/>
        <v>218477.31787760227</v>
      </c>
      <c r="Y170" s="17">
        <f t="shared" si="60"/>
        <v>-6011.5171659626067</v>
      </c>
      <c r="Z170" s="17">
        <f t="shared" si="61"/>
        <v>1221.383812642227</v>
      </c>
      <c r="AA170" s="17">
        <f t="shared" si="62"/>
        <v>1985.3299765026895</v>
      </c>
      <c r="AB170" s="17">
        <f t="shared" si="63"/>
        <v>465.57210136276626</v>
      </c>
      <c r="AC170" s="17">
        <f t="shared" si="64"/>
        <v>2394.5166625763886</v>
      </c>
      <c r="AD170" s="18">
        <f t="shared" si="65"/>
        <v>6.8471925375837941</v>
      </c>
      <c r="AE170" s="19">
        <f>IF($B170&gt;$C$1,"",p_2*$Q169*($S169/$W169)+p_3*$Q169*($T169/$W169))</f>
        <v>6075.2776522798358</v>
      </c>
      <c r="AF170" s="17">
        <f>IF($B170&gt;$C$1,"",p_4*$R169)</f>
        <v>3931.3847371792622</v>
      </c>
      <c r="AG170" s="17">
        <f>IF($B170&gt;$C$1,"",p_5*$R169)</f>
        <v>922.17666674575275</v>
      </c>
      <c r="AH170" s="18">
        <f t="shared" si="66"/>
        <v>4853.5614039250149</v>
      </c>
      <c r="AI170" s="72"/>
      <c r="AJ170" s="73"/>
      <c r="AK170" s="73"/>
      <c r="AL170" s="72"/>
      <c r="AM170" s="73"/>
      <c r="AN170" s="73">
        <f t="shared" si="67"/>
        <v>518</v>
      </c>
      <c r="AO170" s="19" t="str">
        <f t="shared" ca="1" si="68"/>
        <v>-</v>
      </c>
      <c r="AP170" s="17" t="str">
        <f t="shared" ca="1" si="69"/>
        <v>-</v>
      </c>
      <c r="AQ170" s="17" t="str">
        <f t="shared" ca="1" si="70"/>
        <v>-</v>
      </c>
      <c r="AR170" s="66" t="str">
        <f t="shared" ca="1" si="71"/>
        <v>-</v>
      </c>
    </row>
    <row r="171" spans="1:44" s="1" customFormat="1" ht="12" x14ac:dyDescent="0.35">
      <c r="A171" s="84"/>
      <c r="B171" s="40">
        <f t="shared" si="51"/>
        <v>168</v>
      </c>
      <c r="C171" s="41">
        <f t="shared" si="52"/>
        <v>44019</v>
      </c>
      <c r="D171" s="28">
        <f>'I Disease Parameters'!$E$6/(1000*365)</f>
        <v>2.4383561643835616E-5</v>
      </c>
      <c r="E171" s="28">
        <f>'I Disease Parameters'!$E$7/(1000*365)</f>
        <v>1.3698630136986302E-5</v>
      </c>
      <c r="F171" s="27">
        <f>(1-'I Disease Parameters'!$E$8)/'I Disease Parameters'!$E$10</f>
        <v>0.16200000000000001</v>
      </c>
      <c r="G171" s="27">
        <f>'I Disease Parameters'!$E$8/'I Disease Parameters'!$E$11</f>
        <v>3.7999999999999999E-2</v>
      </c>
      <c r="H171" s="27">
        <f>1/'I Disease Parameters'!$E$12</f>
        <v>0.05</v>
      </c>
      <c r="I171" s="27">
        <f>'I Disease Parameters'!$E$9/'I Disease Parameters'!$E$14</f>
        <v>0</v>
      </c>
      <c r="J171" s="82">
        <f t="shared" si="72"/>
        <v>2.9622548171950012</v>
      </c>
      <c r="K171" s="60">
        <f t="shared" si="73"/>
        <v>0.96147505943347544</v>
      </c>
      <c r="L171" s="30">
        <f t="shared" si="74"/>
        <v>0.98499999999999999</v>
      </c>
      <c r="M171" s="27">
        <f>J171/'I Disease Parameters'!$E$12</f>
        <v>0.14811274085975007</v>
      </c>
      <c r="N171" s="27">
        <f>K171/'I Disease Parameters'!$E$13</f>
        <v>4.8073752971673774E-2</v>
      </c>
      <c r="O171" s="27">
        <f>L171/'I Disease Parameters'!$E$13</f>
        <v>4.9250000000000002E-2</v>
      </c>
      <c r="P171" s="27">
        <f>(1-L171)/'I Disease Parameters'!$E$13</f>
        <v>7.5000000000000067E-4</v>
      </c>
      <c r="Q171" s="19">
        <f t="shared" si="53"/>
        <v>5683808.8939523036</v>
      </c>
      <c r="R171" s="17">
        <f t="shared" si="54"/>
        <v>26769.449403033526</v>
      </c>
      <c r="S171" s="17">
        <f t="shared" si="55"/>
        <v>42979.665255957283</v>
      </c>
      <c r="T171" s="17">
        <f t="shared" si="56"/>
        <v>10083.861854949502</v>
      </c>
      <c r="U171" s="17">
        <f t="shared" si="57"/>
        <v>51440.550605710654</v>
      </c>
      <c r="V171" s="17">
        <f t="shared" si="58"/>
        <v>153.51724907891906</v>
      </c>
      <c r="W171" s="17">
        <f t="shared" si="59"/>
        <v>5815082.421071955</v>
      </c>
      <c r="X171" s="18">
        <f t="shared" ca="1" si="50"/>
        <v>218477.31787760227</v>
      </c>
      <c r="Y171" s="17">
        <f t="shared" si="60"/>
        <v>-6314.6017202958465</v>
      </c>
      <c r="Z171" s="17">
        <f t="shared" si="61"/>
        <v>1280.2585707662256</v>
      </c>
      <c r="AA171" s="17">
        <f t="shared" si="62"/>
        <v>2083.9004590245386</v>
      </c>
      <c r="AB171" s="17">
        <f t="shared" si="63"/>
        <v>488.69970347501658</v>
      </c>
      <c r="AC171" s="17">
        <f t="shared" si="64"/>
        <v>2516.6797857955244</v>
      </c>
      <c r="AD171" s="18">
        <f t="shared" si="65"/>
        <v>7.1963716136058622</v>
      </c>
      <c r="AE171" s="19">
        <f>IF($B171&gt;$C$1,"",p_2*$Q170*($S170/$W170)+p_3*$Q170*($T170/$W170))</f>
        <v>6378.4459042173876</v>
      </c>
      <c r="AF171" s="17">
        <f>IF($B171&gt;$C$1,"",p_4*$R170)</f>
        <v>4129.2489148273025</v>
      </c>
      <c r="AG171" s="17">
        <f>IF($B171&gt;$C$1,"",p_5*$R170)</f>
        <v>968.58925162615742</v>
      </c>
      <c r="AH171" s="18">
        <f t="shared" si="66"/>
        <v>5097.83816645346</v>
      </c>
      <c r="AI171" s="72"/>
      <c r="AJ171" s="73"/>
      <c r="AK171" s="73"/>
      <c r="AL171" s="72"/>
      <c r="AM171" s="73"/>
      <c r="AN171" s="73">
        <f t="shared" si="67"/>
        <v>518</v>
      </c>
      <c r="AO171" s="19" t="str">
        <f t="shared" ca="1" si="68"/>
        <v>-</v>
      </c>
      <c r="AP171" s="17" t="str">
        <f t="shared" ca="1" si="69"/>
        <v>-</v>
      </c>
      <c r="AQ171" s="17" t="str">
        <f t="shared" ca="1" si="70"/>
        <v>-</v>
      </c>
      <c r="AR171" s="66" t="str">
        <f t="shared" ca="1" si="71"/>
        <v>-</v>
      </c>
    </row>
    <row r="172" spans="1:44" s="1" customFormat="1" ht="12" x14ac:dyDescent="0.35">
      <c r="A172" s="84"/>
      <c r="B172" s="40">
        <f t="shared" si="51"/>
        <v>169</v>
      </c>
      <c r="C172" s="41">
        <f t="shared" si="52"/>
        <v>44020</v>
      </c>
      <c r="D172" s="28">
        <f>'I Disease Parameters'!$E$6/(1000*365)</f>
        <v>2.4383561643835616E-5</v>
      </c>
      <c r="E172" s="28">
        <f>'I Disease Parameters'!$E$7/(1000*365)</f>
        <v>1.3698630136986302E-5</v>
      </c>
      <c r="F172" s="27">
        <f>(1-'I Disease Parameters'!$E$8)/'I Disease Parameters'!$E$10</f>
        <v>0.16200000000000001</v>
      </c>
      <c r="G172" s="27">
        <f>'I Disease Parameters'!$E$8/'I Disease Parameters'!$E$11</f>
        <v>3.7999999999999999E-2</v>
      </c>
      <c r="H172" s="27">
        <f>1/'I Disease Parameters'!$E$12</f>
        <v>0.05</v>
      </c>
      <c r="I172" s="27">
        <f>'I Disease Parameters'!$E$9/'I Disease Parameters'!$E$14</f>
        <v>0</v>
      </c>
      <c r="J172" s="82">
        <f t="shared" si="72"/>
        <v>2.9622548171950012</v>
      </c>
      <c r="K172" s="60">
        <f t="shared" si="73"/>
        <v>0.96147505943347544</v>
      </c>
      <c r="L172" s="30">
        <f t="shared" si="74"/>
        <v>0.98499999999999999</v>
      </c>
      <c r="M172" s="27">
        <f>J172/'I Disease Parameters'!$E$12</f>
        <v>0.14811274085975007</v>
      </c>
      <c r="N172" s="27">
        <f>K172/'I Disease Parameters'!$E$13</f>
        <v>4.8073752971673774E-2</v>
      </c>
      <c r="O172" s="27">
        <f>L172/'I Disease Parameters'!$E$13</f>
        <v>4.9250000000000002E-2</v>
      </c>
      <c r="P172" s="27">
        <f>(1-L172)/'I Disease Parameters'!$E$13</f>
        <v>7.5000000000000067E-4</v>
      </c>
      <c r="Q172" s="19">
        <f t="shared" si="53"/>
        <v>5677176.8709740313</v>
      </c>
      <c r="R172" s="17">
        <f t="shared" si="54"/>
        <v>28111.147820782779</v>
      </c>
      <c r="S172" s="17">
        <f t="shared" si="55"/>
        <v>45166.744033913099</v>
      </c>
      <c r="T172" s="17">
        <f t="shared" si="56"/>
        <v>10596.769704423399</v>
      </c>
      <c r="U172" s="17">
        <f t="shared" si="57"/>
        <v>54085.459399787993</v>
      </c>
      <c r="V172" s="17">
        <f t="shared" si="58"/>
        <v>161.08014547013119</v>
      </c>
      <c r="W172" s="17">
        <f t="shared" si="59"/>
        <v>5815136.9919329388</v>
      </c>
      <c r="X172" s="18">
        <f t="shared" ca="1" si="50"/>
        <v>218477.31787760227</v>
      </c>
      <c r="Y172" s="17">
        <f t="shared" si="60"/>
        <v>-6632.022978272289</v>
      </c>
      <c r="Z172" s="17">
        <f t="shared" si="61"/>
        <v>1341.6984177492523</v>
      </c>
      <c r="AA172" s="17">
        <f t="shared" si="62"/>
        <v>2187.0787779558159</v>
      </c>
      <c r="AB172" s="17">
        <f t="shared" si="63"/>
        <v>512.90784947389693</v>
      </c>
      <c r="AC172" s="17">
        <f t="shared" si="64"/>
        <v>2644.9087940773388</v>
      </c>
      <c r="AD172" s="18">
        <f t="shared" si="65"/>
        <v>7.5628963912121208</v>
      </c>
      <c r="AE172" s="19">
        <f>IF($B172&gt;$C$1,"",p_2*$Q171*($S171/$W171)+p_3*$Q171*($T171/$W171))</f>
        <v>6695.9550031422941</v>
      </c>
      <c r="AF172" s="17">
        <f>IF($B172&gt;$C$1,"",p_4*$R171)</f>
        <v>4336.6508032914317</v>
      </c>
      <c r="AG172" s="17">
        <f>IF($B172&gt;$C$1,"",p_5*$R171)</f>
        <v>1017.239077315274</v>
      </c>
      <c r="AH172" s="18">
        <f t="shared" si="66"/>
        <v>5353.8898806067054</v>
      </c>
      <c r="AI172" s="72"/>
      <c r="AJ172" s="73"/>
      <c r="AK172" s="73"/>
      <c r="AL172" s="72"/>
      <c r="AM172" s="73"/>
      <c r="AN172" s="73">
        <f t="shared" si="67"/>
        <v>518</v>
      </c>
      <c r="AO172" s="19" t="str">
        <f t="shared" ca="1" si="68"/>
        <v>-</v>
      </c>
      <c r="AP172" s="17" t="str">
        <f t="shared" ca="1" si="69"/>
        <v>-</v>
      </c>
      <c r="AQ172" s="17" t="str">
        <f t="shared" ca="1" si="70"/>
        <v>-</v>
      </c>
      <c r="AR172" s="66" t="str">
        <f t="shared" ca="1" si="71"/>
        <v>-</v>
      </c>
    </row>
    <row r="173" spans="1:44" s="1" customFormat="1" ht="12" x14ac:dyDescent="0.35">
      <c r="A173" s="84"/>
      <c r="B173" s="40">
        <f t="shared" si="51"/>
        <v>170</v>
      </c>
      <c r="C173" s="41">
        <f t="shared" si="52"/>
        <v>44021</v>
      </c>
      <c r="D173" s="28">
        <f>'I Disease Parameters'!$E$6/(1000*365)</f>
        <v>2.4383561643835616E-5</v>
      </c>
      <c r="E173" s="28">
        <f>'I Disease Parameters'!$E$7/(1000*365)</f>
        <v>1.3698630136986302E-5</v>
      </c>
      <c r="F173" s="27">
        <f>(1-'I Disease Parameters'!$E$8)/'I Disease Parameters'!$E$10</f>
        <v>0.16200000000000001</v>
      </c>
      <c r="G173" s="27">
        <f>'I Disease Parameters'!$E$8/'I Disease Parameters'!$E$11</f>
        <v>3.7999999999999999E-2</v>
      </c>
      <c r="H173" s="27">
        <f>1/'I Disease Parameters'!$E$12</f>
        <v>0.05</v>
      </c>
      <c r="I173" s="27">
        <f>'I Disease Parameters'!$E$9/'I Disease Parameters'!$E$14</f>
        <v>0</v>
      </c>
      <c r="J173" s="82">
        <f t="shared" si="72"/>
        <v>2.9622548171950012</v>
      </c>
      <c r="K173" s="60">
        <f t="shared" si="73"/>
        <v>0.96147505943347544</v>
      </c>
      <c r="L173" s="30">
        <f t="shared" si="74"/>
        <v>0.98499999999999999</v>
      </c>
      <c r="M173" s="27">
        <f>J173/'I Disease Parameters'!$E$12</f>
        <v>0.14811274085975007</v>
      </c>
      <c r="N173" s="27">
        <f>K173/'I Disease Parameters'!$E$13</f>
        <v>4.8073752971673774E-2</v>
      </c>
      <c r="O173" s="27">
        <f>L173/'I Disease Parameters'!$E$13</f>
        <v>4.9250000000000002E-2</v>
      </c>
      <c r="P173" s="27">
        <f>(1-L173)/'I Disease Parameters'!$E$13</f>
        <v>7.5000000000000067E-4</v>
      </c>
      <c r="Q173" s="19">
        <f t="shared" si="53"/>
        <v>5670212.4944210574</v>
      </c>
      <c r="R173" s="17">
        <f t="shared" si="54"/>
        <v>29516.933930516025</v>
      </c>
      <c r="S173" s="17">
        <f t="shared" si="55"/>
        <v>47461.794056663239</v>
      </c>
      <c r="T173" s="17">
        <f t="shared" si="56"/>
        <v>11135.009675163148</v>
      </c>
      <c r="U173" s="17">
        <f t="shared" si="57"/>
        <v>56864.9466127224</v>
      </c>
      <c r="V173" s="17">
        <f t="shared" si="58"/>
        <v>169.02772274844875</v>
      </c>
      <c r="W173" s="17">
        <f t="shared" si="59"/>
        <v>5815191.178696122</v>
      </c>
      <c r="X173" s="18">
        <f t="shared" ca="1" si="50"/>
        <v>218477.31787760227</v>
      </c>
      <c r="Y173" s="17">
        <f t="shared" si="60"/>
        <v>-6964.3765529738739</v>
      </c>
      <c r="Z173" s="17">
        <f t="shared" si="61"/>
        <v>1405.7861097332461</v>
      </c>
      <c r="AA173" s="17">
        <f t="shared" si="62"/>
        <v>2295.0500227501398</v>
      </c>
      <c r="AB173" s="17">
        <f t="shared" si="63"/>
        <v>538.23997073974897</v>
      </c>
      <c r="AC173" s="17">
        <f t="shared" si="64"/>
        <v>2779.4872129344076</v>
      </c>
      <c r="AD173" s="18">
        <f t="shared" si="65"/>
        <v>7.9475772783175671</v>
      </c>
      <c r="AE173" s="19">
        <f>IF($B173&gt;$C$1,"",p_2*$Q172*($S172/$W172)+p_3*$Q172*($T172/$W172))</f>
        <v>7028.4007581065298</v>
      </c>
      <c r="AF173" s="17">
        <f>IF($B173&gt;$C$1,"",p_4*$R172)</f>
        <v>4554.0059469668104</v>
      </c>
      <c r="AG173" s="17">
        <f>IF($B173&gt;$C$1,"",p_5*$R172)</f>
        <v>1068.2236171897455</v>
      </c>
      <c r="AH173" s="18">
        <f t="shared" si="66"/>
        <v>5622.2295641565561</v>
      </c>
      <c r="AI173" s="72"/>
      <c r="AJ173" s="73"/>
      <c r="AK173" s="73"/>
      <c r="AL173" s="72"/>
      <c r="AM173" s="73"/>
      <c r="AN173" s="73">
        <f t="shared" si="67"/>
        <v>518</v>
      </c>
      <c r="AO173" s="19" t="str">
        <f t="shared" ca="1" si="68"/>
        <v>-</v>
      </c>
      <c r="AP173" s="17" t="str">
        <f t="shared" ca="1" si="69"/>
        <v>-</v>
      </c>
      <c r="AQ173" s="17" t="str">
        <f t="shared" ca="1" si="70"/>
        <v>-</v>
      </c>
      <c r="AR173" s="66" t="str">
        <f t="shared" ca="1" si="71"/>
        <v>-</v>
      </c>
    </row>
    <row r="174" spans="1:44" s="1" customFormat="1" ht="12" x14ac:dyDescent="0.35">
      <c r="A174" s="84"/>
      <c r="B174" s="40">
        <f t="shared" si="51"/>
        <v>171</v>
      </c>
      <c r="C174" s="41">
        <f t="shared" si="52"/>
        <v>44022</v>
      </c>
      <c r="D174" s="28">
        <f>'I Disease Parameters'!$E$6/(1000*365)</f>
        <v>2.4383561643835616E-5</v>
      </c>
      <c r="E174" s="28">
        <f>'I Disease Parameters'!$E$7/(1000*365)</f>
        <v>1.3698630136986302E-5</v>
      </c>
      <c r="F174" s="27">
        <f>(1-'I Disease Parameters'!$E$8)/'I Disease Parameters'!$E$10</f>
        <v>0.16200000000000001</v>
      </c>
      <c r="G174" s="27">
        <f>'I Disease Parameters'!$E$8/'I Disease Parameters'!$E$11</f>
        <v>3.7999999999999999E-2</v>
      </c>
      <c r="H174" s="27">
        <f>1/'I Disease Parameters'!$E$12</f>
        <v>0.05</v>
      </c>
      <c r="I174" s="27">
        <f>'I Disease Parameters'!$E$9/'I Disease Parameters'!$E$14</f>
        <v>0</v>
      </c>
      <c r="J174" s="82">
        <f t="shared" si="72"/>
        <v>2.9622548171950012</v>
      </c>
      <c r="K174" s="60">
        <f t="shared" si="73"/>
        <v>0.96147505943347544</v>
      </c>
      <c r="L174" s="30">
        <f t="shared" si="74"/>
        <v>0.98499999999999999</v>
      </c>
      <c r="M174" s="27">
        <f>J174/'I Disease Parameters'!$E$12</f>
        <v>0.14811274085975007</v>
      </c>
      <c r="N174" s="27">
        <f>K174/'I Disease Parameters'!$E$13</f>
        <v>4.8073752971673774E-2</v>
      </c>
      <c r="O174" s="27">
        <f>L174/'I Disease Parameters'!$E$13</f>
        <v>4.9250000000000002E-2</v>
      </c>
      <c r="P174" s="27">
        <f>(1-L174)/'I Disease Parameters'!$E$13</f>
        <v>7.5000000000000067E-4</v>
      </c>
      <c r="Q174" s="19">
        <f t="shared" si="53"/>
        <v>5662900.220408435</v>
      </c>
      <c r="R174" s="17">
        <f t="shared" si="54"/>
        <v>30989.537744291309</v>
      </c>
      <c r="S174" s="17">
        <f t="shared" si="55"/>
        <v>49869.797489011253</v>
      </c>
      <c r="T174" s="17">
        <f t="shared" si="56"/>
        <v>11699.750146385488</v>
      </c>
      <c r="U174" s="17">
        <f t="shared" si="57"/>
        <v>59785.656570185944</v>
      </c>
      <c r="V174" s="17">
        <f t="shared" si="58"/>
        <v>177.37898000482113</v>
      </c>
      <c r="W174" s="17">
        <f t="shared" si="59"/>
        <v>5815244.962358309</v>
      </c>
      <c r="X174" s="18">
        <f t="shared" ca="1" si="50"/>
        <v>218477.31787760227</v>
      </c>
      <c r="Y174" s="17">
        <f t="shared" si="60"/>
        <v>-7312.2740126224235</v>
      </c>
      <c r="Z174" s="17">
        <f t="shared" si="61"/>
        <v>1472.6038137752839</v>
      </c>
      <c r="AA174" s="17">
        <f t="shared" si="62"/>
        <v>2408.003432348014</v>
      </c>
      <c r="AB174" s="17">
        <f t="shared" si="63"/>
        <v>564.74047122233969</v>
      </c>
      <c r="AC174" s="17">
        <f t="shared" si="64"/>
        <v>2920.7099574635431</v>
      </c>
      <c r="AD174" s="18">
        <f t="shared" si="65"/>
        <v>8.3512572563723779</v>
      </c>
      <c r="AE174" s="19">
        <f>IF($B174&gt;$C$1,"",p_2*$Q173*($S173/$W173)+p_3*$Q173*($T173/$W173))</f>
        <v>7376.3949414391864</v>
      </c>
      <c r="AF174" s="17">
        <f>IF($B174&gt;$C$1,"",p_4*$R173)</f>
        <v>4781.7432967435961</v>
      </c>
      <c r="AG174" s="17">
        <f>IF($B174&gt;$C$1,"",p_5*$R173)</f>
        <v>1121.643489359609</v>
      </c>
      <c r="AH174" s="18">
        <f t="shared" si="66"/>
        <v>5903.3867861032049</v>
      </c>
      <c r="AI174" s="72"/>
      <c r="AJ174" s="73"/>
      <c r="AK174" s="73"/>
      <c r="AL174" s="72"/>
      <c r="AM174" s="73"/>
      <c r="AN174" s="73">
        <f t="shared" si="67"/>
        <v>518</v>
      </c>
      <c r="AO174" s="19" t="str">
        <f t="shared" ca="1" si="68"/>
        <v>-</v>
      </c>
      <c r="AP174" s="17" t="str">
        <f t="shared" ca="1" si="69"/>
        <v>-</v>
      </c>
      <c r="AQ174" s="17" t="str">
        <f t="shared" ca="1" si="70"/>
        <v>-</v>
      </c>
      <c r="AR174" s="66" t="str">
        <f t="shared" ca="1" si="71"/>
        <v>-</v>
      </c>
    </row>
    <row r="175" spans="1:44" s="1" customFormat="1" ht="12" x14ac:dyDescent="0.35">
      <c r="A175" s="84"/>
      <c r="B175" s="40">
        <f t="shared" si="51"/>
        <v>172</v>
      </c>
      <c r="C175" s="41">
        <f t="shared" si="52"/>
        <v>44023</v>
      </c>
      <c r="D175" s="28">
        <f>'I Disease Parameters'!$E$6/(1000*365)</f>
        <v>2.4383561643835616E-5</v>
      </c>
      <c r="E175" s="28">
        <f>'I Disease Parameters'!$E$7/(1000*365)</f>
        <v>1.3698630136986302E-5</v>
      </c>
      <c r="F175" s="27">
        <f>(1-'I Disease Parameters'!$E$8)/'I Disease Parameters'!$E$10</f>
        <v>0.16200000000000001</v>
      </c>
      <c r="G175" s="27">
        <f>'I Disease Parameters'!$E$8/'I Disease Parameters'!$E$11</f>
        <v>3.7999999999999999E-2</v>
      </c>
      <c r="H175" s="27">
        <f>1/'I Disease Parameters'!$E$12</f>
        <v>0.05</v>
      </c>
      <c r="I175" s="27">
        <f>'I Disease Parameters'!$E$9/'I Disease Parameters'!$E$14</f>
        <v>0</v>
      </c>
      <c r="J175" s="82">
        <f t="shared" si="72"/>
        <v>2.9622548171950012</v>
      </c>
      <c r="K175" s="60">
        <f t="shared" si="73"/>
        <v>0.96147505943347544</v>
      </c>
      <c r="L175" s="30">
        <f t="shared" si="74"/>
        <v>0.98499999999999999</v>
      </c>
      <c r="M175" s="27">
        <f>J175/'I Disease Parameters'!$E$12</f>
        <v>0.14811274085975007</v>
      </c>
      <c r="N175" s="27">
        <f>K175/'I Disease Parameters'!$E$13</f>
        <v>4.8073752971673774E-2</v>
      </c>
      <c r="O175" s="27">
        <f>L175/'I Disease Parameters'!$E$13</f>
        <v>4.9250000000000002E-2</v>
      </c>
      <c r="P175" s="27">
        <f>(1-L175)/'I Disease Parameters'!$E$13</f>
        <v>7.5000000000000067E-4</v>
      </c>
      <c r="Q175" s="19">
        <f t="shared" si="53"/>
        <v>5655223.8781118812</v>
      </c>
      <c r="R175" s="17">
        <f t="shared" si="54"/>
        <v>32531.770386162643</v>
      </c>
      <c r="S175" s="17">
        <f t="shared" si="55"/>
        <v>52395.929581225078</v>
      </c>
      <c r="T175" s="17">
        <f t="shared" si="56"/>
        <v>12292.204802799333</v>
      </c>
      <c r="U175" s="17">
        <f t="shared" si="57"/>
        <v>62854.540157749143</v>
      </c>
      <c r="V175" s="17">
        <f t="shared" si="58"/>
        <v>186.15379261461027</v>
      </c>
      <c r="W175" s="17">
        <f t="shared" si="59"/>
        <v>5815298.3230398167</v>
      </c>
      <c r="X175" s="18">
        <f t="shared" ca="1" si="50"/>
        <v>218477.31787760227</v>
      </c>
      <c r="Y175" s="17">
        <f t="shared" si="60"/>
        <v>-7676.3422965537757</v>
      </c>
      <c r="Z175" s="17">
        <f t="shared" si="61"/>
        <v>1542.2326418713346</v>
      </c>
      <c r="AA175" s="17">
        <f t="shared" si="62"/>
        <v>2526.1320922138257</v>
      </c>
      <c r="AB175" s="17">
        <f t="shared" si="63"/>
        <v>592.45465641384544</v>
      </c>
      <c r="AC175" s="17">
        <f t="shared" si="64"/>
        <v>3068.8835875631994</v>
      </c>
      <c r="AD175" s="18">
        <f t="shared" si="65"/>
        <v>8.7748126097891372</v>
      </c>
      <c r="AE175" s="19">
        <f>IF($B175&gt;$C$1,"",p_2*$Q174*($S174/$W174)+p_3*$Q174*($T174/$W174))</f>
        <v>7740.5647049452682</v>
      </c>
      <c r="AF175" s="17">
        <f>IF($B175&gt;$C$1,"",p_4*$R174)</f>
        <v>5020.3051145751924</v>
      </c>
      <c r="AG175" s="17">
        <f>IF($B175&gt;$C$1,"",p_5*$R174)</f>
        <v>1177.6024342830697</v>
      </c>
      <c r="AH175" s="18">
        <f t="shared" si="66"/>
        <v>6197.9075488582621</v>
      </c>
      <c r="AI175" s="72"/>
      <c r="AJ175" s="73"/>
      <c r="AK175" s="73"/>
      <c r="AL175" s="72"/>
      <c r="AM175" s="73"/>
      <c r="AN175" s="73">
        <f t="shared" si="67"/>
        <v>518</v>
      </c>
      <c r="AO175" s="19" t="str">
        <f t="shared" ca="1" si="68"/>
        <v>-</v>
      </c>
      <c r="AP175" s="17" t="str">
        <f t="shared" ca="1" si="69"/>
        <v>-</v>
      </c>
      <c r="AQ175" s="17" t="str">
        <f t="shared" ca="1" si="70"/>
        <v>-</v>
      </c>
      <c r="AR175" s="66" t="str">
        <f t="shared" ca="1" si="71"/>
        <v>-</v>
      </c>
    </row>
    <row r="176" spans="1:44" s="1" customFormat="1" ht="12" x14ac:dyDescent="0.35">
      <c r="A176" s="84"/>
      <c r="B176" s="40">
        <f t="shared" si="51"/>
        <v>173</v>
      </c>
      <c r="C176" s="41">
        <f t="shared" si="52"/>
        <v>44024</v>
      </c>
      <c r="D176" s="28">
        <f>'I Disease Parameters'!$E$6/(1000*365)</f>
        <v>2.4383561643835616E-5</v>
      </c>
      <c r="E176" s="28">
        <f>'I Disease Parameters'!$E$7/(1000*365)</f>
        <v>1.3698630136986302E-5</v>
      </c>
      <c r="F176" s="27">
        <f>(1-'I Disease Parameters'!$E$8)/'I Disease Parameters'!$E$10</f>
        <v>0.16200000000000001</v>
      </c>
      <c r="G176" s="27">
        <f>'I Disease Parameters'!$E$8/'I Disease Parameters'!$E$11</f>
        <v>3.7999999999999999E-2</v>
      </c>
      <c r="H176" s="27">
        <f>1/'I Disease Parameters'!$E$12</f>
        <v>0.05</v>
      </c>
      <c r="I176" s="27">
        <f>'I Disease Parameters'!$E$9/'I Disease Parameters'!$E$14</f>
        <v>0</v>
      </c>
      <c r="J176" s="82">
        <f t="shared" si="72"/>
        <v>2.9622548171950012</v>
      </c>
      <c r="K176" s="60">
        <f t="shared" si="73"/>
        <v>0.96147505943347544</v>
      </c>
      <c r="L176" s="30">
        <f t="shared" si="74"/>
        <v>0.98499999999999999</v>
      </c>
      <c r="M176" s="27">
        <f>J176/'I Disease Parameters'!$E$12</f>
        <v>0.14811274085975007</v>
      </c>
      <c r="N176" s="27">
        <f>K176/'I Disease Parameters'!$E$13</f>
        <v>4.8073752971673774E-2</v>
      </c>
      <c r="O176" s="27">
        <f>L176/'I Disease Parameters'!$E$13</f>
        <v>4.9250000000000002E-2</v>
      </c>
      <c r="P176" s="27">
        <f>(1-L176)/'I Disease Parameters'!$E$13</f>
        <v>7.5000000000000067E-4</v>
      </c>
      <c r="Q176" s="19">
        <f t="shared" si="53"/>
        <v>5647166.6551310811</v>
      </c>
      <c r="R176" s="17">
        <f t="shared" si="54"/>
        <v>34146.522513929776</v>
      </c>
      <c r="S176" s="17">
        <f t="shared" si="55"/>
        <v>55045.562152262151</v>
      </c>
      <c r="T176" s="17">
        <f t="shared" si="56"/>
        <v>12913.633450966383</v>
      </c>
      <c r="U176" s="17">
        <f t="shared" si="57"/>
        <v>66078.866702250205</v>
      </c>
      <c r="V176" s="17">
        <f t="shared" si="58"/>
        <v>195.37294621670978</v>
      </c>
      <c r="W176" s="17">
        <f t="shared" si="59"/>
        <v>5815351.2399504893</v>
      </c>
      <c r="X176" s="18">
        <f t="shared" ca="1" si="50"/>
        <v>218477.31787760227</v>
      </c>
      <c r="Y176" s="17">
        <f t="shared" si="60"/>
        <v>-8057.2229808000848</v>
      </c>
      <c r="Z176" s="17">
        <f t="shared" si="61"/>
        <v>1614.7521277671331</v>
      </c>
      <c r="AA176" s="17">
        <f t="shared" si="62"/>
        <v>2649.6325710370729</v>
      </c>
      <c r="AB176" s="17">
        <f t="shared" si="63"/>
        <v>621.42864816704969</v>
      </c>
      <c r="AC176" s="17">
        <f t="shared" si="64"/>
        <v>3224.326544501062</v>
      </c>
      <c r="AD176" s="18">
        <f t="shared" si="65"/>
        <v>9.2191536020995102</v>
      </c>
      <c r="AE176" s="19">
        <f>IF($B176&gt;$C$1,"",p_2*$Q175*($S175/$W175)+p_3*$Q175*($T175/$W175))</f>
        <v>8121.5518456898853</v>
      </c>
      <c r="AF176" s="17">
        <f>IF($B176&gt;$C$1,"",p_4*$R175)</f>
        <v>5270.1468025583481</v>
      </c>
      <c r="AG176" s="17">
        <f>IF($B176&gt;$C$1,"",p_5*$R175)</f>
        <v>1236.2072746741803</v>
      </c>
      <c r="AH176" s="18">
        <f t="shared" si="66"/>
        <v>6506.3540772325287</v>
      </c>
      <c r="AI176" s="72"/>
      <c r="AJ176" s="73"/>
      <c r="AK176" s="73"/>
      <c r="AL176" s="72"/>
      <c r="AM176" s="73"/>
      <c r="AN176" s="73">
        <f t="shared" si="67"/>
        <v>518</v>
      </c>
      <c r="AO176" s="19" t="str">
        <f t="shared" ca="1" si="68"/>
        <v>-</v>
      </c>
      <c r="AP176" s="17" t="str">
        <f t="shared" ca="1" si="69"/>
        <v>-</v>
      </c>
      <c r="AQ176" s="17" t="str">
        <f t="shared" ca="1" si="70"/>
        <v>-</v>
      </c>
      <c r="AR176" s="66" t="str">
        <f t="shared" ca="1" si="71"/>
        <v>-</v>
      </c>
    </row>
    <row r="177" spans="1:44" s="1" customFormat="1" ht="12" x14ac:dyDescent="0.35">
      <c r="A177" s="84"/>
      <c r="B177" s="40">
        <f t="shared" si="51"/>
        <v>174</v>
      </c>
      <c r="C177" s="41">
        <f t="shared" si="52"/>
        <v>44025</v>
      </c>
      <c r="D177" s="28">
        <f>'I Disease Parameters'!$E$6/(1000*365)</f>
        <v>2.4383561643835616E-5</v>
      </c>
      <c r="E177" s="28">
        <f>'I Disease Parameters'!$E$7/(1000*365)</f>
        <v>1.3698630136986302E-5</v>
      </c>
      <c r="F177" s="27">
        <f>(1-'I Disease Parameters'!$E$8)/'I Disease Parameters'!$E$10</f>
        <v>0.16200000000000001</v>
      </c>
      <c r="G177" s="27">
        <f>'I Disease Parameters'!$E$8/'I Disease Parameters'!$E$11</f>
        <v>3.7999999999999999E-2</v>
      </c>
      <c r="H177" s="27">
        <f>1/'I Disease Parameters'!$E$12</f>
        <v>0.05</v>
      </c>
      <c r="I177" s="27">
        <f>'I Disease Parameters'!$E$9/'I Disease Parameters'!$E$14</f>
        <v>0</v>
      </c>
      <c r="J177" s="82">
        <f t="shared" si="72"/>
        <v>2.9622548171950012</v>
      </c>
      <c r="K177" s="60">
        <f t="shared" si="73"/>
        <v>0.96147505943347544</v>
      </c>
      <c r="L177" s="30">
        <f t="shared" si="74"/>
        <v>0.98499999999999999</v>
      </c>
      <c r="M177" s="27">
        <f>J177/'I Disease Parameters'!$E$12</f>
        <v>0.14811274085975007</v>
      </c>
      <c r="N177" s="27">
        <f>K177/'I Disease Parameters'!$E$13</f>
        <v>4.8073752971673774E-2</v>
      </c>
      <c r="O177" s="27">
        <f>L177/'I Disease Parameters'!$E$13</f>
        <v>4.9250000000000002E-2</v>
      </c>
      <c r="P177" s="27">
        <f>(1-L177)/'I Disease Parameters'!$E$13</f>
        <v>7.5000000000000067E-4</v>
      </c>
      <c r="Q177" s="19">
        <f t="shared" si="53"/>
        <v>5638711.0837537982</v>
      </c>
      <c r="R177" s="17">
        <f t="shared" si="54"/>
        <v>35836.762155953613</v>
      </c>
      <c r="S177" s="17">
        <f t="shared" si="55"/>
        <v>57824.266643109062</v>
      </c>
      <c r="T177" s="17">
        <f t="shared" si="56"/>
        <v>13565.342734859025</v>
      </c>
      <c r="U177" s="17">
        <f t="shared" si="57"/>
        <v>69466.236067368591</v>
      </c>
      <c r="V177" s="17">
        <f t="shared" si="58"/>
        <v>205.05817130493458</v>
      </c>
      <c r="W177" s="17">
        <f t="shared" si="59"/>
        <v>5815403.6913550887</v>
      </c>
      <c r="X177" s="18">
        <f t="shared" ca="1" si="50"/>
        <v>218477.31787760227</v>
      </c>
      <c r="Y177" s="17">
        <f t="shared" si="60"/>
        <v>-8455.5713772829622</v>
      </c>
      <c r="Z177" s="17">
        <f t="shared" si="61"/>
        <v>1690.2396420238365</v>
      </c>
      <c r="AA177" s="17">
        <f t="shared" si="62"/>
        <v>2778.7044908469106</v>
      </c>
      <c r="AB177" s="17">
        <f t="shared" si="63"/>
        <v>651.70928389264191</v>
      </c>
      <c r="AC177" s="17">
        <f t="shared" si="64"/>
        <v>3387.3693651183858</v>
      </c>
      <c r="AD177" s="18">
        <f t="shared" si="65"/>
        <v>9.6852250882247972</v>
      </c>
      <c r="AE177" s="19">
        <f>IF($B177&gt;$C$1,"",p_2*$Q176*($S176/$W176)+p_3*$Q176*($T176/$W176))</f>
        <v>8520.0119053921699</v>
      </c>
      <c r="AF177" s="17">
        <f>IF($B177&gt;$C$1,"",p_4*$R176)</f>
        <v>5531.7366472566237</v>
      </c>
      <c r="AG177" s="17">
        <f>IF($B177&gt;$C$1,"",p_5*$R176)</f>
        <v>1297.5678555293314</v>
      </c>
      <c r="AH177" s="18">
        <f t="shared" si="66"/>
        <v>6829.3045027859553</v>
      </c>
      <c r="AI177" s="72"/>
      <c r="AJ177" s="73"/>
      <c r="AK177" s="73"/>
      <c r="AL177" s="72"/>
      <c r="AM177" s="73"/>
      <c r="AN177" s="73">
        <f t="shared" si="67"/>
        <v>518</v>
      </c>
      <c r="AO177" s="19" t="str">
        <f t="shared" ca="1" si="68"/>
        <v>-</v>
      </c>
      <c r="AP177" s="17" t="str">
        <f t="shared" ca="1" si="69"/>
        <v>-</v>
      </c>
      <c r="AQ177" s="17" t="str">
        <f t="shared" ca="1" si="70"/>
        <v>-</v>
      </c>
      <c r="AR177" s="66" t="str">
        <f t="shared" ca="1" si="71"/>
        <v>-</v>
      </c>
    </row>
    <row r="178" spans="1:44" s="1" customFormat="1" ht="12" x14ac:dyDescent="0.35">
      <c r="A178" s="84"/>
      <c r="B178" s="40">
        <f t="shared" si="51"/>
        <v>175</v>
      </c>
      <c r="C178" s="41">
        <f t="shared" si="52"/>
        <v>44026</v>
      </c>
      <c r="D178" s="28">
        <f>'I Disease Parameters'!$E$6/(1000*365)</f>
        <v>2.4383561643835616E-5</v>
      </c>
      <c r="E178" s="28">
        <f>'I Disease Parameters'!$E$7/(1000*365)</f>
        <v>1.3698630136986302E-5</v>
      </c>
      <c r="F178" s="27">
        <f>(1-'I Disease Parameters'!$E$8)/'I Disease Parameters'!$E$10</f>
        <v>0.16200000000000001</v>
      </c>
      <c r="G178" s="27">
        <f>'I Disease Parameters'!$E$8/'I Disease Parameters'!$E$11</f>
        <v>3.7999999999999999E-2</v>
      </c>
      <c r="H178" s="27">
        <f>1/'I Disease Parameters'!$E$12</f>
        <v>0.05</v>
      </c>
      <c r="I178" s="27">
        <f>'I Disease Parameters'!$E$9/'I Disease Parameters'!$E$14</f>
        <v>0</v>
      </c>
      <c r="J178" s="82">
        <f t="shared" si="72"/>
        <v>2.9622548171950012</v>
      </c>
      <c r="K178" s="60">
        <f t="shared" si="73"/>
        <v>0.96147505943347544</v>
      </c>
      <c r="L178" s="30">
        <f t="shared" si="74"/>
        <v>0.98499999999999999</v>
      </c>
      <c r="M178" s="27">
        <f>J178/'I Disease Parameters'!$E$12</f>
        <v>0.14811274085975007</v>
      </c>
      <c r="N178" s="27">
        <f>K178/'I Disease Parameters'!$E$13</f>
        <v>4.8073752971673774E-2</v>
      </c>
      <c r="O178" s="27">
        <f>L178/'I Disease Parameters'!$E$13</f>
        <v>4.9250000000000002E-2</v>
      </c>
      <c r="P178" s="27">
        <f>(1-L178)/'I Disease Parameters'!$E$13</f>
        <v>7.5000000000000067E-4</v>
      </c>
      <c r="Q178" s="19">
        <f t="shared" si="53"/>
        <v>5629839.028304195</v>
      </c>
      <c r="R178" s="17">
        <f t="shared" si="54"/>
        <v>37605.531896622109</v>
      </c>
      <c r="S178" s="17">
        <f t="shared" si="55"/>
        <v>60737.81666697641</v>
      </c>
      <c r="T178" s="17">
        <f t="shared" si="56"/>
        <v>14248.686733429506</v>
      </c>
      <c r="U178" s="17">
        <f t="shared" si="57"/>
        <v>73024.590936940964</v>
      </c>
      <c r="V178" s="17">
        <f t="shared" si="58"/>
        <v>215.23217835607886</v>
      </c>
      <c r="W178" s="17">
        <f t="shared" si="59"/>
        <v>5815455.6545381639</v>
      </c>
      <c r="X178" s="18">
        <f t="shared" ca="1" si="50"/>
        <v>218477.31787760227</v>
      </c>
      <c r="Y178" s="17">
        <f t="shared" si="60"/>
        <v>-8872.0554496031255</v>
      </c>
      <c r="Z178" s="17">
        <f t="shared" si="61"/>
        <v>1768.7697406684965</v>
      </c>
      <c r="AA178" s="17">
        <f t="shared" si="62"/>
        <v>2913.5500238673485</v>
      </c>
      <c r="AB178" s="17">
        <f t="shared" si="63"/>
        <v>683.34399857048084</v>
      </c>
      <c r="AC178" s="17">
        <f t="shared" si="64"/>
        <v>3558.354869572373</v>
      </c>
      <c r="AD178" s="18">
        <f t="shared" si="65"/>
        <v>10.174007051144287</v>
      </c>
      <c r="AE178" s="19">
        <f>IF($B178&gt;$C$1,"",p_2*$Q177*($S177/$W177)+p_3*$Q177*($T177/$W177))</f>
        <v>8936.6130864092975</v>
      </c>
      <c r="AF178" s="17">
        <f>IF($B178&gt;$C$1,"",p_4*$R177)</f>
        <v>5805.5554692644855</v>
      </c>
      <c r="AG178" s="17">
        <f>IF($B178&gt;$C$1,"",p_5*$R177)</f>
        <v>1361.7969619262371</v>
      </c>
      <c r="AH178" s="18">
        <f t="shared" si="66"/>
        <v>7167.3524311907222</v>
      </c>
      <c r="AI178" s="72"/>
      <c r="AJ178" s="73"/>
      <c r="AK178" s="73"/>
      <c r="AL178" s="72"/>
      <c r="AM178" s="73"/>
      <c r="AN178" s="73">
        <f t="shared" si="67"/>
        <v>518</v>
      </c>
      <c r="AO178" s="19" t="str">
        <f t="shared" ca="1" si="68"/>
        <v>-</v>
      </c>
      <c r="AP178" s="17" t="str">
        <f t="shared" ca="1" si="69"/>
        <v>-</v>
      </c>
      <c r="AQ178" s="17" t="str">
        <f t="shared" ca="1" si="70"/>
        <v>-</v>
      </c>
      <c r="AR178" s="66" t="str">
        <f t="shared" ca="1" si="71"/>
        <v>-</v>
      </c>
    </row>
    <row r="179" spans="1:44" s="1" customFormat="1" ht="12" x14ac:dyDescent="0.35">
      <c r="A179" s="84"/>
      <c r="B179" s="40">
        <f t="shared" si="51"/>
        <v>176</v>
      </c>
      <c r="C179" s="41">
        <f t="shared" si="52"/>
        <v>44027</v>
      </c>
      <c r="D179" s="28">
        <f>'I Disease Parameters'!$E$6/(1000*365)</f>
        <v>2.4383561643835616E-5</v>
      </c>
      <c r="E179" s="28">
        <f>'I Disease Parameters'!$E$7/(1000*365)</f>
        <v>1.3698630136986302E-5</v>
      </c>
      <c r="F179" s="27">
        <f>(1-'I Disease Parameters'!$E$8)/'I Disease Parameters'!$E$10</f>
        <v>0.16200000000000001</v>
      </c>
      <c r="G179" s="27">
        <f>'I Disease Parameters'!$E$8/'I Disease Parameters'!$E$11</f>
        <v>3.7999999999999999E-2</v>
      </c>
      <c r="H179" s="27">
        <f>1/'I Disease Parameters'!$E$12</f>
        <v>0.05</v>
      </c>
      <c r="I179" s="27">
        <f>'I Disease Parameters'!$E$9/'I Disease Parameters'!$E$14</f>
        <v>0</v>
      </c>
      <c r="J179" s="82">
        <f t="shared" si="72"/>
        <v>2.9622548171950012</v>
      </c>
      <c r="K179" s="60">
        <f t="shared" si="73"/>
        <v>0.96147505943347544</v>
      </c>
      <c r="L179" s="30">
        <f t="shared" si="74"/>
        <v>0.98499999999999999</v>
      </c>
      <c r="M179" s="27">
        <f>J179/'I Disease Parameters'!$E$12</f>
        <v>0.14811274085975007</v>
      </c>
      <c r="N179" s="27">
        <f>K179/'I Disease Parameters'!$E$13</f>
        <v>4.8073752971673774E-2</v>
      </c>
      <c r="O179" s="27">
        <f>L179/'I Disease Parameters'!$E$13</f>
        <v>4.9250000000000002E-2</v>
      </c>
      <c r="P179" s="27">
        <f>(1-L179)/'I Disease Parameters'!$E$13</f>
        <v>7.5000000000000067E-4</v>
      </c>
      <c r="Q179" s="19">
        <f t="shared" si="53"/>
        <v>5620531.6737767998</v>
      </c>
      <c r="R179" s="17">
        <f t="shared" si="54"/>
        <v>39455.945339279257</v>
      </c>
      <c r="S179" s="17">
        <f t="shared" si="55"/>
        <v>63792.189975994523</v>
      </c>
      <c r="T179" s="17">
        <f t="shared" si="56"/>
        <v>14965.067421340171</v>
      </c>
      <c r="U179" s="17">
        <f t="shared" si="57"/>
        <v>76762.229255049038</v>
      </c>
      <c r="V179" s="17">
        <f t="shared" si="58"/>
        <v>225.91869340615099</v>
      </c>
      <c r="W179" s="17">
        <f t="shared" si="59"/>
        <v>5815507.1057684636</v>
      </c>
      <c r="X179" s="18">
        <f t="shared" ca="1" si="50"/>
        <v>218477.31787760227</v>
      </c>
      <c r="Y179" s="17">
        <f t="shared" si="60"/>
        <v>-9307.3545273952186</v>
      </c>
      <c r="Z179" s="17">
        <f t="shared" si="61"/>
        <v>1850.4134426571472</v>
      </c>
      <c r="AA179" s="17">
        <f t="shared" si="62"/>
        <v>3054.3733090181122</v>
      </c>
      <c r="AB179" s="17">
        <f t="shared" si="63"/>
        <v>716.38068791066507</v>
      </c>
      <c r="AC179" s="17">
        <f t="shared" si="64"/>
        <v>3737.6383181080746</v>
      </c>
      <c r="AD179" s="18">
        <f t="shared" si="65"/>
        <v>10.686515050072131</v>
      </c>
      <c r="AE179" s="19">
        <f>IF($B179&gt;$C$1,"",p_2*$Q178*($S178/$W178)+p_3*$Q178*($T178/$W178))</f>
        <v>9372.0349662541284</v>
      </c>
      <c r="AF179" s="17">
        <f>IF($B179&gt;$C$1,"",p_4*$R178)</f>
        <v>6092.0961672527819</v>
      </c>
      <c r="AG179" s="17">
        <f>IF($B179&gt;$C$1,"",p_5*$R178)</f>
        <v>1429.0102120716401</v>
      </c>
      <c r="AH179" s="18">
        <f t="shared" si="66"/>
        <v>7521.1063793244221</v>
      </c>
      <c r="AI179" s="72"/>
      <c r="AJ179" s="73"/>
      <c r="AK179" s="73"/>
      <c r="AL179" s="72"/>
      <c r="AM179" s="73"/>
      <c r="AN179" s="73">
        <f t="shared" si="67"/>
        <v>518</v>
      </c>
      <c r="AO179" s="19" t="str">
        <f t="shared" ca="1" si="68"/>
        <v>-</v>
      </c>
      <c r="AP179" s="17" t="str">
        <f t="shared" ca="1" si="69"/>
        <v>-</v>
      </c>
      <c r="AQ179" s="17" t="str">
        <f t="shared" ca="1" si="70"/>
        <v>-</v>
      </c>
      <c r="AR179" s="66" t="str">
        <f t="shared" ca="1" si="71"/>
        <v>-</v>
      </c>
    </row>
    <row r="180" spans="1:44" s="1" customFormat="1" ht="12" x14ac:dyDescent="0.35">
      <c r="A180" s="84"/>
      <c r="B180" s="40">
        <f t="shared" si="51"/>
        <v>177</v>
      </c>
      <c r="C180" s="41">
        <f t="shared" si="52"/>
        <v>44028</v>
      </c>
      <c r="D180" s="28">
        <f>'I Disease Parameters'!$E$6/(1000*365)</f>
        <v>2.4383561643835616E-5</v>
      </c>
      <c r="E180" s="28">
        <f>'I Disease Parameters'!$E$7/(1000*365)</f>
        <v>1.3698630136986302E-5</v>
      </c>
      <c r="F180" s="27">
        <f>(1-'I Disease Parameters'!$E$8)/'I Disease Parameters'!$E$10</f>
        <v>0.16200000000000001</v>
      </c>
      <c r="G180" s="27">
        <f>'I Disease Parameters'!$E$8/'I Disease Parameters'!$E$11</f>
        <v>3.7999999999999999E-2</v>
      </c>
      <c r="H180" s="27">
        <f>1/'I Disease Parameters'!$E$12</f>
        <v>0.05</v>
      </c>
      <c r="I180" s="27">
        <f>'I Disease Parameters'!$E$9/'I Disease Parameters'!$E$14</f>
        <v>0</v>
      </c>
      <c r="J180" s="82">
        <f t="shared" si="72"/>
        <v>2.9622548171950012</v>
      </c>
      <c r="K180" s="60">
        <f t="shared" si="73"/>
        <v>0.96147505943347544</v>
      </c>
      <c r="L180" s="30">
        <f t="shared" si="74"/>
        <v>0.98499999999999999</v>
      </c>
      <c r="M180" s="27">
        <f>J180/'I Disease Parameters'!$E$12</f>
        <v>0.14811274085975007</v>
      </c>
      <c r="N180" s="27">
        <f>K180/'I Disease Parameters'!$E$13</f>
        <v>4.8073752971673774E-2</v>
      </c>
      <c r="O180" s="27">
        <f>L180/'I Disease Parameters'!$E$13</f>
        <v>4.9250000000000002E-2</v>
      </c>
      <c r="P180" s="27">
        <f>(1-L180)/'I Disease Parameters'!$E$13</f>
        <v>7.5000000000000067E-4</v>
      </c>
      <c r="Q180" s="19">
        <f t="shared" si="53"/>
        <v>5610769.5159766544</v>
      </c>
      <c r="R180" s="17">
        <f t="shared" si="54"/>
        <v>41391.182770597894</v>
      </c>
      <c r="S180" s="17">
        <f t="shared" si="55"/>
        <v>66993.569756541925</v>
      </c>
      <c r="T180" s="17">
        <f t="shared" si="56"/>
        <v>15715.934972242196</v>
      </c>
      <c r="U180" s="17">
        <f t="shared" si="57"/>
        <v>80687.816786962707</v>
      </c>
      <c r="V180" s="17">
        <f t="shared" si="58"/>
        <v>237.14249397215613</v>
      </c>
      <c r="W180" s="17">
        <f t="shared" si="59"/>
        <v>5815558.0202629995</v>
      </c>
      <c r="X180" s="18">
        <f t="shared" ca="1" si="50"/>
        <v>218477.31787760227</v>
      </c>
      <c r="Y180" s="17">
        <f t="shared" si="60"/>
        <v>-9762.1578001454473</v>
      </c>
      <c r="Z180" s="17">
        <f t="shared" si="61"/>
        <v>1935.2374313186374</v>
      </c>
      <c r="AA180" s="17">
        <f t="shared" si="62"/>
        <v>3201.3797805474023</v>
      </c>
      <c r="AB180" s="17">
        <f t="shared" si="63"/>
        <v>750.86755090202496</v>
      </c>
      <c r="AC180" s="17">
        <f t="shared" si="64"/>
        <v>3925.5875319136685</v>
      </c>
      <c r="AD180" s="18">
        <f t="shared" si="65"/>
        <v>11.223800566005139</v>
      </c>
      <c r="AE180" s="19">
        <f>IF($B180&gt;$C$1,"",p_2*$Q179*($S179/$W179)+p_3*$Q179*($T179/$W179))</f>
        <v>9826.9669915763952</v>
      </c>
      <c r="AF180" s="17">
        <f>IF($B180&gt;$C$1,"",p_4*$R179)</f>
        <v>6391.8631449632394</v>
      </c>
      <c r="AG180" s="17">
        <f>IF($B180&gt;$C$1,"",p_5*$R179)</f>
        <v>1499.3259228926117</v>
      </c>
      <c r="AH180" s="18">
        <f t="shared" si="66"/>
        <v>7891.1890678558511</v>
      </c>
      <c r="AI180" s="72"/>
      <c r="AJ180" s="73"/>
      <c r="AK180" s="73"/>
      <c r="AL180" s="72"/>
      <c r="AM180" s="73"/>
      <c r="AN180" s="73">
        <f t="shared" si="67"/>
        <v>518</v>
      </c>
      <c r="AO180" s="19" t="str">
        <f t="shared" ca="1" si="68"/>
        <v>-</v>
      </c>
      <c r="AP180" s="17" t="str">
        <f t="shared" ca="1" si="69"/>
        <v>-</v>
      </c>
      <c r="AQ180" s="17" t="str">
        <f t="shared" ca="1" si="70"/>
        <v>-</v>
      </c>
      <c r="AR180" s="66" t="str">
        <f t="shared" ca="1" si="71"/>
        <v>-</v>
      </c>
    </row>
    <row r="181" spans="1:44" s="1" customFormat="1" ht="12" x14ac:dyDescent="0.35">
      <c r="A181" s="84"/>
      <c r="B181" s="40">
        <f t="shared" si="51"/>
        <v>178</v>
      </c>
      <c r="C181" s="41">
        <f t="shared" si="52"/>
        <v>44029</v>
      </c>
      <c r="D181" s="28">
        <f>'I Disease Parameters'!$E$6/(1000*365)</f>
        <v>2.4383561643835616E-5</v>
      </c>
      <c r="E181" s="28">
        <f>'I Disease Parameters'!$E$7/(1000*365)</f>
        <v>1.3698630136986302E-5</v>
      </c>
      <c r="F181" s="27">
        <f>(1-'I Disease Parameters'!$E$8)/'I Disease Parameters'!$E$10</f>
        <v>0.16200000000000001</v>
      </c>
      <c r="G181" s="27">
        <f>'I Disease Parameters'!$E$8/'I Disease Parameters'!$E$11</f>
        <v>3.7999999999999999E-2</v>
      </c>
      <c r="H181" s="27">
        <f>1/'I Disease Parameters'!$E$12</f>
        <v>0.05</v>
      </c>
      <c r="I181" s="27">
        <f>'I Disease Parameters'!$E$9/'I Disease Parameters'!$E$14</f>
        <v>0</v>
      </c>
      <c r="J181" s="82">
        <f t="shared" si="72"/>
        <v>2.9622548171950012</v>
      </c>
      <c r="K181" s="60">
        <f t="shared" si="73"/>
        <v>0.96147505943347544</v>
      </c>
      <c r="L181" s="30">
        <f t="shared" si="74"/>
        <v>0.98499999999999999</v>
      </c>
      <c r="M181" s="27">
        <f>J181/'I Disease Parameters'!$E$12</f>
        <v>0.14811274085975007</v>
      </c>
      <c r="N181" s="27">
        <f>K181/'I Disease Parameters'!$E$13</f>
        <v>4.8073752971673774E-2</v>
      </c>
      <c r="O181" s="27">
        <f>L181/'I Disease Parameters'!$E$13</f>
        <v>4.9250000000000002E-2</v>
      </c>
      <c r="P181" s="27">
        <f>(1-L181)/'I Disease Parameters'!$E$13</f>
        <v>7.5000000000000067E-4</v>
      </c>
      <c r="Q181" s="19">
        <f t="shared" si="53"/>
        <v>5600532.3534061862</v>
      </c>
      <c r="R181" s="17">
        <f t="shared" si="54"/>
        <v>43414.485945540597</v>
      </c>
      <c r="S181" s="17">
        <f t="shared" si="55"/>
        <v>70348.345157418022</v>
      </c>
      <c r="T181" s="17">
        <f t="shared" si="56"/>
        <v>16502.787882132365</v>
      </c>
      <c r="U181" s="17">
        <f t="shared" si="57"/>
        <v>84810.399759614011</v>
      </c>
      <c r="V181" s="17">
        <f t="shared" si="58"/>
        <v>248.92944520133778</v>
      </c>
      <c r="W181" s="17">
        <f t="shared" si="59"/>
        <v>5815608.3721508915</v>
      </c>
      <c r="X181" s="18">
        <f t="shared" ca="1" si="50"/>
        <v>218477.31787760227</v>
      </c>
      <c r="Y181" s="17">
        <f t="shared" si="60"/>
        <v>-10237.16257046815</v>
      </c>
      <c r="Z181" s="17">
        <f t="shared" si="61"/>
        <v>2023.3031749427028</v>
      </c>
      <c r="AA181" s="17">
        <f t="shared" si="62"/>
        <v>3354.7754008760967</v>
      </c>
      <c r="AB181" s="17">
        <f t="shared" si="63"/>
        <v>786.85290989016903</v>
      </c>
      <c r="AC181" s="17">
        <f t="shared" si="64"/>
        <v>4122.5829726513039</v>
      </c>
      <c r="AD181" s="18">
        <f t="shared" si="65"/>
        <v>11.786951229181653</v>
      </c>
      <c r="AE181" s="19">
        <f>IF($B181&gt;$C$1,"",p_2*$Q180*($S180/$W180)+p_3*$Q180*($T180/$W180))</f>
        <v>10302.106731565988</v>
      </c>
      <c r="AF181" s="17">
        <f>IF($B181&gt;$C$1,"",p_4*$R180)</f>
        <v>6705.3716088368592</v>
      </c>
      <c r="AG181" s="17">
        <f>IF($B181&gt;$C$1,"",p_5*$R180)</f>
        <v>1572.8649452827199</v>
      </c>
      <c r="AH181" s="18">
        <f t="shared" si="66"/>
        <v>8278.2365541195795</v>
      </c>
      <c r="AI181" s="72"/>
      <c r="AJ181" s="73"/>
      <c r="AK181" s="73"/>
      <c r="AL181" s="72"/>
      <c r="AM181" s="73"/>
      <c r="AN181" s="73">
        <f t="shared" si="67"/>
        <v>518</v>
      </c>
      <c r="AO181" s="19" t="str">
        <f t="shared" ca="1" si="68"/>
        <v>-</v>
      </c>
      <c r="AP181" s="17" t="str">
        <f t="shared" ca="1" si="69"/>
        <v>-</v>
      </c>
      <c r="AQ181" s="17" t="str">
        <f t="shared" ca="1" si="70"/>
        <v>-</v>
      </c>
      <c r="AR181" s="66" t="str">
        <f t="shared" ca="1" si="71"/>
        <v>-</v>
      </c>
    </row>
    <row r="182" spans="1:44" s="1" customFormat="1" ht="12" x14ac:dyDescent="0.35">
      <c r="A182" s="84"/>
      <c r="B182" s="40">
        <f t="shared" si="51"/>
        <v>179</v>
      </c>
      <c r="C182" s="41">
        <f t="shared" si="52"/>
        <v>44030</v>
      </c>
      <c r="D182" s="28">
        <f>'I Disease Parameters'!$E$6/(1000*365)</f>
        <v>2.4383561643835616E-5</v>
      </c>
      <c r="E182" s="28">
        <f>'I Disease Parameters'!$E$7/(1000*365)</f>
        <v>1.3698630136986302E-5</v>
      </c>
      <c r="F182" s="27">
        <f>(1-'I Disease Parameters'!$E$8)/'I Disease Parameters'!$E$10</f>
        <v>0.16200000000000001</v>
      </c>
      <c r="G182" s="27">
        <f>'I Disease Parameters'!$E$8/'I Disease Parameters'!$E$11</f>
        <v>3.7999999999999999E-2</v>
      </c>
      <c r="H182" s="27">
        <f>1/'I Disease Parameters'!$E$12</f>
        <v>0.05</v>
      </c>
      <c r="I182" s="27">
        <f>'I Disease Parameters'!$E$9/'I Disease Parameters'!$E$14</f>
        <v>0</v>
      </c>
      <c r="J182" s="82">
        <f t="shared" si="72"/>
        <v>2.9622548171950012</v>
      </c>
      <c r="K182" s="60">
        <f t="shared" si="73"/>
        <v>0.96147505943347544</v>
      </c>
      <c r="L182" s="30">
        <f t="shared" si="74"/>
        <v>0.98499999999999999</v>
      </c>
      <c r="M182" s="27">
        <f>J182/'I Disease Parameters'!$E$12</f>
        <v>0.14811274085975007</v>
      </c>
      <c r="N182" s="27">
        <f>K182/'I Disease Parameters'!$E$13</f>
        <v>4.8073752971673774E-2</v>
      </c>
      <c r="O182" s="27">
        <f>L182/'I Disease Parameters'!$E$13</f>
        <v>4.9250000000000002E-2</v>
      </c>
      <c r="P182" s="27">
        <f>(1-L182)/'I Disease Parameters'!$E$13</f>
        <v>7.5000000000000067E-4</v>
      </c>
      <c r="Q182" s="19">
        <f t="shared" si="53"/>
        <v>5589799.2811603155</v>
      </c>
      <c r="R182" s="17">
        <f t="shared" si="54"/>
        <v>45529.151907277068</v>
      </c>
      <c r="S182" s="17">
        <f t="shared" si="55"/>
        <v>73863.110946763642</v>
      </c>
      <c r="T182" s="17">
        <f t="shared" si="56"/>
        <v>17327.172888368859</v>
      </c>
      <c r="U182" s="17">
        <f t="shared" si="57"/>
        <v>89139.41753438185</v>
      </c>
      <c r="V182" s="17">
        <f t="shared" si="58"/>
        <v>261.30653611293707</v>
      </c>
      <c r="W182" s="17">
        <f t="shared" si="59"/>
        <v>5815658.1344371075</v>
      </c>
      <c r="X182" s="18">
        <f t="shared" ca="1" si="50"/>
        <v>218477.31787760227</v>
      </c>
      <c r="Y182" s="17">
        <f t="shared" si="60"/>
        <v>-10733.072245870717</v>
      </c>
      <c r="Z182" s="17">
        <f t="shared" si="61"/>
        <v>2114.6659617364712</v>
      </c>
      <c r="AA182" s="17">
        <f t="shared" si="62"/>
        <v>3514.7657893456199</v>
      </c>
      <c r="AB182" s="17">
        <f t="shared" si="63"/>
        <v>824.38500623649452</v>
      </c>
      <c r="AC182" s="17">
        <f t="shared" si="64"/>
        <v>4329.017774767839</v>
      </c>
      <c r="AD182" s="18">
        <f t="shared" si="65"/>
        <v>12.377090911599282</v>
      </c>
      <c r="AE182" s="19">
        <f>IF($B182&gt;$C$1,"",p_2*$Q181*($S181/$W181)+p_3*$Q181*($T181/$W181))</f>
        <v>10798.157869830144</v>
      </c>
      <c r="AF182" s="17">
        <f>IF($B182&gt;$C$1,"",p_4*$R181)</f>
        <v>7033.1467231775769</v>
      </c>
      <c r="AG182" s="17">
        <f>IF($B182&gt;$C$1,"",p_5*$R181)</f>
        <v>1649.7504659305425</v>
      </c>
      <c r="AH182" s="18">
        <f t="shared" si="66"/>
        <v>8682.8971891081201</v>
      </c>
      <c r="AI182" s="72"/>
      <c r="AJ182" s="73"/>
      <c r="AK182" s="73"/>
      <c r="AL182" s="72"/>
      <c r="AM182" s="73"/>
      <c r="AN182" s="73">
        <f t="shared" si="67"/>
        <v>518</v>
      </c>
      <c r="AO182" s="19" t="str">
        <f t="shared" ca="1" si="68"/>
        <v>-</v>
      </c>
      <c r="AP182" s="17" t="str">
        <f t="shared" ca="1" si="69"/>
        <v>-</v>
      </c>
      <c r="AQ182" s="17" t="str">
        <f t="shared" ca="1" si="70"/>
        <v>-</v>
      </c>
      <c r="AR182" s="66" t="str">
        <f t="shared" ca="1" si="71"/>
        <v>-</v>
      </c>
    </row>
    <row r="183" spans="1:44" s="1" customFormat="1" ht="12" x14ac:dyDescent="0.35">
      <c r="A183" s="84"/>
      <c r="B183" s="40">
        <f t="shared" si="51"/>
        <v>180</v>
      </c>
      <c r="C183" s="41">
        <f t="shared" si="52"/>
        <v>44031</v>
      </c>
      <c r="D183" s="28">
        <f>'I Disease Parameters'!$E$6/(1000*365)</f>
        <v>2.4383561643835616E-5</v>
      </c>
      <c r="E183" s="28">
        <f>'I Disease Parameters'!$E$7/(1000*365)</f>
        <v>1.3698630136986302E-5</v>
      </c>
      <c r="F183" s="27">
        <f>(1-'I Disease Parameters'!$E$8)/'I Disease Parameters'!$E$10</f>
        <v>0.16200000000000001</v>
      </c>
      <c r="G183" s="27">
        <f>'I Disease Parameters'!$E$8/'I Disease Parameters'!$E$11</f>
        <v>3.7999999999999999E-2</v>
      </c>
      <c r="H183" s="27">
        <f>1/'I Disease Parameters'!$E$12</f>
        <v>0.05</v>
      </c>
      <c r="I183" s="27">
        <f>'I Disease Parameters'!$E$9/'I Disease Parameters'!$E$14</f>
        <v>0</v>
      </c>
      <c r="J183" s="82">
        <f t="shared" si="72"/>
        <v>2.9622548171950012</v>
      </c>
      <c r="K183" s="60">
        <f t="shared" si="73"/>
        <v>0.96147505943347544</v>
      </c>
      <c r="L183" s="30">
        <f t="shared" si="74"/>
        <v>0.98499999999999999</v>
      </c>
      <c r="M183" s="27">
        <f>J183/'I Disease Parameters'!$E$12</f>
        <v>0.14811274085975007</v>
      </c>
      <c r="N183" s="27">
        <f>K183/'I Disease Parameters'!$E$13</f>
        <v>4.8073752971673774E-2</v>
      </c>
      <c r="O183" s="27">
        <f>L183/'I Disease Parameters'!$E$13</f>
        <v>4.9250000000000002E-2</v>
      </c>
      <c r="P183" s="27">
        <f>(1-L183)/'I Disease Parameters'!$E$13</f>
        <v>7.5000000000000067E-4</v>
      </c>
      <c r="Q183" s="19">
        <f t="shared" si="53"/>
        <v>5578548.6871130625</v>
      </c>
      <c r="R183" s="17">
        <f t="shared" si="54"/>
        <v>47738.525751790257</v>
      </c>
      <c r="S183" s="17">
        <f t="shared" si="55"/>
        <v>77544.666184966714</v>
      </c>
      <c r="T183" s="17">
        <f t="shared" si="56"/>
        <v>18190.684657894224</v>
      </c>
      <c r="U183" s="17">
        <f t="shared" si="57"/>
        <v>93684.715258560784</v>
      </c>
      <c r="V183" s="17">
        <f t="shared" si="58"/>
        <v>274.30191577921374</v>
      </c>
      <c r="W183" s="17">
        <f t="shared" si="59"/>
        <v>5815707.2789662741</v>
      </c>
      <c r="X183" s="18">
        <f t="shared" ca="1" si="50"/>
        <v>218477.31787760227</v>
      </c>
      <c r="Y183" s="17">
        <f t="shared" si="60"/>
        <v>-11250.59404725302</v>
      </c>
      <c r="Z183" s="17">
        <f t="shared" si="61"/>
        <v>2209.3738445131894</v>
      </c>
      <c r="AA183" s="17">
        <f t="shared" si="62"/>
        <v>3681.5552382030728</v>
      </c>
      <c r="AB183" s="17">
        <f t="shared" si="63"/>
        <v>863.5117695253648</v>
      </c>
      <c r="AC183" s="17">
        <f t="shared" si="64"/>
        <v>4545.297724178934</v>
      </c>
      <c r="AD183" s="18">
        <f t="shared" si="65"/>
        <v>12.995379666276676</v>
      </c>
      <c r="AE183" s="19">
        <f>IF($B183&gt;$C$1,"",p_2*$Q182*($S182/$W182)+p_3*$Q182*($T182/$W182))</f>
        <v>11315.827912981033</v>
      </c>
      <c r="AF183" s="17">
        <f>IF($B183&gt;$C$1,"",p_4*$R182)</f>
        <v>7375.7226089788855</v>
      </c>
      <c r="AG183" s="17">
        <f>IF($B183&gt;$C$1,"",p_5*$R182)</f>
        <v>1730.1077724765285</v>
      </c>
      <c r="AH183" s="18">
        <f t="shared" si="66"/>
        <v>9105.8303814554147</v>
      </c>
      <c r="AI183" s="72"/>
      <c r="AJ183" s="73"/>
      <c r="AK183" s="73"/>
      <c r="AL183" s="72"/>
      <c r="AM183" s="73"/>
      <c r="AN183" s="73">
        <f t="shared" si="67"/>
        <v>518</v>
      </c>
      <c r="AO183" s="19" t="str">
        <f t="shared" ca="1" si="68"/>
        <v>-</v>
      </c>
      <c r="AP183" s="17" t="str">
        <f t="shared" ca="1" si="69"/>
        <v>-</v>
      </c>
      <c r="AQ183" s="17" t="str">
        <f t="shared" ca="1" si="70"/>
        <v>-</v>
      </c>
      <c r="AR183" s="66" t="str">
        <f t="shared" ca="1" si="71"/>
        <v>-</v>
      </c>
    </row>
    <row r="184" spans="1:44" s="1" customFormat="1" ht="12" x14ac:dyDescent="0.35">
      <c r="A184" s="84"/>
      <c r="B184" s="40">
        <f t="shared" si="51"/>
        <v>181</v>
      </c>
      <c r="C184" s="41">
        <f t="shared" si="52"/>
        <v>44032</v>
      </c>
      <c r="D184" s="28">
        <f>'I Disease Parameters'!$E$6/(1000*365)</f>
        <v>2.4383561643835616E-5</v>
      </c>
      <c r="E184" s="28">
        <f>'I Disease Parameters'!$E$7/(1000*365)</f>
        <v>1.3698630136986302E-5</v>
      </c>
      <c r="F184" s="27">
        <f>(1-'I Disease Parameters'!$E$8)/'I Disease Parameters'!$E$10</f>
        <v>0.16200000000000001</v>
      </c>
      <c r="G184" s="27">
        <f>'I Disease Parameters'!$E$8/'I Disease Parameters'!$E$11</f>
        <v>3.7999999999999999E-2</v>
      </c>
      <c r="H184" s="27">
        <f>1/'I Disease Parameters'!$E$12</f>
        <v>0.05</v>
      </c>
      <c r="I184" s="27">
        <f>'I Disease Parameters'!$E$9/'I Disease Parameters'!$E$14</f>
        <v>0</v>
      </c>
      <c r="J184" s="82">
        <f t="shared" si="72"/>
        <v>2.9622548171950012</v>
      </c>
      <c r="K184" s="60">
        <f t="shared" si="73"/>
        <v>0.96147505943347544</v>
      </c>
      <c r="L184" s="30">
        <f t="shared" si="74"/>
        <v>0.98499999999999999</v>
      </c>
      <c r="M184" s="27">
        <f>J184/'I Disease Parameters'!$E$12</f>
        <v>0.14811274085975007</v>
      </c>
      <c r="N184" s="27">
        <f>K184/'I Disease Parameters'!$E$13</f>
        <v>4.8073752971673774E-2</v>
      </c>
      <c r="O184" s="27">
        <f>L184/'I Disease Parameters'!$E$13</f>
        <v>4.9250000000000002E-2</v>
      </c>
      <c r="P184" s="27">
        <f>(1-L184)/'I Disease Parameters'!$E$13</f>
        <v>7.5000000000000067E-4</v>
      </c>
      <c r="Q184" s="19">
        <f t="shared" si="53"/>
        <v>5566758.2507013595</v>
      </c>
      <c r="R184" s="17">
        <f t="shared" si="54"/>
        <v>50045.992242500695</v>
      </c>
      <c r="S184" s="17">
        <f t="shared" si="55"/>
        <v>81400.011791807236</v>
      </c>
      <c r="T184" s="17">
        <f t="shared" si="56"/>
        <v>19094.965216106473</v>
      </c>
      <c r="U184" s="17">
        <f t="shared" si="57"/>
        <v>98456.5564349466</v>
      </c>
      <c r="V184" s="17">
        <f t="shared" si="58"/>
        <v>287.9449292726344</v>
      </c>
      <c r="W184" s="17">
        <f t="shared" si="59"/>
        <v>5815755.7763867211</v>
      </c>
      <c r="X184" s="18">
        <f t="shared" ca="1" si="50"/>
        <v>218477.31787760227</v>
      </c>
      <c r="Y184" s="17">
        <f t="shared" si="60"/>
        <v>-11790.436411703005</v>
      </c>
      <c r="Z184" s="17">
        <f t="shared" si="61"/>
        <v>2307.4664907104379</v>
      </c>
      <c r="AA184" s="17">
        <f t="shared" si="62"/>
        <v>3855.3456068405212</v>
      </c>
      <c r="AB184" s="17">
        <f t="shared" si="63"/>
        <v>904.28055821224916</v>
      </c>
      <c r="AC184" s="17">
        <f t="shared" si="64"/>
        <v>4771.8411763858167</v>
      </c>
      <c r="AD184" s="18">
        <f t="shared" si="65"/>
        <v>13.643013493420654</v>
      </c>
      <c r="AE184" s="19">
        <f>IF($B184&gt;$C$1,"",p_2*$Q183*($S183/$W183)+p_3*$Q183*($T183/$W183))</f>
        <v>11855.825593476045</v>
      </c>
      <c r="AF184" s="17">
        <f>IF($B184&gt;$C$1,"",p_4*$R183)</f>
        <v>7733.6411717900219</v>
      </c>
      <c r="AG184" s="17">
        <f>IF($B184&gt;$C$1,"",p_5*$R183)</f>
        <v>1814.0639785680298</v>
      </c>
      <c r="AH184" s="18">
        <f t="shared" si="66"/>
        <v>9547.7051503580515</v>
      </c>
      <c r="AI184" s="72"/>
      <c r="AJ184" s="73"/>
      <c r="AK184" s="73"/>
      <c r="AL184" s="72"/>
      <c r="AM184" s="73"/>
      <c r="AN184" s="73">
        <f t="shared" si="67"/>
        <v>518</v>
      </c>
      <c r="AO184" s="19" t="str">
        <f t="shared" ca="1" si="68"/>
        <v>-</v>
      </c>
      <c r="AP184" s="17" t="str">
        <f t="shared" ca="1" si="69"/>
        <v>-</v>
      </c>
      <c r="AQ184" s="17" t="str">
        <f t="shared" ca="1" si="70"/>
        <v>-</v>
      </c>
      <c r="AR184" s="66" t="str">
        <f t="shared" ca="1" si="71"/>
        <v>-</v>
      </c>
    </row>
    <row r="185" spans="1:44" s="1" customFormat="1" ht="12" x14ac:dyDescent="0.35">
      <c r="A185" s="84"/>
      <c r="B185" s="40">
        <f t="shared" si="51"/>
        <v>182</v>
      </c>
      <c r="C185" s="41">
        <f t="shared" si="52"/>
        <v>44033</v>
      </c>
      <c r="D185" s="28">
        <f>'I Disease Parameters'!$E$6/(1000*365)</f>
        <v>2.4383561643835616E-5</v>
      </c>
      <c r="E185" s="28">
        <f>'I Disease Parameters'!$E$7/(1000*365)</f>
        <v>1.3698630136986302E-5</v>
      </c>
      <c r="F185" s="27">
        <f>(1-'I Disease Parameters'!$E$8)/'I Disease Parameters'!$E$10</f>
        <v>0.16200000000000001</v>
      </c>
      <c r="G185" s="27">
        <f>'I Disease Parameters'!$E$8/'I Disease Parameters'!$E$11</f>
        <v>3.7999999999999999E-2</v>
      </c>
      <c r="H185" s="27">
        <f>1/'I Disease Parameters'!$E$12</f>
        <v>0.05</v>
      </c>
      <c r="I185" s="27">
        <f>'I Disease Parameters'!$E$9/'I Disease Parameters'!$E$14</f>
        <v>0</v>
      </c>
      <c r="J185" s="82">
        <f t="shared" si="72"/>
        <v>2.9622548171950012</v>
      </c>
      <c r="K185" s="60">
        <f t="shared" si="73"/>
        <v>0.96147505943347544</v>
      </c>
      <c r="L185" s="30">
        <f t="shared" si="74"/>
        <v>0.98499999999999999</v>
      </c>
      <c r="M185" s="27">
        <f>J185/'I Disease Parameters'!$E$12</f>
        <v>0.14811274085975007</v>
      </c>
      <c r="N185" s="27">
        <f>K185/'I Disease Parameters'!$E$13</f>
        <v>4.8073752971673774E-2</v>
      </c>
      <c r="O185" s="27">
        <f>L185/'I Disease Parameters'!$E$13</f>
        <v>4.9250000000000002E-2</v>
      </c>
      <c r="P185" s="27">
        <f>(1-L185)/'I Disease Parameters'!$E$13</f>
        <v>7.5000000000000067E-4</v>
      </c>
      <c r="Q185" s="19">
        <f t="shared" si="53"/>
        <v>5554404.944634784</v>
      </c>
      <c r="R185" s="17">
        <f t="shared" si="54"/>
        <v>52454.966176178721</v>
      </c>
      <c r="S185" s="17">
        <f t="shared" si="55"/>
        <v>85436.34687684731</v>
      </c>
      <c r="T185" s="17">
        <f t="shared" si="56"/>
        <v>20041.703085650202</v>
      </c>
      <c r="U185" s="17">
        <f t="shared" si="57"/>
        <v>103465.63534147905</v>
      </c>
      <c r="V185" s="17">
        <f t="shared" si="58"/>
        <v>302.26615318471426</v>
      </c>
      <c r="W185" s="17">
        <f t="shared" si="59"/>
        <v>5815803.5961149391</v>
      </c>
      <c r="X185" s="18">
        <f t="shared" ca="1" si="50"/>
        <v>218477.31787760227</v>
      </c>
      <c r="Y185" s="17">
        <f t="shared" si="60"/>
        <v>-12353.30606657546</v>
      </c>
      <c r="Z185" s="17">
        <f t="shared" si="61"/>
        <v>2408.9739336780258</v>
      </c>
      <c r="AA185" s="17">
        <f t="shared" si="62"/>
        <v>4036.3350850400748</v>
      </c>
      <c r="AB185" s="17">
        <f t="shared" si="63"/>
        <v>946.73786954372918</v>
      </c>
      <c r="AC185" s="17">
        <f t="shared" si="64"/>
        <v>5009.0789065324498</v>
      </c>
      <c r="AD185" s="18">
        <f t="shared" si="65"/>
        <v>14.321223912079859</v>
      </c>
      <c r="AE185" s="19">
        <f>IF($B185&gt;$C$1,"",p_2*$Q184*($S184/$W184)+p_3*$Q184*($T184/$W184))</f>
        <v>12418.857943715728</v>
      </c>
      <c r="AF185" s="17">
        <f>IF($B185&gt;$C$1,"",p_4*$R184)</f>
        <v>8107.4507432851133</v>
      </c>
      <c r="AG185" s="17">
        <f>IF($B185&gt;$C$1,"",p_5*$R184)</f>
        <v>1901.7477052150264</v>
      </c>
      <c r="AH185" s="18">
        <f t="shared" si="66"/>
        <v>10009.198448500139</v>
      </c>
      <c r="AI185" s="72"/>
      <c r="AJ185" s="73"/>
      <c r="AK185" s="73"/>
      <c r="AL185" s="72"/>
      <c r="AM185" s="73"/>
      <c r="AN185" s="73">
        <f t="shared" si="67"/>
        <v>518</v>
      </c>
      <c r="AO185" s="19" t="str">
        <f t="shared" ca="1" si="68"/>
        <v>-</v>
      </c>
      <c r="AP185" s="17" t="str">
        <f t="shared" ca="1" si="69"/>
        <v>-</v>
      </c>
      <c r="AQ185" s="17" t="str">
        <f t="shared" ca="1" si="70"/>
        <v>-</v>
      </c>
      <c r="AR185" s="66" t="str">
        <f t="shared" ca="1" si="71"/>
        <v>-</v>
      </c>
    </row>
    <row r="186" spans="1:44" s="1" customFormat="1" ht="12" x14ac:dyDescent="0.35">
      <c r="A186" s="84"/>
      <c r="B186" s="40">
        <f t="shared" si="51"/>
        <v>183</v>
      </c>
      <c r="C186" s="41">
        <f t="shared" si="52"/>
        <v>44034</v>
      </c>
      <c r="D186" s="28">
        <f>'I Disease Parameters'!$E$6/(1000*365)</f>
        <v>2.4383561643835616E-5</v>
      </c>
      <c r="E186" s="28">
        <f>'I Disease Parameters'!$E$7/(1000*365)</f>
        <v>1.3698630136986302E-5</v>
      </c>
      <c r="F186" s="27">
        <f>(1-'I Disease Parameters'!$E$8)/'I Disease Parameters'!$E$10</f>
        <v>0.16200000000000001</v>
      </c>
      <c r="G186" s="27">
        <f>'I Disease Parameters'!$E$8/'I Disease Parameters'!$E$11</f>
        <v>3.7999999999999999E-2</v>
      </c>
      <c r="H186" s="27">
        <f>1/'I Disease Parameters'!$E$12</f>
        <v>0.05</v>
      </c>
      <c r="I186" s="27">
        <f>'I Disease Parameters'!$E$9/'I Disease Parameters'!$E$14</f>
        <v>0</v>
      </c>
      <c r="J186" s="82">
        <f t="shared" si="72"/>
        <v>2.9622548171950012</v>
      </c>
      <c r="K186" s="60">
        <f t="shared" si="73"/>
        <v>0.96147505943347544</v>
      </c>
      <c r="L186" s="30">
        <f t="shared" si="74"/>
        <v>0.98499999999999999</v>
      </c>
      <c r="M186" s="27">
        <f>J186/'I Disease Parameters'!$E$12</f>
        <v>0.14811274085975007</v>
      </c>
      <c r="N186" s="27">
        <f>K186/'I Disease Parameters'!$E$13</f>
        <v>4.8073752971673774E-2</v>
      </c>
      <c r="O186" s="27">
        <f>L186/'I Disease Parameters'!$E$13</f>
        <v>4.9250000000000002E-2</v>
      </c>
      <c r="P186" s="27">
        <f>(1-L186)/'I Disease Parameters'!$E$13</f>
        <v>7.5000000000000067E-4</v>
      </c>
      <c r="Q186" s="19">
        <f t="shared" si="53"/>
        <v>5541465.0398832485</v>
      </c>
      <c r="R186" s="17">
        <f t="shared" si="54"/>
        <v>54968.881397825528</v>
      </c>
      <c r="S186" s="17">
        <f t="shared" si="55"/>
        <v>89661.063692629774</v>
      </c>
      <c r="T186" s="17">
        <f t="shared" si="56"/>
        <v>21032.632102184602</v>
      </c>
      <c r="U186" s="17">
        <f t="shared" si="57"/>
        <v>108723.08922481927</v>
      </c>
      <c r="V186" s="17">
        <f t="shared" si="58"/>
        <v>317.29743049895194</v>
      </c>
      <c r="W186" s="17">
        <f t="shared" si="59"/>
        <v>5815850.7063007075</v>
      </c>
      <c r="X186" s="18">
        <f t="shared" ca="1" si="50"/>
        <v>218477.31787760227</v>
      </c>
      <c r="Y186" s="17">
        <f t="shared" si="60"/>
        <v>-12939.904751535505</v>
      </c>
      <c r="Z186" s="17">
        <f t="shared" si="61"/>
        <v>2513.9152216468065</v>
      </c>
      <c r="AA186" s="17">
        <f t="shared" si="62"/>
        <v>4224.7168157824635</v>
      </c>
      <c r="AB186" s="17">
        <f t="shared" si="63"/>
        <v>990.92901653439912</v>
      </c>
      <c r="AC186" s="17">
        <f t="shared" si="64"/>
        <v>5257.4538833402185</v>
      </c>
      <c r="AD186" s="18">
        <f t="shared" si="65"/>
        <v>15.031277314237684</v>
      </c>
      <c r="AE186" s="19">
        <f>IF($B186&gt;$C$1,"",p_2*$Q185*($S185/$W185)+p_3*$Q185*($T185/$W185))</f>
        <v>13005.627018063044</v>
      </c>
      <c r="AF186" s="17">
        <f>IF($B186&gt;$C$1,"",p_4*$R185)</f>
        <v>8497.7045205409522</v>
      </c>
      <c r="AG186" s="17">
        <f>IF($B186&gt;$C$1,"",p_5*$R185)</f>
        <v>1993.2887146947915</v>
      </c>
      <c r="AH186" s="18">
        <f t="shared" si="66"/>
        <v>10490.993235235743</v>
      </c>
      <c r="AI186" s="72"/>
      <c r="AJ186" s="73"/>
      <c r="AK186" s="73"/>
      <c r="AL186" s="72"/>
      <c r="AM186" s="73"/>
      <c r="AN186" s="73">
        <f t="shared" si="67"/>
        <v>518</v>
      </c>
      <c r="AO186" s="19" t="str">
        <f t="shared" ca="1" si="68"/>
        <v>-</v>
      </c>
      <c r="AP186" s="17" t="str">
        <f t="shared" ca="1" si="69"/>
        <v>-</v>
      </c>
      <c r="AQ186" s="17" t="str">
        <f t="shared" ca="1" si="70"/>
        <v>-</v>
      </c>
      <c r="AR186" s="66" t="str">
        <f t="shared" ca="1" si="71"/>
        <v>-</v>
      </c>
    </row>
    <row r="187" spans="1:44" s="1" customFormat="1" ht="12" x14ac:dyDescent="0.35">
      <c r="A187" s="84"/>
      <c r="B187" s="40">
        <f t="shared" si="51"/>
        <v>184</v>
      </c>
      <c r="C187" s="41">
        <f t="shared" si="52"/>
        <v>44035</v>
      </c>
      <c r="D187" s="28">
        <f>'I Disease Parameters'!$E$6/(1000*365)</f>
        <v>2.4383561643835616E-5</v>
      </c>
      <c r="E187" s="28">
        <f>'I Disease Parameters'!$E$7/(1000*365)</f>
        <v>1.3698630136986302E-5</v>
      </c>
      <c r="F187" s="27">
        <f>(1-'I Disease Parameters'!$E$8)/'I Disease Parameters'!$E$10</f>
        <v>0.16200000000000001</v>
      </c>
      <c r="G187" s="27">
        <f>'I Disease Parameters'!$E$8/'I Disease Parameters'!$E$11</f>
        <v>3.7999999999999999E-2</v>
      </c>
      <c r="H187" s="27">
        <f>1/'I Disease Parameters'!$E$12</f>
        <v>0.05</v>
      </c>
      <c r="I187" s="27">
        <f>'I Disease Parameters'!$E$9/'I Disease Parameters'!$E$14</f>
        <v>0</v>
      </c>
      <c r="J187" s="82">
        <f t="shared" si="72"/>
        <v>2.9622548171950012</v>
      </c>
      <c r="K187" s="60">
        <f t="shared" si="73"/>
        <v>0.96147505943347544</v>
      </c>
      <c r="L187" s="30">
        <f t="shared" si="74"/>
        <v>0.98499999999999999</v>
      </c>
      <c r="M187" s="27">
        <f>J187/'I Disease Parameters'!$E$12</f>
        <v>0.14811274085975007</v>
      </c>
      <c r="N187" s="27">
        <f>K187/'I Disease Parameters'!$E$13</f>
        <v>4.8073752971673774E-2</v>
      </c>
      <c r="O187" s="27">
        <f>L187/'I Disease Parameters'!$E$13</f>
        <v>4.9250000000000002E-2</v>
      </c>
      <c r="P187" s="27">
        <f>(1-L187)/'I Disease Parameters'!$E$13</f>
        <v>7.5000000000000067E-4</v>
      </c>
      <c r="Q187" s="19">
        <f t="shared" si="53"/>
        <v>5527914.114318111</v>
      </c>
      <c r="R187" s="17">
        <f t="shared" si="54"/>
        <v>57591.178359232363</v>
      </c>
      <c r="S187" s="17">
        <f t="shared" si="55"/>
        <v>94081.741060696819</v>
      </c>
      <c r="T187" s="17">
        <f t="shared" si="56"/>
        <v>22069.529871944764</v>
      </c>
      <c r="U187" s="17">
        <f t="shared" si="57"/>
        <v>114240.5101830967</v>
      </c>
      <c r="V187" s="17">
        <f t="shared" si="58"/>
        <v>333.07190457559039</v>
      </c>
      <c r="W187" s="17">
        <f t="shared" si="59"/>
        <v>5815897.0737930806</v>
      </c>
      <c r="X187" s="18">
        <f t="shared" ca="1" si="50"/>
        <v>218477.31787760227</v>
      </c>
      <c r="Y187" s="17">
        <f t="shared" si="60"/>
        <v>-13550.925565137528</v>
      </c>
      <c r="Z187" s="17">
        <f t="shared" si="61"/>
        <v>2622.2969614068352</v>
      </c>
      <c r="AA187" s="17">
        <f t="shared" si="62"/>
        <v>4420.6773680670449</v>
      </c>
      <c r="AB187" s="17">
        <f t="shared" si="63"/>
        <v>1036.8977697601622</v>
      </c>
      <c r="AC187" s="17">
        <f t="shared" si="64"/>
        <v>5517.4209582774347</v>
      </c>
      <c r="AD187" s="18">
        <f t="shared" si="65"/>
        <v>15.774474076638455</v>
      </c>
      <c r="AE187" s="19">
        <f>IF($B187&gt;$C$1,"",p_2*$Q186*($S186/$W186)+p_3*$Q186*($T186/$W186))</f>
        <v>13616.826239347251</v>
      </c>
      <c r="AF187" s="17">
        <f>IF($B187&gt;$C$1,"",p_4*$R186)</f>
        <v>8904.9587864477362</v>
      </c>
      <c r="AG187" s="17">
        <f>IF($B187&gt;$C$1,"",p_5*$R186)</f>
        <v>2088.8174931173698</v>
      </c>
      <c r="AH187" s="18">
        <f t="shared" si="66"/>
        <v>10993.776279565107</v>
      </c>
      <c r="AI187" s="72"/>
      <c r="AJ187" s="73"/>
      <c r="AK187" s="73"/>
      <c r="AL187" s="72"/>
      <c r="AM187" s="73"/>
      <c r="AN187" s="73">
        <f t="shared" si="67"/>
        <v>518</v>
      </c>
      <c r="AO187" s="19" t="str">
        <f t="shared" ca="1" si="68"/>
        <v>-</v>
      </c>
      <c r="AP187" s="17" t="str">
        <f t="shared" ca="1" si="69"/>
        <v>-</v>
      </c>
      <c r="AQ187" s="17" t="str">
        <f t="shared" ca="1" si="70"/>
        <v>-</v>
      </c>
      <c r="AR187" s="66" t="str">
        <f t="shared" ca="1" si="71"/>
        <v>-</v>
      </c>
    </row>
    <row r="188" spans="1:44" s="1" customFormat="1" ht="12" x14ac:dyDescent="0.35">
      <c r="A188" s="84"/>
      <c r="B188" s="40">
        <f t="shared" si="51"/>
        <v>185</v>
      </c>
      <c r="C188" s="41">
        <f t="shared" si="52"/>
        <v>44036</v>
      </c>
      <c r="D188" s="28">
        <f>'I Disease Parameters'!$E$6/(1000*365)</f>
        <v>2.4383561643835616E-5</v>
      </c>
      <c r="E188" s="28">
        <f>'I Disease Parameters'!$E$7/(1000*365)</f>
        <v>1.3698630136986302E-5</v>
      </c>
      <c r="F188" s="27">
        <f>(1-'I Disease Parameters'!$E$8)/'I Disease Parameters'!$E$10</f>
        <v>0.16200000000000001</v>
      </c>
      <c r="G188" s="27">
        <f>'I Disease Parameters'!$E$8/'I Disease Parameters'!$E$11</f>
        <v>3.7999999999999999E-2</v>
      </c>
      <c r="H188" s="27">
        <f>1/'I Disease Parameters'!$E$12</f>
        <v>0.05</v>
      </c>
      <c r="I188" s="27">
        <f>'I Disease Parameters'!$E$9/'I Disease Parameters'!$E$14</f>
        <v>0</v>
      </c>
      <c r="J188" s="82">
        <f t="shared" si="72"/>
        <v>2.9622548171950012</v>
      </c>
      <c r="K188" s="60">
        <f t="shared" si="73"/>
        <v>0.96147505943347544</v>
      </c>
      <c r="L188" s="30">
        <f t="shared" si="74"/>
        <v>0.98499999999999999</v>
      </c>
      <c r="M188" s="27">
        <f>J188/'I Disease Parameters'!$E$12</f>
        <v>0.14811274085975007</v>
      </c>
      <c r="N188" s="27">
        <f>K188/'I Disease Parameters'!$E$13</f>
        <v>4.8073752971673774E-2</v>
      </c>
      <c r="O188" s="27">
        <f>L188/'I Disease Parameters'!$E$13</f>
        <v>4.9250000000000002E-2</v>
      </c>
      <c r="P188" s="27">
        <f>(1-L188)/'I Disease Parameters'!$E$13</f>
        <v>7.5000000000000067E-4</v>
      </c>
      <c r="Q188" s="19">
        <f t="shared" si="53"/>
        <v>5513727.0654054359</v>
      </c>
      <c r="R188" s="17">
        <f t="shared" si="54"/>
        <v>60325.290113741139</v>
      </c>
      <c r="S188" s="17">
        <f t="shared" si="55"/>
        <v>98706.136110884181</v>
      </c>
      <c r="T188" s="17">
        <f t="shared" si="56"/>
        <v>23154.21583367134</v>
      </c>
      <c r="U188" s="17">
        <f t="shared" si="57"/>
        <v>120029.95664382917</v>
      </c>
      <c r="V188" s="17">
        <f t="shared" si="58"/>
        <v>349.62405197954899</v>
      </c>
      <c r="W188" s="17">
        <f t="shared" si="59"/>
        <v>5815942.664107562</v>
      </c>
      <c r="X188" s="18">
        <f t="shared" ca="1" si="50"/>
        <v>218477.31787760227</v>
      </c>
      <c r="Y188" s="17">
        <f t="shared" si="60"/>
        <v>-14187.04891267512</v>
      </c>
      <c r="Z188" s="17">
        <f t="shared" si="61"/>
        <v>2734.1117545087764</v>
      </c>
      <c r="AA188" s="17">
        <f t="shared" si="62"/>
        <v>4624.3950501873624</v>
      </c>
      <c r="AB188" s="17">
        <f t="shared" si="63"/>
        <v>1084.6859617265764</v>
      </c>
      <c r="AC188" s="17">
        <f t="shared" si="64"/>
        <v>5789.4464607324626</v>
      </c>
      <c r="AD188" s="18">
        <f t="shared" si="65"/>
        <v>16.5521474039586</v>
      </c>
      <c r="AE188" s="19">
        <f>IF($B188&gt;$C$1,"",p_2*$Q187*($S187/$W187)+p_3*$Q187*($T187/$W187))</f>
        <v>14253.136346606736</v>
      </c>
      <c r="AF188" s="17">
        <f>IF($B188&gt;$C$1,"",p_4*$R187)</f>
        <v>9329.7708941956425</v>
      </c>
      <c r="AG188" s="17">
        <f>IF($B188&gt;$C$1,"",p_5*$R187)</f>
        <v>2188.4647776508295</v>
      </c>
      <c r="AH188" s="18">
        <f t="shared" si="66"/>
        <v>11518.235671846473</v>
      </c>
      <c r="AI188" s="72"/>
      <c r="AJ188" s="73"/>
      <c r="AK188" s="73"/>
      <c r="AL188" s="72"/>
      <c r="AM188" s="73"/>
      <c r="AN188" s="73">
        <f t="shared" si="67"/>
        <v>518</v>
      </c>
      <c r="AO188" s="19" t="str">
        <f t="shared" ca="1" si="68"/>
        <v>-</v>
      </c>
      <c r="AP188" s="17" t="str">
        <f t="shared" ca="1" si="69"/>
        <v>-</v>
      </c>
      <c r="AQ188" s="17" t="str">
        <f t="shared" ca="1" si="70"/>
        <v>-</v>
      </c>
      <c r="AR188" s="66" t="str">
        <f t="shared" ca="1" si="71"/>
        <v>-</v>
      </c>
    </row>
    <row r="189" spans="1:44" s="1" customFormat="1" ht="12" x14ac:dyDescent="0.35">
      <c r="A189" s="84"/>
      <c r="B189" s="40">
        <f t="shared" si="51"/>
        <v>186</v>
      </c>
      <c r="C189" s="41">
        <f t="shared" si="52"/>
        <v>44037</v>
      </c>
      <c r="D189" s="28">
        <f>'I Disease Parameters'!$E$6/(1000*365)</f>
        <v>2.4383561643835616E-5</v>
      </c>
      <c r="E189" s="28">
        <f>'I Disease Parameters'!$E$7/(1000*365)</f>
        <v>1.3698630136986302E-5</v>
      </c>
      <c r="F189" s="27">
        <f>(1-'I Disease Parameters'!$E$8)/'I Disease Parameters'!$E$10</f>
        <v>0.16200000000000001</v>
      </c>
      <c r="G189" s="27">
        <f>'I Disease Parameters'!$E$8/'I Disease Parameters'!$E$11</f>
        <v>3.7999999999999999E-2</v>
      </c>
      <c r="H189" s="27">
        <f>1/'I Disease Parameters'!$E$12</f>
        <v>0.05</v>
      </c>
      <c r="I189" s="27">
        <f>'I Disease Parameters'!$E$9/'I Disease Parameters'!$E$14</f>
        <v>0</v>
      </c>
      <c r="J189" s="82">
        <f t="shared" si="72"/>
        <v>2.9622548171950012</v>
      </c>
      <c r="K189" s="60">
        <f t="shared" si="73"/>
        <v>0.96147505943347544</v>
      </c>
      <c r="L189" s="30">
        <f t="shared" si="74"/>
        <v>0.98499999999999999</v>
      </c>
      <c r="M189" s="27">
        <f>J189/'I Disease Parameters'!$E$12</f>
        <v>0.14811274085975007</v>
      </c>
      <c r="N189" s="27">
        <f>K189/'I Disease Parameters'!$E$13</f>
        <v>4.8073752971673774E-2</v>
      </c>
      <c r="O189" s="27">
        <f>L189/'I Disease Parameters'!$E$13</f>
        <v>4.9250000000000002E-2</v>
      </c>
      <c r="P189" s="27">
        <f>(1-L189)/'I Disease Parameters'!$E$13</f>
        <v>7.5000000000000067E-4</v>
      </c>
      <c r="Q189" s="19">
        <f t="shared" si="53"/>
        <v>5498878.1273727957</v>
      </c>
      <c r="R189" s="17">
        <f t="shared" si="54"/>
        <v>63174.626638518152</v>
      </c>
      <c r="S189" s="17">
        <f t="shared" si="55"/>
        <v>103542.1741649152</v>
      </c>
      <c r="T189" s="17">
        <f t="shared" si="56"/>
        <v>24288.548885271121</v>
      </c>
      <c r="U189" s="17">
        <f t="shared" si="57"/>
        <v>126103.96433320026</v>
      </c>
      <c r="V189" s="17">
        <f t="shared" si="58"/>
        <v>366.98971385480252</v>
      </c>
      <c r="W189" s="17">
        <f t="shared" si="59"/>
        <v>5815987.4413946997</v>
      </c>
      <c r="X189" s="18">
        <f t="shared" ca="1" si="50"/>
        <v>218477.31787760227</v>
      </c>
      <c r="Y189" s="17">
        <f t="shared" si="60"/>
        <v>-14848.938032640144</v>
      </c>
      <c r="Z189" s="17">
        <f t="shared" si="61"/>
        <v>2849.3365247770125</v>
      </c>
      <c r="AA189" s="17">
        <f t="shared" si="62"/>
        <v>4836.0380540310143</v>
      </c>
      <c r="AB189" s="17">
        <f t="shared" si="63"/>
        <v>1134.3330515997804</v>
      </c>
      <c r="AC189" s="17">
        <f t="shared" si="64"/>
        <v>6074.0076893710939</v>
      </c>
      <c r="AD189" s="18">
        <f t="shared" si="65"/>
        <v>17.365661875253522</v>
      </c>
      <c r="AE189" s="19">
        <f>IF($B189&gt;$C$1,"",p_2*$Q188*($S188/$W188)+p_3*$Q188*($T188/$W188))</f>
        <v>14915.220921362421</v>
      </c>
      <c r="AF189" s="17">
        <f>IF($B189&gt;$C$1,"",p_4*$R188)</f>
        <v>9772.696998426065</v>
      </c>
      <c r="AG189" s="17">
        <f>IF($B189&gt;$C$1,"",p_5*$R188)</f>
        <v>2292.3610243221633</v>
      </c>
      <c r="AH189" s="18">
        <f t="shared" si="66"/>
        <v>12065.058022748228</v>
      </c>
      <c r="AI189" s="72"/>
      <c r="AJ189" s="73"/>
      <c r="AK189" s="73"/>
      <c r="AL189" s="72"/>
      <c r="AM189" s="73"/>
      <c r="AN189" s="73">
        <f t="shared" si="67"/>
        <v>518</v>
      </c>
      <c r="AO189" s="19" t="str">
        <f t="shared" ca="1" si="68"/>
        <v>-</v>
      </c>
      <c r="AP189" s="17" t="str">
        <f t="shared" ca="1" si="69"/>
        <v>-</v>
      </c>
      <c r="AQ189" s="17" t="str">
        <f t="shared" ca="1" si="70"/>
        <v>-</v>
      </c>
      <c r="AR189" s="66" t="str">
        <f t="shared" ca="1" si="71"/>
        <v>-</v>
      </c>
    </row>
    <row r="190" spans="1:44" s="1" customFormat="1" ht="12" x14ac:dyDescent="0.35">
      <c r="A190" s="84"/>
      <c r="B190" s="40">
        <f t="shared" si="51"/>
        <v>187</v>
      </c>
      <c r="C190" s="41">
        <f t="shared" si="52"/>
        <v>44038</v>
      </c>
      <c r="D190" s="28">
        <f>'I Disease Parameters'!$E$6/(1000*365)</f>
        <v>2.4383561643835616E-5</v>
      </c>
      <c r="E190" s="28">
        <f>'I Disease Parameters'!$E$7/(1000*365)</f>
        <v>1.3698630136986302E-5</v>
      </c>
      <c r="F190" s="27">
        <f>(1-'I Disease Parameters'!$E$8)/'I Disease Parameters'!$E$10</f>
        <v>0.16200000000000001</v>
      </c>
      <c r="G190" s="27">
        <f>'I Disease Parameters'!$E$8/'I Disease Parameters'!$E$11</f>
        <v>3.7999999999999999E-2</v>
      </c>
      <c r="H190" s="27">
        <f>1/'I Disease Parameters'!$E$12</f>
        <v>0.05</v>
      </c>
      <c r="I190" s="27">
        <f>'I Disease Parameters'!$E$9/'I Disease Parameters'!$E$14</f>
        <v>0</v>
      </c>
      <c r="J190" s="82">
        <f t="shared" si="72"/>
        <v>2.9622548171950012</v>
      </c>
      <c r="K190" s="60">
        <f t="shared" si="73"/>
        <v>0.96147505943347544</v>
      </c>
      <c r="L190" s="30">
        <f t="shared" si="74"/>
        <v>0.98499999999999999</v>
      </c>
      <c r="M190" s="27">
        <f>J190/'I Disease Parameters'!$E$12</f>
        <v>0.14811274085975007</v>
      </c>
      <c r="N190" s="27">
        <f>K190/'I Disease Parameters'!$E$13</f>
        <v>4.8073752971673774E-2</v>
      </c>
      <c r="O190" s="27">
        <f>L190/'I Disease Parameters'!$E$13</f>
        <v>4.9250000000000002E-2</v>
      </c>
      <c r="P190" s="27">
        <f>(1-L190)/'I Disease Parameters'!$E$13</f>
        <v>7.5000000000000067E-4</v>
      </c>
      <c r="Q190" s="19">
        <f t="shared" si="53"/>
        <v>5483340.8932927996</v>
      </c>
      <c r="R190" s="17">
        <f t="shared" si="54"/>
        <v>66142.557375628487</v>
      </c>
      <c r="S190" s="17">
        <f t="shared" si="55"/>
        <v>108597.93658616193</v>
      </c>
      <c r="T190" s="17">
        <f t="shared" si="56"/>
        <v>25474.424533423509</v>
      </c>
      <c r="U190" s="17">
        <f t="shared" si="57"/>
        <v>132475.55662247943</v>
      </c>
      <c r="V190" s="17">
        <f t="shared" si="58"/>
        <v>385.20612551875587</v>
      </c>
      <c r="W190" s="17">
        <f t="shared" si="59"/>
        <v>5816031.3684104932</v>
      </c>
      <c r="X190" s="18">
        <f t="shared" ca="1" si="50"/>
        <v>218477.31787760227</v>
      </c>
      <c r="Y190" s="17">
        <f t="shared" si="60"/>
        <v>-15537.234079996124</v>
      </c>
      <c r="Z190" s="17">
        <f t="shared" si="61"/>
        <v>2967.930737110335</v>
      </c>
      <c r="AA190" s="17">
        <f t="shared" si="62"/>
        <v>5055.7624212467344</v>
      </c>
      <c r="AB190" s="17">
        <f t="shared" si="63"/>
        <v>1185.8756481523887</v>
      </c>
      <c r="AC190" s="17">
        <f t="shared" si="64"/>
        <v>6371.5922892791714</v>
      </c>
      <c r="AD190" s="18">
        <f t="shared" si="65"/>
        <v>18.216411663953352</v>
      </c>
      <c r="AE190" s="19">
        <f>IF($B190&gt;$C$1,"",p_2*$Q189*($S189/$W189)+p_3*$Q189*($T189/$W189))</f>
        <v>15603.721470658335</v>
      </c>
      <c r="AF190" s="17">
        <f>IF($B190&gt;$C$1,"",p_4*$R189)</f>
        <v>10234.289515439941</v>
      </c>
      <c r="AG190" s="17">
        <f>IF($B190&gt;$C$1,"",p_5*$R189)</f>
        <v>2400.6358122636898</v>
      </c>
      <c r="AH190" s="18">
        <f t="shared" si="66"/>
        <v>12634.925327703631</v>
      </c>
      <c r="AI190" s="72"/>
      <c r="AJ190" s="73"/>
      <c r="AK190" s="73"/>
      <c r="AL190" s="72"/>
      <c r="AM190" s="73"/>
      <c r="AN190" s="73">
        <f t="shared" si="67"/>
        <v>518</v>
      </c>
      <c r="AO190" s="19" t="str">
        <f t="shared" ca="1" si="68"/>
        <v>-</v>
      </c>
      <c r="AP190" s="17" t="str">
        <f t="shared" ca="1" si="69"/>
        <v>-</v>
      </c>
      <c r="AQ190" s="17" t="str">
        <f t="shared" ca="1" si="70"/>
        <v>-</v>
      </c>
      <c r="AR190" s="66" t="str">
        <f t="shared" ca="1" si="71"/>
        <v>-</v>
      </c>
    </row>
    <row r="191" spans="1:44" s="1" customFormat="1" ht="12" x14ac:dyDescent="0.35">
      <c r="A191" s="84"/>
      <c r="B191" s="40">
        <f t="shared" si="51"/>
        <v>188</v>
      </c>
      <c r="C191" s="41">
        <f t="shared" si="52"/>
        <v>44039</v>
      </c>
      <c r="D191" s="28">
        <f>'I Disease Parameters'!$E$6/(1000*365)</f>
        <v>2.4383561643835616E-5</v>
      </c>
      <c r="E191" s="28">
        <f>'I Disease Parameters'!$E$7/(1000*365)</f>
        <v>1.3698630136986302E-5</v>
      </c>
      <c r="F191" s="27">
        <f>(1-'I Disease Parameters'!$E$8)/'I Disease Parameters'!$E$10</f>
        <v>0.16200000000000001</v>
      </c>
      <c r="G191" s="27">
        <f>'I Disease Parameters'!$E$8/'I Disease Parameters'!$E$11</f>
        <v>3.7999999999999999E-2</v>
      </c>
      <c r="H191" s="27">
        <f>1/'I Disease Parameters'!$E$12</f>
        <v>0.05</v>
      </c>
      <c r="I191" s="27">
        <f>'I Disease Parameters'!$E$9/'I Disease Parameters'!$E$14</f>
        <v>0</v>
      </c>
      <c r="J191" s="82">
        <f t="shared" si="72"/>
        <v>2.9622548171950012</v>
      </c>
      <c r="K191" s="60">
        <f t="shared" si="73"/>
        <v>0.96147505943347544</v>
      </c>
      <c r="L191" s="30">
        <f t="shared" si="74"/>
        <v>0.98499999999999999</v>
      </c>
      <c r="M191" s="27">
        <f>J191/'I Disease Parameters'!$E$12</f>
        <v>0.14811274085975007</v>
      </c>
      <c r="N191" s="27">
        <f>K191/'I Disease Parameters'!$E$13</f>
        <v>4.8073752971673774E-2</v>
      </c>
      <c r="O191" s="27">
        <f>L191/'I Disease Parameters'!$E$13</f>
        <v>4.9250000000000002E-2</v>
      </c>
      <c r="P191" s="27">
        <f>(1-L191)/'I Disease Parameters'!$E$13</f>
        <v>7.5000000000000067E-4</v>
      </c>
      <c r="Q191" s="19">
        <f t="shared" si="53"/>
        <v>5467088.3425468579</v>
      </c>
      <c r="R191" s="17">
        <f t="shared" si="54"/>
        <v>69232.391884597266</v>
      </c>
      <c r="S191" s="17">
        <f t="shared" si="55"/>
        <v>113881.64640873871</v>
      </c>
      <c r="T191" s="17">
        <f t="shared" si="56"/>
        <v>26713.771522306579</v>
      </c>
      <c r="U191" s="17">
        <f t="shared" si="57"/>
        <v>139158.25412640627</v>
      </c>
      <c r="V191" s="17">
        <f t="shared" si="58"/>
        <v>404.31194391882354</v>
      </c>
      <c r="W191" s="17">
        <f t="shared" si="59"/>
        <v>5816074.4064889066</v>
      </c>
      <c r="X191" s="18">
        <f t="shared" ca="1" si="50"/>
        <v>218477.31787760227</v>
      </c>
      <c r="Y191" s="17">
        <f t="shared" si="60"/>
        <v>-16252.550745941699</v>
      </c>
      <c r="Z191" s="17">
        <f t="shared" si="61"/>
        <v>3089.8345089687791</v>
      </c>
      <c r="AA191" s="17">
        <f t="shared" si="62"/>
        <v>5283.7098225767841</v>
      </c>
      <c r="AB191" s="17">
        <f t="shared" si="63"/>
        <v>1239.3469888830696</v>
      </c>
      <c r="AC191" s="17">
        <f t="shared" si="64"/>
        <v>6682.6975039268436</v>
      </c>
      <c r="AD191" s="18">
        <f t="shared" si="65"/>
        <v>19.105818400067676</v>
      </c>
      <c r="AE191" s="19">
        <f>IF($B191&gt;$C$1,"",p_2*$Q190*($S190/$W190)+p_3*$Q190*($T190/$W190))</f>
        <v>16319.252046524287</v>
      </c>
      <c r="AF191" s="17">
        <f>IF($B191&gt;$C$1,"",p_4*$R190)</f>
        <v>10715.094294851815</v>
      </c>
      <c r="AG191" s="17">
        <f>IF($B191&gt;$C$1,"",p_5*$R190)</f>
        <v>2513.4171802738824</v>
      </c>
      <c r="AH191" s="18">
        <f t="shared" si="66"/>
        <v>13228.511475125697</v>
      </c>
      <c r="AI191" s="72"/>
      <c r="AJ191" s="73"/>
      <c r="AK191" s="73"/>
      <c r="AL191" s="72"/>
      <c r="AM191" s="73"/>
      <c r="AN191" s="73">
        <f t="shared" si="67"/>
        <v>518</v>
      </c>
      <c r="AO191" s="19" t="str">
        <f t="shared" ca="1" si="68"/>
        <v>-</v>
      </c>
      <c r="AP191" s="17" t="str">
        <f t="shared" ca="1" si="69"/>
        <v>-</v>
      </c>
      <c r="AQ191" s="17" t="str">
        <f t="shared" ca="1" si="70"/>
        <v>-</v>
      </c>
      <c r="AR191" s="66" t="str">
        <f t="shared" ca="1" si="71"/>
        <v>-</v>
      </c>
    </row>
    <row r="192" spans="1:44" s="1" customFormat="1" ht="12" x14ac:dyDescent="0.35">
      <c r="A192" s="84"/>
      <c r="B192" s="40">
        <f t="shared" si="51"/>
        <v>189</v>
      </c>
      <c r="C192" s="41">
        <f t="shared" si="52"/>
        <v>44040</v>
      </c>
      <c r="D192" s="28">
        <f>'I Disease Parameters'!$E$6/(1000*365)</f>
        <v>2.4383561643835616E-5</v>
      </c>
      <c r="E192" s="28">
        <f>'I Disease Parameters'!$E$7/(1000*365)</f>
        <v>1.3698630136986302E-5</v>
      </c>
      <c r="F192" s="27">
        <f>(1-'I Disease Parameters'!$E$8)/'I Disease Parameters'!$E$10</f>
        <v>0.16200000000000001</v>
      </c>
      <c r="G192" s="27">
        <f>'I Disease Parameters'!$E$8/'I Disease Parameters'!$E$11</f>
        <v>3.7999999999999999E-2</v>
      </c>
      <c r="H192" s="27">
        <f>1/'I Disease Parameters'!$E$12</f>
        <v>0.05</v>
      </c>
      <c r="I192" s="27">
        <f>'I Disease Parameters'!$E$9/'I Disease Parameters'!$E$14</f>
        <v>0</v>
      </c>
      <c r="J192" s="82">
        <f t="shared" si="72"/>
        <v>2.9622548171950012</v>
      </c>
      <c r="K192" s="60">
        <f t="shared" si="73"/>
        <v>0.96147505943347544</v>
      </c>
      <c r="L192" s="30">
        <f t="shared" si="74"/>
        <v>0.98499999999999999</v>
      </c>
      <c r="M192" s="27">
        <f>J192/'I Disease Parameters'!$E$12</f>
        <v>0.14811274085975007</v>
      </c>
      <c r="N192" s="27">
        <f>K192/'I Disease Parameters'!$E$13</f>
        <v>4.8073752971673774E-2</v>
      </c>
      <c r="O192" s="27">
        <f>L192/'I Disease Parameters'!$E$13</f>
        <v>4.9250000000000002E-2</v>
      </c>
      <c r="P192" s="27">
        <f>(1-L192)/'I Disease Parameters'!$E$13</f>
        <v>7.5000000000000067E-4</v>
      </c>
      <c r="Q192" s="19">
        <f t="shared" si="53"/>
        <v>5450092.8741510641</v>
      </c>
      <c r="R192" s="17">
        <f t="shared" si="54"/>
        <v>72447.358502226911</v>
      </c>
      <c r="S192" s="17">
        <f t="shared" si="55"/>
        <v>119401.65155105299</v>
      </c>
      <c r="T192" s="17">
        <f t="shared" si="56"/>
        <v>28008.547895730298</v>
      </c>
      <c r="U192" s="17">
        <f t="shared" si="57"/>
        <v>146166.083416863</v>
      </c>
      <c r="V192" s="17">
        <f t="shared" si="58"/>
        <v>424.34727256055351</v>
      </c>
      <c r="W192" s="17">
        <f t="shared" si="59"/>
        <v>5816116.5155169377</v>
      </c>
      <c r="X192" s="18">
        <f t="shared" ca="1" si="50"/>
        <v>218477.31787760227</v>
      </c>
      <c r="Y192" s="17">
        <f t="shared" si="60"/>
        <v>-16995.46839579381</v>
      </c>
      <c r="Z192" s="17">
        <f t="shared" si="61"/>
        <v>3214.966617629645</v>
      </c>
      <c r="AA192" s="17">
        <f t="shared" si="62"/>
        <v>5520.0051423142722</v>
      </c>
      <c r="AB192" s="17">
        <f t="shared" si="63"/>
        <v>1294.7763734237196</v>
      </c>
      <c r="AC192" s="17">
        <f t="shared" si="64"/>
        <v>7007.8292904567206</v>
      </c>
      <c r="AD192" s="18">
        <f t="shared" si="65"/>
        <v>20.035328641729961</v>
      </c>
      <c r="AE192" s="19">
        <f>IF($B192&gt;$C$1,"",p_2*$Q191*($S191/$W191)+p_3*$Q191*($T191/$W191))</f>
        <v>17062.393383479015</v>
      </c>
      <c r="AF192" s="17">
        <f>IF($B192&gt;$C$1,"",p_4*$R191)</f>
        <v>11215.647485304757</v>
      </c>
      <c r="AG192" s="17">
        <f>IF($B192&gt;$C$1,"",p_5*$R191)</f>
        <v>2630.8308916146962</v>
      </c>
      <c r="AH192" s="18">
        <f t="shared" si="66"/>
        <v>13846.478376919453</v>
      </c>
      <c r="AI192" s="72"/>
      <c r="AJ192" s="73"/>
      <c r="AK192" s="73"/>
      <c r="AL192" s="72"/>
      <c r="AM192" s="73"/>
      <c r="AN192" s="73">
        <f t="shared" si="67"/>
        <v>518</v>
      </c>
      <c r="AO192" s="19" t="str">
        <f t="shared" ca="1" si="68"/>
        <v>-</v>
      </c>
      <c r="AP192" s="17" t="str">
        <f t="shared" ca="1" si="69"/>
        <v>-</v>
      </c>
      <c r="AQ192" s="17" t="str">
        <f t="shared" ca="1" si="70"/>
        <v>-</v>
      </c>
      <c r="AR192" s="66" t="str">
        <f t="shared" ca="1" si="71"/>
        <v>-</v>
      </c>
    </row>
    <row r="193" spans="1:44" s="1" customFormat="1" ht="12" x14ac:dyDescent="0.35">
      <c r="A193" s="84"/>
      <c r="B193" s="40">
        <f t="shared" si="51"/>
        <v>190</v>
      </c>
      <c r="C193" s="41">
        <f t="shared" si="52"/>
        <v>44041</v>
      </c>
      <c r="D193" s="28">
        <f>'I Disease Parameters'!$E$6/(1000*365)</f>
        <v>2.4383561643835616E-5</v>
      </c>
      <c r="E193" s="28">
        <f>'I Disease Parameters'!$E$7/(1000*365)</f>
        <v>1.3698630136986302E-5</v>
      </c>
      <c r="F193" s="27">
        <f>(1-'I Disease Parameters'!$E$8)/'I Disease Parameters'!$E$10</f>
        <v>0.16200000000000001</v>
      </c>
      <c r="G193" s="27">
        <f>'I Disease Parameters'!$E$8/'I Disease Parameters'!$E$11</f>
        <v>3.7999999999999999E-2</v>
      </c>
      <c r="H193" s="27">
        <f>1/'I Disease Parameters'!$E$12</f>
        <v>0.05</v>
      </c>
      <c r="I193" s="27">
        <f>'I Disease Parameters'!$E$9/'I Disease Parameters'!$E$14</f>
        <v>0</v>
      </c>
      <c r="J193" s="82">
        <f t="shared" si="72"/>
        <v>2.9622548171950012</v>
      </c>
      <c r="K193" s="60">
        <f t="shared" si="73"/>
        <v>0.96147505943347544</v>
      </c>
      <c r="L193" s="30">
        <f t="shared" si="74"/>
        <v>0.98499999999999999</v>
      </c>
      <c r="M193" s="27">
        <f>J193/'I Disease Parameters'!$E$12</f>
        <v>0.14811274085975007</v>
      </c>
      <c r="N193" s="27">
        <f>K193/'I Disease Parameters'!$E$13</f>
        <v>4.8073752971673774E-2</v>
      </c>
      <c r="O193" s="27">
        <f>L193/'I Disease Parameters'!$E$13</f>
        <v>4.9250000000000002E-2</v>
      </c>
      <c r="P193" s="27">
        <f>(1-L193)/'I Disease Parameters'!$E$13</f>
        <v>7.5000000000000067E-4</v>
      </c>
      <c r="Q193" s="19">
        <f t="shared" si="53"/>
        <v>5432326.3464418771</v>
      </c>
      <c r="R193" s="17">
        <f t="shared" si="54"/>
        <v>75790.580910488265</v>
      </c>
      <c r="S193" s="17">
        <f t="shared" si="55"/>
        <v>125166.40541179874</v>
      </c>
      <c r="T193" s="17">
        <f t="shared" si="56"/>
        <v>29360.736445290109</v>
      </c>
      <c r="U193" s="17">
        <f t="shared" si="57"/>
        <v>153513.58470316508</v>
      </c>
      <c r="V193" s="17">
        <f t="shared" si="58"/>
        <v>445.35368348235124</v>
      </c>
      <c r="W193" s="17">
        <f t="shared" si="59"/>
        <v>5816157.6539126188</v>
      </c>
      <c r="X193" s="18">
        <f t="shared" ca="1" si="50"/>
        <v>218477.31787760227</v>
      </c>
      <c r="Y193" s="17">
        <f t="shared" si="60"/>
        <v>-17766.527709187008</v>
      </c>
      <c r="Z193" s="17">
        <f t="shared" si="61"/>
        <v>3343.2224082613538</v>
      </c>
      <c r="AA193" s="17">
        <f t="shared" si="62"/>
        <v>5764.7538607457536</v>
      </c>
      <c r="AB193" s="17">
        <f t="shared" si="63"/>
        <v>1352.1885495598108</v>
      </c>
      <c r="AC193" s="17">
        <f t="shared" si="64"/>
        <v>7347.501286302082</v>
      </c>
      <c r="AD193" s="18">
        <f t="shared" si="65"/>
        <v>21.006410921797738</v>
      </c>
      <c r="AE193" s="19">
        <f>IF($B193&gt;$C$1,"",p_2*$Q192*($S192/$W192)+p_3*$Q192*($T192/$W192))</f>
        <v>17833.686538275255</v>
      </c>
      <c r="AF193" s="17">
        <f>IF($B193&gt;$C$1,"",p_4*$R192)</f>
        <v>11736.472077360761</v>
      </c>
      <c r="AG193" s="17">
        <f>IF($B193&gt;$C$1,"",p_5*$R192)</f>
        <v>2752.9996230846227</v>
      </c>
      <c r="AH193" s="18">
        <f t="shared" si="66"/>
        <v>14489.471700445383</v>
      </c>
      <c r="AI193" s="72"/>
      <c r="AJ193" s="73"/>
      <c r="AK193" s="73"/>
      <c r="AL193" s="72"/>
      <c r="AM193" s="73"/>
      <c r="AN193" s="73">
        <f t="shared" si="67"/>
        <v>518</v>
      </c>
      <c r="AO193" s="19" t="str">
        <f t="shared" ca="1" si="68"/>
        <v>-</v>
      </c>
      <c r="AP193" s="17" t="str">
        <f t="shared" ca="1" si="69"/>
        <v>-</v>
      </c>
      <c r="AQ193" s="17" t="str">
        <f t="shared" ca="1" si="70"/>
        <v>-</v>
      </c>
      <c r="AR193" s="66" t="str">
        <f t="shared" ca="1" si="71"/>
        <v>-</v>
      </c>
    </row>
    <row r="194" spans="1:44" s="1" customFormat="1" ht="12" x14ac:dyDescent="0.35">
      <c r="A194" s="84"/>
      <c r="B194" s="40">
        <f t="shared" si="51"/>
        <v>191</v>
      </c>
      <c r="C194" s="41">
        <f t="shared" si="52"/>
        <v>44042</v>
      </c>
      <c r="D194" s="28">
        <f>'I Disease Parameters'!$E$6/(1000*365)</f>
        <v>2.4383561643835616E-5</v>
      </c>
      <c r="E194" s="28">
        <f>'I Disease Parameters'!$E$7/(1000*365)</f>
        <v>1.3698630136986302E-5</v>
      </c>
      <c r="F194" s="27">
        <f>(1-'I Disease Parameters'!$E$8)/'I Disease Parameters'!$E$10</f>
        <v>0.16200000000000001</v>
      </c>
      <c r="G194" s="27">
        <f>'I Disease Parameters'!$E$8/'I Disease Parameters'!$E$11</f>
        <v>3.7999999999999999E-2</v>
      </c>
      <c r="H194" s="27">
        <f>1/'I Disease Parameters'!$E$12</f>
        <v>0.05</v>
      </c>
      <c r="I194" s="27">
        <f>'I Disease Parameters'!$E$9/'I Disease Parameters'!$E$14</f>
        <v>0</v>
      </c>
      <c r="J194" s="82">
        <f t="shared" si="72"/>
        <v>2.9622548171950012</v>
      </c>
      <c r="K194" s="60">
        <f t="shared" si="73"/>
        <v>0.96147505943347544</v>
      </c>
      <c r="L194" s="30">
        <f t="shared" si="74"/>
        <v>0.98499999999999999</v>
      </c>
      <c r="M194" s="27">
        <f>J194/'I Disease Parameters'!$E$12</f>
        <v>0.14811274085975007</v>
      </c>
      <c r="N194" s="27">
        <f>K194/'I Disease Parameters'!$E$13</f>
        <v>4.8073752971673774E-2</v>
      </c>
      <c r="O194" s="27">
        <f>L194/'I Disease Parameters'!$E$13</f>
        <v>4.9250000000000002E-2</v>
      </c>
      <c r="P194" s="27">
        <f>(1-L194)/'I Disease Parameters'!$E$13</f>
        <v>7.5000000000000067E-4</v>
      </c>
      <c r="Q194" s="19">
        <f t="shared" si="53"/>
        <v>5413760.1236317866</v>
      </c>
      <c r="R194" s="17">
        <f t="shared" si="54"/>
        <v>79265.052520625701</v>
      </c>
      <c r="S194" s="17">
        <f t="shared" si="55"/>
        <v>131184.44464041459</v>
      </c>
      <c r="T194" s="17">
        <f t="shared" si="56"/>
        <v>30772.339495755044</v>
      </c>
      <c r="U194" s="17">
        <f t="shared" si="57"/>
        <v>161215.8183178677</v>
      </c>
      <c r="V194" s="17">
        <f t="shared" si="58"/>
        <v>467.37423581631884</v>
      </c>
      <c r="W194" s="17">
        <f t="shared" si="59"/>
        <v>5816197.7786064493</v>
      </c>
      <c r="X194" s="18">
        <f t="shared" ca="1" si="50"/>
        <v>218477.31787760227</v>
      </c>
      <c r="Y194" s="17">
        <f t="shared" si="60"/>
        <v>-18566.222810090519</v>
      </c>
      <c r="Z194" s="17">
        <f t="shared" si="61"/>
        <v>3474.4716101374361</v>
      </c>
      <c r="AA194" s="17">
        <f t="shared" si="62"/>
        <v>6018.0392286158458</v>
      </c>
      <c r="AB194" s="17">
        <f t="shared" si="63"/>
        <v>1411.6030504649352</v>
      </c>
      <c r="AC194" s="17">
        <f t="shared" si="64"/>
        <v>7702.2336147026217</v>
      </c>
      <c r="AD194" s="18">
        <f t="shared" si="65"/>
        <v>22.020552333967601</v>
      </c>
      <c r="AE194" s="19">
        <f>IF($B194&gt;$C$1,"",p_2*$Q193*($S193/$W193)+p_3*$Q193*($T193/$W193))</f>
        <v>18633.626019370851</v>
      </c>
      <c r="AF194" s="17">
        <f>IF($B194&gt;$C$1,"",p_4*$R193)</f>
        <v>12278.0741074991</v>
      </c>
      <c r="AG194" s="17">
        <f>IF($B194&gt;$C$1,"",p_5*$R193)</f>
        <v>2880.0420745985539</v>
      </c>
      <c r="AH194" s="18">
        <f t="shared" si="66"/>
        <v>15158.116182097654</v>
      </c>
      <c r="AI194" s="72"/>
      <c r="AJ194" s="73"/>
      <c r="AK194" s="73"/>
      <c r="AL194" s="72"/>
      <c r="AM194" s="73"/>
      <c r="AN194" s="73">
        <f t="shared" si="67"/>
        <v>518</v>
      </c>
      <c r="AO194" s="19" t="str">
        <f t="shared" ca="1" si="68"/>
        <v>-</v>
      </c>
      <c r="AP194" s="17" t="str">
        <f t="shared" ca="1" si="69"/>
        <v>-</v>
      </c>
      <c r="AQ194" s="17" t="str">
        <f t="shared" ca="1" si="70"/>
        <v>-</v>
      </c>
      <c r="AR194" s="66" t="str">
        <f t="shared" ca="1" si="71"/>
        <v>-</v>
      </c>
    </row>
    <row r="195" spans="1:44" s="1" customFormat="1" ht="12" x14ac:dyDescent="0.35">
      <c r="A195" s="84"/>
      <c r="B195" s="40">
        <f t="shared" si="51"/>
        <v>192</v>
      </c>
      <c r="C195" s="41">
        <f t="shared" si="52"/>
        <v>44043</v>
      </c>
      <c r="D195" s="28">
        <f>'I Disease Parameters'!$E$6/(1000*365)</f>
        <v>2.4383561643835616E-5</v>
      </c>
      <c r="E195" s="28">
        <f>'I Disease Parameters'!$E$7/(1000*365)</f>
        <v>1.3698630136986302E-5</v>
      </c>
      <c r="F195" s="27">
        <f>(1-'I Disease Parameters'!$E$8)/'I Disease Parameters'!$E$10</f>
        <v>0.16200000000000001</v>
      </c>
      <c r="G195" s="27">
        <f>'I Disease Parameters'!$E$8/'I Disease Parameters'!$E$11</f>
        <v>3.7999999999999999E-2</v>
      </c>
      <c r="H195" s="27">
        <f>1/'I Disease Parameters'!$E$12</f>
        <v>0.05</v>
      </c>
      <c r="I195" s="27">
        <f>'I Disease Parameters'!$E$9/'I Disease Parameters'!$E$14</f>
        <v>0</v>
      </c>
      <c r="J195" s="82">
        <f t="shared" si="72"/>
        <v>2.9622548171950012</v>
      </c>
      <c r="K195" s="60">
        <f t="shared" si="73"/>
        <v>0.96147505943347544</v>
      </c>
      <c r="L195" s="30">
        <f t="shared" si="74"/>
        <v>0.98499999999999999</v>
      </c>
      <c r="M195" s="27">
        <f>J195/'I Disease Parameters'!$E$12</f>
        <v>0.14811274085975007</v>
      </c>
      <c r="N195" s="27">
        <f>K195/'I Disease Parameters'!$E$13</f>
        <v>4.8073752971673774E-2</v>
      </c>
      <c r="O195" s="27">
        <f>L195/'I Disease Parameters'!$E$13</f>
        <v>4.9250000000000002E-2</v>
      </c>
      <c r="P195" s="27">
        <f>(1-L195)/'I Disease Parameters'!$E$13</f>
        <v>7.5000000000000067E-4</v>
      </c>
      <c r="Q195" s="19">
        <f t="shared" si="53"/>
        <v>5394365.1297535971</v>
      </c>
      <c r="R195" s="17">
        <f t="shared" si="54"/>
        <v>82873.608591536555</v>
      </c>
      <c r="S195" s="17">
        <f t="shared" si="55"/>
        <v>137464.36386954837</v>
      </c>
      <c r="T195" s="17">
        <f t="shared" si="56"/>
        <v>32245.372977853865</v>
      </c>
      <c r="U195" s="17">
        <f t="shared" si="57"/>
        <v>169288.369834187</v>
      </c>
      <c r="V195" s="17">
        <f t="shared" si="58"/>
        <v>490.45349043813513</v>
      </c>
      <c r="W195" s="17">
        <f t="shared" si="59"/>
        <v>5816236.845026724</v>
      </c>
      <c r="X195" s="18">
        <f t="shared" ca="1" si="50"/>
        <v>218477.31787760227</v>
      </c>
      <c r="Y195" s="17">
        <f t="shared" si="60"/>
        <v>-19394.993878189474</v>
      </c>
      <c r="Z195" s="17">
        <f t="shared" si="61"/>
        <v>3608.556070910854</v>
      </c>
      <c r="AA195" s="17">
        <f t="shared" si="62"/>
        <v>6279.9192291337822</v>
      </c>
      <c r="AB195" s="17">
        <f t="shared" si="63"/>
        <v>1473.033482098821</v>
      </c>
      <c r="AC195" s="17">
        <f t="shared" si="64"/>
        <v>8072.5515163193049</v>
      </c>
      <c r="AD195" s="18">
        <f t="shared" si="65"/>
        <v>23.07925462181629</v>
      </c>
      <c r="AE195" s="19">
        <f>IF($B195&gt;$C$1,"",p_2*$Q194*($S194/$W194)+p_3*$Q194*($T194/$W194))</f>
        <v>19462.652397673261</v>
      </c>
      <c r="AF195" s="17">
        <f>IF($B195&gt;$C$1,"",p_4*$R194)</f>
        <v>12840.938508341364</v>
      </c>
      <c r="AG195" s="17">
        <f>IF($B195&gt;$C$1,"",p_5*$R194)</f>
        <v>3012.0719957837764</v>
      </c>
      <c r="AH195" s="18">
        <f t="shared" si="66"/>
        <v>15853.010504125141</v>
      </c>
      <c r="AI195" s="72"/>
      <c r="AJ195" s="73"/>
      <c r="AK195" s="73"/>
      <c r="AL195" s="72"/>
      <c r="AM195" s="73"/>
      <c r="AN195" s="73">
        <f t="shared" si="67"/>
        <v>518</v>
      </c>
      <c r="AO195" s="19" t="str">
        <f t="shared" ca="1" si="68"/>
        <v>-</v>
      </c>
      <c r="AP195" s="17" t="str">
        <f t="shared" ca="1" si="69"/>
        <v>-</v>
      </c>
      <c r="AQ195" s="17" t="str">
        <f t="shared" ca="1" si="70"/>
        <v>-</v>
      </c>
      <c r="AR195" s="66" t="str">
        <f t="shared" ca="1" si="71"/>
        <v>-</v>
      </c>
    </row>
    <row r="196" spans="1:44" s="1" customFormat="1" ht="12" x14ac:dyDescent="0.35">
      <c r="A196" s="84"/>
      <c r="B196" s="40">
        <f t="shared" si="51"/>
        <v>193</v>
      </c>
      <c r="C196" s="41">
        <f t="shared" si="52"/>
        <v>44044</v>
      </c>
      <c r="D196" s="28">
        <f>'I Disease Parameters'!$E$6/(1000*365)</f>
        <v>2.4383561643835616E-5</v>
      </c>
      <c r="E196" s="28">
        <f>'I Disease Parameters'!$E$7/(1000*365)</f>
        <v>1.3698630136986302E-5</v>
      </c>
      <c r="F196" s="27">
        <f>(1-'I Disease Parameters'!$E$8)/'I Disease Parameters'!$E$10</f>
        <v>0.16200000000000001</v>
      </c>
      <c r="G196" s="27">
        <f>'I Disease Parameters'!$E$8/'I Disease Parameters'!$E$11</f>
        <v>3.7999999999999999E-2</v>
      </c>
      <c r="H196" s="27">
        <f>1/'I Disease Parameters'!$E$12</f>
        <v>0.05</v>
      </c>
      <c r="I196" s="27">
        <f>'I Disease Parameters'!$E$9/'I Disease Parameters'!$E$14</f>
        <v>0</v>
      </c>
      <c r="J196" s="82">
        <f t="shared" si="72"/>
        <v>2.9622548171950012</v>
      </c>
      <c r="K196" s="60">
        <f t="shared" si="73"/>
        <v>0.96147505943347544</v>
      </c>
      <c r="L196" s="30">
        <f t="shared" si="74"/>
        <v>0.98499999999999999</v>
      </c>
      <c r="M196" s="27">
        <f>J196/'I Disease Parameters'!$E$12</f>
        <v>0.14811274085975007</v>
      </c>
      <c r="N196" s="27">
        <f>K196/'I Disease Parameters'!$E$13</f>
        <v>4.8073752971673774E-2</v>
      </c>
      <c r="O196" s="27">
        <f>L196/'I Disease Parameters'!$E$13</f>
        <v>4.9250000000000002E-2</v>
      </c>
      <c r="P196" s="27">
        <f>(1-L196)/'I Disease Parameters'!$E$13</f>
        <v>7.5000000000000067E-4</v>
      </c>
      <c r="Q196" s="19">
        <f t="shared" si="53"/>
        <v>5374111.9105154751</v>
      </c>
      <c r="R196" s="17">
        <f t="shared" si="54"/>
        <v>86618.896013347839</v>
      </c>
      <c r="S196" s="17">
        <f t="shared" si="55"/>
        <v>144014.78719442221</v>
      </c>
      <c r="T196" s="17">
        <f t="shared" si="56"/>
        <v>33781.859738001513</v>
      </c>
      <c r="U196" s="17">
        <f t="shared" si="57"/>
        <v>177747.35362805889</v>
      </c>
      <c r="V196" s="17">
        <f t="shared" si="58"/>
        <v>514.63752017152558</v>
      </c>
      <c r="W196" s="17">
        <f t="shared" si="59"/>
        <v>5816274.8070893055</v>
      </c>
      <c r="X196" s="18">
        <f t="shared" ref="X196:X259" ca="1" si="75">IF($B196&gt;$C$1,"",MAX(View_T_C))</f>
        <v>218477.31787760227</v>
      </c>
      <c r="Y196" s="17">
        <f t="shared" si="60"/>
        <v>-20253.219238121994</v>
      </c>
      <c r="Z196" s="17">
        <f t="shared" si="61"/>
        <v>3745.2874218112847</v>
      </c>
      <c r="AA196" s="17">
        <f t="shared" si="62"/>
        <v>6550.4233248738456</v>
      </c>
      <c r="AB196" s="17">
        <f t="shared" si="63"/>
        <v>1536.4867601476471</v>
      </c>
      <c r="AC196" s="17">
        <f t="shared" si="64"/>
        <v>8458.9837938718847</v>
      </c>
      <c r="AD196" s="18">
        <f t="shared" si="65"/>
        <v>24.184029733390446</v>
      </c>
      <c r="AE196" s="19">
        <f>IF($B196&gt;$C$1,"",p_2*$Q195*($S195/$W195)+p_3*$Q195*($T195/$W195))</f>
        <v>20321.14439503082</v>
      </c>
      <c r="AF196" s="17">
        <f>IF($B196&gt;$C$1,"",p_4*$R195)</f>
        <v>13425.524591828922</v>
      </c>
      <c r="AG196" s="17">
        <f>IF($B196&gt;$C$1,"",p_5*$R195)</f>
        <v>3149.1971264783888</v>
      </c>
      <c r="AH196" s="18">
        <f t="shared" si="66"/>
        <v>16574.721718307312</v>
      </c>
      <c r="AI196" s="72"/>
      <c r="AJ196" s="73"/>
      <c r="AK196" s="73"/>
      <c r="AL196" s="72"/>
      <c r="AM196" s="73"/>
      <c r="AN196" s="73">
        <f t="shared" si="67"/>
        <v>518</v>
      </c>
      <c r="AO196" s="19" t="str">
        <f t="shared" ca="1" si="68"/>
        <v>-</v>
      </c>
      <c r="AP196" s="17" t="str">
        <f t="shared" ca="1" si="69"/>
        <v>-</v>
      </c>
      <c r="AQ196" s="17" t="str">
        <f t="shared" ca="1" si="70"/>
        <v>-</v>
      </c>
      <c r="AR196" s="66" t="str">
        <f t="shared" ca="1" si="71"/>
        <v>-</v>
      </c>
    </row>
    <row r="197" spans="1:44" s="1" customFormat="1" ht="12" x14ac:dyDescent="0.35">
      <c r="A197" s="84"/>
      <c r="B197" s="40">
        <f t="shared" ref="B197:B260" si="76">IF($B196&gt;=$C$1,"",B196+1)</f>
        <v>194</v>
      </c>
      <c r="C197" s="41">
        <f t="shared" ref="C197:C260" si="77">IF($B197&gt;$C$1,"",C196+1)</f>
        <v>44045</v>
      </c>
      <c r="D197" s="28">
        <f>'I Disease Parameters'!$E$6/(1000*365)</f>
        <v>2.4383561643835616E-5</v>
      </c>
      <c r="E197" s="28">
        <f>'I Disease Parameters'!$E$7/(1000*365)</f>
        <v>1.3698630136986302E-5</v>
      </c>
      <c r="F197" s="27">
        <f>(1-'I Disease Parameters'!$E$8)/'I Disease Parameters'!$E$10</f>
        <v>0.16200000000000001</v>
      </c>
      <c r="G197" s="27">
        <f>'I Disease Parameters'!$E$8/'I Disease Parameters'!$E$11</f>
        <v>3.7999999999999999E-2</v>
      </c>
      <c r="H197" s="27">
        <f>1/'I Disease Parameters'!$E$12</f>
        <v>0.05</v>
      </c>
      <c r="I197" s="27">
        <f>'I Disease Parameters'!$E$9/'I Disease Parameters'!$E$14</f>
        <v>0</v>
      </c>
      <c r="J197" s="82">
        <f t="shared" si="72"/>
        <v>2.9622548171950012</v>
      </c>
      <c r="K197" s="60">
        <f t="shared" si="73"/>
        <v>0.96147505943347544</v>
      </c>
      <c r="L197" s="30">
        <f t="shared" si="74"/>
        <v>0.98499999999999999</v>
      </c>
      <c r="M197" s="27">
        <f>J197/'I Disease Parameters'!$E$12</f>
        <v>0.14811274085975007</v>
      </c>
      <c r="N197" s="27">
        <f>K197/'I Disease Parameters'!$E$13</f>
        <v>4.8073752971673774E-2</v>
      </c>
      <c r="O197" s="27">
        <f>L197/'I Disease Parameters'!$E$13</f>
        <v>4.9250000000000002E-2</v>
      </c>
      <c r="P197" s="27">
        <f>(1-L197)/'I Disease Parameters'!$E$13</f>
        <v>7.5000000000000067E-4</v>
      </c>
      <c r="Q197" s="19">
        <f t="shared" ref="Q197:Q260" si="78">IF($B197&gt;$C$1,"",Q196+p_0*$W196+p_9*$U196-p_1*$Q196-p_2*$Q196*($S196/$W196)-p_3*$Q196*($T196/$W196))</f>
        <v>5352970.7035865802</v>
      </c>
      <c r="R197" s="17">
        <f t="shared" ref="R197:R260" si="79">IF($B197&gt;$C$1,"",R196+p_2*$Q196*($S196/$W196)+p_3*$Q196*($T196/$W196) - p_1*$R196- p_4*$R196 - p_5*$R196+AI196)</f>
        <v>90503.340703273658</v>
      </c>
      <c r="S197" s="17">
        <f t="shared" ref="S197:S260" si="80">IF($B197&gt;$C$1,"",S196+p_4*$R196-p_1*$S196-p_6*$S196+AJ196)</f>
        <v>150844.33618355941</v>
      </c>
      <c r="T197" s="17">
        <f t="shared" ref="T197:T260" si="81">IF($B197&gt;$C$1,"",T196+p_5*$R196-p_1*$T196-p_7*$T196-p_8*$T196+AK196)</f>
        <v>35383.822034406767</v>
      </c>
      <c r="U197" s="17">
        <f t="shared" ref="U197:U260" si="82">IF($B197&gt;$C$1,"",U196+p_7*$T196+p_6*$S196-p_1*$U196-p_9*$U196)</f>
        <v>186609.41468462141</v>
      </c>
      <c r="V197" s="17">
        <f t="shared" ref="V197:V260" si="83">IF($B197&gt;$C$1,"",V196+p_8*$T196)</f>
        <v>539.97391497502679</v>
      </c>
      <c r="W197" s="17">
        <f t="shared" ref="W197:W260" si="84">IF($B197&gt;$C$1,"",SUM($Q197:$U197))</f>
        <v>5816311.6171924407</v>
      </c>
      <c r="X197" s="18">
        <f t="shared" ca="1" si="75"/>
        <v>218477.31787760227</v>
      </c>
      <c r="Y197" s="17">
        <f t="shared" ref="Y197:Y260" si="85">IF($B197&gt;$C$1,"",Q197-Q196)</f>
        <v>-21141.206928894855</v>
      </c>
      <c r="Z197" s="17">
        <f t="shared" ref="Z197:Z260" si="86">IF($B197&gt;$C$1,"",R197-R196)</f>
        <v>3884.4446899258182</v>
      </c>
      <c r="AA197" s="17">
        <f t="shared" ref="AA197:AA260" si="87">IF($B197&gt;$C$1,"",S197-S196)</f>
        <v>6829.5489891371981</v>
      </c>
      <c r="AB197" s="17">
        <f t="shared" ref="AB197:AB260" si="88">IF($B197&gt;$C$1,"",T197-T196)</f>
        <v>1601.9622964052542</v>
      </c>
      <c r="AC197" s="17">
        <f t="shared" ref="AC197:AC260" si="89">IF($B197&gt;$C$1,"",U197-U196)</f>
        <v>8862.0610565625248</v>
      </c>
      <c r="AD197" s="18">
        <f t="shared" ref="AD197:AD260" si="90">IF($B197&gt;$C$1,"",V197-V196)</f>
        <v>25.336394803501207</v>
      </c>
      <c r="AE197" s="19">
        <f>IF($B197&gt;$C$1,"",p_2*$Q196*($S196/$W196)+p_3*$Q196*($T196/$W196))</f>
        <v>21209.41045281474</v>
      </c>
      <c r="AF197" s="17">
        <f>IF($B197&gt;$C$1,"",p_4*$R196)</f>
        <v>14032.26115416235</v>
      </c>
      <c r="AG197" s="17">
        <f>IF($B197&gt;$C$1,"",p_5*$R196)</f>
        <v>3291.5180485072178</v>
      </c>
      <c r="AH197" s="18">
        <f t="shared" si="66"/>
        <v>17323.779202669568</v>
      </c>
      <c r="AI197" s="72"/>
      <c r="AJ197" s="73"/>
      <c r="AK197" s="73"/>
      <c r="AL197" s="72"/>
      <c r="AM197" s="73"/>
      <c r="AN197" s="73">
        <f t="shared" si="67"/>
        <v>518</v>
      </c>
      <c r="AO197" s="19" t="str">
        <f t="shared" ca="1" si="68"/>
        <v>-</v>
      </c>
      <c r="AP197" s="17" t="str">
        <f t="shared" ca="1" si="69"/>
        <v>-</v>
      </c>
      <c r="AQ197" s="17" t="str">
        <f t="shared" ca="1" si="70"/>
        <v>-</v>
      </c>
      <c r="AR197" s="66" t="str">
        <f t="shared" ca="1" si="71"/>
        <v>-</v>
      </c>
    </row>
    <row r="198" spans="1:44" s="1" customFormat="1" ht="12" x14ac:dyDescent="0.35">
      <c r="A198" s="84"/>
      <c r="B198" s="40">
        <f t="shared" si="76"/>
        <v>195</v>
      </c>
      <c r="C198" s="41">
        <f t="shared" si="77"/>
        <v>44046</v>
      </c>
      <c r="D198" s="28">
        <f>'I Disease Parameters'!$E$6/(1000*365)</f>
        <v>2.4383561643835616E-5</v>
      </c>
      <c r="E198" s="28">
        <f>'I Disease Parameters'!$E$7/(1000*365)</f>
        <v>1.3698630136986302E-5</v>
      </c>
      <c r="F198" s="27">
        <f>(1-'I Disease Parameters'!$E$8)/'I Disease Parameters'!$E$10</f>
        <v>0.16200000000000001</v>
      </c>
      <c r="G198" s="27">
        <f>'I Disease Parameters'!$E$8/'I Disease Parameters'!$E$11</f>
        <v>3.7999999999999999E-2</v>
      </c>
      <c r="H198" s="27">
        <f>1/'I Disease Parameters'!$E$12</f>
        <v>0.05</v>
      </c>
      <c r="I198" s="27">
        <f>'I Disease Parameters'!$E$9/'I Disease Parameters'!$E$14</f>
        <v>0</v>
      </c>
      <c r="J198" s="82">
        <f t="shared" si="72"/>
        <v>2.9622548171950012</v>
      </c>
      <c r="K198" s="60">
        <f t="shared" si="73"/>
        <v>0.96147505943347544</v>
      </c>
      <c r="L198" s="30">
        <f t="shared" si="74"/>
        <v>0.98499999999999999</v>
      </c>
      <c r="M198" s="27">
        <f>J198/'I Disease Parameters'!$E$12</f>
        <v>0.14811274085975007</v>
      </c>
      <c r="N198" s="27">
        <f>K198/'I Disease Parameters'!$E$13</f>
        <v>4.8073752971673774E-2</v>
      </c>
      <c r="O198" s="27">
        <f>L198/'I Disease Parameters'!$E$13</f>
        <v>4.9250000000000002E-2</v>
      </c>
      <c r="P198" s="27">
        <f>(1-L198)/'I Disease Parameters'!$E$13</f>
        <v>7.5000000000000067E-4</v>
      </c>
      <c r="Q198" s="19">
        <f t="shared" si="78"/>
        <v>5330911.517823807</v>
      </c>
      <c r="R198" s="17">
        <f t="shared" si="79"/>
        <v>94529.112580656452</v>
      </c>
      <c r="S198" s="17">
        <f t="shared" si="80"/>
        <v>157961.59420754213</v>
      </c>
      <c r="T198" s="17">
        <f t="shared" si="81"/>
        <v>37053.273169519947</v>
      </c>
      <c r="U198" s="17">
        <f t="shared" si="82"/>
        <v>195891.72843564209</v>
      </c>
      <c r="V198" s="17">
        <f t="shared" si="83"/>
        <v>566.51178150083183</v>
      </c>
      <c r="W198" s="17">
        <f t="shared" si="84"/>
        <v>5816347.2262171675</v>
      </c>
      <c r="X198" s="18">
        <f t="shared" ca="1" si="75"/>
        <v>218477.31787760227</v>
      </c>
      <c r="Y198" s="17">
        <f t="shared" si="85"/>
        <v>-22059.185762773268</v>
      </c>
      <c r="Z198" s="17">
        <f t="shared" si="86"/>
        <v>4025.7718773827946</v>
      </c>
      <c r="AA198" s="17">
        <f t="shared" si="87"/>
        <v>7117.2580239827221</v>
      </c>
      <c r="AB198" s="17">
        <f t="shared" si="88"/>
        <v>1669.4511351131805</v>
      </c>
      <c r="AC198" s="17">
        <f t="shared" si="89"/>
        <v>9282.3137510206725</v>
      </c>
      <c r="AD198" s="18">
        <f t="shared" si="90"/>
        <v>26.537866525805043</v>
      </c>
      <c r="AE198" s="19">
        <f>IF($B198&gt;$C$1,"",p_2*$Q197*($S197/$W197)+p_3*$Q197*($T197/$W197))</f>
        <v>22127.679789827984</v>
      </c>
      <c r="AF198" s="17">
        <f>IF($B198&gt;$C$1,"",p_4*$R197)</f>
        <v>14661.541193930332</v>
      </c>
      <c r="AG198" s="17">
        <f>IF($B198&gt;$C$1,"",p_5*$R197)</f>
        <v>3439.1269467243987</v>
      </c>
      <c r="AH198" s="18">
        <f t="shared" ref="AH198:AH261" si="91">IF($B198&gt;$C$1,"",AG198+AF198)</f>
        <v>18100.668140654732</v>
      </c>
      <c r="AI198" s="72"/>
      <c r="AJ198" s="73"/>
      <c r="AK198" s="73"/>
      <c r="AL198" s="72"/>
      <c r="AM198" s="73"/>
      <c r="AN198" s="73">
        <f t="shared" ref="AN198:AN261" si="92">AM198+AN197</f>
        <v>518</v>
      </c>
      <c r="AO198" s="19" t="str">
        <f t="shared" ref="AO198:AO261" ca="1" si="93">IF($C198&gt;=TODAY(),"-",(AL198-AD198)^2)</f>
        <v>-</v>
      </c>
      <c r="AP198" s="17" t="str">
        <f t="shared" ref="AP198:AP261" ca="1" si="94">IF($C198&gt;=TODAY(),"-",(AM198-AH198)^2)</f>
        <v>-</v>
      </c>
      <c r="AQ198" s="17" t="str">
        <f t="shared" ref="AQ198:AQ261" ca="1" si="95">IF($C198&gt;=TODAY(),"-",AO198*$AO$2+AP198*$AP$2)</f>
        <v>-</v>
      </c>
      <c r="AR198" s="66" t="str">
        <f t="shared" ref="AR198:AR261" ca="1" si="96">IF($C198&gt;=TODAY(),"-",($AR$2)^((TODAY()-C198-1)))</f>
        <v>-</v>
      </c>
    </row>
    <row r="199" spans="1:44" s="1" customFormat="1" ht="12" x14ac:dyDescent="0.35">
      <c r="A199" s="84"/>
      <c r="B199" s="40">
        <f t="shared" si="76"/>
        <v>196</v>
      </c>
      <c r="C199" s="41">
        <f t="shared" si="77"/>
        <v>44047</v>
      </c>
      <c r="D199" s="28">
        <f>'I Disease Parameters'!$E$6/(1000*365)</f>
        <v>2.4383561643835616E-5</v>
      </c>
      <c r="E199" s="28">
        <f>'I Disease Parameters'!$E$7/(1000*365)</f>
        <v>1.3698630136986302E-5</v>
      </c>
      <c r="F199" s="27">
        <f>(1-'I Disease Parameters'!$E$8)/'I Disease Parameters'!$E$10</f>
        <v>0.16200000000000001</v>
      </c>
      <c r="G199" s="27">
        <f>'I Disease Parameters'!$E$8/'I Disease Parameters'!$E$11</f>
        <v>3.7999999999999999E-2</v>
      </c>
      <c r="H199" s="27">
        <f>1/'I Disease Parameters'!$E$12</f>
        <v>0.05</v>
      </c>
      <c r="I199" s="27">
        <f>'I Disease Parameters'!$E$9/'I Disease Parameters'!$E$14</f>
        <v>0</v>
      </c>
      <c r="J199" s="82">
        <f t="shared" ref="J199:J262" si="97">J198</f>
        <v>2.9622548171950012</v>
      </c>
      <c r="K199" s="60">
        <f t="shared" ref="K199:K262" si="98">K198</f>
        <v>0.96147505943347544</v>
      </c>
      <c r="L199" s="30">
        <f t="shared" ref="L199:L262" si="99">L198</f>
        <v>0.98499999999999999</v>
      </c>
      <c r="M199" s="27">
        <f>J199/'I Disease Parameters'!$E$12</f>
        <v>0.14811274085975007</v>
      </c>
      <c r="N199" s="27">
        <f>K199/'I Disease Parameters'!$E$13</f>
        <v>4.8073752971673774E-2</v>
      </c>
      <c r="O199" s="27">
        <f>L199/'I Disease Parameters'!$E$13</f>
        <v>4.9250000000000002E-2</v>
      </c>
      <c r="P199" s="27">
        <f>(1-L199)/'I Disease Parameters'!$E$13</f>
        <v>7.5000000000000067E-4</v>
      </c>
      <c r="Q199" s="19">
        <f t="shared" si="78"/>
        <v>5307904.2219330007</v>
      </c>
      <c r="R199" s="17">
        <f t="shared" si="79"/>
        <v>98698.088111937803</v>
      </c>
      <c r="S199" s="17">
        <f t="shared" si="80"/>
        <v>165375.06687777647</v>
      </c>
      <c r="T199" s="17">
        <f t="shared" si="81"/>
        <v>38792.208210024379</v>
      </c>
      <c r="U199" s="17">
        <f t="shared" si="82"/>
        <v>205611.99840128332</v>
      </c>
      <c r="V199" s="17">
        <f t="shared" si="83"/>
        <v>594.30173637797179</v>
      </c>
      <c r="W199" s="17">
        <f t="shared" si="84"/>
        <v>5816381.5835340228</v>
      </c>
      <c r="X199" s="18">
        <f t="shared" ca="1" si="75"/>
        <v>218477.31787760227</v>
      </c>
      <c r="Y199" s="17">
        <f t="shared" si="85"/>
        <v>-23007.295890806243</v>
      </c>
      <c r="Z199" s="17">
        <f t="shared" si="86"/>
        <v>4168.9755312813504</v>
      </c>
      <c r="AA199" s="17">
        <f t="shared" si="87"/>
        <v>7413.4726702343323</v>
      </c>
      <c r="AB199" s="17">
        <f t="shared" si="88"/>
        <v>1738.9350405044315</v>
      </c>
      <c r="AC199" s="17">
        <f t="shared" si="89"/>
        <v>9720.2699656412296</v>
      </c>
      <c r="AD199" s="18">
        <f t="shared" si="90"/>
        <v>27.789954877139962</v>
      </c>
      <c r="AE199" s="19">
        <f>IF($B199&gt;$C$1,"",p_2*$Q198*($S198/$W198)+p_3*$Q198*($T198/$W198))</f>
        <v>23076.092966763059</v>
      </c>
      <c r="AF199" s="17">
        <f>IF($B199&gt;$C$1,"",p_4*$R198)</f>
        <v>15313.716238066345</v>
      </c>
      <c r="AG199" s="17">
        <f>IF($B199&gt;$C$1,"",p_5*$R198)</f>
        <v>3592.1062780649449</v>
      </c>
      <c r="AH199" s="18">
        <f t="shared" si="91"/>
        <v>18905.822516131291</v>
      </c>
      <c r="AI199" s="72"/>
      <c r="AJ199" s="73"/>
      <c r="AK199" s="73"/>
      <c r="AL199" s="72"/>
      <c r="AM199" s="73"/>
      <c r="AN199" s="73">
        <f t="shared" si="92"/>
        <v>518</v>
      </c>
      <c r="AO199" s="19" t="str">
        <f t="shared" ca="1" si="93"/>
        <v>-</v>
      </c>
      <c r="AP199" s="17" t="str">
        <f t="shared" ca="1" si="94"/>
        <v>-</v>
      </c>
      <c r="AQ199" s="17" t="str">
        <f t="shared" ca="1" si="95"/>
        <v>-</v>
      </c>
      <c r="AR199" s="66" t="str">
        <f t="shared" ca="1" si="96"/>
        <v>-</v>
      </c>
    </row>
    <row r="200" spans="1:44" s="1" customFormat="1" ht="12" x14ac:dyDescent="0.35">
      <c r="A200" s="84"/>
      <c r="B200" s="40">
        <f t="shared" si="76"/>
        <v>197</v>
      </c>
      <c r="C200" s="41">
        <f t="shared" si="77"/>
        <v>44048</v>
      </c>
      <c r="D200" s="28">
        <f>'I Disease Parameters'!$E$6/(1000*365)</f>
        <v>2.4383561643835616E-5</v>
      </c>
      <c r="E200" s="28">
        <f>'I Disease Parameters'!$E$7/(1000*365)</f>
        <v>1.3698630136986302E-5</v>
      </c>
      <c r="F200" s="27">
        <f>(1-'I Disease Parameters'!$E$8)/'I Disease Parameters'!$E$10</f>
        <v>0.16200000000000001</v>
      </c>
      <c r="G200" s="27">
        <f>'I Disease Parameters'!$E$8/'I Disease Parameters'!$E$11</f>
        <v>3.7999999999999999E-2</v>
      </c>
      <c r="H200" s="27">
        <f>1/'I Disease Parameters'!$E$12</f>
        <v>0.05</v>
      </c>
      <c r="I200" s="27">
        <f>'I Disease Parameters'!$E$9/'I Disease Parameters'!$E$14</f>
        <v>0</v>
      </c>
      <c r="J200" s="82">
        <f t="shared" si="97"/>
        <v>2.9622548171950012</v>
      </c>
      <c r="K200" s="60">
        <f t="shared" si="98"/>
        <v>0.96147505943347544</v>
      </c>
      <c r="L200" s="30">
        <f t="shared" si="99"/>
        <v>0.98499999999999999</v>
      </c>
      <c r="M200" s="27">
        <f>J200/'I Disease Parameters'!$E$12</f>
        <v>0.14811274085975007</v>
      </c>
      <c r="N200" s="27">
        <f>K200/'I Disease Parameters'!$E$13</f>
        <v>4.8073752971673774E-2</v>
      </c>
      <c r="O200" s="27">
        <f>L200/'I Disease Parameters'!$E$13</f>
        <v>4.9250000000000002E-2</v>
      </c>
      <c r="P200" s="27">
        <f>(1-L200)/'I Disease Parameters'!$E$13</f>
        <v>7.5000000000000067E-4</v>
      </c>
      <c r="Q200" s="19">
        <f t="shared" si="78"/>
        <v>5283918.6430315766</v>
      </c>
      <c r="R200" s="17">
        <f t="shared" si="79"/>
        <v>103011.81044451692</v>
      </c>
      <c r="S200" s="17">
        <f t="shared" si="80"/>
        <v>173093.13839614653</v>
      </c>
      <c r="T200" s="17">
        <f t="shared" si="81"/>
        <v>40602.59374766433</v>
      </c>
      <c r="U200" s="17">
        <f t="shared" si="82"/>
        <v>215788.45139679802</v>
      </c>
      <c r="V200" s="17">
        <f t="shared" si="83"/>
        <v>623.39589253549013</v>
      </c>
      <c r="W200" s="17">
        <f t="shared" si="84"/>
        <v>5816414.6370167024</v>
      </c>
      <c r="X200" s="18">
        <f t="shared" ca="1" si="75"/>
        <v>218477.31787760227</v>
      </c>
      <c r="Y200" s="17">
        <f t="shared" si="85"/>
        <v>-23985.578901424073</v>
      </c>
      <c r="Z200" s="17">
        <f t="shared" si="86"/>
        <v>4313.7223325791128</v>
      </c>
      <c r="AA200" s="17">
        <f t="shared" si="87"/>
        <v>7718.0715183700668</v>
      </c>
      <c r="AB200" s="17">
        <f t="shared" si="88"/>
        <v>1810.3855376399515</v>
      </c>
      <c r="AC200" s="17">
        <f t="shared" si="89"/>
        <v>10176.452995514701</v>
      </c>
      <c r="AD200" s="18">
        <f t="shared" si="90"/>
        <v>29.094156157518341</v>
      </c>
      <c r="AE200" s="19">
        <f>IF($B200&gt;$C$1,"",p_2*$Q199*($S199/$W199)+p_3*$Q199*($T199/$W199))</f>
        <v>24054.691983570967</v>
      </c>
      <c r="AF200" s="17">
        <f>IF($B200&gt;$C$1,"",p_4*$R199)</f>
        <v>15989.090274133925</v>
      </c>
      <c r="AG200" s="17">
        <f>IF($B200&gt;$C$1,"",p_5*$R199)</f>
        <v>3750.5273482536363</v>
      </c>
      <c r="AH200" s="18">
        <f t="shared" si="91"/>
        <v>19739.617622387563</v>
      </c>
      <c r="AI200" s="72"/>
      <c r="AJ200" s="73"/>
      <c r="AK200" s="73"/>
      <c r="AL200" s="72"/>
      <c r="AM200" s="73"/>
      <c r="AN200" s="73">
        <f t="shared" si="92"/>
        <v>518</v>
      </c>
      <c r="AO200" s="19" t="str">
        <f t="shared" ca="1" si="93"/>
        <v>-</v>
      </c>
      <c r="AP200" s="17" t="str">
        <f t="shared" ca="1" si="94"/>
        <v>-</v>
      </c>
      <c r="AQ200" s="17" t="str">
        <f t="shared" ca="1" si="95"/>
        <v>-</v>
      </c>
      <c r="AR200" s="66" t="str">
        <f t="shared" ca="1" si="96"/>
        <v>-</v>
      </c>
    </row>
    <row r="201" spans="1:44" s="1" customFormat="1" ht="12" x14ac:dyDescent="0.35">
      <c r="A201" s="84"/>
      <c r="B201" s="40">
        <f t="shared" si="76"/>
        <v>198</v>
      </c>
      <c r="C201" s="41">
        <f t="shared" si="77"/>
        <v>44049</v>
      </c>
      <c r="D201" s="28">
        <f>'I Disease Parameters'!$E$6/(1000*365)</f>
        <v>2.4383561643835616E-5</v>
      </c>
      <c r="E201" s="28">
        <f>'I Disease Parameters'!$E$7/(1000*365)</f>
        <v>1.3698630136986302E-5</v>
      </c>
      <c r="F201" s="27">
        <f>(1-'I Disease Parameters'!$E$8)/'I Disease Parameters'!$E$10</f>
        <v>0.16200000000000001</v>
      </c>
      <c r="G201" s="27">
        <f>'I Disease Parameters'!$E$8/'I Disease Parameters'!$E$11</f>
        <v>3.7999999999999999E-2</v>
      </c>
      <c r="H201" s="27">
        <f>1/'I Disease Parameters'!$E$12</f>
        <v>0.05</v>
      </c>
      <c r="I201" s="27">
        <f>'I Disease Parameters'!$E$9/'I Disease Parameters'!$E$14</f>
        <v>0</v>
      </c>
      <c r="J201" s="82">
        <f t="shared" si="97"/>
        <v>2.9622548171950012</v>
      </c>
      <c r="K201" s="60">
        <f t="shared" si="98"/>
        <v>0.96147505943347544</v>
      </c>
      <c r="L201" s="30">
        <f t="shared" si="99"/>
        <v>0.98499999999999999</v>
      </c>
      <c r="M201" s="27">
        <f>J201/'I Disease Parameters'!$E$12</f>
        <v>0.14811274085975007</v>
      </c>
      <c r="N201" s="27">
        <f>K201/'I Disease Parameters'!$E$13</f>
        <v>4.8073752971673774E-2</v>
      </c>
      <c r="O201" s="27">
        <f>L201/'I Disease Parameters'!$E$13</f>
        <v>4.9250000000000002E-2</v>
      </c>
      <c r="P201" s="27">
        <f>(1-L201)/'I Disease Parameters'!$E$13</f>
        <v>7.5000000000000067E-4</v>
      </c>
      <c r="Q201" s="19">
        <f t="shared" si="78"/>
        <v>5258924.6755428147</v>
      </c>
      <c r="R201" s="17">
        <f t="shared" si="79"/>
        <v>107471.44718136803</v>
      </c>
      <c r="S201" s="17">
        <f t="shared" si="80"/>
        <v>181124.02362946881</v>
      </c>
      <c r="T201" s="17">
        <f t="shared" si="81"/>
        <v>42486.356657258402</v>
      </c>
      <c r="U201" s="17">
        <f t="shared" si="82"/>
        <v>226439.8300524943</v>
      </c>
      <c r="V201" s="17">
        <f t="shared" si="83"/>
        <v>653.84783784623846</v>
      </c>
      <c r="W201" s="17">
        <f t="shared" si="84"/>
        <v>5816446.3330634041</v>
      </c>
      <c r="X201" s="18">
        <f t="shared" ca="1" si="75"/>
        <v>218477.31787760227</v>
      </c>
      <c r="Y201" s="17">
        <f t="shared" si="85"/>
        <v>-24993.967488761991</v>
      </c>
      <c r="Z201" s="17">
        <f t="shared" si="86"/>
        <v>4459.6367368511128</v>
      </c>
      <c r="AA201" s="17">
        <f t="shared" si="87"/>
        <v>8030.8852333222749</v>
      </c>
      <c r="AB201" s="17">
        <f t="shared" si="88"/>
        <v>1883.762909594072</v>
      </c>
      <c r="AC201" s="17">
        <f t="shared" si="89"/>
        <v>10651.378655696288</v>
      </c>
      <c r="AD201" s="18">
        <f t="shared" si="90"/>
        <v>30.451945310748329</v>
      </c>
      <c r="AE201" s="19">
        <f>IF($B201&gt;$C$1,"",p_2*$Q200*($S200/$W200)+p_3*$Q200*($T200/$W200))</f>
        <v>25063.409946445492</v>
      </c>
      <c r="AF201" s="17">
        <f>IF($B201&gt;$C$1,"",p_4*$R200)</f>
        <v>16687.913292011741</v>
      </c>
      <c r="AG201" s="17">
        <f>IF($B201&gt;$C$1,"",p_5*$R200)</f>
        <v>3914.4487968916428</v>
      </c>
      <c r="AH201" s="18">
        <f t="shared" si="91"/>
        <v>20602.362088903385</v>
      </c>
      <c r="AI201" s="72"/>
      <c r="AJ201" s="73"/>
      <c r="AK201" s="73"/>
      <c r="AL201" s="72"/>
      <c r="AM201" s="73"/>
      <c r="AN201" s="73">
        <f t="shared" si="92"/>
        <v>518</v>
      </c>
      <c r="AO201" s="19" t="str">
        <f t="shared" ca="1" si="93"/>
        <v>-</v>
      </c>
      <c r="AP201" s="17" t="str">
        <f t="shared" ca="1" si="94"/>
        <v>-</v>
      </c>
      <c r="AQ201" s="17" t="str">
        <f t="shared" ca="1" si="95"/>
        <v>-</v>
      </c>
      <c r="AR201" s="66" t="str">
        <f t="shared" ca="1" si="96"/>
        <v>-</v>
      </c>
    </row>
    <row r="202" spans="1:44" s="1" customFormat="1" ht="12" x14ac:dyDescent="0.35">
      <c r="A202" s="84"/>
      <c r="B202" s="40">
        <f t="shared" si="76"/>
        <v>199</v>
      </c>
      <c r="C202" s="41">
        <f t="shared" si="77"/>
        <v>44050</v>
      </c>
      <c r="D202" s="28">
        <f>'I Disease Parameters'!$E$6/(1000*365)</f>
        <v>2.4383561643835616E-5</v>
      </c>
      <c r="E202" s="28">
        <f>'I Disease Parameters'!$E$7/(1000*365)</f>
        <v>1.3698630136986302E-5</v>
      </c>
      <c r="F202" s="27">
        <f>(1-'I Disease Parameters'!$E$8)/'I Disease Parameters'!$E$10</f>
        <v>0.16200000000000001</v>
      </c>
      <c r="G202" s="27">
        <f>'I Disease Parameters'!$E$8/'I Disease Parameters'!$E$11</f>
        <v>3.7999999999999999E-2</v>
      </c>
      <c r="H202" s="27">
        <f>1/'I Disease Parameters'!$E$12</f>
        <v>0.05</v>
      </c>
      <c r="I202" s="27">
        <f>'I Disease Parameters'!$E$9/'I Disease Parameters'!$E$14</f>
        <v>0</v>
      </c>
      <c r="J202" s="82">
        <f t="shared" si="97"/>
        <v>2.9622548171950012</v>
      </c>
      <c r="K202" s="60">
        <f t="shared" si="98"/>
        <v>0.96147505943347544</v>
      </c>
      <c r="L202" s="30">
        <f t="shared" si="99"/>
        <v>0.98499999999999999</v>
      </c>
      <c r="M202" s="27">
        <f>J202/'I Disease Parameters'!$E$12</f>
        <v>0.14811274085975007</v>
      </c>
      <c r="N202" s="27">
        <f>K202/'I Disease Parameters'!$E$13</f>
        <v>4.8073752971673774E-2</v>
      </c>
      <c r="O202" s="27">
        <f>L202/'I Disease Parameters'!$E$13</f>
        <v>4.9250000000000002E-2</v>
      </c>
      <c r="P202" s="27">
        <f>(1-L202)/'I Disease Parameters'!$E$13</f>
        <v>7.5000000000000067E-4</v>
      </c>
      <c r="Q202" s="19">
        <f t="shared" si="78"/>
        <v>5232892.4008037765</v>
      </c>
      <c r="R202" s="17">
        <f t="shared" si="79"/>
        <v>112077.74588618852</v>
      </c>
      <c r="S202" s="17">
        <f t="shared" si="80"/>
        <v>189475.71574036835</v>
      </c>
      <c r="T202" s="17">
        <f t="shared" si="81"/>
        <v>44445.371812401754</v>
      </c>
      <c r="U202" s="17">
        <f t="shared" si="82"/>
        <v>237585.38238385756</v>
      </c>
      <c r="V202" s="17">
        <f t="shared" si="83"/>
        <v>685.71260533918235</v>
      </c>
      <c r="W202" s="17">
        <f t="shared" si="84"/>
        <v>5816476.6166265933</v>
      </c>
      <c r="X202" s="18">
        <f t="shared" ca="1" si="75"/>
        <v>218477.31787760227</v>
      </c>
      <c r="Y202" s="17">
        <f t="shared" si="85"/>
        <v>-26032.274739038199</v>
      </c>
      <c r="Z202" s="17">
        <f t="shared" si="86"/>
        <v>4606.2987048204959</v>
      </c>
      <c r="AA202" s="17">
        <f t="shared" si="87"/>
        <v>8351.6921108995448</v>
      </c>
      <c r="AB202" s="17">
        <f t="shared" si="88"/>
        <v>1959.0151551433519</v>
      </c>
      <c r="AC202" s="17">
        <f t="shared" si="89"/>
        <v>11145.552331363258</v>
      </c>
      <c r="AD202" s="18">
        <f t="shared" si="90"/>
        <v>31.864767492943884</v>
      </c>
      <c r="AE202" s="19">
        <f>IF($B202&gt;$C$1,"",p_2*$Q201*($S201/$W201)+p_3*$Q201*($T201/$W201))</f>
        <v>26102.060352699336</v>
      </c>
      <c r="AF202" s="17">
        <f>IF($B202&gt;$C$1,"",p_4*$R201)</f>
        <v>17410.374443381621</v>
      </c>
      <c r="AG202" s="17">
        <f>IF($B202&gt;$C$1,"",p_5*$R201)</f>
        <v>4083.9149928919851</v>
      </c>
      <c r="AH202" s="18">
        <f t="shared" si="91"/>
        <v>21494.289436273604</v>
      </c>
      <c r="AI202" s="72"/>
      <c r="AJ202" s="73"/>
      <c r="AK202" s="73"/>
      <c r="AL202" s="72"/>
      <c r="AM202" s="73"/>
      <c r="AN202" s="73">
        <f t="shared" si="92"/>
        <v>518</v>
      </c>
      <c r="AO202" s="19" t="str">
        <f t="shared" ca="1" si="93"/>
        <v>-</v>
      </c>
      <c r="AP202" s="17" t="str">
        <f t="shared" ca="1" si="94"/>
        <v>-</v>
      </c>
      <c r="AQ202" s="17" t="str">
        <f t="shared" ca="1" si="95"/>
        <v>-</v>
      </c>
      <c r="AR202" s="66" t="str">
        <f t="shared" ca="1" si="96"/>
        <v>-</v>
      </c>
    </row>
    <row r="203" spans="1:44" s="1" customFormat="1" ht="12" x14ac:dyDescent="0.35">
      <c r="A203" s="84"/>
      <c r="B203" s="40">
        <f t="shared" si="76"/>
        <v>200</v>
      </c>
      <c r="C203" s="41">
        <f t="shared" si="77"/>
        <v>44051</v>
      </c>
      <c r="D203" s="28">
        <f>'I Disease Parameters'!$E$6/(1000*365)</f>
        <v>2.4383561643835616E-5</v>
      </c>
      <c r="E203" s="28">
        <f>'I Disease Parameters'!$E$7/(1000*365)</f>
        <v>1.3698630136986302E-5</v>
      </c>
      <c r="F203" s="27">
        <f>(1-'I Disease Parameters'!$E$8)/'I Disease Parameters'!$E$10</f>
        <v>0.16200000000000001</v>
      </c>
      <c r="G203" s="27">
        <f>'I Disease Parameters'!$E$8/'I Disease Parameters'!$E$11</f>
        <v>3.7999999999999999E-2</v>
      </c>
      <c r="H203" s="27">
        <f>1/'I Disease Parameters'!$E$12</f>
        <v>0.05</v>
      </c>
      <c r="I203" s="27">
        <f>'I Disease Parameters'!$E$9/'I Disease Parameters'!$E$14</f>
        <v>0</v>
      </c>
      <c r="J203" s="82">
        <f t="shared" si="97"/>
        <v>2.9622548171950012</v>
      </c>
      <c r="K203" s="60">
        <f t="shared" si="98"/>
        <v>0.96147505943347544</v>
      </c>
      <c r="L203" s="30">
        <f t="shared" si="99"/>
        <v>0.98499999999999999</v>
      </c>
      <c r="M203" s="27">
        <f>J203/'I Disease Parameters'!$E$12</f>
        <v>0.14811274085975007</v>
      </c>
      <c r="N203" s="27">
        <f>K203/'I Disease Parameters'!$E$13</f>
        <v>4.8073752971673774E-2</v>
      </c>
      <c r="O203" s="27">
        <f>L203/'I Disease Parameters'!$E$13</f>
        <v>4.9250000000000002E-2</v>
      </c>
      <c r="P203" s="27">
        <f>(1-L203)/'I Disease Parameters'!$E$13</f>
        <v>7.5000000000000067E-4</v>
      </c>
      <c r="Q203" s="19">
        <f t="shared" si="78"/>
        <v>5205792.2177077476</v>
      </c>
      <c r="R203" s="17">
        <f t="shared" si="79"/>
        <v>116830.98745197813</v>
      </c>
      <c r="S203" s="17">
        <f t="shared" si="80"/>
        <v>198155.92922916258</v>
      </c>
      <c r="T203" s="17">
        <f t="shared" si="81"/>
        <v>46481.448724747075</v>
      </c>
      <c r="U203" s="17">
        <f t="shared" si="82"/>
        <v>249244.84813835754</v>
      </c>
      <c r="V203" s="17">
        <f t="shared" si="83"/>
        <v>719.04663419848373</v>
      </c>
      <c r="W203" s="17">
        <f t="shared" si="84"/>
        <v>5816505.4312519925</v>
      </c>
      <c r="X203" s="18">
        <f t="shared" ca="1" si="75"/>
        <v>218477.31787760227</v>
      </c>
      <c r="Y203" s="17">
        <f t="shared" si="85"/>
        <v>-27100.183096028864</v>
      </c>
      <c r="Z203" s="17">
        <f t="shared" si="86"/>
        <v>4753.2415657896054</v>
      </c>
      <c r="AA203" s="17">
        <f t="shared" si="87"/>
        <v>8680.2134887942229</v>
      </c>
      <c r="AB203" s="17">
        <f t="shared" si="88"/>
        <v>2036.076912345321</v>
      </c>
      <c r="AC203" s="17">
        <f t="shared" si="89"/>
        <v>11659.465754499979</v>
      </c>
      <c r="AD203" s="18">
        <f t="shared" si="90"/>
        <v>33.334028859301384</v>
      </c>
      <c r="AE203" s="19">
        <f>IF($B203&gt;$C$1,"",p_2*$Q202*($S202/$W202)+p_3*$Q202*($T202/$W202))</f>
        <v>27170.326054614801</v>
      </c>
      <c r="AF203" s="17">
        <f>IF($B203&gt;$C$1,"",p_4*$R202)</f>
        <v>18156.59483356254</v>
      </c>
      <c r="AG203" s="17">
        <f>IF($B203&gt;$C$1,"",p_5*$R202)</f>
        <v>4258.9543436751637</v>
      </c>
      <c r="AH203" s="18">
        <f t="shared" si="91"/>
        <v>22415.549177237703</v>
      </c>
      <c r="AI203" s="72"/>
      <c r="AJ203" s="73"/>
      <c r="AK203" s="73"/>
      <c r="AL203" s="72"/>
      <c r="AM203" s="73"/>
      <c r="AN203" s="73">
        <f t="shared" si="92"/>
        <v>518</v>
      </c>
      <c r="AO203" s="19" t="str">
        <f t="shared" ca="1" si="93"/>
        <v>-</v>
      </c>
      <c r="AP203" s="17" t="str">
        <f t="shared" ca="1" si="94"/>
        <v>-</v>
      </c>
      <c r="AQ203" s="17" t="str">
        <f t="shared" ca="1" si="95"/>
        <v>-</v>
      </c>
      <c r="AR203" s="66" t="str">
        <f t="shared" ca="1" si="96"/>
        <v>-</v>
      </c>
    </row>
    <row r="204" spans="1:44" s="1" customFormat="1" ht="12" x14ac:dyDescent="0.35">
      <c r="A204" s="84"/>
      <c r="B204" s="40">
        <f t="shared" si="76"/>
        <v>201</v>
      </c>
      <c r="C204" s="41">
        <f t="shared" si="77"/>
        <v>44052</v>
      </c>
      <c r="D204" s="28">
        <f>'I Disease Parameters'!$E$6/(1000*365)</f>
        <v>2.4383561643835616E-5</v>
      </c>
      <c r="E204" s="28">
        <f>'I Disease Parameters'!$E$7/(1000*365)</f>
        <v>1.3698630136986302E-5</v>
      </c>
      <c r="F204" s="27">
        <f>(1-'I Disease Parameters'!$E$8)/'I Disease Parameters'!$E$10</f>
        <v>0.16200000000000001</v>
      </c>
      <c r="G204" s="27">
        <f>'I Disease Parameters'!$E$8/'I Disease Parameters'!$E$11</f>
        <v>3.7999999999999999E-2</v>
      </c>
      <c r="H204" s="27">
        <f>1/'I Disease Parameters'!$E$12</f>
        <v>0.05</v>
      </c>
      <c r="I204" s="27">
        <f>'I Disease Parameters'!$E$9/'I Disease Parameters'!$E$14</f>
        <v>0</v>
      </c>
      <c r="J204" s="82">
        <f t="shared" si="97"/>
        <v>2.9622548171950012</v>
      </c>
      <c r="K204" s="60">
        <f t="shared" si="98"/>
        <v>0.96147505943347544</v>
      </c>
      <c r="L204" s="30">
        <f t="shared" si="99"/>
        <v>0.98499999999999999</v>
      </c>
      <c r="M204" s="27">
        <f>J204/'I Disease Parameters'!$E$12</f>
        <v>0.14811274085975007</v>
      </c>
      <c r="N204" s="27">
        <f>K204/'I Disease Parameters'!$E$13</f>
        <v>4.8073752971673774E-2</v>
      </c>
      <c r="O204" s="27">
        <f>L204/'I Disease Parameters'!$E$13</f>
        <v>4.9250000000000002E-2</v>
      </c>
      <c r="P204" s="27">
        <f>(1-L204)/'I Disease Parameters'!$E$13</f>
        <v>7.5000000000000067E-4</v>
      </c>
      <c r="Q204" s="19">
        <f t="shared" si="78"/>
        <v>5177594.9846269563</v>
      </c>
      <c r="R204" s="17">
        <f t="shared" si="79"/>
        <v>121730.93751446324</v>
      </c>
      <c r="S204" s="17">
        <f t="shared" si="80"/>
        <v>207172.03827014094</v>
      </c>
      <c r="T204" s="17">
        <f t="shared" si="81"/>
        <v>48596.317079510576</v>
      </c>
      <c r="U204" s="17">
        <f t="shared" si="82"/>
        <v>261438.44163652128</v>
      </c>
      <c r="V204" s="17">
        <f t="shared" si="83"/>
        <v>753.90772074204403</v>
      </c>
      <c r="W204" s="17">
        <f t="shared" si="84"/>
        <v>5816532.7191275926</v>
      </c>
      <c r="X204" s="18">
        <f t="shared" ca="1" si="75"/>
        <v>218477.31787760227</v>
      </c>
      <c r="Y204" s="17">
        <f t="shared" si="85"/>
        <v>-28197.233080791309</v>
      </c>
      <c r="Z204" s="17">
        <f t="shared" si="86"/>
        <v>4899.9500624851062</v>
      </c>
      <c r="AA204" s="17">
        <f t="shared" si="87"/>
        <v>9016.1090409783646</v>
      </c>
      <c r="AB204" s="17">
        <f t="shared" si="88"/>
        <v>2114.868354763501</v>
      </c>
      <c r="AC204" s="17">
        <f t="shared" si="89"/>
        <v>12193.59349816374</v>
      </c>
      <c r="AD204" s="18">
        <f t="shared" si="90"/>
        <v>34.861086543560305</v>
      </c>
      <c r="AE204" s="19">
        <f>IF($B204&gt;$C$1,"",p_2*$Q203*($S203/$W203)+p_3*$Q203*($T203/$W203))</f>
        <v>28267.747977366365</v>
      </c>
      <c r="AF204" s="17">
        <f>IF($B204&gt;$C$1,"",p_4*$R203)</f>
        <v>18926.619967220457</v>
      </c>
      <c r="AG204" s="17">
        <f>IF($B204&gt;$C$1,"",p_5*$R203)</f>
        <v>4439.5775231751686</v>
      </c>
      <c r="AH204" s="18">
        <f t="shared" si="91"/>
        <v>23366.197490395625</v>
      </c>
      <c r="AI204" s="72"/>
      <c r="AJ204" s="73"/>
      <c r="AK204" s="73"/>
      <c r="AL204" s="72"/>
      <c r="AM204" s="73"/>
      <c r="AN204" s="73">
        <f t="shared" si="92"/>
        <v>518</v>
      </c>
      <c r="AO204" s="19" t="str">
        <f t="shared" ca="1" si="93"/>
        <v>-</v>
      </c>
      <c r="AP204" s="17" t="str">
        <f t="shared" ca="1" si="94"/>
        <v>-</v>
      </c>
      <c r="AQ204" s="17" t="str">
        <f t="shared" ca="1" si="95"/>
        <v>-</v>
      </c>
      <c r="AR204" s="66" t="str">
        <f t="shared" ca="1" si="96"/>
        <v>-</v>
      </c>
    </row>
    <row r="205" spans="1:44" s="1" customFormat="1" ht="12" x14ac:dyDescent="0.35">
      <c r="A205" s="84"/>
      <c r="B205" s="40">
        <f t="shared" si="76"/>
        <v>202</v>
      </c>
      <c r="C205" s="41">
        <f t="shared" si="77"/>
        <v>44053</v>
      </c>
      <c r="D205" s="28">
        <f>'I Disease Parameters'!$E$6/(1000*365)</f>
        <v>2.4383561643835616E-5</v>
      </c>
      <c r="E205" s="28">
        <f>'I Disease Parameters'!$E$7/(1000*365)</f>
        <v>1.3698630136986302E-5</v>
      </c>
      <c r="F205" s="27">
        <f>(1-'I Disease Parameters'!$E$8)/'I Disease Parameters'!$E$10</f>
        <v>0.16200000000000001</v>
      </c>
      <c r="G205" s="27">
        <f>'I Disease Parameters'!$E$8/'I Disease Parameters'!$E$11</f>
        <v>3.7999999999999999E-2</v>
      </c>
      <c r="H205" s="27">
        <f>1/'I Disease Parameters'!$E$12</f>
        <v>0.05</v>
      </c>
      <c r="I205" s="27">
        <f>'I Disease Parameters'!$E$9/'I Disease Parameters'!$E$14</f>
        <v>0</v>
      </c>
      <c r="J205" s="82">
        <f t="shared" si="97"/>
        <v>2.9622548171950012</v>
      </c>
      <c r="K205" s="60">
        <f t="shared" si="98"/>
        <v>0.96147505943347544</v>
      </c>
      <c r="L205" s="30">
        <f t="shared" si="99"/>
        <v>0.98499999999999999</v>
      </c>
      <c r="M205" s="27">
        <f>J205/'I Disease Parameters'!$E$12</f>
        <v>0.14811274085975007</v>
      </c>
      <c r="N205" s="27">
        <f>K205/'I Disease Parameters'!$E$13</f>
        <v>4.8073752971673774E-2</v>
      </c>
      <c r="O205" s="27">
        <f>L205/'I Disease Parameters'!$E$13</f>
        <v>4.9250000000000002E-2</v>
      </c>
      <c r="P205" s="27">
        <f>(1-L205)/'I Disease Parameters'!$E$13</f>
        <v>7.5000000000000067E-4</v>
      </c>
      <c r="Q205" s="19">
        <f t="shared" si="78"/>
        <v>5148272.172771099</v>
      </c>
      <c r="R205" s="17">
        <f t="shared" si="79"/>
        <v>126776.79614575443</v>
      </c>
      <c r="S205" s="17">
        <f t="shared" si="80"/>
        <v>216531.01026084996</v>
      </c>
      <c r="T205" s="17">
        <f t="shared" si="81"/>
        <v>50791.611148110955</v>
      </c>
      <c r="U205" s="17">
        <f t="shared" si="82"/>
        <v>274186.83081767865</v>
      </c>
      <c r="V205" s="17">
        <f t="shared" si="83"/>
        <v>790.35495855167699</v>
      </c>
      <c r="W205" s="17">
        <f t="shared" si="84"/>
        <v>5816558.4211434936</v>
      </c>
      <c r="X205" s="18">
        <f t="shared" ca="1" si="75"/>
        <v>218477.31787760227</v>
      </c>
      <c r="Y205" s="17">
        <f t="shared" si="85"/>
        <v>-29322.811855857261</v>
      </c>
      <c r="Z205" s="17">
        <f t="shared" si="86"/>
        <v>5045.8586312911939</v>
      </c>
      <c r="AA205" s="17">
        <f t="shared" si="87"/>
        <v>9358.9719907090184</v>
      </c>
      <c r="AB205" s="17">
        <f t="shared" si="88"/>
        <v>2195.2940686003785</v>
      </c>
      <c r="AC205" s="17">
        <f t="shared" si="89"/>
        <v>12748.38918115737</v>
      </c>
      <c r="AD205" s="18">
        <f t="shared" si="90"/>
        <v>36.447237809632952</v>
      </c>
      <c r="AE205" s="19">
        <f>IF($B205&gt;$C$1,"",p_2*$Q204*($S204/$W204)+p_3*$Q204*($T204/$W204))</f>
        <v>29393.713681273101</v>
      </c>
      <c r="AF205" s="17">
        <f>IF($B205&gt;$C$1,"",p_4*$R204)</f>
        <v>19720.411877343045</v>
      </c>
      <c r="AG205" s="17">
        <f>IF($B205&gt;$C$1,"",p_5*$R204)</f>
        <v>4625.7756255496024</v>
      </c>
      <c r="AH205" s="18">
        <f t="shared" si="91"/>
        <v>24346.187502892648</v>
      </c>
      <c r="AI205" s="72"/>
      <c r="AJ205" s="73"/>
      <c r="AK205" s="73"/>
      <c r="AL205" s="72"/>
      <c r="AM205" s="73"/>
      <c r="AN205" s="73">
        <f t="shared" si="92"/>
        <v>518</v>
      </c>
      <c r="AO205" s="19" t="str">
        <f t="shared" ca="1" si="93"/>
        <v>-</v>
      </c>
      <c r="AP205" s="17" t="str">
        <f t="shared" ca="1" si="94"/>
        <v>-</v>
      </c>
      <c r="AQ205" s="17" t="str">
        <f t="shared" ca="1" si="95"/>
        <v>-</v>
      </c>
      <c r="AR205" s="66" t="str">
        <f t="shared" ca="1" si="96"/>
        <v>-</v>
      </c>
    </row>
    <row r="206" spans="1:44" s="1" customFormat="1" ht="12" x14ac:dyDescent="0.35">
      <c r="A206" s="84"/>
      <c r="B206" s="40">
        <f t="shared" si="76"/>
        <v>203</v>
      </c>
      <c r="C206" s="41">
        <f t="shared" si="77"/>
        <v>44054</v>
      </c>
      <c r="D206" s="28">
        <f>'I Disease Parameters'!$E$6/(1000*365)</f>
        <v>2.4383561643835616E-5</v>
      </c>
      <c r="E206" s="28">
        <f>'I Disease Parameters'!$E$7/(1000*365)</f>
        <v>1.3698630136986302E-5</v>
      </c>
      <c r="F206" s="27">
        <f>(1-'I Disease Parameters'!$E$8)/'I Disease Parameters'!$E$10</f>
        <v>0.16200000000000001</v>
      </c>
      <c r="G206" s="27">
        <f>'I Disease Parameters'!$E$8/'I Disease Parameters'!$E$11</f>
        <v>3.7999999999999999E-2</v>
      </c>
      <c r="H206" s="27">
        <f>1/'I Disease Parameters'!$E$12</f>
        <v>0.05</v>
      </c>
      <c r="I206" s="27">
        <f>'I Disease Parameters'!$E$9/'I Disease Parameters'!$E$14</f>
        <v>0</v>
      </c>
      <c r="J206" s="82">
        <f t="shared" si="97"/>
        <v>2.9622548171950012</v>
      </c>
      <c r="K206" s="60">
        <f t="shared" si="98"/>
        <v>0.96147505943347544</v>
      </c>
      <c r="L206" s="30">
        <f t="shared" si="99"/>
        <v>0.98499999999999999</v>
      </c>
      <c r="M206" s="27">
        <f>J206/'I Disease Parameters'!$E$12</f>
        <v>0.14811274085975007</v>
      </c>
      <c r="N206" s="27">
        <f>K206/'I Disease Parameters'!$E$13</f>
        <v>4.8073752971673774E-2</v>
      </c>
      <c r="O206" s="27">
        <f>L206/'I Disease Parameters'!$E$13</f>
        <v>4.9250000000000002E-2</v>
      </c>
      <c r="P206" s="27">
        <f>(1-L206)/'I Disease Parameters'!$E$13</f>
        <v>7.5000000000000067E-4</v>
      </c>
      <c r="Q206" s="19">
        <f t="shared" si="78"/>
        <v>5117796.0310307369</v>
      </c>
      <c r="R206" s="17">
        <f t="shared" si="79"/>
        <v>131967.14612300336</v>
      </c>
      <c r="S206" s="17">
        <f t="shared" si="80"/>
        <v>226239.33454519694</v>
      </c>
      <c r="T206" s="17">
        <f t="shared" si="81"/>
        <v>53068.853068748896</v>
      </c>
      <c r="U206" s="17">
        <f t="shared" si="82"/>
        <v>287511.11219578178</v>
      </c>
      <c r="V206" s="17">
        <f t="shared" si="83"/>
        <v>828.44866691276025</v>
      </c>
      <c r="W206" s="17">
        <f t="shared" si="84"/>
        <v>5816582.476963467</v>
      </c>
      <c r="X206" s="18">
        <f t="shared" ca="1" si="75"/>
        <v>218477.31787760227</v>
      </c>
      <c r="Y206" s="17">
        <f t="shared" si="85"/>
        <v>-30476.14174036216</v>
      </c>
      <c r="Z206" s="17">
        <f t="shared" si="86"/>
        <v>5190.3499772489304</v>
      </c>
      <c r="AA206" s="17">
        <f t="shared" si="87"/>
        <v>9708.3242843469779</v>
      </c>
      <c r="AB206" s="17">
        <f t="shared" si="88"/>
        <v>2277.2419206379418</v>
      </c>
      <c r="AC206" s="17">
        <f t="shared" si="89"/>
        <v>13324.281378103129</v>
      </c>
      <c r="AD206" s="18">
        <f t="shared" si="90"/>
        <v>38.093708361083259</v>
      </c>
      <c r="AE206" s="19">
        <f>IF($B206&gt;$C$1,"",p_2*$Q205*($S205/$W205)+p_3*$Q205*($T205/$W205))</f>
        <v>30547.445874840181</v>
      </c>
      <c r="AF206" s="17">
        <f>IF($B206&gt;$C$1,"",p_4*$R205)</f>
        <v>20537.84097561222</v>
      </c>
      <c r="AG206" s="17">
        <f>IF($B206&gt;$C$1,"",p_5*$R205)</f>
        <v>4817.5182535386684</v>
      </c>
      <c r="AH206" s="18">
        <f t="shared" si="91"/>
        <v>25355.35922915089</v>
      </c>
      <c r="AI206" s="72"/>
      <c r="AJ206" s="73"/>
      <c r="AK206" s="73"/>
      <c r="AL206" s="72"/>
      <c r="AM206" s="73"/>
      <c r="AN206" s="73">
        <f t="shared" si="92"/>
        <v>518</v>
      </c>
      <c r="AO206" s="19" t="str">
        <f t="shared" ca="1" si="93"/>
        <v>-</v>
      </c>
      <c r="AP206" s="17" t="str">
        <f t="shared" ca="1" si="94"/>
        <v>-</v>
      </c>
      <c r="AQ206" s="17" t="str">
        <f t="shared" ca="1" si="95"/>
        <v>-</v>
      </c>
      <c r="AR206" s="66" t="str">
        <f t="shared" ca="1" si="96"/>
        <v>-</v>
      </c>
    </row>
    <row r="207" spans="1:44" s="1" customFormat="1" ht="12" x14ac:dyDescent="0.35">
      <c r="A207" s="84"/>
      <c r="B207" s="40">
        <f t="shared" si="76"/>
        <v>204</v>
      </c>
      <c r="C207" s="41">
        <f t="shared" si="77"/>
        <v>44055</v>
      </c>
      <c r="D207" s="28">
        <f>'I Disease Parameters'!$E$6/(1000*365)</f>
        <v>2.4383561643835616E-5</v>
      </c>
      <c r="E207" s="28">
        <f>'I Disease Parameters'!$E$7/(1000*365)</f>
        <v>1.3698630136986302E-5</v>
      </c>
      <c r="F207" s="27">
        <f>(1-'I Disease Parameters'!$E$8)/'I Disease Parameters'!$E$10</f>
        <v>0.16200000000000001</v>
      </c>
      <c r="G207" s="27">
        <f>'I Disease Parameters'!$E$8/'I Disease Parameters'!$E$11</f>
        <v>3.7999999999999999E-2</v>
      </c>
      <c r="H207" s="27">
        <f>1/'I Disease Parameters'!$E$12</f>
        <v>0.05</v>
      </c>
      <c r="I207" s="27">
        <f>'I Disease Parameters'!$E$9/'I Disease Parameters'!$E$14</f>
        <v>0</v>
      </c>
      <c r="J207" s="82">
        <f t="shared" si="97"/>
        <v>2.9622548171950012</v>
      </c>
      <c r="K207" s="60">
        <f t="shared" si="98"/>
        <v>0.96147505943347544</v>
      </c>
      <c r="L207" s="30">
        <f t="shared" si="99"/>
        <v>0.98499999999999999</v>
      </c>
      <c r="M207" s="27">
        <f>J207/'I Disease Parameters'!$E$12</f>
        <v>0.14811274085975007</v>
      </c>
      <c r="N207" s="27">
        <f>K207/'I Disease Parameters'!$E$13</f>
        <v>4.8073752971673774E-2</v>
      </c>
      <c r="O207" s="27">
        <f>L207/'I Disease Parameters'!$E$13</f>
        <v>4.9250000000000002E-2</v>
      </c>
      <c r="P207" s="27">
        <f>(1-L207)/'I Disease Parameters'!$E$13</f>
        <v>7.5000000000000067E-4</v>
      </c>
      <c r="Q207" s="19">
        <f t="shared" si="78"/>
        <v>5086139.7622310398</v>
      </c>
      <c r="R207" s="17">
        <f t="shared" si="79"/>
        <v>137299.9001314124</v>
      </c>
      <c r="S207" s="17">
        <f t="shared" si="80"/>
        <v>236302.94632089723</v>
      </c>
      <c r="T207" s="17">
        <f t="shared" si="81"/>
        <v>55429.434997395598</v>
      </c>
      <c r="U207" s="17">
        <f t="shared" si="82"/>
        <v>301432.78142829129</v>
      </c>
      <c r="V207" s="17">
        <f t="shared" si="83"/>
        <v>868.25030671432194</v>
      </c>
      <c r="W207" s="17">
        <f t="shared" si="84"/>
        <v>5816604.8251090366</v>
      </c>
      <c r="X207" s="18">
        <f t="shared" ca="1" si="75"/>
        <v>218477.31787760227</v>
      </c>
      <c r="Y207" s="17">
        <f t="shared" si="85"/>
        <v>-31656.268799697049</v>
      </c>
      <c r="Z207" s="17">
        <f t="shared" si="86"/>
        <v>5332.7540084090433</v>
      </c>
      <c r="AA207" s="17">
        <f t="shared" si="87"/>
        <v>10063.611775700294</v>
      </c>
      <c r="AB207" s="17">
        <f t="shared" si="88"/>
        <v>2360.5819286467013</v>
      </c>
      <c r="AC207" s="17">
        <f t="shared" si="89"/>
        <v>13921.669232509506</v>
      </c>
      <c r="AD207" s="18">
        <f t="shared" si="90"/>
        <v>39.801639801561691</v>
      </c>
      <c r="AE207" s="19">
        <f>IF($B207&gt;$C$1,"",p_2*$Q206*($S206/$W206)+p_3*$Q206*($T206/$W206))</f>
        <v>31727.99100213471</v>
      </c>
      <c r="AF207" s="17">
        <f>IF($B207&gt;$C$1,"",p_4*$R206)</f>
        <v>21378.677671926544</v>
      </c>
      <c r="AG207" s="17">
        <f>IF($B207&gt;$C$1,"",p_5*$R206)</f>
        <v>5014.7515526741272</v>
      </c>
      <c r="AH207" s="18">
        <f t="shared" si="91"/>
        <v>26393.42922460067</v>
      </c>
      <c r="AI207" s="72"/>
      <c r="AJ207" s="73"/>
      <c r="AK207" s="73"/>
      <c r="AL207" s="72"/>
      <c r="AM207" s="73"/>
      <c r="AN207" s="73">
        <f t="shared" si="92"/>
        <v>518</v>
      </c>
      <c r="AO207" s="19" t="str">
        <f t="shared" ca="1" si="93"/>
        <v>-</v>
      </c>
      <c r="AP207" s="17" t="str">
        <f t="shared" ca="1" si="94"/>
        <v>-</v>
      </c>
      <c r="AQ207" s="17" t="str">
        <f t="shared" ca="1" si="95"/>
        <v>-</v>
      </c>
      <c r="AR207" s="66" t="str">
        <f t="shared" ca="1" si="96"/>
        <v>-</v>
      </c>
    </row>
    <row r="208" spans="1:44" s="1" customFormat="1" ht="12" x14ac:dyDescent="0.35">
      <c r="A208" s="84"/>
      <c r="B208" s="40">
        <f t="shared" si="76"/>
        <v>205</v>
      </c>
      <c r="C208" s="41">
        <f t="shared" si="77"/>
        <v>44056</v>
      </c>
      <c r="D208" s="28">
        <f>'I Disease Parameters'!$E$6/(1000*365)</f>
        <v>2.4383561643835616E-5</v>
      </c>
      <c r="E208" s="28">
        <f>'I Disease Parameters'!$E$7/(1000*365)</f>
        <v>1.3698630136986302E-5</v>
      </c>
      <c r="F208" s="27">
        <f>(1-'I Disease Parameters'!$E$8)/'I Disease Parameters'!$E$10</f>
        <v>0.16200000000000001</v>
      </c>
      <c r="G208" s="27">
        <f>'I Disease Parameters'!$E$8/'I Disease Parameters'!$E$11</f>
        <v>3.7999999999999999E-2</v>
      </c>
      <c r="H208" s="27">
        <f>1/'I Disease Parameters'!$E$12</f>
        <v>0.05</v>
      </c>
      <c r="I208" s="27">
        <f>'I Disease Parameters'!$E$9/'I Disease Parameters'!$E$14</f>
        <v>0</v>
      </c>
      <c r="J208" s="82">
        <f t="shared" si="97"/>
        <v>2.9622548171950012</v>
      </c>
      <c r="K208" s="60">
        <f t="shared" si="98"/>
        <v>0.96147505943347544</v>
      </c>
      <c r="L208" s="30">
        <f t="shared" si="99"/>
        <v>0.98499999999999999</v>
      </c>
      <c r="M208" s="27">
        <f>J208/'I Disease Parameters'!$E$12</f>
        <v>0.14811274085975007</v>
      </c>
      <c r="N208" s="27">
        <f>K208/'I Disease Parameters'!$E$13</f>
        <v>4.8073752971673774E-2</v>
      </c>
      <c r="O208" s="27">
        <f>L208/'I Disease Parameters'!$E$13</f>
        <v>4.9250000000000002E-2</v>
      </c>
      <c r="P208" s="27">
        <f>(1-L208)/'I Disease Parameters'!$E$13</f>
        <v>7.5000000000000067E-4</v>
      </c>
      <c r="Q208" s="19">
        <f t="shared" si="78"/>
        <v>5053277.7105801217</v>
      </c>
      <c r="R208" s="17">
        <f t="shared" si="79"/>
        <v>142772.24733038153</v>
      </c>
      <c r="S208" s="17">
        <f t="shared" si="80"/>
        <v>246727.14579947924</v>
      </c>
      <c r="T208" s="17">
        <f t="shared" si="81"/>
        <v>57874.600145190758</v>
      </c>
      <c r="U208" s="17">
        <f t="shared" si="82"/>
        <v>315973.69920177391</v>
      </c>
      <c r="V208" s="17">
        <f t="shared" si="83"/>
        <v>909.82238296236869</v>
      </c>
      <c r="W208" s="17">
        <f t="shared" si="84"/>
        <v>5816625.4030569475</v>
      </c>
      <c r="X208" s="18">
        <f t="shared" ca="1" si="75"/>
        <v>218477.31787760227</v>
      </c>
      <c r="Y208" s="17">
        <f t="shared" si="85"/>
        <v>-32862.051650918089</v>
      </c>
      <c r="Z208" s="17">
        <f t="shared" si="86"/>
        <v>5472.3471989691316</v>
      </c>
      <c r="AA208" s="17">
        <f t="shared" si="87"/>
        <v>10424.199478582013</v>
      </c>
      <c r="AB208" s="17">
        <f t="shared" si="88"/>
        <v>2445.16514779516</v>
      </c>
      <c r="AC208" s="17">
        <f t="shared" si="89"/>
        <v>14540.917773482623</v>
      </c>
      <c r="AD208" s="18">
        <f t="shared" si="90"/>
        <v>41.572076248046756</v>
      </c>
      <c r="AE208" s="19">
        <f>IF($B208&gt;$C$1,"",p_2*$Q207*($S207/$W207)+p_3*$Q207*($T207/$W207))</f>
        <v>32934.208045801352</v>
      </c>
      <c r="AF208" s="17">
        <f>IF($B208&gt;$C$1,"",p_4*$R207)</f>
        <v>22242.583821288808</v>
      </c>
      <c r="AG208" s="17">
        <f>IF($B208&gt;$C$1,"",p_5*$R207)</f>
        <v>5217.3962049936708</v>
      </c>
      <c r="AH208" s="18">
        <f t="shared" si="91"/>
        <v>27459.980026282479</v>
      </c>
      <c r="AI208" s="72"/>
      <c r="AJ208" s="73"/>
      <c r="AK208" s="73"/>
      <c r="AL208" s="72"/>
      <c r="AM208" s="73"/>
      <c r="AN208" s="73">
        <f t="shared" si="92"/>
        <v>518</v>
      </c>
      <c r="AO208" s="19" t="str">
        <f t="shared" ca="1" si="93"/>
        <v>-</v>
      </c>
      <c r="AP208" s="17" t="str">
        <f t="shared" ca="1" si="94"/>
        <v>-</v>
      </c>
      <c r="AQ208" s="17" t="str">
        <f t="shared" ca="1" si="95"/>
        <v>-</v>
      </c>
      <c r="AR208" s="66" t="str">
        <f t="shared" ca="1" si="96"/>
        <v>-</v>
      </c>
    </row>
    <row r="209" spans="1:44" s="1" customFormat="1" ht="12" x14ac:dyDescent="0.35">
      <c r="A209" s="84"/>
      <c r="B209" s="40">
        <f t="shared" si="76"/>
        <v>206</v>
      </c>
      <c r="C209" s="41">
        <f t="shared" si="77"/>
        <v>44057</v>
      </c>
      <c r="D209" s="28">
        <f>'I Disease Parameters'!$E$6/(1000*365)</f>
        <v>2.4383561643835616E-5</v>
      </c>
      <c r="E209" s="28">
        <f>'I Disease Parameters'!$E$7/(1000*365)</f>
        <v>1.3698630136986302E-5</v>
      </c>
      <c r="F209" s="27">
        <f>(1-'I Disease Parameters'!$E$8)/'I Disease Parameters'!$E$10</f>
        <v>0.16200000000000001</v>
      </c>
      <c r="G209" s="27">
        <f>'I Disease Parameters'!$E$8/'I Disease Parameters'!$E$11</f>
        <v>3.7999999999999999E-2</v>
      </c>
      <c r="H209" s="27">
        <f>1/'I Disease Parameters'!$E$12</f>
        <v>0.05</v>
      </c>
      <c r="I209" s="27">
        <f>'I Disease Parameters'!$E$9/'I Disease Parameters'!$E$14</f>
        <v>0</v>
      </c>
      <c r="J209" s="82">
        <f t="shared" si="97"/>
        <v>2.9622548171950012</v>
      </c>
      <c r="K209" s="60">
        <f t="shared" si="98"/>
        <v>0.96147505943347544</v>
      </c>
      <c r="L209" s="30">
        <f t="shared" si="99"/>
        <v>0.98499999999999999</v>
      </c>
      <c r="M209" s="27">
        <f>J209/'I Disease Parameters'!$E$12</f>
        <v>0.14811274085975007</v>
      </c>
      <c r="N209" s="27">
        <f>K209/'I Disease Parameters'!$E$13</f>
        <v>4.8073752971673774E-2</v>
      </c>
      <c r="O209" s="27">
        <f>L209/'I Disease Parameters'!$E$13</f>
        <v>4.9250000000000002E-2</v>
      </c>
      <c r="P209" s="27">
        <f>(1-L209)/'I Disease Parameters'!$E$13</f>
        <v>7.5000000000000067E-4</v>
      </c>
      <c r="Q209" s="19">
        <f t="shared" si="78"/>
        <v>5019185.559936679</v>
      </c>
      <c r="R209" s="17">
        <f t="shared" si="79"/>
        <v>148380.59978527596</v>
      </c>
      <c r="S209" s="17">
        <f t="shared" si="80"/>
        <v>257516.51275311204</v>
      </c>
      <c r="T209" s="17">
        <f t="shared" si="81"/>
        <v>60405.422733744002</v>
      </c>
      <c r="U209" s="17">
        <f t="shared" si="82"/>
        <v>331156.05214206007</v>
      </c>
      <c r="V209" s="17">
        <f t="shared" si="83"/>
        <v>953.22833307126177</v>
      </c>
      <c r="W209" s="17">
        <f t="shared" si="84"/>
        <v>5816644.147350871</v>
      </c>
      <c r="X209" s="18">
        <f t="shared" ca="1" si="75"/>
        <v>218477.31787760227</v>
      </c>
      <c r="Y209" s="17">
        <f t="shared" si="85"/>
        <v>-34092.150643442757</v>
      </c>
      <c r="Z209" s="17">
        <f t="shared" si="86"/>
        <v>5608.352454894426</v>
      </c>
      <c r="AA209" s="17">
        <f t="shared" si="87"/>
        <v>10789.366953632794</v>
      </c>
      <c r="AB209" s="17">
        <f t="shared" si="88"/>
        <v>2530.8225885532447</v>
      </c>
      <c r="AC209" s="17">
        <f t="shared" si="89"/>
        <v>15182.35294028616</v>
      </c>
      <c r="AD209" s="18">
        <f t="shared" si="90"/>
        <v>43.40595010889308</v>
      </c>
      <c r="AE209" s="19">
        <f>IF($B209&gt;$C$1,"",p_2*$Q208*($S208/$W208)+p_3*$Q208*($T208/$W208))</f>
        <v>34164.757705180746</v>
      </c>
      <c r="AF209" s="17">
        <f>IF($B209&gt;$C$1,"",p_4*$R208)</f>
        <v>23129.10406752181</v>
      </c>
      <c r="AG209" s="17">
        <f>IF($B209&gt;$C$1,"",p_5*$R208)</f>
        <v>5425.3453985544984</v>
      </c>
      <c r="AH209" s="18">
        <f t="shared" si="91"/>
        <v>28554.449466076308</v>
      </c>
      <c r="AI209" s="72"/>
      <c r="AJ209" s="73"/>
      <c r="AK209" s="73"/>
      <c r="AL209" s="72"/>
      <c r="AM209" s="73"/>
      <c r="AN209" s="73">
        <f t="shared" si="92"/>
        <v>518</v>
      </c>
      <c r="AO209" s="19" t="str">
        <f t="shared" ca="1" si="93"/>
        <v>-</v>
      </c>
      <c r="AP209" s="17" t="str">
        <f t="shared" ca="1" si="94"/>
        <v>-</v>
      </c>
      <c r="AQ209" s="17" t="str">
        <f t="shared" ca="1" si="95"/>
        <v>-</v>
      </c>
      <c r="AR209" s="66" t="str">
        <f t="shared" ca="1" si="96"/>
        <v>-</v>
      </c>
    </row>
    <row r="210" spans="1:44" s="1" customFormat="1" ht="12" x14ac:dyDescent="0.35">
      <c r="A210" s="84"/>
      <c r="B210" s="40">
        <f t="shared" si="76"/>
        <v>207</v>
      </c>
      <c r="C210" s="41">
        <f t="shared" si="77"/>
        <v>44058</v>
      </c>
      <c r="D210" s="28">
        <f>'I Disease Parameters'!$E$6/(1000*365)</f>
        <v>2.4383561643835616E-5</v>
      </c>
      <c r="E210" s="28">
        <f>'I Disease Parameters'!$E$7/(1000*365)</f>
        <v>1.3698630136986302E-5</v>
      </c>
      <c r="F210" s="27">
        <f>(1-'I Disease Parameters'!$E$8)/'I Disease Parameters'!$E$10</f>
        <v>0.16200000000000001</v>
      </c>
      <c r="G210" s="27">
        <f>'I Disease Parameters'!$E$8/'I Disease Parameters'!$E$11</f>
        <v>3.7999999999999999E-2</v>
      </c>
      <c r="H210" s="27">
        <f>1/'I Disease Parameters'!$E$12</f>
        <v>0.05</v>
      </c>
      <c r="I210" s="27">
        <f>'I Disease Parameters'!$E$9/'I Disease Parameters'!$E$14</f>
        <v>0</v>
      </c>
      <c r="J210" s="82">
        <f t="shared" si="97"/>
        <v>2.9622548171950012</v>
      </c>
      <c r="K210" s="60">
        <f t="shared" si="98"/>
        <v>0.96147505943347544</v>
      </c>
      <c r="L210" s="30">
        <f t="shared" si="99"/>
        <v>0.98499999999999999</v>
      </c>
      <c r="M210" s="27">
        <f>J210/'I Disease Parameters'!$E$12</f>
        <v>0.14811274085975007</v>
      </c>
      <c r="N210" s="27">
        <f>K210/'I Disease Parameters'!$E$13</f>
        <v>4.8073752971673774E-2</v>
      </c>
      <c r="O210" s="27">
        <f>L210/'I Disease Parameters'!$E$13</f>
        <v>4.9250000000000002E-2</v>
      </c>
      <c r="P210" s="27">
        <f>(1-L210)/'I Disease Parameters'!$E$13</f>
        <v>7.5000000000000067E-4</v>
      </c>
      <c r="Q210" s="19">
        <f t="shared" si="78"/>
        <v>4983840.5423440244</v>
      </c>
      <c r="R210" s="17">
        <f t="shared" si="79"/>
        <v>154120.53934447153</v>
      </c>
      <c r="S210" s="17">
        <f t="shared" si="80"/>
        <v>268674.81665720872</v>
      </c>
      <c r="T210" s="17">
        <f t="shared" si="81"/>
        <v>63022.786917352983</v>
      </c>
      <c r="U210" s="17">
        <f t="shared" si="82"/>
        <v>347002.30846507667</v>
      </c>
      <c r="V210" s="17">
        <f t="shared" si="83"/>
        <v>998.53240012156982</v>
      </c>
      <c r="W210" s="17">
        <f t="shared" si="84"/>
        <v>5816660.9937281348</v>
      </c>
      <c r="X210" s="18">
        <f t="shared" ca="1" si="75"/>
        <v>218477.31787760227</v>
      </c>
      <c r="Y210" s="17">
        <f t="shared" si="85"/>
        <v>-35345.017592654563</v>
      </c>
      <c r="Z210" s="17">
        <f t="shared" si="86"/>
        <v>5739.939559195569</v>
      </c>
      <c r="AA210" s="17">
        <f t="shared" si="87"/>
        <v>11158.303904096683</v>
      </c>
      <c r="AB210" s="17">
        <f t="shared" si="88"/>
        <v>2617.364183608981</v>
      </c>
      <c r="AC210" s="17">
        <f t="shared" si="89"/>
        <v>15846.256323016598</v>
      </c>
      <c r="AD210" s="18">
        <f t="shared" si="90"/>
        <v>45.304067050308049</v>
      </c>
      <c r="AE210" s="19">
        <f>IF($B210&gt;$C$1,"",p_2*$Q209*($S209/$W209)+p_3*$Q209*($T209/$W209))</f>
        <v>35418.092127206735</v>
      </c>
      <c r="AF210" s="17">
        <f>IF($B210&gt;$C$1,"",p_4*$R209)</f>
        <v>24037.657165214707</v>
      </c>
      <c r="AG210" s="17">
        <f>IF($B210&gt;$C$1,"",p_5*$R209)</f>
        <v>5638.4627918404867</v>
      </c>
      <c r="AH210" s="18">
        <f t="shared" si="91"/>
        <v>29676.119957055194</v>
      </c>
      <c r="AI210" s="72"/>
      <c r="AJ210" s="73"/>
      <c r="AK210" s="73"/>
      <c r="AL210" s="72"/>
      <c r="AM210" s="73"/>
      <c r="AN210" s="73">
        <f t="shared" si="92"/>
        <v>518</v>
      </c>
      <c r="AO210" s="19" t="str">
        <f t="shared" ca="1" si="93"/>
        <v>-</v>
      </c>
      <c r="AP210" s="17" t="str">
        <f t="shared" ca="1" si="94"/>
        <v>-</v>
      </c>
      <c r="AQ210" s="17" t="str">
        <f t="shared" ca="1" si="95"/>
        <v>-</v>
      </c>
      <c r="AR210" s="66" t="str">
        <f t="shared" ca="1" si="96"/>
        <v>-</v>
      </c>
    </row>
    <row r="211" spans="1:44" s="1" customFormat="1" ht="12" x14ac:dyDescent="0.35">
      <c r="A211" s="84"/>
      <c r="B211" s="40">
        <f t="shared" si="76"/>
        <v>208</v>
      </c>
      <c r="C211" s="41">
        <f t="shared" si="77"/>
        <v>44059</v>
      </c>
      <c r="D211" s="28">
        <f>'I Disease Parameters'!$E$6/(1000*365)</f>
        <v>2.4383561643835616E-5</v>
      </c>
      <c r="E211" s="28">
        <f>'I Disease Parameters'!$E$7/(1000*365)</f>
        <v>1.3698630136986302E-5</v>
      </c>
      <c r="F211" s="27">
        <f>(1-'I Disease Parameters'!$E$8)/'I Disease Parameters'!$E$10</f>
        <v>0.16200000000000001</v>
      </c>
      <c r="G211" s="27">
        <f>'I Disease Parameters'!$E$8/'I Disease Parameters'!$E$11</f>
        <v>3.7999999999999999E-2</v>
      </c>
      <c r="H211" s="27">
        <f>1/'I Disease Parameters'!$E$12</f>
        <v>0.05</v>
      </c>
      <c r="I211" s="27">
        <f>'I Disease Parameters'!$E$9/'I Disease Parameters'!$E$14</f>
        <v>0</v>
      </c>
      <c r="J211" s="82">
        <f t="shared" si="97"/>
        <v>2.9622548171950012</v>
      </c>
      <c r="K211" s="60">
        <f t="shared" si="98"/>
        <v>0.96147505943347544</v>
      </c>
      <c r="L211" s="30">
        <f t="shared" si="99"/>
        <v>0.98499999999999999</v>
      </c>
      <c r="M211" s="27">
        <f>J211/'I Disease Parameters'!$E$12</f>
        <v>0.14811274085975007</v>
      </c>
      <c r="N211" s="27">
        <f>K211/'I Disease Parameters'!$E$13</f>
        <v>4.8073752971673774E-2</v>
      </c>
      <c r="O211" s="27">
        <f>L211/'I Disease Parameters'!$E$13</f>
        <v>4.9250000000000002E-2</v>
      </c>
      <c r="P211" s="27">
        <f>(1-L211)/'I Disease Parameters'!$E$13</f>
        <v>7.5000000000000067E-4</v>
      </c>
      <c r="Q211" s="19">
        <f t="shared" si="78"/>
        <v>4947221.6560820648</v>
      </c>
      <c r="R211" s="17">
        <f t="shared" si="79"/>
        <v>159986.76562092174</v>
      </c>
      <c r="S211" s="17">
        <f t="shared" si="80"/>
        <v>280204.92272121215</v>
      </c>
      <c r="T211" s="17">
        <f t="shared" si="81"/>
        <v>65727.364740727062</v>
      </c>
      <c r="U211" s="17">
        <f t="shared" si="82"/>
        <v>363535.16809733643</v>
      </c>
      <c r="V211" s="17">
        <f t="shared" si="83"/>
        <v>1045.7994903095846</v>
      </c>
      <c r="W211" s="17">
        <f t="shared" si="84"/>
        <v>5816675.8772622626</v>
      </c>
      <c r="X211" s="18">
        <f t="shared" ca="1" si="75"/>
        <v>218477.31787760227</v>
      </c>
      <c r="Y211" s="17">
        <f t="shared" si="85"/>
        <v>-36618.88626195956</v>
      </c>
      <c r="Z211" s="17">
        <f t="shared" si="86"/>
        <v>5866.2262764502084</v>
      </c>
      <c r="AA211" s="17">
        <f t="shared" si="87"/>
        <v>11530.106064003427</v>
      </c>
      <c r="AB211" s="17">
        <f t="shared" si="88"/>
        <v>2704.5778233740784</v>
      </c>
      <c r="AC211" s="17">
        <f t="shared" si="89"/>
        <v>16532.859632259759</v>
      </c>
      <c r="AD211" s="18">
        <f t="shared" si="90"/>
        <v>47.267090188014777</v>
      </c>
      <c r="AE211" s="19">
        <f>IF($B211&gt;$C$1,"",p_2*$Q210*($S210/$W210)+p_3*$Q210*($T210/$W210))</f>
        <v>36692.44538560955</v>
      </c>
      <c r="AF211" s="17">
        <f>IF($B211&gt;$C$1,"",p_4*$R210)</f>
        <v>24967.527373804387</v>
      </c>
      <c r="AG211" s="17">
        <f>IF($B211&gt;$C$1,"",p_5*$R210)</f>
        <v>5856.5804950899183</v>
      </c>
      <c r="AH211" s="18">
        <f t="shared" si="91"/>
        <v>30824.107868894305</v>
      </c>
      <c r="AI211" s="72"/>
      <c r="AJ211" s="73"/>
      <c r="AK211" s="73"/>
      <c r="AL211" s="72"/>
      <c r="AM211" s="73"/>
      <c r="AN211" s="73">
        <f t="shared" si="92"/>
        <v>518</v>
      </c>
      <c r="AO211" s="19" t="str">
        <f t="shared" ca="1" si="93"/>
        <v>-</v>
      </c>
      <c r="AP211" s="17" t="str">
        <f t="shared" ca="1" si="94"/>
        <v>-</v>
      </c>
      <c r="AQ211" s="17" t="str">
        <f t="shared" ca="1" si="95"/>
        <v>-</v>
      </c>
      <c r="AR211" s="66" t="str">
        <f t="shared" ca="1" si="96"/>
        <v>-</v>
      </c>
    </row>
    <row r="212" spans="1:44" s="1" customFormat="1" ht="12" x14ac:dyDescent="0.35">
      <c r="A212" s="84"/>
      <c r="B212" s="40">
        <f t="shared" si="76"/>
        <v>209</v>
      </c>
      <c r="C212" s="41">
        <f t="shared" si="77"/>
        <v>44060</v>
      </c>
      <c r="D212" s="28">
        <f>'I Disease Parameters'!$E$6/(1000*365)</f>
        <v>2.4383561643835616E-5</v>
      </c>
      <c r="E212" s="28">
        <f>'I Disease Parameters'!$E$7/(1000*365)</f>
        <v>1.3698630136986302E-5</v>
      </c>
      <c r="F212" s="27">
        <f>(1-'I Disease Parameters'!$E$8)/'I Disease Parameters'!$E$10</f>
        <v>0.16200000000000001</v>
      </c>
      <c r="G212" s="27">
        <f>'I Disease Parameters'!$E$8/'I Disease Parameters'!$E$11</f>
        <v>3.7999999999999999E-2</v>
      </c>
      <c r="H212" s="27">
        <f>1/'I Disease Parameters'!$E$12</f>
        <v>0.05</v>
      </c>
      <c r="I212" s="27">
        <f>'I Disease Parameters'!$E$9/'I Disease Parameters'!$E$14</f>
        <v>0</v>
      </c>
      <c r="J212" s="82">
        <f t="shared" si="97"/>
        <v>2.9622548171950012</v>
      </c>
      <c r="K212" s="60">
        <f t="shared" si="98"/>
        <v>0.96147505943347544</v>
      </c>
      <c r="L212" s="30">
        <f t="shared" si="99"/>
        <v>0.98499999999999999</v>
      </c>
      <c r="M212" s="27">
        <f>J212/'I Disease Parameters'!$E$12</f>
        <v>0.14811274085975007</v>
      </c>
      <c r="N212" s="27">
        <f>K212/'I Disease Parameters'!$E$13</f>
        <v>4.8073752971673774E-2</v>
      </c>
      <c r="O212" s="27">
        <f>L212/'I Disease Parameters'!$E$13</f>
        <v>4.9250000000000002E-2</v>
      </c>
      <c r="P212" s="27">
        <f>(1-L212)/'I Disease Parameters'!$E$13</f>
        <v>7.5000000000000067E-4</v>
      </c>
      <c r="Q212" s="19">
        <f t="shared" si="78"/>
        <v>4909309.8922762573</v>
      </c>
      <c r="R212" s="17">
        <f t="shared" si="79"/>
        <v>165973.04581815901</v>
      </c>
      <c r="S212" s="17">
        <f t="shared" si="80"/>
        <v>292108.69419214193</v>
      </c>
      <c r="T212" s="17">
        <f t="shared" si="81"/>
        <v>68519.59322242628</v>
      </c>
      <c r="U212" s="17">
        <f t="shared" si="82"/>
        <v>380777.5070130683</v>
      </c>
      <c r="V212" s="17">
        <f t="shared" si="83"/>
        <v>1095.0950138651299</v>
      </c>
      <c r="W212" s="17">
        <f t="shared" si="84"/>
        <v>5816688.7325220536</v>
      </c>
      <c r="X212" s="18">
        <f t="shared" ca="1" si="75"/>
        <v>218477.31787760227</v>
      </c>
      <c r="Y212" s="17">
        <f t="shared" si="85"/>
        <v>-37911.763805807568</v>
      </c>
      <c r="Z212" s="17">
        <f t="shared" si="86"/>
        <v>5986.280197237269</v>
      </c>
      <c r="AA212" s="17">
        <f t="shared" si="87"/>
        <v>11903.771470929787</v>
      </c>
      <c r="AB212" s="17">
        <f t="shared" si="88"/>
        <v>2792.2284816992178</v>
      </c>
      <c r="AC212" s="17">
        <f t="shared" si="89"/>
        <v>17242.338915731874</v>
      </c>
      <c r="AD212" s="18">
        <f t="shared" si="90"/>
        <v>49.295523555545287</v>
      </c>
      <c r="AE212" s="19">
        <f>IF($B212&gt;$C$1,"",p_2*$Q211*($S211/$W211)+p_3*$Q211*($T211/$W211))</f>
        <v>37985.824920950639</v>
      </c>
      <c r="AF212" s="17">
        <f>IF($B212&gt;$C$1,"",p_4*$R211)</f>
        <v>25917.856030589322</v>
      </c>
      <c r="AG212" s="17">
        <f>IF($B212&gt;$C$1,"",p_5*$R211)</f>
        <v>6079.4970935950259</v>
      </c>
      <c r="AH212" s="18">
        <f t="shared" si="91"/>
        <v>31997.353124184348</v>
      </c>
      <c r="AI212" s="72"/>
      <c r="AJ212" s="73"/>
      <c r="AK212" s="73"/>
      <c r="AL212" s="72"/>
      <c r="AM212" s="73"/>
      <c r="AN212" s="73">
        <f t="shared" si="92"/>
        <v>518</v>
      </c>
      <c r="AO212" s="19" t="str">
        <f t="shared" ca="1" si="93"/>
        <v>-</v>
      </c>
      <c r="AP212" s="17" t="str">
        <f t="shared" ca="1" si="94"/>
        <v>-</v>
      </c>
      <c r="AQ212" s="17" t="str">
        <f t="shared" ca="1" si="95"/>
        <v>-</v>
      </c>
      <c r="AR212" s="66" t="str">
        <f t="shared" ca="1" si="96"/>
        <v>-</v>
      </c>
    </row>
    <row r="213" spans="1:44" s="1" customFormat="1" ht="12" x14ac:dyDescent="0.35">
      <c r="A213" s="84"/>
      <c r="B213" s="40">
        <f t="shared" si="76"/>
        <v>210</v>
      </c>
      <c r="C213" s="41">
        <f t="shared" si="77"/>
        <v>44061</v>
      </c>
      <c r="D213" s="28">
        <f>'I Disease Parameters'!$E$6/(1000*365)</f>
        <v>2.4383561643835616E-5</v>
      </c>
      <c r="E213" s="28">
        <f>'I Disease Parameters'!$E$7/(1000*365)</f>
        <v>1.3698630136986302E-5</v>
      </c>
      <c r="F213" s="27">
        <f>(1-'I Disease Parameters'!$E$8)/'I Disease Parameters'!$E$10</f>
        <v>0.16200000000000001</v>
      </c>
      <c r="G213" s="27">
        <f>'I Disease Parameters'!$E$8/'I Disease Parameters'!$E$11</f>
        <v>3.7999999999999999E-2</v>
      </c>
      <c r="H213" s="27">
        <f>1/'I Disease Parameters'!$E$12</f>
        <v>0.05</v>
      </c>
      <c r="I213" s="27">
        <f>'I Disease Parameters'!$E$9/'I Disease Parameters'!$E$14</f>
        <v>0</v>
      </c>
      <c r="J213" s="82">
        <f t="shared" si="97"/>
        <v>2.9622548171950012</v>
      </c>
      <c r="K213" s="60">
        <f t="shared" si="98"/>
        <v>0.96147505943347544</v>
      </c>
      <c r="L213" s="30">
        <f t="shared" si="99"/>
        <v>0.98499999999999999</v>
      </c>
      <c r="M213" s="27">
        <f>J213/'I Disease Parameters'!$E$12</f>
        <v>0.14811274085975007</v>
      </c>
      <c r="N213" s="27">
        <f>K213/'I Disease Parameters'!$E$13</f>
        <v>4.8073752971673774E-2</v>
      </c>
      <c r="O213" s="27">
        <f>L213/'I Disease Parameters'!$E$13</f>
        <v>4.9250000000000002E-2</v>
      </c>
      <c r="P213" s="27">
        <f>(1-L213)/'I Disease Parameters'!$E$13</f>
        <v>7.5000000000000067E-4</v>
      </c>
      <c r="Q213" s="19">
        <f t="shared" si="78"/>
        <v>4870088.4688744955</v>
      </c>
      <c r="R213" s="17">
        <f t="shared" si="79"/>
        <v>172072.16722075196</v>
      </c>
      <c r="S213" s="17">
        <f t="shared" si="80"/>
        <v>304386.8914161151</v>
      </c>
      <c r="T213" s="17">
        <f t="shared" si="81"/>
        <v>71399.650677830316</v>
      </c>
      <c r="U213" s="17">
        <f t="shared" si="82"/>
        <v>398752.31555864681</v>
      </c>
      <c r="V213" s="17">
        <f t="shared" si="83"/>
        <v>1146.4847087819496</v>
      </c>
      <c r="W213" s="17">
        <f t="shared" si="84"/>
        <v>5816699.4937478388</v>
      </c>
      <c r="X213" s="18">
        <f t="shared" ca="1" si="75"/>
        <v>218477.31787760227</v>
      </c>
      <c r="Y213" s="17">
        <f t="shared" si="85"/>
        <v>-39221.4234017618</v>
      </c>
      <c r="Z213" s="17">
        <f t="shared" si="86"/>
        <v>6099.1214025929512</v>
      </c>
      <c r="AA213" s="17">
        <f t="shared" si="87"/>
        <v>12278.197223973169</v>
      </c>
      <c r="AB213" s="17">
        <f t="shared" si="88"/>
        <v>2880.0574554040359</v>
      </c>
      <c r="AC213" s="17">
        <f t="shared" si="89"/>
        <v>17974.808545578504</v>
      </c>
      <c r="AD213" s="18">
        <f t="shared" si="90"/>
        <v>51.389694916819735</v>
      </c>
      <c r="AE213" s="19">
        <f>IF($B213&gt;$C$1,"",p_2*$Q212*($S212/$W212)+p_3*$Q212*($T212/$W212))</f>
        <v>39296.004169592139</v>
      </c>
      <c r="AF213" s="17">
        <f>IF($B213&gt;$C$1,"",p_4*$R212)</f>
        <v>26887.63342254176</v>
      </c>
      <c r="AG213" s="17">
        <f>IF($B213&gt;$C$1,"",p_5*$R212)</f>
        <v>6306.975741090042</v>
      </c>
      <c r="AH213" s="18">
        <f t="shared" si="91"/>
        <v>33194.609163631801</v>
      </c>
      <c r="AI213" s="72"/>
      <c r="AJ213" s="73"/>
      <c r="AK213" s="73"/>
      <c r="AL213" s="72"/>
      <c r="AM213" s="73"/>
      <c r="AN213" s="73">
        <f t="shared" si="92"/>
        <v>518</v>
      </c>
      <c r="AO213" s="19" t="str">
        <f t="shared" ca="1" si="93"/>
        <v>-</v>
      </c>
      <c r="AP213" s="17" t="str">
        <f t="shared" ca="1" si="94"/>
        <v>-</v>
      </c>
      <c r="AQ213" s="17" t="str">
        <f t="shared" ca="1" si="95"/>
        <v>-</v>
      </c>
      <c r="AR213" s="66" t="str">
        <f t="shared" ca="1" si="96"/>
        <v>-</v>
      </c>
    </row>
    <row r="214" spans="1:44" s="1" customFormat="1" ht="12" x14ac:dyDescent="0.35">
      <c r="A214" s="84"/>
      <c r="B214" s="40">
        <f t="shared" si="76"/>
        <v>211</v>
      </c>
      <c r="C214" s="41">
        <f t="shared" si="77"/>
        <v>44062</v>
      </c>
      <c r="D214" s="28">
        <f>'I Disease Parameters'!$E$6/(1000*365)</f>
        <v>2.4383561643835616E-5</v>
      </c>
      <c r="E214" s="28">
        <f>'I Disease Parameters'!$E$7/(1000*365)</f>
        <v>1.3698630136986302E-5</v>
      </c>
      <c r="F214" s="27">
        <f>(1-'I Disease Parameters'!$E$8)/'I Disease Parameters'!$E$10</f>
        <v>0.16200000000000001</v>
      </c>
      <c r="G214" s="27">
        <f>'I Disease Parameters'!$E$8/'I Disease Parameters'!$E$11</f>
        <v>3.7999999999999999E-2</v>
      </c>
      <c r="H214" s="27">
        <f>1/'I Disease Parameters'!$E$12</f>
        <v>0.05</v>
      </c>
      <c r="I214" s="27">
        <f>'I Disease Parameters'!$E$9/'I Disease Parameters'!$E$14</f>
        <v>0</v>
      </c>
      <c r="J214" s="82">
        <f t="shared" si="97"/>
        <v>2.9622548171950012</v>
      </c>
      <c r="K214" s="60">
        <f t="shared" si="98"/>
        <v>0.96147505943347544</v>
      </c>
      <c r="L214" s="30">
        <f t="shared" si="99"/>
        <v>0.98499999999999999</v>
      </c>
      <c r="M214" s="27">
        <f>J214/'I Disease Parameters'!$E$12</f>
        <v>0.14811274085975007</v>
      </c>
      <c r="N214" s="27">
        <f>K214/'I Disease Parameters'!$E$13</f>
        <v>4.8073752971673774E-2</v>
      </c>
      <c r="O214" s="27">
        <f>L214/'I Disease Parameters'!$E$13</f>
        <v>4.9250000000000002E-2</v>
      </c>
      <c r="P214" s="27">
        <f>(1-L214)/'I Disease Parameters'!$E$13</f>
        <v>7.5000000000000067E-4</v>
      </c>
      <c r="Q214" s="19">
        <f t="shared" si="78"/>
        <v>4829543.070561273</v>
      </c>
      <c r="R214" s="17">
        <f t="shared" si="79"/>
        <v>178275.89324684782</v>
      </c>
      <c r="S214" s="17">
        <f t="shared" si="80"/>
        <v>317039.06825162703</v>
      </c>
      <c r="T214" s="17">
        <f t="shared" si="81"/>
        <v>74367.432420920828</v>
      </c>
      <c r="U214" s="17">
        <f t="shared" si="82"/>
        <v>417482.63056484866</v>
      </c>
      <c r="V214" s="17">
        <f t="shared" si="83"/>
        <v>1200.0344467903224</v>
      </c>
      <c r="W214" s="17">
        <f t="shared" si="84"/>
        <v>5816708.0950455172</v>
      </c>
      <c r="X214" s="18">
        <f t="shared" ca="1" si="75"/>
        <v>218477.31787760227</v>
      </c>
      <c r="Y214" s="17">
        <f t="shared" si="85"/>
        <v>-40545.398313222453</v>
      </c>
      <c r="Z214" s="17">
        <f t="shared" si="86"/>
        <v>6203.7260260958574</v>
      </c>
      <c r="AA214" s="17">
        <f t="shared" si="87"/>
        <v>12652.176835511927</v>
      </c>
      <c r="AB214" s="17">
        <f t="shared" si="88"/>
        <v>2967.7817430905125</v>
      </c>
      <c r="AC214" s="17">
        <f t="shared" si="89"/>
        <v>18730.315006201854</v>
      </c>
      <c r="AD214" s="18">
        <f t="shared" si="90"/>
        <v>53.549738008372742</v>
      </c>
      <c r="AE214" s="19">
        <f>IF($B214&gt;$C$1,"",p_2*$Q213*($S213/$W213)+p_3*$Q213*($T213/$W213))</f>
        <v>40620.516623221898</v>
      </c>
      <c r="AF214" s="17">
        <f>IF($B214&gt;$C$1,"",p_4*$R213)</f>
        <v>27875.691089761818</v>
      </c>
      <c r="AG214" s="17">
        <f>IF($B214&gt;$C$1,"",p_5*$R213)</f>
        <v>6538.7423543885743</v>
      </c>
      <c r="AH214" s="18">
        <f t="shared" si="91"/>
        <v>34414.433444150389</v>
      </c>
      <c r="AI214" s="72"/>
      <c r="AJ214" s="73"/>
      <c r="AK214" s="73"/>
      <c r="AL214" s="72"/>
      <c r="AM214" s="73"/>
      <c r="AN214" s="73">
        <f t="shared" si="92"/>
        <v>518</v>
      </c>
      <c r="AO214" s="19" t="str">
        <f t="shared" ca="1" si="93"/>
        <v>-</v>
      </c>
      <c r="AP214" s="17" t="str">
        <f t="shared" ca="1" si="94"/>
        <v>-</v>
      </c>
      <c r="AQ214" s="17" t="str">
        <f t="shared" ca="1" si="95"/>
        <v>-</v>
      </c>
      <c r="AR214" s="66" t="str">
        <f t="shared" ca="1" si="96"/>
        <v>-</v>
      </c>
    </row>
    <row r="215" spans="1:44" s="1" customFormat="1" ht="12" x14ac:dyDescent="0.35">
      <c r="A215" s="84"/>
      <c r="B215" s="40">
        <f t="shared" si="76"/>
        <v>212</v>
      </c>
      <c r="C215" s="41">
        <f t="shared" si="77"/>
        <v>44063</v>
      </c>
      <c r="D215" s="28">
        <f>'I Disease Parameters'!$E$6/(1000*365)</f>
        <v>2.4383561643835616E-5</v>
      </c>
      <c r="E215" s="28">
        <f>'I Disease Parameters'!$E$7/(1000*365)</f>
        <v>1.3698630136986302E-5</v>
      </c>
      <c r="F215" s="27">
        <f>(1-'I Disease Parameters'!$E$8)/'I Disease Parameters'!$E$10</f>
        <v>0.16200000000000001</v>
      </c>
      <c r="G215" s="27">
        <f>'I Disease Parameters'!$E$8/'I Disease Parameters'!$E$11</f>
        <v>3.7999999999999999E-2</v>
      </c>
      <c r="H215" s="27">
        <f>1/'I Disease Parameters'!$E$12</f>
        <v>0.05</v>
      </c>
      <c r="I215" s="27">
        <f>'I Disease Parameters'!$E$9/'I Disease Parameters'!$E$14</f>
        <v>0</v>
      </c>
      <c r="J215" s="82">
        <f t="shared" si="97"/>
        <v>2.9622548171950012</v>
      </c>
      <c r="K215" s="60">
        <f t="shared" si="98"/>
        <v>0.96147505943347544</v>
      </c>
      <c r="L215" s="30">
        <f t="shared" si="99"/>
        <v>0.98499999999999999</v>
      </c>
      <c r="M215" s="27">
        <f>J215/'I Disease Parameters'!$E$12</f>
        <v>0.14811274085975007</v>
      </c>
      <c r="N215" s="27">
        <f>K215/'I Disease Parameters'!$E$13</f>
        <v>4.8073752971673774E-2</v>
      </c>
      <c r="O215" s="27">
        <f>L215/'I Disease Parameters'!$E$13</f>
        <v>4.9250000000000002E-2</v>
      </c>
      <c r="P215" s="27">
        <f>(1-L215)/'I Disease Parameters'!$E$13</f>
        <v>7.5000000000000067E-4</v>
      </c>
      <c r="Q215" s="19">
        <f t="shared" si="78"/>
        <v>4787662.0929261111</v>
      </c>
      <c r="R215" s="17">
        <f t="shared" si="79"/>
        <v>184574.92403326079</v>
      </c>
      <c r="S215" s="17">
        <f t="shared" si="80"/>
        <v>330063.46654410008</v>
      </c>
      <c r="T215" s="17">
        <f t="shared" si="81"/>
        <v>77422.526011304028</v>
      </c>
      <c r="U215" s="17">
        <f t="shared" si="82"/>
        <v>436991.46108401567</v>
      </c>
      <c r="V215" s="17">
        <f t="shared" si="83"/>
        <v>1255.810021106013</v>
      </c>
      <c r="W215" s="17">
        <f t="shared" si="84"/>
        <v>5816714.4705987917</v>
      </c>
      <c r="X215" s="18">
        <f t="shared" ca="1" si="75"/>
        <v>218477.31787760227</v>
      </c>
      <c r="Y215" s="17">
        <f t="shared" si="85"/>
        <v>-41880.977635161951</v>
      </c>
      <c r="Z215" s="17">
        <f t="shared" si="86"/>
        <v>6299.0307864129718</v>
      </c>
      <c r="AA215" s="17">
        <f t="shared" si="87"/>
        <v>13024.398292473052</v>
      </c>
      <c r="AB215" s="17">
        <f t="shared" si="88"/>
        <v>3055.0935903831996</v>
      </c>
      <c r="AC215" s="17">
        <f t="shared" si="89"/>
        <v>19508.830519167008</v>
      </c>
      <c r="AD215" s="18">
        <f t="shared" si="90"/>
        <v>55.775574315690619</v>
      </c>
      <c r="AE215" s="19">
        <f>IF($B215&gt;$C$1,"",p_2*$Q214*($S214/$W214)+p_3*$Q214*($T214/$W214))</f>
        <v>41956.651571306473</v>
      </c>
      <c r="AF215" s="17">
        <f>IF($B215&gt;$C$1,"",p_4*$R214)</f>
        <v>28880.694705989346</v>
      </c>
      <c r="AG215" s="17">
        <f>IF($B215&gt;$C$1,"",p_5*$R214)</f>
        <v>6774.4839433802172</v>
      </c>
      <c r="AH215" s="18">
        <f t="shared" si="91"/>
        <v>35655.178649369562</v>
      </c>
      <c r="AI215" s="72"/>
      <c r="AJ215" s="73"/>
      <c r="AK215" s="73"/>
      <c r="AL215" s="72"/>
      <c r="AM215" s="73"/>
      <c r="AN215" s="73">
        <f t="shared" si="92"/>
        <v>518</v>
      </c>
      <c r="AO215" s="19" t="str">
        <f t="shared" ca="1" si="93"/>
        <v>-</v>
      </c>
      <c r="AP215" s="17" t="str">
        <f t="shared" ca="1" si="94"/>
        <v>-</v>
      </c>
      <c r="AQ215" s="17" t="str">
        <f t="shared" ca="1" si="95"/>
        <v>-</v>
      </c>
      <c r="AR215" s="66" t="str">
        <f t="shared" ca="1" si="96"/>
        <v>-</v>
      </c>
    </row>
    <row r="216" spans="1:44" s="1" customFormat="1" ht="12" x14ac:dyDescent="0.35">
      <c r="A216" s="84"/>
      <c r="B216" s="40">
        <f t="shared" si="76"/>
        <v>213</v>
      </c>
      <c r="C216" s="41">
        <f t="shared" si="77"/>
        <v>44064</v>
      </c>
      <c r="D216" s="28">
        <f>'I Disease Parameters'!$E$6/(1000*365)</f>
        <v>2.4383561643835616E-5</v>
      </c>
      <c r="E216" s="28">
        <f>'I Disease Parameters'!$E$7/(1000*365)</f>
        <v>1.3698630136986302E-5</v>
      </c>
      <c r="F216" s="27">
        <f>(1-'I Disease Parameters'!$E$8)/'I Disease Parameters'!$E$10</f>
        <v>0.16200000000000001</v>
      </c>
      <c r="G216" s="27">
        <f>'I Disease Parameters'!$E$8/'I Disease Parameters'!$E$11</f>
        <v>3.7999999999999999E-2</v>
      </c>
      <c r="H216" s="27">
        <f>1/'I Disease Parameters'!$E$12</f>
        <v>0.05</v>
      </c>
      <c r="I216" s="27">
        <f>'I Disease Parameters'!$E$9/'I Disease Parameters'!$E$14</f>
        <v>0</v>
      </c>
      <c r="J216" s="82">
        <f t="shared" si="97"/>
        <v>2.9622548171950012</v>
      </c>
      <c r="K216" s="60">
        <f t="shared" si="98"/>
        <v>0.96147505943347544</v>
      </c>
      <c r="L216" s="30">
        <f t="shared" si="99"/>
        <v>0.98499999999999999</v>
      </c>
      <c r="M216" s="27">
        <f>J216/'I Disease Parameters'!$E$12</f>
        <v>0.14811274085975007</v>
      </c>
      <c r="N216" s="27">
        <f>K216/'I Disease Parameters'!$E$13</f>
        <v>4.8073752971673774E-2</v>
      </c>
      <c r="O216" s="27">
        <f>L216/'I Disease Parameters'!$E$13</f>
        <v>4.9250000000000002E-2</v>
      </c>
      <c r="P216" s="27">
        <f>(1-L216)/'I Disease Parameters'!$E$13</f>
        <v>7.5000000000000067E-4</v>
      </c>
      <c r="Q216" s="19">
        <f t="shared" si="78"/>
        <v>4744436.8889436694</v>
      </c>
      <c r="R216" s="17">
        <f t="shared" si="79"/>
        <v>190958.86258906033</v>
      </c>
      <c r="S216" s="17">
        <f t="shared" si="80"/>
        <v>343456.90949293342</v>
      </c>
      <c r="T216" s="17">
        <f t="shared" si="81"/>
        <v>80564.186241454634</v>
      </c>
      <c r="U216" s="17">
        <f t="shared" si="82"/>
        <v>457301.70763287897</v>
      </c>
      <c r="V216" s="17">
        <f t="shared" si="83"/>
        <v>1313.8769156144911</v>
      </c>
      <c r="W216" s="17">
        <f t="shared" si="84"/>
        <v>5816718.5548999961</v>
      </c>
      <c r="X216" s="18">
        <f t="shared" ca="1" si="75"/>
        <v>218477.31787760227</v>
      </c>
      <c r="Y216" s="17">
        <f t="shared" si="85"/>
        <v>-43225.203982441686</v>
      </c>
      <c r="Z216" s="17">
        <f t="shared" si="86"/>
        <v>6383.9385557995411</v>
      </c>
      <c r="AA216" s="17">
        <f t="shared" si="87"/>
        <v>13393.442948833341</v>
      </c>
      <c r="AB216" s="17">
        <f t="shared" si="88"/>
        <v>3141.6602301506064</v>
      </c>
      <c r="AC216" s="17">
        <f t="shared" si="89"/>
        <v>20310.246548863302</v>
      </c>
      <c r="AD216" s="18">
        <f t="shared" si="90"/>
        <v>58.066894508478072</v>
      </c>
      <c r="AE216" s="19">
        <f>IF($B216&gt;$C$1,"",p_2*$Q215*($S215/$W215)+p_3*$Q215*($T215/$W215))</f>
        <v>43301.451786068566</v>
      </c>
      <c r="AF216" s="17">
        <f>IF($B216&gt;$C$1,"",p_4*$R215)</f>
        <v>29901.137693388249</v>
      </c>
      <c r="AG216" s="17">
        <f>IF($B216&gt;$C$1,"",p_5*$R215)</f>
        <v>7013.8471132639097</v>
      </c>
      <c r="AH216" s="18">
        <f t="shared" si="91"/>
        <v>36914.984806652159</v>
      </c>
      <c r="AI216" s="72"/>
      <c r="AJ216" s="73"/>
      <c r="AK216" s="73"/>
      <c r="AL216" s="72"/>
      <c r="AM216" s="73"/>
      <c r="AN216" s="73">
        <f t="shared" si="92"/>
        <v>518</v>
      </c>
      <c r="AO216" s="19" t="str">
        <f t="shared" ca="1" si="93"/>
        <v>-</v>
      </c>
      <c r="AP216" s="17" t="str">
        <f t="shared" ca="1" si="94"/>
        <v>-</v>
      </c>
      <c r="AQ216" s="17" t="str">
        <f t="shared" ca="1" si="95"/>
        <v>-</v>
      </c>
      <c r="AR216" s="66" t="str">
        <f t="shared" ca="1" si="96"/>
        <v>-</v>
      </c>
    </row>
    <row r="217" spans="1:44" s="1" customFormat="1" ht="12" x14ac:dyDescent="0.35">
      <c r="A217" s="84"/>
      <c r="B217" s="40">
        <f t="shared" si="76"/>
        <v>214</v>
      </c>
      <c r="C217" s="41">
        <f t="shared" si="77"/>
        <v>44065</v>
      </c>
      <c r="D217" s="28">
        <f>'I Disease Parameters'!$E$6/(1000*365)</f>
        <v>2.4383561643835616E-5</v>
      </c>
      <c r="E217" s="28">
        <f>'I Disease Parameters'!$E$7/(1000*365)</f>
        <v>1.3698630136986302E-5</v>
      </c>
      <c r="F217" s="27">
        <f>(1-'I Disease Parameters'!$E$8)/'I Disease Parameters'!$E$10</f>
        <v>0.16200000000000001</v>
      </c>
      <c r="G217" s="27">
        <f>'I Disease Parameters'!$E$8/'I Disease Parameters'!$E$11</f>
        <v>3.7999999999999999E-2</v>
      </c>
      <c r="H217" s="27">
        <f>1/'I Disease Parameters'!$E$12</f>
        <v>0.05</v>
      </c>
      <c r="I217" s="27">
        <f>'I Disease Parameters'!$E$9/'I Disease Parameters'!$E$14</f>
        <v>0</v>
      </c>
      <c r="J217" s="82">
        <f t="shared" si="97"/>
        <v>2.9622548171950012</v>
      </c>
      <c r="K217" s="60">
        <f t="shared" si="98"/>
        <v>0.96147505943347544</v>
      </c>
      <c r="L217" s="30">
        <f t="shared" si="99"/>
        <v>0.98499999999999999</v>
      </c>
      <c r="M217" s="27">
        <f>J217/'I Disease Parameters'!$E$12</f>
        <v>0.14811274085975007</v>
      </c>
      <c r="N217" s="27">
        <f>K217/'I Disease Parameters'!$E$13</f>
        <v>4.8073752971673774E-2</v>
      </c>
      <c r="O217" s="27">
        <f>L217/'I Disease Parameters'!$E$13</f>
        <v>4.9250000000000002E-2</v>
      </c>
      <c r="P217" s="27">
        <f>(1-L217)/'I Disease Parameters'!$E$13</f>
        <v>7.5000000000000067E-4</v>
      </c>
      <c r="Q217" s="19">
        <f t="shared" si="78"/>
        <v>4699862.0155604882</v>
      </c>
      <c r="R217" s="17">
        <f t="shared" si="79"/>
        <v>197416.18760889798</v>
      </c>
      <c r="S217" s="17">
        <f t="shared" si="80"/>
        <v>357214.69486854342</v>
      </c>
      <c r="T217" s="17">
        <f t="shared" si="81"/>
        <v>83791.310088776576</v>
      </c>
      <c r="U217" s="17">
        <f t="shared" si="82"/>
        <v>478436.07487296336</v>
      </c>
      <c r="V217" s="17">
        <f t="shared" si="83"/>
        <v>1374.3000552955821</v>
      </c>
      <c r="W217" s="17">
        <f t="shared" si="84"/>
        <v>5816720.2829996692</v>
      </c>
      <c r="X217" s="18">
        <f t="shared" ca="1" si="75"/>
        <v>218477.31787760227</v>
      </c>
      <c r="Y217" s="17">
        <f t="shared" si="85"/>
        <v>-44574.87338318117</v>
      </c>
      <c r="Z217" s="17">
        <f t="shared" si="86"/>
        <v>6457.3250198376481</v>
      </c>
      <c r="AA217" s="17">
        <f t="shared" si="87"/>
        <v>13757.785375609994</v>
      </c>
      <c r="AB217" s="17">
        <f t="shared" si="88"/>
        <v>3227.1238473219419</v>
      </c>
      <c r="AC217" s="17">
        <f t="shared" si="89"/>
        <v>21134.367240084393</v>
      </c>
      <c r="AD217" s="18">
        <f t="shared" si="90"/>
        <v>60.423139681091016</v>
      </c>
      <c r="AE217" s="19">
        <f>IF($B217&gt;$C$1,"",p_2*$Q216*($S216/$W216)+p_3*$Q216*($T216/$W216))</f>
        <v>44651.713412479701</v>
      </c>
      <c r="AF217" s="17">
        <f>IF($B217&gt;$C$1,"",p_4*$R216)</f>
        <v>30935.335739427774</v>
      </c>
      <c r="AG217" s="17">
        <f>IF($B217&gt;$C$1,"",p_5*$R216)</f>
        <v>7256.4367783842927</v>
      </c>
      <c r="AH217" s="18">
        <f t="shared" si="91"/>
        <v>38191.772517812067</v>
      </c>
      <c r="AI217" s="72"/>
      <c r="AJ217" s="73"/>
      <c r="AK217" s="73"/>
      <c r="AL217" s="72"/>
      <c r="AM217" s="73"/>
      <c r="AN217" s="73">
        <f t="shared" si="92"/>
        <v>518</v>
      </c>
      <c r="AO217" s="19" t="str">
        <f t="shared" ca="1" si="93"/>
        <v>-</v>
      </c>
      <c r="AP217" s="17" t="str">
        <f t="shared" ca="1" si="94"/>
        <v>-</v>
      </c>
      <c r="AQ217" s="17" t="str">
        <f t="shared" ca="1" si="95"/>
        <v>-</v>
      </c>
      <c r="AR217" s="66" t="str">
        <f t="shared" ca="1" si="96"/>
        <v>-</v>
      </c>
    </row>
    <row r="218" spans="1:44" s="1" customFormat="1" ht="12" x14ac:dyDescent="0.35">
      <c r="A218" s="84"/>
      <c r="B218" s="40">
        <f t="shared" si="76"/>
        <v>215</v>
      </c>
      <c r="C218" s="41">
        <f t="shared" si="77"/>
        <v>44066</v>
      </c>
      <c r="D218" s="28">
        <f>'I Disease Parameters'!$E$6/(1000*365)</f>
        <v>2.4383561643835616E-5</v>
      </c>
      <c r="E218" s="28">
        <f>'I Disease Parameters'!$E$7/(1000*365)</f>
        <v>1.3698630136986302E-5</v>
      </c>
      <c r="F218" s="27">
        <f>(1-'I Disease Parameters'!$E$8)/'I Disease Parameters'!$E$10</f>
        <v>0.16200000000000001</v>
      </c>
      <c r="G218" s="27">
        <f>'I Disease Parameters'!$E$8/'I Disease Parameters'!$E$11</f>
        <v>3.7999999999999999E-2</v>
      </c>
      <c r="H218" s="27">
        <f>1/'I Disease Parameters'!$E$12</f>
        <v>0.05</v>
      </c>
      <c r="I218" s="27">
        <f>'I Disease Parameters'!$E$9/'I Disease Parameters'!$E$14</f>
        <v>0</v>
      </c>
      <c r="J218" s="82">
        <f t="shared" si="97"/>
        <v>2.9622548171950012</v>
      </c>
      <c r="K218" s="60">
        <f t="shared" si="98"/>
        <v>0.96147505943347544</v>
      </c>
      <c r="L218" s="30">
        <f t="shared" si="99"/>
        <v>0.98499999999999999</v>
      </c>
      <c r="M218" s="27">
        <f>J218/'I Disease Parameters'!$E$12</f>
        <v>0.14811274085975007</v>
      </c>
      <c r="N218" s="27">
        <f>K218/'I Disease Parameters'!$E$13</f>
        <v>4.8073752971673774E-2</v>
      </c>
      <c r="O218" s="27">
        <f>L218/'I Disease Parameters'!$E$13</f>
        <v>4.9250000000000002E-2</v>
      </c>
      <c r="P218" s="27">
        <f>(1-L218)/'I Disease Parameters'!$E$13</f>
        <v>7.5000000000000067E-4</v>
      </c>
      <c r="Q218" s="19">
        <f t="shared" si="78"/>
        <v>4653935.4779231213</v>
      </c>
      <c r="R218" s="17">
        <f t="shared" si="79"/>
        <v>203934.23407928698</v>
      </c>
      <c r="S218" s="17">
        <f t="shared" si="80"/>
        <v>371330.48916577321</v>
      </c>
      <c r="T218" s="17">
        <f t="shared" si="81"/>
        <v>87102.411887310271</v>
      </c>
      <c r="U218" s="17">
        <f t="shared" si="82"/>
        <v>500416.97771942889</v>
      </c>
      <c r="V218" s="17">
        <f t="shared" si="83"/>
        <v>1437.1435378621645</v>
      </c>
      <c r="W218" s="17">
        <f t="shared" si="84"/>
        <v>5816719.5907749217</v>
      </c>
      <c r="X218" s="18">
        <f t="shared" ca="1" si="75"/>
        <v>218477.31787760227</v>
      </c>
      <c r="Y218" s="17">
        <f t="shared" si="85"/>
        <v>-45926.537637366913</v>
      </c>
      <c r="Z218" s="17">
        <f t="shared" si="86"/>
        <v>6518.0464703890029</v>
      </c>
      <c r="AA218" s="17">
        <f t="shared" si="87"/>
        <v>14115.79429722979</v>
      </c>
      <c r="AB218" s="17">
        <f t="shared" si="88"/>
        <v>3311.1017985336948</v>
      </c>
      <c r="AC218" s="17">
        <f t="shared" si="89"/>
        <v>21980.902846465528</v>
      </c>
      <c r="AD218" s="18">
        <f t="shared" si="90"/>
        <v>62.843482566582452</v>
      </c>
      <c r="AE218" s="19">
        <f>IF($B218&gt;$C$1,"",p_2*$Q217*($S217/$W217)+p_3*$Q217*($T217/$W217))</f>
        <v>46003.988323505677</v>
      </c>
      <c r="AF218" s="17">
        <f>IF($B218&gt;$C$1,"",p_4*$R217)</f>
        <v>31981.422392641474</v>
      </c>
      <c r="AG218" s="17">
        <f>IF($B218&gt;$C$1,"",p_5*$R217)</f>
        <v>7501.8151291381228</v>
      </c>
      <c r="AH218" s="18">
        <f t="shared" si="91"/>
        <v>39483.2375217796</v>
      </c>
      <c r="AI218" s="72"/>
      <c r="AJ218" s="73"/>
      <c r="AK218" s="73"/>
      <c r="AL218" s="72"/>
      <c r="AM218" s="73"/>
      <c r="AN218" s="73">
        <f t="shared" si="92"/>
        <v>518</v>
      </c>
      <c r="AO218" s="19" t="str">
        <f t="shared" ca="1" si="93"/>
        <v>-</v>
      </c>
      <c r="AP218" s="17" t="str">
        <f t="shared" ca="1" si="94"/>
        <v>-</v>
      </c>
      <c r="AQ218" s="17" t="str">
        <f t="shared" ca="1" si="95"/>
        <v>-</v>
      </c>
      <c r="AR218" s="66" t="str">
        <f t="shared" ca="1" si="96"/>
        <v>-</v>
      </c>
    </row>
    <row r="219" spans="1:44" s="1" customFormat="1" ht="12" x14ac:dyDescent="0.35">
      <c r="A219" s="84"/>
      <c r="B219" s="40">
        <f t="shared" si="76"/>
        <v>216</v>
      </c>
      <c r="C219" s="41">
        <f t="shared" si="77"/>
        <v>44067</v>
      </c>
      <c r="D219" s="28">
        <f>'I Disease Parameters'!$E$6/(1000*365)</f>
        <v>2.4383561643835616E-5</v>
      </c>
      <c r="E219" s="28">
        <f>'I Disease Parameters'!$E$7/(1000*365)</f>
        <v>1.3698630136986302E-5</v>
      </c>
      <c r="F219" s="27">
        <f>(1-'I Disease Parameters'!$E$8)/'I Disease Parameters'!$E$10</f>
        <v>0.16200000000000001</v>
      </c>
      <c r="G219" s="27">
        <f>'I Disease Parameters'!$E$8/'I Disease Parameters'!$E$11</f>
        <v>3.7999999999999999E-2</v>
      </c>
      <c r="H219" s="27">
        <f>1/'I Disease Parameters'!$E$12</f>
        <v>0.05</v>
      </c>
      <c r="I219" s="27">
        <f>'I Disease Parameters'!$E$9/'I Disease Parameters'!$E$14</f>
        <v>0</v>
      </c>
      <c r="J219" s="82">
        <f t="shared" si="97"/>
        <v>2.9622548171950012</v>
      </c>
      <c r="K219" s="60">
        <f t="shared" si="98"/>
        <v>0.96147505943347544</v>
      </c>
      <c r="L219" s="30">
        <f t="shared" si="99"/>
        <v>0.98499999999999999</v>
      </c>
      <c r="M219" s="27">
        <f>J219/'I Disease Parameters'!$E$12</f>
        <v>0.14811274085975007</v>
      </c>
      <c r="N219" s="27">
        <f>K219/'I Disease Parameters'!$E$13</f>
        <v>4.8073752971673774E-2</v>
      </c>
      <c r="O219" s="27">
        <f>L219/'I Disease Parameters'!$E$13</f>
        <v>4.9250000000000002E-2</v>
      </c>
      <c r="P219" s="27">
        <f>(1-L219)/'I Disease Parameters'!$E$13</f>
        <v>7.5000000000000067E-4</v>
      </c>
      <c r="Q219" s="19">
        <f t="shared" si="78"/>
        <v>4606658.9685304081</v>
      </c>
      <c r="R219" s="17">
        <f t="shared" si="79"/>
        <v>210499.18283641059</v>
      </c>
      <c r="S219" s="17">
        <f t="shared" si="80"/>
        <v>385796.22390929936</v>
      </c>
      <c r="T219" s="17">
        <f t="shared" si="81"/>
        <v>90495.599004233169</v>
      </c>
      <c r="U219" s="17">
        <f t="shared" si="82"/>
        <v>523266.44093607558</v>
      </c>
      <c r="V219" s="17">
        <f t="shared" si="83"/>
        <v>1502.4703467776474</v>
      </c>
      <c r="W219" s="17">
        <f t="shared" si="84"/>
        <v>5816716.4152164273</v>
      </c>
      <c r="X219" s="18">
        <f t="shared" ca="1" si="75"/>
        <v>218477.31787760227</v>
      </c>
      <c r="Y219" s="17">
        <f t="shared" si="85"/>
        <v>-47276.509392713197</v>
      </c>
      <c r="Z219" s="17">
        <f t="shared" si="86"/>
        <v>6564.9487571236095</v>
      </c>
      <c r="AA219" s="17">
        <f t="shared" si="87"/>
        <v>14465.734743526147</v>
      </c>
      <c r="AB219" s="17">
        <f t="shared" si="88"/>
        <v>3393.187116922898</v>
      </c>
      <c r="AC219" s="17">
        <f t="shared" si="89"/>
        <v>22849.463216646691</v>
      </c>
      <c r="AD219" s="18">
        <f t="shared" si="90"/>
        <v>65.326808915482843</v>
      </c>
      <c r="AE219" s="19">
        <f>IF($B219&gt;$C$1,"",p_2*$Q218*($S218/$W218)+p_3*$Q218*($T218/$W218))</f>
        <v>47354.589192625936</v>
      </c>
      <c r="AF219" s="17">
        <f>IF($B219&gt;$C$1,"",p_4*$R218)</f>
        <v>33037.345920844491</v>
      </c>
      <c r="AG219" s="17">
        <f>IF($B219&gt;$C$1,"",p_5*$R218)</f>
        <v>7749.5008950129049</v>
      </c>
      <c r="AH219" s="18">
        <f t="shared" si="91"/>
        <v>40786.846815857396</v>
      </c>
      <c r="AI219" s="72"/>
      <c r="AJ219" s="73"/>
      <c r="AK219" s="73"/>
      <c r="AL219" s="72"/>
      <c r="AM219" s="73"/>
      <c r="AN219" s="73">
        <f t="shared" si="92"/>
        <v>518</v>
      </c>
      <c r="AO219" s="19" t="str">
        <f t="shared" ca="1" si="93"/>
        <v>-</v>
      </c>
      <c r="AP219" s="17" t="str">
        <f t="shared" ca="1" si="94"/>
        <v>-</v>
      </c>
      <c r="AQ219" s="17" t="str">
        <f t="shared" ca="1" si="95"/>
        <v>-</v>
      </c>
      <c r="AR219" s="66" t="str">
        <f t="shared" ca="1" si="96"/>
        <v>-</v>
      </c>
    </row>
    <row r="220" spans="1:44" s="1" customFormat="1" ht="12" x14ac:dyDescent="0.35">
      <c r="A220" s="84"/>
      <c r="B220" s="40">
        <f t="shared" si="76"/>
        <v>217</v>
      </c>
      <c r="C220" s="41">
        <f t="shared" si="77"/>
        <v>44068</v>
      </c>
      <c r="D220" s="28">
        <f>'I Disease Parameters'!$E$6/(1000*365)</f>
        <v>2.4383561643835616E-5</v>
      </c>
      <c r="E220" s="28">
        <f>'I Disease Parameters'!$E$7/(1000*365)</f>
        <v>1.3698630136986302E-5</v>
      </c>
      <c r="F220" s="27">
        <f>(1-'I Disease Parameters'!$E$8)/'I Disease Parameters'!$E$10</f>
        <v>0.16200000000000001</v>
      </c>
      <c r="G220" s="27">
        <f>'I Disease Parameters'!$E$8/'I Disease Parameters'!$E$11</f>
        <v>3.7999999999999999E-2</v>
      </c>
      <c r="H220" s="27">
        <f>1/'I Disease Parameters'!$E$12</f>
        <v>0.05</v>
      </c>
      <c r="I220" s="27">
        <f>'I Disease Parameters'!$E$9/'I Disease Parameters'!$E$14</f>
        <v>0</v>
      </c>
      <c r="J220" s="82">
        <f t="shared" si="97"/>
        <v>2.9622548171950012</v>
      </c>
      <c r="K220" s="60">
        <f t="shared" si="98"/>
        <v>0.96147505943347544</v>
      </c>
      <c r="L220" s="30">
        <f t="shared" si="99"/>
        <v>0.98499999999999999</v>
      </c>
      <c r="M220" s="27">
        <f>J220/'I Disease Parameters'!$E$12</f>
        <v>0.14811274085975007</v>
      </c>
      <c r="N220" s="27">
        <f>K220/'I Disease Parameters'!$E$13</f>
        <v>4.8073752971673774E-2</v>
      </c>
      <c r="O220" s="27">
        <f>L220/'I Disease Parameters'!$E$13</f>
        <v>4.9250000000000002E-2</v>
      </c>
      <c r="P220" s="27">
        <f>(1-L220)/'I Disease Parameters'!$E$13</f>
        <v>7.5000000000000067E-4</v>
      </c>
      <c r="Q220" s="19">
        <f t="shared" si="78"/>
        <v>4558038.098355609</v>
      </c>
      <c r="R220" s="17">
        <f t="shared" si="79"/>
        <v>217096.06023937554</v>
      </c>
      <c r="S220" s="17">
        <f t="shared" si="80"/>
        <v>400601.99545355333</v>
      </c>
      <c r="T220" s="17">
        <f t="shared" si="81"/>
        <v>93968.548336065331</v>
      </c>
      <c r="U220" s="17">
        <f t="shared" si="82"/>
        <v>547005.99234906153</v>
      </c>
      <c r="V220" s="17">
        <f t="shared" si="83"/>
        <v>1570.3420460308223</v>
      </c>
      <c r="W220" s="17">
        <f t="shared" si="84"/>
        <v>5816710.6947336644</v>
      </c>
      <c r="X220" s="18">
        <f t="shared" ca="1" si="75"/>
        <v>218477.31787760227</v>
      </c>
      <c r="Y220" s="17">
        <f t="shared" si="85"/>
        <v>-48620.870174799114</v>
      </c>
      <c r="Z220" s="17">
        <f t="shared" si="86"/>
        <v>6596.8774029649503</v>
      </c>
      <c r="AA220" s="17">
        <f t="shared" si="87"/>
        <v>14805.771544253977</v>
      </c>
      <c r="AB220" s="17">
        <f t="shared" si="88"/>
        <v>3472.949331832162</v>
      </c>
      <c r="AC220" s="17">
        <f t="shared" si="89"/>
        <v>23739.551412985951</v>
      </c>
      <c r="AD220" s="18">
        <f t="shared" si="90"/>
        <v>67.871699253174938</v>
      </c>
      <c r="AE220" s="19">
        <f>IF($B220&gt;$C$1,"",p_2*$Q219*($S219/$W219)+p_3*$Q219*($T219/$W219))</f>
        <v>48699.597520696916</v>
      </c>
      <c r="AF220" s="17">
        <f>IF($B220&gt;$C$1,"",p_4*$R219)</f>
        <v>34100.867619498516</v>
      </c>
      <c r="AG220" s="17">
        <f>IF($B220&gt;$C$1,"",p_5*$R219)</f>
        <v>7998.9689477836018</v>
      </c>
      <c r="AH220" s="18">
        <f t="shared" si="91"/>
        <v>42099.836567282116</v>
      </c>
      <c r="AI220" s="72"/>
      <c r="AJ220" s="73"/>
      <c r="AK220" s="73"/>
      <c r="AL220" s="72"/>
      <c r="AM220" s="73"/>
      <c r="AN220" s="73">
        <f t="shared" si="92"/>
        <v>518</v>
      </c>
      <c r="AO220" s="19" t="str">
        <f t="shared" ca="1" si="93"/>
        <v>-</v>
      </c>
      <c r="AP220" s="17" t="str">
        <f t="shared" ca="1" si="94"/>
        <v>-</v>
      </c>
      <c r="AQ220" s="17" t="str">
        <f t="shared" ca="1" si="95"/>
        <v>-</v>
      </c>
      <c r="AR220" s="66" t="str">
        <f t="shared" ca="1" si="96"/>
        <v>-</v>
      </c>
    </row>
    <row r="221" spans="1:44" s="1" customFormat="1" ht="12" x14ac:dyDescent="0.35">
      <c r="A221" s="84"/>
      <c r="B221" s="40">
        <f t="shared" si="76"/>
        <v>218</v>
      </c>
      <c r="C221" s="41">
        <f t="shared" si="77"/>
        <v>44069</v>
      </c>
      <c r="D221" s="28">
        <f>'I Disease Parameters'!$E$6/(1000*365)</f>
        <v>2.4383561643835616E-5</v>
      </c>
      <c r="E221" s="28">
        <f>'I Disease Parameters'!$E$7/(1000*365)</f>
        <v>1.3698630136986302E-5</v>
      </c>
      <c r="F221" s="27">
        <f>(1-'I Disease Parameters'!$E$8)/'I Disease Parameters'!$E$10</f>
        <v>0.16200000000000001</v>
      </c>
      <c r="G221" s="27">
        <f>'I Disease Parameters'!$E$8/'I Disease Parameters'!$E$11</f>
        <v>3.7999999999999999E-2</v>
      </c>
      <c r="H221" s="27">
        <f>1/'I Disease Parameters'!$E$12</f>
        <v>0.05</v>
      </c>
      <c r="I221" s="27">
        <f>'I Disease Parameters'!$E$9/'I Disease Parameters'!$E$14</f>
        <v>0</v>
      </c>
      <c r="J221" s="82">
        <f t="shared" si="97"/>
        <v>2.9622548171950012</v>
      </c>
      <c r="K221" s="60">
        <f t="shared" si="98"/>
        <v>0.96147505943347544</v>
      </c>
      <c r="L221" s="30">
        <f t="shared" si="99"/>
        <v>0.98499999999999999</v>
      </c>
      <c r="M221" s="27">
        <f>J221/'I Disease Parameters'!$E$12</f>
        <v>0.14811274085975007</v>
      </c>
      <c r="N221" s="27">
        <f>K221/'I Disease Parameters'!$E$13</f>
        <v>4.8073752971673774E-2</v>
      </c>
      <c r="O221" s="27">
        <f>L221/'I Disease Parameters'!$E$13</f>
        <v>4.9250000000000002E-2</v>
      </c>
      <c r="P221" s="27">
        <f>(1-L221)/'I Disease Parameters'!$E$13</f>
        <v>7.5000000000000067E-4</v>
      </c>
      <c r="Q221" s="19">
        <f t="shared" si="78"/>
        <v>4508082.6167694908</v>
      </c>
      <c r="R221" s="17">
        <f t="shared" si="79"/>
        <v>223708.74910471454</v>
      </c>
      <c r="S221" s="17">
        <f t="shared" si="80"/>
        <v>415735.96974108659</v>
      </c>
      <c r="T221" s="17">
        <f t="shared" si="81"/>
        <v>97518.483967970169</v>
      </c>
      <c r="U221" s="17">
        <f t="shared" si="82"/>
        <v>571656.54989451857</v>
      </c>
      <c r="V221" s="17">
        <f t="shared" si="83"/>
        <v>1640.8184572828713</v>
      </c>
      <c r="W221" s="17">
        <f t="shared" si="84"/>
        <v>5816702.3694777805</v>
      </c>
      <c r="X221" s="18">
        <f t="shared" ca="1" si="75"/>
        <v>218477.31787760227</v>
      </c>
      <c r="Y221" s="17">
        <f t="shared" si="85"/>
        <v>-49955.481586118229</v>
      </c>
      <c r="Z221" s="17">
        <f t="shared" si="86"/>
        <v>6612.6888653390051</v>
      </c>
      <c r="AA221" s="17">
        <f t="shared" si="87"/>
        <v>15133.974287533259</v>
      </c>
      <c r="AB221" s="17">
        <f t="shared" si="88"/>
        <v>3549.9356319048384</v>
      </c>
      <c r="AC221" s="17">
        <f t="shared" si="89"/>
        <v>24650.557545457035</v>
      </c>
      <c r="AD221" s="18">
        <f t="shared" si="90"/>
        <v>70.476411252049047</v>
      </c>
      <c r="AE221" s="19">
        <f>IF($B221&gt;$C$1,"",p_2*$Q220*($S220/$W220)+p_3*$Q220*($T220/$W220))</f>
        <v>50034.874831847512</v>
      </c>
      <c r="AF221" s="17">
        <f>IF($B221&gt;$C$1,"",p_4*$R220)</f>
        <v>35169.561758778837</v>
      </c>
      <c r="AG221" s="17">
        <f>IF($B221&gt;$C$1,"",p_5*$R220)</f>
        <v>8249.6502890962711</v>
      </c>
      <c r="AH221" s="18">
        <f t="shared" si="91"/>
        <v>43419.212047875109</v>
      </c>
      <c r="AI221" s="72"/>
      <c r="AJ221" s="73"/>
      <c r="AK221" s="73"/>
      <c r="AL221" s="72"/>
      <c r="AM221" s="73"/>
      <c r="AN221" s="73">
        <f t="shared" si="92"/>
        <v>518</v>
      </c>
      <c r="AO221" s="19" t="str">
        <f t="shared" ca="1" si="93"/>
        <v>-</v>
      </c>
      <c r="AP221" s="17" t="str">
        <f t="shared" ca="1" si="94"/>
        <v>-</v>
      </c>
      <c r="AQ221" s="17" t="str">
        <f t="shared" ca="1" si="95"/>
        <v>-</v>
      </c>
      <c r="AR221" s="66" t="str">
        <f t="shared" ca="1" si="96"/>
        <v>-</v>
      </c>
    </row>
    <row r="222" spans="1:44" s="1" customFormat="1" ht="12" x14ac:dyDescent="0.35">
      <c r="A222" s="84"/>
      <c r="B222" s="40">
        <f t="shared" si="76"/>
        <v>219</v>
      </c>
      <c r="C222" s="41">
        <f t="shared" si="77"/>
        <v>44070</v>
      </c>
      <c r="D222" s="28">
        <f>'I Disease Parameters'!$E$6/(1000*365)</f>
        <v>2.4383561643835616E-5</v>
      </c>
      <c r="E222" s="28">
        <f>'I Disease Parameters'!$E$7/(1000*365)</f>
        <v>1.3698630136986302E-5</v>
      </c>
      <c r="F222" s="27">
        <f>(1-'I Disease Parameters'!$E$8)/'I Disease Parameters'!$E$10</f>
        <v>0.16200000000000001</v>
      </c>
      <c r="G222" s="27">
        <f>'I Disease Parameters'!$E$8/'I Disease Parameters'!$E$11</f>
        <v>3.7999999999999999E-2</v>
      </c>
      <c r="H222" s="27">
        <f>1/'I Disease Parameters'!$E$12</f>
        <v>0.05</v>
      </c>
      <c r="I222" s="27">
        <f>'I Disease Parameters'!$E$9/'I Disease Parameters'!$E$14</f>
        <v>0</v>
      </c>
      <c r="J222" s="82">
        <f t="shared" si="97"/>
        <v>2.9622548171950012</v>
      </c>
      <c r="K222" s="60">
        <f t="shared" si="98"/>
        <v>0.96147505943347544</v>
      </c>
      <c r="L222" s="30">
        <f t="shared" si="99"/>
        <v>0.98499999999999999</v>
      </c>
      <c r="M222" s="27">
        <f>J222/'I Disease Parameters'!$E$12</f>
        <v>0.14811274085975007</v>
      </c>
      <c r="N222" s="27">
        <f>K222/'I Disease Parameters'!$E$13</f>
        <v>4.8073752971673774E-2</v>
      </c>
      <c r="O222" s="27">
        <f>L222/'I Disease Parameters'!$E$13</f>
        <v>4.9250000000000002E-2</v>
      </c>
      <c r="P222" s="27">
        <f>(1-L222)/'I Disease Parameters'!$E$13</f>
        <v>7.5000000000000067E-4</v>
      </c>
      <c r="Q222" s="19">
        <f t="shared" si="78"/>
        <v>4456806.6169111822</v>
      </c>
      <c r="R222" s="17">
        <f t="shared" si="79"/>
        <v>230320.0120030632</v>
      </c>
      <c r="S222" s="17">
        <f t="shared" si="80"/>
        <v>431184.29359571193</v>
      </c>
      <c r="T222" s="17">
        <f t="shared" si="81"/>
        <v>101142.1563659074</v>
      </c>
      <c r="U222" s="17">
        <f t="shared" si="82"/>
        <v>597238.30280535296</v>
      </c>
      <c r="V222" s="17">
        <f t="shared" si="83"/>
        <v>1713.957320258849</v>
      </c>
      <c r="W222" s="17">
        <f t="shared" si="84"/>
        <v>5816691.3816812178</v>
      </c>
      <c r="X222" s="18">
        <f t="shared" ca="1" si="75"/>
        <v>218477.31787760227</v>
      </c>
      <c r="Y222" s="17">
        <f t="shared" si="85"/>
        <v>-51275.999858308583</v>
      </c>
      <c r="Z222" s="17">
        <f t="shared" si="86"/>
        <v>6611.2628983486502</v>
      </c>
      <c r="AA222" s="17">
        <f t="shared" si="87"/>
        <v>15448.323854625341</v>
      </c>
      <c r="AB222" s="17">
        <f t="shared" si="88"/>
        <v>3623.6723979372327</v>
      </c>
      <c r="AC222" s="17">
        <f t="shared" si="89"/>
        <v>25581.752910834388</v>
      </c>
      <c r="AD222" s="18">
        <f t="shared" si="90"/>
        <v>73.138862975977645</v>
      </c>
      <c r="AE222" s="19">
        <f>IF($B222&gt;$C$1,"",p_2*$Q221*($S221/$W221)+p_3*$Q221*($T221/$W221))</f>
        <v>51356.077222703978</v>
      </c>
      <c r="AF222" s="17">
        <f>IF($B222&gt;$C$1,"",p_4*$R221)</f>
        <v>36240.817354963758</v>
      </c>
      <c r="AG222" s="17">
        <f>IF($B222&gt;$C$1,"",p_5*$R221)</f>
        <v>8500.9324659791528</v>
      </c>
      <c r="AH222" s="18">
        <f t="shared" si="91"/>
        <v>44741.74982094291</v>
      </c>
      <c r="AI222" s="72"/>
      <c r="AJ222" s="73"/>
      <c r="AK222" s="73"/>
      <c r="AL222" s="72"/>
      <c r="AM222" s="73"/>
      <c r="AN222" s="73">
        <f t="shared" si="92"/>
        <v>518</v>
      </c>
      <c r="AO222" s="19" t="str">
        <f t="shared" ca="1" si="93"/>
        <v>-</v>
      </c>
      <c r="AP222" s="17" t="str">
        <f t="shared" ca="1" si="94"/>
        <v>-</v>
      </c>
      <c r="AQ222" s="17" t="str">
        <f t="shared" ca="1" si="95"/>
        <v>-</v>
      </c>
      <c r="AR222" s="66" t="str">
        <f t="shared" ca="1" si="96"/>
        <v>-</v>
      </c>
    </row>
    <row r="223" spans="1:44" s="1" customFormat="1" ht="12" x14ac:dyDescent="0.35">
      <c r="A223" s="84"/>
      <c r="B223" s="40">
        <f t="shared" si="76"/>
        <v>220</v>
      </c>
      <c r="C223" s="41">
        <f t="shared" si="77"/>
        <v>44071</v>
      </c>
      <c r="D223" s="28">
        <f>'I Disease Parameters'!$E$6/(1000*365)</f>
        <v>2.4383561643835616E-5</v>
      </c>
      <c r="E223" s="28">
        <f>'I Disease Parameters'!$E$7/(1000*365)</f>
        <v>1.3698630136986302E-5</v>
      </c>
      <c r="F223" s="27">
        <f>(1-'I Disease Parameters'!$E$8)/'I Disease Parameters'!$E$10</f>
        <v>0.16200000000000001</v>
      </c>
      <c r="G223" s="27">
        <f>'I Disease Parameters'!$E$8/'I Disease Parameters'!$E$11</f>
        <v>3.7999999999999999E-2</v>
      </c>
      <c r="H223" s="27">
        <f>1/'I Disease Parameters'!$E$12</f>
        <v>0.05</v>
      </c>
      <c r="I223" s="27">
        <f>'I Disease Parameters'!$E$9/'I Disease Parameters'!$E$14</f>
        <v>0</v>
      </c>
      <c r="J223" s="82">
        <f t="shared" si="97"/>
        <v>2.9622548171950012</v>
      </c>
      <c r="K223" s="60">
        <f t="shared" si="98"/>
        <v>0.96147505943347544</v>
      </c>
      <c r="L223" s="30">
        <f t="shared" si="99"/>
        <v>0.98499999999999999</v>
      </c>
      <c r="M223" s="27">
        <f>J223/'I Disease Parameters'!$E$12</f>
        <v>0.14811274085975007</v>
      </c>
      <c r="N223" s="27">
        <f>K223/'I Disease Parameters'!$E$13</f>
        <v>4.8073752971673774E-2</v>
      </c>
      <c r="O223" s="27">
        <f>L223/'I Disease Parameters'!$E$13</f>
        <v>4.9250000000000002E-2</v>
      </c>
      <c r="P223" s="27">
        <f>(1-L223)/'I Disease Parameters'!$E$13</f>
        <v>7.5000000000000067E-4</v>
      </c>
      <c r="Q223" s="19">
        <f t="shared" si="78"/>
        <v>4404228.7230081828</v>
      </c>
      <c r="R223" s="17">
        <f t="shared" si="79"/>
        <v>236911.52794422349</v>
      </c>
      <c r="S223" s="17">
        <f t="shared" si="80"/>
        <v>446931.01422626374</v>
      </c>
      <c r="T223" s="17">
        <f t="shared" si="81"/>
        <v>104835.82349473712</v>
      </c>
      <c r="U223" s="17">
        <f t="shared" si="82"/>
        <v>623770.58733954572</v>
      </c>
      <c r="V223" s="17">
        <f t="shared" si="83"/>
        <v>1789.8139375332796</v>
      </c>
      <c r="W223" s="17">
        <f t="shared" si="84"/>
        <v>5816677.6760129519</v>
      </c>
      <c r="X223" s="18">
        <f t="shared" ca="1" si="75"/>
        <v>218477.31787760227</v>
      </c>
      <c r="Y223" s="17">
        <f t="shared" si="85"/>
        <v>-52577.893902999349</v>
      </c>
      <c r="Z223" s="17">
        <f t="shared" si="86"/>
        <v>6591.5159411602945</v>
      </c>
      <c r="AA223" s="17">
        <f t="shared" si="87"/>
        <v>15746.720630551805</v>
      </c>
      <c r="AB223" s="17">
        <f t="shared" si="88"/>
        <v>3693.6671288297221</v>
      </c>
      <c r="AC223" s="17">
        <f t="shared" si="89"/>
        <v>26532.28453419276</v>
      </c>
      <c r="AD223" s="18">
        <f t="shared" si="90"/>
        <v>75.856617274430619</v>
      </c>
      <c r="AE223" s="19">
        <f>IF($B223&gt;$C$1,"",p_2*$Q222*($S222/$W222)+p_3*$Q222*($T222/$W222))</f>
        <v>52658.673410430485</v>
      </c>
      <c r="AF223" s="17">
        <f>IF($B223&gt;$C$1,"",p_4*$R222)</f>
        <v>37311.841944496242</v>
      </c>
      <c r="AG223" s="17">
        <f>IF($B223&gt;$C$1,"",p_5*$R222)</f>
        <v>8752.1604561164004</v>
      </c>
      <c r="AH223" s="18">
        <f t="shared" si="91"/>
        <v>46064.00240061264</v>
      </c>
      <c r="AI223" s="72"/>
      <c r="AJ223" s="73"/>
      <c r="AK223" s="73"/>
      <c r="AL223" s="72"/>
      <c r="AM223" s="73"/>
      <c r="AN223" s="73">
        <f t="shared" si="92"/>
        <v>518</v>
      </c>
      <c r="AO223" s="19" t="str">
        <f t="shared" ca="1" si="93"/>
        <v>-</v>
      </c>
      <c r="AP223" s="17" t="str">
        <f t="shared" ca="1" si="94"/>
        <v>-</v>
      </c>
      <c r="AQ223" s="17" t="str">
        <f t="shared" ca="1" si="95"/>
        <v>-</v>
      </c>
      <c r="AR223" s="66" t="str">
        <f t="shared" ca="1" si="96"/>
        <v>-</v>
      </c>
    </row>
    <row r="224" spans="1:44" s="1" customFormat="1" ht="12" x14ac:dyDescent="0.35">
      <c r="A224" s="84"/>
      <c r="B224" s="40">
        <f t="shared" si="76"/>
        <v>221</v>
      </c>
      <c r="C224" s="41">
        <f t="shared" si="77"/>
        <v>44072</v>
      </c>
      <c r="D224" s="28">
        <f>'I Disease Parameters'!$E$6/(1000*365)</f>
        <v>2.4383561643835616E-5</v>
      </c>
      <c r="E224" s="28">
        <f>'I Disease Parameters'!$E$7/(1000*365)</f>
        <v>1.3698630136986302E-5</v>
      </c>
      <c r="F224" s="27">
        <f>(1-'I Disease Parameters'!$E$8)/'I Disease Parameters'!$E$10</f>
        <v>0.16200000000000001</v>
      </c>
      <c r="G224" s="27">
        <f>'I Disease Parameters'!$E$8/'I Disease Parameters'!$E$11</f>
        <v>3.7999999999999999E-2</v>
      </c>
      <c r="H224" s="27">
        <f>1/'I Disease Parameters'!$E$12</f>
        <v>0.05</v>
      </c>
      <c r="I224" s="27">
        <f>'I Disease Parameters'!$E$9/'I Disease Parameters'!$E$14</f>
        <v>0</v>
      </c>
      <c r="J224" s="82">
        <f t="shared" si="97"/>
        <v>2.9622548171950012</v>
      </c>
      <c r="K224" s="60">
        <f t="shared" si="98"/>
        <v>0.96147505943347544</v>
      </c>
      <c r="L224" s="30">
        <f t="shared" si="99"/>
        <v>0.98499999999999999</v>
      </c>
      <c r="M224" s="27">
        <f>J224/'I Disease Parameters'!$E$12</f>
        <v>0.14811274085975007</v>
      </c>
      <c r="N224" s="27">
        <f>K224/'I Disease Parameters'!$E$13</f>
        <v>4.8073752971673774E-2</v>
      </c>
      <c r="O224" s="27">
        <f>L224/'I Disease Parameters'!$E$13</f>
        <v>4.9250000000000002E-2</v>
      </c>
      <c r="P224" s="27">
        <f>(1-L224)/'I Disease Parameters'!$E$13</f>
        <v>7.5000000000000067E-4</v>
      </c>
      <c r="Q224" s="19">
        <f t="shared" si="78"/>
        <v>4350372.2560489057</v>
      </c>
      <c r="R224" s="17">
        <f t="shared" si="79"/>
        <v>243463.94336962001</v>
      </c>
      <c r="S224" s="17">
        <f t="shared" si="80"/>
        <v>462958.00869925413</v>
      </c>
      <c r="T224" s="17">
        <f t="shared" si="81"/>
        <v>108595.23427470961</v>
      </c>
      <c r="U224" s="17">
        <f t="shared" si="82"/>
        <v>651271.7575554084</v>
      </c>
      <c r="V224" s="17">
        <f t="shared" si="83"/>
        <v>1868.4408051543326</v>
      </c>
      <c r="W224" s="17">
        <f t="shared" si="84"/>
        <v>5816661.1999478983</v>
      </c>
      <c r="X224" s="18">
        <f t="shared" ca="1" si="75"/>
        <v>218477.31787760227</v>
      </c>
      <c r="Y224" s="17">
        <f t="shared" si="85"/>
        <v>-53856.466959277168</v>
      </c>
      <c r="Z224" s="17">
        <f t="shared" si="86"/>
        <v>6552.4154253965244</v>
      </c>
      <c r="AA224" s="17">
        <f t="shared" si="87"/>
        <v>16026.994472990395</v>
      </c>
      <c r="AB224" s="17">
        <f t="shared" si="88"/>
        <v>3759.4107799724879</v>
      </c>
      <c r="AC224" s="17">
        <f t="shared" si="89"/>
        <v>27501.170215862687</v>
      </c>
      <c r="AD224" s="18">
        <f t="shared" si="90"/>
        <v>78.626867621052952</v>
      </c>
      <c r="AE224" s="19">
        <f>IF($B224&gt;$C$1,"",p_2*$Q223*($S223/$W223)+p_3*$Q223*($T223/$W223))</f>
        <v>53937.966377637735</v>
      </c>
      <c r="AF224" s="17">
        <f>IF($B224&gt;$C$1,"",p_4*$R223)</f>
        <v>38379.667526964207</v>
      </c>
      <c r="AG224" s="17">
        <f>IF($B224&gt;$C$1,"",p_5*$R223)</f>
        <v>9002.6380618804924</v>
      </c>
      <c r="AH224" s="18">
        <f t="shared" si="91"/>
        <v>47382.305588844698</v>
      </c>
      <c r="AI224" s="72"/>
      <c r="AJ224" s="73"/>
      <c r="AK224" s="73"/>
      <c r="AL224" s="72"/>
      <c r="AM224" s="73"/>
      <c r="AN224" s="73">
        <f t="shared" si="92"/>
        <v>518</v>
      </c>
      <c r="AO224" s="19" t="str">
        <f t="shared" ca="1" si="93"/>
        <v>-</v>
      </c>
      <c r="AP224" s="17" t="str">
        <f t="shared" ca="1" si="94"/>
        <v>-</v>
      </c>
      <c r="AQ224" s="17" t="str">
        <f t="shared" ca="1" si="95"/>
        <v>-</v>
      </c>
      <c r="AR224" s="66" t="str">
        <f t="shared" ca="1" si="96"/>
        <v>-</v>
      </c>
    </row>
    <row r="225" spans="1:44" s="1" customFormat="1" ht="12" x14ac:dyDescent="0.35">
      <c r="A225" s="84"/>
      <c r="B225" s="40">
        <f t="shared" si="76"/>
        <v>222</v>
      </c>
      <c r="C225" s="41">
        <f t="shared" si="77"/>
        <v>44073</v>
      </c>
      <c r="D225" s="28">
        <f>'I Disease Parameters'!$E$6/(1000*365)</f>
        <v>2.4383561643835616E-5</v>
      </c>
      <c r="E225" s="28">
        <f>'I Disease Parameters'!$E$7/(1000*365)</f>
        <v>1.3698630136986302E-5</v>
      </c>
      <c r="F225" s="27">
        <f>(1-'I Disease Parameters'!$E$8)/'I Disease Parameters'!$E$10</f>
        <v>0.16200000000000001</v>
      </c>
      <c r="G225" s="27">
        <f>'I Disease Parameters'!$E$8/'I Disease Parameters'!$E$11</f>
        <v>3.7999999999999999E-2</v>
      </c>
      <c r="H225" s="27">
        <f>1/'I Disease Parameters'!$E$12</f>
        <v>0.05</v>
      </c>
      <c r="I225" s="27">
        <f>'I Disease Parameters'!$E$9/'I Disease Parameters'!$E$14</f>
        <v>0</v>
      </c>
      <c r="J225" s="82">
        <f t="shared" si="97"/>
        <v>2.9622548171950012</v>
      </c>
      <c r="K225" s="60">
        <f t="shared" si="98"/>
        <v>0.96147505943347544</v>
      </c>
      <c r="L225" s="30">
        <f t="shared" si="99"/>
        <v>0.98499999999999999</v>
      </c>
      <c r="M225" s="27">
        <f>J225/'I Disease Parameters'!$E$12</f>
        <v>0.14811274085975007</v>
      </c>
      <c r="N225" s="27">
        <f>K225/'I Disease Parameters'!$E$13</f>
        <v>4.8073752971673774E-2</v>
      </c>
      <c r="O225" s="27">
        <f>L225/'I Disease Parameters'!$E$13</f>
        <v>4.9250000000000002E-2</v>
      </c>
      <c r="P225" s="27">
        <f>(1-L225)/'I Disease Parameters'!$E$13</f>
        <v>7.5000000000000067E-4</v>
      </c>
      <c r="Q225" s="19">
        <f t="shared" si="78"/>
        <v>4295265.3741691243</v>
      </c>
      <c r="R225" s="17">
        <f t="shared" si="79"/>
        <v>249956.93822940122</v>
      </c>
      <c r="S225" s="17">
        <f t="shared" si="80"/>
        <v>479244.92519963975</v>
      </c>
      <c r="T225" s="17">
        <f t="shared" si="81"/>
        <v>112415.61480307073</v>
      </c>
      <c r="U225" s="17">
        <f t="shared" si="82"/>
        <v>679759.05174747517</v>
      </c>
      <c r="V225" s="17">
        <f t="shared" si="83"/>
        <v>1949.8872308603648</v>
      </c>
      <c r="W225" s="17">
        <f t="shared" si="84"/>
        <v>5816641.9041487118</v>
      </c>
      <c r="X225" s="18">
        <f t="shared" ca="1" si="75"/>
        <v>218477.31787760227</v>
      </c>
      <c r="Y225" s="17">
        <f t="shared" si="85"/>
        <v>-55106.881879781373</v>
      </c>
      <c r="Z225" s="17">
        <f t="shared" si="86"/>
        <v>6492.9948597812036</v>
      </c>
      <c r="AA225" s="17">
        <f t="shared" si="87"/>
        <v>16286.916500385618</v>
      </c>
      <c r="AB225" s="17">
        <f t="shared" si="88"/>
        <v>3820.3805283611146</v>
      </c>
      <c r="AC225" s="17">
        <f t="shared" si="89"/>
        <v>28487.294192066765</v>
      </c>
      <c r="AD225" s="18">
        <f t="shared" si="90"/>
        <v>81.446425706032187</v>
      </c>
      <c r="AE225" s="19">
        <f>IF($B225&gt;$C$1,"",p_2*$Q224*($S224/$W224)+p_3*$Q224*($T224/$W224))</f>
        <v>55189.118656217121</v>
      </c>
      <c r="AF225" s="17">
        <f>IF($B225&gt;$C$1,"",p_4*$R224)</f>
        <v>39441.158825878447</v>
      </c>
      <c r="AG225" s="17">
        <f>IF($B225&gt;$C$1,"",p_5*$R224)</f>
        <v>9251.6298480455607</v>
      </c>
      <c r="AH225" s="18">
        <f t="shared" si="91"/>
        <v>48692.788673924006</v>
      </c>
      <c r="AI225" s="72"/>
      <c r="AJ225" s="73"/>
      <c r="AK225" s="73"/>
      <c r="AL225" s="72"/>
      <c r="AM225" s="73"/>
      <c r="AN225" s="73">
        <f t="shared" si="92"/>
        <v>518</v>
      </c>
      <c r="AO225" s="19" t="str">
        <f t="shared" ca="1" si="93"/>
        <v>-</v>
      </c>
      <c r="AP225" s="17" t="str">
        <f t="shared" ca="1" si="94"/>
        <v>-</v>
      </c>
      <c r="AQ225" s="17" t="str">
        <f t="shared" ca="1" si="95"/>
        <v>-</v>
      </c>
      <c r="AR225" s="66" t="str">
        <f t="shared" ca="1" si="96"/>
        <v>-</v>
      </c>
    </row>
    <row r="226" spans="1:44" s="1" customFormat="1" ht="12" x14ac:dyDescent="0.35">
      <c r="A226" s="84"/>
      <c r="B226" s="40">
        <f t="shared" si="76"/>
        <v>223</v>
      </c>
      <c r="C226" s="41">
        <f t="shared" si="77"/>
        <v>44074</v>
      </c>
      <c r="D226" s="28">
        <f>'I Disease Parameters'!$E$6/(1000*365)</f>
        <v>2.4383561643835616E-5</v>
      </c>
      <c r="E226" s="28">
        <f>'I Disease Parameters'!$E$7/(1000*365)</f>
        <v>1.3698630136986302E-5</v>
      </c>
      <c r="F226" s="27">
        <f>(1-'I Disease Parameters'!$E$8)/'I Disease Parameters'!$E$10</f>
        <v>0.16200000000000001</v>
      </c>
      <c r="G226" s="27">
        <f>'I Disease Parameters'!$E$8/'I Disease Parameters'!$E$11</f>
        <v>3.7999999999999999E-2</v>
      </c>
      <c r="H226" s="27">
        <f>1/'I Disease Parameters'!$E$12</f>
        <v>0.05</v>
      </c>
      <c r="I226" s="27">
        <f>'I Disease Parameters'!$E$9/'I Disease Parameters'!$E$14</f>
        <v>0</v>
      </c>
      <c r="J226" s="82">
        <f t="shared" si="97"/>
        <v>2.9622548171950012</v>
      </c>
      <c r="K226" s="60">
        <f t="shared" si="98"/>
        <v>0.96147505943347544</v>
      </c>
      <c r="L226" s="30">
        <f t="shared" si="99"/>
        <v>0.98499999999999999</v>
      </c>
      <c r="M226" s="27">
        <f>J226/'I Disease Parameters'!$E$12</f>
        <v>0.14811274085975007</v>
      </c>
      <c r="N226" s="27">
        <f>K226/'I Disease Parameters'!$E$13</f>
        <v>4.8073752971673774E-2</v>
      </c>
      <c r="O226" s="27">
        <f>L226/'I Disease Parameters'!$E$13</f>
        <v>4.9250000000000002E-2</v>
      </c>
      <c r="P226" s="27">
        <f>(1-L226)/'I Disease Parameters'!$E$13</f>
        <v>7.5000000000000067E-4</v>
      </c>
      <c r="Q226" s="19">
        <f t="shared" si="78"/>
        <v>4238941.1841358906</v>
      </c>
      <c r="R226" s="17">
        <f t="shared" si="79"/>
        <v>256369.30774383681</v>
      </c>
      <c r="S226" s="17">
        <f t="shared" si="80"/>
        <v>495769.13793384546</v>
      </c>
      <c r="T226" s="17">
        <f t="shared" si="81"/>
        <v>116291.65777570562</v>
      </c>
      <c r="U226" s="17">
        <f t="shared" si="82"/>
        <v>709248.45526867628</v>
      </c>
      <c r="V226" s="17">
        <f t="shared" si="83"/>
        <v>2034.198941962668</v>
      </c>
      <c r="W226" s="17">
        <f t="shared" si="84"/>
        <v>5816619.7428579554</v>
      </c>
      <c r="X226" s="18">
        <f t="shared" ca="1" si="75"/>
        <v>218477.31787760227</v>
      </c>
      <c r="Y226" s="17">
        <f t="shared" si="85"/>
        <v>-56324.190033233725</v>
      </c>
      <c r="Z226" s="17">
        <f t="shared" si="86"/>
        <v>6412.3695144355879</v>
      </c>
      <c r="AA226" s="17">
        <f t="shared" si="87"/>
        <v>16524.212734205707</v>
      </c>
      <c r="AB226" s="17">
        <f t="shared" si="88"/>
        <v>3876.0429726348957</v>
      </c>
      <c r="AC226" s="17">
        <f t="shared" si="89"/>
        <v>29489.403521201108</v>
      </c>
      <c r="AD226" s="18">
        <f t="shared" si="90"/>
        <v>84.311711102303207</v>
      </c>
      <c r="AE226" s="19">
        <f>IF($B226&gt;$C$1,"",p_2*$Q225*($S225/$W225)+p_3*$Q225*($T225/$W225))</f>
        <v>56407.181227962807</v>
      </c>
      <c r="AF226" s="17">
        <f>IF($B226&gt;$C$1,"",p_4*$R225)</f>
        <v>40493.023993162999</v>
      </c>
      <c r="AG226" s="17">
        <f>IF($B226&gt;$C$1,"",p_5*$R225)</f>
        <v>9498.3636527172457</v>
      </c>
      <c r="AH226" s="18">
        <f t="shared" si="91"/>
        <v>49991.387645880241</v>
      </c>
      <c r="AI226" s="72"/>
      <c r="AJ226" s="73"/>
      <c r="AK226" s="73"/>
      <c r="AL226" s="72"/>
      <c r="AM226" s="73"/>
      <c r="AN226" s="73">
        <f t="shared" si="92"/>
        <v>518</v>
      </c>
      <c r="AO226" s="19" t="str">
        <f t="shared" ca="1" si="93"/>
        <v>-</v>
      </c>
      <c r="AP226" s="17" t="str">
        <f t="shared" ca="1" si="94"/>
        <v>-</v>
      </c>
      <c r="AQ226" s="17" t="str">
        <f t="shared" ca="1" si="95"/>
        <v>-</v>
      </c>
      <c r="AR226" s="66" t="str">
        <f t="shared" ca="1" si="96"/>
        <v>-</v>
      </c>
    </row>
    <row r="227" spans="1:44" s="1" customFormat="1" ht="12" x14ac:dyDescent="0.35">
      <c r="A227" s="84"/>
      <c r="B227" s="40">
        <f t="shared" si="76"/>
        <v>224</v>
      </c>
      <c r="C227" s="41">
        <f t="shared" si="77"/>
        <v>44075</v>
      </c>
      <c r="D227" s="28">
        <f>'I Disease Parameters'!$E$6/(1000*365)</f>
        <v>2.4383561643835616E-5</v>
      </c>
      <c r="E227" s="28">
        <f>'I Disease Parameters'!$E$7/(1000*365)</f>
        <v>1.3698630136986302E-5</v>
      </c>
      <c r="F227" s="27">
        <f>(1-'I Disease Parameters'!$E$8)/'I Disease Parameters'!$E$10</f>
        <v>0.16200000000000001</v>
      </c>
      <c r="G227" s="27">
        <f>'I Disease Parameters'!$E$8/'I Disease Parameters'!$E$11</f>
        <v>3.7999999999999999E-2</v>
      </c>
      <c r="H227" s="27">
        <f>1/'I Disease Parameters'!$E$12</f>
        <v>0.05</v>
      </c>
      <c r="I227" s="27">
        <f>'I Disease Parameters'!$E$9/'I Disease Parameters'!$E$14</f>
        <v>0</v>
      </c>
      <c r="J227" s="82">
        <f t="shared" si="97"/>
        <v>2.9622548171950012</v>
      </c>
      <c r="K227" s="60">
        <f t="shared" si="98"/>
        <v>0.96147505943347544</v>
      </c>
      <c r="L227" s="30">
        <f t="shared" si="99"/>
        <v>0.98499999999999999</v>
      </c>
      <c r="M227" s="27">
        <f>J227/'I Disease Parameters'!$E$12</f>
        <v>0.14811274085975007</v>
      </c>
      <c r="N227" s="27">
        <f>K227/'I Disease Parameters'!$E$13</f>
        <v>4.8073752971673774E-2</v>
      </c>
      <c r="O227" s="27">
        <f>L227/'I Disease Parameters'!$E$13</f>
        <v>4.9250000000000002E-2</v>
      </c>
      <c r="P227" s="27">
        <f>(1-L227)/'I Disease Parameters'!$E$13</f>
        <v>7.5000000000000067E-4</v>
      </c>
      <c r="Q227" s="19">
        <f t="shared" si="78"/>
        <v>4181437.820406341</v>
      </c>
      <c r="R227" s="17">
        <f t="shared" si="79"/>
        <v>262679.06023489841</v>
      </c>
      <c r="S227" s="17">
        <f t="shared" si="80"/>
        <v>512505.71753360087</v>
      </c>
      <c r="T227" s="17">
        <f t="shared" si="81"/>
        <v>120217.51554477827</v>
      </c>
      <c r="U227" s="17">
        <f t="shared" si="82"/>
        <v>739754.56057855813</v>
      </c>
      <c r="V227" s="17">
        <f t="shared" si="83"/>
        <v>2121.4176852944474</v>
      </c>
      <c r="W227" s="17">
        <f t="shared" si="84"/>
        <v>5816594.6742981765</v>
      </c>
      <c r="X227" s="18">
        <f t="shared" ca="1" si="75"/>
        <v>218477.31787760227</v>
      </c>
      <c r="Y227" s="17">
        <f t="shared" si="85"/>
        <v>-57503.363729549572</v>
      </c>
      <c r="Z227" s="17">
        <f t="shared" si="86"/>
        <v>6309.7524910616048</v>
      </c>
      <c r="AA227" s="17">
        <f t="shared" si="87"/>
        <v>16736.579599755409</v>
      </c>
      <c r="AB227" s="17">
        <f t="shared" si="88"/>
        <v>3925.8577690726524</v>
      </c>
      <c r="AC227" s="17">
        <f t="shared" si="89"/>
        <v>30506.105309881852</v>
      </c>
      <c r="AD227" s="18">
        <f t="shared" si="90"/>
        <v>87.218743331779478</v>
      </c>
      <c r="AE227" s="19">
        <f>IF($B227&gt;$C$1,"",p_2*$Q226*($S226/$W226)+p_3*$Q226*($T226/$W226))</f>
        <v>57587.125948154237</v>
      </c>
      <c r="AF227" s="17">
        <f>IF($B227&gt;$C$1,"",p_4*$R226)</f>
        <v>41531.827854501564</v>
      </c>
      <c r="AG227" s="17">
        <f>IF($B227&gt;$C$1,"",p_5*$R226)</f>
        <v>9742.0336942657977</v>
      </c>
      <c r="AH227" s="18">
        <f t="shared" si="91"/>
        <v>51273.86154876736</v>
      </c>
      <c r="AI227" s="72"/>
      <c r="AJ227" s="73"/>
      <c r="AK227" s="73"/>
      <c r="AL227" s="72"/>
      <c r="AM227" s="73"/>
      <c r="AN227" s="73">
        <f t="shared" si="92"/>
        <v>518</v>
      </c>
      <c r="AO227" s="19" t="str">
        <f t="shared" ca="1" si="93"/>
        <v>-</v>
      </c>
      <c r="AP227" s="17" t="str">
        <f t="shared" ca="1" si="94"/>
        <v>-</v>
      </c>
      <c r="AQ227" s="17" t="str">
        <f t="shared" ca="1" si="95"/>
        <v>-</v>
      </c>
      <c r="AR227" s="66" t="str">
        <f t="shared" ca="1" si="96"/>
        <v>-</v>
      </c>
    </row>
    <row r="228" spans="1:44" s="1" customFormat="1" ht="12" x14ac:dyDescent="0.35">
      <c r="A228" s="84"/>
      <c r="B228" s="40">
        <f t="shared" si="76"/>
        <v>225</v>
      </c>
      <c r="C228" s="41">
        <f t="shared" si="77"/>
        <v>44076</v>
      </c>
      <c r="D228" s="28">
        <f>'I Disease Parameters'!$E$6/(1000*365)</f>
        <v>2.4383561643835616E-5</v>
      </c>
      <c r="E228" s="28">
        <f>'I Disease Parameters'!$E$7/(1000*365)</f>
        <v>1.3698630136986302E-5</v>
      </c>
      <c r="F228" s="27">
        <f>(1-'I Disease Parameters'!$E$8)/'I Disease Parameters'!$E$10</f>
        <v>0.16200000000000001</v>
      </c>
      <c r="G228" s="27">
        <f>'I Disease Parameters'!$E$8/'I Disease Parameters'!$E$11</f>
        <v>3.7999999999999999E-2</v>
      </c>
      <c r="H228" s="27">
        <f>1/'I Disease Parameters'!$E$12</f>
        <v>0.05</v>
      </c>
      <c r="I228" s="27">
        <f>'I Disease Parameters'!$E$9/'I Disease Parameters'!$E$14</f>
        <v>0</v>
      </c>
      <c r="J228" s="82">
        <f t="shared" si="97"/>
        <v>2.9622548171950012</v>
      </c>
      <c r="K228" s="60">
        <f t="shared" si="98"/>
        <v>0.96147505943347544</v>
      </c>
      <c r="L228" s="30">
        <f t="shared" si="99"/>
        <v>0.98499999999999999</v>
      </c>
      <c r="M228" s="27">
        <f>J228/'I Disease Parameters'!$E$12</f>
        <v>0.14811274085975007</v>
      </c>
      <c r="N228" s="27">
        <f>K228/'I Disease Parameters'!$E$13</f>
        <v>4.8073752971673774E-2</v>
      </c>
      <c r="O228" s="27">
        <f>L228/'I Disease Parameters'!$E$13</f>
        <v>4.9250000000000002E-2</v>
      </c>
      <c r="P228" s="27">
        <f>(1-L228)/'I Disease Parameters'!$E$13</f>
        <v>7.5000000000000067E-4</v>
      </c>
      <c r="Q228" s="19">
        <f t="shared" si="78"/>
        <v>4122798.4884108286</v>
      </c>
      <c r="R228" s="17">
        <f t="shared" si="79"/>
        <v>268863.53116479551</v>
      </c>
      <c r="S228" s="17">
        <f t="shared" si="80"/>
        <v>529427.41878870688</v>
      </c>
      <c r="T228" s="17">
        <f t="shared" si="81"/>
        <v>124186.79724118407</v>
      </c>
      <c r="U228" s="17">
        <f t="shared" si="82"/>
        <v>771290.42547170108</v>
      </c>
      <c r="V228" s="17">
        <f t="shared" si="83"/>
        <v>2211.5808219530313</v>
      </c>
      <c r="W228" s="17">
        <f t="shared" si="84"/>
        <v>5816566.6610772153</v>
      </c>
      <c r="X228" s="18">
        <f t="shared" ca="1" si="75"/>
        <v>218477.31787760227</v>
      </c>
      <c r="Y228" s="17">
        <f t="shared" si="85"/>
        <v>-58639.331995512359</v>
      </c>
      <c r="Z228" s="17">
        <f t="shared" si="86"/>
        <v>6184.4709298970993</v>
      </c>
      <c r="AA228" s="17">
        <f t="shared" si="87"/>
        <v>16921.701255106018</v>
      </c>
      <c r="AB228" s="17">
        <f t="shared" si="88"/>
        <v>3969.2816964058002</v>
      </c>
      <c r="AC228" s="17">
        <f t="shared" si="89"/>
        <v>31535.864893142949</v>
      </c>
      <c r="AD228" s="18">
        <f t="shared" si="90"/>
        <v>90.16313665858388</v>
      </c>
      <c r="AE228" s="19">
        <f>IF($B228&gt;$C$1,"",p_2*$Q227*($S227/$W227)+p_3*$Q227*($T227/$W227))</f>
        <v>58723.881320167697</v>
      </c>
      <c r="AF228" s="17">
        <f>IF($B228&gt;$C$1,"",p_4*$R227)</f>
        <v>42554.007758053544</v>
      </c>
      <c r="AG228" s="17">
        <f>IF($B228&gt;$C$1,"",p_5*$R227)</f>
        <v>9981.8042889261396</v>
      </c>
      <c r="AH228" s="18">
        <f t="shared" si="91"/>
        <v>52535.812046979685</v>
      </c>
      <c r="AI228" s="72"/>
      <c r="AJ228" s="73"/>
      <c r="AK228" s="73"/>
      <c r="AL228" s="72"/>
      <c r="AM228" s="73"/>
      <c r="AN228" s="73">
        <f t="shared" si="92"/>
        <v>518</v>
      </c>
      <c r="AO228" s="19" t="str">
        <f t="shared" ca="1" si="93"/>
        <v>-</v>
      </c>
      <c r="AP228" s="17" t="str">
        <f t="shared" ca="1" si="94"/>
        <v>-</v>
      </c>
      <c r="AQ228" s="17" t="str">
        <f t="shared" ca="1" si="95"/>
        <v>-</v>
      </c>
      <c r="AR228" s="66" t="str">
        <f t="shared" ca="1" si="96"/>
        <v>-</v>
      </c>
    </row>
    <row r="229" spans="1:44" s="1" customFormat="1" ht="12" x14ac:dyDescent="0.35">
      <c r="A229" s="84"/>
      <c r="B229" s="40">
        <f t="shared" si="76"/>
        <v>226</v>
      </c>
      <c r="C229" s="41">
        <f t="shared" si="77"/>
        <v>44077</v>
      </c>
      <c r="D229" s="28">
        <f>'I Disease Parameters'!$E$6/(1000*365)</f>
        <v>2.4383561643835616E-5</v>
      </c>
      <c r="E229" s="28">
        <f>'I Disease Parameters'!$E$7/(1000*365)</f>
        <v>1.3698630136986302E-5</v>
      </c>
      <c r="F229" s="27">
        <f>(1-'I Disease Parameters'!$E$8)/'I Disease Parameters'!$E$10</f>
        <v>0.16200000000000001</v>
      </c>
      <c r="G229" s="27">
        <f>'I Disease Parameters'!$E$8/'I Disease Parameters'!$E$11</f>
        <v>3.7999999999999999E-2</v>
      </c>
      <c r="H229" s="27">
        <f>1/'I Disease Parameters'!$E$12</f>
        <v>0.05</v>
      </c>
      <c r="I229" s="27">
        <f>'I Disease Parameters'!$E$9/'I Disease Parameters'!$E$14</f>
        <v>0</v>
      </c>
      <c r="J229" s="82">
        <f t="shared" si="97"/>
        <v>2.9622548171950012</v>
      </c>
      <c r="K229" s="60">
        <f t="shared" si="98"/>
        <v>0.96147505943347544</v>
      </c>
      <c r="L229" s="30">
        <f t="shared" si="99"/>
        <v>0.98499999999999999</v>
      </c>
      <c r="M229" s="27">
        <f>J229/'I Disease Parameters'!$E$12</f>
        <v>0.14811274085975007</v>
      </c>
      <c r="N229" s="27">
        <f>K229/'I Disease Parameters'!$E$13</f>
        <v>4.8073752971673774E-2</v>
      </c>
      <c r="O229" s="27">
        <f>L229/'I Disease Parameters'!$E$13</f>
        <v>4.9250000000000002E-2</v>
      </c>
      <c r="P229" s="27">
        <f>(1-L229)/'I Disease Parameters'!$E$13</f>
        <v>7.5000000000000067E-4</v>
      </c>
      <c r="Q229" s="19">
        <f t="shared" si="78"/>
        <v>4063071.4689648114</v>
      </c>
      <c r="R229" s="17">
        <f t="shared" si="79"/>
        <v>274899.51323589659</v>
      </c>
      <c r="S229" s="17">
        <f t="shared" si="80"/>
        <v>546504.68746757403</v>
      </c>
      <c r="T229" s="17">
        <f t="shared" si="81"/>
        <v>128192.57037438382</v>
      </c>
      <c r="U229" s="17">
        <f t="shared" si="82"/>
        <v>803867.43055299798</v>
      </c>
      <c r="V229" s="17">
        <f t="shared" si="83"/>
        <v>2304.7209198839196</v>
      </c>
      <c r="W229" s="17">
        <f t="shared" si="84"/>
        <v>5816535.6705956636</v>
      </c>
      <c r="X229" s="18">
        <f t="shared" ca="1" si="75"/>
        <v>218477.31787760227</v>
      </c>
      <c r="Y229" s="17">
        <f t="shared" si="85"/>
        <v>-59727.019446017221</v>
      </c>
      <c r="Z229" s="17">
        <f t="shared" si="86"/>
        <v>6035.9820711010834</v>
      </c>
      <c r="AA229" s="17">
        <f t="shared" si="87"/>
        <v>17077.268678867142</v>
      </c>
      <c r="AB229" s="17">
        <f t="shared" si="88"/>
        <v>4005.7731331997493</v>
      </c>
      <c r="AC229" s="17">
        <f t="shared" si="89"/>
        <v>32577.005081296898</v>
      </c>
      <c r="AD229" s="18">
        <f t="shared" si="90"/>
        <v>93.14009793088826</v>
      </c>
      <c r="AE229" s="19">
        <f>IF($B229&gt;$C$1,"",p_2*$Q228*($S228/$W228)+p_3*$Q228*($T228/$W228))</f>
        <v>59812.371366130959</v>
      </c>
      <c r="AF229" s="17">
        <f>IF($B229&gt;$C$1,"",p_4*$R228)</f>
        <v>43555.892048696871</v>
      </c>
      <c r="AG229" s="17">
        <f>IF($B229&gt;$C$1,"",p_5*$R228)</f>
        <v>10216.81418426223</v>
      </c>
      <c r="AH229" s="18">
        <f t="shared" si="91"/>
        <v>53772.706232959099</v>
      </c>
      <c r="AI229" s="72"/>
      <c r="AJ229" s="73"/>
      <c r="AK229" s="73"/>
      <c r="AL229" s="72"/>
      <c r="AM229" s="73"/>
      <c r="AN229" s="73">
        <f t="shared" si="92"/>
        <v>518</v>
      </c>
      <c r="AO229" s="19" t="str">
        <f t="shared" ca="1" si="93"/>
        <v>-</v>
      </c>
      <c r="AP229" s="17" t="str">
        <f t="shared" ca="1" si="94"/>
        <v>-</v>
      </c>
      <c r="AQ229" s="17" t="str">
        <f t="shared" ca="1" si="95"/>
        <v>-</v>
      </c>
      <c r="AR229" s="66" t="str">
        <f t="shared" ca="1" si="96"/>
        <v>-</v>
      </c>
    </row>
    <row r="230" spans="1:44" s="1" customFormat="1" ht="12" x14ac:dyDescent="0.35">
      <c r="A230" s="84"/>
      <c r="B230" s="40">
        <f t="shared" si="76"/>
        <v>227</v>
      </c>
      <c r="C230" s="41">
        <f t="shared" si="77"/>
        <v>44078</v>
      </c>
      <c r="D230" s="28">
        <f>'I Disease Parameters'!$E$6/(1000*365)</f>
        <v>2.4383561643835616E-5</v>
      </c>
      <c r="E230" s="28">
        <f>'I Disease Parameters'!$E$7/(1000*365)</f>
        <v>1.3698630136986302E-5</v>
      </c>
      <c r="F230" s="27">
        <f>(1-'I Disease Parameters'!$E$8)/'I Disease Parameters'!$E$10</f>
        <v>0.16200000000000001</v>
      </c>
      <c r="G230" s="27">
        <f>'I Disease Parameters'!$E$8/'I Disease Parameters'!$E$11</f>
        <v>3.7999999999999999E-2</v>
      </c>
      <c r="H230" s="27">
        <f>1/'I Disease Parameters'!$E$12</f>
        <v>0.05</v>
      </c>
      <c r="I230" s="27">
        <f>'I Disease Parameters'!$E$9/'I Disease Parameters'!$E$14</f>
        <v>0</v>
      </c>
      <c r="J230" s="82">
        <f t="shared" si="97"/>
        <v>2.9622548171950012</v>
      </c>
      <c r="K230" s="60">
        <f t="shared" si="98"/>
        <v>0.96147505943347544</v>
      </c>
      <c r="L230" s="30">
        <f t="shared" si="99"/>
        <v>0.98499999999999999</v>
      </c>
      <c r="M230" s="27">
        <f>J230/'I Disease Parameters'!$E$12</f>
        <v>0.14811274085975007</v>
      </c>
      <c r="N230" s="27">
        <f>K230/'I Disease Parameters'!$E$13</f>
        <v>4.8073752971673774E-2</v>
      </c>
      <c r="O230" s="27">
        <f>L230/'I Disease Parameters'!$E$13</f>
        <v>4.9250000000000002E-2</v>
      </c>
      <c r="P230" s="27">
        <f>(1-L230)/'I Disease Parameters'!$E$13</f>
        <v>7.5000000000000067E-4</v>
      </c>
      <c r="Q230" s="19">
        <f t="shared" si="78"/>
        <v>4002310.0810551252</v>
      </c>
      <c r="R230" s="17">
        <f t="shared" si="79"/>
        <v>280763.40209445055</v>
      </c>
      <c r="S230" s="17">
        <f t="shared" si="80"/>
        <v>563705.6878728288</v>
      </c>
      <c r="T230" s="17">
        <f t="shared" si="81"/>
        <v>132227.36729602082</v>
      </c>
      <c r="U230" s="17">
        <f t="shared" si="82"/>
        <v>837495.13713470474</v>
      </c>
      <c r="V230" s="17">
        <f t="shared" si="83"/>
        <v>2400.8653476647073</v>
      </c>
      <c r="W230" s="17">
        <f t="shared" si="84"/>
        <v>5816501.6754531302</v>
      </c>
      <c r="X230" s="18">
        <f t="shared" ca="1" si="75"/>
        <v>218477.31787760227</v>
      </c>
      <c r="Y230" s="17">
        <f t="shared" si="85"/>
        <v>-60761.387909686193</v>
      </c>
      <c r="Z230" s="17">
        <f t="shared" si="86"/>
        <v>5863.8888585539535</v>
      </c>
      <c r="AA230" s="17">
        <f t="shared" si="87"/>
        <v>17201.000405254774</v>
      </c>
      <c r="AB230" s="17">
        <f t="shared" si="88"/>
        <v>4034.7969216369966</v>
      </c>
      <c r="AC230" s="17">
        <f t="shared" si="89"/>
        <v>33627.706581706763</v>
      </c>
      <c r="AD230" s="18">
        <f t="shared" si="90"/>
        <v>96.144427780787737</v>
      </c>
      <c r="AE230" s="19">
        <f>IF($B230&gt;$C$1,"",p_2*$Q229*($S229/$W229)+p_3*$Q229*($T229/$W229))</f>
        <v>60847.557252489889</v>
      </c>
      <c r="AF230" s="17">
        <f>IF($B230&gt;$C$1,"",p_4*$R229)</f>
        <v>44533.721144215247</v>
      </c>
      <c r="AG230" s="17">
        <f>IF($B230&gt;$C$1,"",p_5*$R229)</f>
        <v>10446.181502964071</v>
      </c>
      <c r="AH230" s="18">
        <f t="shared" si="91"/>
        <v>54979.902647179319</v>
      </c>
      <c r="AI230" s="72"/>
      <c r="AJ230" s="73"/>
      <c r="AK230" s="73"/>
      <c r="AL230" s="72"/>
      <c r="AM230" s="73"/>
      <c r="AN230" s="73">
        <f t="shared" si="92"/>
        <v>518</v>
      </c>
      <c r="AO230" s="19" t="str">
        <f t="shared" ca="1" si="93"/>
        <v>-</v>
      </c>
      <c r="AP230" s="17" t="str">
        <f t="shared" ca="1" si="94"/>
        <v>-</v>
      </c>
      <c r="AQ230" s="17" t="str">
        <f t="shared" ca="1" si="95"/>
        <v>-</v>
      </c>
      <c r="AR230" s="66" t="str">
        <f t="shared" ca="1" si="96"/>
        <v>-</v>
      </c>
    </row>
    <row r="231" spans="1:44" s="1" customFormat="1" ht="12" x14ac:dyDescent="0.35">
      <c r="A231" s="84"/>
      <c r="B231" s="40">
        <f t="shared" si="76"/>
        <v>228</v>
      </c>
      <c r="C231" s="41">
        <f t="shared" si="77"/>
        <v>44079</v>
      </c>
      <c r="D231" s="28">
        <f>'I Disease Parameters'!$E$6/(1000*365)</f>
        <v>2.4383561643835616E-5</v>
      </c>
      <c r="E231" s="28">
        <f>'I Disease Parameters'!$E$7/(1000*365)</f>
        <v>1.3698630136986302E-5</v>
      </c>
      <c r="F231" s="27">
        <f>(1-'I Disease Parameters'!$E$8)/'I Disease Parameters'!$E$10</f>
        <v>0.16200000000000001</v>
      </c>
      <c r="G231" s="27">
        <f>'I Disease Parameters'!$E$8/'I Disease Parameters'!$E$11</f>
        <v>3.7999999999999999E-2</v>
      </c>
      <c r="H231" s="27">
        <f>1/'I Disease Parameters'!$E$12</f>
        <v>0.05</v>
      </c>
      <c r="I231" s="27">
        <f>'I Disease Parameters'!$E$9/'I Disease Parameters'!$E$14</f>
        <v>0</v>
      </c>
      <c r="J231" s="82">
        <f t="shared" si="97"/>
        <v>2.9622548171950012</v>
      </c>
      <c r="K231" s="60">
        <f t="shared" si="98"/>
        <v>0.96147505943347544</v>
      </c>
      <c r="L231" s="30">
        <f t="shared" si="99"/>
        <v>0.98499999999999999</v>
      </c>
      <c r="M231" s="27">
        <f>J231/'I Disease Parameters'!$E$12</f>
        <v>0.14811274085975007</v>
      </c>
      <c r="N231" s="27">
        <f>K231/'I Disease Parameters'!$E$13</f>
        <v>4.8073752971673774E-2</v>
      </c>
      <c r="O231" s="27">
        <f>L231/'I Disease Parameters'!$E$13</f>
        <v>4.9250000000000002E-2</v>
      </c>
      <c r="P231" s="27">
        <f>(1-L231)/'I Disease Parameters'!$E$13</f>
        <v>7.5000000000000067E-4</v>
      </c>
      <c r="Q231" s="19">
        <f t="shared" si="78"/>
        <v>3940572.6006744392</v>
      </c>
      <c r="R231" s="17">
        <f t="shared" si="79"/>
        <v>286431.35684390634</v>
      </c>
      <c r="S231" s="17">
        <f t="shared" si="80"/>
        <v>580996.35262276419</v>
      </c>
      <c r="T231" s="17">
        <f t="shared" si="81"/>
        <v>136283.19687701031</v>
      </c>
      <c r="U231" s="17">
        <f t="shared" si="82"/>
        <v>872181.14683155005</v>
      </c>
      <c r="V231" s="17">
        <f t="shared" si="83"/>
        <v>2500.0358731367232</v>
      </c>
      <c r="W231" s="17">
        <f t="shared" si="84"/>
        <v>5816464.6538496697</v>
      </c>
      <c r="X231" s="18">
        <f t="shared" ca="1" si="75"/>
        <v>218477.31787760227</v>
      </c>
      <c r="Y231" s="17">
        <f t="shared" si="85"/>
        <v>-61737.480380686</v>
      </c>
      <c r="Z231" s="17">
        <f t="shared" si="86"/>
        <v>5667.9547494557919</v>
      </c>
      <c r="AA231" s="17">
        <f t="shared" si="87"/>
        <v>17290.664749935386</v>
      </c>
      <c r="AB231" s="17">
        <f t="shared" si="88"/>
        <v>4055.8295809894917</v>
      </c>
      <c r="AC231" s="17">
        <f t="shared" si="89"/>
        <v>34686.009696845314</v>
      </c>
      <c r="AD231" s="18">
        <f t="shared" si="90"/>
        <v>99.170525472015925</v>
      </c>
      <c r="AE231" s="19">
        <f>IF($B231&gt;$C$1,"",p_2*$Q230*($S230/$W230)+p_3*$Q230*($T230/$W230))</f>
        <v>61824.481242347152</v>
      </c>
      <c r="AF231" s="17">
        <f>IF($B231&gt;$C$1,"",p_4*$R230)</f>
        <v>45483.67113930099</v>
      </c>
      <c r="AG231" s="17">
        <f>IF($B231&gt;$C$1,"",p_5*$R230)</f>
        <v>10669.00927958912</v>
      </c>
      <c r="AH231" s="18">
        <f t="shared" si="91"/>
        <v>56152.680418890108</v>
      </c>
      <c r="AI231" s="72"/>
      <c r="AJ231" s="73"/>
      <c r="AK231" s="73"/>
      <c r="AL231" s="72"/>
      <c r="AM231" s="73"/>
      <c r="AN231" s="73">
        <f t="shared" si="92"/>
        <v>518</v>
      </c>
      <c r="AO231" s="19" t="str">
        <f t="shared" ca="1" si="93"/>
        <v>-</v>
      </c>
      <c r="AP231" s="17" t="str">
        <f t="shared" ca="1" si="94"/>
        <v>-</v>
      </c>
      <c r="AQ231" s="17" t="str">
        <f t="shared" ca="1" si="95"/>
        <v>-</v>
      </c>
      <c r="AR231" s="66" t="str">
        <f t="shared" ca="1" si="96"/>
        <v>-</v>
      </c>
    </row>
    <row r="232" spans="1:44" s="1" customFormat="1" ht="12" x14ac:dyDescent="0.35">
      <c r="A232" s="84"/>
      <c r="B232" s="40">
        <f t="shared" si="76"/>
        <v>229</v>
      </c>
      <c r="C232" s="41">
        <f t="shared" si="77"/>
        <v>44080</v>
      </c>
      <c r="D232" s="28">
        <f>'I Disease Parameters'!$E$6/(1000*365)</f>
        <v>2.4383561643835616E-5</v>
      </c>
      <c r="E232" s="28">
        <f>'I Disease Parameters'!$E$7/(1000*365)</f>
        <v>1.3698630136986302E-5</v>
      </c>
      <c r="F232" s="27">
        <f>(1-'I Disease Parameters'!$E$8)/'I Disease Parameters'!$E$10</f>
        <v>0.16200000000000001</v>
      </c>
      <c r="G232" s="27">
        <f>'I Disease Parameters'!$E$8/'I Disease Parameters'!$E$11</f>
        <v>3.7999999999999999E-2</v>
      </c>
      <c r="H232" s="27">
        <f>1/'I Disease Parameters'!$E$12</f>
        <v>0.05</v>
      </c>
      <c r="I232" s="27">
        <f>'I Disease Parameters'!$E$9/'I Disease Parameters'!$E$14</f>
        <v>0</v>
      </c>
      <c r="J232" s="82">
        <f t="shared" si="97"/>
        <v>2.9622548171950012</v>
      </c>
      <c r="K232" s="60">
        <f t="shared" si="98"/>
        <v>0.96147505943347544</v>
      </c>
      <c r="L232" s="30">
        <f t="shared" si="99"/>
        <v>0.98499999999999999</v>
      </c>
      <c r="M232" s="27">
        <f>J232/'I Disease Parameters'!$E$12</f>
        <v>0.14811274085975007</v>
      </c>
      <c r="N232" s="27">
        <f>K232/'I Disease Parameters'!$E$13</f>
        <v>4.8073752971673774E-2</v>
      </c>
      <c r="O232" s="27">
        <f>L232/'I Disease Parameters'!$E$13</f>
        <v>4.9250000000000002E-2</v>
      </c>
      <c r="P232" s="27">
        <f>(1-L232)/'I Disease Parameters'!$E$13</f>
        <v>7.5000000000000067E-4</v>
      </c>
      <c r="Q232" s="19">
        <f t="shared" si="78"/>
        <v>3877922.1338911704</v>
      </c>
      <c r="R232" s="17">
        <f t="shared" si="79"/>
        <v>291879.47421902849</v>
      </c>
      <c r="S232" s="17">
        <f t="shared" si="80"/>
        <v>598340.45594619331</v>
      </c>
      <c r="T232" s="17">
        <f t="shared" si="81"/>
        <v>140351.56170012031</v>
      </c>
      <c r="U232" s="17">
        <f t="shared" si="82"/>
        <v>907930.96422193816</v>
      </c>
      <c r="V232" s="17">
        <f t="shared" si="83"/>
        <v>2602.248270794481</v>
      </c>
      <c r="W232" s="17">
        <f t="shared" si="84"/>
        <v>5816424.5899784509</v>
      </c>
      <c r="X232" s="18">
        <f t="shared" ca="1" si="75"/>
        <v>218477.31787760227</v>
      </c>
      <c r="Y232" s="17">
        <f t="shared" si="85"/>
        <v>-62650.466783268843</v>
      </c>
      <c r="Z232" s="17">
        <f t="shared" si="86"/>
        <v>5448.1173751221504</v>
      </c>
      <c r="AA232" s="17">
        <f t="shared" si="87"/>
        <v>17344.103323429124</v>
      </c>
      <c r="AB232" s="17">
        <f t="shared" si="88"/>
        <v>4068.3648231099942</v>
      </c>
      <c r="AC232" s="17">
        <f t="shared" si="89"/>
        <v>35749.817390388111</v>
      </c>
      <c r="AD232" s="18">
        <f t="shared" si="90"/>
        <v>102.21239765775772</v>
      </c>
      <c r="AE232" s="19">
        <f>IF($B232&gt;$C$1,"",p_2*$Q231*($S231/$W231)+p_3*$Q231*($T231/$W231))</f>
        <v>62738.312461120455</v>
      </c>
      <c r="AF232" s="17">
        <f>IF($B232&gt;$C$1,"",p_4*$R231)</f>
        <v>46401.879808712831</v>
      </c>
      <c r="AG232" s="17">
        <f>IF($B232&gt;$C$1,"",p_5*$R231)</f>
        <v>10884.391560068441</v>
      </c>
      <c r="AH232" s="18">
        <f t="shared" si="91"/>
        <v>57286.271368781272</v>
      </c>
      <c r="AI232" s="72"/>
      <c r="AJ232" s="73"/>
      <c r="AK232" s="73"/>
      <c r="AL232" s="72"/>
      <c r="AM232" s="73"/>
      <c r="AN232" s="73">
        <f t="shared" si="92"/>
        <v>518</v>
      </c>
      <c r="AO232" s="19" t="str">
        <f t="shared" ca="1" si="93"/>
        <v>-</v>
      </c>
      <c r="AP232" s="17" t="str">
        <f t="shared" ca="1" si="94"/>
        <v>-</v>
      </c>
      <c r="AQ232" s="17" t="str">
        <f t="shared" ca="1" si="95"/>
        <v>-</v>
      </c>
      <c r="AR232" s="66" t="str">
        <f t="shared" ca="1" si="96"/>
        <v>-</v>
      </c>
    </row>
    <row r="233" spans="1:44" s="1" customFormat="1" ht="12" x14ac:dyDescent="0.35">
      <c r="A233" s="84"/>
      <c r="B233" s="40">
        <f t="shared" si="76"/>
        <v>230</v>
      </c>
      <c r="C233" s="41">
        <f t="shared" si="77"/>
        <v>44081</v>
      </c>
      <c r="D233" s="28">
        <f>'I Disease Parameters'!$E$6/(1000*365)</f>
        <v>2.4383561643835616E-5</v>
      </c>
      <c r="E233" s="28">
        <f>'I Disease Parameters'!$E$7/(1000*365)</f>
        <v>1.3698630136986302E-5</v>
      </c>
      <c r="F233" s="27">
        <f>(1-'I Disease Parameters'!$E$8)/'I Disease Parameters'!$E$10</f>
        <v>0.16200000000000001</v>
      </c>
      <c r="G233" s="27">
        <f>'I Disease Parameters'!$E$8/'I Disease Parameters'!$E$11</f>
        <v>3.7999999999999999E-2</v>
      </c>
      <c r="H233" s="27">
        <f>1/'I Disease Parameters'!$E$12</f>
        <v>0.05</v>
      </c>
      <c r="I233" s="27">
        <f>'I Disease Parameters'!$E$9/'I Disease Parameters'!$E$14</f>
        <v>0</v>
      </c>
      <c r="J233" s="82">
        <f t="shared" si="97"/>
        <v>2.9622548171950012</v>
      </c>
      <c r="K233" s="60">
        <f t="shared" si="98"/>
        <v>0.96147505943347544</v>
      </c>
      <c r="L233" s="30">
        <f t="shared" si="99"/>
        <v>0.98499999999999999</v>
      </c>
      <c r="M233" s="27">
        <f>J233/'I Disease Parameters'!$E$12</f>
        <v>0.14811274085975007</v>
      </c>
      <c r="N233" s="27">
        <f>K233/'I Disease Parameters'!$E$13</f>
        <v>4.8073752971673774E-2</v>
      </c>
      <c r="O233" s="27">
        <f>L233/'I Disease Parameters'!$E$13</f>
        <v>4.9250000000000002E-2</v>
      </c>
      <c r="P233" s="27">
        <f>(1-L233)/'I Disease Parameters'!$E$13</f>
        <v>7.5000000000000067E-4</v>
      </c>
      <c r="Q233" s="19">
        <f t="shared" si="78"/>
        <v>3814426.4429364153</v>
      </c>
      <c r="R233" s="17">
        <f t="shared" si="79"/>
        <v>297083.97490754048</v>
      </c>
      <c r="S233" s="17">
        <f t="shared" si="80"/>
        <v>615699.71152776422</v>
      </c>
      <c r="T233" s="17">
        <f t="shared" si="81"/>
        <v>144423.48101130448</v>
      </c>
      <c r="U233" s="17">
        <f t="shared" si="82"/>
        <v>944747.86402250989</v>
      </c>
      <c r="V233" s="17">
        <f t="shared" si="83"/>
        <v>2707.5119420695714</v>
      </c>
      <c r="W233" s="17">
        <f t="shared" si="84"/>
        <v>5816381.4744055336</v>
      </c>
      <c r="X233" s="18">
        <f t="shared" ca="1" si="75"/>
        <v>218477.31787760227</v>
      </c>
      <c r="Y233" s="17">
        <f t="shared" si="85"/>
        <v>-63495.69095475506</v>
      </c>
      <c r="Z233" s="17">
        <f t="shared" si="86"/>
        <v>5204.5006885119947</v>
      </c>
      <c r="AA233" s="17">
        <f t="shared" si="87"/>
        <v>17359.255581570906</v>
      </c>
      <c r="AB233" s="17">
        <f t="shared" si="88"/>
        <v>4071.9193111841741</v>
      </c>
      <c r="AC233" s="17">
        <f t="shared" si="89"/>
        <v>36816.899800571729</v>
      </c>
      <c r="AD233" s="18">
        <f t="shared" si="90"/>
        <v>105.26367127509047</v>
      </c>
      <c r="AE233" s="19">
        <f>IF($B233&gt;$C$1,"",p_2*$Q232*($S232/$W232)+p_3*$Q232*($T232/$W232))</f>
        <v>63584.393881279597</v>
      </c>
      <c r="AF233" s="17">
        <f>IF($B233&gt;$C$1,"",p_4*$R232)</f>
        <v>47284.474823482618</v>
      </c>
      <c r="AG233" s="17">
        <f>IF($B233&gt;$C$1,"",p_5*$R232)</f>
        <v>11091.420020323083</v>
      </c>
      <c r="AH233" s="18">
        <f t="shared" si="91"/>
        <v>58375.894843805698</v>
      </c>
      <c r="AI233" s="72"/>
      <c r="AJ233" s="73"/>
      <c r="AK233" s="73"/>
      <c r="AL233" s="72"/>
      <c r="AM233" s="73"/>
      <c r="AN233" s="73">
        <f t="shared" si="92"/>
        <v>518</v>
      </c>
      <c r="AO233" s="19" t="str">
        <f t="shared" ca="1" si="93"/>
        <v>-</v>
      </c>
      <c r="AP233" s="17" t="str">
        <f t="shared" ca="1" si="94"/>
        <v>-</v>
      </c>
      <c r="AQ233" s="17" t="str">
        <f t="shared" ca="1" si="95"/>
        <v>-</v>
      </c>
      <c r="AR233" s="66" t="str">
        <f t="shared" ca="1" si="96"/>
        <v>-</v>
      </c>
    </row>
    <row r="234" spans="1:44" s="1" customFormat="1" ht="12" x14ac:dyDescent="0.35">
      <c r="A234" s="84"/>
      <c r="B234" s="40">
        <f t="shared" si="76"/>
        <v>231</v>
      </c>
      <c r="C234" s="41">
        <f t="shared" si="77"/>
        <v>44082</v>
      </c>
      <c r="D234" s="28">
        <f>'I Disease Parameters'!$E$6/(1000*365)</f>
        <v>2.4383561643835616E-5</v>
      </c>
      <c r="E234" s="28">
        <f>'I Disease Parameters'!$E$7/(1000*365)</f>
        <v>1.3698630136986302E-5</v>
      </c>
      <c r="F234" s="27">
        <f>(1-'I Disease Parameters'!$E$8)/'I Disease Parameters'!$E$10</f>
        <v>0.16200000000000001</v>
      </c>
      <c r="G234" s="27">
        <f>'I Disease Parameters'!$E$8/'I Disease Parameters'!$E$11</f>
        <v>3.7999999999999999E-2</v>
      </c>
      <c r="H234" s="27">
        <f>1/'I Disease Parameters'!$E$12</f>
        <v>0.05</v>
      </c>
      <c r="I234" s="27">
        <f>'I Disease Parameters'!$E$9/'I Disease Parameters'!$E$14</f>
        <v>0</v>
      </c>
      <c r="J234" s="82">
        <f t="shared" si="97"/>
        <v>2.9622548171950012</v>
      </c>
      <c r="K234" s="60">
        <f t="shared" si="98"/>
        <v>0.96147505943347544</v>
      </c>
      <c r="L234" s="30">
        <f t="shared" si="99"/>
        <v>0.98499999999999999</v>
      </c>
      <c r="M234" s="27">
        <f>J234/'I Disease Parameters'!$E$12</f>
        <v>0.14811274085975007</v>
      </c>
      <c r="N234" s="27">
        <f>K234/'I Disease Parameters'!$E$13</f>
        <v>4.8073752971673774E-2</v>
      </c>
      <c r="O234" s="27">
        <f>L234/'I Disease Parameters'!$E$13</f>
        <v>4.9250000000000002E-2</v>
      </c>
      <c r="P234" s="27">
        <f>(1-L234)/'I Disease Parameters'!$E$13</f>
        <v>7.5000000000000067E-4</v>
      </c>
      <c r="Q234" s="19">
        <f t="shared" si="78"/>
        <v>3750157.7247569486</v>
      </c>
      <c r="R234" s="17">
        <f t="shared" si="79"/>
        <v>302021.40014120599</v>
      </c>
      <c r="S234" s="17">
        <f t="shared" si="80"/>
        <v>633033.89564377395</v>
      </c>
      <c r="T234" s="17">
        <f t="shared" si="81"/>
        <v>148489.51960337633</v>
      </c>
      <c r="U234" s="17">
        <f t="shared" si="82"/>
        <v>982632.7642871429</v>
      </c>
      <c r="V234" s="17">
        <f t="shared" si="83"/>
        <v>2815.8295528280501</v>
      </c>
      <c r="W234" s="17">
        <f t="shared" si="84"/>
        <v>5816335.304432448</v>
      </c>
      <c r="X234" s="18">
        <f t="shared" ca="1" si="75"/>
        <v>218477.31787760227</v>
      </c>
      <c r="Y234" s="17">
        <f t="shared" si="85"/>
        <v>-64268.718179466669</v>
      </c>
      <c r="Z234" s="17">
        <f t="shared" si="86"/>
        <v>4937.4252336655045</v>
      </c>
      <c r="AA234" s="17">
        <f t="shared" si="87"/>
        <v>17334.184116009739</v>
      </c>
      <c r="AB234" s="17">
        <f t="shared" si="88"/>
        <v>4066.0385920718545</v>
      </c>
      <c r="AC234" s="17">
        <f t="shared" si="89"/>
        <v>37884.900264633005</v>
      </c>
      <c r="AD234" s="18">
        <f t="shared" si="90"/>
        <v>108.31761075847862</v>
      </c>
      <c r="AE234" s="19">
        <f>IF($B234&gt;$C$1,"",p_2*$Q233*($S233/$W233)+p_3*$Q233*($T233/$W233))</f>
        <v>64358.289858665477</v>
      </c>
      <c r="AF234" s="17">
        <f>IF($B234&gt;$C$1,"",p_4*$R233)</f>
        <v>48127.603935021558</v>
      </c>
      <c r="AG234" s="17">
        <f>IF($B234&gt;$C$1,"",p_5*$R233)</f>
        <v>11289.191046486538</v>
      </c>
      <c r="AH234" s="18">
        <f t="shared" si="91"/>
        <v>59416.794981508094</v>
      </c>
      <c r="AI234" s="72"/>
      <c r="AJ234" s="73"/>
      <c r="AK234" s="73"/>
      <c r="AL234" s="72"/>
      <c r="AM234" s="73"/>
      <c r="AN234" s="73">
        <f t="shared" si="92"/>
        <v>518</v>
      </c>
      <c r="AO234" s="19" t="str">
        <f t="shared" ca="1" si="93"/>
        <v>-</v>
      </c>
      <c r="AP234" s="17" t="str">
        <f t="shared" ca="1" si="94"/>
        <v>-</v>
      </c>
      <c r="AQ234" s="17" t="str">
        <f t="shared" ca="1" si="95"/>
        <v>-</v>
      </c>
      <c r="AR234" s="66" t="str">
        <f t="shared" ca="1" si="96"/>
        <v>-</v>
      </c>
    </row>
    <row r="235" spans="1:44" s="1" customFormat="1" ht="12" x14ac:dyDescent="0.35">
      <c r="A235" s="84"/>
      <c r="B235" s="40">
        <f t="shared" si="76"/>
        <v>232</v>
      </c>
      <c r="C235" s="41">
        <f t="shared" si="77"/>
        <v>44083</v>
      </c>
      <c r="D235" s="28">
        <f>'I Disease Parameters'!$E$6/(1000*365)</f>
        <v>2.4383561643835616E-5</v>
      </c>
      <c r="E235" s="28">
        <f>'I Disease Parameters'!$E$7/(1000*365)</f>
        <v>1.3698630136986302E-5</v>
      </c>
      <c r="F235" s="27">
        <f>(1-'I Disease Parameters'!$E$8)/'I Disease Parameters'!$E$10</f>
        <v>0.16200000000000001</v>
      </c>
      <c r="G235" s="27">
        <f>'I Disease Parameters'!$E$8/'I Disease Parameters'!$E$11</f>
        <v>3.7999999999999999E-2</v>
      </c>
      <c r="H235" s="27">
        <f>1/'I Disease Parameters'!$E$12</f>
        <v>0.05</v>
      </c>
      <c r="I235" s="27">
        <f>'I Disease Parameters'!$E$9/'I Disease Parameters'!$E$14</f>
        <v>0</v>
      </c>
      <c r="J235" s="82">
        <f t="shared" si="97"/>
        <v>2.9622548171950012</v>
      </c>
      <c r="K235" s="60">
        <f t="shared" si="98"/>
        <v>0.96147505943347544</v>
      </c>
      <c r="L235" s="30">
        <f t="shared" si="99"/>
        <v>0.98499999999999999</v>
      </c>
      <c r="M235" s="27">
        <f>J235/'I Disease Parameters'!$E$12</f>
        <v>0.14811274085975007</v>
      </c>
      <c r="N235" s="27">
        <f>K235/'I Disease Parameters'!$E$13</f>
        <v>4.8073752971673774E-2</v>
      </c>
      <c r="O235" s="27">
        <f>L235/'I Disease Parameters'!$E$13</f>
        <v>4.9250000000000002E-2</v>
      </c>
      <c r="P235" s="27">
        <f>(1-L235)/'I Disease Parameters'!$E$13</f>
        <v>7.5000000000000067E-4</v>
      </c>
      <c r="Q235" s="19">
        <f t="shared" si="78"/>
        <v>3685192.3422135096</v>
      </c>
      <c r="R235" s="17">
        <f t="shared" si="79"/>
        <v>306668.81632375997</v>
      </c>
      <c r="S235" s="17">
        <f t="shared" si="80"/>
        <v>650300.99598726002</v>
      </c>
      <c r="T235" s="17">
        <f t="shared" si="81"/>
        <v>152539.82272556506</v>
      </c>
      <c r="U235" s="17">
        <f t="shared" si="82"/>
        <v>1021584.1071869994</v>
      </c>
      <c r="V235" s="17">
        <f t="shared" si="83"/>
        <v>2927.1966925305824</v>
      </c>
      <c r="W235" s="17">
        <f t="shared" si="84"/>
        <v>5816286.0844370937</v>
      </c>
      <c r="X235" s="18">
        <f t="shared" ca="1" si="75"/>
        <v>218477.31787760227</v>
      </c>
      <c r="Y235" s="17">
        <f t="shared" si="85"/>
        <v>-64965.382543439046</v>
      </c>
      <c r="Z235" s="17">
        <f t="shared" si="86"/>
        <v>4647.4161825539777</v>
      </c>
      <c r="AA235" s="17">
        <f t="shared" si="87"/>
        <v>17267.100343486061</v>
      </c>
      <c r="AB235" s="17">
        <f t="shared" si="88"/>
        <v>4050.3031221887213</v>
      </c>
      <c r="AC235" s="17">
        <f t="shared" si="89"/>
        <v>38951.342899856507</v>
      </c>
      <c r="AD235" s="18">
        <f t="shared" si="90"/>
        <v>111.36713970253231</v>
      </c>
      <c r="AE235" s="19">
        <f>IF($B235&gt;$C$1,"",p_2*$Q234*($S234/$W234)+p_3*$Q234*($T234/$W234))</f>
        <v>65055.833490249148</v>
      </c>
      <c r="AF235" s="17">
        <f>IF($B235&gt;$C$1,"",p_4*$R234)</f>
        <v>48927.466822875373</v>
      </c>
      <c r="AG235" s="17">
        <f>IF($B235&gt;$C$1,"",p_5*$R234)</f>
        <v>11476.813205365826</v>
      </c>
      <c r="AH235" s="18">
        <f t="shared" si="91"/>
        <v>60404.280028241199</v>
      </c>
      <c r="AI235" s="72"/>
      <c r="AJ235" s="73"/>
      <c r="AK235" s="73"/>
      <c r="AL235" s="72"/>
      <c r="AM235" s="73"/>
      <c r="AN235" s="73">
        <f t="shared" si="92"/>
        <v>518</v>
      </c>
      <c r="AO235" s="19" t="str">
        <f t="shared" ca="1" si="93"/>
        <v>-</v>
      </c>
      <c r="AP235" s="17" t="str">
        <f t="shared" ca="1" si="94"/>
        <v>-</v>
      </c>
      <c r="AQ235" s="17" t="str">
        <f t="shared" ca="1" si="95"/>
        <v>-</v>
      </c>
      <c r="AR235" s="66" t="str">
        <f t="shared" ca="1" si="96"/>
        <v>-</v>
      </c>
    </row>
    <row r="236" spans="1:44" s="1" customFormat="1" ht="12" x14ac:dyDescent="0.35">
      <c r="A236" s="84"/>
      <c r="B236" s="40">
        <f t="shared" si="76"/>
        <v>233</v>
      </c>
      <c r="C236" s="41">
        <f t="shared" si="77"/>
        <v>44084</v>
      </c>
      <c r="D236" s="28">
        <f>'I Disease Parameters'!$E$6/(1000*365)</f>
        <v>2.4383561643835616E-5</v>
      </c>
      <c r="E236" s="28">
        <f>'I Disease Parameters'!$E$7/(1000*365)</f>
        <v>1.3698630136986302E-5</v>
      </c>
      <c r="F236" s="27">
        <f>(1-'I Disease Parameters'!$E$8)/'I Disease Parameters'!$E$10</f>
        <v>0.16200000000000001</v>
      </c>
      <c r="G236" s="27">
        <f>'I Disease Parameters'!$E$8/'I Disease Parameters'!$E$11</f>
        <v>3.7999999999999999E-2</v>
      </c>
      <c r="H236" s="27">
        <f>1/'I Disease Parameters'!$E$12</f>
        <v>0.05</v>
      </c>
      <c r="I236" s="27">
        <f>'I Disease Parameters'!$E$9/'I Disease Parameters'!$E$14</f>
        <v>0</v>
      </c>
      <c r="J236" s="82">
        <f t="shared" si="97"/>
        <v>2.9622548171950012</v>
      </c>
      <c r="K236" s="60">
        <f t="shared" si="98"/>
        <v>0.96147505943347544</v>
      </c>
      <c r="L236" s="30">
        <f t="shared" si="99"/>
        <v>0.98499999999999999</v>
      </c>
      <c r="M236" s="27">
        <f>J236/'I Disease Parameters'!$E$12</f>
        <v>0.14811274085975007</v>
      </c>
      <c r="N236" s="27">
        <f>K236/'I Disease Parameters'!$E$13</f>
        <v>4.8073752971673774E-2</v>
      </c>
      <c r="O236" s="27">
        <f>L236/'I Disease Parameters'!$E$13</f>
        <v>4.9250000000000002E-2</v>
      </c>
      <c r="P236" s="27">
        <f>(1-L236)/'I Disease Parameters'!$E$13</f>
        <v>7.5000000000000067E-4</v>
      </c>
      <c r="Q236" s="19">
        <f t="shared" si="78"/>
        <v>3619610.5088827261</v>
      </c>
      <c r="R236" s="17">
        <f t="shared" si="79"/>
        <v>311004.02513050067</v>
      </c>
      <c r="S236" s="17">
        <f t="shared" si="80"/>
        <v>667457.38619952439</v>
      </c>
      <c r="T236" s="17">
        <f t="shared" si="81"/>
        <v>156564.15702297699</v>
      </c>
      <c r="U236" s="17">
        <f t="shared" si="82"/>
        <v>1061597.7489527583</v>
      </c>
      <c r="V236" s="17">
        <f t="shared" si="83"/>
        <v>3041.6015595747563</v>
      </c>
      <c r="W236" s="17">
        <f t="shared" si="84"/>
        <v>5816233.826188487</v>
      </c>
      <c r="X236" s="18">
        <f t="shared" ca="1" si="75"/>
        <v>218477.31787760227</v>
      </c>
      <c r="Y236" s="17">
        <f t="shared" si="85"/>
        <v>-65581.833330783527</v>
      </c>
      <c r="Z236" s="17">
        <f t="shared" si="86"/>
        <v>4335.2088067407021</v>
      </c>
      <c r="AA236" s="17">
        <f t="shared" si="87"/>
        <v>17156.390212264378</v>
      </c>
      <c r="AB236" s="17">
        <f t="shared" si="88"/>
        <v>4024.3342974119296</v>
      </c>
      <c r="AC236" s="17">
        <f t="shared" si="89"/>
        <v>40013.641765758861</v>
      </c>
      <c r="AD236" s="18">
        <f t="shared" si="90"/>
        <v>114.4048670441739</v>
      </c>
      <c r="AE236" s="19">
        <f>IF($B236&gt;$C$1,"",p_2*$Q235*($S235/$W235)+p_3*$Q235*($T235/$W235))</f>
        <v>65673.173014182117</v>
      </c>
      <c r="AF236" s="17">
        <f>IF($B236&gt;$C$1,"",p_4*$R235)</f>
        <v>49680.348244449116</v>
      </c>
      <c r="AG236" s="17">
        <f>IF($B236&gt;$C$1,"",p_5*$R235)</f>
        <v>11653.415020302878</v>
      </c>
      <c r="AH236" s="18">
        <f t="shared" si="91"/>
        <v>61333.763264751993</v>
      </c>
      <c r="AI236" s="72"/>
      <c r="AJ236" s="73"/>
      <c r="AK236" s="73"/>
      <c r="AL236" s="72"/>
      <c r="AM236" s="73"/>
      <c r="AN236" s="73">
        <f t="shared" si="92"/>
        <v>518</v>
      </c>
      <c r="AO236" s="19" t="str">
        <f t="shared" ca="1" si="93"/>
        <v>-</v>
      </c>
      <c r="AP236" s="17" t="str">
        <f t="shared" ca="1" si="94"/>
        <v>-</v>
      </c>
      <c r="AQ236" s="17" t="str">
        <f t="shared" ca="1" si="95"/>
        <v>-</v>
      </c>
      <c r="AR236" s="66" t="str">
        <f t="shared" ca="1" si="96"/>
        <v>-</v>
      </c>
    </row>
    <row r="237" spans="1:44" s="1" customFormat="1" ht="12" x14ac:dyDescent="0.35">
      <c r="A237" s="84"/>
      <c r="B237" s="40">
        <f t="shared" si="76"/>
        <v>234</v>
      </c>
      <c r="C237" s="41">
        <f t="shared" si="77"/>
        <v>44085</v>
      </c>
      <c r="D237" s="28">
        <f>'I Disease Parameters'!$E$6/(1000*365)</f>
        <v>2.4383561643835616E-5</v>
      </c>
      <c r="E237" s="28">
        <f>'I Disease Parameters'!$E$7/(1000*365)</f>
        <v>1.3698630136986302E-5</v>
      </c>
      <c r="F237" s="27">
        <f>(1-'I Disease Parameters'!$E$8)/'I Disease Parameters'!$E$10</f>
        <v>0.16200000000000001</v>
      </c>
      <c r="G237" s="27">
        <f>'I Disease Parameters'!$E$8/'I Disease Parameters'!$E$11</f>
        <v>3.7999999999999999E-2</v>
      </c>
      <c r="H237" s="27">
        <f>1/'I Disease Parameters'!$E$12</f>
        <v>0.05</v>
      </c>
      <c r="I237" s="27">
        <f>'I Disease Parameters'!$E$9/'I Disease Parameters'!$E$14</f>
        <v>0</v>
      </c>
      <c r="J237" s="82">
        <f t="shared" si="97"/>
        <v>2.9622548171950012</v>
      </c>
      <c r="K237" s="60">
        <f t="shared" si="98"/>
        <v>0.96147505943347544</v>
      </c>
      <c r="L237" s="30">
        <f t="shared" si="99"/>
        <v>0.98499999999999999</v>
      </c>
      <c r="M237" s="27">
        <f>J237/'I Disease Parameters'!$E$12</f>
        <v>0.14811274085975007</v>
      </c>
      <c r="N237" s="27">
        <f>K237/'I Disease Parameters'!$E$13</f>
        <v>4.8073752971673774E-2</v>
      </c>
      <c r="O237" s="27">
        <f>L237/'I Disease Parameters'!$E$13</f>
        <v>4.9250000000000002E-2</v>
      </c>
      <c r="P237" s="27">
        <f>(1-L237)/'I Disease Parameters'!$E$13</f>
        <v>7.5000000000000067E-4</v>
      </c>
      <c r="Q237" s="19">
        <f t="shared" si="78"/>
        <v>3553495.9292327212</v>
      </c>
      <c r="R237" s="17">
        <f t="shared" si="79"/>
        <v>315005.7762157282</v>
      </c>
      <c r="S237" s="17">
        <f t="shared" si="80"/>
        <v>684458.02570882346</v>
      </c>
      <c r="T237" s="17">
        <f t="shared" si="81"/>
        <v>160551.95741230738</v>
      </c>
      <c r="U237" s="17">
        <f t="shared" si="82"/>
        <v>1102666.860561199</v>
      </c>
      <c r="V237" s="17">
        <f t="shared" si="83"/>
        <v>3159.024677341989</v>
      </c>
      <c r="W237" s="17">
        <f t="shared" si="84"/>
        <v>5816178.5491307788</v>
      </c>
      <c r="X237" s="18">
        <f t="shared" ca="1" si="75"/>
        <v>218477.31787760227</v>
      </c>
      <c r="Y237" s="17">
        <f t="shared" si="85"/>
        <v>-66114.57965000486</v>
      </c>
      <c r="Z237" s="17">
        <f t="shared" si="86"/>
        <v>4001.75108522753</v>
      </c>
      <c r="AA237" s="17">
        <f t="shared" si="87"/>
        <v>17000.639509299072</v>
      </c>
      <c r="AB237" s="17">
        <f t="shared" si="88"/>
        <v>3987.8003893303976</v>
      </c>
      <c r="AC237" s="17">
        <f t="shared" si="89"/>
        <v>41069.111608440755</v>
      </c>
      <c r="AD237" s="18">
        <f t="shared" si="90"/>
        <v>117.42311776723272</v>
      </c>
      <c r="AE237" s="19">
        <f>IF($B237&gt;$C$1,"",p_2*$Q236*($S236/$W236)+p_3*$Q236*($T236/$W236))</f>
        <v>66206.81644043907</v>
      </c>
      <c r="AF237" s="17">
        <f>IF($B237&gt;$C$1,"",p_4*$R236)</f>
        <v>50382.652071141107</v>
      </c>
      <c r="AG237" s="17">
        <f>IF($B237&gt;$C$1,"",p_5*$R236)</f>
        <v>11818.152954959025</v>
      </c>
      <c r="AH237" s="18">
        <f t="shared" si="91"/>
        <v>62200.805026100134</v>
      </c>
      <c r="AI237" s="72"/>
      <c r="AJ237" s="73"/>
      <c r="AK237" s="73"/>
      <c r="AL237" s="72"/>
      <c r="AM237" s="73"/>
      <c r="AN237" s="73">
        <f t="shared" si="92"/>
        <v>518</v>
      </c>
      <c r="AO237" s="19" t="str">
        <f t="shared" ca="1" si="93"/>
        <v>-</v>
      </c>
      <c r="AP237" s="17" t="str">
        <f t="shared" ca="1" si="94"/>
        <v>-</v>
      </c>
      <c r="AQ237" s="17" t="str">
        <f t="shared" ca="1" si="95"/>
        <v>-</v>
      </c>
      <c r="AR237" s="66" t="str">
        <f t="shared" ca="1" si="96"/>
        <v>-</v>
      </c>
    </row>
    <row r="238" spans="1:44" s="1" customFormat="1" ht="12" x14ac:dyDescent="0.35">
      <c r="A238" s="84"/>
      <c r="B238" s="40">
        <f t="shared" si="76"/>
        <v>235</v>
      </c>
      <c r="C238" s="41">
        <f t="shared" si="77"/>
        <v>44086</v>
      </c>
      <c r="D238" s="28">
        <f>'I Disease Parameters'!$E$6/(1000*365)</f>
        <v>2.4383561643835616E-5</v>
      </c>
      <c r="E238" s="28">
        <f>'I Disease Parameters'!$E$7/(1000*365)</f>
        <v>1.3698630136986302E-5</v>
      </c>
      <c r="F238" s="27">
        <f>(1-'I Disease Parameters'!$E$8)/'I Disease Parameters'!$E$10</f>
        <v>0.16200000000000001</v>
      </c>
      <c r="G238" s="27">
        <f>'I Disease Parameters'!$E$8/'I Disease Parameters'!$E$11</f>
        <v>3.7999999999999999E-2</v>
      </c>
      <c r="H238" s="27">
        <f>1/'I Disease Parameters'!$E$12</f>
        <v>0.05</v>
      </c>
      <c r="I238" s="27">
        <f>'I Disease Parameters'!$E$9/'I Disease Parameters'!$E$14</f>
        <v>0</v>
      </c>
      <c r="J238" s="82">
        <f t="shared" si="97"/>
        <v>2.9622548171950012</v>
      </c>
      <c r="K238" s="60">
        <f t="shared" si="98"/>
        <v>0.96147505943347544</v>
      </c>
      <c r="L238" s="30">
        <f t="shared" si="99"/>
        <v>0.98499999999999999</v>
      </c>
      <c r="M238" s="27">
        <f>J238/'I Disease Parameters'!$E$12</f>
        <v>0.14811274085975007</v>
      </c>
      <c r="N238" s="27">
        <f>K238/'I Disease Parameters'!$E$13</f>
        <v>4.8073752971673774E-2</v>
      </c>
      <c r="O238" s="27">
        <f>L238/'I Disease Parameters'!$E$13</f>
        <v>4.9250000000000002E-2</v>
      </c>
      <c r="P238" s="27">
        <f>(1-L238)/'I Disease Parameters'!$E$13</f>
        <v>7.5000000000000067E-4</v>
      </c>
      <c r="Q238" s="19">
        <f t="shared" si="78"/>
        <v>3486935.3967677341</v>
      </c>
      <c r="R238" s="17">
        <f t="shared" si="79"/>
        <v>318653.9794117061</v>
      </c>
      <c r="S238" s="17">
        <f t="shared" si="80"/>
        <v>701256.68403299188</v>
      </c>
      <c r="T238" s="17">
        <f t="shared" si="81"/>
        <v>164492.37969600732</v>
      </c>
      <c r="U238" s="17">
        <f t="shared" si="82"/>
        <v>1144781.840723709</v>
      </c>
      <c r="V238" s="17">
        <f t="shared" si="83"/>
        <v>3279.4386454012197</v>
      </c>
      <c r="W238" s="17">
        <f t="shared" si="84"/>
        <v>5816120.2806321476</v>
      </c>
      <c r="X238" s="18">
        <f t="shared" ca="1" si="75"/>
        <v>218477.31787760227</v>
      </c>
      <c r="Y238" s="17">
        <f t="shared" si="85"/>
        <v>-66560.532464987133</v>
      </c>
      <c r="Z238" s="17">
        <f t="shared" si="86"/>
        <v>3648.2031959778978</v>
      </c>
      <c r="AA238" s="17">
        <f t="shared" si="87"/>
        <v>16798.658324168413</v>
      </c>
      <c r="AB238" s="17">
        <f t="shared" si="88"/>
        <v>3940.4222836999397</v>
      </c>
      <c r="AC238" s="17">
        <f t="shared" si="89"/>
        <v>42114.98016250995</v>
      </c>
      <c r="AD238" s="18">
        <f t="shared" si="90"/>
        <v>120.41396805923068</v>
      </c>
      <c r="AE238" s="19">
        <f>IF($B238&gt;$C$1,"",p_2*$Q237*($S237/$W237)+p_3*$Q237*($T237/$W237))</f>
        <v>66653.673586742982</v>
      </c>
      <c r="AF238" s="17">
        <f>IF($B238&gt;$C$1,"",p_4*$R237)</f>
        <v>51030.935746947973</v>
      </c>
      <c r="AG238" s="17">
        <f>IF($B238&gt;$C$1,"",p_5*$R237)</f>
        <v>11970.219496197671</v>
      </c>
      <c r="AH238" s="18">
        <f t="shared" si="91"/>
        <v>63001.155243145644</v>
      </c>
      <c r="AI238" s="72"/>
      <c r="AJ238" s="73"/>
      <c r="AK238" s="73"/>
      <c r="AL238" s="72"/>
      <c r="AM238" s="73"/>
      <c r="AN238" s="73">
        <f t="shared" si="92"/>
        <v>518</v>
      </c>
      <c r="AO238" s="19" t="str">
        <f t="shared" ca="1" si="93"/>
        <v>-</v>
      </c>
      <c r="AP238" s="17" t="str">
        <f t="shared" ca="1" si="94"/>
        <v>-</v>
      </c>
      <c r="AQ238" s="17" t="str">
        <f t="shared" ca="1" si="95"/>
        <v>-</v>
      </c>
      <c r="AR238" s="66" t="str">
        <f t="shared" ca="1" si="96"/>
        <v>-</v>
      </c>
    </row>
    <row r="239" spans="1:44" s="1" customFormat="1" ht="12" x14ac:dyDescent="0.35">
      <c r="A239" s="84"/>
      <c r="B239" s="40">
        <f t="shared" si="76"/>
        <v>236</v>
      </c>
      <c r="C239" s="41">
        <f t="shared" si="77"/>
        <v>44087</v>
      </c>
      <c r="D239" s="28">
        <f>'I Disease Parameters'!$E$6/(1000*365)</f>
        <v>2.4383561643835616E-5</v>
      </c>
      <c r="E239" s="28">
        <f>'I Disease Parameters'!$E$7/(1000*365)</f>
        <v>1.3698630136986302E-5</v>
      </c>
      <c r="F239" s="27">
        <f>(1-'I Disease Parameters'!$E$8)/'I Disease Parameters'!$E$10</f>
        <v>0.16200000000000001</v>
      </c>
      <c r="G239" s="27">
        <f>'I Disease Parameters'!$E$8/'I Disease Parameters'!$E$11</f>
        <v>3.7999999999999999E-2</v>
      </c>
      <c r="H239" s="27">
        <f>1/'I Disease Parameters'!$E$12</f>
        <v>0.05</v>
      </c>
      <c r="I239" s="27">
        <f>'I Disease Parameters'!$E$9/'I Disease Parameters'!$E$14</f>
        <v>0</v>
      </c>
      <c r="J239" s="82">
        <f t="shared" si="97"/>
        <v>2.9622548171950012</v>
      </c>
      <c r="K239" s="60">
        <f t="shared" si="98"/>
        <v>0.96147505943347544</v>
      </c>
      <c r="L239" s="30">
        <f t="shared" si="99"/>
        <v>0.98499999999999999</v>
      </c>
      <c r="M239" s="27">
        <f>J239/'I Disease Parameters'!$E$12</f>
        <v>0.14811274085975007</v>
      </c>
      <c r="N239" s="27">
        <f>K239/'I Disease Parameters'!$E$13</f>
        <v>4.8073752971673774E-2</v>
      </c>
      <c r="O239" s="27">
        <f>L239/'I Disease Parameters'!$E$13</f>
        <v>4.9250000000000002E-2</v>
      </c>
      <c r="P239" s="27">
        <f>(1-L239)/'I Disease Parameters'!$E$13</f>
        <v>7.5000000000000067E-4</v>
      </c>
      <c r="Q239" s="19">
        <f t="shared" si="78"/>
        <v>3420018.3535550549</v>
      </c>
      <c r="R239" s="17">
        <f t="shared" si="79"/>
        <v>321929.91310811712</v>
      </c>
      <c r="S239" s="17">
        <f t="shared" si="80"/>
        <v>717806.18824009295</v>
      </c>
      <c r="T239" s="17">
        <f t="shared" si="81"/>
        <v>168374.358608582</v>
      </c>
      <c r="U239" s="17">
        <f t="shared" si="82"/>
        <v>1187930.2426823634</v>
      </c>
      <c r="V239" s="17">
        <f t="shared" si="83"/>
        <v>3402.8079301732255</v>
      </c>
      <c r="W239" s="17">
        <f t="shared" si="84"/>
        <v>5816059.0561942104</v>
      </c>
      <c r="X239" s="18">
        <f t="shared" ca="1" si="75"/>
        <v>218477.31787760227</v>
      </c>
      <c r="Y239" s="17">
        <f t="shared" si="85"/>
        <v>-66917.043212679215</v>
      </c>
      <c r="Z239" s="17">
        <f t="shared" si="86"/>
        <v>3275.9336964110262</v>
      </c>
      <c r="AA239" s="17">
        <f t="shared" si="87"/>
        <v>16549.504207101068</v>
      </c>
      <c r="AB239" s="17">
        <f t="shared" si="88"/>
        <v>3881.9789125746756</v>
      </c>
      <c r="AC239" s="17">
        <f t="shared" si="89"/>
        <v>43148.401958654402</v>
      </c>
      <c r="AD239" s="18">
        <f t="shared" si="90"/>
        <v>123.36928477200581</v>
      </c>
      <c r="AE239" s="19">
        <f>IF($B239&gt;$C$1,"",p_2*$Q238*($S238/$W238)+p_3*$Q238*($T238/$W238))</f>
        <v>67011.094701757902</v>
      </c>
      <c r="AF239" s="17">
        <f>IF($B239&gt;$C$1,"",p_4*$R238)</f>
        <v>51621.944664696392</v>
      </c>
      <c r="AG239" s="17">
        <f>IF($B239&gt;$C$1,"",p_5*$R238)</f>
        <v>12108.851217644831</v>
      </c>
      <c r="AH239" s="18">
        <f t="shared" si="91"/>
        <v>63730.795882341219</v>
      </c>
      <c r="AI239" s="72"/>
      <c r="AJ239" s="73"/>
      <c r="AK239" s="73"/>
      <c r="AL239" s="72"/>
      <c r="AM239" s="73"/>
      <c r="AN239" s="73">
        <f t="shared" si="92"/>
        <v>518</v>
      </c>
      <c r="AO239" s="19" t="str">
        <f t="shared" ca="1" si="93"/>
        <v>-</v>
      </c>
      <c r="AP239" s="17" t="str">
        <f t="shared" ca="1" si="94"/>
        <v>-</v>
      </c>
      <c r="AQ239" s="17" t="str">
        <f t="shared" ca="1" si="95"/>
        <v>-</v>
      </c>
      <c r="AR239" s="66" t="str">
        <f t="shared" ca="1" si="96"/>
        <v>-</v>
      </c>
    </row>
    <row r="240" spans="1:44" s="1" customFormat="1" ht="12" x14ac:dyDescent="0.35">
      <c r="A240" s="84"/>
      <c r="B240" s="40">
        <f t="shared" si="76"/>
        <v>237</v>
      </c>
      <c r="C240" s="41">
        <f t="shared" si="77"/>
        <v>44088</v>
      </c>
      <c r="D240" s="28">
        <f>'I Disease Parameters'!$E$6/(1000*365)</f>
        <v>2.4383561643835616E-5</v>
      </c>
      <c r="E240" s="28">
        <f>'I Disease Parameters'!$E$7/(1000*365)</f>
        <v>1.3698630136986302E-5</v>
      </c>
      <c r="F240" s="27">
        <f>(1-'I Disease Parameters'!$E$8)/'I Disease Parameters'!$E$10</f>
        <v>0.16200000000000001</v>
      </c>
      <c r="G240" s="27">
        <f>'I Disease Parameters'!$E$8/'I Disease Parameters'!$E$11</f>
        <v>3.7999999999999999E-2</v>
      </c>
      <c r="H240" s="27">
        <f>1/'I Disease Parameters'!$E$12</f>
        <v>0.05</v>
      </c>
      <c r="I240" s="27">
        <f>'I Disease Parameters'!$E$9/'I Disease Parameters'!$E$14</f>
        <v>0</v>
      </c>
      <c r="J240" s="82">
        <f t="shared" si="97"/>
        <v>2.9622548171950012</v>
      </c>
      <c r="K240" s="60">
        <f t="shared" si="98"/>
        <v>0.96147505943347544</v>
      </c>
      <c r="L240" s="30">
        <f t="shared" si="99"/>
        <v>0.98499999999999999</v>
      </c>
      <c r="M240" s="27">
        <f>J240/'I Disease Parameters'!$E$12</f>
        <v>0.14811274085975007</v>
      </c>
      <c r="N240" s="27">
        <f>K240/'I Disease Parameters'!$E$13</f>
        <v>4.8073752971673774E-2</v>
      </c>
      <c r="O240" s="27">
        <f>L240/'I Disease Parameters'!$E$13</f>
        <v>4.9250000000000002E-2</v>
      </c>
      <c r="P240" s="27">
        <f>(1-L240)/'I Disease Parameters'!$E$13</f>
        <v>7.5000000000000067E-4</v>
      </c>
      <c r="Q240" s="19">
        <f t="shared" si="78"/>
        <v>3352836.4153360077</v>
      </c>
      <c r="R240" s="17">
        <f t="shared" si="79"/>
        <v>324816.4253747653</v>
      </c>
      <c r="S240" s="17">
        <f t="shared" si="80"/>
        <v>734058.69179012056</v>
      </c>
      <c r="T240" s="17">
        <f t="shared" si="81"/>
        <v>172186.67087819823</v>
      </c>
      <c r="U240" s="17">
        <f t="shared" si="82"/>
        <v>1232096.7162388177</v>
      </c>
      <c r="V240" s="17">
        <f t="shared" si="83"/>
        <v>3529.088699129662</v>
      </c>
      <c r="W240" s="17">
        <f t="shared" si="84"/>
        <v>5815994.9196179099</v>
      </c>
      <c r="X240" s="18">
        <f t="shared" ca="1" si="75"/>
        <v>218477.31787760227</v>
      </c>
      <c r="Y240" s="17">
        <f t="shared" si="85"/>
        <v>-67181.938219047152</v>
      </c>
      <c r="Z240" s="17">
        <f t="shared" si="86"/>
        <v>2886.5122666481766</v>
      </c>
      <c r="AA240" s="17">
        <f t="shared" si="87"/>
        <v>16252.503550027614</v>
      </c>
      <c r="AB240" s="17">
        <f t="shared" si="88"/>
        <v>3812.3122696162318</v>
      </c>
      <c r="AC240" s="17">
        <f t="shared" si="89"/>
        <v>44166.473556454293</v>
      </c>
      <c r="AD240" s="18">
        <f t="shared" si="90"/>
        <v>126.28076895643653</v>
      </c>
      <c r="AE240" s="19">
        <f>IF($B240&gt;$C$1,"",p_2*$Q239*($S239/$W239)+p_3*$Q239*($T239/$W239))</f>
        <v>67276.904887081299</v>
      </c>
      <c r="AF240" s="17">
        <f>IF($B240&gt;$C$1,"",p_4*$R239)</f>
        <v>52152.645923514974</v>
      </c>
      <c r="AG240" s="17">
        <f>IF($B240&gt;$C$1,"",p_5*$R239)</f>
        <v>12233.336698108451</v>
      </c>
      <c r="AH240" s="18">
        <f t="shared" si="91"/>
        <v>64385.982621623421</v>
      </c>
      <c r="AI240" s="72"/>
      <c r="AJ240" s="73"/>
      <c r="AK240" s="73"/>
      <c r="AL240" s="72"/>
      <c r="AM240" s="73"/>
      <c r="AN240" s="73">
        <f t="shared" si="92"/>
        <v>518</v>
      </c>
      <c r="AO240" s="19" t="str">
        <f t="shared" ca="1" si="93"/>
        <v>-</v>
      </c>
      <c r="AP240" s="17" t="str">
        <f t="shared" ca="1" si="94"/>
        <v>-</v>
      </c>
      <c r="AQ240" s="17" t="str">
        <f t="shared" ca="1" si="95"/>
        <v>-</v>
      </c>
      <c r="AR240" s="66" t="str">
        <f t="shared" ca="1" si="96"/>
        <v>-</v>
      </c>
    </row>
    <row r="241" spans="1:44" s="1" customFormat="1" ht="12" x14ac:dyDescent="0.35">
      <c r="A241" s="84"/>
      <c r="B241" s="40">
        <f t="shared" si="76"/>
        <v>238</v>
      </c>
      <c r="C241" s="41">
        <f t="shared" si="77"/>
        <v>44089</v>
      </c>
      <c r="D241" s="28">
        <f>'I Disease Parameters'!$E$6/(1000*365)</f>
        <v>2.4383561643835616E-5</v>
      </c>
      <c r="E241" s="28">
        <f>'I Disease Parameters'!$E$7/(1000*365)</f>
        <v>1.3698630136986302E-5</v>
      </c>
      <c r="F241" s="27">
        <f>(1-'I Disease Parameters'!$E$8)/'I Disease Parameters'!$E$10</f>
        <v>0.16200000000000001</v>
      </c>
      <c r="G241" s="27">
        <f>'I Disease Parameters'!$E$8/'I Disease Parameters'!$E$11</f>
        <v>3.7999999999999999E-2</v>
      </c>
      <c r="H241" s="27">
        <f>1/'I Disease Parameters'!$E$12</f>
        <v>0.05</v>
      </c>
      <c r="I241" s="27">
        <f>'I Disease Parameters'!$E$9/'I Disease Parameters'!$E$14</f>
        <v>0</v>
      </c>
      <c r="J241" s="82">
        <f t="shared" si="97"/>
        <v>2.9622548171950012</v>
      </c>
      <c r="K241" s="60">
        <f t="shared" si="98"/>
        <v>0.96147505943347544</v>
      </c>
      <c r="L241" s="30">
        <f t="shared" si="99"/>
        <v>0.98499999999999999</v>
      </c>
      <c r="M241" s="27">
        <f>J241/'I Disease Parameters'!$E$12</f>
        <v>0.14811274085975007</v>
      </c>
      <c r="N241" s="27">
        <f>K241/'I Disease Parameters'!$E$13</f>
        <v>4.8073752971673774E-2</v>
      </c>
      <c r="O241" s="27">
        <f>L241/'I Disease Parameters'!$E$13</f>
        <v>4.9250000000000002E-2</v>
      </c>
      <c r="P241" s="27">
        <f>(1-L241)/'I Disease Parameters'!$E$13</f>
        <v>7.5000000000000067E-4</v>
      </c>
      <c r="Q241" s="19">
        <f t="shared" si="78"/>
        <v>3285482.8671587547</v>
      </c>
      <c r="R241" s="17">
        <f t="shared" si="79"/>
        <v>327298.12434167083</v>
      </c>
      <c r="S241" s="17">
        <f t="shared" si="80"/>
        <v>749965.96251280885</v>
      </c>
      <c r="T241" s="17">
        <f t="shared" si="81"/>
        <v>175918.00277701049</v>
      </c>
      <c r="U241" s="17">
        <f t="shared" si="82"/>
        <v>1277262.9663318663</v>
      </c>
      <c r="V241" s="17">
        <f t="shared" si="83"/>
        <v>3658.2287022883106</v>
      </c>
      <c r="W241" s="17">
        <f t="shared" si="84"/>
        <v>5815927.9231221108</v>
      </c>
      <c r="X241" s="18">
        <f t="shared" ca="1" si="75"/>
        <v>218477.31787760227</v>
      </c>
      <c r="Y241" s="17">
        <f t="shared" si="85"/>
        <v>-67353.548177252989</v>
      </c>
      <c r="Z241" s="17">
        <f t="shared" si="86"/>
        <v>2481.6989669055329</v>
      </c>
      <c r="AA241" s="17">
        <f t="shared" si="87"/>
        <v>15907.270722688292</v>
      </c>
      <c r="AB241" s="17">
        <f t="shared" si="88"/>
        <v>3731.3318988122628</v>
      </c>
      <c r="AC241" s="17">
        <f t="shared" si="89"/>
        <v>45166.250093048671</v>
      </c>
      <c r="AD241" s="18">
        <f t="shared" si="90"/>
        <v>129.1400031586486</v>
      </c>
      <c r="AE241" s="19">
        <f>IF($B241&gt;$C$1,"",p_2*$Q240*($S240/$W240)+p_3*$Q240*($T240/$W240))</f>
        <v>67449.433581932273</v>
      </c>
      <c r="AF241" s="17">
        <f>IF($B241&gt;$C$1,"",p_4*$R240)</f>
        <v>52620.260910711979</v>
      </c>
      <c r="AG241" s="17">
        <f>IF($B241&gt;$C$1,"",p_5*$R240)</f>
        <v>12343.02416424108</v>
      </c>
      <c r="AH241" s="18">
        <f t="shared" si="91"/>
        <v>64963.285074953063</v>
      </c>
      <c r="AI241" s="72"/>
      <c r="AJ241" s="73"/>
      <c r="AK241" s="73"/>
      <c r="AL241" s="72"/>
      <c r="AM241" s="73"/>
      <c r="AN241" s="73">
        <f t="shared" si="92"/>
        <v>518</v>
      </c>
      <c r="AO241" s="19" t="str">
        <f t="shared" ca="1" si="93"/>
        <v>-</v>
      </c>
      <c r="AP241" s="17" t="str">
        <f t="shared" ca="1" si="94"/>
        <v>-</v>
      </c>
      <c r="AQ241" s="17" t="str">
        <f t="shared" ca="1" si="95"/>
        <v>-</v>
      </c>
      <c r="AR241" s="66" t="str">
        <f t="shared" ca="1" si="96"/>
        <v>-</v>
      </c>
    </row>
    <row r="242" spans="1:44" s="1" customFormat="1" ht="12" x14ac:dyDescent="0.35">
      <c r="A242" s="84"/>
      <c r="B242" s="40">
        <f t="shared" si="76"/>
        <v>239</v>
      </c>
      <c r="C242" s="41">
        <f t="shared" si="77"/>
        <v>44090</v>
      </c>
      <c r="D242" s="28">
        <f>'I Disease Parameters'!$E$6/(1000*365)</f>
        <v>2.4383561643835616E-5</v>
      </c>
      <c r="E242" s="28">
        <f>'I Disease Parameters'!$E$7/(1000*365)</f>
        <v>1.3698630136986302E-5</v>
      </c>
      <c r="F242" s="27">
        <f>(1-'I Disease Parameters'!$E$8)/'I Disease Parameters'!$E$10</f>
        <v>0.16200000000000001</v>
      </c>
      <c r="G242" s="27">
        <f>'I Disease Parameters'!$E$8/'I Disease Parameters'!$E$11</f>
        <v>3.7999999999999999E-2</v>
      </c>
      <c r="H242" s="27">
        <f>1/'I Disease Parameters'!$E$12</f>
        <v>0.05</v>
      </c>
      <c r="I242" s="27">
        <f>'I Disease Parameters'!$E$9/'I Disease Parameters'!$E$14</f>
        <v>0</v>
      </c>
      <c r="J242" s="82">
        <f t="shared" si="97"/>
        <v>2.9622548171950012</v>
      </c>
      <c r="K242" s="60">
        <f t="shared" si="98"/>
        <v>0.96147505943347544</v>
      </c>
      <c r="L242" s="30">
        <f t="shared" si="99"/>
        <v>0.98499999999999999</v>
      </c>
      <c r="M242" s="27">
        <f>J242/'I Disease Parameters'!$E$12</f>
        <v>0.14811274085975007</v>
      </c>
      <c r="N242" s="27">
        <f>K242/'I Disease Parameters'!$E$13</f>
        <v>4.8073752971673774E-2</v>
      </c>
      <c r="O242" s="27">
        <f>L242/'I Disease Parameters'!$E$13</f>
        <v>4.9250000000000002E-2</v>
      </c>
      <c r="P242" s="27">
        <f>(1-L242)/'I Disease Parameters'!$E$13</f>
        <v>7.5000000000000067E-4</v>
      </c>
      <c r="Q242" s="19">
        <f t="shared" si="78"/>
        <v>3218052.1351318215</v>
      </c>
      <c r="R242" s="17">
        <f t="shared" si="79"/>
        <v>329361.55438673118</v>
      </c>
      <c r="S242" s="17">
        <f t="shared" si="80"/>
        <v>765479.68702418322</v>
      </c>
      <c r="T242" s="17">
        <f t="shared" si="81"/>
        <v>179557.02152748898</v>
      </c>
      <c r="U242" s="17">
        <f t="shared" si="82"/>
        <v>1323407.7293413111</v>
      </c>
      <c r="V242" s="17">
        <f t="shared" si="83"/>
        <v>3790.1672043710687</v>
      </c>
      <c r="W242" s="17">
        <f t="shared" si="84"/>
        <v>5815858.1274115359</v>
      </c>
      <c r="X242" s="18">
        <f t="shared" ca="1" si="75"/>
        <v>218477.31787760227</v>
      </c>
      <c r="Y242" s="17">
        <f t="shared" si="85"/>
        <v>-67430.732026933227</v>
      </c>
      <c r="Z242" s="17">
        <f t="shared" si="86"/>
        <v>2063.4300450603478</v>
      </c>
      <c r="AA242" s="17">
        <f t="shared" si="87"/>
        <v>15513.72451137437</v>
      </c>
      <c r="AB242" s="17">
        <f t="shared" si="88"/>
        <v>3639.0187504784844</v>
      </c>
      <c r="AC242" s="17">
        <f t="shared" si="89"/>
        <v>46144.76300944481</v>
      </c>
      <c r="AD242" s="18">
        <f t="shared" si="90"/>
        <v>131.93850208275808</v>
      </c>
      <c r="AE242" s="19">
        <f>IF($B242&gt;$C$1,"",p_2*$Q241*($S241/$W241)+p_3*$Q241*($T241/$W241))</f>
        <v>67527.5384493444</v>
      </c>
      <c r="AF242" s="17">
        <f>IF($B242&gt;$C$1,"",p_4*$R241)</f>
        <v>53022.296143350679</v>
      </c>
      <c r="AG242" s="17">
        <f>IF($B242&gt;$C$1,"",p_5*$R241)</f>
        <v>12437.328724983492</v>
      </c>
      <c r="AH242" s="18">
        <f t="shared" si="91"/>
        <v>65459.624868334169</v>
      </c>
      <c r="AI242" s="72"/>
      <c r="AJ242" s="73"/>
      <c r="AK242" s="73"/>
      <c r="AL242" s="72"/>
      <c r="AM242" s="73"/>
      <c r="AN242" s="73">
        <f t="shared" si="92"/>
        <v>518</v>
      </c>
      <c r="AO242" s="19" t="str">
        <f t="shared" ca="1" si="93"/>
        <v>-</v>
      </c>
      <c r="AP242" s="17" t="str">
        <f t="shared" ca="1" si="94"/>
        <v>-</v>
      </c>
      <c r="AQ242" s="17" t="str">
        <f t="shared" ca="1" si="95"/>
        <v>-</v>
      </c>
      <c r="AR242" s="66" t="str">
        <f t="shared" ca="1" si="96"/>
        <v>-</v>
      </c>
    </row>
    <row r="243" spans="1:44" s="1" customFormat="1" ht="12" x14ac:dyDescent="0.35">
      <c r="A243" s="84"/>
      <c r="B243" s="40">
        <f t="shared" si="76"/>
        <v>240</v>
      </c>
      <c r="C243" s="41">
        <f t="shared" si="77"/>
        <v>44091</v>
      </c>
      <c r="D243" s="28">
        <f>'I Disease Parameters'!$E$6/(1000*365)</f>
        <v>2.4383561643835616E-5</v>
      </c>
      <c r="E243" s="28">
        <f>'I Disease Parameters'!$E$7/(1000*365)</f>
        <v>1.3698630136986302E-5</v>
      </c>
      <c r="F243" s="27">
        <f>(1-'I Disease Parameters'!$E$8)/'I Disease Parameters'!$E$10</f>
        <v>0.16200000000000001</v>
      </c>
      <c r="G243" s="27">
        <f>'I Disease Parameters'!$E$8/'I Disease Parameters'!$E$11</f>
        <v>3.7999999999999999E-2</v>
      </c>
      <c r="H243" s="27">
        <f>1/'I Disease Parameters'!$E$12</f>
        <v>0.05</v>
      </c>
      <c r="I243" s="27">
        <f>'I Disease Parameters'!$E$9/'I Disease Parameters'!$E$14</f>
        <v>0</v>
      </c>
      <c r="J243" s="82">
        <f t="shared" si="97"/>
        <v>2.9622548171950012</v>
      </c>
      <c r="K243" s="60">
        <f t="shared" si="98"/>
        <v>0.96147505943347544</v>
      </c>
      <c r="L243" s="30">
        <f t="shared" si="99"/>
        <v>0.98499999999999999</v>
      </c>
      <c r="M243" s="27">
        <f>J243/'I Disease Parameters'!$E$12</f>
        <v>0.14811274085975007</v>
      </c>
      <c r="N243" s="27">
        <f>K243/'I Disease Parameters'!$E$13</f>
        <v>4.8073752971673774E-2</v>
      </c>
      <c r="O243" s="27">
        <f>L243/'I Disease Parameters'!$E$13</f>
        <v>4.9250000000000002E-2</v>
      </c>
      <c r="P243" s="27">
        <f>(1-L243)/'I Disease Parameters'!$E$13</f>
        <v>7.5000000000000067E-4</v>
      </c>
      <c r="Q243" s="19">
        <f t="shared" si="78"/>
        <v>3150639.2404620773</v>
      </c>
      <c r="R243" s="17">
        <f t="shared" si="79"/>
        <v>330995.35480621504</v>
      </c>
      <c r="S243" s="17">
        <f t="shared" si="80"/>
        <v>780551.78846051462</v>
      </c>
      <c r="T243" s="17">
        <f t="shared" si="81"/>
        <v>183092.44983258392</v>
      </c>
      <c r="U243" s="17">
        <f t="shared" si="82"/>
        <v>1370506.7681297446</v>
      </c>
      <c r="V243" s="17">
        <f t="shared" si="83"/>
        <v>3924.8349705166856</v>
      </c>
      <c r="W243" s="17">
        <f t="shared" si="84"/>
        <v>5815785.6016911352</v>
      </c>
      <c r="X243" s="18">
        <f t="shared" ca="1" si="75"/>
        <v>218477.31787760227</v>
      </c>
      <c r="Y243" s="17">
        <f t="shared" si="85"/>
        <v>-67412.894669744186</v>
      </c>
      <c r="Z243" s="17">
        <f t="shared" si="86"/>
        <v>1633.8004194838577</v>
      </c>
      <c r="AA243" s="17">
        <f t="shared" si="87"/>
        <v>15072.101436331403</v>
      </c>
      <c r="AB243" s="17">
        <f t="shared" si="88"/>
        <v>3535.4283050949452</v>
      </c>
      <c r="AC243" s="17">
        <f t="shared" si="89"/>
        <v>47099.03878843342</v>
      </c>
      <c r="AD243" s="18">
        <f t="shared" si="90"/>
        <v>134.66776614561695</v>
      </c>
      <c r="AE243" s="19">
        <f>IF($B243&gt;$C$1,"",p_2*$Q242*($S242/$W242)+p_3*$Q242*($T242/$W242))</f>
        <v>67510.623098945012</v>
      </c>
      <c r="AF243" s="17">
        <f>IF($B243&gt;$C$1,"",p_4*$R242)</f>
        <v>53356.57181065045</v>
      </c>
      <c r="AG243" s="17">
        <f>IF($B243&gt;$C$1,"",p_5*$R242)</f>
        <v>12515.739066695785</v>
      </c>
      <c r="AH243" s="18">
        <f t="shared" si="91"/>
        <v>65872.31087734623</v>
      </c>
      <c r="AI243" s="72"/>
      <c r="AJ243" s="73"/>
      <c r="AK243" s="73"/>
      <c r="AL243" s="72"/>
      <c r="AM243" s="73"/>
      <c r="AN243" s="73">
        <f t="shared" si="92"/>
        <v>518</v>
      </c>
      <c r="AO243" s="19" t="str">
        <f t="shared" ca="1" si="93"/>
        <v>-</v>
      </c>
      <c r="AP243" s="17" t="str">
        <f t="shared" ca="1" si="94"/>
        <v>-</v>
      </c>
      <c r="AQ243" s="17" t="str">
        <f t="shared" ca="1" si="95"/>
        <v>-</v>
      </c>
      <c r="AR243" s="66" t="str">
        <f t="shared" ca="1" si="96"/>
        <v>-</v>
      </c>
    </row>
    <row r="244" spans="1:44" s="1" customFormat="1" ht="12" x14ac:dyDescent="0.35">
      <c r="A244" s="84"/>
      <c r="B244" s="40">
        <f t="shared" si="76"/>
        <v>241</v>
      </c>
      <c r="C244" s="41">
        <f t="shared" si="77"/>
        <v>44092</v>
      </c>
      <c r="D244" s="28">
        <f>'I Disease Parameters'!$E$6/(1000*365)</f>
        <v>2.4383561643835616E-5</v>
      </c>
      <c r="E244" s="28">
        <f>'I Disease Parameters'!$E$7/(1000*365)</f>
        <v>1.3698630136986302E-5</v>
      </c>
      <c r="F244" s="27">
        <f>(1-'I Disease Parameters'!$E$8)/'I Disease Parameters'!$E$10</f>
        <v>0.16200000000000001</v>
      </c>
      <c r="G244" s="27">
        <f>'I Disease Parameters'!$E$8/'I Disease Parameters'!$E$11</f>
        <v>3.7999999999999999E-2</v>
      </c>
      <c r="H244" s="27">
        <f>1/'I Disease Parameters'!$E$12</f>
        <v>0.05</v>
      </c>
      <c r="I244" s="27">
        <f>'I Disease Parameters'!$E$9/'I Disease Parameters'!$E$14</f>
        <v>0</v>
      </c>
      <c r="J244" s="82">
        <f t="shared" si="97"/>
        <v>2.9622548171950012</v>
      </c>
      <c r="K244" s="60">
        <f t="shared" si="98"/>
        <v>0.96147505943347544</v>
      </c>
      <c r="L244" s="30">
        <f t="shared" si="99"/>
        <v>0.98499999999999999</v>
      </c>
      <c r="M244" s="27">
        <f>J244/'I Disease Parameters'!$E$12</f>
        <v>0.14811274085975007</v>
      </c>
      <c r="N244" s="27">
        <f>K244/'I Disease Parameters'!$E$13</f>
        <v>4.8073752971673774E-2</v>
      </c>
      <c r="O244" s="27">
        <f>L244/'I Disease Parameters'!$E$13</f>
        <v>4.9250000000000002E-2</v>
      </c>
      <c r="P244" s="27">
        <f>(1-L244)/'I Disease Parameters'!$E$13</f>
        <v>7.5000000000000067E-4</v>
      </c>
      <c r="Q244" s="19">
        <f t="shared" si="78"/>
        <v>3083339.2423902154</v>
      </c>
      <c r="R244" s="17">
        <f t="shared" si="79"/>
        <v>332190.39785896731</v>
      </c>
      <c r="S244" s="17">
        <f t="shared" si="80"/>
        <v>795134.75402584288</v>
      </c>
      <c r="T244" s="17">
        <f t="shared" si="81"/>
        <v>186513.14270783972</v>
      </c>
      <c r="U244" s="17">
        <f t="shared" si="82"/>
        <v>1418532.8866417082</v>
      </c>
      <c r="V244" s="17">
        <f t="shared" si="83"/>
        <v>4062.1543078911236</v>
      </c>
      <c r="W244" s="17">
        <f t="shared" si="84"/>
        <v>5815710.4236245733</v>
      </c>
      <c r="X244" s="18">
        <f t="shared" ca="1" si="75"/>
        <v>218477.31787760227</v>
      </c>
      <c r="Y244" s="17">
        <f t="shared" si="85"/>
        <v>-67299.998071861919</v>
      </c>
      <c r="Z244" s="17">
        <f t="shared" si="86"/>
        <v>1195.0430527522694</v>
      </c>
      <c r="AA244" s="17">
        <f t="shared" si="87"/>
        <v>14582.965565328253</v>
      </c>
      <c r="AB244" s="17">
        <f t="shared" si="88"/>
        <v>3420.6928752558015</v>
      </c>
      <c r="AC244" s="17">
        <f t="shared" si="89"/>
        <v>48026.118511963636</v>
      </c>
      <c r="AD244" s="18">
        <f t="shared" si="90"/>
        <v>137.31933737443796</v>
      </c>
      <c r="AE244" s="19">
        <f>IF($B244&gt;$C$1,"",p_2*$Q243*($S243/$W243)+p_3*$Q243*($T243/$W243))</f>
        <v>67398.648196937807</v>
      </c>
      <c r="AF244" s="17">
        <f>IF($B244&gt;$C$1,"",p_4*$R243)</f>
        <v>53621.247478606834</v>
      </c>
      <c r="AG244" s="17">
        <f>IF($B244&gt;$C$1,"",p_5*$R243)</f>
        <v>12577.823482636171</v>
      </c>
      <c r="AH244" s="18">
        <f t="shared" si="91"/>
        <v>66199.070961243007</v>
      </c>
      <c r="AI244" s="72"/>
      <c r="AJ244" s="73"/>
      <c r="AK244" s="73"/>
      <c r="AL244" s="72"/>
      <c r="AM244" s="73"/>
      <c r="AN244" s="73">
        <f t="shared" si="92"/>
        <v>518</v>
      </c>
      <c r="AO244" s="19" t="str">
        <f t="shared" ca="1" si="93"/>
        <v>-</v>
      </c>
      <c r="AP244" s="17" t="str">
        <f t="shared" ca="1" si="94"/>
        <v>-</v>
      </c>
      <c r="AQ244" s="17" t="str">
        <f t="shared" ca="1" si="95"/>
        <v>-</v>
      </c>
      <c r="AR244" s="66" t="str">
        <f t="shared" ca="1" si="96"/>
        <v>-</v>
      </c>
    </row>
    <row r="245" spans="1:44" s="1" customFormat="1" ht="12" x14ac:dyDescent="0.35">
      <c r="A245" s="84"/>
      <c r="B245" s="40">
        <f t="shared" si="76"/>
        <v>242</v>
      </c>
      <c r="C245" s="41">
        <f t="shared" si="77"/>
        <v>44093</v>
      </c>
      <c r="D245" s="28">
        <f>'I Disease Parameters'!$E$6/(1000*365)</f>
        <v>2.4383561643835616E-5</v>
      </c>
      <c r="E245" s="28">
        <f>'I Disease Parameters'!$E$7/(1000*365)</f>
        <v>1.3698630136986302E-5</v>
      </c>
      <c r="F245" s="27">
        <f>(1-'I Disease Parameters'!$E$8)/'I Disease Parameters'!$E$10</f>
        <v>0.16200000000000001</v>
      </c>
      <c r="G245" s="27">
        <f>'I Disease Parameters'!$E$8/'I Disease Parameters'!$E$11</f>
        <v>3.7999999999999999E-2</v>
      </c>
      <c r="H245" s="27">
        <f>1/'I Disease Parameters'!$E$12</f>
        <v>0.05</v>
      </c>
      <c r="I245" s="27">
        <f>'I Disease Parameters'!$E$9/'I Disease Parameters'!$E$14</f>
        <v>0</v>
      </c>
      <c r="J245" s="82">
        <f t="shared" si="97"/>
        <v>2.9622548171950012</v>
      </c>
      <c r="K245" s="60">
        <f t="shared" si="98"/>
        <v>0.96147505943347544</v>
      </c>
      <c r="L245" s="30">
        <f t="shared" si="99"/>
        <v>0.98499999999999999</v>
      </c>
      <c r="M245" s="27">
        <f>J245/'I Disease Parameters'!$E$12</f>
        <v>0.14811274085975007</v>
      </c>
      <c r="N245" s="27">
        <f>K245/'I Disease Parameters'!$E$13</f>
        <v>4.8073752971673774E-2</v>
      </c>
      <c r="O245" s="27">
        <f>L245/'I Disease Parameters'!$E$13</f>
        <v>4.9250000000000002E-2</v>
      </c>
      <c r="P245" s="27">
        <f>(1-L245)/'I Disease Parameters'!$E$13</f>
        <v>7.5000000000000067E-4</v>
      </c>
      <c r="Q245" s="19">
        <f t="shared" si="78"/>
        <v>3016246.6769542382</v>
      </c>
      <c r="R245" s="17">
        <f t="shared" si="79"/>
        <v>332939.90337950474</v>
      </c>
      <c r="S245" s="17">
        <f t="shared" si="80"/>
        <v>809181.96852079895</v>
      </c>
      <c r="T245" s="17">
        <f t="shared" si="81"/>
        <v>189808.16571653087</v>
      </c>
      <c r="U245" s="17">
        <f t="shared" si="82"/>
        <v>1467455.9646640101</v>
      </c>
      <c r="V245" s="17">
        <f t="shared" si="83"/>
        <v>4202.0391649220037</v>
      </c>
      <c r="W245" s="17">
        <f t="shared" si="84"/>
        <v>5815632.6792350831</v>
      </c>
      <c r="X245" s="18">
        <f t="shared" ca="1" si="75"/>
        <v>218477.31787760227</v>
      </c>
      <c r="Y245" s="17">
        <f t="shared" si="85"/>
        <v>-67092.565435977187</v>
      </c>
      <c r="Z245" s="17">
        <f t="shared" si="86"/>
        <v>749.50552053743741</v>
      </c>
      <c r="AA245" s="17">
        <f t="shared" si="87"/>
        <v>14047.214494956075</v>
      </c>
      <c r="AB245" s="17">
        <f t="shared" si="88"/>
        <v>3295.023008691147</v>
      </c>
      <c r="AC245" s="17">
        <f t="shared" si="89"/>
        <v>48923.078022301896</v>
      </c>
      <c r="AD245" s="18">
        <f t="shared" si="90"/>
        <v>139.88485703088008</v>
      </c>
      <c r="AE245" s="19">
        <f>IF($B245&gt;$C$1,"",p_2*$Q244*($S244/$W244)+p_3*$Q244*($T244/$W244))</f>
        <v>67192.13564572623</v>
      </c>
      <c r="AF245" s="17">
        <f>IF($B245&gt;$C$1,"",p_4*$R244)</f>
        <v>53814.844453152706</v>
      </c>
      <c r="AG245" s="17">
        <f>IF($B245&gt;$C$1,"",p_5*$R244)</f>
        <v>12623.235118640758</v>
      </c>
      <c r="AH245" s="18">
        <f t="shared" si="91"/>
        <v>66438.079571793467</v>
      </c>
      <c r="AI245" s="72"/>
      <c r="AJ245" s="73"/>
      <c r="AK245" s="73"/>
      <c r="AL245" s="72"/>
      <c r="AM245" s="73"/>
      <c r="AN245" s="73">
        <f t="shared" si="92"/>
        <v>518</v>
      </c>
      <c r="AO245" s="19" t="str">
        <f t="shared" ca="1" si="93"/>
        <v>-</v>
      </c>
      <c r="AP245" s="17" t="str">
        <f t="shared" ca="1" si="94"/>
        <v>-</v>
      </c>
      <c r="AQ245" s="17" t="str">
        <f t="shared" ca="1" si="95"/>
        <v>-</v>
      </c>
      <c r="AR245" s="66" t="str">
        <f t="shared" ca="1" si="96"/>
        <v>-</v>
      </c>
    </row>
    <row r="246" spans="1:44" s="1" customFormat="1" ht="12" x14ac:dyDescent="0.35">
      <c r="A246" s="84"/>
      <c r="B246" s="40">
        <f t="shared" si="76"/>
        <v>243</v>
      </c>
      <c r="C246" s="41">
        <f t="shared" si="77"/>
        <v>44094</v>
      </c>
      <c r="D246" s="28">
        <f>'I Disease Parameters'!$E$6/(1000*365)</f>
        <v>2.4383561643835616E-5</v>
      </c>
      <c r="E246" s="28">
        <f>'I Disease Parameters'!$E$7/(1000*365)</f>
        <v>1.3698630136986302E-5</v>
      </c>
      <c r="F246" s="27">
        <f>(1-'I Disease Parameters'!$E$8)/'I Disease Parameters'!$E$10</f>
        <v>0.16200000000000001</v>
      </c>
      <c r="G246" s="27">
        <f>'I Disease Parameters'!$E$8/'I Disease Parameters'!$E$11</f>
        <v>3.7999999999999999E-2</v>
      </c>
      <c r="H246" s="27">
        <f>1/'I Disease Parameters'!$E$12</f>
        <v>0.05</v>
      </c>
      <c r="I246" s="27">
        <f>'I Disease Parameters'!$E$9/'I Disease Parameters'!$E$14</f>
        <v>0</v>
      </c>
      <c r="J246" s="82">
        <f t="shared" si="97"/>
        <v>2.9622548171950012</v>
      </c>
      <c r="K246" s="60">
        <f t="shared" si="98"/>
        <v>0.96147505943347544</v>
      </c>
      <c r="L246" s="30">
        <f t="shared" si="99"/>
        <v>0.98499999999999999</v>
      </c>
      <c r="M246" s="27">
        <f>J246/'I Disease Parameters'!$E$12</f>
        <v>0.14811274085975007</v>
      </c>
      <c r="N246" s="27">
        <f>K246/'I Disease Parameters'!$E$13</f>
        <v>4.8073752971673774E-2</v>
      </c>
      <c r="O246" s="27">
        <f>L246/'I Disease Parameters'!$E$13</f>
        <v>4.9250000000000002E-2</v>
      </c>
      <c r="P246" s="27">
        <f>(1-L246)/'I Disease Parameters'!$E$13</f>
        <v>7.5000000000000067E-4</v>
      </c>
      <c r="Q246" s="19">
        <f t="shared" si="78"/>
        <v>2949454.998684579</v>
      </c>
      <c r="R246" s="17">
        <f t="shared" si="79"/>
        <v>333239.52754297125</v>
      </c>
      <c r="S246" s="17">
        <f t="shared" si="80"/>
        <v>822648.0497577386</v>
      </c>
      <c r="T246" s="17">
        <f t="shared" si="81"/>
        <v>192966.87364726639</v>
      </c>
      <c r="U246" s="17">
        <f t="shared" si="82"/>
        <v>1517243.0131150871</v>
      </c>
      <c r="V246" s="17">
        <f t="shared" si="83"/>
        <v>4344.3952892094021</v>
      </c>
      <c r="W246" s="17">
        <f t="shared" si="84"/>
        <v>5815552.4627476428</v>
      </c>
      <c r="X246" s="18">
        <f t="shared" ca="1" si="75"/>
        <v>218477.31787760227</v>
      </c>
      <c r="Y246" s="17">
        <f t="shared" si="85"/>
        <v>-66791.678269659169</v>
      </c>
      <c r="Z246" s="17">
        <f t="shared" si="86"/>
        <v>299.62416346650571</v>
      </c>
      <c r="AA246" s="17">
        <f t="shared" si="87"/>
        <v>13466.081236939644</v>
      </c>
      <c r="AB246" s="17">
        <f t="shared" si="88"/>
        <v>3158.7079307355161</v>
      </c>
      <c r="AC246" s="17">
        <f t="shared" si="89"/>
        <v>49787.04845107696</v>
      </c>
      <c r="AD246" s="18">
        <f t="shared" si="90"/>
        <v>142.35612428739842</v>
      </c>
      <c r="AE246" s="19">
        <f>IF($B246&gt;$C$1,"",p_2*$Q245*($S245/$W245)+p_3*$Q245*($T245/$W245))</f>
        <v>66892.165659961713</v>
      </c>
      <c r="AF246" s="17">
        <f>IF($B246&gt;$C$1,"",p_4*$R245)</f>
        <v>53936.264347479773</v>
      </c>
      <c r="AG246" s="17">
        <f>IF($B246&gt;$C$1,"",p_5*$R245)</f>
        <v>12651.71632842118</v>
      </c>
      <c r="AH246" s="18">
        <f t="shared" si="91"/>
        <v>66587.980675900952</v>
      </c>
      <c r="AI246" s="72"/>
      <c r="AJ246" s="73"/>
      <c r="AK246" s="73"/>
      <c r="AL246" s="72"/>
      <c r="AM246" s="73"/>
      <c r="AN246" s="73">
        <f t="shared" si="92"/>
        <v>518</v>
      </c>
      <c r="AO246" s="19" t="str">
        <f t="shared" ca="1" si="93"/>
        <v>-</v>
      </c>
      <c r="AP246" s="17" t="str">
        <f t="shared" ca="1" si="94"/>
        <v>-</v>
      </c>
      <c r="AQ246" s="17" t="str">
        <f t="shared" ca="1" si="95"/>
        <v>-</v>
      </c>
      <c r="AR246" s="66" t="str">
        <f t="shared" ca="1" si="96"/>
        <v>-</v>
      </c>
    </row>
    <row r="247" spans="1:44" s="1" customFormat="1" ht="12" x14ac:dyDescent="0.35">
      <c r="A247" s="84"/>
      <c r="B247" s="40">
        <f t="shared" si="76"/>
        <v>244</v>
      </c>
      <c r="C247" s="41">
        <f t="shared" si="77"/>
        <v>44095</v>
      </c>
      <c r="D247" s="28">
        <f>'I Disease Parameters'!$E$6/(1000*365)</f>
        <v>2.4383561643835616E-5</v>
      </c>
      <c r="E247" s="28">
        <f>'I Disease Parameters'!$E$7/(1000*365)</f>
        <v>1.3698630136986302E-5</v>
      </c>
      <c r="F247" s="27">
        <f>(1-'I Disease Parameters'!$E$8)/'I Disease Parameters'!$E$10</f>
        <v>0.16200000000000001</v>
      </c>
      <c r="G247" s="27">
        <f>'I Disease Parameters'!$E$8/'I Disease Parameters'!$E$11</f>
        <v>3.7999999999999999E-2</v>
      </c>
      <c r="H247" s="27">
        <f>1/'I Disease Parameters'!$E$12</f>
        <v>0.05</v>
      </c>
      <c r="I247" s="27">
        <f>'I Disease Parameters'!$E$9/'I Disease Parameters'!$E$14</f>
        <v>0</v>
      </c>
      <c r="J247" s="82">
        <f t="shared" si="97"/>
        <v>2.9622548171950012</v>
      </c>
      <c r="K247" s="60">
        <f t="shared" si="98"/>
        <v>0.96147505943347544</v>
      </c>
      <c r="L247" s="30">
        <f t="shared" si="99"/>
        <v>0.98499999999999999</v>
      </c>
      <c r="M247" s="27">
        <f>J247/'I Disease Parameters'!$E$12</f>
        <v>0.14811274085975007</v>
      </c>
      <c r="N247" s="27">
        <f>K247/'I Disease Parameters'!$E$13</f>
        <v>4.8073752971673774E-2</v>
      </c>
      <c r="O247" s="27">
        <f>L247/'I Disease Parameters'!$E$13</f>
        <v>4.9250000000000002E-2</v>
      </c>
      <c r="P247" s="27">
        <f>(1-L247)/'I Disease Parameters'!$E$13</f>
        <v>7.5000000000000067E-4</v>
      </c>
      <c r="Q247" s="19">
        <f t="shared" si="78"/>
        <v>2883056.0323551572</v>
      </c>
      <c r="R247" s="17">
        <f t="shared" si="79"/>
        <v>333087.4238276002</v>
      </c>
      <c r="S247" s="17">
        <f t="shared" si="80"/>
        <v>835489.18158044643</v>
      </c>
      <c r="T247" s="17">
        <f t="shared" si="81"/>
        <v>195978.98862970521</v>
      </c>
      <c r="U247" s="17">
        <f t="shared" si="82"/>
        <v>1567858.2499792371</v>
      </c>
      <c r="V247" s="17">
        <f t="shared" si="83"/>
        <v>4489.1204444448522</v>
      </c>
      <c r="W247" s="17">
        <f t="shared" si="84"/>
        <v>5815469.8763721464</v>
      </c>
      <c r="X247" s="18">
        <f t="shared" ca="1" si="75"/>
        <v>218477.31787760227</v>
      </c>
      <c r="Y247" s="17">
        <f t="shared" si="85"/>
        <v>-66398.966329421848</v>
      </c>
      <c r="Z247" s="17">
        <f t="shared" si="86"/>
        <v>-152.10371537104947</v>
      </c>
      <c r="AA247" s="17">
        <f t="shared" si="87"/>
        <v>12841.13182270783</v>
      </c>
      <c r="AB247" s="17">
        <f t="shared" si="88"/>
        <v>3012.1149824388267</v>
      </c>
      <c r="AC247" s="17">
        <f t="shared" si="89"/>
        <v>50615.236864150036</v>
      </c>
      <c r="AD247" s="18">
        <f t="shared" si="90"/>
        <v>144.72515523545007</v>
      </c>
      <c r="AE247" s="19">
        <f>IF($B247&gt;$C$1,"",p_2*$Q246*($S246/$W246)+p_3*$Q246*($T246/$W246))</f>
        <v>66500.36671825801</v>
      </c>
      <c r="AF247" s="17">
        <f>IF($B247&gt;$C$1,"",p_4*$R246)</f>
        <v>53984.803461961346</v>
      </c>
      <c r="AG247" s="17">
        <f>IF($B247&gt;$C$1,"",p_5*$R246)</f>
        <v>12663.102046632906</v>
      </c>
      <c r="AH247" s="18">
        <f t="shared" si="91"/>
        <v>66647.905508594253</v>
      </c>
      <c r="AI247" s="72"/>
      <c r="AJ247" s="73"/>
      <c r="AK247" s="73"/>
      <c r="AL247" s="72"/>
      <c r="AM247" s="73"/>
      <c r="AN247" s="73">
        <f t="shared" si="92"/>
        <v>518</v>
      </c>
      <c r="AO247" s="19" t="str">
        <f t="shared" ca="1" si="93"/>
        <v>-</v>
      </c>
      <c r="AP247" s="17" t="str">
        <f t="shared" ca="1" si="94"/>
        <v>-</v>
      </c>
      <c r="AQ247" s="17" t="str">
        <f t="shared" ca="1" si="95"/>
        <v>-</v>
      </c>
      <c r="AR247" s="66" t="str">
        <f t="shared" ca="1" si="96"/>
        <v>-</v>
      </c>
    </row>
    <row r="248" spans="1:44" s="1" customFormat="1" ht="12" x14ac:dyDescent="0.35">
      <c r="A248" s="84"/>
      <c r="B248" s="40">
        <f t="shared" si="76"/>
        <v>245</v>
      </c>
      <c r="C248" s="41">
        <f t="shared" si="77"/>
        <v>44096</v>
      </c>
      <c r="D248" s="28">
        <f>'I Disease Parameters'!$E$6/(1000*365)</f>
        <v>2.4383561643835616E-5</v>
      </c>
      <c r="E248" s="28">
        <f>'I Disease Parameters'!$E$7/(1000*365)</f>
        <v>1.3698630136986302E-5</v>
      </c>
      <c r="F248" s="27">
        <f>(1-'I Disease Parameters'!$E$8)/'I Disease Parameters'!$E$10</f>
        <v>0.16200000000000001</v>
      </c>
      <c r="G248" s="27">
        <f>'I Disease Parameters'!$E$8/'I Disease Parameters'!$E$11</f>
        <v>3.7999999999999999E-2</v>
      </c>
      <c r="H248" s="27">
        <f>1/'I Disease Parameters'!$E$12</f>
        <v>0.05</v>
      </c>
      <c r="I248" s="27">
        <f>'I Disease Parameters'!$E$9/'I Disease Parameters'!$E$14</f>
        <v>0</v>
      </c>
      <c r="J248" s="82">
        <f t="shared" si="97"/>
        <v>2.9622548171950012</v>
      </c>
      <c r="K248" s="60">
        <f t="shared" si="98"/>
        <v>0.96147505943347544</v>
      </c>
      <c r="L248" s="30">
        <f t="shared" si="99"/>
        <v>0.98499999999999999</v>
      </c>
      <c r="M248" s="27">
        <f>J248/'I Disease Parameters'!$E$12</f>
        <v>0.14811274085975007</v>
      </c>
      <c r="N248" s="27">
        <f>K248/'I Disease Parameters'!$E$13</f>
        <v>4.8073752971673774E-2</v>
      </c>
      <c r="O248" s="27">
        <f>L248/'I Disease Parameters'!$E$13</f>
        <v>4.9250000000000002E-2</v>
      </c>
      <c r="P248" s="27">
        <f>(1-L248)/'I Disease Parameters'!$E$13</f>
        <v>7.5000000000000067E-4</v>
      </c>
      <c r="Q248" s="19">
        <f t="shared" si="78"/>
        <v>2817139.4417796158</v>
      </c>
      <c r="R248" s="17">
        <f t="shared" si="79"/>
        <v>332484.27474616648</v>
      </c>
      <c r="S248" s="17">
        <f t="shared" si="80"/>
        <v>847663.44010421354</v>
      </c>
      <c r="T248" s="17">
        <f t="shared" si="81"/>
        <v>198834.67665998894</v>
      </c>
      <c r="U248" s="17">
        <f t="shared" si="82"/>
        <v>1619263.1967379986</v>
      </c>
      <c r="V248" s="17">
        <f t="shared" si="83"/>
        <v>4636.1046859171311</v>
      </c>
      <c r="W248" s="17">
        <f t="shared" si="84"/>
        <v>5815385.0300279837</v>
      </c>
      <c r="X248" s="18">
        <f t="shared" ca="1" si="75"/>
        <v>218477.31787760227</v>
      </c>
      <c r="Y248" s="17">
        <f t="shared" si="85"/>
        <v>-65916.59057554137</v>
      </c>
      <c r="Z248" s="17">
        <f t="shared" si="86"/>
        <v>-603.14908143371576</v>
      </c>
      <c r="AA248" s="17">
        <f t="shared" si="87"/>
        <v>12174.258523767116</v>
      </c>
      <c r="AB248" s="17">
        <f t="shared" si="88"/>
        <v>2855.6880302837235</v>
      </c>
      <c r="AC248" s="17">
        <f t="shared" si="89"/>
        <v>51404.946758761536</v>
      </c>
      <c r="AD248" s="18">
        <f t="shared" si="90"/>
        <v>146.98424147227888</v>
      </c>
      <c r="AE248" s="19">
        <f>IF($B248&gt;$C$1,"",p_2*$Q247*($S247/$W247)+p_3*$Q247*($T247/$W247))</f>
        <v>66018.898525508601</v>
      </c>
      <c r="AF248" s="17">
        <f>IF($B248&gt;$C$1,"",p_4*$R247)</f>
        <v>53960.162660071233</v>
      </c>
      <c r="AG248" s="17">
        <f>IF($B248&gt;$C$1,"",p_5*$R247)</f>
        <v>12657.322105448808</v>
      </c>
      <c r="AH248" s="18">
        <f t="shared" si="91"/>
        <v>66617.484765520043</v>
      </c>
      <c r="AI248" s="72"/>
      <c r="AJ248" s="73"/>
      <c r="AK248" s="73"/>
      <c r="AL248" s="72"/>
      <c r="AM248" s="73"/>
      <c r="AN248" s="73">
        <f t="shared" si="92"/>
        <v>518</v>
      </c>
      <c r="AO248" s="19" t="str">
        <f t="shared" ca="1" si="93"/>
        <v>-</v>
      </c>
      <c r="AP248" s="17" t="str">
        <f t="shared" ca="1" si="94"/>
        <v>-</v>
      </c>
      <c r="AQ248" s="17" t="str">
        <f t="shared" ca="1" si="95"/>
        <v>-</v>
      </c>
      <c r="AR248" s="66" t="str">
        <f t="shared" ca="1" si="96"/>
        <v>-</v>
      </c>
    </row>
    <row r="249" spans="1:44" s="1" customFormat="1" ht="12" x14ac:dyDescent="0.35">
      <c r="A249" s="84"/>
      <c r="B249" s="40">
        <f t="shared" si="76"/>
        <v>246</v>
      </c>
      <c r="C249" s="41">
        <f t="shared" si="77"/>
        <v>44097</v>
      </c>
      <c r="D249" s="28">
        <f>'I Disease Parameters'!$E$6/(1000*365)</f>
        <v>2.4383561643835616E-5</v>
      </c>
      <c r="E249" s="28">
        <f>'I Disease Parameters'!$E$7/(1000*365)</f>
        <v>1.3698630136986302E-5</v>
      </c>
      <c r="F249" s="27">
        <f>(1-'I Disease Parameters'!$E$8)/'I Disease Parameters'!$E$10</f>
        <v>0.16200000000000001</v>
      </c>
      <c r="G249" s="27">
        <f>'I Disease Parameters'!$E$8/'I Disease Parameters'!$E$11</f>
        <v>3.7999999999999999E-2</v>
      </c>
      <c r="H249" s="27">
        <f>1/'I Disease Parameters'!$E$12</f>
        <v>0.05</v>
      </c>
      <c r="I249" s="27">
        <f>'I Disease Parameters'!$E$9/'I Disease Parameters'!$E$14</f>
        <v>0</v>
      </c>
      <c r="J249" s="82">
        <f t="shared" si="97"/>
        <v>2.9622548171950012</v>
      </c>
      <c r="K249" s="60">
        <f t="shared" si="98"/>
        <v>0.96147505943347544</v>
      </c>
      <c r="L249" s="30">
        <f t="shared" si="99"/>
        <v>0.98499999999999999</v>
      </c>
      <c r="M249" s="27">
        <f>J249/'I Disease Parameters'!$E$12</f>
        <v>0.14811274085975007</v>
      </c>
      <c r="N249" s="27">
        <f>K249/'I Disease Parameters'!$E$13</f>
        <v>4.8073752971673774E-2</v>
      </c>
      <c r="O249" s="27">
        <f>L249/'I Disease Parameters'!$E$13</f>
        <v>4.9250000000000002E-2</v>
      </c>
      <c r="P249" s="27">
        <f>(1-L249)/'I Disease Parameters'!$E$13</f>
        <v>7.5000000000000067E-4</v>
      </c>
      <c r="Q249" s="19">
        <f t="shared" si="78"/>
        <v>2751792.2223531776</v>
      </c>
      <c r="R249" s="17">
        <f t="shared" si="79"/>
        <v>331433.29349236994</v>
      </c>
      <c r="S249" s="17">
        <f t="shared" si="80"/>
        <v>859131.10877993528</v>
      </c>
      <c r="T249" s="17">
        <f t="shared" si="81"/>
        <v>201524.62150464987</v>
      </c>
      <c r="U249" s="17">
        <f t="shared" si="82"/>
        <v>1671416.7948810873</v>
      </c>
      <c r="V249" s="17">
        <f t="shared" si="83"/>
        <v>4785.2306934121225</v>
      </c>
      <c r="W249" s="17">
        <f t="shared" si="84"/>
        <v>5815298.0410112198</v>
      </c>
      <c r="X249" s="18">
        <f t="shared" ca="1" si="75"/>
        <v>218477.31787760227</v>
      </c>
      <c r="Y249" s="17">
        <f t="shared" si="85"/>
        <v>-65347.219426438212</v>
      </c>
      <c r="Z249" s="17">
        <f t="shared" si="86"/>
        <v>-1050.9812537965481</v>
      </c>
      <c r="AA249" s="17">
        <f t="shared" si="87"/>
        <v>11467.668675721739</v>
      </c>
      <c r="AB249" s="17">
        <f t="shared" si="88"/>
        <v>2689.9448446609313</v>
      </c>
      <c r="AC249" s="17">
        <f t="shared" si="89"/>
        <v>52153.598143088631</v>
      </c>
      <c r="AD249" s="18">
        <f t="shared" si="90"/>
        <v>149.12600749499143</v>
      </c>
      <c r="AE249" s="19">
        <f>IF($B249&gt;$C$1,"",p_2*$Q248*($S248/$W248)+p_3*$Q248*($T248/$W248))</f>
        <v>65450.428274542886</v>
      </c>
      <c r="AF249" s="17">
        <f>IF($B249&gt;$C$1,"",p_4*$R248)</f>
        <v>53862.452508878974</v>
      </c>
      <c r="AG249" s="17">
        <f>IF($B249&gt;$C$1,"",p_5*$R248)</f>
        <v>12634.402440354326</v>
      </c>
      <c r="AH249" s="18">
        <f t="shared" si="91"/>
        <v>66496.854949233297</v>
      </c>
      <c r="AI249" s="72"/>
      <c r="AJ249" s="73"/>
      <c r="AK249" s="73"/>
      <c r="AL249" s="72"/>
      <c r="AM249" s="73"/>
      <c r="AN249" s="73">
        <f t="shared" si="92"/>
        <v>518</v>
      </c>
      <c r="AO249" s="19" t="str">
        <f t="shared" ca="1" si="93"/>
        <v>-</v>
      </c>
      <c r="AP249" s="17" t="str">
        <f t="shared" ca="1" si="94"/>
        <v>-</v>
      </c>
      <c r="AQ249" s="17" t="str">
        <f t="shared" ca="1" si="95"/>
        <v>-</v>
      </c>
      <c r="AR249" s="66" t="str">
        <f t="shared" ca="1" si="96"/>
        <v>-</v>
      </c>
    </row>
    <row r="250" spans="1:44" s="1" customFormat="1" ht="12" x14ac:dyDescent="0.35">
      <c r="A250" s="84"/>
      <c r="B250" s="40">
        <f t="shared" si="76"/>
        <v>247</v>
      </c>
      <c r="C250" s="41">
        <f t="shared" si="77"/>
        <v>44098</v>
      </c>
      <c r="D250" s="28">
        <f>'I Disease Parameters'!$E$6/(1000*365)</f>
        <v>2.4383561643835616E-5</v>
      </c>
      <c r="E250" s="28">
        <f>'I Disease Parameters'!$E$7/(1000*365)</f>
        <v>1.3698630136986302E-5</v>
      </c>
      <c r="F250" s="27">
        <f>(1-'I Disease Parameters'!$E$8)/'I Disease Parameters'!$E$10</f>
        <v>0.16200000000000001</v>
      </c>
      <c r="G250" s="27">
        <f>'I Disease Parameters'!$E$8/'I Disease Parameters'!$E$11</f>
        <v>3.7999999999999999E-2</v>
      </c>
      <c r="H250" s="27">
        <f>1/'I Disease Parameters'!$E$12</f>
        <v>0.05</v>
      </c>
      <c r="I250" s="27">
        <f>'I Disease Parameters'!$E$9/'I Disease Parameters'!$E$14</f>
        <v>0</v>
      </c>
      <c r="J250" s="82">
        <f t="shared" si="97"/>
        <v>2.9622548171950012</v>
      </c>
      <c r="K250" s="60">
        <f t="shared" si="98"/>
        <v>0.96147505943347544</v>
      </c>
      <c r="L250" s="30">
        <f t="shared" si="99"/>
        <v>0.98499999999999999</v>
      </c>
      <c r="M250" s="27">
        <f>J250/'I Disease Parameters'!$E$12</f>
        <v>0.14811274085975007</v>
      </c>
      <c r="N250" s="27">
        <f>K250/'I Disease Parameters'!$E$13</f>
        <v>4.8073752971673774E-2</v>
      </c>
      <c r="O250" s="27">
        <f>L250/'I Disease Parameters'!$E$13</f>
        <v>4.9250000000000002E-2</v>
      </c>
      <c r="P250" s="27">
        <f>(1-L250)/'I Disease Parameters'!$E$13</f>
        <v>7.5000000000000067E-4</v>
      </c>
      <c r="Q250" s="19">
        <f t="shared" si="78"/>
        <v>2687098.223604959</v>
      </c>
      <c r="R250" s="17">
        <f t="shared" si="79"/>
        <v>329940.19525440404</v>
      </c>
      <c r="S250" s="17">
        <f t="shared" si="80"/>
        <v>869854.97796740418</v>
      </c>
      <c r="T250" s="17">
        <f t="shared" si="81"/>
        <v>204040.09497087394</v>
      </c>
      <c r="U250" s="17">
        <f t="shared" si="82"/>
        <v>1724275.5418087102</v>
      </c>
      <c r="V250" s="17">
        <f t="shared" si="83"/>
        <v>4936.37415954061</v>
      </c>
      <c r="W250" s="17">
        <f t="shared" si="84"/>
        <v>5815209.0336063514</v>
      </c>
      <c r="X250" s="18">
        <f t="shared" ca="1" si="75"/>
        <v>218477.31787760227</v>
      </c>
      <c r="Y250" s="17">
        <f t="shared" si="85"/>
        <v>-64693.998748218641</v>
      </c>
      <c r="Z250" s="17">
        <f t="shared" si="86"/>
        <v>-1493.0982379658963</v>
      </c>
      <c r="AA250" s="17">
        <f t="shared" si="87"/>
        <v>10723.869187468896</v>
      </c>
      <c r="AB250" s="17">
        <f t="shared" si="88"/>
        <v>2515.4734662240662</v>
      </c>
      <c r="AC250" s="17">
        <f t="shared" si="89"/>
        <v>52858.746927622939</v>
      </c>
      <c r="AD250" s="18">
        <f t="shared" si="90"/>
        <v>151.14346612848749</v>
      </c>
      <c r="AE250" s="19">
        <f>IF($B250&gt;$C$1,"",p_2*$Q249*($S249/$W249)+p_3*$Q249*($T249/$W249))</f>
        <v>64798.100642610669</v>
      </c>
      <c r="AF250" s="17">
        <f>IF($B250&gt;$C$1,"",p_4*$R249)</f>
        <v>53692.193545763934</v>
      </c>
      <c r="AG250" s="17">
        <f>IF($B250&gt;$C$1,"",p_5*$R249)</f>
        <v>12594.465152710058</v>
      </c>
      <c r="AH250" s="18">
        <f t="shared" si="91"/>
        <v>66286.658698473999</v>
      </c>
      <c r="AI250" s="72"/>
      <c r="AJ250" s="73"/>
      <c r="AK250" s="73"/>
      <c r="AL250" s="72"/>
      <c r="AM250" s="73"/>
      <c r="AN250" s="73">
        <f t="shared" si="92"/>
        <v>518</v>
      </c>
      <c r="AO250" s="19" t="str">
        <f t="shared" ca="1" si="93"/>
        <v>-</v>
      </c>
      <c r="AP250" s="17" t="str">
        <f t="shared" ca="1" si="94"/>
        <v>-</v>
      </c>
      <c r="AQ250" s="17" t="str">
        <f t="shared" ca="1" si="95"/>
        <v>-</v>
      </c>
      <c r="AR250" s="66" t="str">
        <f t="shared" ca="1" si="96"/>
        <v>-</v>
      </c>
    </row>
    <row r="251" spans="1:44" s="1" customFormat="1" ht="12" x14ac:dyDescent="0.35">
      <c r="A251" s="84"/>
      <c r="B251" s="40">
        <f t="shared" si="76"/>
        <v>248</v>
      </c>
      <c r="C251" s="41">
        <f t="shared" si="77"/>
        <v>44099</v>
      </c>
      <c r="D251" s="28">
        <f>'I Disease Parameters'!$E$6/(1000*365)</f>
        <v>2.4383561643835616E-5</v>
      </c>
      <c r="E251" s="28">
        <f>'I Disease Parameters'!$E$7/(1000*365)</f>
        <v>1.3698630136986302E-5</v>
      </c>
      <c r="F251" s="27">
        <f>(1-'I Disease Parameters'!$E$8)/'I Disease Parameters'!$E$10</f>
        <v>0.16200000000000001</v>
      </c>
      <c r="G251" s="27">
        <f>'I Disease Parameters'!$E$8/'I Disease Parameters'!$E$11</f>
        <v>3.7999999999999999E-2</v>
      </c>
      <c r="H251" s="27">
        <f>1/'I Disease Parameters'!$E$12</f>
        <v>0.05</v>
      </c>
      <c r="I251" s="27">
        <f>'I Disease Parameters'!$E$9/'I Disease Parameters'!$E$14</f>
        <v>0</v>
      </c>
      <c r="J251" s="82">
        <f t="shared" si="97"/>
        <v>2.9622548171950012</v>
      </c>
      <c r="K251" s="60">
        <f t="shared" si="98"/>
        <v>0.96147505943347544</v>
      </c>
      <c r="L251" s="30">
        <f t="shared" si="99"/>
        <v>0.98499999999999999</v>
      </c>
      <c r="M251" s="27">
        <f>J251/'I Disease Parameters'!$E$12</f>
        <v>0.14811274085975007</v>
      </c>
      <c r="N251" s="27">
        <f>K251/'I Disease Parameters'!$E$13</f>
        <v>4.8073752971673774E-2</v>
      </c>
      <c r="O251" s="27">
        <f>L251/'I Disease Parameters'!$E$13</f>
        <v>4.9250000000000002E-2</v>
      </c>
      <c r="P251" s="27">
        <f>(1-L251)/'I Disease Parameters'!$E$13</f>
        <v>7.5000000000000067E-4</v>
      </c>
      <c r="Q251" s="19">
        <f t="shared" si="78"/>
        <v>2623137.7074552276</v>
      </c>
      <c r="R251" s="17">
        <f t="shared" si="79"/>
        <v>328013.13856778824</v>
      </c>
      <c r="S251" s="17">
        <f t="shared" si="80"/>
        <v>879800.62487863144</v>
      </c>
      <c r="T251" s="17">
        <f t="shared" si="81"/>
        <v>206373.02257220348</v>
      </c>
      <c r="U251" s="17">
        <f t="shared" si="82"/>
        <v>1777793.6451714945</v>
      </c>
      <c r="V251" s="17">
        <f t="shared" si="83"/>
        <v>5089.404230768766</v>
      </c>
      <c r="W251" s="17">
        <f t="shared" si="84"/>
        <v>5815118.1386453453</v>
      </c>
      <c r="X251" s="18">
        <f t="shared" ca="1" si="75"/>
        <v>218477.31787760227</v>
      </c>
      <c r="Y251" s="17">
        <f t="shared" si="85"/>
        <v>-63960.516149731353</v>
      </c>
      <c r="Z251" s="17">
        <f t="shared" si="86"/>
        <v>-1927.0566866158042</v>
      </c>
      <c r="AA251" s="17">
        <f t="shared" si="87"/>
        <v>9945.6469112272607</v>
      </c>
      <c r="AB251" s="17">
        <f t="shared" si="88"/>
        <v>2332.9276013295457</v>
      </c>
      <c r="AC251" s="17">
        <f t="shared" si="89"/>
        <v>53518.103362784255</v>
      </c>
      <c r="AD251" s="18">
        <f t="shared" si="90"/>
        <v>153.03007122815598</v>
      </c>
      <c r="AE251" s="19">
        <f>IF($B251&gt;$C$1,"",p_2*$Q250*($S250/$W250)+p_3*$Q250*($T250/$W250))</f>
        <v>64065.502092967159</v>
      </c>
      <c r="AF251" s="17">
        <f>IF($B251&gt;$C$1,"",p_4*$R250)</f>
        <v>53450.311631213459</v>
      </c>
      <c r="AG251" s="17">
        <f>IF($B251&gt;$C$1,"",p_5*$R250)</f>
        <v>12537.727419667353</v>
      </c>
      <c r="AH251" s="18">
        <f t="shared" si="91"/>
        <v>65988.03905088082</v>
      </c>
      <c r="AI251" s="72"/>
      <c r="AJ251" s="73"/>
      <c r="AK251" s="73"/>
      <c r="AL251" s="72"/>
      <c r="AM251" s="73"/>
      <c r="AN251" s="73">
        <f t="shared" si="92"/>
        <v>518</v>
      </c>
      <c r="AO251" s="19" t="str">
        <f t="shared" ca="1" si="93"/>
        <v>-</v>
      </c>
      <c r="AP251" s="17" t="str">
        <f t="shared" ca="1" si="94"/>
        <v>-</v>
      </c>
      <c r="AQ251" s="17" t="str">
        <f t="shared" ca="1" si="95"/>
        <v>-</v>
      </c>
      <c r="AR251" s="66" t="str">
        <f t="shared" ca="1" si="96"/>
        <v>-</v>
      </c>
    </row>
    <row r="252" spans="1:44" s="1" customFormat="1" ht="12" x14ac:dyDescent="0.35">
      <c r="A252" s="84"/>
      <c r="B252" s="40">
        <f t="shared" si="76"/>
        <v>249</v>
      </c>
      <c r="C252" s="41">
        <f t="shared" si="77"/>
        <v>44100</v>
      </c>
      <c r="D252" s="28">
        <f>'I Disease Parameters'!$E$6/(1000*365)</f>
        <v>2.4383561643835616E-5</v>
      </c>
      <c r="E252" s="28">
        <f>'I Disease Parameters'!$E$7/(1000*365)</f>
        <v>1.3698630136986302E-5</v>
      </c>
      <c r="F252" s="27">
        <f>(1-'I Disease Parameters'!$E$8)/'I Disease Parameters'!$E$10</f>
        <v>0.16200000000000001</v>
      </c>
      <c r="G252" s="27">
        <f>'I Disease Parameters'!$E$8/'I Disease Parameters'!$E$11</f>
        <v>3.7999999999999999E-2</v>
      </c>
      <c r="H252" s="27">
        <f>1/'I Disease Parameters'!$E$12</f>
        <v>0.05</v>
      </c>
      <c r="I252" s="27">
        <f>'I Disease Parameters'!$E$9/'I Disease Parameters'!$E$14</f>
        <v>0</v>
      </c>
      <c r="J252" s="82">
        <f t="shared" si="97"/>
        <v>2.9622548171950012</v>
      </c>
      <c r="K252" s="60">
        <f t="shared" si="98"/>
        <v>0.96147505943347544</v>
      </c>
      <c r="L252" s="30">
        <f t="shared" si="99"/>
        <v>0.98499999999999999</v>
      </c>
      <c r="M252" s="27">
        <f>J252/'I Disease Parameters'!$E$12</f>
        <v>0.14811274085975007</v>
      </c>
      <c r="N252" s="27">
        <f>K252/'I Disease Parameters'!$E$13</f>
        <v>4.8073752971673774E-2</v>
      </c>
      <c r="O252" s="27">
        <f>L252/'I Disease Parameters'!$E$13</f>
        <v>4.9250000000000002E-2</v>
      </c>
      <c r="P252" s="27">
        <f>(1-L252)/'I Disease Parameters'!$E$13</f>
        <v>7.5000000000000067E-4</v>
      </c>
      <c r="Q252" s="19">
        <f t="shared" si="78"/>
        <v>2559986.9471834037</v>
      </c>
      <c r="R252" s="17">
        <f t="shared" si="79"/>
        <v>325662.63769373618</v>
      </c>
      <c r="S252" s="17">
        <f t="shared" si="80"/>
        <v>888936.67001932696</v>
      </c>
      <c r="T252" s="17">
        <f t="shared" si="81"/>
        <v>208516.04368146279</v>
      </c>
      <c r="U252" s="17">
        <f t="shared" si="82"/>
        <v>1831923.194439502</v>
      </c>
      <c r="V252" s="17">
        <f t="shared" si="83"/>
        <v>5244.183997697919</v>
      </c>
      <c r="W252" s="17">
        <f t="shared" si="84"/>
        <v>5815025.4930174313</v>
      </c>
      <c r="X252" s="18">
        <f t="shared" ca="1" si="75"/>
        <v>218477.31787760227</v>
      </c>
      <c r="Y252" s="17">
        <f t="shared" si="85"/>
        <v>-63150.760271823965</v>
      </c>
      <c r="Z252" s="17">
        <f t="shared" si="86"/>
        <v>-2350.500874052057</v>
      </c>
      <c r="AA252" s="17">
        <f t="shared" si="87"/>
        <v>9136.0451406955253</v>
      </c>
      <c r="AB252" s="17">
        <f t="shared" si="88"/>
        <v>2143.021109259309</v>
      </c>
      <c r="AC252" s="17">
        <f t="shared" si="89"/>
        <v>54129.549268007511</v>
      </c>
      <c r="AD252" s="18">
        <f t="shared" si="90"/>
        <v>154.77976692915308</v>
      </c>
      <c r="AE252" s="19">
        <f>IF($B252&gt;$C$1,"",p_2*$Q251*($S251/$W251)+p_3*$Q251*($T251/$W251))</f>
        <v>63256.620170170951</v>
      </c>
      <c r="AF252" s="17">
        <f>IF($B252&gt;$C$1,"",p_4*$R251)</f>
        <v>53138.128447981697</v>
      </c>
      <c r="AG252" s="17">
        <f>IF($B252&gt;$C$1,"",p_5*$R251)</f>
        <v>12464.499265575952</v>
      </c>
      <c r="AH252" s="18">
        <f t="shared" si="91"/>
        <v>65602.627713557653</v>
      </c>
      <c r="AI252" s="72"/>
      <c r="AJ252" s="73"/>
      <c r="AK252" s="73"/>
      <c r="AL252" s="72"/>
      <c r="AM252" s="73"/>
      <c r="AN252" s="73">
        <f t="shared" si="92"/>
        <v>518</v>
      </c>
      <c r="AO252" s="19" t="str">
        <f t="shared" ca="1" si="93"/>
        <v>-</v>
      </c>
      <c r="AP252" s="17" t="str">
        <f t="shared" ca="1" si="94"/>
        <v>-</v>
      </c>
      <c r="AQ252" s="17" t="str">
        <f t="shared" ca="1" si="95"/>
        <v>-</v>
      </c>
      <c r="AR252" s="66" t="str">
        <f t="shared" ca="1" si="96"/>
        <v>-</v>
      </c>
    </row>
    <row r="253" spans="1:44" s="1" customFormat="1" ht="12" x14ac:dyDescent="0.35">
      <c r="A253" s="84"/>
      <c r="B253" s="40">
        <f t="shared" si="76"/>
        <v>250</v>
      </c>
      <c r="C253" s="41">
        <f t="shared" si="77"/>
        <v>44101</v>
      </c>
      <c r="D253" s="28">
        <f>'I Disease Parameters'!$E$6/(1000*365)</f>
        <v>2.4383561643835616E-5</v>
      </c>
      <c r="E253" s="28">
        <f>'I Disease Parameters'!$E$7/(1000*365)</f>
        <v>1.3698630136986302E-5</v>
      </c>
      <c r="F253" s="27">
        <f>(1-'I Disease Parameters'!$E$8)/'I Disease Parameters'!$E$10</f>
        <v>0.16200000000000001</v>
      </c>
      <c r="G253" s="27">
        <f>'I Disease Parameters'!$E$8/'I Disease Parameters'!$E$11</f>
        <v>3.7999999999999999E-2</v>
      </c>
      <c r="H253" s="27">
        <f>1/'I Disease Parameters'!$E$12</f>
        <v>0.05</v>
      </c>
      <c r="I253" s="27">
        <f>'I Disease Parameters'!$E$9/'I Disease Parameters'!$E$14</f>
        <v>0</v>
      </c>
      <c r="J253" s="82">
        <f t="shared" si="97"/>
        <v>2.9622548171950012</v>
      </c>
      <c r="K253" s="60">
        <f t="shared" si="98"/>
        <v>0.96147505943347544</v>
      </c>
      <c r="L253" s="30">
        <f t="shared" si="99"/>
        <v>0.98499999999999999</v>
      </c>
      <c r="M253" s="27">
        <f>J253/'I Disease Parameters'!$E$12</f>
        <v>0.14811274085975007</v>
      </c>
      <c r="N253" s="27">
        <f>K253/'I Disease Parameters'!$E$13</f>
        <v>4.8073752971673774E-2</v>
      </c>
      <c r="O253" s="27">
        <f>L253/'I Disease Parameters'!$E$13</f>
        <v>4.9250000000000002E-2</v>
      </c>
      <c r="P253" s="27">
        <f>(1-L253)/'I Disease Parameters'!$E$13</f>
        <v>7.5000000000000067E-4</v>
      </c>
      <c r="Q253" s="19">
        <f t="shared" si="78"/>
        <v>2497717.8713258216</v>
      </c>
      <c r="R253" s="17">
        <f t="shared" si="79"/>
        <v>322901.44759877224</v>
      </c>
      <c r="S253" s="17">
        <f t="shared" si="80"/>
        <v>897235.00661008817</v>
      </c>
      <c r="T253" s="17">
        <f t="shared" si="81"/>
        <v>210462.5653455916</v>
      </c>
      <c r="U253" s="17">
        <f t="shared" si="82"/>
        <v>1886614.3482535004</v>
      </c>
      <c r="V253" s="17">
        <f t="shared" si="83"/>
        <v>5400.5710304590166</v>
      </c>
      <c r="W253" s="17">
        <f t="shared" si="84"/>
        <v>5814931.2391337734</v>
      </c>
      <c r="X253" s="18">
        <f t="shared" ca="1" si="75"/>
        <v>218477.31787760227</v>
      </c>
      <c r="Y253" s="17">
        <f t="shared" si="85"/>
        <v>-62269.075857582036</v>
      </c>
      <c r="Z253" s="17">
        <f t="shared" si="86"/>
        <v>-2761.1900949639385</v>
      </c>
      <c r="AA253" s="17">
        <f t="shared" si="87"/>
        <v>8298.3365907612024</v>
      </c>
      <c r="AB253" s="17">
        <f t="shared" si="88"/>
        <v>1946.5216641288134</v>
      </c>
      <c r="AC253" s="17">
        <f t="shared" si="89"/>
        <v>54691.153813998448</v>
      </c>
      <c r="AD253" s="18">
        <f t="shared" si="90"/>
        <v>156.38703276109754</v>
      </c>
      <c r="AE253" s="19">
        <f>IF($B253&gt;$C$1,"",p_2*$Q252*($S252/$W252)+p_3*$Q252*($T252/$W252))</f>
        <v>62375.798575806468</v>
      </c>
      <c r="AF253" s="17">
        <f>IF($B253&gt;$C$1,"",p_4*$R252)</f>
        <v>52757.347306385265</v>
      </c>
      <c r="AG253" s="17">
        <f>IF($B253&gt;$C$1,"",p_5*$R252)</f>
        <v>12375.180232361974</v>
      </c>
      <c r="AH253" s="18">
        <f t="shared" si="91"/>
        <v>65132.527538747236</v>
      </c>
      <c r="AI253" s="72"/>
      <c r="AJ253" s="73"/>
      <c r="AK253" s="73"/>
      <c r="AL253" s="72"/>
      <c r="AM253" s="73"/>
      <c r="AN253" s="73">
        <f t="shared" si="92"/>
        <v>518</v>
      </c>
      <c r="AO253" s="19" t="str">
        <f t="shared" ca="1" si="93"/>
        <v>-</v>
      </c>
      <c r="AP253" s="17" t="str">
        <f t="shared" ca="1" si="94"/>
        <v>-</v>
      </c>
      <c r="AQ253" s="17" t="str">
        <f t="shared" ca="1" si="95"/>
        <v>-</v>
      </c>
      <c r="AR253" s="66" t="str">
        <f t="shared" ca="1" si="96"/>
        <v>-</v>
      </c>
    </row>
    <row r="254" spans="1:44" s="1" customFormat="1" ht="12" x14ac:dyDescent="0.35">
      <c r="A254" s="84"/>
      <c r="B254" s="40">
        <f t="shared" si="76"/>
        <v>251</v>
      </c>
      <c r="C254" s="41">
        <f t="shared" si="77"/>
        <v>44102</v>
      </c>
      <c r="D254" s="28">
        <f>'I Disease Parameters'!$E$6/(1000*365)</f>
        <v>2.4383561643835616E-5</v>
      </c>
      <c r="E254" s="28">
        <f>'I Disease Parameters'!$E$7/(1000*365)</f>
        <v>1.3698630136986302E-5</v>
      </c>
      <c r="F254" s="27">
        <f>(1-'I Disease Parameters'!$E$8)/'I Disease Parameters'!$E$10</f>
        <v>0.16200000000000001</v>
      </c>
      <c r="G254" s="27">
        <f>'I Disease Parameters'!$E$8/'I Disease Parameters'!$E$11</f>
        <v>3.7999999999999999E-2</v>
      </c>
      <c r="H254" s="27">
        <f>1/'I Disease Parameters'!$E$12</f>
        <v>0.05</v>
      </c>
      <c r="I254" s="27">
        <f>'I Disease Parameters'!$E$9/'I Disease Parameters'!$E$14</f>
        <v>0</v>
      </c>
      <c r="J254" s="82">
        <f t="shared" si="97"/>
        <v>2.9622548171950012</v>
      </c>
      <c r="K254" s="60">
        <f t="shared" si="98"/>
        <v>0.96147505943347544</v>
      </c>
      <c r="L254" s="30">
        <f t="shared" si="99"/>
        <v>0.98499999999999999</v>
      </c>
      <c r="M254" s="27">
        <f>J254/'I Disease Parameters'!$E$12</f>
        <v>0.14811274085975007</v>
      </c>
      <c r="N254" s="27">
        <f>K254/'I Disease Parameters'!$E$13</f>
        <v>4.8073752971673774E-2</v>
      </c>
      <c r="O254" s="27">
        <f>L254/'I Disease Parameters'!$E$13</f>
        <v>4.9250000000000002E-2</v>
      </c>
      <c r="P254" s="27">
        <f>(1-L254)/'I Disease Parameters'!$E$13</f>
        <v>7.5000000000000067E-4</v>
      </c>
      <c r="Q254" s="19">
        <f t="shared" si="78"/>
        <v>2436397.7558605988</v>
      </c>
      <c r="R254" s="17">
        <f t="shared" si="79"/>
        <v>319744.42365775781</v>
      </c>
      <c r="S254" s="17">
        <f t="shared" si="80"/>
        <v>904670.99990008341</v>
      </c>
      <c r="T254" s="17">
        <f t="shared" si="81"/>
        <v>212206.80903822504</v>
      </c>
      <c r="U254" s="17">
        <f t="shared" si="82"/>
        <v>1941815.5358951073</v>
      </c>
      <c r="V254" s="17">
        <f t="shared" si="83"/>
        <v>5558.4179544682102</v>
      </c>
      <c r="W254" s="17">
        <f t="shared" si="84"/>
        <v>5814835.5243517719</v>
      </c>
      <c r="X254" s="18">
        <f t="shared" ca="1" si="75"/>
        <v>218477.31787760227</v>
      </c>
      <c r="Y254" s="17">
        <f t="shared" si="85"/>
        <v>-61320.115465222858</v>
      </c>
      <c r="Z254" s="17">
        <f t="shared" si="86"/>
        <v>-3157.0239410144277</v>
      </c>
      <c r="AA254" s="17">
        <f t="shared" si="87"/>
        <v>7435.99328999524</v>
      </c>
      <c r="AB254" s="17">
        <f t="shared" si="88"/>
        <v>1744.243692633434</v>
      </c>
      <c r="AC254" s="17">
        <f t="shared" si="89"/>
        <v>55201.187641606899</v>
      </c>
      <c r="AD254" s="18">
        <f t="shared" si="90"/>
        <v>157.84692400919357</v>
      </c>
      <c r="AE254" s="19">
        <f>IF($B254&gt;$C$1,"",p_2*$Q253*($S253/$W253)+p_3*$Q253*($T253/$W253))</f>
        <v>61427.688886241362</v>
      </c>
      <c r="AF254" s="17">
        <f>IF($B254&gt;$C$1,"",p_4*$R253)</f>
        <v>52310.034511001104</v>
      </c>
      <c r="AG254" s="17">
        <f>IF($B254&gt;$C$1,"",p_5*$R253)</f>
        <v>12270.255008753345</v>
      </c>
      <c r="AH254" s="18">
        <f t="shared" si="91"/>
        <v>64580.289519754449</v>
      </c>
      <c r="AI254" s="72"/>
      <c r="AJ254" s="73"/>
      <c r="AK254" s="73"/>
      <c r="AL254" s="72"/>
      <c r="AM254" s="73"/>
      <c r="AN254" s="73">
        <f t="shared" si="92"/>
        <v>518</v>
      </c>
      <c r="AO254" s="19" t="str">
        <f t="shared" ca="1" si="93"/>
        <v>-</v>
      </c>
      <c r="AP254" s="17" t="str">
        <f t="shared" ca="1" si="94"/>
        <v>-</v>
      </c>
      <c r="AQ254" s="17" t="str">
        <f t="shared" ca="1" si="95"/>
        <v>-</v>
      </c>
      <c r="AR254" s="66" t="str">
        <f t="shared" ca="1" si="96"/>
        <v>-</v>
      </c>
    </row>
    <row r="255" spans="1:44" s="1" customFormat="1" ht="12" x14ac:dyDescent="0.35">
      <c r="A255" s="84"/>
      <c r="B255" s="40">
        <f t="shared" si="76"/>
        <v>252</v>
      </c>
      <c r="C255" s="41">
        <f t="shared" si="77"/>
        <v>44103</v>
      </c>
      <c r="D255" s="28">
        <f>'I Disease Parameters'!$E$6/(1000*365)</f>
        <v>2.4383561643835616E-5</v>
      </c>
      <c r="E255" s="28">
        <f>'I Disease Parameters'!$E$7/(1000*365)</f>
        <v>1.3698630136986302E-5</v>
      </c>
      <c r="F255" s="27">
        <f>(1-'I Disease Parameters'!$E$8)/'I Disease Parameters'!$E$10</f>
        <v>0.16200000000000001</v>
      </c>
      <c r="G255" s="27">
        <f>'I Disease Parameters'!$E$8/'I Disease Parameters'!$E$11</f>
        <v>3.7999999999999999E-2</v>
      </c>
      <c r="H255" s="27">
        <f>1/'I Disease Parameters'!$E$12</f>
        <v>0.05</v>
      </c>
      <c r="I255" s="27">
        <f>'I Disease Parameters'!$E$9/'I Disease Parameters'!$E$14</f>
        <v>0</v>
      </c>
      <c r="J255" s="82">
        <f t="shared" si="97"/>
        <v>2.9622548171950012</v>
      </c>
      <c r="K255" s="60">
        <f t="shared" si="98"/>
        <v>0.96147505943347544</v>
      </c>
      <c r="L255" s="30">
        <f t="shared" si="99"/>
        <v>0.98499999999999999</v>
      </c>
      <c r="M255" s="27">
        <f>J255/'I Disease Parameters'!$E$12</f>
        <v>0.14811274085975007</v>
      </c>
      <c r="N255" s="27">
        <f>K255/'I Disease Parameters'!$E$13</f>
        <v>4.8073752971673774E-2</v>
      </c>
      <c r="O255" s="27">
        <f>L255/'I Disease Parameters'!$E$13</f>
        <v>4.9250000000000002E-2</v>
      </c>
      <c r="P255" s="27">
        <f>(1-L255)/'I Disease Parameters'!$E$13</f>
        <v>7.5000000000000067E-4</v>
      </c>
      <c r="Q255" s="19">
        <f t="shared" si="78"/>
        <v>2376088.9671255918</v>
      </c>
      <c r="R255" s="17">
        <f t="shared" si="79"/>
        <v>316208.35868934792</v>
      </c>
      <c r="S255" s="17">
        <f t="shared" si="80"/>
        <v>911223.65378421266</v>
      </c>
      <c r="T255" s="17">
        <f t="shared" si="81"/>
        <v>213743.84974271903</v>
      </c>
      <c r="U255" s="17">
        <f t="shared" si="82"/>
        <v>1997473.6710224235</v>
      </c>
      <c r="V255" s="17">
        <f t="shared" si="83"/>
        <v>5717.5730612468788</v>
      </c>
      <c r="W255" s="17">
        <f t="shared" si="84"/>
        <v>5814738.5003642943</v>
      </c>
      <c r="X255" s="18">
        <f t="shared" ca="1" si="75"/>
        <v>218477.31787760227</v>
      </c>
      <c r="Y255" s="17">
        <f t="shared" si="85"/>
        <v>-60308.788735006936</v>
      </c>
      <c r="Z255" s="17">
        <f t="shared" si="86"/>
        <v>-3536.0649684098898</v>
      </c>
      <c r="AA255" s="17">
        <f t="shared" si="87"/>
        <v>6552.6538841292495</v>
      </c>
      <c r="AB255" s="17">
        <f t="shared" si="88"/>
        <v>1537.040704493993</v>
      </c>
      <c r="AC255" s="17">
        <f t="shared" si="89"/>
        <v>55658.135127316229</v>
      </c>
      <c r="AD255" s="18">
        <f t="shared" si="90"/>
        <v>159.1551067786686</v>
      </c>
      <c r="AE255" s="19">
        <f>IF($B255&gt;$C$1,"",p_2*$Q254*($S254/$W254)+p_3*$Q254*($T254/$W254))</f>
        <v>60417.199823739749</v>
      </c>
      <c r="AF255" s="17">
        <f>IF($B255&gt;$C$1,"",p_4*$R254)</f>
        <v>51798.596632556764</v>
      </c>
      <c r="AG255" s="17">
        <f>IF($B255&gt;$C$1,"",p_5*$R254)</f>
        <v>12150.288098994797</v>
      </c>
      <c r="AH255" s="18">
        <f t="shared" si="91"/>
        <v>63948.88473155156</v>
      </c>
      <c r="AI255" s="72"/>
      <c r="AJ255" s="73"/>
      <c r="AK255" s="73"/>
      <c r="AL255" s="72"/>
      <c r="AM255" s="73"/>
      <c r="AN255" s="73">
        <f t="shared" si="92"/>
        <v>518</v>
      </c>
      <c r="AO255" s="19" t="str">
        <f t="shared" ca="1" si="93"/>
        <v>-</v>
      </c>
      <c r="AP255" s="17" t="str">
        <f t="shared" ca="1" si="94"/>
        <v>-</v>
      </c>
      <c r="AQ255" s="17" t="str">
        <f t="shared" ca="1" si="95"/>
        <v>-</v>
      </c>
      <c r="AR255" s="66" t="str">
        <f t="shared" ca="1" si="96"/>
        <v>-</v>
      </c>
    </row>
    <row r="256" spans="1:44" s="1" customFormat="1" ht="12" x14ac:dyDescent="0.35">
      <c r="A256" s="84"/>
      <c r="B256" s="40">
        <f t="shared" si="76"/>
        <v>253</v>
      </c>
      <c r="C256" s="41">
        <f t="shared" si="77"/>
        <v>44104</v>
      </c>
      <c r="D256" s="28">
        <f>'I Disease Parameters'!$E$6/(1000*365)</f>
        <v>2.4383561643835616E-5</v>
      </c>
      <c r="E256" s="28">
        <f>'I Disease Parameters'!$E$7/(1000*365)</f>
        <v>1.3698630136986302E-5</v>
      </c>
      <c r="F256" s="27">
        <f>(1-'I Disease Parameters'!$E$8)/'I Disease Parameters'!$E$10</f>
        <v>0.16200000000000001</v>
      </c>
      <c r="G256" s="27">
        <f>'I Disease Parameters'!$E$8/'I Disease Parameters'!$E$11</f>
        <v>3.7999999999999999E-2</v>
      </c>
      <c r="H256" s="27">
        <f>1/'I Disease Parameters'!$E$12</f>
        <v>0.05</v>
      </c>
      <c r="I256" s="27">
        <f>'I Disease Parameters'!$E$9/'I Disease Parameters'!$E$14</f>
        <v>0</v>
      </c>
      <c r="J256" s="82">
        <f t="shared" si="97"/>
        <v>2.9622548171950012</v>
      </c>
      <c r="K256" s="60">
        <f t="shared" si="98"/>
        <v>0.96147505943347544</v>
      </c>
      <c r="L256" s="30">
        <f t="shared" si="99"/>
        <v>0.98499999999999999</v>
      </c>
      <c r="M256" s="27">
        <f>J256/'I Disease Parameters'!$E$12</f>
        <v>0.14811274085975007</v>
      </c>
      <c r="N256" s="27">
        <f>K256/'I Disease Parameters'!$E$13</f>
        <v>4.8073752971673774E-2</v>
      </c>
      <c r="O256" s="27">
        <f>L256/'I Disease Parameters'!$E$13</f>
        <v>4.9250000000000002E-2</v>
      </c>
      <c r="P256" s="27">
        <f>(1-L256)/'I Disease Parameters'!$E$13</f>
        <v>7.5000000000000067E-4</v>
      </c>
      <c r="Q256" s="19">
        <f t="shared" si="78"/>
        <v>2316848.7569804946</v>
      </c>
      <c r="R256" s="17">
        <f t="shared" si="79"/>
        <v>312311.80034595722</v>
      </c>
      <c r="S256" s="17">
        <f t="shared" si="80"/>
        <v>916875.74268687109</v>
      </c>
      <c r="T256" s="17">
        <f t="shared" si="81"/>
        <v>215069.6468878366</v>
      </c>
      <c r="U256" s="17">
        <f t="shared" si="82"/>
        <v>2053534.3756584353</v>
      </c>
      <c r="V256" s="17">
        <f t="shared" si="83"/>
        <v>5877.8809485539177</v>
      </c>
      <c r="W256" s="17">
        <f t="shared" si="84"/>
        <v>5814640.3225595951</v>
      </c>
      <c r="X256" s="18">
        <f t="shared" ca="1" si="75"/>
        <v>218477.31787760227</v>
      </c>
      <c r="Y256" s="17">
        <f t="shared" si="85"/>
        <v>-59240.210145097226</v>
      </c>
      <c r="Z256" s="17">
        <f t="shared" si="86"/>
        <v>-3896.5583433907013</v>
      </c>
      <c r="AA256" s="17">
        <f t="shared" si="87"/>
        <v>5652.0889026584337</v>
      </c>
      <c r="AB256" s="17">
        <f t="shared" si="88"/>
        <v>1325.797145117569</v>
      </c>
      <c r="AC256" s="17">
        <f t="shared" si="89"/>
        <v>56060.704636011738</v>
      </c>
      <c r="AD256" s="18">
        <f t="shared" si="90"/>
        <v>160.30788730703898</v>
      </c>
      <c r="AE256" s="19">
        <f>IF($B256&gt;$C$1,"",p_2*$Q255*($S255/$W255)+p_3*$Q255*($T255/$W255))</f>
        <v>59349.445015830737</v>
      </c>
      <c r="AF256" s="17">
        <f>IF($B256&gt;$C$1,"",p_4*$R255)</f>
        <v>51225.754107674366</v>
      </c>
      <c r="AG256" s="17">
        <f>IF($B256&gt;$C$1,"",p_5*$R255)</f>
        <v>12015.917630195221</v>
      </c>
      <c r="AH256" s="18">
        <f t="shared" si="91"/>
        <v>63241.67173786959</v>
      </c>
      <c r="AI256" s="72"/>
      <c r="AJ256" s="73"/>
      <c r="AK256" s="73"/>
      <c r="AL256" s="72"/>
      <c r="AM256" s="73"/>
      <c r="AN256" s="73">
        <f t="shared" si="92"/>
        <v>518</v>
      </c>
      <c r="AO256" s="19" t="str">
        <f t="shared" ca="1" si="93"/>
        <v>-</v>
      </c>
      <c r="AP256" s="17" t="str">
        <f t="shared" ca="1" si="94"/>
        <v>-</v>
      </c>
      <c r="AQ256" s="17" t="str">
        <f t="shared" ca="1" si="95"/>
        <v>-</v>
      </c>
      <c r="AR256" s="66" t="str">
        <f t="shared" ca="1" si="96"/>
        <v>-</v>
      </c>
    </row>
    <row r="257" spans="1:44" s="1" customFormat="1" ht="12" x14ac:dyDescent="0.35">
      <c r="A257" s="84"/>
      <c r="B257" s="40">
        <f t="shared" si="76"/>
        <v>254</v>
      </c>
      <c r="C257" s="41">
        <f t="shared" si="77"/>
        <v>44105</v>
      </c>
      <c r="D257" s="28">
        <f>'I Disease Parameters'!$E$6/(1000*365)</f>
        <v>2.4383561643835616E-5</v>
      </c>
      <c r="E257" s="28">
        <f>'I Disease Parameters'!$E$7/(1000*365)</f>
        <v>1.3698630136986302E-5</v>
      </c>
      <c r="F257" s="27">
        <f>(1-'I Disease Parameters'!$E$8)/'I Disease Parameters'!$E$10</f>
        <v>0.16200000000000001</v>
      </c>
      <c r="G257" s="27">
        <f>'I Disease Parameters'!$E$8/'I Disease Parameters'!$E$11</f>
        <v>3.7999999999999999E-2</v>
      </c>
      <c r="H257" s="27">
        <f>1/'I Disease Parameters'!$E$12</f>
        <v>0.05</v>
      </c>
      <c r="I257" s="27">
        <f>'I Disease Parameters'!$E$9/'I Disease Parameters'!$E$14</f>
        <v>0</v>
      </c>
      <c r="J257" s="82">
        <f t="shared" si="97"/>
        <v>2.9622548171950012</v>
      </c>
      <c r="K257" s="60">
        <f t="shared" si="98"/>
        <v>0.96147505943347544</v>
      </c>
      <c r="L257" s="30">
        <f t="shared" si="99"/>
        <v>0.98499999999999999</v>
      </c>
      <c r="M257" s="27">
        <f>J257/'I Disease Parameters'!$E$12</f>
        <v>0.14811274085975007</v>
      </c>
      <c r="N257" s="27">
        <f>K257/'I Disease Parameters'!$E$13</f>
        <v>4.8073752971673774E-2</v>
      </c>
      <c r="O257" s="27">
        <f>L257/'I Disease Parameters'!$E$13</f>
        <v>4.9250000000000002E-2</v>
      </c>
      <c r="P257" s="27">
        <f>(1-L257)/'I Disease Parameters'!$E$13</f>
        <v>7.5000000000000067E-4</v>
      </c>
      <c r="Q257" s="19">
        <f t="shared" si="78"/>
        <v>2258729.1107916385</v>
      </c>
      <c r="R257" s="17">
        <f t="shared" si="79"/>
        <v>308074.85220831755</v>
      </c>
      <c r="S257" s="17">
        <f t="shared" si="80"/>
        <v>921613.90726689203</v>
      </c>
      <c r="T257" s="17">
        <f t="shared" si="81"/>
        <v>216181.06679704474</v>
      </c>
      <c r="U257" s="17">
        <f t="shared" si="82"/>
        <v>2109942.2122941189</v>
      </c>
      <c r="V257" s="17">
        <f t="shared" si="83"/>
        <v>6039.1831837197951</v>
      </c>
      <c r="W257" s="17">
        <f t="shared" si="84"/>
        <v>5814541.1493580118</v>
      </c>
      <c r="X257" s="18">
        <f t="shared" ca="1" si="75"/>
        <v>218477.31787760227</v>
      </c>
      <c r="Y257" s="17">
        <f t="shared" si="85"/>
        <v>-58119.646188856103</v>
      </c>
      <c r="Z257" s="17">
        <f t="shared" si="86"/>
        <v>-4236.9481376396725</v>
      </c>
      <c r="AA257" s="17">
        <f t="shared" si="87"/>
        <v>4738.1645800209371</v>
      </c>
      <c r="AB257" s="17">
        <f t="shared" si="88"/>
        <v>1111.4199092081399</v>
      </c>
      <c r="AC257" s="17">
        <f t="shared" si="89"/>
        <v>56407.836635683663</v>
      </c>
      <c r="AD257" s="18">
        <f t="shared" si="90"/>
        <v>161.30223516587739</v>
      </c>
      <c r="AE257" s="19">
        <f>IF($B257&gt;$C$1,"",p_2*$Q256*($S256/$W256)+p_3*$Q256*($T256/$W256))</f>
        <v>58229.690175392236</v>
      </c>
      <c r="AF257" s="17">
        <f>IF($B257&gt;$C$1,"",p_4*$R256)</f>
        <v>50594.51165604507</v>
      </c>
      <c r="AG257" s="17">
        <f>IF($B257&gt;$C$1,"",p_5*$R256)</f>
        <v>11867.848413146374</v>
      </c>
      <c r="AH257" s="18">
        <f t="shared" si="91"/>
        <v>62462.360069191447</v>
      </c>
      <c r="AI257" s="72"/>
      <c r="AJ257" s="73"/>
      <c r="AK257" s="73"/>
      <c r="AL257" s="72"/>
      <c r="AM257" s="73"/>
      <c r="AN257" s="73">
        <f t="shared" si="92"/>
        <v>518</v>
      </c>
      <c r="AO257" s="19" t="str">
        <f t="shared" ca="1" si="93"/>
        <v>-</v>
      </c>
      <c r="AP257" s="17" t="str">
        <f t="shared" ca="1" si="94"/>
        <v>-</v>
      </c>
      <c r="AQ257" s="17" t="str">
        <f t="shared" ca="1" si="95"/>
        <v>-</v>
      </c>
      <c r="AR257" s="66" t="str">
        <f t="shared" ca="1" si="96"/>
        <v>-</v>
      </c>
    </row>
    <row r="258" spans="1:44" s="1" customFormat="1" ht="12" x14ac:dyDescent="0.35">
      <c r="A258" s="84"/>
      <c r="B258" s="40">
        <f t="shared" si="76"/>
        <v>255</v>
      </c>
      <c r="C258" s="41">
        <f t="shared" si="77"/>
        <v>44106</v>
      </c>
      <c r="D258" s="28">
        <f>'I Disease Parameters'!$E$6/(1000*365)</f>
        <v>2.4383561643835616E-5</v>
      </c>
      <c r="E258" s="28">
        <f>'I Disease Parameters'!$E$7/(1000*365)</f>
        <v>1.3698630136986302E-5</v>
      </c>
      <c r="F258" s="27">
        <f>(1-'I Disease Parameters'!$E$8)/'I Disease Parameters'!$E$10</f>
        <v>0.16200000000000001</v>
      </c>
      <c r="G258" s="27">
        <f>'I Disease Parameters'!$E$8/'I Disease Parameters'!$E$11</f>
        <v>3.7999999999999999E-2</v>
      </c>
      <c r="H258" s="27">
        <f>1/'I Disease Parameters'!$E$12</f>
        <v>0.05</v>
      </c>
      <c r="I258" s="27">
        <f>'I Disease Parameters'!$E$9/'I Disease Parameters'!$E$14</f>
        <v>0</v>
      </c>
      <c r="J258" s="82">
        <f t="shared" si="97"/>
        <v>2.9622548171950012</v>
      </c>
      <c r="K258" s="60">
        <f t="shared" si="98"/>
        <v>0.96147505943347544</v>
      </c>
      <c r="L258" s="30">
        <f t="shared" si="99"/>
        <v>0.98499999999999999</v>
      </c>
      <c r="M258" s="27">
        <f>J258/'I Disease Parameters'!$E$12</f>
        <v>0.14811274085975007</v>
      </c>
      <c r="N258" s="27">
        <f>K258/'I Disease Parameters'!$E$13</f>
        <v>4.8073752971673774E-2</v>
      </c>
      <c r="O258" s="27">
        <f>L258/'I Disease Parameters'!$E$13</f>
        <v>4.9250000000000002E-2</v>
      </c>
      <c r="P258" s="27">
        <f>(1-L258)/'I Disease Parameters'!$E$13</f>
        <v>7.5000000000000067E-4</v>
      </c>
      <c r="Q258" s="19">
        <f t="shared" si="78"/>
        <v>2201776.6479129354</v>
      </c>
      <c r="R258" s="17">
        <f t="shared" si="79"/>
        <v>303518.96216978005</v>
      </c>
      <c r="S258" s="17">
        <f t="shared" si="80"/>
        <v>925428.71311325009</v>
      </c>
      <c r="T258" s="17">
        <f t="shared" si="81"/>
        <v>217075.89645663189</v>
      </c>
      <c r="U258" s="17">
        <f t="shared" si="82"/>
        <v>2166640.9218792412</v>
      </c>
      <c r="V258" s="17">
        <f t="shared" si="83"/>
        <v>6201.3189838175786</v>
      </c>
      <c r="W258" s="17">
        <f t="shared" si="84"/>
        <v>5814441.1415318381</v>
      </c>
      <c r="X258" s="18">
        <f t="shared" ca="1" si="75"/>
        <v>218477.31787760227</v>
      </c>
      <c r="Y258" s="17">
        <f t="shared" si="85"/>
        <v>-56952.46287870314</v>
      </c>
      <c r="Z258" s="17">
        <f t="shared" si="86"/>
        <v>-4555.8900385375018</v>
      </c>
      <c r="AA258" s="17">
        <f t="shared" si="87"/>
        <v>3814.8058463580674</v>
      </c>
      <c r="AB258" s="17">
        <f t="shared" si="88"/>
        <v>894.82965958715067</v>
      </c>
      <c r="AC258" s="17">
        <f t="shared" si="89"/>
        <v>56698.709585122298</v>
      </c>
      <c r="AD258" s="18">
        <f t="shared" si="90"/>
        <v>162.13580009778343</v>
      </c>
      <c r="AE258" s="19">
        <f>IF($B258&gt;$C$1,"",p_2*$Q257*($S257/$W257)+p_3*$Q257*($T257/$W257))</f>
        <v>57063.300606580946</v>
      </c>
      <c r="AF258" s="17">
        <f>IF($B258&gt;$C$1,"",p_4*$R257)</f>
        <v>49908.126057747446</v>
      </c>
      <c r="AG258" s="17">
        <f>IF($B258&gt;$C$1,"",p_5*$R257)</f>
        <v>11706.844383916066</v>
      </c>
      <c r="AH258" s="18">
        <f t="shared" si="91"/>
        <v>61614.970441663514</v>
      </c>
      <c r="AI258" s="72"/>
      <c r="AJ258" s="73"/>
      <c r="AK258" s="73"/>
      <c r="AL258" s="72"/>
      <c r="AM258" s="73"/>
      <c r="AN258" s="73">
        <f t="shared" si="92"/>
        <v>518</v>
      </c>
      <c r="AO258" s="19" t="str">
        <f t="shared" ca="1" si="93"/>
        <v>-</v>
      </c>
      <c r="AP258" s="17" t="str">
        <f t="shared" ca="1" si="94"/>
        <v>-</v>
      </c>
      <c r="AQ258" s="17" t="str">
        <f t="shared" ca="1" si="95"/>
        <v>-</v>
      </c>
      <c r="AR258" s="66" t="str">
        <f t="shared" ca="1" si="96"/>
        <v>-</v>
      </c>
    </row>
    <row r="259" spans="1:44" s="1" customFormat="1" ht="12" x14ac:dyDescent="0.35">
      <c r="A259" s="84"/>
      <c r="B259" s="40">
        <f t="shared" si="76"/>
        <v>256</v>
      </c>
      <c r="C259" s="41">
        <f t="shared" si="77"/>
        <v>44107</v>
      </c>
      <c r="D259" s="28">
        <f>'I Disease Parameters'!$E$6/(1000*365)</f>
        <v>2.4383561643835616E-5</v>
      </c>
      <c r="E259" s="28">
        <f>'I Disease Parameters'!$E$7/(1000*365)</f>
        <v>1.3698630136986302E-5</v>
      </c>
      <c r="F259" s="27">
        <f>(1-'I Disease Parameters'!$E$8)/'I Disease Parameters'!$E$10</f>
        <v>0.16200000000000001</v>
      </c>
      <c r="G259" s="27">
        <f>'I Disease Parameters'!$E$8/'I Disease Parameters'!$E$11</f>
        <v>3.7999999999999999E-2</v>
      </c>
      <c r="H259" s="27">
        <f>1/'I Disease Parameters'!$E$12</f>
        <v>0.05</v>
      </c>
      <c r="I259" s="27">
        <f>'I Disease Parameters'!$E$9/'I Disease Parameters'!$E$14</f>
        <v>0</v>
      </c>
      <c r="J259" s="82">
        <f t="shared" si="97"/>
        <v>2.9622548171950012</v>
      </c>
      <c r="K259" s="60">
        <f t="shared" si="98"/>
        <v>0.96147505943347544</v>
      </c>
      <c r="L259" s="30">
        <f t="shared" si="99"/>
        <v>0.98499999999999999</v>
      </c>
      <c r="M259" s="27">
        <f>J259/'I Disease Parameters'!$E$12</f>
        <v>0.14811274085975007</v>
      </c>
      <c r="N259" s="27">
        <f>K259/'I Disease Parameters'!$E$13</f>
        <v>4.8073752971673774E-2</v>
      </c>
      <c r="O259" s="27">
        <f>L259/'I Disease Parameters'!$E$13</f>
        <v>4.9250000000000002E-2</v>
      </c>
      <c r="P259" s="27">
        <f>(1-L259)/'I Disease Parameters'!$E$13</f>
        <v>7.5000000000000067E-4</v>
      </c>
      <c r="Q259" s="19">
        <f t="shared" si="78"/>
        <v>2146032.5734814205</v>
      </c>
      <c r="R259" s="17">
        <f t="shared" si="79"/>
        <v>298666.7018333915</v>
      </c>
      <c r="S259" s="17">
        <f t="shared" si="80"/>
        <v>928314.67222343292</v>
      </c>
      <c r="T259" s="17">
        <f t="shared" si="81"/>
        <v>217752.84855383472</v>
      </c>
      <c r="U259" s="17">
        <f t="shared" si="82"/>
        <v>2223573.6654227641</v>
      </c>
      <c r="V259" s="17">
        <f t="shared" si="83"/>
        <v>6364.1259061600522</v>
      </c>
      <c r="W259" s="17">
        <f t="shared" si="84"/>
        <v>5814340.4615148436</v>
      </c>
      <c r="X259" s="18">
        <f t="shared" ca="1" si="75"/>
        <v>218477.31787760227</v>
      </c>
      <c r="Y259" s="17">
        <f t="shared" si="85"/>
        <v>-55744.074431514833</v>
      </c>
      <c r="Z259" s="17">
        <f t="shared" si="86"/>
        <v>-4852.2603363885428</v>
      </c>
      <c r="AA259" s="17">
        <f t="shared" si="87"/>
        <v>2885.9591101828264</v>
      </c>
      <c r="AB259" s="17">
        <f t="shared" si="88"/>
        <v>676.95209720282583</v>
      </c>
      <c r="AC259" s="17">
        <f t="shared" si="89"/>
        <v>56932.743543522898</v>
      </c>
      <c r="AD259" s="18">
        <f t="shared" si="90"/>
        <v>162.80692234247363</v>
      </c>
      <c r="AE259" s="19">
        <f>IF($B259&gt;$C$1,"",p_2*$Q258*($S258/$W258)+p_3*$Q258*($T258/$W258))</f>
        <v>55855.689891569775</v>
      </c>
      <c r="AF259" s="17">
        <f>IF($B259&gt;$C$1,"",p_4*$R258)</f>
        <v>49170.071871504369</v>
      </c>
      <c r="AG259" s="17">
        <f>IF($B259&gt;$C$1,"",p_5*$R258)</f>
        <v>11533.720562451641</v>
      </c>
      <c r="AH259" s="18">
        <f t="shared" si="91"/>
        <v>60703.792433956012</v>
      </c>
      <c r="AI259" s="72"/>
      <c r="AJ259" s="73"/>
      <c r="AK259" s="73"/>
      <c r="AL259" s="72"/>
      <c r="AM259" s="73"/>
      <c r="AN259" s="73">
        <f t="shared" si="92"/>
        <v>518</v>
      </c>
      <c r="AO259" s="19" t="str">
        <f t="shared" ca="1" si="93"/>
        <v>-</v>
      </c>
      <c r="AP259" s="17" t="str">
        <f t="shared" ca="1" si="94"/>
        <v>-</v>
      </c>
      <c r="AQ259" s="17" t="str">
        <f t="shared" ca="1" si="95"/>
        <v>-</v>
      </c>
      <c r="AR259" s="66" t="str">
        <f t="shared" ca="1" si="96"/>
        <v>-</v>
      </c>
    </row>
    <row r="260" spans="1:44" s="1" customFormat="1" ht="12" x14ac:dyDescent="0.35">
      <c r="A260" s="84"/>
      <c r="B260" s="40">
        <f t="shared" si="76"/>
        <v>257</v>
      </c>
      <c r="C260" s="41">
        <f t="shared" si="77"/>
        <v>44108</v>
      </c>
      <c r="D260" s="28">
        <f>'I Disease Parameters'!$E$6/(1000*365)</f>
        <v>2.4383561643835616E-5</v>
      </c>
      <c r="E260" s="28">
        <f>'I Disease Parameters'!$E$7/(1000*365)</f>
        <v>1.3698630136986302E-5</v>
      </c>
      <c r="F260" s="27">
        <f>(1-'I Disease Parameters'!$E$8)/'I Disease Parameters'!$E$10</f>
        <v>0.16200000000000001</v>
      </c>
      <c r="G260" s="27">
        <f>'I Disease Parameters'!$E$8/'I Disease Parameters'!$E$11</f>
        <v>3.7999999999999999E-2</v>
      </c>
      <c r="H260" s="27">
        <f>1/'I Disease Parameters'!$E$12</f>
        <v>0.05</v>
      </c>
      <c r="I260" s="27">
        <f>'I Disease Parameters'!$E$9/'I Disease Parameters'!$E$14</f>
        <v>0</v>
      </c>
      <c r="J260" s="82">
        <f t="shared" si="97"/>
        <v>2.9622548171950012</v>
      </c>
      <c r="K260" s="60">
        <f t="shared" si="98"/>
        <v>0.96147505943347544</v>
      </c>
      <c r="L260" s="30">
        <f t="shared" si="99"/>
        <v>0.98499999999999999</v>
      </c>
      <c r="M260" s="27">
        <f>J260/'I Disease Parameters'!$E$12</f>
        <v>0.14811274085975007</v>
      </c>
      <c r="N260" s="27">
        <f>K260/'I Disease Parameters'!$E$13</f>
        <v>4.8073752971673774E-2</v>
      </c>
      <c r="O260" s="27">
        <f>L260/'I Disease Parameters'!$E$13</f>
        <v>4.9250000000000002E-2</v>
      </c>
      <c r="P260" s="27">
        <f>(1-L260)/'I Disease Parameters'!$E$13</f>
        <v>7.5000000000000067E-4</v>
      </c>
      <c r="Q260" s="19">
        <f t="shared" si="78"/>
        <v>2091532.6795611228</v>
      </c>
      <c r="R260" s="17">
        <f t="shared" si="79"/>
        <v>293541.5406849042</v>
      </c>
      <c r="S260" s="17">
        <f t="shared" si="80"/>
        <v>930270.2276699252</v>
      </c>
      <c r="T260" s="17">
        <f t="shared" si="81"/>
        <v>218211.55788007824</v>
      </c>
      <c r="U260" s="17">
        <f t="shared" si="82"/>
        <v>2280683.2669119872</v>
      </c>
      <c r="V260" s="17">
        <f t="shared" si="83"/>
        <v>6527.4405425754285</v>
      </c>
      <c r="W260" s="17">
        <f t="shared" si="84"/>
        <v>5814239.2727080183</v>
      </c>
      <c r="X260" s="18">
        <f t="shared" ref="X260:X323" ca="1" si="100">IF($B260&gt;$C$1,"",MAX(View_T_C))</f>
        <v>218477.31787760227</v>
      </c>
      <c r="Y260" s="17">
        <f t="shared" si="85"/>
        <v>-54499.893920297734</v>
      </c>
      <c r="Z260" s="17">
        <f t="shared" si="86"/>
        <v>-5125.1611484872992</v>
      </c>
      <c r="AA260" s="17">
        <f t="shared" si="87"/>
        <v>1955.5554464922752</v>
      </c>
      <c r="AB260" s="17">
        <f t="shared" si="88"/>
        <v>458.70932624352281</v>
      </c>
      <c r="AC260" s="17">
        <f t="shared" si="89"/>
        <v>57109.601489223074</v>
      </c>
      <c r="AD260" s="18">
        <f t="shared" si="90"/>
        <v>163.3146364153763</v>
      </c>
      <c r="AE260" s="19">
        <f>IF($B260&gt;$C$1,"",p_2*$Q259*($S259/$W259)+p_3*$Q259*($T259/$W259))</f>
        <v>54612.270542873659</v>
      </c>
      <c r="AF260" s="17">
        <f>IF($B260&gt;$C$1,"",p_4*$R259)</f>
        <v>48384.005697009423</v>
      </c>
      <c r="AG260" s="17">
        <f>IF($B260&gt;$C$1,"",p_5*$R259)</f>
        <v>11349.334669668877</v>
      </c>
      <c r="AH260" s="18">
        <f t="shared" si="91"/>
        <v>59733.340366678298</v>
      </c>
      <c r="AI260" s="72"/>
      <c r="AJ260" s="73"/>
      <c r="AK260" s="73"/>
      <c r="AL260" s="72"/>
      <c r="AM260" s="73"/>
      <c r="AN260" s="73">
        <f t="shared" si="92"/>
        <v>518</v>
      </c>
      <c r="AO260" s="19" t="str">
        <f t="shared" ca="1" si="93"/>
        <v>-</v>
      </c>
      <c r="AP260" s="17" t="str">
        <f t="shared" ca="1" si="94"/>
        <v>-</v>
      </c>
      <c r="AQ260" s="17" t="str">
        <f t="shared" ca="1" si="95"/>
        <v>-</v>
      </c>
      <c r="AR260" s="66" t="str">
        <f t="shared" ca="1" si="96"/>
        <v>-</v>
      </c>
    </row>
    <row r="261" spans="1:44" s="1" customFormat="1" ht="12" x14ac:dyDescent="0.35">
      <c r="A261" s="84"/>
      <c r="B261" s="40">
        <f t="shared" ref="B261:B324" si="101">IF($B260&gt;=$C$1,"",B260+1)</f>
        <v>258</v>
      </c>
      <c r="C261" s="41">
        <f t="shared" ref="C261:C324" si="102">IF($B261&gt;$C$1,"",C260+1)</f>
        <v>44109</v>
      </c>
      <c r="D261" s="28">
        <f>'I Disease Parameters'!$E$6/(1000*365)</f>
        <v>2.4383561643835616E-5</v>
      </c>
      <c r="E261" s="28">
        <f>'I Disease Parameters'!$E$7/(1000*365)</f>
        <v>1.3698630136986302E-5</v>
      </c>
      <c r="F261" s="27">
        <f>(1-'I Disease Parameters'!$E$8)/'I Disease Parameters'!$E$10</f>
        <v>0.16200000000000001</v>
      </c>
      <c r="G261" s="27">
        <f>'I Disease Parameters'!$E$8/'I Disease Parameters'!$E$11</f>
        <v>3.7999999999999999E-2</v>
      </c>
      <c r="H261" s="27">
        <f>1/'I Disease Parameters'!$E$12</f>
        <v>0.05</v>
      </c>
      <c r="I261" s="27">
        <f>'I Disease Parameters'!$E$9/'I Disease Parameters'!$E$14</f>
        <v>0</v>
      </c>
      <c r="J261" s="82">
        <f t="shared" si="97"/>
        <v>2.9622548171950012</v>
      </c>
      <c r="K261" s="60">
        <f t="shared" si="98"/>
        <v>0.96147505943347544</v>
      </c>
      <c r="L261" s="30">
        <f t="shared" si="99"/>
        <v>0.98499999999999999</v>
      </c>
      <c r="M261" s="27">
        <f>J261/'I Disease Parameters'!$E$12</f>
        <v>0.14811274085975007</v>
      </c>
      <c r="N261" s="27">
        <f>K261/'I Disease Parameters'!$E$13</f>
        <v>4.8073752971673774E-2</v>
      </c>
      <c r="O261" s="27">
        <f>L261/'I Disease Parameters'!$E$13</f>
        <v>4.9250000000000002E-2</v>
      </c>
      <c r="P261" s="27">
        <f>(1-L261)/'I Disease Parameters'!$E$13</f>
        <v>7.5000000000000067E-4</v>
      </c>
      <c r="Q261" s="19">
        <f t="shared" ref="Q261:Q324" si="103">IF($B261&gt;$C$1,"",Q260+p_0*$W260+p_9*$U260-p_1*$Q260-p_2*$Q260*($S260/$W260)-p_3*$Q260*($T260/$W260))</f>
        <v>2038307.3929709552</v>
      </c>
      <c r="R261" s="17">
        <f t="shared" ref="R261:R324" si="104">IF($B261&gt;$C$1,"",R260+p_2*$Q260*($S260/$W260)+p_3*$Q260*($T260/$W260) - p_1*$R260- p_4*$R260 - p_5*$R260+AI260)</f>
        <v>288167.61875021667</v>
      </c>
      <c r="S261" s="17">
        <f t="shared" ref="S261:S324" si="105">IF($B261&gt;$C$1,"",S260+p_4*$R260-p_1*$S260-p_6*$S260+AJ260)</f>
        <v>931297.7024496072</v>
      </c>
      <c r="T261" s="17">
        <f t="shared" ref="T261:T324" si="106">IF($B261&gt;$C$1,"",T260+p_5*$R260-p_1*$T260-p_7*$T260-p_8*$T260+AK260)</f>
        <v>218452.56933267767</v>
      </c>
      <c r="U261" s="17">
        <f t="shared" ref="U261:U324" si="107">IF($B261&gt;$C$1,"",U260+p_7*$T260+p_6*$S260-p_1*$U260-p_9*$U260)</f>
        <v>2337912.4552845443</v>
      </c>
      <c r="V261" s="17">
        <f t="shared" ref="V261:V324" si="108">IF($B261&gt;$C$1,"",V260+p_8*$T260)</f>
        <v>6691.0992109854869</v>
      </c>
      <c r="W261" s="17">
        <f t="shared" ref="W261:W324" si="109">IF($B261&gt;$C$1,"",SUM($Q261:$U261))</f>
        <v>5814137.7387880012</v>
      </c>
      <c r="X261" s="18">
        <f t="shared" ca="1" si="100"/>
        <v>218477.31787760227</v>
      </c>
      <c r="Y261" s="17">
        <f t="shared" ref="Y261:Y324" si="110">IF($B261&gt;$C$1,"",Q261-Q260)</f>
        <v>-53225.286590167554</v>
      </c>
      <c r="Z261" s="17">
        <f t="shared" ref="Z261:Z324" si="111">IF($B261&gt;$C$1,"",R261-R260)</f>
        <v>-5373.9219346875325</v>
      </c>
      <c r="AA261" s="17">
        <f t="shared" ref="AA261:AA324" si="112">IF($B261&gt;$C$1,"",S261-S260)</f>
        <v>1027.4747796820011</v>
      </c>
      <c r="AB261" s="17">
        <f t="shared" ref="AB261:AB324" si="113">IF($B261&gt;$C$1,"",T261-T260)</f>
        <v>241.01145259942859</v>
      </c>
      <c r="AC261" s="17">
        <f t="shared" ref="AC261:AC324" si="114">IF($B261&gt;$C$1,"",U261-U260)</f>
        <v>57229.188372557051</v>
      </c>
      <c r="AD261" s="18">
        <f t="shared" ref="AD261:AD324" si="115">IF($B261&gt;$C$1,"",V261-V260)</f>
        <v>163.65866841005845</v>
      </c>
      <c r="AE261" s="19">
        <f>IF($B261&gt;$C$1,"",p_2*$Q260*($S260/$W260)+p_3*$Q260*($T260/$W260))</f>
        <v>53338.407319288977</v>
      </c>
      <c r="AF261" s="17">
        <f>IF($B261&gt;$C$1,"",p_4*$R260)</f>
        <v>47553.729590954485</v>
      </c>
      <c r="AG261" s="17">
        <f>IF($B261&gt;$C$1,"",p_5*$R260)</f>
        <v>11154.57854602636</v>
      </c>
      <c r="AH261" s="18">
        <f t="shared" si="91"/>
        <v>58708.308136980842</v>
      </c>
      <c r="AI261" s="72"/>
      <c r="AJ261" s="73"/>
      <c r="AK261" s="73"/>
      <c r="AL261" s="72"/>
      <c r="AM261" s="73"/>
      <c r="AN261" s="73">
        <f t="shared" si="92"/>
        <v>518</v>
      </c>
      <c r="AO261" s="19" t="str">
        <f t="shared" ca="1" si="93"/>
        <v>-</v>
      </c>
      <c r="AP261" s="17" t="str">
        <f t="shared" ca="1" si="94"/>
        <v>-</v>
      </c>
      <c r="AQ261" s="17" t="str">
        <f t="shared" ca="1" si="95"/>
        <v>-</v>
      </c>
      <c r="AR261" s="66" t="str">
        <f t="shared" ca="1" si="96"/>
        <v>-</v>
      </c>
    </row>
    <row r="262" spans="1:44" s="1" customFormat="1" ht="12" x14ac:dyDescent="0.35">
      <c r="A262" s="84"/>
      <c r="B262" s="40">
        <f t="shared" si="101"/>
        <v>259</v>
      </c>
      <c r="C262" s="41">
        <f t="shared" si="102"/>
        <v>44110</v>
      </c>
      <c r="D262" s="28">
        <f>'I Disease Parameters'!$E$6/(1000*365)</f>
        <v>2.4383561643835616E-5</v>
      </c>
      <c r="E262" s="28">
        <f>'I Disease Parameters'!$E$7/(1000*365)</f>
        <v>1.3698630136986302E-5</v>
      </c>
      <c r="F262" s="27">
        <f>(1-'I Disease Parameters'!$E$8)/'I Disease Parameters'!$E$10</f>
        <v>0.16200000000000001</v>
      </c>
      <c r="G262" s="27">
        <f>'I Disease Parameters'!$E$8/'I Disease Parameters'!$E$11</f>
        <v>3.7999999999999999E-2</v>
      </c>
      <c r="H262" s="27">
        <f>1/'I Disease Parameters'!$E$12</f>
        <v>0.05</v>
      </c>
      <c r="I262" s="27">
        <f>'I Disease Parameters'!$E$9/'I Disease Parameters'!$E$14</f>
        <v>0</v>
      </c>
      <c r="J262" s="82">
        <f t="shared" si="97"/>
        <v>2.9622548171950012</v>
      </c>
      <c r="K262" s="60">
        <f t="shared" si="98"/>
        <v>0.96147505943347544</v>
      </c>
      <c r="L262" s="30">
        <f t="shared" si="99"/>
        <v>0.98499999999999999</v>
      </c>
      <c r="M262" s="27">
        <f>J262/'I Disease Parameters'!$E$12</f>
        <v>0.14811274085975007</v>
      </c>
      <c r="N262" s="27">
        <f>K262/'I Disease Parameters'!$E$13</f>
        <v>4.8073752971673774E-2</v>
      </c>
      <c r="O262" s="27">
        <f>L262/'I Disease Parameters'!$E$13</f>
        <v>4.9250000000000002E-2</v>
      </c>
      <c r="P262" s="27">
        <f>(1-L262)/'I Disease Parameters'!$E$13</f>
        <v>7.5000000000000067E-4</v>
      </c>
      <c r="Q262" s="19">
        <f t="shared" si="103"/>
        <v>1986381.8665338445</v>
      </c>
      <c r="R262" s="17">
        <f t="shared" si="104"/>
        <v>282569.52130253485</v>
      </c>
      <c r="S262" s="17">
        <f t="shared" si="105"/>
        <v>931403.21406188863</v>
      </c>
      <c r="T262" s="17">
        <f t="shared" si="106"/>
        <v>218477.31787760227</v>
      </c>
      <c r="U262" s="17">
        <f t="shared" si="107"/>
        <v>2395204.1032486414</v>
      </c>
      <c r="V262" s="17">
        <f t="shared" si="108"/>
        <v>6854.9386379849957</v>
      </c>
      <c r="W262" s="17">
        <f t="shared" si="109"/>
        <v>5814036.0230245115</v>
      </c>
      <c r="X262" s="18">
        <f t="shared" ca="1" si="100"/>
        <v>218477.31787760227</v>
      </c>
      <c r="Y262" s="17">
        <f t="shared" si="110"/>
        <v>-51925.526437110733</v>
      </c>
      <c r="Z262" s="17">
        <f t="shared" si="111"/>
        <v>-5598.0974476818228</v>
      </c>
      <c r="AA262" s="17">
        <f t="shared" si="112"/>
        <v>105.5116122814361</v>
      </c>
      <c r="AB262" s="17">
        <f t="shared" si="113"/>
        <v>24.748544924601447</v>
      </c>
      <c r="AC262" s="17">
        <f t="shared" si="114"/>
        <v>57291.647964097094</v>
      </c>
      <c r="AD262" s="18">
        <f t="shared" si="115"/>
        <v>163.83942699950876</v>
      </c>
      <c r="AE262" s="19">
        <f>IF($B262&gt;$C$1,"",p_2*$Q261*($S261/$W261)+p_3*$Q261*($T261/$W261))</f>
        <v>52039.373803988208</v>
      </c>
      <c r="AF262" s="17">
        <f>IF($B262&gt;$C$1,"",p_4*$R261)</f>
        <v>46683.154237535105</v>
      </c>
      <c r="AG262" s="17">
        <f>IF($B262&gt;$C$1,"",p_5*$R261)</f>
        <v>10950.369512508234</v>
      </c>
      <c r="AH262" s="18">
        <f t="shared" ref="AH262:AH325" si="116">IF($B262&gt;$C$1,"",AG262+AF262)</f>
        <v>57633.523750043343</v>
      </c>
      <c r="AI262" s="72"/>
      <c r="AJ262" s="73"/>
      <c r="AK262" s="73"/>
      <c r="AL262" s="72"/>
      <c r="AM262" s="73"/>
      <c r="AN262" s="73">
        <f t="shared" ref="AN262:AN325" si="117">AM262+AN261</f>
        <v>518</v>
      </c>
      <c r="AO262" s="19" t="str">
        <f t="shared" ref="AO262:AO325" ca="1" si="118">IF($C262&gt;=TODAY(),"-",(AL262-AD262)^2)</f>
        <v>-</v>
      </c>
      <c r="AP262" s="17" t="str">
        <f t="shared" ref="AP262:AP325" ca="1" si="119">IF($C262&gt;=TODAY(),"-",(AM262-AH262)^2)</f>
        <v>-</v>
      </c>
      <c r="AQ262" s="17" t="str">
        <f t="shared" ref="AQ262:AQ325" ca="1" si="120">IF($C262&gt;=TODAY(),"-",AO262*$AO$2+AP262*$AP$2)</f>
        <v>-</v>
      </c>
      <c r="AR262" s="66" t="str">
        <f t="shared" ref="AR262:AR325" ca="1" si="121">IF($C262&gt;=TODAY(),"-",($AR$2)^((TODAY()-C262-1)))</f>
        <v>-</v>
      </c>
    </row>
    <row r="263" spans="1:44" s="1" customFormat="1" ht="12" x14ac:dyDescent="0.35">
      <c r="A263" s="84"/>
      <c r="B263" s="40">
        <f t="shared" si="101"/>
        <v>260</v>
      </c>
      <c r="C263" s="41">
        <f t="shared" si="102"/>
        <v>44111</v>
      </c>
      <c r="D263" s="28">
        <f>'I Disease Parameters'!$E$6/(1000*365)</f>
        <v>2.4383561643835616E-5</v>
      </c>
      <c r="E263" s="28">
        <f>'I Disease Parameters'!$E$7/(1000*365)</f>
        <v>1.3698630136986302E-5</v>
      </c>
      <c r="F263" s="27">
        <f>(1-'I Disease Parameters'!$E$8)/'I Disease Parameters'!$E$10</f>
        <v>0.16200000000000001</v>
      </c>
      <c r="G263" s="27">
        <f>'I Disease Parameters'!$E$8/'I Disease Parameters'!$E$11</f>
        <v>3.7999999999999999E-2</v>
      </c>
      <c r="H263" s="27">
        <f>1/'I Disease Parameters'!$E$12</f>
        <v>0.05</v>
      </c>
      <c r="I263" s="27">
        <f>'I Disease Parameters'!$E$9/'I Disease Parameters'!$E$14</f>
        <v>0</v>
      </c>
      <c r="J263" s="82">
        <f t="shared" ref="J263:J326" si="122">J262</f>
        <v>2.9622548171950012</v>
      </c>
      <c r="K263" s="60">
        <f t="shared" ref="K263:K326" si="123">K262</f>
        <v>0.96147505943347544</v>
      </c>
      <c r="L263" s="30">
        <f t="shared" ref="L263:L326" si="124">L262</f>
        <v>0.98499999999999999</v>
      </c>
      <c r="M263" s="27">
        <f>J263/'I Disease Parameters'!$E$12</f>
        <v>0.14811274085975007</v>
      </c>
      <c r="N263" s="27">
        <f>K263/'I Disease Parameters'!$E$13</f>
        <v>4.8073752971673774E-2</v>
      </c>
      <c r="O263" s="27">
        <f>L263/'I Disease Parameters'!$E$13</f>
        <v>4.9250000000000002E-2</v>
      </c>
      <c r="P263" s="27">
        <f>(1-L263)/'I Disease Parameters'!$E$13</f>
        <v>7.5000000000000067E-4</v>
      </c>
      <c r="Q263" s="19">
        <f t="shared" si="103"/>
        <v>1935776.1099939512</v>
      </c>
      <c r="R263" s="17">
        <f t="shared" si="104"/>
        <v>276772.05896182731</v>
      </c>
      <c r="S263" s="17">
        <f t="shared" si="105"/>
        <v>930596.55686166696</v>
      </c>
      <c r="T263" s="17">
        <f t="shared" si="106"/>
        <v>218288.10095324754</v>
      </c>
      <c r="U263" s="17">
        <f t="shared" si="107"/>
        <v>2452501.4608420948</v>
      </c>
      <c r="V263" s="17">
        <f t="shared" si="108"/>
        <v>7018.7966263931976</v>
      </c>
      <c r="W263" s="17">
        <f t="shared" si="109"/>
        <v>5813934.2876127884</v>
      </c>
      <c r="X263" s="18">
        <f t="shared" ca="1" si="100"/>
        <v>218477.31787760227</v>
      </c>
      <c r="Y263" s="17">
        <f t="shared" si="110"/>
        <v>-50605.756539893337</v>
      </c>
      <c r="Z263" s="17">
        <f t="shared" si="111"/>
        <v>-5797.4623407075414</v>
      </c>
      <c r="AA263" s="17">
        <f t="shared" si="112"/>
        <v>-806.65720022167079</v>
      </c>
      <c r="AB263" s="17">
        <f t="shared" si="113"/>
        <v>-189.21692435472505</v>
      </c>
      <c r="AC263" s="17">
        <f t="shared" si="114"/>
        <v>57297.357593453489</v>
      </c>
      <c r="AD263" s="18">
        <f t="shared" si="115"/>
        <v>163.85798840820189</v>
      </c>
      <c r="AE263" s="19">
        <f>IF($B263&gt;$C$1,"",p_2*$Q262*($S262/$W262)+p_3*$Q262*($T262/$W262))</f>
        <v>50720.312735159765</v>
      </c>
      <c r="AF263" s="17">
        <f>IF($B263&gt;$C$1,"",p_4*$R262)</f>
        <v>45776.262451010647</v>
      </c>
      <c r="AG263" s="17">
        <f>IF($B263&gt;$C$1,"",p_5*$R262)</f>
        <v>10737.641809496325</v>
      </c>
      <c r="AH263" s="18">
        <f t="shared" si="116"/>
        <v>56513.90426050697</v>
      </c>
      <c r="AI263" s="72"/>
      <c r="AJ263" s="73"/>
      <c r="AK263" s="73"/>
      <c r="AL263" s="72"/>
      <c r="AM263" s="73"/>
      <c r="AN263" s="73">
        <f t="shared" si="117"/>
        <v>518</v>
      </c>
      <c r="AO263" s="19" t="str">
        <f t="shared" ca="1" si="118"/>
        <v>-</v>
      </c>
      <c r="AP263" s="17" t="str">
        <f t="shared" ca="1" si="119"/>
        <v>-</v>
      </c>
      <c r="AQ263" s="17" t="str">
        <f t="shared" ca="1" si="120"/>
        <v>-</v>
      </c>
      <c r="AR263" s="66" t="str">
        <f t="shared" ca="1" si="121"/>
        <v>-</v>
      </c>
    </row>
    <row r="264" spans="1:44" s="1" customFormat="1" ht="12" x14ac:dyDescent="0.35">
      <c r="A264" s="84"/>
      <c r="B264" s="40">
        <f t="shared" si="101"/>
        <v>261</v>
      </c>
      <c r="C264" s="41">
        <f t="shared" si="102"/>
        <v>44112</v>
      </c>
      <c r="D264" s="28">
        <f>'I Disease Parameters'!$E$6/(1000*365)</f>
        <v>2.4383561643835616E-5</v>
      </c>
      <c r="E264" s="28">
        <f>'I Disease Parameters'!$E$7/(1000*365)</f>
        <v>1.3698630136986302E-5</v>
      </c>
      <c r="F264" s="27">
        <f>(1-'I Disease Parameters'!$E$8)/'I Disease Parameters'!$E$10</f>
        <v>0.16200000000000001</v>
      </c>
      <c r="G264" s="27">
        <f>'I Disease Parameters'!$E$8/'I Disease Parameters'!$E$11</f>
        <v>3.7999999999999999E-2</v>
      </c>
      <c r="H264" s="27">
        <f>1/'I Disease Parameters'!$E$12</f>
        <v>0.05</v>
      </c>
      <c r="I264" s="27">
        <f>'I Disease Parameters'!$E$9/'I Disease Parameters'!$E$14</f>
        <v>0</v>
      </c>
      <c r="J264" s="82">
        <f t="shared" si="122"/>
        <v>2.9622548171950012</v>
      </c>
      <c r="K264" s="60">
        <f t="shared" si="123"/>
        <v>0.96147505943347544</v>
      </c>
      <c r="L264" s="30">
        <f t="shared" si="124"/>
        <v>0.98499999999999999</v>
      </c>
      <c r="M264" s="27">
        <f>J264/'I Disease Parameters'!$E$12</f>
        <v>0.14811274085975007</v>
      </c>
      <c r="N264" s="27">
        <f>K264/'I Disease Parameters'!$E$13</f>
        <v>4.8073752971673774E-2</v>
      </c>
      <c r="O264" s="27">
        <f>L264/'I Disease Parameters'!$E$13</f>
        <v>4.9250000000000002E-2</v>
      </c>
      <c r="P264" s="27">
        <f>(1-L264)/'I Disease Parameters'!$E$13</f>
        <v>7.5000000000000067E-4</v>
      </c>
      <c r="Q264" s="19">
        <f t="shared" si="103"/>
        <v>1886505.1564712552</v>
      </c>
      <c r="R264" s="17">
        <f t="shared" si="104"/>
        <v>270800.05623822624</v>
      </c>
      <c r="S264" s="17">
        <f t="shared" si="105"/>
        <v>928891.05467236054</v>
      </c>
      <c r="T264" s="17">
        <f t="shared" si="106"/>
        <v>217888.04389817634</v>
      </c>
      <c r="U264" s="17">
        <f t="shared" si="107"/>
        <v>2509748.3817467033</v>
      </c>
      <c r="V264" s="17">
        <f t="shared" si="108"/>
        <v>7182.5127021081335</v>
      </c>
      <c r="W264" s="17">
        <f t="shared" si="109"/>
        <v>5813832.6930267215</v>
      </c>
      <c r="X264" s="18">
        <f t="shared" ca="1" si="100"/>
        <v>218477.31787760227</v>
      </c>
      <c r="Y264" s="17">
        <f t="shared" si="110"/>
        <v>-49270.953522695927</v>
      </c>
      <c r="Z264" s="17">
        <f t="shared" si="111"/>
        <v>-5972.0027236010646</v>
      </c>
      <c r="AA264" s="17">
        <f t="shared" si="112"/>
        <v>-1705.5021893064259</v>
      </c>
      <c r="AB264" s="17">
        <f t="shared" si="113"/>
        <v>-400.05705507120001</v>
      </c>
      <c r="AC264" s="17">
        <f t="shared" si="114"/>
        <v>57246.920904608443</v>
      </c>
      <c r="AD264" s="18">
        <f t="shared" si="115"/>
        <v>163.71607571493587</v>
      </c>
      <c r="AE264" s="19">
        <f>IF($B264&gt;$C$1,"",p_2*$Q263*($S263/$W263)+p_3*$Q263*($T263/$W263))</f>
        <v>49386.200466832328</v>
      </c>
      <c r="AF264" s="17">
        <f>IF($B264&gt;$C$1,"",p_4*$R263)</f>
        <v>44837.073551816022</v>
      </c>
      <c r="AG264" s="17">
        <f>IF($B264&gt;$C$1,"",p_5*$R263)</f>
        <v>10517.338240549438</v>
      </c>
      <c r="AH264" s="18">
        <f t="shared" si="116"/>
        <v>55354.411792365456</v>
      </c>
      <c r="AI264" s="72"/>
      <c r="AJ264" s="73"/>
      <c r="AK264" s="73"/>
      <c r="AL264" s="72"/>
      <c r="AM264" s="73"/>
      <c r="AN264" s="73">
        <f t="shared" si="117"/>
        <v>518</v>
      </c>
      <c r="AO264" s="19" t="str">
        <f t="shared" ca="1" si="118"/>
        <v>-</v>
      </c>
      <c r="AP264" s="17" t="str">
        <f t="shared" ca="1" si="119"/>
        <v>-</v>
      </c>
      <c r="AQ264" s="17" t="str">
        <f t="shared" ca="1" si="120"/>
        <v>-</v>
      </c>
      <c r="AR264" s="66" t="str">
        <f t="shared" ca="1" si="121"/>
        <v>-</v>
      </c>
    </row>
    <row r="265" spans="1:44" s="1" customFormat="1" ht="12" x14ac:dyDescent="0.35">
      <c r="A265" s="84"/>
      <c r="B265" s="40">
        <f t="shared" si="101"/>
        <v>262</v>
      </c>
      <c r="C265" s="41">
        <f t="shared" si="102"/>
        <v>44113</v>
      </c>
      <c r="D265" s="28">
        <f>'I Disease Parameters'!$E$6/(1000*365)</f>
        <v>2.4383561643835616E-5</v>
      </c>
      <c r="E265" s="28">
        <f>'I Disease Parameters'!$E$7/(1000*365)</f>
        <v>1.3698630136986302E-5</v>
      </c>
      <c r="F265" s="27">
        <f>(1-'I Disease Parameters'!$E$8)/'I Disease Parameters'!$E$10</f>
        <v>0.16200000000000001</v>
      </c>
      <c r="G265" s="27">
        <f>'I Disease Parameters'!$E$8/'I Disease Parameters'!$E$11</f>
        <v>3.7999999999999999E-2</v>
      </c>
      <c r="H265" s="27">
        <f>1/'I Disease Parameters'!$E$12</f>
        <v>0.05</v>
      </c>
      <c r="I265" s="27">
        <f>'I Disease Parameters'!$E$9/'I Disease Parameters'!$E$14</f>
        <v>0</v>
      </c>
      <c r="J265" s="82">
        <f t="shared" si="122"/>
        <v>2.9622548171950012</v>
      </c>
      <c r="K265" s="60">
        <f t="shared" si="123"/>
        <v>0.96147505943347544</v>
      </c>
      <c r="L265" s="30">
        <f t="shared" si="124"/>
        <v>0.98499999999999999</v>
      </c>
      <c r="M265" s="27">
        <f>J265/'I Disease Parameters'!$E$12</f>
        <v>0.14811274085975007</v>
      </c>
      <c r="N265" s="27">
        <f>K265/'I Disease Parameters'!$E$13</f>
        <v>4.8073752971673774E-2</v>
      </c>
      <c r="O265" s="27">
        <f>L265/'I Disease Parameters'!$E$13</f>
        <v>4.9250000000000002E-2</v>
      </c>
      <c r="P265" s="27">
        <f>(1-L265)/'I Disease Parameters'!$E$13</f>
        <v>7.5000000000000067E-4</v>
      </c>
      <c r="Q265" s="19">
        <f t="shared" si="103"/>
        <v>1838579.2600586456</v>
      </c>
      <c r="R265" s="17">
        <f t="shared" si="104"/>
        <v>264678.15122484631</v>
      </c>
      <c r="S265" s="17">
        <f t="shared" si="105"/>
        <v>926303.3865143396</v>
      </c>
      <c r="T265" s="17">
        <f t="shared" si="106"/>
        <v>217281.0590725955</v>
      </c>
      <c r="U265" s="17">
        <f t="shared" si="107"/>
        <v>2566889.5405274876</v>
      </c>
      <c r="V265" s="17">
        <f t="shared" si="108"/>
        <v>7345.9287350317654</v>
      </c>
      <c r="W265" s="17">
        <f t="shared" si="109"/>
        <v>5813731.3973979149</v>
      </c>
      <c r="X265" s="18">
        <f t="shared" ca="1" si="100"/>
        <v>218477.31787760227</v>
      </c>
      <c r="Y265" s="17">
        <f t="shared" si="110"/>
        <v>-47925.896412609611</v>
      </c>
      <c r="Z265" s="17">
        <f t="shared" si="111"/>
        <v>-6121.9050133799319</v>
      </c>
      <c r="AA265" s="17">
        <f t="shared" si="112"/>
        <v>-2587.6681580209406</v>
      </c>
      <c r="AB265" s="17">
        <f t="shared" si="113"/>
        <v>-606.98482558084652</v>
      </c>
      <c r="AC265" s="17">
        <f t="shared" si="114"/>
        <v>57141.158780784346</v>
      </c>
      <c r="AD265" s="18">
        <f t="shared" si="115"/>
        <v>163.41603292363197</v>
      </c>
      <c r="AE265" s="19">
        <f>IF($B265&gt;$C$1,"",p_2*$Q264*($S264/$W264)+p_3*$Q264*($T264/$W264))</f>
        <v>48041.815824076839</v>
      </c>
      <c r="AF265" s="17">
        <f>IF($B265&gt;$C$1,"",p_4*$R264)</f>
        <v>43869.609110592653</v>
      </c>
      <c r="AG265" s="17">
        <f>IF($B265&gt;$C$1,"",p_5*$R264)</f>
        <v>10290.402137052597</v>
      </c>
      <c r="AH265" s="18">
        <f t="shared" si="116"/>
        <v>54160.011247645249</v>
      </c>
      <c r="AI265" s="72"/>
      <c r="AJ265" s="73"/>
      <c r="AK265" s="73"/>
      <c r="AL265" s="72"/>
      <c r="AM265" s="73"/>
      <c r="AN265" s="73">
        <f t="shared" si="117"/>
        <v>518</v>
      </c>
      <c r="AO265" s="19" t="str">
        <f t="shared" ca="1" si="118"/>
        <v>-</v>
      </c>
      <c r="AP265" s="17" t="str">
        <f t="shared" ca="1" si="119"/>
        <v>-</v>
      </c>
      <c r="AQ265" s="17" t="str">
        <f t="shared" ca="1" si="120"/>
        <v>-</v>
      </c>
      <c r="AR265" s="66" t="str">
        <f t="shared" ca="1" si="121"/>
        <v>-</v>
      </c>
    </row>
    <row r="266" spans="1:44" s="1" customFormat="1" ht="12" x14ac:dyDescent="0.35">
      <c r="A266" s="84"/>
      <c r="B266" s="40">
        <f t="shared" si="101"/>
        <v>263</v>
      </c>
      <c r="C266" s="41">
        <f t="shared" si="102"/>
        <v>44114</v>
      </c>
      <c r="D266" s="28">
        <f>'I Disease Parameters'!$E$6/(1000*365)</f>
        <v>2.4383561643835616E-5</v>
      </c>
      <c r="E266" s="28">
        <f>'I Disease Parameters'!$E$7/(1000*365)</f>
        <v>1.3698630136986302E-5</v>
      </c>
      <c r="F266" s="27">
        <f>(1-'I Disease Parameters'!$E$8)/'I Disease Parameters'!$E$10</f>
        <v>0.16200000000000001</v>
      </c>
      <c r="G266" s="27">
        <f>'I Disease Parameters'!$E$8/'I Disease Parameters'!$E$11</f>
        <v>3.7999999999999999E-2</v>
      </c>
      <c r="H266" s="27">
        <f>1/'I Disease Parameters'!$E$12</f>
        <v>0.05</v>
      </c>
      <c r="I266" s="27">
        <f>'I Disease Parameters'!$E$9/'I Disease Parameters'!$E$14</f>
        <v>0</v>
      </c>
      <c r="J266" s="82">
        <f t="shared" si="122"/>
        <v>2.9622548171950012</v>
      </c>
      <c r="K266" s="60">
        <f t="shared" si="123"/>
        <v>0.96147505943347544</v>
      </c>
      <c r="L266" s="30">
        <f t="shared" si="124"/>
        <v>0.98499999999999999</v>
      </c>
      <c r="M266" s="27">
        <f>J266/'I Disease Parameters'!$E$12</f>
        <v>0.14811274085975007</v>
      </c>
      <c r="N266" s="27">
        <f>K266/'I Disease Parameters'!$E$13</f>
        <v>4.8073752971673774E-2</v>
      </c>
      <c r="O266" s="27">
        <f>L266/'I Disease Parameters'!$E$13</f>
        <v>4.9250000000000002E-2</v>
      </c>
      <c r="P266" s="27">
        <f>(1-L266)/'I Disease Parameters'!$E$13</f>
        <v>7.5000000000000067E-4</v>
      </c>
      <c r="Q266" s="19">
        <f t="shared" si="103"/>
        <v>1792004.1200130775</v>
      </c>
      <c r="R266" s="17">
        <f t="shared" si="104"/>
        <v>258430.60875799423</v>
      </c>
      <c r="S266" s="17">
        <f t="shared" si="105"/>
        <v>922853.38859956118</v>
      </c>
      <c r="T266" s="17">
        <f t="shared" si="106"/>
        <v>216471.79941264589</v>
      </c>
      <c r="U266" s="17">
        <f t="shared" si="107"/>
        <v>2623870.6391421114</v>
      </c>
      <c r="V266" s="17">
        <f t="shared" si="108"/>
        <v>7508.889529336212</v>
      </c>
      <c r="W266" s="17">
        <f t="shared" si="109"/>
        <v>5813630.5559253898</v>
      </c>
      <c r="X266" s="18">
        <f t="shared" ca="1" si="100"/>
        <v>218477.31787760227</v>
      </c>
      <c r="Y266" s="17">
        <f t="shared" si="110"/>
        <v>-46575.140045568114</v>
      </c>
      <c r="Z266" s="17">
        <f t="shared" si="111"/>
        <v>-6247.5424668520864</v>
      </c>
      <c r="AA266" s="17">
        <f t="shared" si="112"/>
        <v>-3449.9979147784179</v>
      </c>
      <c r="AB266" s="17">
        <f t="shared" si="113"/>
        <v>-809.25965994960279</v>
      </c>
      <c r="AC266" s="17">
        <f t="shared" si="114"/>
        <v>56981.09861462377</v>
      </c>
      <c r="AD266" s="18">
        <f t="shared" si="115"/>
        <v>162.96079430444661</v>
      </c>
      <c r="AE266" s="19">
        <f>IF($B266&gt;$C$1,"",p_2*$Q265*($S265/$W265)+p_3*$Q265*($T265/$W265))</f>
        <v>46691.713506216103</v>
      </c>
      <c r="AF266" s="17">
        <f>IF($B266&gt;$C$1,"",p_4*$R265)</f>
        <v>42877.860498425107</v>
      </c>
      <c r="AG266" s="17">
        <f>IF($B266&gt;$C$1,"",p_5*$R265)</f>
        <v>10057.76974654416</v>
      </c>
      <c r="AH266" s="18">
        <f t="shared" si="116"/>
        <v>52935.630244969267</v>
      </c>
      <c r="AI266" s="72"/>
      <c r="AJ266" s="73"/>
      <c r="AK266" s="73"/>
      <c r="AL266" s="72"/>
      <c r="AM266" s="73"/>
      <c r="AN266" s="73">
        <f t="shared" si="117"/>
        <v>518</v>
      </c>
      <c r="AO266" s="19" t="str">
        <f t="shared" ca="1" si="118"/>
        <v>-</v>
      </c>
      <c r="AP266" s="17" t="str">
        <f t="shared" ca="1" si="119"/>
        <v>-</v>
      </c>
      <c r="AQ266" s="17" t="str">
        <f t="shared" ca="1" si="120"/>
        <v>-</v>
      </c>
      <c r="AR266" s="66" t="str">
        <f t="shared" ca="1" si="121"/>
        <v>-</v>
      </c>
    </row>
    <row r="267" spans="1:44" s="1" customFormat="1" ht="12" x14ac:dyDescent="0.35">
      <c r="A267" s="84"/>
      <c r="B267" s="40">
        <f t="shared" si="101"/>
        <v>264</v>
      </c>
      <c r="C267" s="41">
        <f t="shared" si="102"/>
        <v>44115</v>
      </c>
      <c r="D267" s="28">
        <f>'I Disease Parameters'!$E$6/(1000*365)</f>
        <v>2.4383561643835616E-5</v>
      </c>
      <c r="E267" s="28">
        <f>'I Disease Parameters'!$E$7/(1000*365)</f>
        <v>1.3698630136986302E-5</v>
      </c>
      <c r="F267" s="27">
        <f>(1-'I Disease Parameters'!$E$8)/'I Disease Parameters'!$E$10</f>
        <v>0.16200000000000001</v>
      </c>
      <c r="G267" s="27">
        <f>'I Disease Parameters'!$E$8/'I Disease Parameters'!$E$11</f>
        <v>3.7999999999999999E-2</v>
      </c>
      <c r="H267" s="27">
        <f>1/'I Disease Parameters'!$E$12</f>
        <v>0.05</v>
      </c>
      <c r="I267" s="27">
        <f>'I Disease Parameters'!$E$9/'I Disease Parameters'!$E$14</f>
        <v>0</v>
      </c>
      <c r="J267" s="82">
        <f t="shared" si="122"/>
        <v>2.9622548171950012</v>
      </c>
      <c r="K267" s="60">
        <f t="shared" si="123"/>
        <v>0.96147505943347544</v>
      </c>
      <c r="L267" s="30">
        <f t="shared" si="124"/>
        <v>0.98499999999999999</v>
      </c>
      <c r="M267" s="27">
        <f>J267/'I Disease Parameters'!$E$12</f>
        <v>0.14811274085975007</v>
      </c>
      <c r="N267" s="27">
        <f>K267/'I Disease Parameters'!$E$13</f>
        <v>4.8073752971673774E-2</v>
      </c>
      <c r="O267" s="27">
        <f>L267/'I Disease Parameters'!$E$13</f>
        <v>4.9250000000000002E-2</v>
      </c>
      <c r="P267" s="27">
        <f>(1-L267)/'I Disease Parameters'!$E$13</f>
        <v>7.5000000000000067E-4</v>
      </c>
      <c r="Q267" s="19">
        <f t="shared" si="103"/>
        <v>1746781.126943347</v>
      </c>
      <c r="R267" s="17">
        <f t="shared" si="104"/>
        <v>252081.14894819111</v>
      </c>
      <c r="S267" s="17">
        <f t="shared" si="105"/>
        <v>918563.8359611372</v>
      </c>
      <c r="T267" s="17">
        <f t="shared" si="106"/>
        <v>215465.60720770212</v>
      </c>
      <c r="U267" s="17">
        <f t="shared" si="107"/>
        <v>2680638.6012597494</v>
      </c>
      <c r="V267" s="17">
        <f t="shared" si="108"/>
        <v>7671.2433788956969</v>
      </c>
      <c r="W267" s="17">
        <f t="shared" si="109"/>
        <v>5813530.3203201275</v>
      </c>
      <c r="X267" s="18">
        <f t="shared" ca="1" si="100"/>
        <v>218477.31787760227</v>
      </c>
      <c r="Y267" s="17">
        <f t="shared" si="110"/>
        <v>-45222.993069730466</v>
      </c>
      <c r="Z267" s="17">
        <f t="shared" si="111"/>
        <v>-6349.4598098031129</v>
      </c>
      <c r="AA267" s="17">
        <f t="shared" si="112"/>
        <v>-4289.5526384239784</v>
      </c>
      <c r="AB267" s="17">
        <f t="shared" si="113"/>
        <v>-1006.1922049437708</v>
      </c>
      <c r="AC267" s="17">
        <f t="shared" si="114"/>
        <v>56767.962117637973</v>
      </c>
      <c r="AD267" s="18">
        <f t="shared" si="115"/>
        <v>162.35384955948484</v>
      </c>
      <c r="AE267" s="19">
        <f>IF($B267&gt;$C$1,"",p_2*$Q266*($S266/$W266)+p_3*$Q266*($T266/$W266))</f>
        <v>45340.202087121252</v>
      </c>
      <c r="AF267" s="17">
        <f>IF($B267&gt;$C$1,"",p_4*$R266)</f>
        <v>41865.758618795066</v>
      </c>
      <c r="AG267" s="17">
        <f>IF($B267&gt;$C$1,"",p_5*$R266)</f>
        <v>9820.3631328037809</v>
      </c>
      <c r="AH267" s="18">
        <f t="shared" si="116"/>
        <v>51686.121751598846</v>
      </c>
      <c r="AI267" s="72"/>
      <c r="AJ267" s="73"/>
      <c r="AK267" s="73"/>
      <c r="AL267" s="72"/>
      <c r="AM267" s="73"/>
      <c r="AN267" s="73">
        <f t="shared" si="117"/>
        <v>518</v>
      </c>
      <c r="AO267" s="19" t="str">
        <f t="shared" ca="1" si="118"/>
        <v>-</v>
      </c>
      <c r="AP267" s="17" t="str">
        <f t="shared" ca="1" si="119"/>
        <v>-</v>
      </c>
      <c r="AQ267" s="17" t="str">
        <f t="shared" ca="1" si="120"/>
        <v>-</v>
      </c>
      <c r="AR267" s="66" t="str">
        <f t="shared" ca="1" si="121"/>
        <v>-</v>
      </c>
    </row>
    <row r="268" spans="1:44" s="1" customFormat="1" ht="12" x14ac:dyDescent="0.35">
      <c r="A268" s="84"/>
      <c r="B268" s="40">
        <f t="shared" si="101"/>
        <v>265</v>
      </c>
      <c r="C268" s="41">
        <f t="shared" si="102"/>
        <v>44116</v>
      </c>
      <c r="D268" s="28">
        <f>'I Disease Parameters'!$E$6/(1000*365)</f>
        <v>2.4383561643835616E-5</v>
      </c>
      <c r="E268" s="28">
        <f>'I Disease Parameters'!$E$7/(1000*365)</f>
        <v>1.3698630136986302E-5</v>
      </c>
      <c r="F268" s="27">
        <f>(1-'I Disease Parameters'!$E$8)/'I Disease Parameters'!$E$10</f>
        <v>0.16200000000000001</v>
      </c>
      <c r="G268" s="27">
        <f>'I Disease Parameters'!$E$8/'I Disease Parameters'!$E$11</f>
        <v>3.7999999999999999E-2</v>
      </c>
      <c r="H268" s="27">
        <f>1/'I Disease Parameters'!$E$12</f>
        <v>0.05</v>
      </c>
      <c r="I268" s="27">
        <f>'I Disease Parameters'!$E$9/'I Disease Parameters'!$E$14</f>
        <v>0</v>
      </c>
      <c r="J268" s="82">
        <f t="shared" si="122"/>
        <v>2.9622548171950012</v>
      </c>
      <c r="K268" s="60">
        <f t="shared" si="123"/>
        <v>0.96147505943347544</v>
      </c>
      <c r="L268" s="30">
        <f t="shared" si="124"/>
        <v>0.98499999999999999</v>
      </c>
      <c r="M268" s="27">
        <f>J268/'I Disease Parameters'!$E$12</f>
        <v>0.14811274085975007</v>
      </c>
      <c r="N268" s="27">
        <f>K268/'I Disease Parameters'!$E$13</f>
        <v>4.8073752971673774E-2</v>
      </c>
      <c r="O268" s="27">
        <f>L268/'I Disease Parameters'!$E$13</f>
        <v>4.9250000000000002E-2</v>
      </c>
      <c r="P268" s="27">
        <f>(1-L268)/'I Disease Parameters'!$E$13</f>
        <v>7.5000000000000067E-4</v>
      </c>
      <c r="Q268" s="19">
        <f t="shared" si="103"/>
        <v>1702907.6264439626</v>
      </c>
      <c r="R268" s="17">
        <f t="shared" si="104"/>
        <v>245652.79255785877</v>
      </c>
      <c r="S268" s="17">
        <f t="shared" si="105"/>
        <v>913460.20722644136</v>
      </c>
      <c r="T268" s="17">
        <f t="shared" si="106"/>
        <v>214268.4589236879</v>
      </c>
      <c r="U268" s="17">
        <f t="shared" si="107"/>
        <v>2737141.753136056</v>
      </c>
      <c r="V268" s="17">
        <f t="shared" si="108"/>
        <v>7832.8425843014738</v>
      </c>
      <c r="W268" s="17">
        <f t="shared" si="109"/>
        <v>5813430.8382880064</v>
      </c>
      <c r="X268" s="18">
        <f t="shared" ca="1" si="100"/>
        <v>218477.31787760227</v>
      </c>
      <c r="Y268" s="17">
        <f t="shared" si="110"/>
        <v>-43873.500499384478</v>
      </c>
      <c r="Z268" s="17">
        <f t="shared" si="111"/>
        <v>-6428.3563903323375</v>
      </c>
      <c r="AA268" s="17">
        <f t="shared" si="112"/>
        <v>-5103.6287346958416</v>
      </c>
      <c r="AB268" s="17">
        <f t="shared" si="113"/>
        <v>-1197.1482840142271</v>
      </c>
      <c r="AC268" s="17">
        <f t="shared" si="114"/>
        <v>56503.151876306627</v>
      </c>
      <c r="AD268" s="18">
        <f t="shared" si="115"/>
        <v>161.59920540577696</v>
      </c>
      <c r="AE268" s="19">
        <f>IF($B268&gt;$C$1,"",p_2*$Q267*($S267/$W267)+p_3*$Q267*($T267/$W267))</f>
        <v>43991.32656572984</v>
      </c>
      <c r="AF268" s="17">
        <f>IF($B268&gt;$C$1,"",p_4*$R267)</f>
        <v>40837.146129606961</v>
      </c>
      <c r="AG268" s="17">
        <f>IF($B268&gt;$C$1,"",p_5*$R267)</f>
        <v>9579.0836600312614</v>
      </c>
      <c r="AH268" s="18">
        <f t="shared" si="116"/>
        <v>50416.229789638222</v>
      </c>
      <c r="AI268" s="72"/>
      <c r="AJ268" s="73"/>
      <c r="AK268" s="73"/>
      <c r="AL268" s="72"/>
      <c r="AM268" s="73"/>
      <c r="AN268" s="73">
        <f t="shared" si="117"/>
        <v>518</v>
      </c>
      <c r="AO268" s="19" t="str">
        <f t="shared" ca="1" si="118"/>
        <v>-</v>
      </c>
      <c r="AP268" s="17" t="str">
        <f t="shared" ca="1" si="119"/>
        <v>-</v>
      </c>
      <c r="AQ268" s="17" t="str">
        <f t="shared" ca="1" si="120"/>
        <v>-</v>
      </c>
      <c r="AR268" s="66" t="str">
        <f t="shared" ca="1" si="121"/>
        <v>-</v>
      </c>
    </row>
    <row r="269" spans="1:44" s="1" customFormat="1" ht="12" x14ac:dyDescent="0.35">
      <c r="A269" s="84"/>
      <c r="B269" s="40">
        <f t="shared" si="101"/>
        <v>266</v>
      </c>
      <c r="C269" s="41">
        <f t="shared" si="102"/>
        <v>44117</v>
      </c>
      <c r="D269" s="28">
        <f>'I Disease Parameters'!$E$6/(1000*365)</f>
        <v>2.4383561643835616E-5</v>
      </c>
      <c r="E269" s="28">
        <f>'I Disease Parameters'!$E$7/(1000*365)</f>
        <v>1.3698630136986302E-5</v>
      </c>
      <c r="F269" s="27">
        <f>(1-'I Disease Parameters'!$E$8)/'I Disease Parameters'!$E$10</f>
        <v>0.16200000000000001</v>
      </c>
      <c r="G269" s="27">
        <f>'I Disease Parameters'!$E$8/'I Disease Parameters'!$E$11</f>
        <v>3.7999999999999999E-2</v>
      </c>
      <c r="H269" s="27">
        <f>1/'I Disease Parameters'!$E$12</f>
        <v>0.05</v>
      </c>
      <c r="I269" s="27">
        <f>'I Disease Parameters'!$E$9/'I Disease Parameters'!$E$14</f>
        <v>0</v>
      </c>
      <c r="J269" s="82">
        <f t="shared" si="122"/>
        <v>2.9622548171950012</v>
      </c>
      <c r="K269" s="60">
        <f t="shared" si="123"/>
        <v>0.96147505943347544</v>
      </c>
      <c r="L269" s="30">
        <f t="shared" si="124"/>
        <v>0.98499999999999999</v>
      </c>
      <c r="M269" s="27">
        <f>J269/'I Disease Parameters'!$E$12</f>
        <v>0.14811274085975007</v>
      </c>
      <c r="N269" s="27">
        <f>K269/'I Disease Parameters'!$E$13</f>
        <v>4.8073752971673774E-2</v>
      </c>
      <c r="O269" s="27">
        <f>L269/'I Disease Parameters'!$E$13</f>
        <v>4.9250000000000002E-2</v>
      </c>
      <c r="P269" s="27">
        <f>(1-L269)/'I Disease Parameters'!$E$13</f>
        <v>7.5000000000000067E-4</v>
      </c>
      <c r="Q269" s="19">
        <f t="shared" si="103"/>
        <v>1660377.1957568489</v>
      </c>
      <c r="R269" s="17">
        <f t="shared" si="104"/>
        <v>239167.7242741287</v>
      </c>
      <c r="S269" s="17">
        <f t="shared" si="105"/>
        <v>907570.43610596878</v>
      </c>
      <c r="T269" s="17">
        <f t="shared" si="106"/>
        <v>212886.90691033335</v>
      </c>
      <c r="U269" s="17">
        <f t="shared" si="107"/>
        <v>2793329.9900068608</v>
      </c>
      <c r="V269" s="17">
        <f t="shared" si="108"/>
        <v>7993.5439284942395</v>
      </c>
      <c r="W269" s="17">
        <f t="shared" si="109"/>
        <v>5813332.2530541401</v>
      </c>
      <c r="X269" s="18">
        <f t="shared" ca="1" si="100"/>
        <v>218477.31787760227</v>
      </c>
      <c r="Y269" s="17">
        <f t="shared" si="110"/>
        <v>-42530.430687113665</v>
      </c>
      <c r="Z269" s="17">
        <f t="shared" si="111"/>
        <v>-6485.0682837300701</v>
      </c>
      <c r="AA269" s="17">
        <f t="shared" si="112"/>
        <v>-5889.7711204725783</v>
      </c>
      <c r="AB269" s="17">
        <f t="shared" si="113"/>
        <v>-1381.5520133545506</v>
      </c>
      <c r="AC269" s="17">
        <f t="shared" si="114"/>
        <v>56188.236870804802</v>
      </c>
      <c r="AD269" s="18">
        <f t="shared" si="115"/>
        <v>160.70134419276565</v>
      </c>
      <c r="AE269" s="19">
        <f>IF($B269&gt;$C$1,"",p_2*$Q268*($S268/$W268)+p_3*$Q268*($T268/$W268))</f>
        <v>42648.855334589098</v>
      </c>
      <c r="AF269" s="17">
        <f>IF($B269&gt;$C$1,"",p_4*$R268)</f>
        <v>39795.752394373121</v>
      </c>
      <c r="AG269" s="17">
        <f>IF($B269&gt;$C$1,"",p_5*$R268)</f>
        <v>9334.8061171986337</v>
      </c>
      <c r="AH269" s="18">
        <f t="shared" si="116"/>
        <v>49130.558511571755</v>
      </c>
      <c r="AI269" s="72"/>
      <c r="AJ269" s="73"/>
      <c r="AK269" s="73"/>
      <c r="AL269" s="72"/>
      <c r="AM269" s="73"/>
      <c r="AN269" s="73">
        <f t="shared" si="117"/>
        <v>518</v>
      </c>
      <c r="AO269" s="19" t="str">
        <f t="shared" ca="1" si="118"/>
        <v>-</v>
      </c>
      <c r="AP269" s="17" t="str">
        <f t="shared" ca="1" si="119"/>
        <v>-</v>
      </c>
      <c r="AQ269" s="17" t="str">
        <f t="shared" ca="1" si="120"/>
        <v>-</v>
      </c>
      <c r="AR269" s="66" t="str">
        <f t="shared" ca="1" si="121"/>
        <v>-</v>
      </c>
    </row>
    <row r="270" spans="1:44" s="1" customFormat="1" ht="12" x14ac:dyDescent="0.35">
      <c r="A270" s="84"/>
      <c r="B270" s="40">
        <f t="shared" si="101"/>
        <v>267</v>
      </c>
      <c r="C270" s="41">
        <f t="shared" si="102"/>
        <v>44118</v>
      </c>
      <c r="D270" s="28">
        <f>'I Disease Parameters'!$E$6/(1000*365)</f>
        <v>2.4383561643835616E-5</v>
      </c>
      <c r="E270" s="28">
        <f>'I Disease Parameters'!$E$7/(1000*365)</f>
        <v>1.3698630136986302E-5</v>
      </c>
      <c r="F270" s="27">
        <f>(1-'I Disease Parameters'!$E$8)/'I Disease Parameters'!$E$10</f>
        <v>0.16200000000000001</v>
      </c>
      <c r="G270" s="27">
        <f>'I Disease Parameters'!$E$8/'I Disease Parameters'!$E$11</f>
        <v>3.7999999999999999E-2</v>
      </c>
      <c r="H270" s="27">
        <f>1/'I Disease Parameters'!$E$12</f>
        <v>0.05</v>
      </c>
      <c r="I270" s="27">
        <f>'I Disease Parameters'!$E$9/'I Disease Parameters'!$E$14</f>
        <v>0</v>
      </c>
      <c r="J270" s="82">
        <f t="shared" si="122"/>
        <v>2.9622548171950012</v>
      </c>
      <c r="K270" s="60">
        <f t="shared" si="123"/>
        <v>0.96147505943347544</v>
      </c>
      <c r="L270" s="30">
        <f t="shared" si="124"/>
        <v>0.98499999999999999</v>
      </c>
      <c r="M270" s="27">
        <f>J270/'I Disease Parameters'!$E$12</f>
        <v>0.14811274085975007</v>
      </c>
      <c r="N270" s="27">
        <f>K270/'I Disease Parameters'!$E$13</f>
        <v>4.8073752971673774E-2</v>
      </c>
      <c r="O270" s="27">
        <f>L270/'I Disease Parameters'!$E$13</f>
        <v>4.9250000000000002E-2</v>
      </c>
      <c r="P270" s="27">
        <f>(1-L270)/'I Disease Parameters'!$E$13</f>
        <v>7.5000000000000067E-4</v>
      </c>
      <c r="Q270" s="19">
        <f t="shared" si="103"/>
        <v>1619179.9292481958</v>
      </c>
      <c r="R270" s="17">
        <f t="shared" si="104"/>
        <v>232647.17451001614</v>
      </c>
      <c r="S270" s="17">
        <f t="shared" si="105"/>
        <v>900924.65316135169</v>
      </c>
      <c r="T270" s="17">
        <f t="shared" si="106"/>
        <v>211328.01882823481</v>
      </c>
      <c r="U270" s="17">
        <f t="shared" si="107"/>
        <v>2849154.9271831098</v>
      </c>
      <c r="V270" s="17">
        <f t="shared" si="108"/>
        <v>8153.2091086769897</v>
      </c>
      <c r="W270" s="17">
        <f t="shared" si="109"/>
        <v>5813234.7029309087</v>
      </c>
      <c r="X270" s="18">
        <f t="shared" ca="1" si="100"/>
        <v>218477.31787760227</v>
      </c>
      <c r="Y270" s="17">
        <f t="shared" si="110"/>
        <v>-41197.266508653061</v>
      </c>
      <c r="Z270" s="17">
        <f t="shared" si="111"/>
        <v>-6520.5497641125694</v>
      </c>
      <c r="AA270" s="17">
        <f t="shared" si="112"/>
        <v>-6645.7829446170945</v>
      </c>
      <c r="AB270" s="17">
        <f t="shared" si="113"/>
        <v>-1558.888082098536</v>
      </c>
      <c r="AC270" s="17">
        <f t="shared" si="114"/>
        <v>55824.93717624899</v>
      </c>
      <c r="AD270" s="18">
        <f t="shared" si="115"/>
        <v>159.66518018275019</v>
      </c>
      <c r="AE270" s="19">
        <f>IF($B270&gt;$C$1,"",p_2*$Q269*($S269/$W269)+p_3*$Q269*($T269/$W269))</f>
        <v>41316.27136090873</v>
      </c>
      <c r="AF270" s="17">
        <f>IF($B270&gt;$C$1,"",p_4*$R269)</f>
        <v>38745.171332408849</v>
      </c>
      <c r="AG270" s="17">
        <f>IF($B270&gt;$C$1,"",p_5*$R269)</f>
        <v>9088.3735224168904</v>
      </c>
      <c r="AH270" s="18">
        <f t="shared" si="116"/>
        <v>47833.544854825741</v>
      </c>
      <c r="AI270" s="72"/>
      <c r="AJ270" s="73"/>
      <c r="AK270" s="73"/>
      <c r="AL270" s="72"/>
      <c r="AM270" s="73"/>
      <c r="AN270" s="73">
        <f t="shared" si="117"/>
        <v>518</v>
      </c>
      <c r="AO270" s="19" t="str">
        <f t="shared" ca="1" si="118"/>
        <v>-</v>
      </c>
      <c r="AP270" s="17" t="str">
        <f t="shared" ca="1" si="119"/>
        <v>-</v>
      </c>
      <c r="AQ270" s="17" t="str">
        <f t="shared" ca="1" si="120"/>
        <v>-</v>
      </c>
      <c r="AR270" s="66" t="str">
        <f t="shared" ca="1" si="121"/>
        <v>-</v>
      </c>
    </row>
    <row r="271" spans="1:44" s="1" customFormat="1" ht="12" x14ac:dyDescent="0.35">
      <c r="A271" s="84"/>
      <c r="B271" s="40">
        <f t="shared" si="101"/>
        <v>268</v>
      </c>
      <c r="C271" s="41">
        <f t="shared" si="102"/>
        <v>44119</v>
      </c>
      <c r="D271" s="28">
        <f>'I Disease Parameters'!$E$6/(1000*365)</f>
        <v>2.4383561643835616E-5</v>
      </c>
      <c r="E271" s="28">
        <f>'I Disease Parameters'!$E$7/(1000*365)</f>
        <v>1.3698630136986302E-5</v>
      </c>
      <c r="F271" s="27">
        <f>(1-'I Disease Parameters'!$E$8)/'I Disease Parameters'!$E$10</f>
        <v>0.16200000000000001</v>
      </c>
      <c r="G271" s="27">
        <f>'I Disease Parameters'!$E$8/'I Disease Parameters'!$E$11</f>
        <v>3.7999999999999999E-2</v>
      </c>
      <c r="H271" s="27">
        <f>1/'I Disease Parameters'!$E$12</f>
        <v>0.05</v>
      </c>
      <c r="I271" s="27">
        <f>'I Disease Parameters'!$E$9/'I Disease Parameters'!$E$14</f>
        <v>0</v>
      </c>
      <c r="J271" s="82">
        <f t="shared" si="122"/>
        <v>2.9622548171950012</v>
      </c>
      <c r="K271" s="60">
        <f t="shared" si="123"/>
        <v>0.96147505943347544</v>
      </c>
      <c r="L271" s="30">
        <f t="shared" si="124"/>
        <v>0.98499999999999999</v>
      </c>
      <c r="M271" s="27">
        <f>J271/'I Disease Parameters'!$E$12</f>
        <v>0.14811274085975007</v>
      </c>
      <c r="N271" s="27">
        <f>K271/'I Disease Parameters'!$E$13</f>
        <v>4.8073752971673774E-2</v>
      </c>
      <c r="O271" s="27">
        <f>L271/'I Disease Parameters'!$E$13</f>
        <v>4.9250000000000002E-2</v>
      </c>
      <c r="P271" s="27">
        <f>(1-L271)/'I Disease Parameters'!$E$13</f>
        <v>7.5000000000000067E-4</v>
      </c>
      <c r="Q271" s="19">
        <f t="shared" si="103"/>
        <v>1579302.7287538347</v>
      </c>
      <c r="R271" s="17">
        <f t="shared" si="104"/>
        <v>226111.31997453095</v>
      </c>
      <c r="S271" s="17">
        <f t="shared" si="105"/>
        <v>893554.92134030175</v>
      </c>
      <c r="T271" s="17">
        <f t="shared" si="106"/>
        <v>209599.31561383617</v>
      </c>
      <c r="U271" s="17">
        <f t="shared" si="107"/>
        <v>2904570.0352489175</v>
      </c>
      <c r="V271" s="17">
        <f t="shared" si="108"/>
        <v>8311.7051227981665</v>
      </c>
      <c r="W271" s="17">
        <f t="shared" si="109"/>
        <v>5813138.3209314216</v>
      </c>
      <c r="X271" s="18">
        <f t="shared" ca="1" si="100"/>
        <v>218477.31787760227</v>
      </c>
      <c r="Y271" s="17">
        <f t="shared" si="110"/>
        <v>-39877.20049436111</v>
      </c>
      <c r="Z271" s="17">
        <f t="shared" si="111"/>
        <v>-6535.8545354851813</v>
      </c>
      <c r="AA271" s="17">
        <f t="shared" si="112"/>
        <v>-7369.7318210499361</v>
      </c>
      <c r="AB271" s="17">
        <f t="shared" si="113"/>
        <v>-1728.7032143986435</v>
      </c>
      <c r="AC271" s="17">
        <f t="shared" si="114"/>
        <v>55415.108065807726</v>
      </c>
      <c r="AD271" s="18">
        <f t="shared" si="115"/>
        <v>158.49601412117681</v>
      </c>
      <c r="AE271" s="19">
        <f>IF($B271&gt;$C$1,"",p_2*$Q270*($S270/$W270)+p_3*$Q270*($T270/$W270))</f>
        <v>39996.767314114084</v>
      </c>
      <c r="AF271" s="17">
        <f>IF($B271&gt;$C$1,"",p_4*$R270)</f>
        <v>37688.842270622612</v>
      </c>
      <c r="AG271" s="17">
        <f>IF($B271&gt;$C$1,"",p_5*$R270)</f>
        <v>8840.5926313806121</v>
      </c>
      <c r="AH271" s="18">
        <f t="shared" si="116"/>
        <v>46529.434902003224</v>
      </c>
      <c r="AI271" s="72"/>
      <c r="AJ271" s="73"/>
      <c r="AK271" s="73"/>
      <c r="AL271" s="72"/>
      <c r="AM271" s="73"/>
      <c r="AN271" s="73">
        <f t="shared" si="117"/>
        <v>518</v>
      </c>
      <c r="AO271" s="19" t="str">
        <f t="shared" ca="1" si="118"/>
        <v>-</v>
      </c>
      <c r="AP271" s="17" t="str">
        <f t="shared" ca="1" si="119"/>
        <v>-</v>
      </c>
      <c r="AQ271" s="17" t="str">
        <f t="shared" ca="1" si="120"/>
        <v>-</v>
      </c>
      <c r="AR271" s="66" t="str">
        <f t="shared" ca="1" si="121"/>
        <v>-</v>
      </c>
    </row>
    <row r="272" spans="1:44" s="1" customFormat="1" ht="12" x14ac:dyDescent="0.35">
      <c r="A272" s="84"/>
      <c r="B272" s="40">
        <f t="shared" si="101"/>
        <v>269</v>
      </c>
      <c r="C272" s="41">
        <f t="shared" si="102"/>
        <v>44120</v>
      </c>
      <c r="D272" s="28">
        <f>'I Disease Parameters'!$E$6/(1000*365)</f>
        <v>2.4383561643835616E-5</v>
      </c>
      <c r="E272" s="28">
        <f>'I Disease Parameters'!$E$7/(1000*365)</f>
        <v>1.3698630136986302E-5</v>
      </c>
      <c r="F272" s="27">
        <f>(1-'I Disease Parameters'!$E$8)/'I Disease Parameters'!$E$10</f>
        <v>0.16200000000000001</v>
      </c>
      <c r="G272" s="27">
        <f>'I Disease Parameters'!$E$8/'I Disease Parameters'!$E$11</f>
        <v>3.7999999999999999E-2</v>
      </c>
      <c r="H272" s="27">
        <f>1/'I Disease Parameters'!$E$12</f>
        <v>0.05</v>
      </c>
      <c r="I272" s="27">
        <f>'I Disease Parameters'!$E$9/'I Disease Parameters'!$E$14</f>
        <v>0</v>
      </c>
      <c r="J272" s="82">
        <f t="shared" si="122"/>
        <v>2.9622548171950012</v>
      </c>
      <c r="K272" s="60">
        <f t="shared" si="123"/>
        <v>0.96147505943347544</v>
      </c>
      <c r="L272" s="30">
        <f t="shared" si="124"/>
        <v>0.98499999999999999</v>
      </c>
      <c r="M272" s="27">
        <f>J272/'I Disease Parameters'!$E$12</f>
        <v>0.14811274085975007</v>
      </c>
      <c r="N272" s="27">
        <f>K272/'I Disease Parameters'!$E$13</f>
        <v>4.8073752971673774E-2</v>
      </c>
      <c r="O272" s="27">
        <f>L272/'I Disease Parameters'!$E$13</f>
        <v>4.9250000000000002E-2</v>
      </c>
      <c r="P272" s="27">
        <f>(1-L272)/'I Disease Parameters'!$E$13</f>
        <v>7.5000000000000067E-4</v>
      </c>
      <c r="Q272" s="19">
        <f t="shared" si="103"/>
        <v>1540729.5951599875</v>
      </c>
      <c r="R272" s="17">
        <f t="shared" si="104"/>
        <v>219579.20289076702</v>
      </c>
      <c r="S272" s="17">
        <f t="shared" si="105"/>
        <v>885494.96863078617</v>
      </c>
      <c r="T272" s="17">
        <f t="shared" si="106"/>
        <v>207708.70876867499</v>
      </c>
      <c r="U272" s="17">
        <f t="shared" si="107"/>
        <v>2959530.7589792944</v>
      </c>
      <c r="V272" s="17">
        <f t="shared" si="108"/>
        <v>8468.9046095085432</v>
      </c>
      <c r="W272" s="17">
        <f t="shared" si="109"/>
        <v>5813043.2344295103</v>
      </c>
      <c r="X272" s="18">
        <f t="shared" ca="1" si="100"/>
        <v>218477.31787760227</v>
      </c>
      <c r="Y272" s="17">
        <f t="shared" si="110"/>
        <v>-38573.133593847277</v>
      </c>
      <c r="Z272" s="17">
        <f t="shared" si="111"/>
        <v>-6532.1170837639365</v>
      </c>
      <c r="AA272" s="17">
        <f t="shared" si="112"/>
        <v>-8059.952709515579</v>
      </c>
      <c r="AB272" s="17">
        <f t="shared" si="113"/>
        <v>-1890.6068451611791</v>
      </c>
      <c r="AC272" s="17">
        <f t="shared" si="114"/>
        <v>54960.723730376922</v>
      </c>
      <c r="AD272" s="18">
        <f t="shared" si="115"/>
        <v>157.19948671037673</v>
      </c>
      <c r="AE272" s="19">
        <f>IF($B272&gt;$C$1,"",p_2*$Q271*($S271/$W271)+p_3*$Q271*($T271/$W271))</f>
        <v>38693.244326484397</v>
      </c>
      <c r="AF272" s="17">
        <f>IF($B272&gt;$C$1,"",p_4*$R271)</f>
        <v>36630.033835874019</v>
      </c>
      <c r="AG272" s="17">
        <f>IF($B272&gt;$C$1,"",p_5*$R271)</f>
        <v>8592.2301590321767</v>
      </c>
      <c r="AH272" s="18">
        <f t="shared" si="116"/>
        <v>45222.2639949062</v>
      </c>
      <c r="AI272" s="72"/>
      <c r="AJ272" s="73"/>
      <c r="AK272" s="73"/>
      <c r="AL272" s="72"/>
      <c r="AM272" s="73"/>
      <c r="AN272" s="73">
        <f t="shared" si="117"/>
        <v>518</v>
      </c>
      <c r="AO272" s="19" t="str">
        <f t="shared" ca="1" si="118"/>
        <v>-</v>
      </c>
      <c r="AP272" s="17" t="str">
        <f t="shared" ca="1" si="119"/>
        <v>-</v>
      </c>
      <c r="AQ272" s="17" t="str">
        <f t="shared" ca="1" si="120"/>
        <v>-</v>
      </c>
      <c r="AR272" s="66" t="str">
        <f t="shared" ca="1" si="121"/>
        <v>-</v>
      </c>
    </row>
    <row r="273" spans="1:44" s="1" customFormat="1" ht="12" x14ac:dyDescent="0.35">
      <c r="A273" s="84"/>
      <c r="B273" s="40">
        <f t="shared" si="101"/>
        <v>270</v>
      </c>
      <c r="C273" s="41">
        <f t="shared" si="102"/>
        <v>44121</v>
      </c>
      <c r="D273" s="28">
        <f>'I Disease Parameters'!$E$6/(1000*365)</f>
        <v>2.4383561643835616E-5</v>
      </c>
      <c r="E273" s="28">
        <f>'I Disease Parameters'!$E$7/(1000*365)</f>
        <v>1.3698630136986302E-5</v>
      </c>
      <c r="F273" s="27">
        <f>(1-'I Disease Parameters'!$E$8)/'I Disease Parameters'!$E$10</f>
        <v>0.16200000000000001</v>
      </c>
      <c r="G273" s="27">
        <f>'I Disease Parameters'!$E$8/'I Disease Parameters'!$E$11</f>
        <v>3.7999999999999999E-2</v>
      </c>
      <c r="H273" s="27">
        <f>1/'I Disease Parameters'!$E$12</f>
        <v>0.05</v>
      </c>
      <c r="I273" s="27">
        <f>'I Disease Parameters'!$E$9/'I Disease Parameters'!$E$14</f>
        <v>0</v>
      </c>
      <c r="J273" s="82">
        <f t="shared" si="122"/>
        <v>2.9622548171950012</v>
      </c>
      <c r="K273" s="60">
        <f t="shared" si="123"/>
        <v>0.96147505943347544</v>
      </c>
      <c r="L273" s="30">
        <f t="shared" si="124"/>
        <v>0.98499999999999999</v>
      </c>
      <c r="M273" s="27">
        <f>J273/'I Disease Parameters'!$E$12</f>
        <v>0.14811274085975007</v>
      </c>
      <c r="N273" s="27">
        <f>K273/'I Disease Parameters'!$E$13</f>
        <v>4.8073752971673774E-2</v>
      </c>
      <c r="O273" s="27">
        <f>L273/'I Disease Parameters'!$E$13</f>
        <v>4.9250000000000002E-2</v>
      </c>
      <c r="P273" s="27">
        <f>(1-L273)/'I Disease Parameters'!$E$13</f>
        <v>7.5000000000000067E-4</v>
      </c>
      <c r="Q273" s="19">
        <f t="shared" si="103"/>
        <v>1503441.9179342492</v>
      </c>
      <c r="R273" s="17">
        <f t="shared" si="104"/>
        <v>213068.66841724556</v>
      </c>
      <c r="S273" s="17">
        <f t="shared" si="105"/>
        <v>876779.92099948775</v>
      </c>
      <c r="T273" s="17">
        <f t="shared" si="106"/>
        <v>205664.43771531273</v>
      </c>
      <c r="U273" s="17">
        <f t="shared" si="107"/>
        <v>3013994.6198004442</v>
      </c>
      <c r="V273" s="17">
        <f t="shared" si="108"/>
        <v>8624.6861410850488</v>
      </c>
      <c r="W273" s="17">
        <f t="shared" si="109"/>
        <v>5812949.5648667403</v>
      </c>
      <c r="X273" s="18">
        <f t="shared" ca="1" si="100"/>
        <v>218477.31787760227</v>
      </c>
      <c r="Y273" s="17">
        <f t="shared" si="110"/>
        <v>-37287.677225738298</v>
      </c>
      <c r="Z273" s="17">
        <f t="shared" si="111"/>
        <v>-6510.5344735214603</v>
      </c>
      <c r="AA273" s="17">
        <f t="shared" si="112"/>
        <v>-8715.0476312984247</v>
      </c>
      <c r="AB273" s="17">
        <f t="shared" si="113"/>
        <v>-2044.2710533622594</v>
      </c>
      <c r="AC273" s="17">
        <f t="shared" si="114"/>
        <v>54463.860821149778</v>
      </c>
      <c r="AD273" s="18">
        <f t="shared" si="115"/>
        <v>155.78153157650559</v>
      </c>
      <c r="AE273" s="19">
        <f>IF($B273&gt;$C$1,"",p_2*$Q272*($S272/$W272)+p_3*$Q272*($T272/$W272))</f>
        <v>37408.314038918092</v>
      </c>
      <c r="AF273" s="17">
        <f>IF($B273&gt;$C$1,"",p_4*$R272)</f>
        <v>35571.830868304256</v>
      </c>
      <c r="AG273" s="17">
        <f>IF($B273&gt;$C$1,"",p_5*$R272)</f>
        <v>8344.009709849146</v>
      </c>
      <c r="AH273" s="18">
        <f t="shared" si="116"/>
        <v>43915.840578153402</v>
      </c>
      <c r="AI273" s="72"/>
      <c r="AJ273" s="73"/>
      <c r="AK273" s="73"/>
      <c r="AL273" s="72"/>
      <c r="AM273" s="73"/>
      <c r="AN273" s="73">
        <f t="shared" si="117"/>
        <v>518</v>
      </c>
      <c r="AO273" s="19" t="str">
        <f t="shared" ca="1" si="118"/>
        <v>-</v>
      </c>
      <c r="AP273" s="17" t="str">
        <f t="shared" ca="1" si="119"/>
        <v>-</v>
      </c>
      <c r="AQ273" s="17" t="str">
        <f t="shared" ca="1" si="120"/>
        <v>-</v>
      </c>
      <c r="AR273" s="66" t="str">
        <f t="shared" ca="1" si="121"/>
        <v>-</v>
      </c>
    </row>
    <row r="274" spans="1:44" s="1" customFormat="1" ht="12" x14ac:dyDescent="0.35">
      <c r="A274" s="84"/>
      <c r="B274" s="40">
        <f t="shared" si="101"/>
        <v>271</v>
      </c>
      <c r="C274" s="41">
        <f t="shared" si="102"/>
        <v>44122</v>
      </c>
      <c r="D274" s="28">
        <f>'I Disease Parameters'!$E$6/(1000*365)</f>
        <v>2.4383561643835616E-5</v>
      </c>
      <c r="E274" s="28">
        <f>'I Disease Parameters'!$E$7/(1000*365)</f>
        <v>1.3698630136986302E-5</v>
      </c>
      <c r="F274" s="27">
        <f>(1-'I Disease Parameters'!$E$8)/'I Disease Parameters'!$E$10</f>
        <v>0.16200000000000001</v>
      </c>
      <c r="G274" s="27">
        <f>'I Disease Parameters'!$E$8/'I Disease Parameters'!$E$11</f>
        <v>3.7999999999999999E-2</v>
      </c>
      <c r="H274" s="27">
        <f>1/'I Disease Parameters'!$E$12</f>
        <v>0.05</v>
      </c>
      <c r="I274" s="27">
        <f>'I Disease Parameters'!$E$9/'I Disease Parameters'!$E$14</f>
        <v>0</v>
      </c>
      <c r="J274" s="82">
        <f t="shared" si="122"/>
        <v>2.9622548171950012</v>
      </c>
      <c r="K274" s="60">
        <f t="shared" si="123"/>
        <v>0.96147505943347544</v>
      </c>
      <c r="L274" s="30">
        <f t="shared" si="124"/>
        <v>0.98499999999999999</v>
      </c>
      <c r="M274" s="27">
        <f>J274/'I Disease Parameters'!$E$12</f>
        <v>0.14811274085975007</v>
      </c>
      <c r="N274" s="27">
        <f>K274/'I Disease Parameters'!$E$13</f>
        <v>4.8073752971673774E-2</v>
      </c>
      <c r="O274" s="27">
        <f>L274/'I Disease Parameters'!$E$13</f>
        <v>4.9250000000000002E-2</v>
      </c>
      <c r="P274" s="27">
        <f>(1-L274)/'I Disease Parameters'!$E$13</f>
        <v>7.5000000000000067E-4</v>
      </c>
      <c r="Q274" s="19">
        <f t="shared" si="103"/>
        <v>1467418.7596919741</v>
      </c>
      <c r="R274" s="17">
        <f t="shared" si="104"/>
        <v>206596.3195464703</v>
      </c>
      <c r="S274" s="17">
        <f t="shared" si="105"/>
        <v>867446.03854925779</v>
      </c>
      <c r="T274" s="17">
        <f t="shared" si="106"/>
        <v>203475.00790833784</v>
      </c>
      <c r="U274" s="17">
        <f t="shared" si="107"/>
        <v>3067921.3018103666</v>
      </c>
      <c r="V274" s="17">
        <f t="shared" si="108"/>
        <v>8778.9344693715339</v>
      </c>
      <c r="W274" s="17">
        <f t="shared" si="109"/>
        <v>5812857.4275064068</v>
      </c>
      <c r="X274" s="18">
        <f t="shared" ca="1" si="100"/>
        <v>218477.31787760227</v>
      </c>
      <c r="Y274" s="17">
        <f t="shared" si="110"/>
        <v>-36023.158242275007</v>
      </c>
      <c r="Z274" s="17">
        <f t="shared" si="111"/>
        <v>-6472.3488707752549</v>
      </c>
      <c r="AA274" s="17">
        <f t="shared" si="112"/>
        <v>-9333.882450229954</v>
      </c>
      <c r="AB274" s="17">
        <f t="shared" si="113"/>
        <v>-2189.4298069748911</v>
      </c>
      <c r="AC274" s="17">
        <f t="shared" si="114"/>
        <v>53926.682009922341</v>
      </c>
      <c r="AD274" s="18">
        <f t="shared" si="115"/>
        <v>154.24832828648505</v>
      </c>
      <c r="AE274" s="19">
        <f>IF($B274&gt;$C$1,"",p_2*$Q273*($S273/$W273)+p_3*$Q273*($T273/$W273))</f>
        <v>36144.303561556299</v>
      </c>
      <c r="AF274" s="17">
        <f>IF($B274&gt;$C$1,"",p_4*$R273)</f>
        <v>34517.124283593781</v>
      </c>
      <c r="AG274" s="17">
        <f>IF($B274&gt;$C$1,"",p_5*$R273)</f>
        <v>8096.6093998553306</v>
      </c>
      <c r="AH274" s="18">
        <f t="shared" si="116"/>
        <v>42613.733683449114</v>
      </c>
      <c r="AI274" s="72"/>
      <c r="AJ274" s="73"/>
      <c r="AK274" s="73"/>
      <c r="AL274" s="72"/>
      <c r="AM274" s="73"/>
      <c r="AN274" s="73">
        <f t="shared" si="117"/>
        <v>518</v>
      </c>
      <c r="AO274" s="19" t="str">
        <f t="shared" ca="1" si="118"/>
        <v>-</v>
      </c>
      <c r="AP274" s="17" t="str">
        <f t="shared" ca="1" si="119"/>
        <v>-</v>
      </c>
      <c r="AQ274" s="17" t="str">
        <f t="shared" ca="1" si="120"/>
        <v>-</v>
      </c>
      <c r="AR274" s="66" t="str">
        <f t="shared" ca="1" si="121"/>
        <v>-</v>
      </c>
    </row>
    <row r="275" spans="1:44" s="1" customFormat="1" ht="12" x14ac:dyDescent="0.35">
      <c r="A275" s="84"/>
      <c r="B275" s="40">
        <f t="shared" si="101"/>
        <v>272</v>
      </c>
      <c r="C275" s="41">
        <f t="shared" si="102"/>
        <v>44123</v>
      </c>
      <c r="D275" s="28">
        <f>'I Disease Parameters'!$E$6/(1000*365)</f>
        <v>2.4383561643835616E-5</v>
      </c>
      <c r="E275" s="28">
        <f>'I Disease Parameters'!$E$7/(1000*365)</f>
        <v>1.3698630136986302E-5</v>
      </c>
      <c r="F275" s="27">
        <f>(1-'I Disease Parameters'!$E$8)/'I Disease Parameters'!$E$10</f>
        <v>0.16200000000000001</v>
      </c>
      <c r="G275" s="27">
        <f>'I Disease Parameters'!$E$8/'I Disease Parameters'!$E$11</f>
        <v>3.7999999999999999E-2</v>
      </c>
      <c r="H275" s="27">
        <f>1/'I Disease Parameters'!$E$12</f>
        <v>0.05</v>
      </c>
      <c r="I275" s="27">
        <f>'I Disease Parameters'!$E$9/'I Disease Parameters'!$E$14</f>
        <v>0</v>
      </c>
      <c r="J275" s="82">
        <f t="shared" si="122"/>
        <v>2.9622548171950012</v>
      </c>
      <c r="K275" s="60">
        <f t="shared" si="123"/>
        <v>0.96147505943347544</v>
      </c>
      <c r="L275" s="30">
        <f t="shared" si="124"/>
        <v>0.98499999999999999</v>
      </c>
      <c r="M275" s="27">
        <f>J275/'I Disease Parameters'!$E$12</f>
        <v>0.14811274085975007</v>
      </c>
      <c r="N275" s="27">
        <f>K275/'I Disease Parameters'!$E$13</f>
        <v>4.8073752971673774E-2</v>
      </c>
      <c r="O275" s="27">
        <f>L275/'I Disease Parameters'!$E$13</f>
        <v>4.9250000000000002E-2</v>
      </c>
      <c r="P275" s="27">
        <f>(1-L275)/'I Disease Parameters'!$E$13</f>
        <v>7.5000000000000067E-4</v>
      </c>
      <c r="Q275" s="19">
        <f t="shared" si="103"/>
        <v>1432637.1332645875</v>
      </c>
      <c r="R275" s="17">
        <f t="shared" si="104"/>
        <v>200177.48851855934</v>
      </c>
      <c r="S275" s="17">
        <f t="shared" si="105"/>
        <v>857530.45756587724</v>
      </c>
      <c r="T275" s="17">
        <f t="shared" si="106"/>
        <v>201149.13032681137</v>
      </c>
      <c r="U275" s="17">
        <f t="shared" si="107"/>
        <v>3121272.7215581117</v>
      </c>
      <c r="V275" s="17">
        <f t="shared" si="108"/>
        <v>8931.5407253027879</v>
      </c>
      <c r="W275" s="17">
        <f t="shared" si="109"/>
        <v>5812766.9312339472</v>
      </c>
      <c r="X275" s="18">
        <f t="shared" ca="1" si="100"/>
        <v>218477.31787760227</v>
      </c>
      <c r="Y275" s="17">
        <f t="shared" si="110"/>
        <v>-34781.626427386655</v>
      </c>
      <c r="Z275" s="17">
        <f t="shared" si="111"/>
        <v>-6418.8310279109573</v>
      </c>
      <c r="AA275" s="17">
        <f t="shared" si="112"/>
        <v>-9915.5809833805542</v>
      </c>
      <c r="AB275" s="17">
        <f t="shared" si="113"/>
        <v>-2325.8775815264671</v>
      </c>
      <c r="AC275" s="17">
        <f t="shared" si="114"/>
        <v>53351.419747745153</v>
      </c>
      <c r="AD275" s="18">
        <f t="shared" si="115"/>
        <v>152.60625593125405</v>
      </c>
      <c r="AE275" s="19">
        <f>IF($B275&gt;$C$1,"",p_2*$Q274*($S274/$W274)+p_3*$Q274*($T274/$W274))</f>
        <v>34903.262967952229</v>
      </c>
      <c r="AF275" s="17">
        <f>IF($B275&gt;$C$1,"",p_4*$R274)</f>
        <v>33468.603766528191</v>
      </c>
      <c r="AG275" s="17">
        <f>IF($B275&gt;$C$1,"",p_5*$R274)</f>
        <v>7850.6601427658716</v>
      </c>
      <c r="AH275" s="18">
        <f t="shared" si="116"/>
        <v>41319.263909294066</v>
      </c>
      <c r="AI275" s="72"/>
      <c r="AJ275" s="73"/>
      <c r="AK275" s="73"/>
      <c r="AL275" s="72"/>
      <c r="AM275" s="73"/>
      <c r="AN275" s="73">
        <f t="shared" si="117"/>
        <v>518</v>
      </c>
      <c r="AO275" s="19" t="str">
        <f t="shared" ca="1" si="118"/>
        <v>-</v>
      </c>
      <c r="AP275" s="17" t="str">
        <f t="shared" ca="1" si="119"/>
        <v>-</v>
      </c>
      <c r="AQ275" s="17" t="str">
        <f t="shared" ca="1" si="120"/>
        <v>-</v>
      </c>
      <c r="AR275" s="66" t="str">
        <f t="shared" ca="1" si="121"/>
        <v>-</v>
      </c>
    </row>
    <row r="276" spans="1:44" s="1" customFormat="1" ht="12" x14ac:dyDescent="0.35">
      <c r="A276" s="84"/>
      <c r="B276" s="40">
        <f t="shared" si="101"/>
        <v>273</v>
      </c>
      <c r="C276" s="41">
        <f t="shared" si="102"/>
        <v>44124</v>
      </c>
      <c r="D276" s="28">
        <f>'I Disease Parameters'!$E$6/(1000*365)</f>
        <v>2.4383561643835616E-5</v>
      </c>
      <c r="E276" s="28">
        <f>'I Disease Parameters'!$E$7/(1000*365)</f>
        <v>1.3698630136986302E-5</v>
      </c>
      <c r="F276" s="27">
        <f>(1-'I Disease Parameters'!$E$8)/'I Disease Parameters'!$E$10</f>
        <v>0.16200000000000001</v>
      </c>
      <c r="G276" s="27">
        <f>'I Disease Parameters'!$E$8/'I Disease Parameters'!$E$11</f>
        <v>3.7999999999999999E-2</v>
      </c>
      <c r="H276" s="27">
        <f>1/'I Disease Parameters'!$E$12</f>
        <v>0.05</v>
      </c>
      <c r="I276" s="27">
        <f>'I Disease Parameters'!$E$9/'I Disease Parameters'!$E$14</f>
        <v>0</v>
      </c>
      <c r="J276" s="82">
        <f t="shared" si="122"/>
        <v>2.9622548171950012</v>
      </c>
      <c r="K276" s="60">
        <f t="shared" si="123"/>
        <v>0.96147505943347544</v>
      </c>
      <c r="L276" s="30">
        <f t="shared" si="124"/>
        <v>0.98499999999999999</v>
      </c>
      <c r="M276" s="27">
        <f>J276/'I Disease Parameters'!$E$12</f>
        <v>0.14811274085975007</v>
      </c>
      <c r="N276" s="27">
        <f>K276/'I Disease Parameters'!$E$13</f>
        <v>4.8073752971673774E-2</v>
      </c>
      <c r="O276" s="27">
        <f>L276/'I Disease Parameters'!$E$13</f>
        <v>4.9250000000000002E-2</v>
      </c>
      <c r="P276" s="27">
        <f>(1-L276)/'I Disease Parameters'!$E$13</f>
        <v>7.5000000000000067E-4</v>
      </c>
      <c r="Q276" s="19">
        <f t="shared" si="103"/>
        <v>1399072.2691186673</v>
      </c>
      <c r="R276" s="17">
        <f t="shared" si="104"/>
        <v>193826.22359797059</v>
      </c>
      <c r="S276" s="17">
        <f t="shared" si="105"/>
        <v>847070.9408350205</v>
      </c>
      <c r="T276" s="17">
        <f t="shared" si="106"/>
        <v>198695.66290663733</v>
      </c>
      <c r="U276" s="17">
        <f t="shared" si="107"/>
        <v>3174013.0819444321</v>
      </c>
      <c r="V276" s="17">
        <f t="shared" si="108"/>
        <v>9082.402573047897</v>
      </c>
      <c r="W276" s="17">
        <f t="shared" si="109"/>
        <v>5812678.1784027275</v>
      </c>
      <c r="X276" s="18">
        <f t="shared" ca="1" si="100"/>
        <v>218477.31787760227</v>
      </c>
      <c r="Y276" s="17">
        <f t="shared" si="110"/>
        <v>-33564.864145920146</v>
      </c>
      <c r="Z276" s="17">
        <f t="shared" si="111"/>
        <v>-6351.2649205887574</v>
      </c>
      <c r="AA276" s="17">
        <f t="shared" si="112"/>
        <v>-10459.516730856732</v>
      </c>
      <c r="AB276" s="17">
        <f t="shared" si="113"/>
        <v>-2453.4674201740418</v>
      </c>
      <c r="AC276" s="17">
        <f t="shared" si="114"/>
        <v>52740.36038632039</v>
      </c>
      <c r="AD276" s="18">
        <f t="shared" si="115"/>
        <v>150.86184774510912</v>
      </c>
      <c r="AE276" s="19">
        <f>IF($B276&gt;$C$1,"",p_2*$Q275*($S275/$W275)+p_3*$Q275*($T275/$W275))</f>
        <v>33686.974940500062</v>
      </c>
      <c r="AF276" s="17">
        <f>IF($B276&gt;$C$1,"",p_4*$R275)</f>
        <v>32428.753140006615</v>
      </c>
      <c r="AG276" s="17">
        <f>IF($B276&gt;$C$1,"",p_5*$R275)</f>
        <v>7606.7445637052551</v>
      </c>
      <c r="AH276" s="18">
        <f t="shared" si="116"/>
        <v>40035.497703711866</v>
      </c>
      <c r="AI276" s="72"/>
      <c r="AJ276" s="73"/>
      <c r="AK276" s="73"/>
      <c r="AL276" s="72"/>
      <c r="AM276" s="73"/>
      <c r="AN276" s="73">
        <f t="shared" si="117"/>
        <v>518</v>
      </c>
      <c r="AO276" s="19" t="str">
        <f t="shared" ca="1" si="118"/>
        <v>-</v>
      </c>
      <c r="AP276" s="17" t="str">
        <f t="shared" ca="1" si="119"/>
        <v>-</v>
      </c>
      <c r="AQ276" s="17" t="str">
        <f t="shared" ca="1" si="120"/>
        <v>-</v>
      </c>
      <c r="AR276" s="66" t="str">
        <f t="shared" ca="1" si="121"/>
        <v>-</v>
      </c>
    </row>
    <row r="277" spans="1:44" s="1" customFormat="1" ht="12" x14ac:dyDescent="0.35">
      <c r="A277" s="84"/>
      <c r="B277" s="40">
        <f t="shared" si="101"/>
        <v>274</v>
      </c>
      <c r="C277" s="41">
        <f t="shared" si="102"/>
        <v>44125</v>
      </c>
      <c r="D277" s="28">
        <f>'I Disease Parameters'!$E$6/(1000*365)</f>
        <v>2.4383561643835616E-5</v>
      </c>
      <c r="E277" s="28">
        <f>'I Disease Parameters'!$E$7/(1000*365)</f>
        <v>1.3698630136986302E-5</v>
      </c>
      <c r="F277" s="27">
        <f>(1-'I Disease Parameters'!$E$8)/'I Disease Parameters'!$E$10</f>
        <v>0.16200000000000001</v>
      </c>
      <c r="G277" s="27">
        <f>'I Disease Parameters'!$E$8/'I Disease Parameters'!$E$11</f>
        <v>3.7999999999999999E-2</v>
      </c>
      <c r="H277" s="27">
        <f>1/'I Disease Parameters'!$E$12</f>
        <v>0.05</v>
      </c>
      <c r="I277" s="27">
        <f>'I Disease Parameters'!$E$9/'I Disease Parameters'!$E$14</f>
        <v>0</v>
      </c>
      <c r="J277" s="82">
        <f t="shared" si="122"/>
        <v>2.9622548171950012</v>
      </c>
      <c r="K277" s="60">
        <f t="shared" si="123"/>
        <v>0.96147505943347544</v>
      </c>
      <c r="L277" s="30">
        <f t="shared" si="124"/>
        <v>0.98499999999999999</v>
      </c>
      <c r="M277" s="27">
        <f>J277/'I Disease Parameters'!$E$12</f>
        <v>0.14811274085975007</v>
      </c>
      <c r="N277" s="27">
        <f>K277/'I Disease Parameters'!$E$13</f>
        <v>4.8073752971673774E-2</v>
      </c>
      <c r="O277" s="27">
        <f>L277/'I Disease Parameters'!$E$13</f>
        <v>4.9250000000000002E-2</v>
      </c>
      <c r="P277" s="27">
        <f>(1-L277)/'I Disease Parameters'!$E$13</f>
        <v>7.5000000000000067E-4</v>
      </c>
      <c r="Q277" s="19">
        <f t="shared" si="103"/>
        <v>1366697.8713492262</v>
      </c>
      <c r="R277" s="17">
        <f t="shared" si="104"/>
        <v>187555.28991719926</v>
      </c>
      <c r="S277" s="17">
        <f t="shared" si="105"/>
        <v>836105.63830462238</v>
      </c>
      <c r="T277" s="17">
        <f t="shared" si="106"/>
        <v>196123.55439963235</v>
      </c>
      <c r="U277" s="17">
        <f t="shared" si="107"/>
        <v>3226108.9107530755</v>
      </c>
      <c r="V277" s="17">
        <f t="shared" si="108"/>
        <v>9231.4243202278758</v>
      </c>
      <c r="W277" s="17">
        <f t="shared" si="109"/>
        <v>5812591.2647237554</v>
      </c>
      <c r="X277" s="18">
        <f t="shared" ca="1" si="100"/>
        <v>218477.31787760227</v>
      </c>
      <c r="Y277" s="17">
        <f t="shared" si="110"/>
        <v>-32374.39776944113</v>
      </c>
      <c r="Z277" s="17">
        <f t="shared" si="111"/>
        <v>-6270.9336807713262</v>
      </c>
      <c r="AA277" s="17">
        <f t="shared" si="112"/>
        <v>-10965.302530398127</v>
      </c>
      <c r="AB277" s="17">
        <f t="shared" si="113"/>
        <v>-2572.1085070049739</v>
      </c>
      <c r="AC277" s="17">
        <f t="shared" si="114"/>
        <v>52095.828808643389</v>
      </c>
      <c r="AD277" s="18">
        <f t="shared" si="115"/>
        <v>149.02174717997877</v>
      </c>
      <c r="AE277" s="19">
        <f>IF($B277&gt;$C$1,"",p_2*$Q276*($S276/$W276)+p_3*$Q276*($T276/$W276))</f>
        <v>32496.966192570668</v>
      </c>
      <c r="AF277" s="17">
        <f>IF($B277&gt;$C$1,"",p_4*$R276)</f>
        <v>31399.848222871235</v>
      </c>
      <c r="AG277" s="17">
        <f>IF($B277&gt;$C$1,"",p_5*$R276)</f>
        <v>7365.3964967228821</v>
      </c>
      <c r="AH277" s="18">
        <f t="shared" si="116"/>
        <v>38765.24471959412</v>
      </c>
      <c r="AI277" s="72"/>
      <c r="AJ277" s="73"/>
      <c r="AK277" s="73"/>
      <c r="AL277" s="72"/>
      <c r="AM277" s="73"/>
      <c r="AN277" s="73">
        <f t="shared" si="117"/>
        <v>518</v>
      </c>
      <c r="AO277" s="19" t="str">
        <f t="shared" ca="1" si="118"/>
        <v>-</v>
      </c>
      <c r="AP277" s="17" t="str">
        <f t="shared" ca="1" si="119"/>
        <v>-</v>
      </c>
      <c r="AQ277" s="17" t="str">
        <f t="shared" ca="1" si="120"/>
        <v>-</v>
      </c>
      <c r="AR277" s="66" t="str">
        <f t="shared" ca="1" si="121"/>
        <v>-</v>
      </c>
    </row>
    <row r="278" spans="1:44" s="1" customFormat="1" ht="12" x14ac:dyDescent="0.35">
      <c r="A278" s="84"/>
      <c r="B278" s="40">
        <f t="shared" si="101"/>
        <v>275</v>
      </c>
      <c r="C278" s="41">
        <f t="shared" si="102"/>
        <v>44126</v>
      </c>
      <c r="D278" s="28">
        <f>'I Disease Parameters'!$E$6/(1000*365)</f>
        <v>2.4383561643835616E-5</v>
      </c>
      <c r="E278" s="28">
        <f>'I Disease Parameters'!$E$7/(1000*365)</f>
        <v>1.3698630136986302E-5</v>
      </c>
      <c r="F278" s="27">
        <f>(1-'I Disease Parameters'!$E$8)/'I Disease Parameters'!$E$10</f>
        <v>0.16200000000000001</v>
      </c>
      <c r="G278" s="27">
        <f>'I Disease Parameters'!$E$8/'I Disease Parameters'!$E$11</f>
        <v>3.7999999999999999E-2</v>
      </c>
      <c r="H278" s="27">
        <f>1/'I Disease Parameters'!$E$12</f>
        <v>0.05</v>
      </c>
      <c r="I278" s="27">
        <f>'I Disease Parameters'!$E$9/'I Disease Parameters'!$E$14</f>
        <v>0</v>
      </c>
      <c r="J278" s="82">
        <f t="shared" si="122"/>
        <v>2.9622548171950012</v>
      </c>
      <c r="K278" s="60">
        <f t="shared" si="123"/>
        <v>0.96147505943347544</v>
      </c>
      <c r="L278" s="30">
        <f t="shared" si="124"/>
        <v>0.98499999999999999</v>
      </c>
      <c r="M278" s="27">
        <f>J278/'I Disease Parameters'!$E$12</f>
        <v>0.14811274085975007</v>
      </c>
      <c r="N278" s="27">
        <f>K278/'I Disease Parameters'!$E$13</f>
        <v>4.8073752971673774E-2</v>
      </c>
      <c r="O278" s="27">
        <f>L278/'I Disease Parameters'!$E$13</f>
        <v>4.9250000000000002E-2</v>
      </c>
      <c r="P278" s="27">
        <f>(1-L278)/'I Disease Parameters'!$E$13</f>
        <v>7.5000000000000067E-4</v>
      </c>
      <c r="Q278" s="19">
        <f t="shared" si="103"/>
        <v>1335486.3608301862</v>
      </c>
      <c r="R278" s="17">
        <f t="shared" si="104"/>
        <v>181376.18299101797</v>
      </c>
      <c r="S278" s="17">
        <f t="shared" si="105"/>
        <v>824672.85985408293</v>
      </c>
      <c r="T278" s="17">
        <f t="shared" si="106"/>
        <v>193441.79107247142</v>
      </c>
      <c r="U278" s="17">
        <f t="shared" si="107"/>
        <v>3277529.0844497387</v>
      </c>
      <c r="V278" s="17">
        <f t="shared" si="108"/>
        <v>9378.5169860276001</v>
      </c>
      <c r="W278" s="17">
        <f t="shared" si="109"/>
        <v>5812506.2791974973</v>
      </c>
      <c r="X278" s="18">
        <f t="shared" ca="1" si="100"/>
        <v>218477.31787760227</v>
      </c>
      <c r="Y278" s="17">
        <f t="shared" si="110"/>
        <v>-31211.51051904005</v>
      </c>
      <c r="Z278" s="17">
        <f t="shared" si="111"/>
        <v>-6179.1069261812954</v>
      </c>
      <c r="AA278" s="17">
        <f t="shared" si="112"/>
        <v>-11432.778450539452</v>
      </c>
      <c r="AB278" s="17">
        <f t="shared" si="113"/>
        <v>-2681.7633271609375</v>
      </c>
      <c r="AC278" s="17">
        <f t="shared" si="114"/>
        <v>51420.173696663231</v>
      </c>
      <c r="AD278" s="18">
        <f t="shared" si="115"/>
        <v>147.09266579972427</v>
      </c>
      <c r="AE278" s="19">
        <f>IF($B278&gt;$C$1,"",p_2*$Q277*($S277/$W277)+p_3*$Q277*($T277/$W277))</f>
        <v>31334.520307805335</v>
      </c>
      <c r="AF278" s="17">
        <f>IF($B278&gt;$C$1,"",p_4*$R277)</f>
        <v>30383.95696658628</v>
      </c>
      <c r="AG278" s="17">
        <f>IF($B278&gt;$C$1,"",p_5*$R277)</f>
        <v>7127.1010168535713</v>
      </c>
      <c r="AH278" s="18">
        <f t="shared" si="116"/>
        <v>37511.057983439852</v>
      </c>
      <c r="AI278" s="72"/>
      <c r="AJ278" s="73"/>
      <c r="AK278" s="73"/>
      <c r="AL278" s="72"/>
      <c r="AM278" s="73"/>
      <c r="AN278" s="73">
        <f t="shared" si="117"/>
        <v>518</v>
      </c>
      <c r="AO278" s="19" t="str">
        <f t="shared" ca="1" si="118"/>
        <v>-</v>
      </c>
      <c r="AP278" s="17" t="str">
        <f t="shared" ca="1" si="119"/>
        <v>-</v>
      </c>
      <c r="AQ278" s="17" t="str">
        <f t="shared" ca="1" si="120"/>
        <v>-</v>
      </c>
      <c r="AR278" s="66" t="str">
        <f t="shared" ca="1" si="121"/>
        <v>-</v>
      </c>
    </row>
    <row r="279" spans="1:44" s="1" customFormat="1" ht="12" x14ac:dyDescent="0.35">
      <c r="A279" s="84"/>
      <c r="B279" s="40">
        <f t="shared" si="101"/>
        <v>276</v>
      </c>
      <c r="C279" s="41">
        <f t="shared" si="102"/>
        <v>44127</v>
      </c>
      <c r="D279" s="28">
        <f>'I Disease Parameters'!$E$6/(1000*365)</f>
        <v>2.4383561643835616E-5</v>
      </c>
      <c r="E279" s="28">
        <f>'I Disease Parameters'!$E$7/(1000*365)</f>
        <v>1.3698630136986302E-5</v>
      </c>
      <c r="F279" s="27">
        <f>(1-'I Disease Parameters'!$E$8)/'I Disease Parameters'!$E$10</f>
        <v>0.16200000000000001</v>
      </c>
      <c r="G279" s="27">
        <f>'I Disease Parameters'!$E$8/'I Disease Parameters'!$E$11</f>
        <v>3.7999999999999999E-2</v>
      </c>
      <c r="H279" s="27">
        <f>1/'I Disease Parameters'!$E$12</f>
        <v>0.05</v>
      </c>
      <c r="I279" s="27">
        <f>'I Disease Parameters'!$E$9/'I Disease Parameters'!$E$14</f>
        <v>0</v>
      </c>
      <c r="J279" s="82">
        <f t="shared" si="122"/>
        <v>2.9622548171950012</v>
      </c>
      <c r="K279" s="60">
        <f t="shared" si="123"/>
        <v>0.96147505943347544</v>
      </c>
      <c r="L279" s="30">
        <f t="shared" si="124"/>
        <v>0.98499999999999999</v>
      </c>
      <c r="M279" s="27">
        <f>J279/'I Disease Parameters'!$E$12</f>
        <v>0.14811274085975007</v>
      </c>
      <c r="N279" s="27">
        <f>K279/'I Disease Parameters'!$E$13</f>
        <v>4.8073752971673774E-2</v>
      </c>
      <c r="O279" s="27">
        <f>L279/'I Disease Parameters'!$E$13</f>
        <v>4.9250000000000002E-2</v>
      </c>
      <c r="P279" s="27">
        <f>(1-L279)/'I Disease Parameters'!$E$13</f>
        <v>7.5000000000000067E-4</v>
      </c>
      <c r="Q279" s="19">
        <f t="shared" si="103"/>
        <v>1305409.104443802</v>
      </c>
      <c r="R279" s="17">
        <f t="shared" si="104"/>
        <v>175299.15344540577</v>
      </c>
      <c r="S279" s="17">
        <f t="shared" si="105"/>
        <v>812810.86161743256</v>
      </c>
      <c r="T279" s="17">
        <f t="shared" si="106"/>
        <v>190659.34658495759</v>
      </c>
      <c r="U279" s="17">
        <f t="shared" si="107"/>
        <v>3328244.8379940707</v>
      </c>
      <c r="V279" s="17">
        <f t="shared" si="108"/>
        <v>9523.5983293319532</v>
      </c>
      <c r="W279" s="17">
        <f t="shared" si="109"/>
        <v>5812423.3040856682</v>
      </c>
      <c r="X279" s="18">
        <f t="shared" ca="1" si="100"/>
        <v>218477.31787760227</v>
      </c>
      <c r="Y279" s="17">
        <f t="shared" si="110"/>
        <v>-30077.256386384135</v>
      </c>
      <c r="Z279" s="17">
        <f t="shared" si="111"/>
        <v>-6077.0295456121967</v>
      </c>
      <c r="AA279" s="17">
        <f t="shared" si="112"/>
        <v>-11861.998236650368</v>
      </c>
      <c r="AB279" s="17">
        <f t="shared" si="113"/>
        <v>-2782.4444875138288</v>
      </c>
      <c r="AC279" s="17">
        <f t="shared" si="114"/>
        <v>50715.753544331994</v>
      </c>
      <c r="AD279" s="18">
        <f t="shared" si="115"/>
        <v>145.08134330435314</v>
      </c>
      <c r="AE279" s="19">
        <f>IF($B279&gt;$C$1,"",p_2*$Q278*($S278/$W278)+p_3*$Q278*($T278/$W278))</f>
        <v>30200.691657837873</v>
      </c>
      <c r="AF279" s="17">
        <f>IF($B279&gt;$C$1,"",p_4*$R278)</f>
        <v>29382.94164454491</v>
      </c>
      <c r="AG279" s="17">
        <f>IF($B279&gt;$C$1,"",p_5*$R278)</f>
        <v>6892.294953658683</v>
      </c>
      <c r="AH279" s="18">
        <f t="shared" si="116"/>
        <v>36275.236598203592</v>
      </c>
      <c r="AI279" s="72"/>
      <c r="AJ279" s="73"/>
      <c r="AK279" s="73"/>
      <c r="AL279" s="72"/>
      <c r="AM279" s="73"/>
      <c r="AN279" s="73">
        <f t="shared" si="117"/>
        <v>518</v>
      </c>
      <c r="AO279" s="19" t="str">
        <f t="shared" ca="1" si="118"/>
        <v>-</v>
      </c>
      <c r="AP279" s="17" t="str">
        <f t="shared" ca="1" si="119"/>
        <v>-</v>
      </c>
      <c r="AQ279" s="17" t="str">
        <f t="shared" ca="1" si="120"/>
        <v>-</v>
      </c>
      <c r="AR279" s="66" t="str">
        <f t="shared" ca="1" si="121"/>
        <v>-</v>
      </c>
    </row>
    <row r="280" spans="1:44" s="1" customFormat="1" ht="12" x14ac:dyDescent="0.35">
      <c r="A280" s="84"/>
      <c r="B280" s="40">
        <f t="shared" si="101"/>
        <v>277</v>
      </c>
      <c r="C280" s="41">
        <f t="shared" si="102"/>
        <v>44128</v>
      </c>
      <c r="D280" s="28">
        <f>'I Disease Parameters'!$E$6/(1000*365)</f>
        <v>2.4383561643835616E-5</v>
      </c>
      <c r="E280" s="28">
        <f>'I Disease Parameters'!$E$7/(1000*365)</f>
        <v>1.3698630136986302E-5</v>
      </c>
      <c r="F280" s="27">
        <f>(1-'I Disease Parameters'!$E$8)/'I Disease Parameters'!$E$10</f>
        <v>0.16200000000000001</v>
      </c>
      <c r="G280" s="27">
        <f>'I Disease Parameters'!$E$8/'I Disease Parameters'!$E$11</f>
        <v>3.7999999999999999E-2</v>
      </c>
      <c r="H280" s="27">
        <f>1/'I Disease Parameters'!$E$12</f>
        <v>0.05</v>
      </c>
      <c r="I280" s="27">
        <f>'I Disease Parameters'!$E$9/'I Disease Parameters'!$E$14</f>
        <v>0</v>
      </c>
      <c r="J280" s="82">
        <f t="shared" si="122"/>
        <v>2.9622548171950012</v>
      </c>
      <c r="K280" s="60">
        <f t="shared" si="123"/>
        <v>0.96147505943347544</v>
      </c>
      <c r="L280" s="30">
        <f t="shared" si="124"/>
        <v>0.98499999999999999</v>
      </c>
      <c r="M280" s="27">
        <f>J280/'I Disease Parameters'!$E$12</f>
        <v>0.14811274085975007</v>
      </c>
      <c r="N280" s="27">
        <f>K280/'I Disease Parameters'!$E$13</f>
        <v>4.8073752971673774E-2</v>
      </c>
      <c r="O280" s="27">
        <f>L280/'I Disease Parameters'!$E$13</f>
        <v>4.9250000000000002E-2</v>
      </c>
      <c r="P280" s="27">
        <f>(1-L280)/'I Disease Parameters'!$E$13</f>
        <v>7.5000000000000067E-4</v>
      </c>
      <c r="Q280" s="19">
        <f t="shared" si="103"/>
        <v>1276436.6296242955</v>
      </c>
      <c r="R280" s="17">
        <f t="shared" si="104"/>
        <v>169333.24148300078</v>
      </c>
      <c r="S280" s="17">
        <f t="shared" si="105"/>
        <v>800557.64699935191</v>
      </c>
      <c r="T280" s="17">
        <f t="shared" si="106"/>
        <v>187785.13531476411</v>
      </c>
      <c r="U280" s="17">
        <f t="shared" si="107"/>
        <v>3378229.7614992103</v>
      </c>
      <c r="V280" s="17">
        <f t="shared" si="108"/>
        <v>9666.5928392706719</v>
      </c>
      <c r="W280" s="17">
        <f t="shared" si="109"/>
        <v>5812342.4149206225</v>
      </c>
      <c r="X280" s="18">
        <f t="shared" ca="1" si="100"/>
        <v>218477.31787760227</v>
      </c>
      <c r="Y280" s="17">
        <f t="shared" si="110"/>
        <v>-28972.474819506519</v>
      </c>
      <c r="Z280" s="17">
        <f t="shared" si="111"/>
        <v>-5965.9119624049927</v>
      </c>
      <c r="AA280" s="17">
        <f t="shared" si="112"/>
        <v>-12253.214618080645</v>
      </c>
      <c r="AB280" s="17">
        <f t="shared" si="113"/>
        <v>-2874.2112701934821</v>
      </c>
      <c r="AC280" s="17">
        <f t="shared" si="114"/>
        <v>49984.923505139537</v>
      </c>
      <c r="AD280" s="18">
        <f t="shared" si="115"/>
        <v>142.99450993871869</v>
      </c>
      <c r="AE280" s="19">
        <f>IF($B280&gt;$C$1,"",p_2*$Q279*($S279/$W279)+p_3*$Q279*($T279/$W279))</f>
        <v>29096.32008494253</v>
      </c>
      <c r="AF280" s="17">
        <f>IF($B280&gt;$C$1,"",p_4*$R279)</f>
        <v>28398.462858155737</v>
      </c>
      <c r="AG280" s="17">
        <f>IF($B280&gt;$C$1,"",p_5*$R279)</f>
        <v>6661.3678309254192</v>
      </c>
      <c r="AH280" s="18">
        <f t="shared" si="116"/>
        <v>35059.830689081158</v>
      </c>
      <c r="AI280" s="72"/>
      <c r="AJ280" s="73"/>
      <c r="AK280" s="73"/>
      <c r="AL280" s="72"/>
      <c r="AM280" s="73"/>
      <c r="AN280" s="73">
        <f t="shared" si="117"/>
        <v>518</v>
      </c>
      <c r="AO280" s="19" t="str">
        <f t="shared" ca="1" si="118"/>
        <v>-</v>
      </c>
      <c r="AP280" s="17" t="str">
        <f t="shared" ca="1" si="119"/>
        <v>-</v>
      </c>
      <c r="AQ280" s="17" t="str">
        <f t="shared" ca="1" si="120"/>
        <v>-</v>
      </c>
      <c r="AR280" s="66" t="str">
        <f t="shared" ca="1" si="121"/>
        <v>-</v>
      </c>
    </row>
    <row r="281" spans="1:44" s="1" customFormat="1" ht="12" x14ac:dyDescent="0.35">
      <c r="A281" s="84"/>
      <c r="B281" s="40">
        <f t="shared" si="101"/>
        <v>278</v>
      </c>
      <c r="C281" s="41">
        <f t="shared" si="102"/>
        <v>44129</v>
      </c>
      <c r="D281" s="28">
        <f>'I Disease Parameters'!$E$6/(1000*365)</f>
        <v>2.4383561643835616E-5</v>
      </c>
      <c r="E281" s="28">
        <f>'I Disease Parameters'!$E$7/(1000*365)</f>
        <v>1.3698630136986302E-5</v>
      </c>
      <c r="F281" s="27">
        <f>(1-'I Disease Parameters'!$E$8)/'I Disease Parameters'!$E$10</f>
        <v>0.16200000000000001</v>
      </c>
      <c r="G281" s="27">
        <f>'I Disease Parameters'!$E$8/'I Disease Parameters'!$E$11</f>
        <v>3.7999999999999999E-2</v>
      </c>
      <c r="H281" s="27">
        <f>1/'I Disease Parameters'!$E$12</f>
        <v>0.05</v>
      </c>
      <c r="I281" s="27">
        <f>'I Disease Parameters'!$E$9/'I Disease Parameters'!$E$14</f>
        <v>0</v>
      </c>
      <c r="J281" s="82">
        <f t="shared" si="122"/>
        <v>2.9622548171950012</v>
      </c>
      <c r="K281" s="60">
        <f t="shared" si="123"/>
        <v>0.96147505943347544</v>
      </c>
      <c r="L281" s="30">
        <f t="shared" si="124"/>
        <v>0.98499999999999999</v>
      </c>
      <c r="M281" s="27">
        <f>J281/'I Disease Parameters'!$E$12</f>
        <v>0.14811274085975007</v>
      </c>
      <c r="N281" s="27">
        <f>K281/'I Disease Parameters'!$E$13</f>
        <v>4.8073752971673774E-2</v>
      </c>
      <c r="O281" s="27">
        <f>L281/'I Disease Parameters'!$E$13</f>
        <v>4.9250000000000002E-2</v>
      </c>
      <c r="P281" s="27">
        <f>(1-L281)/'I Disease Parameters'!$E$13</f>
        <v>7.5000000000000067E-4</v>
      </c>
      <c r="Q281" s="19">
        <f t="shared" si="103"/>
        <v>1248538.8237361654</v>
      </c>
      <c r="R281" s="17">
        <f t="shared" si="104"/>
        <v>163486.31961737238</v>
      </c>
      <c r="S281" s="17">
        <f t="shared" si="105"/>
        <v>787950.78322652075</v>
      </c>
      <c r="T281" s="17">
        <f t="shared" si="106"/>
        <v>184827.969326266</v>
      </c>
      <c r="U281" s="17">
        <f t="shared" si="107"/>
        <v>3427459.7846434093</v>
      </c>
      <c r="V281" s="17">
        <f t="shared" si="108"/>
        <v>9807.4316907567445</v>
      </c>
      <c r="W281" s="17">
        <f t="shared" si="109"/>
        <v>5812263.6805497333</v>
      </c>
      <c r="X281" s="18">
        <f t="shared" ca="1" si="100"/>
        <v>218477.31787760227</v>
      </c>
      <c r="Y281" s="17">
        <f t="shared" si="110"/>
        <v>-27897.805888130097</v>
      </c>
      <c r="Z281" s="17">
        <f t="shared" si="111"/>
        <v>-5846.921865628392</v>
      </c>
      <c r="AA281" s="17">
        <f t="shared" si="112"/>
        <v>-12606.863772831159</v>
      </c>
      <c r="AB281" s="17">
        <f t="shared" si="113"/>
        <v>-2957.1659884981054</v>
      </c>
      <c r="AC281" s="17">
        <f t="shared" si="114"/>
        <v>49230.023144199047</v>
      </c>
      <c r="AD281" s="18">
        <f t="shared" si="115"/>
        <v>140.8388514860726</v>
      </c>
      <c r="AE281" s="19">
        <f>IF($B281&gt;$C$1,"",p_2*$Q280*($S280/$W280)+p_3*$Q280*($T280/$W280))</f>
        <v>28022.046064416754</v>
      </c>
      <c r="AF281" s="17">
        <f>IF($B281&gt;$C$1,"",p_4*$R280)</f>
        <v>27431.985120246125</v>
      </c>
      <c r="AG281" s="17">
        <f>IF($B281&gt;$C$1,"",p_5*$R280)</f>
        <v>6434.663176354029</v>
      </c>
      <c r="AH281" s="18">
        <f t="shared" si="116"/>
        <v>33866.648296600157</v>
      </c>
      <c r="AI281" s="72"/>
      <c r="AJ281" s="73"/>
      <c r="AK281" s="73"/>
      <c r="AL281" s="72"/>
      <c r="AM281" s="73"/>
      <c r="AN281" s="73">
        <f t="shared" si="117"/>
        <v>518</v>
      </c>
      <c r="AO281" s="19" t="str">
        <f t="shared" ca="1" si="118"/>
        <v>-</v>
      </c>
      <c r="AP281" s="17" t="str">
        <f t="shared" ca="1" si="119"/>
        <v>-</v>
      </c>
      <c r="AQ281" s="17" t="str">
        <f t="shared" ca="1" si="120"/>
        <v>-</v>
      </c>
      <c r="AR281" s="66" t="str">
        <f t="shared" ca="1" si="121"/>
        <v>-</v>
      </c>
    </row>
    <row r="282" spans="1:44" s="1" customFormat="1" ht="12" x14ac:dyDescent="0.35">
      <c r="A282" s="84"/>
      <c r="B282" s="40">
        <f t="shared" si="101"/>
        <v>279</v>
      </c>
      <c r="C282" s="41">
        <f t="shared" si="102"/>
        <v>44130</v>
      </c>
      <c r="D282" s="28">
        <f>'I Disease Parameters'!$E$6/(1000*365)</f>
        <v>2.4383561643835616E-5</v>
      </c>
      <c r="E282" s="28">
        <f>'I Disease Parameters'!$E$7/(1000*365)</f>
        <v>1.3698630136986302E-5</v>
      </c>
      <c r="F282" s="27">
        <f>(1-'I Disease Parameters'!$E$8)/'I Disease Parameters'!$E$10</f>
        <v>0.16200000000000001</v>
      </c>
      <c r="G282" s="27">
        <f>'I Disease Parameters'!$E$8/'I Disease Parameters'!$E$11</f>
        <v>3.7999999999999999E-2</v>
      </c>
      <c r="H282" s="27">
        <f>1/'I Disease Parameters'!$E$12</f>
        <v>0.05</v>
      </c>
      <c r="I282" s="27">
        <f>'I Disease Parameters'!$E$9/'I Disease Parameters'!$E$14</f>
        <v>0</v>
      </c>
      <c r="J282" s="82">
        <f t="shared" si="122"/>
        <v>2.9622548171950012</v>
      </c>
      <c r="K282" s="60">
        <f t="shared" si="123"/>
        <v>0.96147505943347544</v>
      </c>
      <c r="L282" s="30">
        <f t="shared" si="124"/>
        <v>0.98499999999999999</v>
      </c>
      <c r="M282" s="27">
        <f>J282/'I Disease Parameters'!$E$12</f>
        <v>0.14811274085975007</v>
      </c>
      <c r="N282" s="27">
        <f>K282/'I Disease Parameters'!$E$13</f>
        <v>4.8073752971673774E-2</v>
      </c>
      <c r="O282" s="27">
        <f>L282/'I Disease Parameters'!$E$13</f>
        <v>4.9250000000000002E-2</v>
      </c>
      <c r="P282" s="27">
        <f>(1-L282)/'I Disease Parameters'!$E$13</f>
        <v>7.5000000000000067E-4</v>
      </c>
      <c r="Q282" s="19">
        <f t="shared" si="103"/>
        <v>1221685.1180626475</v>
      </c>
      <c r="R282" s="17">
        <f t="shared" si="104"/>
        <v>157765.14224697789</v>
      </c>
      <c r="S282" s="17">
        <f t="shared" si="105"/>
        <v>775027.23399686348</v>
      </c>
      <c r="T282" s="17">
        <f t="shared" si="106"/>
        <v>181796.5191154221</v>
      </c>
      <c r="U282" s="17">
        <f t="shared" si="107"/>
        <v>3475913.1497901543</v>
      </c>
      <c r="V282" s="17">
        <f t="shared" si="108"/>
        <v>9946.0526677514445</v>
      </c>
      <c r="W282" s="17">
        <f t="shared" si="109"/>
        <v>5812187.1632120647</v>
      </c>
      <c r="X282" s="18">
        <f t="shared" ca="1" si="100"/>
        <v>218477.31787760227</v>
      </c>
      <c r="Y282" s="17">
        <f t="shared" si="110"/>
        <v>-26853.705673517892</v>
      </c>
      <c r="Z282" s="17">
        <f t="shared" si="111"/>
        <v>-5721.1773703944928</v>
      </c>
      <c r="AA282" s="17">
        <f t="shared" si="112"/>
        <v>-12923.549229657277</v>
      </c>
      <c r="AB282" s="17">
        <f t="shared" si="113"/>
        <v>-3031.4502108439046</v>
      </c>
      <c r="AC282" s="17">
        <f t="shared" si="114"/>
        <v>48453.365146744996</v>
      </c>
      <c r="AD282" s="18">
        <f t="shared" si="115"/>
        <v>138.62097699469996</v>
      </c>
      <c r="AE282" s="19">
        <f>IF($B282&gt;$C$1,"",p_2*$Q281*($S281/$W281)+p_3*$Q281*($T281/$W281))</f>
        <v>26978.326091704861</v>
      </c>
      <c r="AF282" s="17">
        <f>IF($B282&gt;$C$1,"",p_4*$R281)</f>
        <v>26484.783778014327</v>
      </c>
      <c r="AG282" s="17">
        <f>IF($B282&gt;$C$1,"",p_5*$R281)</f>
        <v>6212.4801454601502</v>
      </c>
      <c r="AH282" s="18">
        <f t="shared" si="116"/>
        <v>32697.263923474478</v>
      </c>
      <c r="AI282" s="72"/>
      <c r="AJ282" s="73"/>
      <c r="AK282" s="73"/>
      <c r="AL282" s="72"/>
      <c r="AM282" s="73"/>
      <c r="AN282" s="73">
        <f t="shared" si="117"/>
        <v>518</v>
      </c>
      <c r="AO282" s="19" t="str">
        <f t="shared" ca="1" si="118"/>
        <v>-</v>
      </c>
      <c r="AP282" s="17" t="str">
        <f t="shared" ca="1" si="119"/>
        <v>-</v>
      </c>
      <c r="AQ282" s="17" t="str">
        <f t="shared" ca="1" si="120"/>
        <v>-</v>
      </c>
      <c r="AR282" s="66" t="str">
        <f t="shared" ca="1" si="121"/>
        <v>-</v>
      </c>
    </row>
    <row r="283" spans="1:44" s="1" customFormat="1" ht="12" x14ac:dyDescent="0.35">
      <c r="A283" s="84"/>
      <c r="B283" s="40">
        <f t="shared" si="101"/>
        <v>280</v>
      </c>
      <c r="C283" s="41">
        <f t="shared" si="102"/>
        <v>44131</v>
      </c>
      <c r="D283" s="28">
        <f>'I Disease Parameters'!$E$6/(1000*365)</f>
        <v>2.4383561643835616E-5</v>
      </c>
      <c r="E283" s="28">
        <f>'I Disease Parameters'!$E$7/(1000*365)</f>
        <v>1.3698630136986302E-5</v>
      </c>
      <c r="F283" s="27">
        <f>(1-'I Disease Parameters'!$E$8)/'I Disease Parameters'!$E$10</f>
        <v>0.16200000000000001</v>
      </c>
      <c r="G283" s="27">
        <f>'I Disease Parameters'!$E$8/'I Disease Parameters'!$E$11</f>
        <v>3.7999999999999999E-2</v>
      </c>
      <c r="H283" s="27">
        <f>1/'I Disease Parameters'!$E$12</f>
        <v>0.05</v>
      </c>
      <c r="I283" s="27">
        <f>'I Disease Parameters'!$E$9/'I Disease Parameters'!$E$14</f>
        <v>0</v>
      </c>
      <c r="J283" s="82">
        <f t="shared" si="122"/>
        <v>2.9622548171950012</v>
      </c>
      <c r="K283" s="60">
        <f t="shared" si="123"/>
        <v>0.96147505943347544</v>
      </c>
      <c r="L283" s="30">
        <f t="shared" si="124"/>
        <v>0.98499999999999999</v>
      </c>
      <c r="M283" s="27">
        <f>J283/'I Disease Parameters'!$E$12</f>
        <v>0.14811274085975007</v>
      </c>
      <c r="N283" s="27">
        <f>K283/'I Disease Parameters'!$E$13</f>
        <v>4.8073752971673774E-2</v>
      </c>
      <c r="O283" s="27">
        <f>L283/'I Disease Parameters'!$E$13</f>
        <v>4.9250000000000002E-2</v>
      </c>
      <c r="P283" s="27">
        <f>(1-L283)/'I Disease Parameters'!$E$13</f>
        <v>7.5000000000000067E-4</v>
      </c>
      <c r="Q283" s="19">
        <f t="shared" si="103"/>
        <v>1195844.6564037593</v>
      </c>
      <c r="R283" s="17">
        <f t="shared" si="104"/>
        <v>152175.40070154183</v>
      </c>
      <c r="S283" s="17">
        <f t="shared" si="105"/>
        <v>761823.20852960611</v>
      </c>
      <c r="T283" s="17">
        <f t="shared" si="106"/>
        <v>178699.27820176064</v>
      </c>
      <c r="U283" s="17">
        <f t="shared" si="107"/>
        <v>3523570.3748078048</v>
      </c>
      <c r="V283" s="17">
        <f t="shared" si="108"/>
        <v>10082.400057088011</v>
      </c>
      <c r="W283" s="17">
        <f t="shared" si="109"/>
        <v>5812112.918644473</v>
      </c>
      <c r="X283" s="18">
        <f t="shared" ca="1" si="100"/>
        <v>218477.31787760227</v>
      </c>
      <c r="Y283" s="17">
        <f t="shared" si="110"/>
        <v>-25840.461658888264</v>
      </c>
      <c r="Z283" s="17">
        <f t="shared" si="111"/>
        <v>-5589.7415454360598</v>
      </c>
      <c r="AA283" s="17">
        <f t="shared" si="112"/>
        <v>-13204.025467257365</v>
      </c>
      <c r="AB283" s="17">
        <f t="shared" si="113"/>
        <v>-3097.2409136614588</v>
      </c>
      <c r="AC283" s="17">
        <f t="shared" si="114"/>
        <v>47657.225017650519</v>
      </c>
      <c r="AD283" s="18">
        <f t="shared" si="115"/>
        <v>136.34738933656627</v>
      </c>
      <c r="AE283" s="19">
        <f>IF($B283&gt;$C$1,"",p_2*$Q282*($S282/$W282)+p_3*$Q282*($T282/$W282))</f>
        <v>25965.448070291641</v>
      </c>
      <c r="AF283" s="17">
        <f>IF($B283&gt;$C$1,"",p_4*$R282)</f>
        <v>25557.953044010421</v>
      </c>
      <c r="AG283" s="17">
        <f>IF($B283&gt;$C$1,"",p_5*$R282)</f>
        <v>5995.0754053851597</v>
      </c>
      <c r="AH283" s="18">
        <f t="shared" si="116"/>
        <v>31553.028449395581</v>
      </c>
      <c r="AI283" s="72"/>
      <c r="AJ283" s="73"/>
      <c r="AK283" s="73"/>
      <c r="AL283" s="72"/>
      <c r="AM283" s="73"/>
      <c r="AN283" s="73">
        <f t="shared" si="117"/>
        <v>518</v>
      </c>
      <c r="AO283" s="19" t="str">
        <f t="shared" ca="1" si="118"/>
        <v>-</v>
      </c>
      <c r="AP283" s="17" t="str">
        <f t="shared" ca="1" si="119"/>
        <v>-</v>
      </c>
      <c r="AQ283" s="17" t="str">
        <f t="shared" ca="1" si="120"/>
        <v>-</v>
      </c>
      <c r="AR283" s="66" t="str">
        <f t="shared" ca="1" si="121"/>
        <v>-</v>
      </c>
    </row>
    <row r="284" spans="1:44" s="1" customFormat="1" ht="12" x14ac:dyDescent="0.35">
      <c r="A284" s="84"/>
      <c r="B284" s="40">
        <f t="shared" si="101"/>
        <v>281</v>
      </c>
      <c r="C284" s="41">
        <f t="shared" si="102"/>
        <v>44132</v>
      </c>
      <c r="D284" s="28">
        <f>'I Disease Parameters'!$E$6/(1000*365)</f>
        <v>2.4383561643835616E-5</v>
      </c>
      <c r="E284" s="28">
        <f>'I Disease Parameters'!$E$7/(1000*365)</f>
        <v>1.3698630136986302E-5</v>
      </c>
      <c r="F284" s="27">
        <f>(1-'I Disease Parameters'!$E$8)/'I Disease Parameters'!$E$10</f>
        <v>0.16200000000000001</v>
      </c>
      <c r="G284" s="27">
        <f>'I Disease Parameters'!$E$8/'I Disease Parameters'!$E$11</f>
        <v>3.7999999999999999E-2</v>
      </c>
      <c r="H284" s="27">
        <f>1/'I Disease Parameters'!$E$12</f>
        <v>0.05</v>
      </c>
      <c r="I284" s="27">
        <f>'I Disease Parameters'!$E$9/'I Disease Parameters'!$E$14</f>
        <v>0</v>
      </c>
      <c r="J284" s="82">
        <f t="shared" si="122"/>
        <v>2.9622548171950012</v>
      </c>
      <c r="K284" s="60">
        <f t="shared" si="123"/>
        <v>0.96147505943347544</v>
      </c>
      <c r="L284" s="30">
        <f t="shared" si="124"/>
        <v>0.98499999999999999</v>
      </c>
      <c r="M284" s="27">
        <f>J284/'I Disease Parameters'!$E$12</f>
        <v>0.14811274085975007</v>
      </c>
      <c r="N284" s="27">
        <f>K284/'I Disease Parameters'!$E$13</f>
        <v>4.8073752971673774E-2</v>
      </c>
      <c r="O284" s="27">
        <f>L284/'I Disease Parameters'!$E$13</f>
        <v>4.9250000000000002E-2</v>
      </c>
      <c r="P284" s="27">
        <f>(1-L284)/'I Disease Parameters'!$E$13</f>
        <v>7.5000000000000067E-4</v>
      </c>
      <c r="Q284" s="19">
        <f t="shared" si="103"/>
        <v>1170986.4484764002</v>
      </c>
      <c r="R284" s="17">
        <f t="shared" si="104"/>
        <v>146721.78247404553</v>
      </c>
      <c r="S284" s="17">
        <f t="shared" si="105"/>
        <v>748374.02708241215</v>
      </c>
      <c r="T284" s="17">
        <f t="shared" si="106"/>
        <v>175544.53158301336</v>
      </c>
      <c r="U284" s="17">
        <f t="shared" si="107"/>
        <v>3570414.2065983955</v>
      </c>
      <c r="V284" s="17">
        <f t="shared" si="108"/>
        <v>10216.424515739331</v>
      </c>
      <c r="W284" s="17">
        <f t="shared" si="109"/>
        <v>5812040.9962142669</v>
      </c>
      <c r="X284" s="18">
        <f t="shared" ca="1" si="100"/>
        <v>218477.31787760227</v>
      </c>
      <c r="Y284" s="17">
        <f t="shared" si="110"/>
        <v>-24858.207927359035</v>
      </c>
      <c r="Z284" s="17">
        <f t="shared" si="111"/>
        <v>-5453.6182274963066</v>
      </c>
      <c r="AA284" s="17">
        <f t="shared" si="112"/>
        <v>-13449.181447193958</v>
      </c>
      <c r="AB284" s="17">
        <f t="shared" si="113"/>
        <v>-3154.7466187472746</v>
      </c>
      <c r="AC284" s="17">
        <f t="shared" si="114"/>
        <v>46843.831790590659</v>
      </c>
      <c r="AD284" s="18">
        <f t="shared" si="115"/>
        <v>134.02445865131995</v>
      </c>
      <c r="AE284" s="19">
        <f>IF($B284&gt;$C$1,"",p_2*$Q283*($S283/$W283)+p_3*$Q283*($T283/$W283))</f>
        <v>24983.546507342271</v>
      </c>
      <c r="AF284" s="17">
        <f>IF($B284&gt;$C$1,"",p_4*$R283)</f>
        <v>24652.414913649776</v>
      </c>
      <c r="AG284" s="17">
        <f>IF($B284&gt;$C$1,"",p_5*$R283)</f>
        <v>5782.6652266585897</v>
      </c>
      <c r="AH284" s="18">
        <f t="shared" si="116"/>
        <v>30435.080140308368</v>
      </c>
      <c r="AI284" s="72"/>
      <c r="AJ284" s="73"/>
      <c r="AK284" s="73"/>
      <c r="AL284" s="72"/>
      <c r="AM284" s="73"/>
      <c r="AN284" s="73">
        <f t="shared" si="117"/>
        <v>518</v>
      </c>
      <c r="AO284" s="19" t="str">
        <f t="shared" ca="1" si="118"/>
        <v>-</v>
      </c>
      <c r="AP284" s="17" t="str">
        <f t="shared" ca="1" si="119"/>
        <v>-</v>
      </c>
      <c r="AQ284" s="17" t="str">
        <f t="shared" ca="1" si="120"/>
        <v>-</v>
      </c>
      <c r="AR284" s="66" t="str">
        <f t="shared" ca="1" si="121"/>
        <v>-</v>
      </c>
    </row>
    <row r="285" spans="1:44" s="1" customFormat="1" ht="12" x14ac:dyDescent="0.35">
      <c r="A285" s="84"/>
      <c r="B285" s="40">
        <f t="shared" si="101"/>
        <v>282</v>
      </c>
      <c r="C285" s="41">
        <f t="shared" si="102"/>
        <v>44133</v>
      </c>
      <c r="D285" s="28">
        <f>'I Disease Parameters'!$E$6/(1000*365)</f>
        <v>2.4383561643835616E-5</v>
      </c>
      <c r="E285" s="28">
        <f>'I Disease Parameters'!$E$7/(1000*365)</f>
        <v>1.3698630136986302E-5</v>
      </c>
      <c r="F285" s="27">
        <f>(1-'I Disease Parameters'!$E$8)/'I Disease Parameters'!$E$10</f>
        <v>0.16200000000000001</v>
      </c>
      <c r="G285" s="27">
        <f>'I Disease Parameters'!$E$8/'I Disease Parameters'!$E$11</f>
        <v>3.7999999999999999E-2</v>
      </c>
      <c r="H285" s="27">
        <f>1/'I Disease Parameters'!$E$12</f>
        <v>0.05</v>
      </c>
      <c r="I285" s="27">
        <f>'I Disease Parameters'!$E$9/'I Disease Parameters'!$E$14</f>
        <v>0</v>
      </c>
      <c r="J285" s="82">
        <f t="shared" si="122"/>
        <v>2.9622548171950012</v>
      </c>
      <c r="K285" s="60">
        <f t="shared" si="123"/>
        <v>0.96147505943347544</v>
      </c>
      <c r="L285" s="30">
        <f t="shared" si="124"/>
        <v>0.98499999999999999</v>
      </c>
      <c r="M285" s="27">
        <f>J285/'I Disease Parameters'!$E$12</f>
        <v>0.14811274085975007</v>
      </c>
      <c r="N285" s="27">
        <f>K285/'I Disease Parameters'!$E$13</f>
        <v>4.8073752971673774E-2</v>
      </c>
      <c r="O285" s="27">
        <f>L285/'I Disease Parameters'!$E$13</f>
        <v>4.9250000000000002E-2</v>
      </c>
      <c r="P285" s="27">
        <f>(1-L285)/'I Disease Parameters'!$E$13</f>
        <v>7.5000000000000067E-4</v>
      </c>
      <c r="Q285" s="19">
        <f t="shared" si="103"/>
        <v>1147079.5084718664</v>
      </c>
      <c r="R285" s="17">
        <f t="shared" si="104"/>
        <v>141408.03344599399</v>
      </c>
      <c r="S285" s="17">
        <f t="shared" si="105"/>
        <v>734714.00279008574</v>
      </c>
      <c r="T285" s="17">
        <f t="shared" si="106"/>
        <v>172340.32801826572</v>
      </c>
      <c r="U285" s="17">
        <f t="shared" si="107"/>
        <v>3616429.5663493271</v>
      </c>
      <c r="V285" s="17">
        <f t="shared" si="108"/>
        <v>10348.08291442659</v>
      </c>
      <c r="W285" s="17">
        <f t="shared" si="109"/>
        <v>5811971.4390755389</v>
      </c>
      <c r="X285" s="18">
        <f t="shared" ca="1" si="100"/>
        <v>218477.31787760227</v>
      </c>
      <c r="Y285" s="17">
        <f t="shared" si="110"/>
        <v>-23906.940004533855</v>
      </c>
      <c r="Z285" s="17">
        <f t="shared" si="111"/>
        <v>-5313.749028051534</v>
      </c>
      <c r="AA285" s="17">
        <f t="shared" si="112"/>
        <v>-13660.024292326416</v>
      </c>
      <c r="AB285" s="17">
        <f t="shared" si="113"/>
        <v>-3204.2035647476441</v>
      </c>
      <c r="AC285" s="17">
        <f t="shared" si="114"/>
        <v>46015.359750931617</v>
      </c>
      <c r="AD285" s="18">
        <f t="shared" si="115"/>
        <v>131.65839868725925</v>
      </c>
      <c r="AE285" s="19">
        <f>IF($B285&gt;$C$1,"",p_2*$Q284*($S284/$W284)+p_3*$Q284*($T284/$W284))</f>
        <v>24032.617354188729</v>
      </c>
      <c r="AF285" s="17">
        <f>IF($B285&gt;$C$1,"",p_4*$R284)</f>
        <v>23768.928760795377</v>
      </c>
      <c r="AG285" s="17">
        <f>IF($B285&gt;$C$1,"",p_5*$R284)</f>
        <v>5575.4277340137296</v>
      </c>
      <c r="AH285" s="18">
        <f t="shared" si="116"/>
        <v>29344.356494809108</v>
      </c>
      <c r="AI285" s="72"/>
      <c r="AJ285" s="73"/>
      <c r="AK285" s="73"/>
      <c r="AL285" s="72"/>
      <c r="AM285" s="73"/>
      <c r="AN285" s="73">
        <f t="shared" si="117"/>
        <v>518</v>
      </c>
      <c r="AO285" s="19" t="str">
        <f t="shared" ca="1" si="118"/>
        <v>-</v>
      </c>
      <c r="AP285" s="17" t="str">
        <f t="shared" ca="1" si="119"/>
        <v>-</v>
      </c>
      <c r="AQ285" s="17" t="str">
        <f t="shared" ca="1" si="120"/>
        <v>-</v>
      </c>
      <c r="AR285" s="66" t="str">
        <f t="shared" ca="1" si="121"/>
        <v>-</v>
      </c>
    </row>
    <row r="286" spans="1:44" s="1" customFormat="1" ht="12" x14ac:dyDescent="0.35">
      <c r="A286" s="84"/>
      <c r="B286" s="40">
        <f t="shared" si="101"/>
        <v>283</v>
      </c>
      <c r="C286" s="41">
        <f t="shared" si="102"/>
        <v>44134</v>
      </c>
      <c r="D286" s="28">
        <f>'I Disease Parameters'!$E$6/(1000*365)</f>
        <v>2.4383561643835616E-5</v>
      </c>
      <c r="E286" s="28">
        <f>'I Disease Parameters'!$E$7/(1000*365)</f>
        <v>1.3698630136986302E-5</v>
      </c>
      <c r="F286" s="27">
        <f>(1-'I Disease Parameters'!$E$8)/'I Disease Parameters'!$E$10</f>
        <v>0.16200000000000001</v>
      </c>
      <c r="G286" s="27">
        <f>'I Disease Parameters'!$E$8/'I Disease Parameters'!$E$11</f>
        <v>3.7999999999999999E-2</v>
      </c>
      <c r="H286" s="27">
        <f>1/'I Disease Parameters'!$E$12</f>
        <v>0.05</v>
      </c>
      <c r="I286" s="27">
        <f>'I Disease Parameters'!$E$9/'I Disease Parameters'!$E$14</f>
        <v>0</v>
      </c>
      <c r="J286" s="82">
        <f t="shared" si="122"/>
        <v>2.9622548171950012</v>
      </c>
      <c r="K286" s="60">
        <f t="shared" si="123"/>
        <v>0.96147505943347544</v>
      </c>
      <c r="L286" s="30">
        <f t="shared" si="124"/>
        <v>0.98499999999999999</v>
      </c>
      <c r="M286" s="27">
        <f>J286/'I Disease Parameters'!$E$12</f>
        <v>0.14811274085975007</v>
      </c>
      <c r="N286" s="27">
        <f>K286/'I Disease Parameters'!$E$13</f>
        <v>4.8073752971673774E-2</v>
      </c>
      <c r="O286" s="27">
        <f>L286/'I Disease Parameters'!$E$13</f>
        <v>4.9250000000000002E-2</v>
      </c>
      <c r="P286" s="27">
        <f>(1-L286)/'I Disease Parameters'!$E$13</f>
        <v>7.5000000000000067E-4</v>
      </c>
      <c r="Q286" s="19">
        <f t="shared" si="103"/>
        <v>1124092.9792603252</v>
      </c>
      <c r="R286" s="17">
        <f t="shared" si="104"/>
        <v>136237.02201792042</v>
      </c>
      <c r="S286" s="17">
        <f t="shared" si="105"/>
        <v>720876.33949345187</v>
      </c>
      <c r="T286" s="17">
        <f t="shared" si="106"/>
        <v>169094.45606188901</v>
      </c>
      <c r="U286" s="17">
        <f t="shared" si="107"/>
        <v>3661603.4875126849</v>
      </c>
      <c r="V286" s="17">
        <f t="shared" si="108"/>
        <v>10477.338160440289</v>
      </c>
      <c r="W286" s="17">
        <f t="shared" si="109"/>
        <v>5811904.2843462713</v>
      </c>
      <c r="X286" s="18">
        <f t="shared" ca="1" si="100"/>
        <v>218477.31787760227</v>
      </c>
      <c r="Y286" s="17">
        <f t="shared" si="110"/>
        <v>-22986.529211541172</v>
      </c>
      <c r="Z286" s="17">
        <f t="shared" si="111"/>
        <v>-5171.0114280735725</v>
      </c>
      <c r="AA286" s="17">
        <f t="shared" si="112"/>
        <v>-13837.663296633866</v>
      </c>
      <c r="AB286" s="17">
        <f t="shared" si="113"/>
        <v>-3245.8719563767081</v>
      </c>
      <c r="AC286" s="17">
        <f t="shared" si="114"/>
        <v>45173.921163357794</v>
      </c>
      <c r="AD286" s="18">
        <f t="shared" si="115"/>
        <v>129.25524601369943</v>
      </c>
      <c r="AE286" s="19">
        <f>IF($B286&gt;$C$1,"",p_2*$Q285*($S285/$W285)+p_3*$Q285*($T285/$W285))</f>
        <v>23112.532357473796</v>
      </c>
      <c r="AF286" s="17">
        <f>IF($B286&gt;$C$1,"",p_4*$R285)</f>
        <v>22908.101418251026</v>
      </c>
      <c r="AG286" s="17">
        <f>IF($B286&gt;$C$1,"",p_5*$R285)</f>
        <v>5373.5052709477714</v>
      </c>
      <c r="AH286" s="18">
        <f t="shared" si="116"/>
        <v>28281.606689198798</v>
      </c>
      <c r="AI286" s="72"/>
      <c r="AJ286" s="73"/>
      <c r="AK286" s="73"/>
      <c r="AL286" s="72"/>
      <c r="AM286" s="73"/>
      <c r="AN286" s="73">
        <f t="shared" si="117"/>
        <v>518</v>
      </c>
      <c r="AO286" s="19" t="str">
        <f t="shared" ca="1" si="118"/>
        <v>-</v>
      </c>
      <c r="AP286" s="17" t="str">
        <f t="shared" ca="1" si="119"/>
        <v>-</v>
      </c>
      <c r="AQ286" s="17" t="str">
        <f t="shared" ca="1" si="120"/>
        <v>-</v>
      </c>
      <c r="AR286" s="66" t="str">
        <f t="shared" ca="1" si="121"/>
        <v>-</v>
      </c>
    </row>
    <row r="287" spans="1:44" s="1" customFormat="1" ht="12" x14ac:dyDescent="0.35">
      <c r="A287" s="84"/>
      <c r="B287" s="40">
        <f t="shared" si="101"/>
        <v>284</v>
      </c>
      <c r="C287" s="41">
        <f t="shared" si="102"/>
        <v>44135</v>
      </c>
      <c r="D287" s="28">
        <f>'I Disease Parameters'!$E$6/(1000*365)</f>
        <v>2.4383561643835616E-5</v>
      </c>
      <c r="E287" s="28">
        <f>'I Disease Parameters'!$E$7/(1000*365)</f>
        <v>1.3698630136986302E-5</v>
      </c>
      <c r="F287" s="27">
        <f>(1-'I Disease Parameters'!$E$8)/'I Disease Parameters'!$E$10</f>
        <v>0.16200000000000001</v>
      </c>
      <c r="G287" s="27">
        <f>'I Disease Parameters'!$E$8/'I Disease Parameters'!$E$11</f>
        <v>3.7999999999999999E-2</v>
      </c>
      <c r="H287" s="27">
        <f>1/'I Disease Parameters'!$E$12</f>
        <v>0.05</v>
      </c>
      <c r="I287" s="27">
        <f>'I Disease Parameters'!$E$9/'I Disease Parameters'!$E$14</f>
        <v>0</v>
      </c>
      <c r="J287" s="82">
        <f t="shared" si="122"/>
        <v>2.9622548171950012</v>
      </c>
      <c r="K287" s="60">
        <f t="shared" si="123"/>
        <v>0.96147505943347544</v>
      </c>
      <c r="L287" s="30">
        <f t="shared" si="124"/>
        <v>0.98499999999999999</v>
      </c>
      <c r="M287" s="27">
        <f>J287/'I Disease Parameters'!$E$12</f>
        <v>0.14811274085975007</v>
      </c>
      <c r="N287" s="27">
        <f>K287/'I Disease Parameters'!$E$13</f>
        <v>4.8073752971673774E-2</v>
      </c>
      <c r="O287" s="27">
        <f>L287/'I Disease Parameters'!$E$13</f>
        <v>4.9250000000000002E-2</v>
      </c>
      <c r="P287" s="27">
        <f>(1-L287)/'I Disease Parameters'!$E$13</f>
        <v>7.5000000000000067E-4</v>
      </c>
      <c r="Q287" s="19">
        <f t="shared" si="103"/>
        <v>1101996.2428391336</v>
      </c>
      <c r="R287" s="17">
        <f t="shared" si="104"/>
        <v>131210.8041673752</v>
      </c>
      <c r="S287" s="17">
        <f t="shared" si="105"/>
        <v>706893.04506733315</v>
      </c>
      <c r="T287" s="17">
        <f t="shared" si="106"/>
        <v>165814.42373306374</v>
      </c>
      <c r="U287" s="17">
        <f t="shared" si="107"/>
        <v>3705925.0474965218</v>
      </c>
      <c r="V287" s="17">
        <f t="shared" si="108"/>
        <v>10604.159002486706</v>
      </c>
      <c r="W287" s="17">
        <f t="shared" si="109"/>
        <v>5811839.5633034278</v>
      </c>
      <c r="X287" s="18">
        <f t="shared" ca="1" si="100"/>
        <v>218477.31787760227</v>
      </c>
      <c r="Y287" s="17">
        <f t="shared" si="110"/>
        <v>-22096.736421191599</v>
      </c>
      <c r="Z287" s="17">
        <f t="shared" si="111"/>
        <v>-5026.2178505452175</v>
      </c>
      <c r="AA287" s="17">
        <f t="shared" si="112"/>
        <v>-13983.294426118722</v>
      </c>
      <c r="AB287" s="17">
        <f t="shared" si="113"/>
        <v>-3280.0323288252694</v>
      </c>
      <c r="AC287" s="17">
        <f t="shared" si="114"/>
        <v>44321.559983836953</v>
      </c>
      <c r="AD287" s="18">
        <f t="shared" si="115"/>
        <v>126.82084204641615</v>
      </c>
      <c r="AE287" s="19">
        <f>IF($B287&gt;$C$1,"",p_2*$Q286*($S286/$W286)+p_3*$Q286*($T286/$W286))</f>
        <v>22223.0528136145</v>
      </c>
      <c r="AF287" s="17">
        <f>IF($B287&gt;$C$1,"",p_4*$R286)</f>
        <v>22070.39756690311</v>
      </c>
      <c r="AG287" s="17">
        <f>IF($B287&gt;$C$1,"",p_5*$R286)</f>
        <v>5177.0068366809755</v>
      </c>
      <c r="AH287" s="18">
        <f t="shared" si="116"/>
        <v>27247.404403584085</v>
      </c>
      <c r="AI287" s="72"/>
      <c r="AJ287" s="73"/>
      <c r="AK287" s="73"/>
      <c r="AL287" s="72"/>
      <c r="AM287" s="73"/>
      <c r="AN287" s="73">
        <f t="shared" si="117"/>
        <v>518</v>
      </c>
      <c r="AO287" s="19" t="str">
        <f t="shared" ca="1" si="118"/>
        <v>-</v>
      </c>
      <c r="AP287" s="17" t="str">
        <f t="shared" ca="1" si="119"/>
        <v>-</v>
      </c>
      <c r="AQ287" s="17" t="str">
        <f t="shared" ca="1" si="120"/>
        <v>-</v>
      </c>
      <c r="AR287" s="66" t="str">
        <f t="shared" ca="1" si="121"/>
        <v>-</v>
      </c>
    </row>
    <row r="288" spans="1:44" s="1" customFormat="1" ht="12" x14ac:dyDescent="0.35">
      <c r="A288" s="84"/>
      <c r="B288" s="40">
        <f t="shared" si="101"/>
        <v>285</v>
      </c>
      <c r="C288" s="41">
        <f t="shared" si="102"/>
        <v>44136</v>
      </c>
      <c r="D288" s="28">
        <f>'I Disease Parameters'!$E$6/(1000*365)</f>
        <v>2.4383561643835616E-5</v>
      </c>
      <c r="E288" s="28">
        <f>'I Disease Parameters'!$E$7/(1000*365)</f>
        <v>1.3698630136986302E-5</v>
      </c>
      <c r="F288" s="27">
        <f>(1-'I Disease Parameters'!$E$8)/'I Disease Parameters'!$E$10</f>
        <v>0.16200000000000001</v>
      </c>
      <c r="G288" s="27">
        <f>'I Disease Parameters'!$E$8/'I Disease Parameters'!$E$11</f>
        <v>3.7999999999999999E-2</v>
      </c>
      <c r="H288" s="27">
        <f>1/'I Disease Parameters'!$E$12</f>
        <v>0.05</v>
      </c>
      <c r="I288" s="27">
        <f>'I Disease Parameters'!$E$9/'I Disease Parameters'!$E$14</f>
        <v>0</v>
      </c>
      <c r="J288" s="82">
        <f t="shared" si="122"/>
        <v>2.9622548171950012</v>
      </c>
      <c r="K288" s="60">
        <f t="shared" si="123"/>
        <v>0.96147505943347544</v>
      </c>
      <c r="L288" s="30">
        <f t="shared" si="124"/>
        <v>0.98499999999999999</v>
      </c>
      <c r="M288" s="27">
        <f>J288/'I Disease Parameters'!$E$12</f>
        <v>0.14811274085975007</v>
      </c>
      <c r="N288" s="27">
        <f>K288/'I Disease Parameters'!$E$13</f>
        <v>4.8073752971673774E-2</v>
      </c>
      <c r="O288" s="27">
        <f>L288/'I Disease Parameters'!$E$13</f>
        <v>4.9250000000000002E-2</v>
      </c>
      <c r="P288" s="27">
        <f>(1-L288)/'I Disease Parameters'!$E$13</f>
        <v>7.5000000000000067E-4</v>
      </c>
      <c r="Q288" s="19">
        <f t="shared" si="103"/>
        <v>1080759.0177045229</v>
      </c>
      <c r="R288" s="17">
        <f t="shared" si="104"/>
        <v>126330.6885695474</v>
      </c>
      <c r="S288" s="17">
        <f t="shared" si="105"/>
        <v>692794.8596227105</v>
      </c>
      <c r="T288" s="17">
        <f t="shared" si="106"/>
        <v>162507.44167430871</v>
      </c>
      <c r="U288" s="17">
        <f t="shared" si="107"/>
        <v>3749385.2940222006</v>
      </c>
      <c r="V288" s="17">
        <f t="shared" si="108"/>
        <v>10728.519820286503</v>
      </c>
      <c r="W288" s="17">
        <f t="shared" si="109"/>
        <v>5811777.3015932897</v>
      </c>
      <c r="X288" s="18">
        <f t="shared" ca="1" si="100"/>
        <v>218477.31787760227</v>
      </c>
      <c r="Y288" s="17">
        <f t="shared" si="110"/>
        <v>-21237.225134610664</v>
      </c>
      <c r="Z288" s="17">
        <f t="shared" si="111"/>
        <v>-4880.1155978277966</v>
      </c>
      <c r="AA288" s="17">
        <f t="shared" si="112"/>
        <v>-14098.18544462265</v>
      </c>
      <c r="AB288" s="17">
        <f t="shared" si="113"/>
        <v>-3306.9820587550348</v>
      </c>
      <c r="AC288" s="17">
        <f t="shared" si="114"/>
        <v>43460.246525678784</v>
      </c>
      <c r="AD288" s="18">
        <f t="shared" si="115"/>
        <v>124.36081779979759</v>
      </c>
      <c r="AE288" s="19">
        <f>IF($B288&gt;$C$1,"",p_2*$Q287*($S287/$W287)+p_3*$Q287*($T287/$W287))</f>
        <v>21363.842643923505</v>
      </c>
      <c r="AF288" s="17">
        <f>IF($B288&gt;$C$1,"",p_4*$R287)</f>
        <v>21256.150275114782</v>
      </c>
      <c r="AG288" s="17">
        <f>IF($B288&gt;$C$1,"",p_5*$R287)</f>
        <v>4986.0105583602572</v>
      </c>
      <c r="AH288" s="18">
        <f t="shared" si="116"/>
        <v>26242.160833475038</v>
      </c>
      <c r="AI288" s="72"/>
      <c r="AJ288" s="73"/>
      <c r="AK288" s="73"/>
      <c r="AL288" s="72"/>
      <c r="AM288" s="73"/>
      <c r="AN288" s="73">
        <f t="shared" si="117"/>
        <v>518</v>
      </c>
      <c r="AO288" s="19" t="str">
        <f t="shared" ca="1" si="118"/>
        <v>-</v>
      </c>
      <c r="AP288" s="17" t="str">
        <f t="shared" ca="1" si="119"/>
        <v>-</v>
      </c>
      <c r="AQ288" s="17" t="str">
        <f t="shared" ca="1" si="120"/>
        <v>-</v>
      </c>
      <c r="AR288" s="66" t="str">
        <f t="shared" ca="1" si="121"/>
        <v>-</v>
      </c>
    </row>
    <row r="289" spans="1:44" s="1" customFormat="1" ht="12" x14ac:dyDescent="0.35">
      <c r="A289" s="84"/>
      <c r="B289" s="40">
        <f t="shared" si="101"/>
        <v>286</v>
      </c>
      <c r="C289" s="41">
        <f t="shared" si="102"/>
        <v>44137</v>
      </c>
      <c r="D289" s="28">
        <f>'I Disease Parameters'!$E$6/(1000*365)</f>
        <v>2.4383561643835616E-5</v>
      </c>
      <c r="E289" s="28">
        <f>'I Disease Parameters'!$E$7/(1000*365)</f>
        <v>1.3698630136986302E-5</v>
      </c>
      <c r="F289" s="27">
        <f>(1-'I Disease Parameters'!$E$8)/'I Disease Parameters'!$E$10</f>
        <v>0.16200000000000001</v>
      </c>
      <c r="G289" s="27">
        <f>'I Disease Parameters'!$E$8/'I Disease Parameters'!$E$11</f>
        <v>3.7999999999999999E-2</v>
      </c>
      <c r="H289" s="27">
        <f>1/'I Disease Parameters'!$E$12</f>
        <v>0.05</v>
      </c>
      <c r="I289" s="27">
        <f>'I Disease Parameters'!$E$9/'I Disease Parameters'!$E$14</f>
        <v>0</v>
      </c>
      <c r="J289" s="82">
        <f t="shared" si="122"/>
        <v>2.9622548171950012</v>
      </c>
      <c r="K289" s="60">
        <f t="shared" si="123"/>
        <v>0.96147505943347544</v>
      </c>
      <c r="L289" s="30">
        <f t="shared" si="124"/>
        <v>0.98499999999999999</v>
      </c>
      <c r="M289" s="27">
        <f>J289/'I Disease Parameters'!$E$12</f>
        <v>0.14811274085975007</v>
      </c>
      <c r="N289" s="27">
        <f>K289/'I Disease Parameters'!$E$13</f>
        <v>4.8073752971673774E-2</v>
      </c>
      <c r="O289" s="27">
        <f>L289/'I Disease Parameters'!$E$13</f>
        <v>4.9250000000000002E-2</v>
      </c>
      <c r="P289" s="27">
        <f>(1-L289)/'I Disease Parameters'!$E$13</f>
        <v>7.5000000000000067E-4</v>
      </c>
      <c r="Q289" s="19">
        <f t="shared" si="103"/>
        <v>1060351.4438865324</v>
      </c>
      <c r="R289" s="17">
        <f t="shared" si="104"/>
        <v>121597.30102829375</v>
      </c>
      <c r="S289" s="17">
        <f t="shared" si="105"/>
        <v>678611.19784929894</v>
      </c>
      <c r="T289" s="17">
        <f t="shared" si="106"/>
        <v>159180.40962689806</v>
      </c>
      <c r="U289" s="17">
        <f t="shared" si="107"/>
        <v>3791977.1670634118</v>
      </c>
      <c r="V289" s="17">
        <f t="shared" si="108"/>
        <v>10850.400401542234</v>
      </c>
      <c r="W289" s="17">
        <f t="shared" si="109"/>
        <v>5811717.5194544354</v>
      </c>
      <c r="X289" s="18">
        <f t="shared" ca="1" si="100"/>
        <v>218477.31787760227</v>
      </c>
      <c r="Y289" s="17">
        <f t="shared" si="110"/>
        <v>-20407.573817990487</v>
      </c>
      <c r="Z289" s="17">
        <f t="shared" si="111"/>
        <v>-4733.3875412536581</v>
      </c>
      <c r="AA289" s="17">
        <f t="shared" si="112"/>
        <v>-14183.661773411557</v>
      </c>
      <c r="AB289" s="17">
        <f t="shared" si="113"/>
        <v>-3327.0320474106411</v>
      </c>
      <c r="AC289" s="17">
        <f t="shared" si="114"/>
        <v>42591.873041211162</v>
      </c>
      <c r="AD289" s="18">
        <f t="shared" si="115"/>
        <v>121.88058125573116</v>
      </c>
      <c r="AE289" s="19">
        <f>IF($B289&gt;$C$1,"",p_2*$Q288*($S288/$W288)+p_3*$Q288*($T288/$W288))</f>
        <v>20534.480730033458</v>
      </c>
      <c r="AF289" s="17">
        <f>IF($B289&gt;$C$1,"",p_4*$R288)</f>
        <v>20465.571548266682</v>
      </c>
      <c r="AG289" s="17">
        <f>IF($B289&gt;$C$1,"",p_5*$R288)</f>
        <v>4800.566165642801</v>
      </c>
      <c r="AH289" s="18">
        <f t="shared" si="116"/>
        <v>25266.137713909484</v>
      </c>
      <c r="AI289" s="72"/>
      <c r="AJ289" s="73"/>
      <c r="AK289" s="73"/>
      <c r="AL289" s="72"/>
      <c r="AM289" s="73"/>
      <c r="AN289" s="73">
        <f t="shared" si="117"/>
        <v>518</v>
      </c>
      <c r="AO289" s="19" t="str">
        <f t="shared" ca="1" si="118"/>
        <v>-</v>
      </c>
      <c r="AP289" s="17" t="str">
        <f t="shared" ca="1" si="119"/>
        <v>-</v>
      </c>
      <c r="AQ289" s="17" t="str">
        <f t="shared" ca="1" si="120"/>
        <v>-</v>
      </c>
      <c r="AR289" s="66" t="str">
        <f t="shared" ca="1" si="121"/>
        <v>-</v>
      </c>
    </row>
    <row r="290" spans="1:44" s="1" customFormat="1" ht="12" x14ac:dyDescent="0.35">
      <c r="A290" s="84"/>
      <c r="B290" s="40">
        <f t="shared" si="101"/>
        <v>287</v>
      </c>
      <c r="C290" s="41">
        <f t="shared" si="102"/>
        <v>44138</v>
      </c>
      <c r="D290" s="28">
        <f>'I Disease Parameters'!$E$6/(1000*365)</f>
        <v>2.4383561643835616E-5</v>
      </c>
      <c r="E290" s="28">
        <f>'I Disease Parameters'!$E$7/(1000*365)</f>
        <v>1.3698630136986302E-5</v>
      </c>
      <c r="F290" s="27">
        <f>(1-'I Disease Parameters'!$E$8)/'I Disease Parameters'!$E$10</f>
        <v>0.16200000000000001</v>
      </c>
      <c r="G290" s="27">
        <f>'I Disease Parameters'!$E$8/'I Disease Parameters'!$E$11</f>
        <v>3.7999999999999999E-2</v>
      </c>
      <c r="H290" s="27">
        <f>1/'I Disease Parameters'!$E$12</f>
        <v>0.05</v>
      </c>
      <c r="I290" s="27">
        <f>'I Disease Parameters'!$E$9/'I Disease Parameters'!$E$14</f>
        <v>0</v>
      </c>
      <c r="J290" s="82">
        <f t="shared" si="122"/>
        <v>2.9622548171950012</v>
      </c>
      <c r="K290" s="60">
        <f t="shared" si="123"/>
        <v>0.96147505943347544</v>
      </c>
      <c r="L290" s="30">
        <f t="shared" si="124"/>
        <v>0.98499999999999999</v>
      </c>
      <c r="M290" s="27">
        <f>J290/'I Disease Parameters'!$E$12</f>
        <v>0.14811274085975007</v>
      </c>
      <c r="N290" s="27">
        <f>K290/'I Disease Parameters'!$E$13</f>
        <v>4.8073752971673774E-2</v>
      </c>
      <c r="O290" s="27">
        <f>L290/'I Disease Parameters'!$E$13</f>
        <v>4.9250000000000002E-2</v>
      </c>
      <c r="P290" s="27">
        <f>(1-L290)/'I Disease Parameters'!$E$13</f>
        <v>7.5000000000000067E-4</v>
      </c>
      <c r="Q290" s="19">
        <f t="shared" si="103"/>
        <v>1040744.1564275702</v>
      </c>
      <c r="R290" s="17">
        <f t="shared" si="104"/>
        <v>117010.64757529195</v>
      </c>
      <c r="S290" s="17">
        <f t="shared" si="105"/>
        <v>664370.10467961151</v>
      </c>
      <c r="T290" s="17">
        <f t="shared" si="106"/>
        <v>155839.90603107179</v>
      </c>
      <c r="U290" s="17">
        <f t="shared" si="107"/>
        <v>3833695.4172373018</v>
      </c>
      <c r="V290" s="17">
        <f t="shared" si="108"/>
        <v>10969.785708762407</v>
      </c>
      <c r="W290" s="17">
        <f t="shared" si="109"/>
        <v>5811660.2319508474</v>
      </c>
      <c r="X290" s="18">
        <f t="shared" ca="1" si="100"/>
        <v>218477.31787760227</v>
      </c>
      <c r="Y290" s="17">
        <f t="shared" si="110"/>
        <v>-19607.287458962295</v>
      </c>
      <c r="Z290" s="17">
        <f t="shared" si="111"/>
        <v>-4586.6534530017962</v>
      </c>
      <c r="AA290" s="17">
        <f t="shared" si="112"/>
        <v>-14241.093169687432</v>
      </c>
      <c r="AB290" s="17">
        <f t="shared" si="113"/>
        <v>-3340.5035958262742</v>
      </c>
      <c r="AC290" s="17">
        <f t="shared" si="114"/>
        <v>41718.250173890032</v>
      </c>
      <c r="AD290" s="18">
        <f t="shared" si="115"/>
        <v>119.38530722017276</v>
      </c>
      <c r="AE290" s="19">
        <f>IF($B290&gt;$C$1,"",p_2*$Q289*($S289/$W289)+p_3*$Q289*($T289/$W289))</f>
        <v>19734.472469109398</v>
      </c>
      <c r="AF290" s="17">
        <f>IF($B290&gt;$C$1,"",p_4*$R289)</f>
        <v>19698.762766583586</v>
      </c>
      <c r="AG290" s="17">
        <f>IF($B290&gt;$C$1,"",p_5*$R289)</f>
        <v>4620.697439075162</v>
      </c>
      <c r="AH290" s="18">
        <f t="shared" si="116"/>
        <v>24319.460205658746</v>
      </c>
      <c r="AI290" s="72"/>
      <c r="AJ290" s="73"/>
      <c r="AK290" s="73"/>
      <c r="AL290" s="72"/>
      <c r="AM290" s="73"/>
      <c r="AN290" s="73">
        <f t="shared" si="117"/>
        <v>518</v>
      </c>
      <c r="AO290" s="19" t="str">
        <f t="shared" ca="1" si="118"/>
        <v>-</v>
      </c>
      <c r="AP290" s="17" t="str">
        <f t="shared" ca="1" si="119"/>
        <v>-</v>
      </c>
      <c r="AQ290" s="17" t="str">
        <f t="shared" ca="1" si="120"/>
        <v>-</v>
      </c>
      <c r="AR290" s="66" t="str">
        <f t="shared" ca="1" si="121"/>
        <v>-</v>
      </c>
    </row>
    <row r="291" spans="1:44" s="1" customFormat="1" ht="12" x14ac:dyDescent="0.35">
      <c r="A291" s="84"/>
      <c r="B291" s="40">
        <f t="shared" si="101"/>
        <v>288</v>
      </c>
      <c r="C291" s="41">
        <f t="shared" si="102"/>
        <v>44139</v>
      </c>
      <c r="D291" s="28">
        <f>'I Disease Parameters'!$E$6/(1000*365)</f>
        <v>2.4383561643835616E-5</v>
      </c>
      <c r="E291" s="28">
        <f>'I Disease Parameters'!$E$7/(1000*365)</f>
        <v>1.3698630136986302E-5</v>
      </c>
      <c r="F291" s="27">
        <f>(1-'I Disease Parameters'!$E$8)/'I Disease Parameters'!$E$10</f>
        <v>0.16200000000000001</v>
      </c>
      <c r="G291" s="27">
        <f>'I Disease Parameters'!$E$8/'I Disease Parameters'!$E$11</f>
        <v>3.7999999999999999E-2</v>
      </c>
      <c r="H291" s="27">
        <f>1/'I Disease Parameters'!$E$12</f>
        <v>0.05</v>
      </c>
      <c r="I291" s="27">
        <f>'I Disease Parameters'!$E$9/'I Disease Parameters'!$E$14</f>
        <v>0</v>
      </c>
      <c r="J291" s="82">
        <f t="shared" si="122"/>
        <v>2.9622548171950012</v>
      </c>
      <c r="K291" s="60">
        <f t="shared" si="123"/>
        <v>0.96147505943347544</v>
      </c>
      <c r="L291" s="30">
        <f t="shared" si="124"/>
        <v>0.98499999999999999</v>
      </c>
      <c r="M291" s="27">
        <f>J291/'I Disease Parameters'!$E$12</f>
        <v>0.14811274085975007</v>
      </c>
      <c r="N291" s="27">
        <f>K291/'I Disease Parameters'!$E$13</f>
        <v>4.8073752971673774E-2</v>
      </c>
      <c r="O291" s="27">
        <f>L291/'I Disease Parameters'!$E$13</f>
        <v>4.9250000000000002E-2</v>
      </c>
      <c r="P291" s="27">
        <f>(1-L291)/'I Disease Parameters'!$E$13</f>
        <v>7.5000000000000067E-4</v>
      </c>
      <c r="Q291" s="19">
        <f t="shared" si="103"/>
        <v>1021908.3481081272</v>
      </c>
      <c r="R291" s="17">
        <f t="shared" si="104"/>
        <v>112570.17570034604</v>
      </c>
      <c r="S291" s="17">
        <f t="shared" si="105"/>
        <v>650098.22339249018</v>
      </c>
      <c r="T291" s="17">
        <f t="shared" si="106"/>
        <v>152492.18054414599</v>
      </c>
      <c r="U291" s="17">
        <f t="shared" si="107"/>
        <v>3874536.5214677341</v>
      </c>
      <c r="V291" s="17">
        <f t="shared" si="108"/>
        <v>11086.665638285711</v>
      </c>
      <c r="W291" s="17">
        <f t="shared" si="109"/>
        <v>5811605.4492128436</v>
      </c>
      <c r="X291" s="18">
        <f t="shared" ca="1" si="100"/>
        <v>218477.31787760227</v>
      </c>
      <c r="Y291" s="17">
        <f t="shared" si="110"/>
        <v>-18835.808319442905</v>
      </c>
      <c r="Z291" s="17">
        <f t="shared" si="111"/>
        <v>-4440.4718749459134</v>
      </c>
      <c r="AA291" s="17">
        <f t="shared" si="112"/>
        <v>-14271.88128712133</v>
      </c>
      <c r="AB291" s="17">
        <f t="shared" si="113"/>
        <v>-3347.7254869258031</v>
      </c>
      <c r="AC291" s="17">
        <f t="shared" si="114"/>
        <v>40841.104230432305</v>
      </c>
      <c r="AD291" s="18">
        <f t="shared" si="115"/>
        <v>116.87992952330387</v>
      </c>
      <c r="AE291" s="19">
        <f>IF($B291&gt;$C$1,"",p_2*$Q290*($S290/$W290)+p_3*$Q290*($T290/$W290))</f>
        <v>18963.260525695681</v>
      </c>
      <c r="AF291" s="17">
        <f>IF($B291&gt;$C$1,"",p_4*$R290)</f>
        <v>18955.724907197298</v>
      </c>
      <c r="AG291" s="17">
        <f>IF($B291&gt;$C$1,"",p_5*$R290)</f>
        <v>4446.4046078610936</v>
      </c>
      <c r="AH291" s="18">
        <f t="shared" si="116"/>
        <v>23402.12951505839</v>
      </c>
      <c r="AI291" s="72"/>
      <c r="AJ291" s="73"/>
      <c r="AK291" s="73"/>
      <c r="AL291" s="72"/>
      <c r="AM291" s="73"/>
      <c r="AN291" s="73">
        <f t="shared" si="117"/>
        <v>518</v>
      </c>
      <c r="AO291" s="19" t="str">
        <f t="shared" ca="1" si="118"/>
        <v>-</v>
      </c>
      <c r="AP291" s="17" t="str">
        <f t="shared" ca="1" si="119"/>
        <v>-</v>
      </c>
      <c r="AQ291" s="17" t="str">
        <f t="shared" ca="1" si="120"/>
        <v>-</v>
      </c>
      <c r="AR291" s="66" t="str">
        <f t="shared" ca="1" si="121"/>
        <v>-</v>
      </c>
    </row>
    <row r="292" spans="1:44" s="1" customFormat="1" ht="12" x14ac:dyDescent="0.35">
      <c r="A292" s="84"/>
      <c r="B292" s="40">
        <f t="shared" si="101"/>
        <v>289</v>
      </c>
      <c r="C292" s="41">
        <f t="shared" si="102"/>
        <v>44140</v>
      </c>
      <c r="D292" s="28">
        <f>'I Disease Parameters'!$E$6/(1000*365)</f>
        <v>2.4383561643835616E-5</v>
      </c>
      <c r="E292" s="28">
        <f>'I Disease Parameters'!$E$7/(1000*365)</f>
        <v>1.3698630136986302E-5</v>
      </c>
      <c r="F292" s="27">
        <f>(1-'I Disease Parameters'!$E$8)/'I Disease Parameters'!$E$10</f>
        <v>0.16200000000000001</v>
      </c>
      <c r="G292" s="27">
        <f>'I Disease Parameters'!$E$8/'I Disease Parameters'!$E$11</f>
        <v>3.7999999999999999E-2</v>
      </c>
      <c r="H292" s="27">
        <f>1/'I Disease Parameters'!$E$12</f>
        <v>0.05</v>
      </c>
      <c r="I292" s="27">
        <f>'I Disease Parameters'!$E$9/'I Disease Parameters'!$E$14</f>
        <v>0</v>
      </c>
      <c r="J292" s="82">
        <f t="shared" si="122"/>
        <v>2.9622548171950012</v>
      </c>
      <c r="K292" s="60">
        <f t="shared" si="123"/>
        <v>0.96147505943347544</v>
      </c>
      <c r="L292" s="30">
        <f t="shared" si="124"/>
        <v>0.98499999999999999</v>
      </c>
      <c r="M292" s="27">
        <f>J292/'I Disease Parameters'!$E$12</f>
        <v>0.14811274085975007</v>
      </c>
      <c r="N292" s="27">
        <f>K292/'I Disease Parameters'!$E$13</f>
        <v>4.8073752971673774E-2</v>
      </c>
      <c r="O292" s="27">
        <f>L292/'I Disease Parameters'!$E$13</f>
        <v>4.9250000000000002E-2</v>
      </c>
      <c r="P292" s="27">
        <f>(1-L292)/'I Disease Parameters'!$E$13</f>
        <v>7.5000000000000067E-4</v>
      </c>
      <c r="Q292" s="19">
        <f t="shared" si="103"/>
        <v>1003815.8222313713</v>
      </c>
      <c r="R292" s="17">
        <f t="shared" si="104"/>
        <v>108274.83327505736</v>
      </c>
      <c r="S292" s="17">
        <f t="shared" si="105"/>
        <v>635820.77523120667</v>
      </c>
      <c r="T292" s="17">
        <f t="shared" si="106"/>
        <v>149143.14925957177</v>
      </c>
      <c r="U292" s="17">
        <f t="shared" si="107"/>
        <v>3914498.5966863977</v>
      </c>
      <c r="V292" s="17">
        <f t="shared" si="108"/>
        <v>11201.03477369382</v>
      </c>
      <c r="W292" s="17">
        <f t="shared" si="109"/>
        <v>5811553.1766836047</v>
      </c>
      <c r="X292" s="18">
        <f t="shared" ca="1" si="100"/>
        <v>218477.31787760227</v>
      </c>
      <c r="Y292" s="17">
        <f t="shared" si="110"/>
        <v>-18092.525876755943</v>
      </c>
      <c r="Z292" s="17">
        <f t="shared" si="111"/>
        <v>-4295.3424252886762</v>
      </c>
      <c r="AA292" s="17">
        <f t="shared" si="112"/>
        <v>-14277.448161283508</v>
      </c>
      <c r="AB292" s="17">
        <f t="shared" si="113"/>
        <v>-3349.0312845742155</v>
      </c>
      <c r="AC292" s="17">
        <f t="shared" si="114"/>
        <v>39962.075218663551</v>
      </c>
      <c r="AD292" s="18">
        <f t="shared" si="115"/>
        <v>114.36913540810929</v>
      </c>
      <c r="AE292" s="19">
        <f>IF($B292&gt;$C$1,"",p_2*$Q291*($S291/$W291)+p_3*$Q291*($T291/$W291))</f>
        <v>18220.234771981904</v>
      </c>
      <c r="AF292" s="17">
        <f>IF($B292&gt;$C$1,"",p_4*$R291)</f>
        <v>18236.36846345606</v>
      </c>
      <c r="AG292" s="17">
        <f>IF($B292&gt;$C$1,"",p_5*$R291)</f>
        <v>4277.6666766131493</v>
      </c>
      <c r="AH292" s="18">
        <f t="shared" si="116"/>
        <v>22514.035140069209</v>
      </c>
      <c r="AI292" s="72"/>
      <c r="AJ292" s="73"/>
      <c r="AK292" s="73"/>
      <c r="AL292" s="72"/>
      <c r="AM292" s="73"/>
      <c r="AN292" s="73">
        <f t="shared" si="117"/>
        <v>518</v>
      </c>
      <c r="AO292" s="19" t="str">
        <f t="shared" ca="1" si="118"/>
        <v>-</v>
      </c>
      <c r="AP292" s="17" t="str">
        <f t="shared" ca="1" si="119"/>
        <v>-</v>
      </c>
      <c r="AQ292" s="17" t="str">
        <f t="shared" ca="1" si="120"/>
        <v>-</v>
      </c>
      <c r="AR292" s="66" t="str">
        <f t="shared" ca="1" si="121"/>
        <v>-</v>
      </c>
    </row>
    <row r="293" spans="1:44" s="1" customFormat="1" ht="12" x14ac:dyDescent="0.35">
      <c r="A293" s="84"/>
      <c r="B293" s="40">
        <f t="shared" si="101"/>
        <v>290</v>
      </c>
      <c r="C293" s="41">
        <f t="shared" si="102"/>
        <v>44141</v>
      </c>
      <c r="D293" s="28">
        <f>'I Disease Parameters'!$E$6/(1000*365)</f>
        <v>2.4383561643835616E-5</v>
      </c>
      <c r="E293" s="28">
        <f>'I Disease Parameters'!$E$7/(1000*365)</f>
        <v>1.3698630136986302E-5</v>
      </c>
      <c r="F293" s="27">
        <f>(1-'I Disease Parameters'!$E$8)/'I Disease Parameters'!$E$10</f>
        <v>0.16200000000000001</v>
      </c>
      <c r="G293" s="27">
        <f>'I Disease Parameters'!$E$8/'I Disease Parameters'!$E$11</f>
        <v>3.7999999999999999E-2</v>
      </c>
      <c r="H293" s="27">
        <f>1/'I Disease Parameters'!$E$12</f>
        <v>0.05</v>
      </c>
      <c r="I293" s="27">
        <f>'I Disease Parameters'!$E$9/'I Disease Parameters'!$E$14</f>
        <v>0</v>
      </c>
      <c r="J293" s="82">
        <f t="shared" si="122"/>
        <v>2.9622548171950012</v>
      </c>
      <c r="K293" s="60">
        <f t="shared" si="123"/>
        <v>0.96147505943347544</v>
      </c>
      <c r="L293" s="30">
        <f t="shared" si="124"/>
        <v>0.98499999999999999</v>
      </c>
      <c r="M293" s="27">
        <f>J293/'I Disease Parameters'!$E$12</f>
        <v>0.14811274085975007</v>
      </c>
      <c r="N293" s="27">
        <f>K293/'I Disease Parameters'!$E$13</f>
        <v>4.8073752971673774E-2</v>
      </c>
      <c r="O293" s="27">
        <f>L293/'I Disease Parameters'!$E$13</f>
        <v>4.9250000000000002E-2</v>
      </c>
      <c r="P293" s="27">
        <f>(1-L293)/'I Disease Parameters'!$E$13</f>
        <v>7.5000000000000067E-4</v>
      </c>
      <c r="Q293" s="19">
        <f t="shared" si="103"/>
        <v>986439.03627393197</v>
      </c>
      <c r="R293" s="17">
        <f t="shared" si="104"/>
        <v>104123.12482404683</v>
      </c>
      <c r="S293" s="17">
        <f t="shared" si="105"/>
        <v>621561.54958657234</v>
      </c>
      <c r="T293" s="17">
        <f t="shared" si="106"/>
        <v>145798.39240420618</v>
      </c>
      <c r="U293" s="17">
        <f t="shared" si="107"/>
        <v>3953581.3122805441</v>
      </c>
      <c r="V293" s="17">
        <f t="shared" si="108"/>
        <v>11312.8921356385</v>
      </c>
      <c r="W293" s="17">
        <f t="shared" si="109"/>
        <v>5811503.4153693011</v>
      </c>
      <c r="X293" s="18">
        <f t="shared" ca="1" si="100"/>
        <v>218477.31787760227</v>
      </c>
      <c r="Y293" s="17">
        <f t="shared" si="110"/>
        <v>-17376.785957439337</v>
      </c>
      <c r="Z293" s="17">
        <f t="shared" si="111"/>
        <v>-4151.7084510105342</v>
      </c>
      <c r="AA293" s="17">
        <f t="shared" si="112"/>
        <v>-14259.225644634338</v>
      </c>
      <c r="AB293" s="17">
        <f t="shared" si="113"/>
        <v>-3344.7568553655874</v>
      </c>
      <c r="AC293" s="17">
        <f t="shared" si="114"/>
        <v>39082.715594146401</v>
      </c>
      <c r="AD293" s="18">
        <f t="shared" si="115"/>
        <v>111.85736194467972</v>
      </c>
      <c r="AE293" s="19">
        <f>IF($B293&gt;$C$1,"",p_2*$Q292*($S292/$W292)+p_3*$Q292*($T292/$W292))</f>
        <v>17504.741420895109</v>
      </c>
      <c r="AF293" s="17">
        <f>IF($B293&gt;$C$1,"",p_4*$R292)</f>
        <v>17540.522990559293</v>
      </c>
      <c r="AG293" s="17">
        <f>IF($B293&gt;$C$1,"",p_5*$R292)</f>
        <v>4114.4436644521793</v>
      </c>
      <c r="AH293" s="18">
        <f t="shared" si="116"/>
        <v>21654.966655011471</v>
      </c>
      <c r="AI293" s="72"/>
      <c r="AJ293" s="73"/>
      <c r="AK293" s="73"/>
      <c r="AL293" s="72"/>
      <c r="AM293" s="73"/>
      <c r="AN293" s="73">
        <f t="shared" si="117"/>
        <v>518</v>
      </c>
      <c r="AO293" s="19" t="str">
        <f t="shared" ca="1" si="118"/>
        <v>-</v>
      </c>
      <c r="AP293" s="17" t="str">
        <f t="shared" ca="1" si="119"/>
        <v>-</v>
      </c>
      <c r="AQ293" s="17" t="str">
        <f t="shared" ca="1" si="120"/>
        <v>-</v>
      </c>
      <c r="AR293" s="66" t="str">
        <f t="shared" ca="1" si="121"/>
        <v>-</v>
      </c>
    </row>
    <row r="294" spans="1:44" s="1" customFormat="1" ht="12" x14ac:dyDescent="0.35">
      <c r="A294" s="84"/>
      <c r="B294" s="40">
        <f t="shared" si="101"/>
        <v>291</v>
      </c>
      <c r="C294" s="41">
        <f t="shared" si="102"/>
        <v>44142</v>
      </c>
      <c r="D294" s="28">
        <f>'I Disease Parameters'!$E$6/(1000*365)</f>
        <v>2.4383561643835616E-5</v>
      </c>
      <c r="E294" s="28">
        <f>'I Disease Parameters'!$E$7/(1000*365)</f>
        <v>1.3698630136986302E-5</v>
      </c>
      <c r="F294" s="27">
        <f>(1-'I Disease Parameters'!$E$8)/'I Disease Parameters'!$E$10</f>
        <v>0.16200000000000001</v>
      </c>
      <c r="G294" s="27">
        <f>'I Disease Parameters'!$E$8/'I Disease Parameters'!$E$11</f>
        <v>3.7999999999999999E-2</v>
      </c>
      <c r="H294" s="27">
        <f>1/'I Disease Parameters'!$E$12</f>
        <v>0.05</v>
      </c>
      <c r="I294" s="27">
        <f>'I Disease Parameters'!$E$9/'I Disease Parameters'!$E$14</f>
        <v>0</v>
      </c>
      <c r="J294" s="82">
        <f t="shared" si="122"/>
        <v>2.9622548171950012</v>
      </c>
      <c r="K294" s="60">
        <f t="shared" si="123"/>
        <v>0.96147505943347544</v>
      </c>
      <c r="L294" s="30">
        <f t="shared" si="124"/>
        <v>0.98499999999999999</v>
      </c>
      <c r="M294" s="27">
        <f>J294/'I Disease Parameters'!$E$12</f>
        <v>0.14811274085975007</v>
      </c>
      <c r="N294" s="27">
        <f>K294/'I Disease Parameters'!$E$13</f>
        <v>4.8073752971673774E-2</v>
      </c>
      <c r="O294" s="27">
        <f>L294/'I Disease Parameters'!$E$13</f>
        <v>4.9250000000000002E-2</v>
      </c>
      <c r="P294" s="27">
        <f>(1-L294)/'I Disease Parameters'!$E$13</f>
        <v>7.5000000000000067E-4</v>
      </c>
      <c r="Q294" s="19">
        <f t="shared" si="103"/>
        <v>969751.1371953151</v>
      </c>
      <c r="R294" s="17">
        <f t="shared" si="104"/>
        <v>100113.16488194003</v>
      </c>
      <c r="S294" s="17">
        <f t="shared" si="105"/>
        <v>607342.90378696425</v>
      </c>
      <c r="T294" s="17">
        <f t="shared" si="106"/>
        <v>142463.15428905751</v>
      </c>
      <c r="U294" s="17">
        <f t="shared" si="107"/>
        <v>3991785.8019376663</v>
      </c>
      <c r="V294" s="17">
        <f t="shared" si="108"/>
        <v>11422.240929941654</v>
      </c>
      <c r="W294" s="17">
        <f t="shared" si="109"/>
        <v>5811456.1620909432</v>
      </c>
      <c r="X294" s="18">
        <f t="shared" ca="1" si="100"/>
        <v>218477.31787760227</v>
      </c>
      <c r="Y294" s="17">
        <f t="shared" si="110"/>
        <v>-16687.899078616872</v>
      </c>
      <c r="Z294" s="17">
        <f t="shared" si="111"/>
        <v>-4009.9599421067978</v>
      </c>
      <c r="AA294" s="17">
        <f t="shared" si="112"/>
        <v>-14218.645799608086</v>
      </c>
      <c r="AB294" s="17">
        <f t="shared" si="113"/>
        <v>-3335.238115148677</v>
      </c>
      <c r="AC294" s="17">
        <f t="shared" si="114"/>
        <v>38204.489657122176</v>
      </c>
      <c r="AD294" s="18">
        <f t="shared" si="115"/>
        <v>109.34879430315414</v>
      </c>
      <c r="AE294" s="19">
        <f>IF($B294&gt;$C$1,"",p_2*$Q293*($S293/$W293)+p_3*$Q293*($T293/$W293))</f>
        <v>16816.09136687823</v>
      </c>
      <c r="AF294" s="17">
        <f>IF($B294&gt;$C$1,"",p_4*$R293)</f>
        <v>16867.946221495586</v>
      </c>
      <c r="AG294" s="17">
        <f>IF($B294&gt;$C$1,"",p_5*$R293)</f>
        <v>3956.6787433137793</v>
      </c>
      <c r="AH294" s="18">
        <f t="shared" si="116"/>
        <v>20824.624964809365</v>
      </c>
      <c r="AI294" s="72"/>
      <c r="AJ294" s="73"/>
      <c r="AK294" s="73"/>
      <c r="AL294" s="72"/>
      <c r="AM294" s="73"/>
      <c r="AN294" s="73">
        <f t="shared" si="117"/>
        <v>518</v>
      </c>
      <c r="AO294" s="19" t="str">
        <f t="shared" ca="1" si="118"/>
        <v>-</v>
      </c>
      <c r="AP294" s="17" t="str">
        <f t="shared" ca="1" si="119"/>
        <v>-</v>
      </c>
      <c r="AQ294" s="17" t="str">
        <f t="shared" ca="1" si="120"/>
        <v>-</v>
      </c>
      <c r="AR294" s="66" t="str">
        <f t="shared" ca="1" si="121"/>
        <v>-</v>
      </c>
    </row>
    <row r="295" spans="1:44" s="1" customFormat="1" ht="12" x14ac:dyDescent="0.35">
      <c r="A295" s="84"/>
      <c r="B295" s="40">
        <f t="shared" si="101"/>
        <v>292</v>
      </c>
      <c r="C295" s="41">
        <f t="shared" si="102"/>
        <v>44143</v>
      </c>
      <c r="D295" s="28">
        <f>'I Disease Parameters'!$E$6/(1000*365)</f>
        <v>2.4383561643835616E-5</v>
      </c>
      <c r="E295" s="28">
        <f>'I Disease Parameters'!$E$7/(1000*365)</f>
        <v>1.3698630136986302E-5</v>
      </c>
      <c r="F295" s="27">
        <f>(1-'I Disease Parameters'!$E$8)/'I Disease Parameters'!$E$10</f>
        <v>0.16200000000000001</v>
      </c>
      <c r="G295" s="27">
        <f>'I Disease Parameters'!$E$8/'I Disease Parameters'!$E$11</f>
        <v>3.7999999999999999E-2</v>
      </c>
      <c r="H295" s="27">
        <f>1/'I Disease Parameters'!$E$12</f>
        <v>0.05</v>
      </c>
      <c r="I295" s="27">
        <f>'I Disease Parameters'!$E$9/'I Disease Parameters'!$E$14</f>
        <v>0</v>
      </c>
      <c r="J295" s="82">
        <f t="shared" si="122"/>
        <v>2.9622548171950012</v>
      </c>
      <c r="K295" s="60">
        <f t="shared" si="123"/>
        <v>0.96147505943347544</v>
      </c>
      <c r="L295" s="30">
        <f t="shared" si="124"/>
        <v>0.98499999999999999</v>
      </c>
      <c r="M295" s="27">
        <f>J295/'I Disease Parameters'!$E$12</f>
        <v>0.14811274085975007</v>
      </c>
      <c r="N295" s="27">
        <f>K295/'I Disease Parameters'!$E$13</f>
        <v>4.8073752971673774E-2</v>
      </c>
      <c r="O295" s="27">
        <f>L295/'I Disease Parameters'!$E$13</f>
        <v>4.9250000000000002E-2</v>
      </c>
      <c r="P295" s="27">
        <f>(1-L295)/'I Disease Parameters'!$E$13</f>
        <v>7.5000000000000067E-4</v>
      </c>
      <c r="Q295" s="19">
        <f t="shared" si="103"/>
        <v>953725.98917505983</v>
      </c>
      <c r="R295" s="17">
        <f t="shared" si="104"/>
        <v>96242.728250005122</v>
      </c>
      <c r="S295" s="17">
        <f t="shared" si="105"/>
        <v>593185.77154268499</v>
      </c>
      <c r="T295" s="17">
        <f t="shared" si="106"/>
        <v>139142.34529005957</v>
      </c>
      <c r="U295" s="17">
        <f t="shared" si="107"/>
        <v>4029114.5754784639</v>
      </c>
      <c r="V295" s="17">
        <f t="shared" si="108"/>
        <v>11529.088295658446</v>
      </c>
      <c r="W295" s="17">
        <f t="shared" si="109"/>
        <v>5811411.4097362738</v>
      </c>
      <c r="X295" s="18">
        <f t="shared" ca="1" si="100"/>
        <v>218477.31787760227</v>
      </c>
      <c r="Y295" s="17">
        <f t="shared" si="110"/>
        <v>-16025.148020255263</v>
      </c>
      <c r="Z295" s="17">
        <f t="shared" si="111"/>
        <v>-3870.4366319349065</v>
      </c>
      <c r="AA295" s="17">
        <f t="shared" si="112"/>
        <v>-14157.132244279259</v>
      </c>
      <c r="AB295" s="17">
        <f t="shared" si="113"/>
        <v>-3320.8089989979344</v>
      </c>
      <c r="AC295" s="17">
        <f t="shared" si="114"/>
        <v>37328.773540797643</v>
      </c>
      <c r="AD295" s="18">
        <f t="shared" si="115"/>
        <v>106.84736571679241</v>
      </c>
      <c r="AE295" s="19">
        <f>IF($B295&gt;$C$1,"",p_2*$Q294*($S294/$W294)+p_3*$Q294*($T294/$W294))</f>
        <v>16153.567757670668</v>
      </c>
      <c r="AF295" s="17">
        <f>IF($B295&gt;$C$1,"",p_4*$R294)</f>
        <v>16218.332710874285</v>
      </c>
      <c r="AG295" s="17">
        <f>IF($B295&gt;$C$1,"",p_5*$R294)</f>
        <v>3804.3002655137211</v>
      </c>
      <c r="AH295" s="18">
        <f t="shared" si="116"/>
        <v>20022.632976388006</v>
      </c>
      <c r="AI295" s="72"/>
      <c r="AJ295" s="73"/>
      <c r="AK295" s="73"/>
      <c r="AL295" s="72"/>
      <c r="AM295" s="73"/>
      <c r="AN295" s="73">
        <f t="shared" si="117"/>
        <v>518</v>
      </c>
      <c r="AO295" s="19" t="str">
        <f t="shared" ca="1" si="118"/>
        <v>-</v>
      </c>
      <c r="AP295" s="17" t="str">
        <f t="shared" ca="1" si="119"/>
        <v>-</v>
      </c>
      <c r="AQ295" s="17" t="str">
        <f t="shared" ca="1" si="120"/>
        <v>-</v>
      </c>
      <c r="AR295" s="66" t="str">
        <f t="shared" ca="1" si="121"/>
        <v>-</v>
      </c>
    </row>
    <row r="296" spans="1:44" s="1" customFormat="1" ht="12" x14ac:dyDescent="0.35">
      <c r="A296" s="84"/>
      <c r="B296" s="40">
        <f t="shared" si="101"/>
        <v>293</v>
      </c>
      <c r="C296" s="41">
        <f t="shared" si="102"/>
        <v>44144</v>
      </c>
      <c r="D296" s="28">
        <f>'I Disease Parameters'!$E$6/(1000*365)</f>
        <v>2.4383561643835616E-5</v>
      </c>
      <c r="E296" s="28">
        <f>'I Disease Parameters'!$E$7/(1000*365)</f>
        <v>1.3698630136986302E-5</v>
      </c>
      <c r="F296" s="27">
        <f>(1-'I Disease Parameters'!$E$8)/'I Disease Parameters'!$E$10</f>
        <v>0.16200000000000001</v>
      </c>
      <c r="G296" s="27">
        <f>'I Disease Parameters'!$E$8/'I Disease Parameters'!$E$11</f>
        <v>3.7999999999999999E-2</v>
      </c>
      <c r="H296" s="27">
        <f>1/'I Disease Parameters'!$E$12</f>
        <v>0.05</v>
      </c>
      <c r="I296" s="27">
        <f>'I Disease Parameters'!$E$9/'I Disease Parameters'!$E$14</f>
        <v>0</v>
      </c>
      <c r="J296" s="82">
        <f t="shared" si="122"/>
        <v>2.9622548171950012</v>
      </c>
      <c r="K296" s="60">
        <f t="shared" si="123"/>
        <v>0.96147505943347544</v>
      </c>
      <c r="L296" s="30">
        <f t="shared" si="124"/>
        <v>0.98499999999999999</v>
      </c>
      <c r="M296" s="27">
        <f>J296/'I Disease Parameters'!$E$12</f>
        <v>0.14811274085975007</v>
      </c>
      <c r="N296" s="27">
        <f>K296/'I Disease Parameters'!$E$13</f>
        <v>4.8073752971673774E-2</v>
      </c>
      <c r="O296" s="27">
        <f>L296/'I Disease Parameters'!$E$13</f>
        <v>4.9250000000000002E-2</v>
      </c>
      <c r="P296" s="27">
        <f>(1-L296)/'I Disease Parameters'!$E$13</f>
        <v>7.5000000000000067E-4</v>
      </c>
      <c r="Q296" s="19">
        <f t="shared" si="103"/>
        <v>938338.1945167759</v>
      </c>
      <c r="R296" s="17">
        <f t="shared" si="104"/>
        <v>92509.297033519644</v>
      </c>
      <c r="S296" s="17">
        <f t="shared" si="105"/>
        <v>579109.67910956463</v>
      </c>
      <c r="T296" s="17">
        <f t="shared" si="106"/>
        <v>135840.5456395323</v>
      </c>
      <c r="U296" s="17">
        <f t="shared" si="107"/>
        <v>4065571.4312107847</v>
      </c>
      <c r="V296" s="17">
        <f t="shared" si="108"/>
        <v>11633.44505462599</v>
      </c>
      <c r="W296" s="17">
        <f t="shared" si="109"/>
        <v>5811369.1475101775</v>
      </c>
      <c r="X296" s="18">
        <f t="shared" ca="1" si="100"/>
        <v>218477.31787760227</v>
      </c>
      <c r="Y296" s="17">
        <f t="shared" si="110"/>
        <v>-15387.794658283936</v>
      </c>
      <c r="Z296" s="17">
        <f t="shared" si="111"/>
        <v>-3733.4312164854782</v>
      </c>
      <c r="AA296" s="17">
        <f t="shared" si="112"/>
        <v>-14076.092433120357</v>
      </c>
      <c r="AB296" s="17">
        <f t="shared" si="113"/>
        <v>-3301.7996505272749</v>
      </c>
      <c r="AC296" s="17">
        <f t="shared" si="114"/>
        <v>36456.855732320808</v>
      </c>
      <c r="AD296" s="18">
        <f t="shared" si="115"/>
        <v>104.35675896754401</v>
      </c>
      <c r="AE296" s="19">
        <f>IF($B296&gt;$C$1,"",p_2*$Q295*($S295/$W295)+p_3*$Q295*($T295/$W295))</f>
        <v>15516.432827053202</v>
      </c>
      <c r="AF296" s="17">
        <f>IF($B296&gt;$C$1,"",p_4*$R295)</f>
        <v>15591.321976500831</v>
      </c>
      <c r="AG296" s="17">
        <f>IF($B296&gt;$C$1,"",p_5*$R295)</f>
        <v>3657.2236735001948</v>
      </c>
      <c r="AH296" s="18">
        <f t="shared" si="116"/>
        <v>19248.545650001026</v>
      </c>
      <c r="AI296" s="72"/>
      <c r="AJ296" s="73"/>
      <c r="AK296" s="73"/>
      <c r="AL296" s="72"/>
      <c r="AM296" s="73"/>
      <c r="AN296" s="73">
        <f t="shared" si="117"/>
        <v>518</v>
      </c>
      <c r="AO296" s="19" t="str">
        <f t="shared" ca="1" si="118"/>
        <v>-</v>
      </c>
      <c r="AP296" s="17" t="str">
        <f t="shared" ca="1" si="119"/>
        <v>-</v>
      </c>
      <c r="AQ296" s="17" t="str">
        <f t="shared" ca="1" si="120"/>
        <v>-</v>
      </c>
      <c r="AR296" s="66" t="str">
        <f t="shared" ca="1" si="121"/>
        <v>-</v>
      </c>
    </row>
    <row r="297" spans="1:44" s="1" customFormat="1" ht="12" x14ac:dyDescent="0.35">
      <c r="A297" s="84"/>
      <c r="B297" s="40">
        <f t="shared" si="101"/>
        <v>294</v>
      </c>
      <c r="C297" s="41">
        <f t="shared" si="102"/>
        <v>44145</v>
      </c>
      <c r="D297" s="28">
        <f>'I Disease Parameters'!$E$6/(1000*365)</f>
        <v>2.4383561643835616E-5</v>
      </c>
      <c r="E297" s="28">
        <f>'I Disease Parameters'!$E$7/(1000*365)</f>
        <v>1.3698630136986302E-5</v>
      </c>
      <c r="F297" s="27">
        <f>(1-'I Disease Parameters'!$E$8)/'I Disease Parameters'!$E$10</f>
        <v>0.16200000000000001</v>
      </c>
      <c r="G297" s="27">
        <f>'I Disease Parameters'!$E$8/'I Disease Parameters'!$E$11</f>
        <v>3.7999999999999999E-2</v>
      </c>
      <c r="H297" s="27">
        <f>1/'I Disease Parameters'!$E$12</f>
        <v>0.05</v>
      </c>
      <c r="I297" s="27">
        <f>'I Disease Parameters'!$E$9/'I Disease Parameters'!$E$14</f>
        <v>0</v>
      </c>
      <c r="J297" s="82">
        <f t="shared" si="122"/>
        <v>2.9622548171950012</v>
      </c>
      <c r="K297" s="60">
        <f t="shared" si="123"/>
        <v>0.96147505943347544</v>
      </c>
      <c r="L297" s="30">
        <f t="shared" si="124"/>
        <v>0.98499999999999999</v>
      </c>
      <c r="M297" s="27">
        <f>J297/'I Disease Parameters'!$E$12</f>
        <v>0.14811274085975007</v>
      </c>
      <c r="N297" s="27">
        <f>K297/'I Disease Parameters'!$E$13</f>
        <v>4.8073752971673774E-2</v>
      </c>
      <c r="O297" s="27">
        <f>L297/'I Disease Parameters'!$E$13</f>
        <v>4.9250000000000002E-2</v>
      </c>
      <c r="P297" s="27">
        <f>(1-L297)/'I Disease Parameters'!$E$13</f>
        <v>7.5000000000000067E-4</v>
      </c>
      <c r="Q297" s="19">
        <f t="shared" si="103"/>
        <v>923563.10842319671</v>
      </c>
      <c r="R297" s="17">
        <f t="shared" si="104"/>
        <v>88910.104399723801</v>
      </c>
      <c r="S297" s="17">
        <f t="shared" si="105"/>
        <v>565132.76826421381</v>
      </c>
      <c r="T297" s="17">
        <f t="shared" si="106"/>
        <v>132562.0108154371</v>
      </c>
      <c r="U297" s="17">
        <f t="shared" si="107"/>
        <v>4101161.369279678</v>
      </c>
      <c r="V297" s="17">
        <f t="shared" si="108"/>
        <v>11735.325463855639</v>
      </c>
      <c r="W297" s="17">
        <f t="shared" si="109"/>
        <v>5811329.3611822492</v>
      </c>
      <c r="X297" s="18">
        <f t="shared" ca="1" si="100"/>
        <v>218477.31787760227</v>
      </c>
      <c r="Y297" s="17">
        <f t="shared" si="110"/>
        <v>-14775.086093579186</v>
      </c>
      <c r="Z297" s="17">
        <f t="shared" si="111"/>
        <v>-3599.192633795843</v>
      </c>
      <c r="AA297" s="17">
        <f t="shared" si="112"/>
        <v>-13976.910845350823</v>
      </c>
      <c r="AB297" s="17">
        <f t="shared" si="113"/>
        <v>-3278.5348240952007</v>
      </c>
      <c r="AC297" s="17">
        <f t="shared" si="114"/>
        <v>35589.938068893272</v>
      </c>
      <c r="AD297" s="18">
        <f t="shared" si="115"/>
        <v>101.88040922964865</v>
      </c>
      <c r="AE297" s="19">
        <f>IF($B297&gt;$C$1,"",p_2*$Q296*($S296/$W296)+p_3*$Q296*($T296/$W296))</f>
        <v>14903.934023552367</v>
      </c>
      <c r="AF297" s="17">
        <f>IF($B297&gt;$C$1,"",p_4*$R296)</f>
        <v>14986.506119430183</v>
      </c>
      <c r="AG297" s="17">
        <f>IF($B297&gt;$C$1,"",p_5*$R296)</f>
        <v>3515.3532872737464</v>
      </c>
      <c r="AH297" s="18">
        <f t="shared" si="116"/>
        <v>18501.85940670393</v>
      </c>
      <c r="AI297" s="72"/>
      <c r="AJ297" s="73"/>
      <c r="AK297" s="73"/>
      <c r="AL297" s="72"/>
      <c r="AM297" s="73"/>
      <c r="AN297" s="73">
        <f t="shared" si="117"/>
        <v>518</v>
      </c>
      <c r="AO297" s="19" t="str">
        <f t="shared" ca="1" si="118"/>
        <v>-</v>
      </c>
      <c r="AP297" s="17" t="str">
        <f t="shared" ca="1" si="119"/>
        <v>-</v>
      </c>
      <c r="AQ297" s="17" t="str">
        <f t="shared" ca="1" si="120"/>
        <v>-</v>
      </c>
      <c r="AR297" s="66" t="str">
        <f t="shared" ca="1" si="121"/>
        <v>-</v>
      </c>
    </row>
    <row r="298" spans="1:44" s="1" customFormat="1" ht="12" x14ac:dyDescent="0.35">
      <c r="A298" s="84"/>
      <c r="B298" s="40">
        <f t="shared" si="101"/>
        <v>295</v>
      </c>
      <c r="C298" s="41">
        <f t="shared" si="102"/>
        <v>44146</v>
      </c>
      <c r="D298" s="28">
        <f>'I Disease Parameters'!$E$6/(1000*365)</f>
        <v>2.4383561643835616E-5</v>
      </c>
      <c r="E298" s="28">
        <f>'I Disease Parameters'!$E$7/(1000*365)</f>
        <v>1.3698630136986302E-5</v>
      </c>
      <c r="F298" s="27">
        <f>(1-'I Disease Parameters'!$E$8)/'I Disease Parameters'!$E$10</f>
        <v>0.16200000000000001</v>
      </c>
      <c r="G298" s="27">
        <f>'I Disease Parameters'!$E$8/'I Disease Parameters'!$E$11</f>
        <v>3.7999999999999999E-2</v>
      </c>
      <c r="H298" s="27">
        <f>1/'I Disease Parameters'!$E$12</f>
        <v>0.05</v>
      </c>
      <c r="I298" s="27">
        <f>'I Disease Parameters'!$E$9/'I Disease Parameters'!$E$14</f>
        <v>0</v>
      </c>
      <c r="J298" s="82">
        <f t="shared" si="122"/>
        <v>2.9622548171950012</v>
      </c>
      <c r="K298" s="60">
        <f t="shared" si="123"/>
        <v>0.96147505943347544</v>
      </c>
      <c r="L298" s="30">
        <f t="shared" si="124"/>
        <v>0.98499999999999999</v>
      </c>
      <c r="M298" s="27">
        <f>J298/'I Disease Parameters'!$E$12</f>
        <v>0.14811274085975007</v>
      </c>
      <c r="N298" s="27">
        <f>K298/'I Disease Parameters'!$E$13</f>
        <v>4.8073752971673774E-2</v>
      </c>
      <c r="O298" s="27">
        <f>L298/'I Disease Parameters'!$E$13</f>
        <v>4.9250000000000002E-2</v>
      </c>
      <c r="P298" s="27">
        <f>(1-L298)/'I Disease Parameters'!$E$13</f>
        <v>7.5000000000000067E-4</v>
      </c>
      <c r="Q298" s="19">
        <f t="shared" si="103"/>
        <v>909376.84830776369</v>
      </c>
      <c r="R298" s="17">
        <f t="shared" si="104"/>
        <v>85442.175046856952</v>
      </c>
      <c r="S298" s="17">
        <f t="shared" si="105"/>
        <v>551271.82521898765</v>
      </c>
      <c r="T298" s="17">
        <f t="shared" si="106"/>
        <v>129310.67832389836</v>
      </c>
      <c r="U298" s="17">
        <f t="shared" si="107"/>
        <v>4135890.5064328192</v>
      </c>
      <c r="V298" s="17">
        <f t="shared" si="108"/>
        <v>11834.746971967217</v>
      </c>
      <c r="W298" s="17">
        <f t="shared" si="109"/>
        <v>5811292.033330326</v>
      </c>
      <c r="X298" s="18">
        <f t="shared" ca="1" si="100"/>
        <v>218477.31787760227</v>
      </c>
      <c r="Y298" s="17">
        <f t="shared" si="110"/>
        <v>-14186.260115433019</v>
      </c>
      <c r="Z298" s="17">
        <f t="shared" si="111"/>
        <v>-3467.9293528668495</v>
      </c>
      <c r="AA298" s="17">
        <f t="shared" si="112"/>
        <v>-13860.943045226159</v>
      </c>
      <c r="AB298" s="17">
        <f t="shared" si="113"/>
        <v>-3251.3324915387348</v>
      </c>
      <c r="AC298" s="17">
        <f t="shared" si="114"/>
        <v>34729.137153141201</v>
      </c>
      <c r="AD298" s="18">
        <f t="shared" si="115"/>
        <v>99.421508111578078</v>
      </c>
      <c r="AE298" s="19">
        <f>IF($B298&gt;$C$1,"",p_2*$Q297*($S297/$W297)+p_3*$Q297*($T297/$W297))</f>
        <v>14315.309473713529</v>
      </c>
      <c r="AF298" s="17">
        <f>IF($B298&gt;$C$1,"",p_4*$R297)</f>
        <v>14403.436912755256</v>
      </c>
      <c r="AG298" s="17">
        <f>IF($B298&gt;$C$1,"",p_5*$R297)</f>
        <v>3378.5839671895042</v>
      </c>
      <c r="AH298" s="18">
        <f t="shared" si="116"/>
        <v>17782.020879944761</v>
      </c>
      <c r="AI298" s="72"/>
      <c r="AJ298" s="73"/>
      <c r="AK298" s="73"/>
      <c r="AL298" s="72"/>
      <c r="AM298" s="73"/>
      <c r="AN298" s="73">
        <f t="shared" si="117"/>
        <v>518</v>
      </c>
      <c r="AO298" s="19" t="str">
        <f t="shared" ca="1" si="118"/>
        <v>-</v>
      </c>
      <c r="AP298" s="17" t="str">
        <f t="shared" ca="1" si="119"/>
        <v>-</v>
      </c>
      <c r="AQ298" s="17" t="str">
        <f t="shared" ca="1" si="120"/>
        <v>-</v>
      </c>
      <c r="AR298" s="66" t="str">
        <f t="shared" ca="1" si="121"/>
        <v>-</v>
      </c>
    </row>
    <row r="299" spans="1:44" s="1" customFormat="1" ht="12" x14ac:dyDescent="0.35">
      <c r="A299" s="84"/>
      <c r="B299" s="40">
        <f t="shared" si="101"/>
        <v>296</v>
      </c>
      <c r="C299" s="41">
        <f t="shared" si="102"/>
        <v>44147</v>
      </c>
      <c r="D299" s="28">
        <f>'I Disease Parameters'!$E$6/(1000*365)</f>
        <v>2.4383561643835616E-5</v>
      </c>
      <c r="E299" s="28">
        <f>'I Disease Parameters'!$E$7/(1000*365)</f>
        <v>1.3698630136986302E-5</v>
      </c>
      <c r="F299" s="27">
        <f>(1-'I Disease Parameters'!$E$8)/'I Disease Parameters'!$E$10</f>
        <v>0.16200000000000001</v>
      </c>
      <c r="G299" s="27">
        <f>'I Disease Parameters'!$E$8/'I Disease Parameters'!$E$11</f>
        <v>3.7999999999999999E-2</v>
      </c>
      <c r="H299" s="27">
        <f>1/'I Disease Parameters'!$E$12</f>
        <v>0.05</v>
      </c>
      <c r="I299" s="27">
        <f>'I Disease Parameters'!$E$9/'I Disease Parameters'!$E$14</f>
        <v>0</v>
      </c>
      <c r="J299" s="82">
        <f t="shared" si="122"/>
        <v>2.9622548171950012</v>
      </c>
      <c r="K299" s="60">
        <f t="shared" si="123"/>
        <v>0.96147505943347544</v>
      </c>
      <c r="L299" s="30">
        <f t="shared" si="124"/>
        <v>0.98499999999999999</v>
      </c>
      <c r="M299" s="27">
        <f>J299/'I Disease Parameters'!$E$12</f>
        <v>0.14811274085975007</v>
      </c>
      <c r="N299" s="27">
        <f>K299/'I Disease Parameters'!$E$13</f>
        <v>4.8073752971673774E-2</v>
      </c>
      <c r="O299" s="27">
        <f>L299/'I Disease Parameters'!$E$13</f>
        <v>4.9250000000000002E-2</v>
      </c>
      <c r="P299" s="27">
        <f>(1-L299)/'I Disease Parameters'!$E$13</f>
        <v>7.5000000000000067E-4</v>
      </c>
      <c r="Q299" s="19">
        <f t="shared" si="103"/>
        <v>895756.29826725065</v>
      </c>
      <c r="R299" s="17">
        <f t="shared" si="104"/>
        <v>82102.362417669501</v>
      </c>
      <c r="S299" s="17">
        <f t="shared" si="105"/>
        <v>537542.3146467905</v>
      </c>
      <c r="T299" s="17">
        <f t="shared" si="106"/>
        <v>126090.17568032886</v>
      </c>
      <c r="U299" s="17">
        <f t="shared" si="107"/>
        <v>4169765.9925668864</v>
      </c>
      <c r="V299" s="17">
        <f t="shared" si="108"/>
        <v>11931.729980710141</v>
      </c>
      <c r="W299" s="17">
        <f t="shared" si="109"/>
        <v>5811257.1435789261</v>
      </c>
      <c r="X299" s="18">
        <f t="shared" ca="1" si="100"/>
        <v>218477.31787760227</v>
      </c>
      <c r="Y299" s="17">
        <f t="shared" si="110"/>
        <v>-13620.550040513044</v>
      </c>
      <c r="Z299" s="17">
        <f t="shared" si="111"/>
        <v>-3339.8126291874505</v>
      </c>
      <c r="AA299" s="17">
        <f t="shared" si="112"/>
        <v>-13729.510572197149</v>
      </c>
      <c r="AB299" s="17">
        <f t="shared" si="113"/>
        <v>-3220.5026435695036</v>
      </c>
      <c r="AC299" s="17">
        <f t="shared" si="114"/>
        <v>33875.486134067178</v>
      </c>
      <c r="AD299" s="18">
        <f t="shared" si="115"/>
        <v>96.98300874292363</v>
      </c>
      <c r="AE299" s="19">
        <f>IF($B299&gt;$C$1,"",p_2*$Q298*($S298/$W298)+p_3*$Q298*($T298/$W298))</f>
        <v>13749.79282093803</v>
      </c>
      <c r="AF299" s="17">
        <f>IF($B299&gt;$C$1,"",p_4*$R298)</f>
        <v>13841.632357590826</v>
      </c>
      <c r="AG299" s="17">
        <f>IF($B299&gt;$C$1,"",p_5*$R298)</f>
        <v>3246.8026517805642</v>
      </c>
      <c r="AH299" s="18">
        <f t="shared" si="116"/>
        <v>17088.435009371391</v>
      </c>
      <c r="AI299" s="72"/>
      <c r="AJ299" s="73"/>
      <c r="AK299" s="73"/>
      <c r="AL299" s="72"/>
      <c r="AM299" s="73"/>
      <c r="AN299" s="73">
        <f t="shared" si="117"/>
        <v>518</v>
      </c>
      <c r="AO299" s="19" t="str">
        <f t="shared" ca="1" si="118"/>
        <v>-</v>
      </c>
      <c r="AP299" s="17" t="str">
        <f t="shared" ca="1" si="119"/>
        <v>-</v>
      </c>
      <c r="AQ299" s="17" t="str">
        <f t="shared" ca="1" si="120"/>
        <v>-</v>
      </c>
      <c r="AR299" s="66" t="str">
        <f t="shared" ca="1" si="121"/>
        <v>-</v>
      </c>
    </row>
    <row r="300" spans="1:44" s="1" customFormat="1" ht="12" x14ac:dyDescent="0.35">
      <c r="A300" s="84"/>
      <c r="B300" s="40">
        <f t="shared" si="101"/>
        <v>297</v>
      </c>
      <c r="C300" s="41">
        <f t="shared" si="102"/>
        <v>44148</v>
      </c>
      <c r="D300" s="28">
        <f>'I Disease Parameters'!$E$6/(1000*365)</f>
        <v>2.4383561643835616E-5</v>
      </c>
      <c r="E300" s="28">
        <f>'I Disease Parameters'!$E$7/(1000*365)</f>
        <v>1.3698630136986302E-5</v>
      </c>
      <c r="F300" s="27">
        <f>(1-'I Disease Parameters'!$E$8)/'I Disease Parameters'!$E$10</f>
        <v>0.16200000000000001</v>
      </c>
      <c r="G300" s="27">
        <f>'I Disease Parameters'!$E$8/'I Disease Parameters'!$E$11</f>
        <v>3.7999999999999999E-2</v>
      </c>
      <c r="H300" s="27">
        <f>1/'I Disease Parameters'!$E$12</f>
        <v>0.05</v>
      </c>
      <c r="I300" s="27">
        <f>'I Disease Parameters'!$E$9/'I Disease Parameters'!$E$14</f>
        <v>0</v>
      </c>
      <c r="J300" s="82">
        <f t="shared" si="122"/>
        <v>2.9622548171950012</v>
      </c>
      <c r="K300" s="60">
        <f t="shared" si="123"/>
        <v>0.96147505943347544</v>
      </c>
      <c r="L300" s="30">
        <f t="shared" si="124"/>
        <v>0.98499999999999999</v>
      </c>
      <c r="M300" s="27">
        <f>J300/'I Disease Parameters'!$E$12</f>
        <v>0.14811274085975007</v>
      </c>
      <c r="N300" s="27">
        <f>K300/'I Disease Parameters'!$E$13</f>
        <v>4.8073752971673774E-2</v>
      </c>
      <c r="O300" s="27">
        <f>L300/'I Disease Parameters'!$E$13</f>
        <v>4.9250000000000002E-2</v>
      </c>
      <c r="P300" s="27">
        <f>(1-L300)/'I Disease Parameters'!$E$13</f>
        <v>7.5000000000000067E-4</v>
      </c>
      <c r="Q300" s="19">
        <f t="shared" si="103"/>
        <v>882679.1092975979</v>
      </c>
      <c r="R300" s="17">
        <f t="shared" si="104"/>
        <v>78887.382726458047</v>
      </c>
      <c r="S300" s="17">
        <f t="shared" si="105"/>
        <v>523958.41803276219</v>
      </c>
      <c r="T300" s="17">
        <f t="shared" si="106"/>
        <v>122903.8294055033</v>
      </c>
      <c r="U300" s="17">
        <f t="shared" si="107"/>
        <v>4202795.9293693919</v>
      </c>
      <c r="V300" s="17">
        <f t="shared" si="108"/>
        <v>12026.297612470387</v>
      </c>
      <c r="W300" s="17">
        <f t="shared" si="109"/>
        <v>5811224.6688317135</v>
      </c>
      <c r="X300" s="18">
        <f t="shared" ca="1" si="100"/>
        <v>218477.31787760227</v>
      </c>
      <c r="Y300" s="17">
        <f t="shared" si="110"/>
        <v>-13077.188969652751</v>
      </c>
      <c r="Z300" s="17">
        <f t="shared" si="111"/>
        <v>-3214.9796912114543</v>
      </c>
      <c r="AA300" s="17">
        <f t="shared" si="112"/>
        <v>-13583.896614028316</v>
      </c>
      <c r="AB300" s="17">
        <f t="shared" si="113"/>
        <v>-3186.3462748255552</v>
      </c>
      <c r="AC300" s="17">
        <f t="shared" si="114"/>
        <v>33029.936802505516</v>
      </c>
      <c r="AD300" s="18">
        <f t="shared" si="115"/>
        <v>94.567631760246513</v>
      </c>
      <c r="AE300" s="19">
        <f>IF($B300&gt;$C$1,"",p_2*$Q299*($S299/$W299)+p_3*$Q299*($T299/$W299))</f>
        <v>13206.617482218566</v>
      </c>
      <c r="AF300" s="17">
        <f>IF($B300&gt;$C$1,"",p_4*$R299)</f>
        <v>13300.58271166246</v>
      </c>
      <c r="AG300" s="17">
        <f>IF($B300&gt;$C$1,"",p_5*$R299)</f>
        <v>3119.8897718714411</v>
      </c>
      <c r="AH300" s="18">
        <f t="shared" si="116"/>
        <v>16420.4724835339</v>
      </c>
      <c r="AI300" s="72"/>
      <c r="AJ300" s="73"/>
      <c r="AK300" s="73"/>
      <c r="AL300" s="72"/>
      <c r="AM300" s="73"/>
      <c r="AN300" s="73">
        <f t="shared" si="117"/>
        <v>518</v>
      </c>
      <c r="AO300" s="19" t="str">
        <f t="shared" ca="1" si="118"/>
        <v>-</v>
      </c>
      <c r="AP300" s="17" t="str">
        <f t="shared" ca="1" si="119"/>
        <v>-</v>
      </c>
      <c r="AQ300" s="17" t="str">
        <f t="shared" ca="1" si="120"/>
        <v>-</v>
      </c>
      <c r="AR300" s="66" t="str">
        <f t="shared" ca="1" si="121"/>
        <v>-</v>
      </c>
    </row>
    <row r="301" spans="1:44" s="1" customFormat="1" ht="12" x14ac:dyDescent="0.35">
      <c r="A301" s="84"/>
      <c r="B301" s="40">
        <f t="shared" si="101"/>
        <v>298</v>
      </c>
      <c r="C301" s="41">
        <f t="shared" si="102"/>
        <v>44149</v>
      </c>
      <c r="D301" s="28">
        <f>'I Disease Parameters'!$E$6/(1000*365)</f>
        <v>2.4383561643835616E-5</v>
      </c>
      <c r="E301" s="28">
        <f>'I Disease Parameters'!$E$7/(1000*365)</f>
        <v>1.3698630136986302E-5</v>
      </c>
      <c r="F301" s="27">
        <f>(1-'I Disease Parameters'!$E$8)/'I Disease Parameters'!$E$10</f>
        <v>0.16200000000000001</v>
      </c>
      <c r="G301" s="27">
        <f>'I Disease Parameters'!$E$8/'I Disease Parameters'!$E$11</f>
        <v>3.7999999999999999E-2</v>
      </c>
      <c r="H301" s="27">
        <f>1/'I Disease Parameters'!$E$12</f>
        <v>0.05</v>
      </c>
      <c r="I301" s="27">
        <f>'I Disease Parameters'!$E$9/'I Disease Parameters'!$E$14</f>
        <v>0</v>
      </c>
      <c r="J301" s="82">
        <f t="shared" si="122"/>
        <v>2.9622548171950012</v>
      </c>
      <c r="K301" s="60">
        <f t="shared" si="123"/>
        <v>0.96147505943347544</v>
      </c>
      <c r="L301" s="30">
        <f t="shared" si="124"/>
        <v>0.98499999999999999</v>
      </c>
      <c r="M301" s="27">
        <f>J301/'I Disease Parameters'!$E$12</f>
        <v>0.14811274085975007</v>
      </c>
      <c r="N301" s="27">
        <f>K301/'I Disease Parameters'!$E$13</f>
        <v>4.8073752971673774E-2</v>
      </c>
      <c r="O301" s="27">
        <f>L301/'I Disease Parameters'!$E$13</f>
        <v>4.9250000000000002E-2</v>
      </c>
      <c r="P301" s="27">
        <f>(1-L301)/'I Disease Parameters'!$E$13</f>
        <v>7.5000000000000067E-4</v>
      </c>
      <c r="Q301" s="19">
        <f t="shared" si="103"/>
        <v>870123.69579232181</v>
      </c>
      <c r="R301" s="17">
        <f t="shared" si="104"/>
        <v>75793.845897654843</v>
      </c>
      <c r="S301" s="17">
        <f t="shared" si="105"/>
        <v>510533.07562023448</v>
      </c>
      <c r="T301" s="17">
        <f t="shared" si="106"/>
        <v>119754.67486473209</v>
      </c>
      <c r="U301" s="17">
        <f t="shared" si="107"/>
        <v>4234989.2913222741</v>
      </c>
      <c r="V301" s="17">
        <f t="shared" si="108"/>
        <v>12118.475484524515</v>
      </c>
      <c r="W301" s="17">
        <f t="shared" si="109"/>
        <v>5811194.5834972169</v>
      </c>
      <c r="X301" s="18">
        <f t="shared" ca="1" si="100"/>
        <v>218477.31787760227</v>
      </c>
      <c r="Y301" s="17">
        <f t="shared" si="110"/>
        <v>-12555.413505276083</v>
      </c>
      <c r="Z301" s="17">
        <f t="shared" si="111"/>
        <v>-3093.5368288032041</v>
      </c>
      <c r="AA301" s="17">
        <f t="shared" si="112"/>
        <v>-13425.342412527709</v>
      </c>
      <c r="AB301" s="17">
        <f t="shared" si="113"/>
        <v>-3149.154540771211</v>
      </c>
      <c r="AC301" s="17">
        <f t="shared" si="114"/>
        <v>32193.36195288226</v>
      </c>
      <c r="AD301" s="18">
        <f t="shared" si="115"/>
        <v>92.177872054127874</v>
      </c>
      <c r="AE301" s="19">
        <f>IF($B301&gt;$C$1,"",p_2*$Q300*($S300/$W300)+p_3*$Q300*($T300/$W300))</f>
        <v>12685.02036556685</v>
      </c>
      <c r="AF301" s="17">
        <f>IF($B301&gt;$C$1,"",p_4*$R300)</f>
        <v>12779.756001686204</v>
      </c>
      <c r="AG301" s="17">
        <f>IF($B301&gt;$C$1,"",p_5*$R300)</f>
        <v>2997.7205436054055</v>
      </c>
      <c r="AH301" s="18">
        <f t="shared" si="116"/>
        <v>15777.476545291611</v>
      </c>
      <c r="AI301" s="72"/>
      <c r="AJ301" s="73"/>
      <c r="AK301" s="73"/>
      <c r="AL301" s="72"/>
      <c r="AM301" s="73"/>
      <c r="AN301" s="73">
        <f t="shared" si="117"/>
        <v>518</v>
      </c>
      <c r="AO301" s="19" t="str">
        <f t="shared" ca="1" si="118"/>
        <v>-</v>
      </c>
      <c r="AP301" s="17" t="str">
        <f t="shared" ca="1" si="119"/>
        <v>-</v>
      </c>
      <c r="AQ301" s="17" t="str">
        <f t="shared" ca="1" si="120"/>
        <v>-</v>
      </c>
      <c r="AR301" s="66" t="str">
        <f t="shared" ca="1" si="121"/>
        <v>-</v>
      </c>
    </row>
    <row r="302" spans="1:44" s="1" customFormat="1" ht="12" x14ac:dyDescent="0.35">
      <c r="A302" s="84"/>
      <c r="B302" s="40">
        <f t="shared" si="101"/>
        <v>299</v>
      </c>
      <c r="C302" s="41">
        <f t="shared" si="102"/>
        <v>44150</v>
      </c>
      <c r="D302" s="28">
        <f>'I Disease Parameters'!$E$6/(1000*365)</f>
        <v>2.4383561643835616E-5</v>
      </c>
      <c r="E302" s="28">
        <f>'I Disease Parameters'!$E$7/(1000*365)</f>
        <v>1.3698630136986302E-5</v>
      </c>
      <c r="F302" s="27">
        <f>(1-'I Disease Parameters'!$E$8)/'I Disease Parameters'!$E$10</f>
        <v>0.16200000000000001</v>
      </c>
      <c r="G302" s="27">
        <f>'I Disease Parameters'!$E$8/'I Disease Parameters'!$E$11</f>
        <v>3.7999999999999999E-2</v>
      </c>
      <c r="H302" s="27">
        <f>1/'I Disease Parameters'!$E$12</f>
        <v>0.05</v>
      </c>
      <c r="I302" s="27">
        <f>'I Disease Parameters'!$E$9/'I Disease Parameters'!$E$14</f>
        <v>0</v>
      </c>
      <c r="J302" s="82">
        <f t="shared" si="122"/>
        <v>2.9622548171950012</v>
      </c>
      <c r="K302" s="60">
        <f t="shared" si="123"/>
        <v>0.96147505943347544</v>
      </c>
      <c r="L302" s="30">
        <f t="shared" si="124"/>
        <v>0.98499999999999999</v>
      </c>
      <c r="M302" s="27">
        <f>J302/'I Disease Parameters'!$E$12</f>
        <v>0.14811274085975007</v>
      </c>
      <c r="N302" s="27">
        <f>K302/'I Disease Parameters'!$E$13</f>
        <v>4.8073752971673774E-2</v>
      </c>
      <c r="O302" s="27">
        <f>L302/'I Disease Parameters'!$E$13</f>
        <v>4.9250000000000002E-2</v>
      </c>
      <c r="P302" s="27">
        <f>(1-L302)/'I Disease Parameters'!$E$13</f>
        <v>7.5000000000000067E-4</v>
      </c>
      <c r="Q302" s="19">
        <f t="shared" si="103"/>
        <v>858069.2288203272</v>
      </c>
      <c r="R302" s="17">
        <f t="shared" si="104"/>
        <v>72818.283536925781</v>
      </c>
      <c r="S302" s="17">
        <f t="shared" si="105"/>
        <v>497278.03127086721</v>
      </c>
      <c r="T302" s="17">
        <f t="shared" si="106"/>
        <v>116645.46679060823</v>
      </c>
      <c r="U302" s="17">
        <f t="shared" si="107"/>
        <v>4266355.8492884384</v>
      </c>
      <c r="V302" s="17">
        <f t="shared" si="108"/>
        <v>12208.291490673064</v>
      </c>
      <c r="W302" s="17">
        <f t="shared" si="109"/>
        <v>5811166.8597071674</v>
      </c>
      <c r="X302" s="18">
        <f t="shared" ca="1" si="100"/>
        <v>218477.31787760227</v>
      </c>
      <c r="Y302" s="17">
        <f t="shared" si="110"/>
        <v>-12054.466971994611</v>
      </c>
      <c r="Z302" s="17">
        <f t="shared" si="111"/>
        <v>-2975.5623607290618</v>
      </c>
      <c r="AA302" s="17">
        <f t="shared" si="112"/>
        <v>-13255.044349367265</v>
      </c>
      <c r="AB302" s="17">
        <f t="shared" si="113"/>
        <v>-3109.2080741238606</v>
      </c>
      <c r="AC302" s="17">
        <f t="shared" si="114"/>
        <v>31366.557966164313</v>
      </c>
      <c r="AD302" s="18">
        <f t="shared" si="115"/>
        <v>89.816006148548695</v>
      </c>
      <c r="AE302" s="19">
        <f>IF($B302&gt;$C$1,"",p_2*$Q301*($S301/$W301)+p_3*$Q301*($T301/$W301))</f>
        <v>12184.245090663533</v>
      </c>
      <c r="AF302" s="17">
        <f>IF($B302&gt;$C$1,"",p_4*$R301)</f>
        <v>12278.603035420085</v>
      </c>
      <c r="AG302" s="17">
        <f>IF($B302&gt;$C$1,"",p_5*$R301)</f>
        <v>2880.166144110884</v>
      </c>
      <c r="AH302" s="18">
        <f t="shared" si="116"/>
        <v>15158.769179530969</v>
      </c>
      <c r="AI302" s="72"/>
      <c r="AJ302" s="73"/>
      <c r="AK302" s="73"/>
      <c r="AL302" s="72"/>
      <c r="AM302" s="73"/>
      <c r="AN302" s="73">
        <f t="shared" si="117"/>
        <v>518</v>
      </c>
      <c r="AO302" s="19" t="str">
        <f t="shared" ca="1" si="118"/>
        <v>-</v>
      </c>
      <c r="AP302" s="17" t="str">
        <f t="shared" ca="1" si="119"/>
        <v>-</v>
      </c>
      <c r="AQ302" s="17" t="str">
        <f t="shared" ca="1" si="120"/>
        <v>-</v>
      </c>
      <c r="AR302" s="66" t="str">
        <f t="shared" ca="1" si="121"/>
        <v>-</v>
      </c>
    </row>
    <row r="303" spans="1:44" s="1" customFormat="1" ht="12" x14ac:dyDescent="0.35">
      <c r="A303" s="84"/>
      <c r="B303" s="40">
        <f t="shared" si="101"/>
        <v>300</v>
      </c>
      <c r="C303" s="41">
        <f t="shared" si="102"/>
        <v>44151</v>
      </c>
      <c r="D303" s="28">
        <f>'I Disease Parameters'!$E$6/(1000*365)</f>
        <v>2.4383561643835616E-5</v>
      </c>
      <c r="E303" s="28">
        <f>'I Disease Parameters'!$E$7/(1000*365)</f>
        <v>1.3698630136986302E-5</v>
      </c>
      <c r="F303" s="27">
        <f>(1-'I Disease Parameters'!$E$8)/'I Disease Parameters'!$E$10</f>
        <v>0.16200000000000001</v>
      </c>
      <c r="G303" s="27">
        <f>'I Disease Parameters'!$E$8/'I Disease Parameters'!$E$11</f>
        <v>3.7999999999999999E-2</v>
      </c>
      <c r="H303" s="27">
        <f>1/'I Disease Parameters'!$E$12</f>
        <v>0.05</v>
      </c>
      <c r="I303" s="27">
        <f>'I Disease Parameters'!$E$9/'I Disease Parameters'!$E$14</f>
        <v>0</v>
      </c>
      <c r="J303" s="82">
        <f t="shared" si="122"/>
        <v>2.9622548171950012</v>
      </c>
      <c r="K303" s="60">
        <f t="shared" si="123"/>
        <v>0.96147505943347544</v>
      </c>
      <c r="L303" s="30">
        <f t="shared" si="124"/>
        <v>0.98499999999999999</v>
      </c>
      <c r="M303" s="27">
        <f>J303/'I Disease Parameters'!$E$12</f>
        <v>0.14811274085975007</v>
      </c>
      <c r="N303" s="27">
        <f>K303/'I Disease Parameters'!$E$13</f>
        <v>4.8073752971673774E-2</v>
      </c>
      <c r="O303" s="27">
        <f>L303/'I Disease Parameters'!$E$13</f>
        <v>4.9250000000000002E-2</v>
      </c>
      <c r="P303" s="27">
        <f>(1-L303)/'I Disease Parameters'!$E$13</f>
        <v>7.5000000000000067E-4</v>
      </c>
      <c r="Q303" s="19">
        <f t="shared" si="103"/>
        <v>846495.62663826428</v>
      </c>
      <c r="R303" s="17">
        <f t="shared" si="104"/>
        <v>69957.174073218906</v>
      </c>
      <c r="S303" s="17">
        <f t="shared" si="105"/>
        <v>484203.87961248023</v>
      </c>
      <c r="T303" s="17">
        <f t="shared" si="106"/>
        <v>113578.69034237428</v>
      </c>
      <c r="U303" s="17">
        <f t="shared" si="107"/>
        <v>4296906.0968606072</v>
      </c>
      <c r="V303" s="17">
        <f t="shared" si="108"/>
        <v>12295.775590766019</v>
      </c>
      <c r="W303" s="17">
        <f t="shared" si="109"/>
        <v>5811141.4675269453</v>
      </c>
      <c r="X303" s="18">
        <f t="shared" ca="1" si="100"/>
        <v>218477.31787760227</v>
      </c>
      <c r="Y303" s="17">
        <f t="shared" si="110"/>
        <v>-11573.602182062925</v>
      </c>
      <c r="Z303" s="17">
        <f t="shared" si="111"/>
        <v>-2861.1094637068745</v>
      </c>
      <c r="AA303" s="17">
        <f t="shared" si="112"/>
        <v>-13074.151658386982</v>
      </c>
      <c r="AB303" s="17">
        <f t="shared" si="113"/>
        <v>-3066.7764482339553</v>
      </c>
      <c r="AC303" s="17">
        <f t="shared" si="114"/>
        <v>30550.247572168708</v>
      </c>
      <c r="AD303" s="18">
        <f t="shared" si="115"/>
        <v>87.484100092955487</v>
      </c>
      <c r="AE303" s="19">
        <f>IF($B303&gt;$C$1,"",p_2*$Q302*($S302/$W302)+p_3*$Q302*($T302/$W302))</f>
        <v>11703.54475441166</v>
      </c>
      <c r="AF303" s="17">
        <f>IF($B303&gt;$C$1,"",p_4*$R302)</f>
        <v>11796.561932981976</v>
      </c>
      <c r="AG303" s="17">
        <f>IF($B303&gt;$C$1,"",p_5*$R302)</f>
        <v>2767.0947744031796</v>
      </c>
      <c r="AH303" s="18">
        <f t="shared" si="116"/>
        <v>14563.656707385157</v>
      </c>
      <c r="AI303" s="72"/>
      <c r="AJ303" s="73"/>
      <c r="AK303" s="73"/>
      <c r="AL303" s="72"/>
      <c r="AM303" s="73"/>
      <c r="AN303" s="73">
        <f t="shared" si="117"/>
        <v>518</v>
      </c>
      <c r="AO303" s="19" t="str">
        <f t="shared" ca="1" si="118"/>
        <v>-</v>
      </c>
      <c r="AP303" s="17" t="str">
        <f t="shared" ca="1" si="119"/>
        <v>-</v>
      </c>
      <c r="AQ303" s="17" t="str">
        <f t="shared" ca="1" si="120"/>
        <v>-</v>
      </c>
      <c r="AR303" s="66" t="str">
        <f t="shared" ca="1" si="121"/>
        <v>-</v>
      </c>
    </row>
    <row r="304" spans="1:44" s="1" customFormat="1" ht="12" x14ac:dyDescent="0.35">
      <c r="A304" s="84"/>
      <c r="B304" s="40">
        <f t="shared" si="101"/>
        <v>301</v>
      </c>
      <c r="C304" s="41">
        <f t="shared" si="102"/>
        <v>44152</v>
      </c>
      <c r="D304" s="28">
        <f>'I Disease Parameters'!$E$6/(1000*365)</f>
        <v>2.4383561643835616E-5</v>
      </c>
      <c r="E304" s="28">
        <f>'I Disease Parameters'!$E$7/(1000*365)</f>
        <v>1.3698630136986302E-5</v>
      </c>
      <c r="F304" s="27">
        <f>(1-'I Disease Parameters'!$E$8)/'I Disease Parameters'!$E$10</f>
        <v>0.16200000000000001</v>
      </c>
      <c r="G304" s="27">
        <f>'I Disease Parameters'!$E$8/'I Disease Parameters'!$E$11</f>
        <v>3.7999999999999999E-2</v>
      </c>
      <c r="H304" s="27">
        <f>1/'I Disease Parameters'!$E$12</f>
        <v>0.05</v>
      </c>
      <c r="I304" s="27">
        <f>'I Disease Parameters'!$E$9/'I Disease Parameters'!$E$14</f>
        <v>0</v>
      </c>
      <c r="J304" s="82">
        <f t="shared" si="122"/>
        <v>2.9622548171950012</v>
      </c>
      <c r="K304" s="60">
        <f t="shared" si="123"/>
        <v>0.96147505943347544</v>
      </c>
      <c r="L304" s="30">
        <f t="shared" si="124"/>
        <v>0.98499999999999999</v>
      </c>
      <c r="M304" s="27">
        <f>J304/'I Disease Parameters'!$E$12</f>
        <v>0.14811274085975007</v>
      </c>
      <c r="N304" s="27">
        <f>K304/'I Disease Parameters'!$E$13</f>
        <v>4.8073752971673774E-2</v>
      </c>
      <c r="O304" s="27">
        <f>L304/'I Disease Parameters'!$E$13</f>
        <v>4.9250000000000002E-2</v>
      </c>
      <c r="P304" s="27">
        <f>(1-L304)/'I Disease Parameters'!$E$13</f>
        <v>7.5000000000000067E-4</v>
      </c>
      <c r="Q304" s="19">
        <f t="shared" si="103"/>
        <v>835383.54285219114</v>
      </c>
      <c r="R304" s="17">
        <f t="shared" si="104"/>
        <v>67206.965222887768</v>
      </c>
      <c r="S304" s="17">
        <f t="shared" si="105"/>
        <v>471320.11490185995</v>
      </c>
      <c r="T304" s="17">
        <f t="shared" si="106"/>
        <v>110556.57256756743</v>
      </c>
      <c r="U304" s="17">
        <f t="shared" si="107"/>
        <v>4326651.1796132391</v>
      </c>
      <c r="V304" s="17">
        <f t="shared" si="108"/>
        <v>12380.9596085228</v>
      </c>
      <c r="W304" s="17">
        <f t="shared" si="109"/>
        <v>5811118.3751577456</v>
      </c>
      <c r="X304" s="18">
        <f t="shared" ca="1" si="100"/>
        <v>218477.31787760227</v>
      </c>
      <c r="Y304" s="17">
        <f t="shared" si="110"/>
        <v>-11112.083786073141</v>
      </c>
      <c r="Z304" s="17">
        <f t="shared" si="111"/>
        <v>-2750.2088503311388</v>
      </c>
      <c r="AA304" s="17">
        <f t="shared" si="112"/>
        <v>-12883.764710620278</v>
      </c>
      <c r="AB304" s="17">
        <f t="shared" si="113"/>
        <v>-3022.117774806844</v>
      </c>
      <c r="AC304" s="17">
        <f t="shared" si="114"/>
        <v>29745.082752631977</v>
      </c>
      <c r="AD304" s="18">
        <f t="shared" si="115"/>
        <v>85.184017756781031</v>
      </c>
      <c r="AE304" s="19">
        <f>IF($B304&gt;$C$1,"",p_2*$Q303*($S303/$W303)+p_3*$Q303*($T303/$W303))</f>
        <v>11242.184281765705</v>
      </c>
      <c r="AF304" s="17">
        <f>IF($B304&gt;$C$1,"",p_4*$R303)</f>
        <v>11333.062199861462</v>
      </c>
      <c r="AG304" s="17">
        <f>IF($B304&gt;$C$1,"",p_5*$R303)</f>
        <v>2658.3726147823186</v>
      </c>
      <c r="AH304" s="18">
        <f t="shared" si="116"/>
        <v>13991.434814643781</v>
      </c>
      <c r="AI304" s="72"/>
      <c r="AJ304" s="73"/>
      <c r="AK304" s="73"/>
      <c r="AL304" s="72"/>
      <c r="AM304" s="73"/>
      <c r="AN304" s="73">
        <f t="shared" si="117"/>
        <v>518</v>
      </c>
      <c r="AO304" s="19" t="str">
        <f t="shared" ca="1" si="118"/>
        <v>-</v>
      </c>
      <c r="AP304" s="17" t="str">
        <f t="shared" ca="1" si="119"/>
        <v>-</v>
      </c>
      <c r="AQ304" s="17" t="str">
        <f t="shared" ca="1" si="120"/>
        <v>-</v>
      </c>
      <c r="AR304" s="66" t="str">
        <f t="shared" ca="1" si="121"/>
        <v>-</v>
      </c>
    </row>
    <row r="305" spans="1:44" s="1" customFormat="1" ht="12" x14ac:dyDescent="0.35">
      <c r="A305" s="84"/>
      <c r="B305" s="40">
        <f t="shared" si="101"/>
        <v>302</v>
      </c>
      <c r="C305" s="41">
        <f t="shared" si="102"/>
        <v>44153</v>
      </c>
      <c r="D305" s="28">
        <f>'I Disease Parameters'!$E$6/(1000*365)</f>
        <v>2.4383561643835616E-5</v>
      </c>
      <c r="E305" s="28">
        <f>'I Disease Parameters'!$E$7/(1000*365)</f>
        <v>1.3698630136986302E-5</v>
      </c>
      <c r="F305" s="27">
        <f>(1-'I Disease Parameters'!$E$8)/'I Disease Parameters'!$E$10</f>
        <v>0.16200000000000001</v>
      </c>
      <c r="G305" s="27">
        <f>'I Disease Parameters'!$E$8/'I Disease Parameters'!$E$11</f>
        <v>3.7999999999999999E-2</v>
      </c>
      <c r="H305" s="27">
        <f>1/'I Disease Parameters'!$E$12</f>
        <v>0.05</v>
      </c>
      <c r="I305" s="27">
        <f>'I Disease Parameters'!$E$9/'I Disease Parameters'!$E$14</f>
        <v>0</v>
      </c>
      <c r="J305" s="82">
        <f t="shared" si="122"/>
        <v>2.9622548171950012</v>
      </c>
      <c r="K305" s="60">
        <f t="shared" si="123"/>
        <v>0.96147505943347544</v>
      </c>
      <c r="L305" s="30">
        <f t="shared" si="124"/>
        <v>0.98499999999999999</v>
      </c>
      <c r="M305" s="27">
        <f>J305/'I Disease Parameters'!$E$12</f>
        <v>0.14811274085975007</v>
      </c>
      <c r="N305" s="27">
        <f>K305/'I Disease Parameters'!$E$13</f>
        <v>4.8073752971673774E-2</v>
      </c>
      <c r="O305" s="27">
        <f>L305/'I Disease Parameters'!$E$13</f>
        <v>4.9250000000000002E-2</v>
      </c>
      <c r="P305" s="27">
        <f>(1-L305)/'I Disease Parameters'!$E$13</f>
        <v>7.5000000000000067E-4</v>
      </c>
      <c r="Q305" s="19">
        <f t="shared" si="103"/>
        <v>824714.35260458768</v>
      </c>
      <c r="R305" s="17">
        <f t="shared" si="104"/>
        <v>64564.093935498662</v>
      </c>
      <c r="S305" s="17">
        <f t="shared" si="105"/>
        <v>458635.18108294462</v>
      </c>
      <c r="T305" s="17">
        <f t="shared" si="106"/>
        <v>107581.09414406196</v>
      </c>
      <c r="U305" s="17">
        <f t="shared" si="107"/>
        <v>4355602.8273630431</v>
      </c>
      <c r="V305" s="17">
        <f t="shared" si="108"/>
        <v>12463.877037948476</v>
      </c>
      <c r="W305" s="17">
        <f t="shared" si="109"/>
        <v>5811097.5491301361</v>
      </c>
      <c r="X305" s="18">
        <f t="shared" ca="1" si="100"/>
        <v>218477.31787760227</v>
      </c>
      <c r="Y305" s="17">
        <f t="shared" si="110"/>
        <v>-10669.190247603459</v>
      </c>
      <c r="Z305" s="17">
        <f t="shared" si="111"/>
        <v>-2642.8712873891054</v>
      </c>
      <c r="AA305" s="17">
        <f t="shared" si="112"/>
        <v>-12684.933818915335</v>
      </c>
      <c r="AB305" s="17">
        <f t="shared" si="113"/>
        <v>-2975.4784235054685</v>
      </c>
      <c r="AC305" s="17">
        <f t="shared" si="114"/>
        <v>28951.64774980396</v>
      </c>
      <c r="AD305" s="18">
        <f t="shared" si="115"/>
        <v>82.917429425675437</v>
      </c>
      <c r="AE305" s="19">
        <f>IF($B305&gt;$C$1,"",p_2*$Q304*($S304/$W304)+p_3*$Q304*($T304/$W304))</f>
        <v>10799.442400547658</v>
      </c>
      <c r="AF305" s="17">
        <f>IF($B305&gt;$C$1,"",p_4*$R304)</f>
        <v>10887.528366107819</v>
      </c>
      <c r="AG305" s="17">
        <f>IF($B305&gt;$C$1,"",p_5*$R304)</f>
        <v>2553.8646784697353</v>
      </c>
      <c r="AH305" s="18">
        <f t="shared" si="116"/>
        <v>13441.393044577555</v>
      </c>
      <c r="AI305" s="72"/>
      <c r="AJ305" s="73"/>
      <c r="AK305" s="73"/>
      <c r="AL305" s="72"/>
      <c r="AM305" s="73"/>
      <c r="AN305" s="73">
        <f t="shared" si="117"/>
        <v>518</v>
      </c>
      <c r="AO305" s="19" t="str">
        <f t="shared" ca="1" si="118"/>
        <v>-</v>
      </c>
      <c r="AP305" s="17" t="str">
        <f t="shared" ca="1" si="119"/>
        <v>-</v>
      </c>
      <c r="AQ305" s="17" t="str">
        <f t="shared" ca="1" si="120"/>
        <v>-</v>
      </c>
      <c r="AR305" s="66" t="str">
        <f t="shared" ca="1" si="121"/>
        <v>-</v>
      </c>
    </row>
    <row r="306" spans="1:44" s="1" customFormat="1" ht="12" x14ac:dyDescent="0.35">
      <c r="A306" s="84"/>
      <c r="B306" s="40">
        <f t="shared" si="101"/>
        <v>303</v>
      </c>
      <c r="C306" s="41">
        <f t="shared" si="102"/>
        <v>44154</v>
      </c>
      <c r="D306" s="28">
        <f>'I Disease Parameters'!$E$6/(1000*365)</f>
        <v>2.4383561643835616E-5</v>
      </c>
      <c r="E306" s="28">
        <f>'I Disease Parameters'!$E$7/(1000*365)</f>
        <v>1.3698630136986302E-5</v>
      </c>
      <c r="F306" s="27">
        <f>(1-'I Disease Parameters'!$E$8)/'I Disease Parameters'!$E$10</f>
        <v>0.16200000000000001</v>
      </c>
      <c r="G306" s="27">
        <f>'I Disease Parameters'!$E$8/'I Disease Parameters'!$E$11</f>
        <v>3.7999999999999999E-2</v>
      </c>
      <c r="H306" s="27">
        <f>1/'I Disease Parameters'!$E$12</f>
        <v>0.05</v>
      </c>
      <c r="I306" s="27">
        <f>'I Disease Parameters'!$E$9/'I Disease Parameters'!$E$14</f>
        <v>0</v>
      </c>
      <c r="J306" s="82">
        <f t="shared" si="122"/>
        <v>2.9622548171950012</v>
      </c>
      <c r="K306" s="60">
        <f t="shared" si="123"/>
        <v>0.96147505943347544</v>
      </c>
      <c r="L306" s="30">
        <f t="shared" si="124"/>
        <v>0.98499999999999999</v>
      </c>
      <c r="M306" s="27">
        <f>J306/'I Disease Parameters'!$E$12</f>
        <v>0.14811274085975007</v>
      </c>
      <c r="N306" s="27">
        <f>K306/'I Disease Parameters'!$E$13</f>
        <v>4.8073752971673774E-2</v>
      </c>
      <c r="O306" s="27">
        <f>L306/'I Disease Parameters'!$E$13</f>
        <v>4.9250000000000002E-2</v>
      </c>
      <c r="P306" s="27">
        <f>(1-L306)/'I Disease Parameters'!$E$13</f>
        <v>7.5000000000000067E-4</v>
      </c>
      <c r="Q306" s="19">
        <f t="shared" si="103"/>
        <v>814470.13712596649</v>
      </c>
      <c r="R306" s="17">
        <f t="shared" si="104"/>
        <v>62025.003985799878</v>
      </c>
      <c r="S306" s="17">
        <f t="shared" si="105"/>
        <v>446156.52257263468</v>
      </c>
      <c r="T306" s="17">
        <f t="shared" si="106"/>
        <v>104654.0012927894</v>
      </c>
      <c r="U306" s="17">
        <f t="shared" si="107"/>
        <v>4383773.2895116294</v>
      </c>
      <c r="V306" s="17">
        <f t="shared" si="108"/>
        <v>12544.562858556523</v>
      </c>
      <c r="W306" s="17">
        <f t="shared" si="109"/>
        <v>5811078.9544888195</v>
      </c>
      <c r="X306" s="18">
        <f t="shared" ca="1" si="100"/>
        <v>218477.31787760227</v>
      </c>
      <c r="Y306" s="17">
        <f t="shared" si="110"/>
        <v>-10244.21547862119</v>
      </c>
      <c r="Z306" s="17">
        <f t="shared" si="111"/>
        <v>-2539.089949698784</v>
      </c>
      <c r="AA306" s="17">
        <f t="shared" si="112"/>
        <v>-12478.658510309935</v>
      </c>
      <c r="AB306" s="17">
        <f t="shared" si="113"/>
        <v>-2927.0928512725659</v>
      </c>
      <c r="AC306" s="17">
        <f t="shared" si="114"/>
        <v>28170.462148586288</v>
      </c>
      <c r="AD306" s="18">
        <f t="shared" si="115"/>
        <v>80.685820608046924</v>
      </c>
      <c r="AE306" s="19">
        <f>IF($B306&gt;$C$1,"",p_2*$Q305*($S305/$W305)+p_3*$Q305*($T305/$W305))</f>
        <v>10374.613277043898</v>
      </c>
      <c r="AF306" s="17">
        <f>IF($B306&gt;$C$1,"",p_4*$R305)</f>
        <v>10459.383217550783</v>
      </c>
      <c r="AG306" s="17">
        <f>IF($B306&gt;$C$1,"",p_5*$R305)</f>
        <v>2453.4355695489489</v>
      </c>
      <c r="AH306" s="18">
        <f t="shared" si="116"/>
        <v>12912.818787099732</v>
      </c>
      <c r="AI306" s="72"/>
      <c r="AJ306" s="73"/>
      <c r="AK306" s="73"/>
      <c r="AL306" s="72"/>
      <c r="AM306" s="73"/>
      <c r="AN306" s="73">
        <f t="shared" si="117"/>
        <v>518</v>
      </c>
      <c r="AO306" s="19" t="str">
        <f t="shared" ca="1" si="118"/>
        <v>-</v>
      </c>
      <c r="AP306" s="17" t="str">
        <f t="shared" ca="1" si="119"/>
        <v>-</v>
      </c>
      <c r="AQ306" s="17" t="str">
        <f t="shared" ca="1" si="120"/>
        <v>-</v>
      </c>
      <c r="AR306" s="66" t="str">
        <f t="shared" ca="1" si="121"/>
        <v>-</v>
      </c>
    </row>
    <row r="307" spans="1:44" s="1" customFormat="1" ht="12" x14ac:dyDescent="0.35">
      <c r="A307" s="84"/>
      <c r="B307" s="40">
        <f t="shared" si="101"/>
        <v>304</v>
      </c>
      <c r="C307" s="41">
        <f t="shared" si="102"/>
        <v>44155</v>
      </c>
      <c r="D307" s="28">
        <f>'I Disease Parameters'!$E$6/(1000*365)</f>
        <v>2.4383561643835616E-5</v>
      </c>
      <c r="E307" s="28">
        <f>'I Disease Parameters'!$E$7/(1000*365)</f>
        <v>1.3698630136986302E-5</v>
      </c>
      <c r="F307" s="27">
        <f>(1-'I Disease Parameters'!$E$8)/'I Disease Parameters'!$E$10</f>
        <v>0.16200000000000001</v>
      </c>
      <c r="G307" s="27">
        <f>'I Disease Parameters'!$E$8/'I Disease Parameters'!$E$11</f>
        <v>3.7999999999999999E-2</v>
      </c>
      <c r="H307" s="27">
        <f>1/'I Disease Parameters'!$E$12</f>
        <v>0.05</v>
      </c>
      <c r="I307" s="27">
        <f>'I Disease Parameters'!$E$9/'I Disease Parameters'!$E$14</f>
        <v>0</v>
      </c>
      <c r="J307" s="82">
        <f t="shared" si="122"/>
        <v>2.9622548171950012</v>
      </c>
      <c r="K307" s="60">
        <f t="shared" si="123"/>
        <v>0.96147505943347544</v>
      </c>
      <c r="L307" s="30">
        <f t="shared" si="124"/>
        <v>0.98499999999999999</v>
      </c>
      <c r="M307" s="27">
        <f>J307/'I Disease Parameters'!$E$12</f>
        <v>0.14811274085975007</v>
      </c>
      <c r="N307" s="27">
        <f>K307/'I Disease Parameters'!$E$13</f>
        <v>4.8073752971673774E-2</v>
      </c>
      <c r="O307" s="27">
        <f>L307/'I Disease Parameters'!$E$13</f>
        <v>4.9250000000000002E-2</v>
      </c>
      <c r="P307" s="27">
        <f>(1-L307)/'I Disease Parameters'!$E$13</f>
        <v>7.5000000000000067E-4</v>
      </c>
      <c r="Q307" s="19">
        <f t="shared" si="103"/>
        <v>804633.66695562215</v>
      </c>
      <c r="R307" s="17">
        <f t="shared" si="104"/>
        <v>59586.161378133351</v>
      </c>
      <c r="S307" s="17">
        <f t="shared" si="105"/>
        <v>433890.63535651664</v>
      </c>
      <c r="T307" s="17">
        <f t="shared" si="106"/>
        <v>101776.81776315425</v>
      </c>
      <c r="U307" s="17">
        <f t="shared" si="107"/>
        <v>4411175.2735150335</v>
      </c>
      <c r="V307" s="17">
        <f t="shared" si="108"/>
        <v>12623.053359526115</v>
      </c>
      <c r="W307" s="17">
        <f t="shared" si="109"/>
        <v>5811062.5549684595</v>
      </c>
      <c r="X307" s="18">
        <f t="shared" ca="1" si="100"/>
        <v>218477.31787760227</v>
      </c>
      <c r="Y307" s="17">
        <f t="shared" si="110"/>
        <v>-9836.4701703443425</v>
      </c>
      <c r="Z307" s="17">
        <f t="shared" si="111"/>
        <v>-2438.8426076665273</v>
      </c>
      <c r="AA307" s="17">
        <f t="shared" si="112"/>
        <v>-12265.887216118048</v>
      </c>
      <c r="AB307" s="17">
        <f t="shared" si="113"/>
        <v>-2877.1835296351492</v>
      </c>
      <c r="AC307" s="17">
        <f t="shared" si="114"/>
        <v>27401.984003404155</v>
      </c>
      <c r="AD307" s="18">
        <f t="shared" si="115"/>
        <v>78.490500969592176</v>
      </c>
      <c r="AE307" s="19">
        <f>IF($B307&gt;$C$1,"",p_2*$Q306*($S306/$W306)+p_3*$Q306*($T306/$W306))</f>
        <v>9967.00784708229</v>
      </c>
      <c r="AF307" s="17">
        <f>IF($B307&gt;$C$1,"",p_4*$R306)</f>
        <v>10048.050645699581</v>
      </c>
      <c r="AG307" s="17">
        <f>IF($B307&gt;$C$1,"",p_5*$R306)</f>
        <v>2356.9501514603953</v>
      </c>
      <c r="AH307" s="18">
        <f t="shared" si="116"/>
        <v>12405.000797159977</v>
      </c>
      <c r="AI307" s="72"/>
      <c r="AJ307" s="73"/>
      <c r="AK307" s="73"/>
      <c r="AL307" s="72"/>
      <c r="AM307" s="73"/>
      <c r="AN307" s="73">
        <f t="shared" si="117"/>
        <v>518</v>
      </c>
      <c r="AO307" s="19" t="str">
        <f t="shared" ca="1" si="118"/>
        <v>-</v>
      </c>
      <c r="AP307" s="17" t="str">
        <f t="shared" ca="1" si="119"/>
        <v>-</v>
      </c>
      <c r="AQ307" s="17" t="str">
        <f t="shared" ca="1" si="120"/>
        <v>-</v>
      </c>
      <c r="AR307" s="66" t="str">
        <f t="shared" ca="1" si="121"/>
        <v>-</v>
      </c>
    </row>
    <row r="308" spans="1:44" s="1" customFormat="1" ht="12" x14ac:dyDescent="0.35">
      <c r="A308" s="84"/>
      <c r="B308" s="40">
        <f t="shared" si="101"/>
        <v>305</v>
      </c>
      <c r="C308" s="41">
        <f t="shared" si="102"/>
        <v>44156</v>
      </c>
      <c r="D308" s="28">
        <f>'I Disease Parameters'!$E$6/(1000*365)</f>
        <v>2.4383561643835616E-5</v>
      </c>
      <c r="E308" s="28">
        <f>'I Disease Parameters'!$E$7/(1000*365)</f>
        <v>1.3698630136986302E-5</v>
      </c>
      <c r="F308" s="27">
        <f>(1-'I Disease Parameters'!$E$8)/'I Disease Parameters'!$E$10</f>
        <v>0.16200000000000001</v>
      </c>
      <c r="G308" s="27">
        <f>'I Disease Parameters'!$E$8/'I Disease Parameters'!$E$11</f>
        <v>3.7999999999999999E-2</v>
      </c>
      <c r="H308" s="27">
        <f>1/'I Disease Parameters'!$E$12</f>
        <v>0.05</v>
      </c>
      <c r="I308" s="27">
        <f>'I Disease Parameters'!$E$9/'I Disease Parameters'!$E$14</f>
        <v>0</v>
      </c>
      <c r="J308" s="82">
        <f t="shared" si="122"/>
        <v>2.9622548171950012</v>
      </c>
      <c r="K308" s="60">
        <f t="shared" si="123"/>
        <v>0.96147505943347544</v>
      </c>
      <c r="L308" s="30">
        <f t="shared" si="124"/>
        <v>0.98499999999999999</v>
      </c>
      <c r="M308" s="27">
        <f>J308/'I Disease Parameters'!$E$12</f>
        <v>0.14811274085975007</v>
      </c>
      <c r="N308" s="27">
        <f>K308/'I Disease Parameters'!$E$13</f>
        <v>4.8073752971673774E-2</v>
      </c>
      <c r="O308" s="27">
        <f>L308/'I Disease Parameters'!$E$13</f>
        <v>4.9250000000000002E-2</v>
      </c>
      <c r="P308" s="27">
        <f>(1-L308)/'I Disease Parameters'!$E$13</f>
        <v>7.5000000000000067E-4</v>
      </c>
      <c r="Q308" s="19">
        <f t="shared" si="103"/>
        <v>795188.38410356187</v>
      </c>
      <c r="R308" s="17">
        <f t="shared" si="104"/>
        <v>57244.06772880684</v>
      </c>
      <c r="S308" s="17">
        <f t="shared" si="105"/>
        <v>421843.11802461476</v>
      </c>
      <c r="T308" s="17">
        <f t="shared" si="106"/>
        <v>98950.856804382565</v>
      </c>
      <c r="U308" s="17">
        <f t="shared" si="107"/>
        <v>4437821.8864991535</v>
      </c>
      <c r="V308" s="17">
        <f t="shared" si="108"/>
        <v>12699.38597284848</v>
      </c>
      <c r="W308" s="17">
        <f t="shared" si="109"/>
        <v>5811048.31316052</v>
      </c>
      <c r="X308" s="18">
        <f t="shared" ca="1" si="100"/>
        <v>218477.31787760227</v>
      </c>
      <c r="Y308" s="17">
        <f t="shared" si="110"/>
        <v>-9445.2828520602779</v>
      </c>
      <c r="Z308" s="17">
        <f t="shared" si="111"/>
        <v>-2342.0936493265108</v>
      </c>
      <c r="AA308" s="17">
        <f t="shared" si="112"/>
        <v>-12047.51733190188</v>
      </c>
      <c r="AB308" s="17">
        <f t="shared" si="113"/>
        <v>-2825.9609587716841</v>
      </c>
      <c r="AC308" s="17">
        <f t="shared" si="114"/>
        <v>26646.612984119914</v>
      </c>
      <c r="AD308" s="18">
        <f t="shared" si="115"/>
        <v>76.332613322365432</v>
      </c>
      <c r="AE308" s="19">
        <f>IF($B308&gt;$C$1,"",p_2*$Q307*($S307/$W307)+p_3*$Q307*($T307/$W307))</f>
        <v>9575.9548750861468</v>
      </c>
      <c r="AF308" s="17">
        <f>IF($B308&gt;$C$1,"",p_4*$R307)</f>
        <v>9652.9581432576033</v>
      </c>
      <c r="AG308" s="17">
        <f>IF($B308&gt;$C$1,"",p_5*$R307)</f>
        <v>2264.2741323690675</v>
      </c>
      <c r="AH308" s="18">
        <f t="shared" si="116"/>
        <v>11917.232275626671</v>
      </c>
      <c r="AI308" s="72"/>
      <c r="AJ308" s="73"/>
      <c r="AK308" s="73"/>
      <c r="AL308" s="72"/>
      <c r="AM308" s="73"/>
      <c r="AN308" s="73">
        <f t="shared" si="117"/>
        <v>518</v>
      </c>
      <c r="AO308" s="19" t="str">
        <f t="shared" ca="1" si="118"/>
        <v>-</v>
      </c>
      <c r="AP308" s="17" t="str">
        <f t="shared" ca="1" si="119"/>
        <v>-</v>
      </c>
      <c r="AQ308" s="17" t="str">
        <f t="shared" ca="1" si="120"/>
        <v>-</v>
      </c>
      <c r="AR308" s="66" t="str">
        <f t="shared" ca="1" si="121"/>
        <v>-</v>
      </c>
    </row>
    <row r="309" spans="1:44" s="1" customFormat="1" ht="12" x14ac:dyDescent="0.35">
      <c r="A309" s="84"/>
      <c r="B309" s="40">
        <f t="shared" si="101"/>
        <v>306</v>
      </c>
      <c r="C309" s="41">
        <f t="shared" si="102"/>
        <v>44157</v>
      </c>
      <c r="D309" s="28">
        <f>'I Disease Parameters'!$E$6/(1000*365)</f>
        <v>2.4383561643835616E-5</v>
      </c>
      <c r="E309" s="28">
        <f>'I Disease Parameters'!$E$7/(1000*365)</f>
        <v>1.3698630136986302E-5</v>
      </c>
      <c r="F309" s="27">
        <f>(1-'I Disease Parameters'!$E$8)/'I Disease Parameters'!$E$10</f>
        <v>0.16200000000000001</v>
      </c>
      <c r="G309" s="27">
        <f>'I Disease Parameters'!$E$8/'I Disease Parameters'!$E$11</f>
        <v>3.7999999999999999E-2</v>
      </c>
      <c r="H309" s="27">
        <f>1/'I Disease Parameters'!$E$12</f>
        <v>0.05</v>
      </c>
      <c r="I309" s="27">
        <f>'I Disease Parameters'!$E$9/'I Disease Parameters'!$E$14</f>
        <v>0</v>
      </c>
      <c r="J309" s="82">
        <f t="shared" si="122"/>
        <v>2.9622548171950012</v>
      </c>
      <c r="K309" s="60">
        <f t="shared" si="123"/>
        <v>0.96147505943347544</v>
      </c>
      <c r="L309" s="30">
        <f t="shared" si="124"/>
        <v>0.98499999999999999</v>
      </c>
      <c r="M309" s="27">
        <f>J309/'I Disease Parameters'!$E$12</f>
        <v>0.14811274085975007</v>
      </c>
      <c r="N309" s="27">
        <f>K309/'I Disease Parameters'!$E$13</f>
        <v>4.8073752971673774E-2</v>
      </c>
      <c r="O309" s="27">
        <f>L309/'I Disease Parameters'!$E$13</f>
        <v>4.9250000000000002E-2</v>
      </c>
      <c r="P309" s="27">
        <f>(1-L309)/'I Disease Parameters'!$E$13</f>
        <v>7.5000000000000067E-4</v>
      </c>
      <c r="Q309" s="19">
        <f t="shared" si="103"/>
        <v>786118.38339541131</v>
      </c>
      <c r="R309" s="17">
        <f t="shared" si="104"/>
        <v>54995.271789080783</v>
      </c>
      <c r="S309" s="17">
        <f t="shared" si="105"/>
        <v>410018.72242260107</v>
      </c>
      <c r="T309" s="17">
        <f t="shared" si="106"/>
        <v>96177.233046669004</v>
      </c>
      <c r="U309" s="17">
        <f t="shared" si="107"/>
        <v>4463726.5800173627</v>
      </c>
      <c r="V309" s="17">
        <f t="shared" si="108"/>
        <v>12773.599115451767</v>
      </c>
      <c r="W309" s="17">
        <f t="shared" si="109"/>
        <v>5811036.1906711254</v>
      </c>
      <c r="X309" s="18">
        <f t="shared" ca="1" si="100"/>
        <v>218477.31787760227</v>
      </c>
      <c r="Y309" s="17">
        <f t="shared" si="110"/>
        <v>-9070.000708150561</v>
      </c>
      <c r="Z309" s="17">
        <f t="shared" si="111"/>
        <v>-2248.7959397260565</v>
      </c>
      <c r="AA309" s="17">
        <f t="shared" si="112"/>
        <v>-11824.395602013683</v>
      </c>
      <c r="AB309" s="17">
        <f t="shared" si="113"/>
        <v>-2773.6237577135616</v>
      </c>
      <c r="AC309" s="17">
        <f t="shared" si="114"/>
        <v>25904.693518209271</v>
      </c>
      <c r="AD309" s="18">
        <f t="shared" si="115"/>
        <v>74.213142603286542</v>
      </c>
      <c r="AE309" s="19">
        <f>IF($B309&gt;$C$1,"",p_2*$Q308*($S308/$W308)+p_3*$Q308*($T308/$W308))</f>
        <v>9200.8017713466579</v>
      </c>
      <c r="AF309" s="17">
        <f>IF($B309&gt;$C$1,"",p_4*$R308)</f>
        <v>9273.5389720667081</v>
      </c>
      <c r="AG309" s="17">
        <f>IF($B309&gt;$C$1,"",p_5*$R308)</f>
        <v>2175.2745736946599</v>
      </c>
      <c r="AH309" s="18">
        <f t="shared" si="116"/>
        <v>11448.813545761368</v>
      </c>
      <c r="AI309" s="72"/>
      <c r="AJ309" s="73"/>
      <c r="AK309" s="73"/>
      <c r="AL309" s="72"/>
      <c r="AM309" s="73"/>
      <c r="AN309" s="73">
        <f t="shared" si="117"/>
        <v>518</v>
      </c>
      <c r="AO309" s="19" t="str">
        <f t="shared" ca="1" si="118"/>
        <v>-</v>
      </c>
      <c r="AP309" s="17" t="str">
        <f t="shared" ca="1" si="119"/>
        <v>-</v>
      </c>
      <c r="AQ309" s="17" t="str">
        <f t="shared" ca="1" si="120"/>
        <v>-</v>
      </c>
      <c r="AR309" s="66" t="str">
        <f t="shared" ca="1" si="121"/>
        <v>-</v>
      </c>
    </row>
    <row r="310" spans="1:44" s="1" customFormat="1" ht="12" x14ac:dyDescent="0.35">
      <c r="A310" s="84"/>
      <c r="B310" s="40">
        <f t="shared" si="101"/>
        <v>307</v>
      </c>
      <c r="C310" s="41">
        <f t="shared" si="102"/>
        <v>44158</v>
      </c>
      <c r="D310" s="28">
        <f>'I Disease Parameters'!$E$6/(1000*365)</f>
        <v>2.4383561643835616E-5</v>
      </c>
      <c r="E310" s="28">
        <f>'I Disease Parameters'!$E$7/(1000*365)</f>
        <v>1.3698630136986302E-5</v>
      </c>
      <c r="F310" s="27">
        <f>(1-'I Disease Parameters'!$E$8)/'I Disease Parameters'!$E$10</f>
        <v>0.16200000000000001</v>
      </c>
      <c r="G310" s="27">
        <f>'I Disease Parameters'!$E$8/'I Disease Parameters'!$E$11</f>
        <v>3.7999999999999999E-2</v>
      </c>
      <c r="H310" s="27">
        <f>1/'I Disease Parameters'!$E$12</f>
        <v>0.05</v>
      </c>
      <c r="I310" s="27">
        <f>'I Disease Parameters'!$E$9/'I Disease Parameters'!$E$14</f>
        <v>0</v>
      </c>
      <c r="J310" s="82">
        <f t="shared" si="122"/>
        <v>2.9622548171950012</v>
      </c>
      <c r="K310" s="60">
        <f t="shared" si="123"/>
        <v>0.96147505943347544</v>
      </c>
      <c r="L310" s="30">
        <f t="shared" si="124"/>
        <v>0.98499999999999999</v>
      </c>
      <c r="M310" s="27">
        <f>J310/'I Disease Parameters'!$E$12</f>
        <v>0.14811274085975007</v>
      </c>
      <c r="N310" s="27">
        <f>K310/'I Disease Parameters'!$E$13</f>
        <v>4.8073752971673774E-2</v>
      </c>
      <c r="O310" s="27">
        <f>L310/'I Disease Parameters'!$E$13</f>
        <v>4.9250000000000002E-2</v>
      </c>
      <c r="P310" s="27">
        <f>(1-L310)/'I Disease Parameters'!$E$13</f>
        <v>7.5000000000000067E-4</v>
      </c>
      <c r="Q310" s="19">
        <f t="shared" si="103"/>
        <v>777408.393214109</v>
      </c>
      <c r="R310" s="17">
        <f t="shared" si="104"/>
        <v>52836.379266871161</v>
      </c>
      <c r="S310" s="17">
        <f t="shared" si="105"/>
        <v>398421.4036364744</v>
      </c>
      <c r="T310" s="17">
        <f t="shared" si="106"/>
        <v>93456.874225977503</v>
      </c>
      <c r="U310" s="17">
        <f t="shared" si="107"/>
        <v>4488903.0979265887</v>
      </c>
      <c r="V310" s="17">
        <f t="shared" si="108"/>
        <v>12845.73204023677</v>
      </c>
      <c r="W310" s="17">
        <f t="shared" si="109"/>
        <v>5811026.1482700212</v>
      </c>
      <c r="X310" s="18">
        <f t="shared" ca="1" si="100"/>
        <v>218477.31787760227</v>
      </c>
      <c r="Y310" s="17">
        <f t="shared" si="110"/>
        <v>-8709.9901813023025</v>
      </c>
      <c r="Z310" s="17">
        <f t="shared" si="111"/>
        <v>-2158.8925222096223</v>
      </c>
      <c r="AA310" s="17">
        <f t="shared" si="112"/>
        <v>-11597.318786126678</v>
      </c>
      <c r="AB310" s="17">
        <f t="shared" si="113"/>
        <v>-2720.358820691501</v>
      </c>
      <c r="AC310" s="17">
        <f t="shared" si="114"/>
        <v>25176.517909226008</v>
      </c>
      <c r="AD310" s="18">
        <f t="shared" si="115"/>
        <v>72.132924785002615</v>
      </c>
      <c r="AE310" s="19">
        <f>IF($B310&gt;$C$1,"",p_2*$Q309*($S309/$W309)+p_3*$Q309*($T309/$W309))</f>
        <v>8840.9151954940608</v>
      </c>
      <c r="AF310" s="17">
        <f>IF($B310&gt;$C$1,"",p_4*$R309)</f>
        <v>8909.2340298310864</v>
      </c>
      <c r="AG310" s="17">
        <f>IF($B310&gt;$C$1,"",p_5*$R309)</f>
        <v>2089.8203279850695</v>
      </c>
      <c r="AH310" s="18">
        <f t="shared" si="116"/>
        <v>10999.054357816156</v>
      </c>
      <c r="AI310" s="72"/>
      <c r="AJ310" s="73"/>
      <c r="AK310" s="73"/>
      <c r="AL310" s="72"/>
      <c r="AM310" s="73"/>
      <c r="AN310" s="73">
        <f t="shared" si="117"/>
        <v>518</v>
      </c>
      <c r="AO310" s="19" t="str">
        <f t="shared" ca="1" si="118"/>
        <v>-</v>
      </c>
      <c r="AP310" s="17" t="str">
        <f t="shared" ca="1" si="119"/>
        <v>-</v>
      </c>
      <c r="AQ310" s="17" t="str">
        <f t="shared" ca="1" si="120"/>
        <v>-</v>
      </c>
      <c r="AR310" s="66" t="str">
        <f t="shared" ca="1" si="121"/>
        <v>-</v>
      </c>
    </row>
    <row r="311" spans="1:44" s="1" customFormat="1" ht="12" x14ac:dyDescent="0.35">
      <c r="A311" s="84"/>
      <c r="B311" s="40">
        <f t="shared" si="101"/>
        <v>308</v>
      </c>
      <c r="C311" s="41">
        <f t="shared" si="102"/>
        <v>44159</v>
      </c>
      <c r="D311" s="28">
        <f>'I Disease Parameters'!$E$6/(1000*365)</f>
        <v>2.4383561643835616E-5</v>
      </c>
      <c r="E311" s="28">
        <f>'I Disease Parameters'!$E$7/(1000*365)</f>
        <v>1.3698630136986302E-5</v>
      </c>
      <c r="F311" s="27">
        <f>(1-'I Disease Parameters'!$E$8)/'I Disease Parameters'!$E$10</f>
        <v>0.16200000000000001</v>
      </c>
      <c r="G311" s="27">
        <f>'I Disease Parameters'!$E$8/'I Disease Parameters'!$E$11</f>
        <v>3.7999999999999999E-2</v>
      </c>
      <c r="H311" s="27">
        <f>1/'I Disease Parameters'!$E$12</f>
        <v>0.05</v>
      </c>
      <c r="I311" s="27">
        <f>'I Disease Parameters'!$E$9/'I Disease Parameters'!$E$14</f>
        <v>0</v>
      </c>
      <c r="J311" s="82">
        <f t="shared" si="122"/>
        <v>2.9622548171950012</v>
      </c>
      <c r="K311" s="60">
        <f t="shared" si="123"/>
        <v>0.96147505943347544</v>
      </c>
      <c r="L311" s="30">
        <f t="shared" si="124"/>
        <v>0.98499999999999999</v>
      </c>
      <c r="M311" s="27">
        <f>J311/'I Disease Parameters'!$E$12</f>
        <v>0.14811274085975007</v>
      </c>
      <c r="N311" s="27">
        <f>K311/'I Disease Parameters'!$E$13</f>
        <v>4.8073752971673774E-2</v>
      </c>
      <c r="O311" s="27">
        <f>L311/'I Disease Parameters'!$E$13</f>
        <v>4.9250000000000002E-2</v>
      </c>
      <c r="P311" s="27">
        <f>(1-L311)/'I Disease Parameters'!$E$13</f>
        <v>7.5000000000000067E-4</v>
      </c>
      <c r="Q311" s="19">
        <f t="shared" si="103"/>
        <v>769043.75582644821</v>
      </c>
      <c r="R311" s="17">
        <f t="shared" si="104"/>
        <v>50764.061099396757</v>
      </c>
      <c r="S311" s="17">
        <f t="shared" si="105"/>
        <v>387054.36906843667</v>
      </c>
      <c r="T311" s="17">
        <f t="shared" si="106"/>
        <v>90790.532695665956</v>
      </c>
      <c r="U311" s="17">
        <f t="shared" si="107"/>
        <v>4513365.4273407822</v>
      </c>
      <c r="V311" s="17">
        <f t="shared" si="108"/>
        <v>12915.824695906253</v>
      </c>
      <c r="W311" s="17">
        <f t="shared" si="109"/>
        <v>5811018.1460307296</v>
      </c>
      <c r="X311" s="18">
        <f t="shared" ca="1" si="100"/>
        <v>218477.31787760227</v>
      </c>
      <c r="Y311" s="17">
        <f t="shared" si="110"/>
        <v>-8364.6373876607977</v>
      </c>
      <c r="Z311" s="17">
        <f t="shared" si="111"/>
        <v>-2072.3181674744046</v>
      </c>
      <c r="AA311" s="17">
        <f t="shared" si="112"/>
        <v>-11367.034568037721</v>
      </c>
      <c r="AB311" s="17">
        <f t="shared" si="113"/>
        <v>-2666.3415303115471</v>
      </c>
      <c r="AC311" s="17">
        <f t="shared" si="114"/>
        <v>24462.329414193518</v>
      </c>
      <c r="AD311" s="18">
        <f t="shared" si="115"/>
        <v>70.092655669483065</v>
      </c>
      <c r="AE311" s="19">
        <f>IF($B311&gt;$C$1,"",p_2*$Q310*($S310/$W310)+p_3*$Q310*($T310/$W310))</f>
        <v>8495.6814719171816</v>
      </c>
      <c r="AF311" s="17">
        <f>IF($B311&gt;$C$1,"",p_4*$R310)</f>
        <v>8559.4934412331277</v>
      </c>
      <c r="AG311" s="17">
        <f>IF($B311&gt;$C$1,"",p_5*$R310)</f>
        <v>2007.782412141104</v>
      </c>
      <c r="AH311" s="18">
        <f t="shared" si="116"/>
        <v>10567.275853374231</v>
      </c>
      <c r="AI311" s="72"/>
      <c r="AJ311" s="73"/>
      <c r="AK311" s="73"/>
      <c r="AL311" s="72"/>
      <c r="AM311" s="73"/>
      <c r="AN311" s="73">
        <f t="shared" si="117"/>
        <v>518</v>
      </c>
      <c r="AO311" s="19" t="str">
        <f t="shared" ca="1" si="118"/>
        <v>-</v>
      </c>
      <c r="AP311" s="17" t="str">
        <f t="shared" ca="1" si="119"/>
        <v>-</v>
      </c>
      <c r="AQ311" s="17" t="str">
        <f t="shared" ca="1" si="120"/>
        <v>-</v>
      </c>
      <c r="AR311" s="66" t="str">
        <f t="shared" ca="1" si="121"/>
        <v>-</v>
      </c>
    </row>
    <row r="312" spans="1:44" s="1" customFormat="1" ht="12" x14ac:dyDescent="0.35">
      <c r="A312" s="84"/>
      <c r="B312" s="40">
        <f t="shared" si="101"/>
        <v>309</v>
      </c>
      <c r="C312" s="41">
        <f t="shared" si="102"/>
        <v>44160</v>
      </c>
      <c r="D312" s="28">
        <f>'I Disease Parameters'!$E$6/(1000*365)</f>
        <v>2.4383561643835616E-5</v>
      </c>
      <c r="E312" s="28">
        <f>'I Disease Parameters'!$E$7/(1000*365)</f>
        <v>1.3698630136986302E-5</v>
      </c>
      <c r="F312" s="27">
        <f>(1-'I Disease Parameters'!$E$8)/'I Disease Parameters'!$E$10</f>
        <v>0.16200000000000001</v>
      </c>
      <c r="G312" s="27">
        <f>'I Disease Parameters'!$E$8/'I Disease Parameters'!$E$11</f>
        <v>3.7999999999999999E-2</v>
      </c>
      <c r="H312" s="27">
        <f>1/'I Disease Parameters'!$E$12</f>
        <v>0.05</v>
      </c>
      <c r="I312" s="27">
        <f>'I Disease Parameters'!$E$9/'I Disease Parameters'!$E$14</f>
        <v>0</v>
      </c>
      <c r="J312" s="82">
        <f t="shared" si="122"/>
        <v>2.9622548171950012</v>
      </c>
      <c r="K312" s="60">
        <f t="shared" si="123"/>
        <v>0.96147505943347544</v>
      </c>
      <c r="L312" s="30">
        <f t="shared" si="124"/>
        <v>0.98499999999999999</v>
      </c>
      <c r="M312" s="27">
        <f>J312/'I Disease Parameters'!$E$12</f>
        <v>0.14811274085975007</v>
      </c>
      <c r="N312" s="27">
        <f>K312/'I Disease Parameters'!$E$13</f>
        <v>4.8073752971673774E-2</v>
      </c>
      <c r="O312" s="27">
        <f>L312/'I Disease Parameters'!$E$13</f>
        <v>4.9250000000000002E-2</v>
      </c>
      <c r="P312" s="27">
        <f>(1-L312)/'I Disease Parameters'!$E$13</f>
        <v>7.5000000000000067E-4</v>
      </c>
      <c r="Q312" s="19">
        <f t="shared" si="103"/>
        <v>761010.40745894506</v>
      </c>
      <c r="R312" s="17">
        <f t="shared" si="104"/>
        <v>48775.060322130194</v>
      </c>
      <c r="S312" s="17">
        <f t="shared" si="105"/>
        <v>375920.12639847235</v>
      </c>
      <c r="T312" s="17">
        <f t="shared" si="106"/>
        <v>88178.796676732381</v>
      </c>
      <c r="U312" s="17">
        <f t="shared" si="107"/>
        <v>4537127.7526058042</v>
      </c>
      <c r="V312" s="17">
        <f t="shared" si="108"/>
        <v>12983.917595428002</v>
      </c>
      <c r="W312" s="17">
        <f t="shared" si="109"/>
        <v>5811012.1434620842</v>
      </c>
      <c r="X312" s="18">
        <f t="shared" ca="1" si="100"/>
        <v>218477.31787760227</v>
      </c>
      <c r="Y312" s="17">
        <f t="shared" si="110"/>
        <v>-8033.3483675031457</v>
      </c>
      <c r="Z312" s="17">
        <f t="shared" si="111"/>
        <v>-1989.0007772665631</v>
      </c>
      <c r="AA312" s="17">
        <f t="shared" si="112"/>
        <v>-11134.242669964326</v>
      </c>
      <c r="AB312" s="17">
        <f t="shared" si="113"/>
        <v>-2611.7360189335741</v>
      </c>
      <c r="AC312" s="17">
        <f t="shared" si="114"/>
        <v>23762.325265021995</v>
      </c>
      <c r="AD312" s="18">
        <f t="shared" si="115"/>
        <v>68.092899521749132</v>
      </c>
      <c r="AE312" s="19">
        <f>IF($B312&gt;$C$1,"",p_2*$Q311*($S311/$W311)+p_3*$Q311*($T311/$W311))</f>
        <v>8164.506840710048</v>
      </c>
      <c r="AF312" s="17">
        <f>IF($B312&gt;$C$1,"",p_4*$R311)</f>
        <v>8223.7778981022748</v>
      </c>
      <c r="AG312" s="17">
        <f>IF($B312&gt;$C$1,"",p_5*$R311)</f>
        <v>1929.0343217770767</v>
      </c>
      <c r="AH312" s="18">
        <f t="shared" si="116"/>
        <v>10152.812219879352</v>
      </c>
      <c r="AI312" s="72"/>
      <c r="AJ312" s="73"/>
      <c r="AK312" s="73"/>
      <c r="AL312" s="72"/>
      <c r="AM312" s="73"/>
      <c r="AN312" s="73">
        <f t="shared" si="117"/>
        <v>518</v>
      </c>
      <c r="AO312" s="19" t="str">
        <f t="shared" ca="1" si="118"/>
        <v>-</v>
      </c>
      <c r="AP312" s="17" t="str">
        <f t="shared" ca="1" si="119"/>
        <v>-</v>
      </c>
      <c r="AQ312" s="17" t="str">
        <f t="shared" ca="1" si="120"/>
        <v>-</v>
      </c>
      <c r="AR312" s="66" t="str">
        <f t="shared" ca="1" si="121"/>
        <v>-</v>
      </c>
    </row>
    <row r="313" spans="1:44" s="1" customFormat="1" ht="12" x14ac:dyDescent="0.35">
      <c r="A313" s="84"/>
      <c r="B313" s="40">
        <f t="shared" si="101"/>
        <v>310</v>
      </c>
      <c r="C313" s="41">
        <f t="shared" si="102"/>
        <v>44161</v>
      </c>
      <c r="D313" s="28">
        <f>'I Disease Parameters'!$E$6/(1000*365)</f>
        <v>2.4383561643835616E-5</v>
      </c>
      <c r="E313" s="28">
        <f>'I Disease Parameters'!$E$7/(1000*365)</f>
        <v>1.3698630136986302E-5</v>
      </c>
      <c r="F313" s="27">
        <f>(1-'I Disease Parameters'!$E$8)/'I Disease Parameters'!$E$10</f>
        <v>0.16200000000000001</v>
      </c>
      <c r="G313" s="27">
        <f>'I Disease Parameters'!$E$8/'I Disease Parameters'!$E$11</f>
        <v>3.7999999999999999E-2</v>
      </c>
      <c r="H313" s="27">
        <f>1/'I Disease Parameters'!$E$12</f>
        <v>0.05</v>
      </c>
      <c r="I313" s="27">
        <f>'I Disease Parameters'!$E$9/'I Disease Parameters'!$E$14</f>
        <v>0</v>
      </c>
      <c r="J313" s="82">
        <f t="shared" si="122"/>
        <v>2.9622548171950012</v>
      </c>
      <c r="K313" s="60">
        <f t="shared" si="123"/>
        <v>0.96147505943347544</v>
      </c>
      <c r="L313" s="30">
        <f t="shared" si="124"/>
        <v>0.98499999999999999</v>
      </c>
      <c r="M313" s="27">
        <f>J313/'I Disease Parameters'!$E$12</f>
        <v>0.14811274085975007</v>
      </c>
      <c r="N313" s="27">
        <f>K313/'I Disease Parameters'!$E$13</f>
        <v>4.8073752971673774E-2</v>
      </c>
      <c r="O313" s="27">
        <f>L313/'I Disease Parameters'!$E$13</f>
        <v>4.9250000000000002E-2</v>
      </c>
      <c r="P313" s="27">
        <f>(1-L313)/'I Disease Parameters'!$E$13</f>
        <v>7.5000000000000067E-4</v>
      </c>
      <c r="Q313" s="19">
        <f t="shared" si="103"/>
        <v>753294.85826602171</v>
      </c>
      <c r="R313" s="17">
        <f t="shared" si="104"/>
        <v>46866.197671827264</v>
      </c>
      <c r="S313" s="17">
        <f t="shared" si="105"/>
        <v>365020.53025996126</v>
      </c>
      <c r="T313" s="17">
        <f t="shared" si="106"/>
        <v>85622.101206415115</v>
      </c>
      <c r="U313" s="17">
        <f t="shared" si="107"/>
        <v>4560204.4122270895</v>
      </c>
      <c r="V313" s="17">
        <f t="shared" si="108"/>
        <v>13050.051692935551</v>
      </c>
      <c r="W313" s="17">
        <f t="shared" si="109"/>
        <v>5811008.0996313151</v>
      </c>
      <c r="X313" s="18">
        <f t="shared" ca="1" si="100"/>
        <v>218477.31787760227</v>
      </c>
      <c r="Y313" s="17">
        <f t="shared" si="110"/>
        <v>-7715.549192923354</v>
      </c>
      <c r="Z313" s="17">
        <f t="shared" si="111"/>
        <v>-1908.86265030293</v>
      </c>
      <c r="AA313" s="17">
        <f t="shared" si="112"/>
        <v>-10899.596138511086</v>
      </c>
      <c r="AB313" s="17">
        <f t="shared" si="113"/>
        <v>-2556.6954703172669</v>
      </c>
      <c r="AC313" s="17">
        <f t="shared" si="114"/>
        <v>23076.659621285275</v>
      </c>
      <c r="AD313" s="18">
        <f t="shared" si="115"/>
        <v>66.134097507549086</v>
      </c>
      <c r="AE313" s="19">
        <f>IF($B313&gt;$C$1,"",p_2*$Q312*($S312/$W312)+p_3*$Q312*($T312/$W312))</f>
        <v>7846.8175656343683</v>
      </c>
      <c r="AF313" s="17">
        <f>IF($B313&gt;$C$1,"",p_4*$R312)</f>
        <v>7901.5597721850918</v>
      </c>
      <c r="AG313" s="17">
        <f>IF($B313&gt;$C$1,"",p_5*$R312)</f>
        <v>1853.4522922409474</v>
      </c>
      <c r="AH313" s="18">
        <f t="shared" si="116"/>
        <v>9755.0120644260387</v>
      </c>
      <c r="AI313" s="72"/>
      <c r="AJ313" s="73"/>
      <c r="AK313" s="73"/>
      <c r="AL313" s="72"/>
      <c r="AM313" s="73"/>
      <c r="AN313" s="73">
        <f t="shared" si="117"/>
        <v>518</v>
      </c>
      <c r="AO313" s="19" t="str">
        <f t="shared" ca="1" si="118"/>
        <v>-</v>
      </c>
      <c r="AP313" s="17" t="str">
        <f t="shared" ca="1" si="119"/>
        <v>-</v>
      </c>
      <c r="AQ313" s="17" t="str">
        <f t="shared" ca="1" si="120"/>
        <v>-</v>
      </c>
      <c r="AR313" s="66" t="str">
        <f t="shared" ca="1" si="121"/>
        <v>-</v>
      </c>
    </row>
    <row r="314" spans="1:44" s="1" customFormat="1" ht="12" x14ac:dyDescent="0.35">
      <c r="A314" s="84"/>
      <c r="B314" s="40">
        <f t="shared" si="101"/>
        <v>311</v>
      </c>
      <c r="C314" s="41">
        <f t="shared" si="102"/>
        <v>44162</v>
      </c>
      <c r="D314" s="28">
        <f>'I Disease Parameters'!$E$6/(1000*365)</f>
        <v>2.4383561643835616E-5</v>
      </c>
      <c r="E314" s="28">
        <f>'I Disease Parameters'!$E$7/(1000*365)</f>
        <v>1.3698630136986302E-5</v>
      </c>
      <c r="F314" s="27">
        <f>(1-'I Disease Parameters'!$E$8)/'I Disease Parameters'!$E$10</f>
        <v>0.16200000000000001</v>
      </c>
      <c r="G314" s="27">
        <f>'I Disease Parameters'!$E$8/'I Disease Parameters'!$E$11</f>
        <v>3.7999999999999999E-2</v>
      </c>
      <c r="H314" s="27">
        <f>1/'I Disease Parameters'!$E$12</f>
        <v>0.05</v>
      </c>
      <c r="I314" s="27">
        <f>'I Disease Parameters'!$E$9/'I Disease Parameters'!$E$14</f>
        <v>0</v>
      </c>
      <c r="J314" s="82">
        <f t="shared" si="122"/>
        <v>2.9622548171950012</v>
      </c>
      <c r="K314" s="60">
        <f t="shared" si="123"/>
        <v>0.96147505943347544</v>
      </c>
      <c r="L314" s="30">
        <f t="shared" si="124"/>
        <v>0.98499999999999999</v>
      </c>
      <c r="M314" s="27">
        <f>J314/'I Disease Parameters'!$E$12</f>
        <v>0.14811274085975007</v>
      </c>
      <c r="N314" s="27">
        <f>K314/'I Disease Parameters'!$E$13</f>
        <v>4.8073752971673774E-2</v>
      </c>
      <c r="O314" s="27">
        <f>L314/'I Disease Parameters'!$E$13</f>
        <v>4.9250000000000002E-2</v>
      </c>
      <c r="P314" s="27">
        <f>(1-L314)/'I Disease Parameters'!$E$13</f>
        <v>7.5000000000000067E-4</v>
      </c>
      <c r="Q314" s="19">
        <f t="shared" si="103"/>
        <v>745884.17231398961</v>
      </c>
      <c r="R314" s="17">
        <f t="shared" si="104"/>
        <v>45034.376053348773</v>
      </c>
      <c r="S314" s="17">
        <f t="shared" si="105"/>
        <v>354356.82748856279</v>
      </c>
      <c r="T314" s="17">
        <f t="shared" si="106"/>
        <v>83120.738752127829</v>
      </c>
      <c r="U314" s="17">
        <f t="shared" si="107"/>
        <v>4582609.8586709108</v>
      </c>
      <c r="V314" s="17">
        <f t="shared" si="108"/>
        <v>13114.268268840362</v>
      </c>
      <c r="W314" s="17">
        <f t="shared" si="109"/>
        <v>5811005.9732789397</v>
      </c>
      <c r="X314" s="18">
        <f t="shared" ca="1" si="100"/>
        <v>218477.31787760227</v>
      </c>
      <c r="Y314" s="17">
        <f t="shared" si="110"/>
        <v>-7410.6859520321013</v>
      </c>
      <c r="Z314" s="17">
        <f t="shared" si="111"/>
        <v>-1831.8216184784906</v>
      </c>
      <c r="AA314" s="17">
        <f t="shared" si="112"/>
        <v>-10663.702771398472</v>
      </c>
      <c r="AB314" s="17">
        <f t="shared" si="113"/>
        <v>-2501.3624542872858</v>
      </c>
      <c r="AC314" s="17">
        <f t="shared" si="114"/>
        <v>22405.446443821304</v>
      </c>
      <c r="AD314" s="18">
        <f t="shared" si="115"/>
        <v>64.216575904811179</v>
      </c>
      <c r="AE314" s="19">
        <f>IF($B314&gt;$C$1,"",p_2*$Q313*($S313/$W313)+p_3*$Q313*($T313/$W313))</f>
        <v>7542.0599185947895</v>
      </c>
      <c r="AF314" s="17">
        <f>IF($B314&gt;$C$1,"",p_4*$R313)</f>
        <v>7592.3240228360173</v>
      </c>
      <c r="AG314" s="17">
        <f>IF($B314&gt;$C$1,"",p_5*$R313)</f>
        <v>1780.9155115294359</v>
      </c>
      <c r="AH314" s="18">
        <f t="shared" si="116"/>
        <v>9373.2395343654534</v>
      </c>
      <c r="AI314" s="72"/>
      <c r="AJ314" s="73"/>
      <c r="AK314" s="73"/>
      <c r="AL314" s="72"/>
      <c r="AM314" s="73"/>
      <c r="AN314" s="73">
        <f t="shared" si="117"/>
        <v>518</v>
      </c>
      <c r="AO314" s="19" t="str">
        <f t="shared" ca="1" si="118"/>
        <v>-</v>
      </c>
      <c r="AP314" s="17" t="str">
        <f t="shared" ca="1" si="119"/>
        <v>-</v>
      </c>
      <c r="AQ314" s="17" t="str">
        <f t="shared" ca="1" si="120"/>
        <v>-</v>
      </c>
      <c r="AR314" s="66" t="str">
        <f t="shared" ca="1" si="121"/>
        <v>-</v>
      </c>
    </row>
    <row r="315" spans="1:44" s="1" customFormat="1" ht="12" x14ac:dyDescent="0.35">
      <c r="A315" s="84"/>
      <c r="B315" s="40">
        <f t="shared" si="101"/>
        <v>312</v>
      </c>
      <c r="C315" s="41">
        <f t="shared" si="102"/>
        <v>44163</v>
      </c>
      <c r="D315" s="28">
        <f>'I Disease Parameters'!$E$6/(1000*365)</f>
        <v>2.4383561643835616E-5</v>
      </c>
      <c r="E315" s="28">
        <f>'I Disease Parameters'!$E$7/(1000*365)</f>
        <v>1.3698630136986302E-5</v>
      </c>
      <c r="F315" s="27">
        <f>(1-'I Disease Parameters'!$E$8)/'I Disease Parameters'!$E$10</f>
        <v>0.16200000000000001</v>
      </c>
      <c r="G315" s="27">
        <f>'I Disease Parameters'!$E$8/'I Disease Parameters'!$E$11</f>
        <v>3.7999999999999999E-2</v>
      </c>
      <c r="H315" s="27">
        <f>1/'I Disease Parameters'!$E$12</f>
        <v>0.05</v>
      </c>
      <c r="I315" s="27">
        <f>'I Disease Parameters'!$E$9/'I Disease Parameters'!$E$14</f>
        <v>0</v>
      </c>
      <c r="J315" s="82">
        <f t="shared" si="122"/>
        <v>2.9622548171950012</v>
      </c>
      <c r="K315" s="60">
        <f t="shared" si="123"/>
        <v>0.96147505943347544</v>
      </c>
      <c r="L315" s="30">
        <f t="shared" si="124"/>
        <v>0.98499999999999999</v>
      </c>
      <c r="M315" s="27">
        <f>J315/'I Disease Parameters'!$E$12</f>
        <v>0.14811274085975007</v>
      </c>
      <c r="N315" s="27">
        <f>K315/'I Disease Parameters'!$E$13</f>
        <v>4.8073752971673774E-2</v>
      </c>
      <c r="O315" s="27">
        <f>L315/'I Disease Parameters'!$E$13</f>
        <v>4.9250000000000002E-2</v>
      </c>
      <c r="P315" s="27">
        <f>(1-L315)/'I Disease Parameters'!$E$13</f>
        <v>7.5000000000000067E-4</v>
      </c>
      <c r="Q315" s="19">
        <f t="shared" si="103"/>
        <v>738765.94768670993</v>
      </c>
      <c r="R315" s="17">
        <f t="shared" si="104"/>
        <v>43276.583991658285</v>
      </c>
      <c r="S315" s="17">
        <f t="shared" si="105"/>
        <v>343929.70083166088</v>
      </c>
      <c r="T315" s="17">
        <f t="shared" si="106"/>
        <v>80674.869464291813</v>
      </c>
      <c r="U315" s="17">
        <f t="shared" si="107"/>
        <v>4604358.6209513647</v>
      </c>
      <c r="V315" s="17">
        <f t="shared" si="108"/>
        <v>13176.608822904458</v>
      </c>
      <c r="W315" s="17">
        <f t="shared" si="109"/>
        <v>5811005.7229256853</v>
      </c>
      <c r="X315" s="18">
        <f t="shared" ca="1" si="100"/>
        <v>218477.31787760227</v>
      </c>
      <c r="Y315" s="17">
        <f t="shared" si="110"/>
        <v>-7118.2246272796765</v>
      </c>
      <c r="Z315" s="17">
        <f t="shared" si="111"/>
        <v>-1757.7920616904885</v>
      </c>
      <c r="AA315" s="17">
        <f t="shared" si="112"/>
        <v>-10427.126656901906</v>
      </c>
      <c r="AB315" s="17">
        <f t="shared" si="113"/>
        <v>-2445.8692878360162</v>
      </c>
      <c r="AC315" s="17">
        <f t="shared" si="114"/>
        <v>21748.762280453928</v>
      </c>
      <c r="AD315" s="18">
        <f t="shared" si="115"/>
        <v>62.340554064096068</v>
      </c>
      <c r="AE315" s="19">
        <f>IF($B315&gt;$C$1,"",p_2*$Q314*($S314/$W314)+p_3*$Q314*($T314/$W314))</f>
        <v>7249.7000582402798</v>
      </c>
      <c r="AF315" s="17">
        <f>IF($B315&gt;$C$1,"",p_4*$R314)</f>
        <v>7295.5689206425013</v>
      </c>
      <c r="AG315" s="17">
        <f>IF($B315&gt;$C$1,"",p_5*$R314)</f>
        <v>1711.3062900272532</v>
      </c>
      <c r="AH315" s="18">
        <f t="shared" si="116"/>
        <v>9006.8752106697539</v>
      </c>
      <c r="AI315" s="72"/>
      <c r="AJ315" s="73"/>
      <c r="AK315" s="73"/>
      <c r="AL315" s="72"/>
      <c r="AM315" s="73"/>
      <c r="AN315" s="73">
        <f t="shared" si="117"/>
        <v>518</v>
      </c>
      <c r="AO315" s="19" t="str">
        <f t="shared" ca="1" si="118"/>
        <v>-</v>
      </c>
      <c r="AP315" s="17" t="str">
        <f t="shared" ca="1" si="119"/>
        <v>-</v>
      </c>
      <c r="AQ315" s="17" t="str">
        <f t="shared" ca="1" si="120"/>
        <v>-</v>
      </c>
      <c r="AR315" s="66" t="str">
        <f t="shared" ca="1" si="121"/>
        <v>-</v>
      </c>
    </row>
    <row r="316" spans="1:44" s="1" customFormat="1" ht="12" x14ac:dyDescent="0.35">
      <c r="A316" s="84"/>
      <c r="B316" s="40">
        <f t="shared" si="101"/>
        <v>313</v>
      </c>
      <c r="C316" s="41">
        <f t="shared" si="102"/>
        <v>44164</v>
      </c>
      <c r="D316" s="28">
        <f>'I Disease Parameters'!$E$6/(1000*365)</f>
        <v>2.4383561643835616E-5</v>
      </c>
      <c r="E316" s="28">
        <f>'I Disease Parameters'!$E$7/(1000*365)</f>
        <v>1.3698630136986302E-5</v>
      </c>
      <c r="F316" s="27">
        <f>(1-'I Disease Parameters'!$E$8)/'I Disease Parameters'!$E$10</f>
        <v>0.16200000000000001</v>
      </c>
      <c r="G316" s="27">
        <f>'I Disease Parameters'!$E$8/'I Disease Parameters'!$E$11</f>
        <v>3.7999999999999999E-2</v>
      </c>
      <c r="H316" s="27">
        <f>1/'I Disease Parameters'!$E$12</f>
        <v>0.05</v>
      </c>
      <c r="I316" s="27">
        <f>'I Disease Parameters'!$E$9/'I Disease Parameters'!$E$14</f>
        <v>0</v>
      </c>
      <c r="J316" s="82">
        <f t="shared" si="122"/>
        <v>2.9622548171950012</v>
      </c>
      <c r="K316" s="60">
        <f t="shared" si="123"/>
        <v>0.96147505943347544</v>
      </c>
      <c r="L316" s="30">
        <f t="shared" si="124"/>
        <v>0.98499999999999999</v>
      </c>
      <c r="M316" s="27">
        <f>J316/'I Disease Parameters'!$E$12</f>
        <v>0.14811274085975007</v>
      </c>
      <c r="N316" s="27">
        <f>K316/'I Disease Parameters'!$E$13</f>
        <v>4.8073752971673774E-2</v>
      </c>
      <c r="O316" s="27">
        <f>L316/'I Disease Parameters'!$E$13</f>
        <v>4.9250000000000002E-2</v>
      </c>
      <c r="P316" s="27">
        <f>(1-L316)/'I Disease Parameters'!$E$13</f>
        <v>7.5000000000000067E-4</v>
      </c>
      <c r="Q316" s="19">
        <f t="shared" si="103"/>
        <v>731928.2968029551</v>
      </c>
      <c r="R316" s="17">
        <f t="shared" si="104"/>
        <v>41589.898181946206</v>
      </c>
      <c r="S316" s="17">
        <f t="shared" si="105"/>
        <v>333739.31103096169</v>
      </c>
      <c r="T316" s="17">
        <f t="shared" si="106"/>
        <v>78284.531047562108</v>
      </c>
      <c r="U316" s="17">
        <f t="shared" si="107"/>
        <v>4625465.2699082969</v>
      </c>
      <c r="V316" s="17">
        <f t="shared" si="108"/>
        <v>13237.114975002676</v>
      </c>
      <c r="W316" s="17">
        <f t="shared" si="109"/>
        <v>5811007.3069717223</v>
      </c>
      <c r="X316" s="18">
        <f t="shared" ca="1" si="100"/>
        <v>218477.31787760227</v>
      </c>
      <c r="Y316" s="17">
        <f t="shared" si="110"/>
        <v>-6837.6508837548317</v>
      </c>
      <c r="Z316" s="17">
        <f t="shared" si="111"/>
        <v>-1686.6858097120785</v>
      </c>
      <c r="AA316" s="17">
        <f t="shared" si="112"/>
        <v>-10190.389800699195</v>
      </c>
      <c r="AB316" s="17">
        <f t="shared" si="113"/>
        <v>-2390.3384167297045</v>
      </c>
      <c r="AC316" s="17">
        <f t="shared" si="114"/>
        <v>21106.648956932127</v>
      </c>
      <c r="AD316" s="18">
        <f t="shared" si="115"/>
        <v>60.506152098218081</v>
      </c>
      <c r="AE316" s="19">
        <f>IF($B316&gt;$C$1,"",p_2*$Q315*($S315/$W315)+p_3*$Q315*($T315/$W315))</f>
        <v>6969.2238185372771</v>
      </c>
      <c r="AF316" s="17">
        <f>IF($B316&gt;$C$1,"",p_4*$R315)</f>
        <v>7010.8066066486426</v>
      </c>
      <c r="AG316" s="17">
        <f>IF($B316&gt;$C$1,"",p_5*$R315)</f>
        <v>1644.5101916830147</v>
      </c>
      <c r="AH316" s="18">
        <f t="shared" si="116"/>
        <v>8655.316798331658</v>
      </c>
      <c r="AI316" s="72"/>
      <c r="AJ316" s="73"/>
      <c r="AK316" s="73"/>
      <c r="AL316" s="72"/>
      <c r="AM316" s="73"/>
      <c r="AN316" s="73">
        <f t="shared" si="117"/>
        <v>518</v>
      </c>
      <c r="AO316" s="19" t="str">
        <f t="shared" ca="1" si="118"/>
        <v>-</v>
      </c>
      <c r="AP316" s="17" t="str">
        <f t="shared" ca="1" si="119"/>
        <v>-</v>
      </c>
      <c r="AQ316" s="17" t="str">
        <f t="shared" ca="1" si="120"/>
        <v>-</v>
      </c>
      <c r="AR316" s="66" t="str">
        <f t="shared" ca="1" si="121"/>
        <v>-</v>
      </c>
    </row>
    <row r="317" spans="1:44" s="1" customFormat="1" ht="12" x14ac:dyDescent="0.35">
      <c r="A317" s="84"/>
      <c r="B317" s="40">
        <f t="shared" si="101"/>
        <v>314</v>
      </c>
      <c r="C317" s="41">
        <f t="shared" si="102"/>
        <v>44165</v>
      </c>
      <c r="D317" s="28">
        <f>'I Disease Parameters'!$E$6/(1000*365)</f>
        <v>2.4383561643835616E-5</v>
      </c>
      <c r="E317" s="28">
        <f>'I Disease Parameters'!$E$7/(1000*365)</f>
        <v>1.3698630136986302E-5</v>
      </c>
      <c r="F317" s="27">
        <f>(1-'I Disease Parameters'!$E$8)/'I Disease Parameters'!$E$10</f>
        <v>0.16200000000000001</v>
      </c>
      <c r="G317" s="27">
        <f>'I Disease Parameters'!$E$8/'I Disease Parameters'!$E$11</f>
        <v>3.7999999999999999E-2</v>
      </c>
      <c r="H317" s="27">
        <f>1/'I Disease Parameters'!$E$12</f>
        <v>0.05</v>
      </c>
      <c r="I317" s="27">
        <f>'I Disease Parameters'!$E$9/'I Disease Parameters'!$E$14</f>
        <v>0</v>
      </c>
      <c r="J317" s="82">
        <f t="shared" si="122"/>
        <v>2.9622548171950012</v>
      </c>
      <c r="K317" s="60">
        <f t="shared" si="123"/>
        <v>0.96147505943347544</v>
      </c>
      <c r="L317" s="30">
        <f t="shared" si="124"/>
        <v>0.98499999999999999</v>
      </c>
      <c r="M317" s="27">
        <f>J317/'I Disease Parameters'!$E$12</f>
        <v>0.14811274085975007</v>
      </c>
      <c r="N317" s="27">
        <f>K317/'I Disease Parameters'!$E$13</f>
        <v>4.8073752971673774E-2</v>
      </c>
      <c r="O317" s="27">
        <f>L317/'I Disease Parameters'!$E$13</f>
        <v>4.9250000000000002E-2</v>
      </c>
      <c r="P317" s="27">
        <f>(1-L317)/'I Disease Parameters'!$E$13</f>
        <v>7.5000000000000067E-4</v>
      </c>
      <c r="Q317" s="19">
        <f t="shared" si="103"/>
        <v>725359.82702130114</v>
      </c>
      <c r="R317" s="17">
        <f t="shared" si="104"/>
        <v>39971.485242436029</v>
      </c>
      <c r="S317" s="17">
        <f t="shared" si="105"/>
        <v>323785.33721350494</v>
      </c>
      <c r="T317" s="17">
        <f t="shared" si="106"/>
        <v>75949.648235261688</v>
      </c>
      <c r="U317" s="17">
        <f t="shared" si="107"/>
        <v>4645944.3860759931</v>
      </c>
      <c r="V317" s="17">
        <f t="shared" si="108"/>
        <v>13295.828373288348</v>
      </c>
      <c r="W317" s="17">
        <f t="shared" si="109"/>
        <v>5811010.683788497</v>
      </c>
      <c r="X317" s="18">
        <f t="shared" ca="1" si="100"/>
        <v>218477.31787760227</v>
      </c>
      <c r="Y317" s="17">
        <f t="shared" si="110"/>
        <v>-6568.4697816539556</v>
      </c>
      <c r="Z317" s="17">
        <f t="shared" si="111"/>
        <v>-1618.4129395101772</v>
      </c>
      <c r="AA317" s="17">
        <f t="shared" si="112"/>
        <v>-9953.9738174567465</v>
      </c>
      <c r="AB317" s="17">
        <f t="shared" si="113"/>
        <v>-2334.8828123004205</v>
      </c>
      <c r="AC317" s="17">
        <f t="shared" si="114"/>
        <v>20479.116167696193</v>
      </c>
      <c r="AD317" s="18">
        <f t="shared" si="115"/>
        <v>58.713398285672156</v>
      </c>
      <c r="AE317" s="19">
        <f>IF($B317&gt;$C$1,"",p_2*$Q316*($S316/$W316)+p_3*$Q316*($T316/$W316))</f>
        <v>6700.1364215116928</v>
      </c>
      <c r="AF317" s="17">
        <f>IF($B317&gt;$C$1,"",p_4*$R316)</f>
        <v>6737.5635054752856</v>
      </c>
      <c r="AG317" s="17">
        <f>IF($B317&gt;$C$1,"",p_5*$R316)</f>
        <v>1580.4161309139558</v>
      </c>
      <c r="AH317" s="18">
        <f t="shared" si="116"/>
        <v>8317.9796363892419</v>
      </c>
      <c r="AI317" s="72"/>
      <c r="AJ317" s="73"/>
      <c r="AK317" s="73"/>
      <c r="AL317" s="72"/>
      <c r="AM317" s="73"/>
      <c r="AN317" s="73">
        <f t="shared" si="117"/>
        <v>518</v>
      </c>
      <c r="AO317" s="19" t="str">
        <f t="shared" ca="1" si="118"/>
        <v>-</v>
      </c>
      <c r="AP317" s="17" t="str">
        <f t="shared" ca="1" si="119"/>
        <v>-</v>
      </c>
      <c r="AQ317" s="17" t="str">
        <f t="shared" ca="1" si="120"/>
        <v>-</v>
      </c>
      <c r="AR317" s="66" t="str">
        <f t="shared" ca="1" si="121"/>
        <v>-</v>
      </c>
    </row>
    <row r="318" spans="1:44" s="1" customFormat="1" ht="12" x14ac:dyDescent="0.35">
      <c r="A318" s="84"/>
      <c r="B318" s="40">
        <f t="shared" si="101"/>
        <v>315</v>
      </c>
      <c r="C318" s="41">
        <f t="shared" si="102"/>
        <v>44166</v>
      </c>
      <c r="D318" s="28">
        <f>'I Disease Parameters'!$E$6/(1000*365)</f>
        <v>2.4383561643835616E-5</v>
      </c>
      <c r="E318" s="28">
        <f>'I Disease Parameters'!$E$7/(1000*365)</f>
        <v>1.3698630136986302E-5</v>
      </c>
      <c r="F318" s="27">
        <f>(1-'I Disease Parameters'!$E$8)/'I Disease Parameters'!$E$10</f>
        <v>0.16200000000000001</v>
      </c>
      <c r="G318" s="27">
        <f>'I Disease Parameters'!$E$8/'I Disease Parameters'!$E$11</f>
        <v>3.7999999999999999E-2</v>
      </c>
      <c r="H318" s="27">
        <f>1/'I Disease Parameters'!$E$12</f>
        <v>0.05</v>
      </c>
      <c r="I318" s="27">
        <f>'I Disease Parameters'!$E$9/'I Disease Parameters'!$E$14</f>
        <v>0</v>
      </c>
      <c r="J318" s="82">
        <f t="shared" si="122"/>
        <v>2.9622548171950012</v>
      </c>
      <c r="K318" s="60">
        <f t="shared" si="123"/>
        <v>0.96147505943347544</v>
      </c>
      <c r="L318" s="30">
        <f t="shared" si="124"/>
        <v>0.98499999999999999</v>
      </c>
      <c r="M318" s="27">
        <f>J318/'I Disease Parameters'!$E$12</f>
        <v>0.14811274085975007</v>
      </c>
      <c r="N318" s="27">
        <f>K318/'I Disease Parameters'!$E$13</f>
        <v>4.8073752971673774E-2</v>
      </c>
      <c r="O318" s="27">
        <f>L318/'I Disease Parameters'!$E$13</f>
        <v>4.9250000000000002E-2</v>
      </c>
      <c r="P318" s="27">
        <f>(1-L318)/'I Disease Parameters'!$E$13</f>
        <v>7.5000000000000067E-4</v>
      </c>
      <c r="Q318" s="19">
        <f t="shared" si="103"/>
        <v>719049.62159570726</v>
      </c>
      <c r="R318" s="17">
        <f t="shared" si="104"/>
        <v>38418.602766184937</v>
      </c>
      <c r="S318" s="17">
        <f t="shared" si="105"/>
        <v>314067.01554652606</v>
      </c>
      <c r="T318" s="17">
        <f t="shared" si="106"/>
        <v>73670.041856570955</v>
      </c>
      <c r="U318" s="17">
        <f t="shared" si="107"/>
        <v>4665810.5300384723</v>
      </c>
      <c r="V318" s="17">
        <f t="shared" si="108"/>
        <v>13352.790609464795</v>
      </c>
      <c r="W318" s="17">
        <f t="shared" si="109"/>
        <v>5811015.8118034611</v>
      </c>
      <c r="X318" s="18">
        <f t="shared" ca="1" si="100"/>
        <v>218477.31787760227</v>
      </c>
      <c r="Y318" s="17">
        <f t="shared" si="110"/>
        <v>-6310.2054255938856</v>
      </c>
      <c r="Z318" s="17">
        <f t="shared" si="111"/>
        <v>-1552.8824762510922</v>
      </c>
      <c r="AA318" s="17">
        <f t="shared" si="112"/>
        <v>-9718.3216669788817</v>
      </c>
      <c r="AB318" s="17">
        <f t="shared" si="113"/>
        <v>-2279.6063786907325</v>
      </c>
      <c r="AC318" s="17">
        <f t="shared" si="114"/>
        <v>19866.143962479196</v>
      </c>
      <c r="AD318" s="18">
        <f t="shared" si="115"/>
        <v>56.962236176446822</v>
      </c>
      <c r="AE318" s="19">
        <f>IF($B318&gt;$C$1,"",p_2*$Q317*($S317/$W317)+p_3*$Q317*($T317/$W317))</f>
        <v>6441.9621268284782</v>
      </c>
      <c r="AF318" s="17">
        <f>IF($B318&gt;$C$1,"",p_4*$R317)</f>
        <v>6475.3806092746372</v>
      </c>
      <c r="AG318" s="17">
        <f>IF($B318&gt;$C$1,"",p_5*$R317)</f>
        <v>1518.916439212569</v>
      </c>
      <c r="AH318" s="18">
        <f t="shared" si="116"/>
        <v>7994.2970484872058</v>
      </c>
      <c r="AI318" s="72"/>
      <c r="AJ318" s="73"/>
      <c r="AK318" s="73"/>
      <c r="AL318" s="72"/>
      <c r="AM318" s="73"/>
      <c r="AN318" s="73">
        <f t="shared" si="117"/>
        <v>518</v>
      </c>
      <c r="AO318" s="19" t="str">
        <f t="shared" ca="1" si="118"/>
        <v>-</v>
      </c>
      <c r="AP318" s="17" t="str">
        <f t="shared" ca="1" si="119"/>
        <v>-</v>
      </c>
      <c r="AQ318" s="17" t="str">
        <f t="shared" ca="1" si="120"/>
        <v>-</v>
      </c>
      <c r="AR318" s="66" t="str">
        <f t="shared" ca="1" si="121"/>
        <v>-</v>
      </c>
    </row>
    <row r="319" spans="1:44" s="1" customFormat="1" ht="12" x14ac:dyDescent="0.35">
      <c r="A319" s="84"/>
      <c r="B319" s="40">
        <f t="shared" si="101"/>
        <v>316</v>
      </c>
      <c r="C319" s="41">
        <f t="shared" si="102"/>
        <v>44167</v>
      </c>
      <c r="D319" s="28">
        <f>'I Disease Parameters'!$E$6/(1000*365)</f>
        <v>2.4383561643835616E-5</v>
      </c>
      <c r="E319" s="28">
        <f>'I Disease Parameters'!$E$7/(1000*365)</f>
        <v>1.3698630136986302E-5</v>
      </c>
      <c r="F319" s="27">
        <f>(1-'I Disease Parameters'!$E$8)/'I Disease Parameters'!$E$10</f>
        <v>0.16200000000000001</v>
      </c>
      <c r="G319" s="27">
        <f>'I Disease Parameters'!$E$8/'I Disease Parameters'!$E$11</f>
        <v>3.7999999999999999E-2</v>
      </c>
      <c r="H319" s="27">
        <f>1/'I Disease Parameters'!$E$12</f>
        <v>0.05</v>
      </c>
      <c r="I319" s="27">
        <f>'I Disease Parameters'!$E$9/'I Disease Parameters'!$E$14</f>
        <v>0</v>
      </c>
      <c r="J319" s="82">
        <f t="shared" si="122"/>
        <v>2.9622548171950012</v>
      </c>
      <c r="K319" s="60">
        <f t="shared" si="123"/>
        <v>0.96147505943347544</v>
      </c>
      <c r="L319" s="30">
        <f t="shared" si="124"/>
        <v>0.98499999999999999</v>
      </c>
      <c r="M319" s="27">
        <f>J319/'I Disease Parameters'!$E$12</f>
        <v>0.14811274085975007</v>
      </c>
      <c r="N319" s="27">
        <f>K319/'I Disease Parameters'!$E$13</f>
        <v>4.8073752971673774E-2</v>
      </c>
      <c r="O319" s="27">
        <f>L319/'I Disease Parameters'!$E$13</f>
        <v>4.9250000000000002E-2</v>
      </c>
      <c r="P319" s="27">
        <f>(1-L319)/'I Disease Parameters'!$E$13</f>
        <v>7.5000000000000067E-4</v>
      </c>
      <c r="Q319" s="19">
        <f t="shared" si="103"/>
        <v>712987.22103368328</v>
      </c>
      <c r="R319" s="17">
        <f t="shared" si="104"/>
        <v>36928.59976018632</v>
      </c>
      <c r="S319" s="17">
        <f t="shared" si="105"/>
        <v>304583.17612943752</v>
      </c>
      <c r="T319" s="17">
        <f t="shared" si="106"/>
        <v>71445.437490201861</v>
      </c>
      <c r="U319" s="17">
        <f t="shared" si="107"/>
        <v>4685078.2151644947</v>
      </c>
      <c r="V319" s="17">
        <f t="shared" si="108"/>
        <v>13408.043140857224</v>
      </c>
      <c r="W319" s="17">
        <f t="shared" si="109"/>
        <v>5811022.6495780032</v>
      </c>
      <c r="X319" s="18">
        <f t="shared" ca="1" si="100"/>
        <v>218477.31787760227</v>
      </c>
      <c r="Y319" s="17">
        <f t="shared" si="110"/>
        <v>-6062.4005620239768</v>
      </c>
      <c r="Z319" s="17">
        <f t="shared" si="111"/>
        <v>-1490.0030059986166</v>
      </c>
      <c r="AA319" s="17">
        <f t="shared" si="112"/>
        <v>-9483.839417088544</v>
      </c>
      <c r="AB319" s="17">
        <f t="shared" si="113"/>
        <v>-2224.6043663690944</v>
      </c>
      <c r="AC319" s="17">
        <f t="shared" si="114"/>
        <v>19267.685126022436</v>
      </c>
      <c r="AD319" s="18">
        <f t="shared" si="115"/>
        <v>55.252531392428864</v>
      </c>
      <c r="AE319" s="19">
        <f>IF($B319&gt;$C$1,"",p_2*$Q318*($S318/$W318)+p_3*$Q318*($T318/$W318))</f>
        <v>6194.2438294680451</v>
      </c>
      <c r="AF319" s="17">
        <f>IF($B319&gt;$C$1,"",p_4*$R318)</f>
        <v>6223.8136481219599</v>
      </c>
      <c r="AG319" s="17">
        <f>IF($B319&gt;$C$1,"",p_5*$R318)</f>
        <v>1459.9069051150275</v>
      </c>
      <c r="AH319" s="18">
        <f t="shared" si="116"/>
        <v>7683.7205532369871</v>
      </c>
      <c r="AI319" s="72"/>
      <c r="AJ319" s="73"/>
      <c r="AK319" s="73"/>
      <c r="AL319" s="72"/>
      <c r="AM319" s="73"/>
      <c r="AN319" s="73">
        <f t="shared" si="117"/>
        <v>518</v>
      </c>
      <c r="AO319" s="19" t="str">
        <f t="shared" ca="1" si="118"/>
        <v>-</v>
      </c>
      <c r="AP319" s="17" t="str">
        <f t="shared" ca="1" si="119"/>
        <v>-</v>
      </c>
      <c r="AQ319" s="17" t="str">
        <f t="shared" ca="1" si="120"/>
        <v>-</v>
      </c>
      <c r="AR319" s="66" t="str">
        <f t="shared" ca="1" si="121"/>
        <v>-</v>
      </c>
    </row>
    <row r="320" spans="1:44" s="1" customFormat="1" ht="12" x14ac:dyDescent="0.35">
      <c r="A320" s="84"/>
      <c r="B320" s="40">
        <f t="shared" si="101"/>
        <v>317</v>
      </c>
      <c r="C320" s="41">
        <f t="shared" si="102"/>
        <v>44168</v>
      </c>
      <c r="D320" s="28">
        <f>'I Disease Parameters'!$E$6/(1000*365)</f>
        <v>2.4383561643835616E-5</v>
      </c>
      <c r="E320" s="28">
        <f>'I Disease Parameters'!$E$7/(1000*365)</f>
        <v>1.3698630136986302E-5</v>
      </c>
      <c r="F320" s="27">
        <f>(1-'I Disease Parameters'!$E$8)/'I Disease Parameters'!$E$10</f>
        <v>0.16200000000000001</v>
      </c>
      <c r="G320" s="27">
        <f>'I Disease Parameters'!$E$8/'I Disease Parameters'!$E$11</f>
        <v>3.7999999999999999E-2</v>
      </c>
      <c r="H320" s="27">
        <f>1/'I Disease Parameters'!$E$12</f>
        <v>0.05</v>
      </c>
      <c r="I320" s="27">
        <f>'I Disease Parameters'!$E$9/'I Disease Parameters'!$E$14</f>
        <v>0</v>
      </c>
      <c r="J320" s="82">
        <f t="shared" si="122"/>
        <v>2.9622548171950012</v>
      </c>
      <c r="K320" s="60">
        <f t="shared" si="123"/>
        <v>0.96147505943347544</v>
      </c>
      <c r="L320" s="30">
        <f t="shared" si="124"/>
        <v>0.98499999999999999</v>
      </c>
      <c r="M320" s="27">
        <f>J320/'I Disease Parameters'!$E$12</f>
        <v>0.14811274085975007</v>
      </c>
      <c r="N320" s="27">
        <f>K320/'I Disease Parameters'!$E$13</f>
        <v>4.8073752971673774E-2</v>
      </c>
      <c r="O320" s="27">
        <f>L320/'I Disease Parameters'!$E$13</f>
        <v>4.9250000000000002E-2</v>
      </c>
      <c r="P320" s="27">
        <f>(1-L320)/'I Disease Parameters'!$E$13</f>
        <v>7.5000000000000067E-4</v>
      </c>
      <c r="Q320" s="19">
        <f t="shared" si="103"/>
        <v>707162.60489897442</v>
      </c>
      <c r="R320" s="17">
        <f t="shared" si="104"/>
        <v>35498.916552384704</v>
      </c>
      <c r="S320" s="17">
        <f t="shared" si="105"/>
        <v>295332.27811184013</v>
      </c>
      <c r="T320" s="17">
        <f t="shared" si="106"/>
        <v>69275.473701955692</v>
      </c>
      <c r="U320" s="17">
        <f t="shared" si="107"/>
        <v>4703761.8826137269</v>
      </c>
      <c r="V320" s="17">
        <f t="shared" si="108"/>
        <v>13461.627218974876</v>
      </c>
      <c r="W320" s="17">
        <f t="shared" si="109"/>
        <v>5811031.1558788819</v>
      </c>
      <c r="X320" s="18">
        <f t="shared" ca="1" si="100"/>
        <v>218477.31787760227</v>
      </c>
      <c r="Y320" s="17">
        <f t="shared" si="110"/>
        <v>-5824.6161347088637</v>
      </c>
      <c r="Z320" s="17">
        <f t="shared" si="111"/>
        <v>-1429.6832078016159</v>
      </c>
      <c r="AA320" s="17">
        <f t="shared" si="112"/>
        <v>-9250.8980175973848</v>
      </c>
      <c r="AB320" s="17">
        <f t="shared" si="113"/>
        <v>-2169.9637882461684</v>
      </c>
      <c r="AC320" s="17">
        <f t="shared" si="114"/>
        <v>18683.667449232191</v>
      </c>
      <c r="AD320" s="18">
        <f t="shared" si="115"/>
        <v>53.584078117652098</v>
      </c>
      <c r="AE320" s="19">
        <f>IF($B320&gt;$C$1,"",p_2*$Q319*($S319/$W319)+p_3*$Q319*($T319/$W319))</f>
        <v>5956.5426154652487</v>
      </c>
      <c r="AF320" s="17">
        <f>IF($B320&gt;$C$1,"",p_4*$R319)</f>
        <v>5982.4331611501839</v>
      </c>
      <c r="AG320" s="17">
        <f>IF($B320&gt;$C$1,"",p_5*$R319)</f>
        <v>1403.2867908870801</v>
      </c>
      <c r="AH320" s="18">
        <f t="shared" si="116"/>
        <v>7385.7199520372642</v>
      </c>
      <c r="AI320" s="72"/>
      <c r="AJ320" s="73"/>
      <c r="AK320" s="73"/>
      <c r="AL320" s="72"/>
      <c r="AM320" s="73"/>
      <c r="AN320" s="73">
        <f t="shared" si="117"/>
        <v>518</v>
      </c>
      <c r="AO320" s="19" t="str">
        <f t="shared" ca="1" si="118"/>
        <v>-</v>
      </c>
      <c r="AP320" s="17" t="str">
        <f t="shared" ca="1" si="119"/>
        <v>-</v>
      </c>
      <c r="AQ320" s="17" t="str">
        <f t="shared" ca="1" si="120"/>
        <v>-</v>
      </c>
      <c r="AR320" s="66" t="str">
        <f t="shared" ca="1" si="121"/>
        <v>-</v>
      </c>
    </row>
    <row r="321" spans="1:44" s="1" customFormat="1" ht="12" x14ac:dyDescent="0.35">
      <c r="A321" s="84"/>
      <c r="B321" s="40">
        <f t="shared" si="101"/>
        <v>318</v>
      </c>
      <c r="C321" s="41">
        <f t="shared" si="102"/>
        <v>44169</v>
      </c>
      <c r="D321" s="28">
        <f>'I Disease Parameters'!$E$6/(1000*365)</f>
        <v>2.4383561643835616E-5</v>
      </c>
      <c r="E321" s="28">
        <f>'I Disease Parameters'!$E$7/(1000*365)</f>
        <v>1.3698630136986302E-5</v>
      </c>
      <c r="F321" s="27">
        <f>(1-'I Disease Parameters'!$E$8)/'I Disease Parameters'!$E$10</f>
        <v>0.16200000000000001</v>
      </c>
      <c r="G321" s="27">
        <f>'I Disease Parameters'!$E$8/'I Disease Parameters'!$E$11</f>
        <v>3.7999999999999999E-2</v>
      </c>
      <c r="H321" s="27">
        <f>1/'I Disease Parameters'!$E$12</f>
        <v>0.05</v>
      </c>
      <c r="I321" s="27">
        <f>'I Disease Parameters'!$E$9/'I Disease Parameters'!$E$14</f>
        <v>0</v>
      </c>
      <c r="J321" s="82">
        <f t="shared" si="122"/>
        <v>2.9622548171950012</v>
      </c>
      <c r="K321" s="60">
        <f t="shared" si="123"/>
        <v>0.96147505943347544</v>
      </c>
      <c r="L321" s="30">
        <f t="shared" si="124"/>
        <v>0.98499999999999999</v>
      </c>
      <c r="M321" s="27">
        <f>J321/'I Disease Parameters'!$E$12</f>
        <v>0.14811274085975007</v>
      </c>
      <c r="N321" s="27">
        <f>K321/'I Disease Parameters'!$E$13</f>
        <v>4.8073752971673774E-2</v>
      </c>
      <c r="O321" s="27">
        <f>L321/'I Disease Parameters'!$E$13</f>
        <v>4.9250000000000002E-2</v>
      </c>
      <c r="P321" s="27">
        <f>(1-L321)/'I Disease Parameters'!$E$13</f>
        <v>7.5000000000000067E-4</v>
      </c>
      <c r="Q321" s="19">
        <f t="shared" si="103"/>
        <v>701566.17409191199</v>
      </c>
      <c r="R321" s="17">
        <f t="shared" si="104"/>
        <v>34127.084239874494</v>
      </c>
      <c r="S321" s="17">
        <f t="shared" si="105"/>
        <v>286312.4430400891</v>
      </c>
      <c r="T321" s="17">
        <f t="shared" si="106"/>
        <v>67159.709866756719</v>
      </c>
      <c r="U321" s="17">
        <f t="shared" si="107"/>
        <v>4721875.8785048584</v>
      </c>
      <c r="V321" s="17">
        <f t="shared" si="108"/>
        <v>13513.583824251344</v>
      </c>
      <c r="W321" s="17">
        <f t="shared" si="109"/>
        <v>5811041.2897434905</v>
      </c>
      <c r="X321" s="18">
        <f t="shared" ca="1" si="100"/>
        <v>218477.31787760227</v>
      </c>
      <c r="Y321" s="17">
        <f t="shared" si="110"/>
        <v>-5596.4308070624247</v>
      </c>
      <c r="Z321" s="17">
        <f t="shared" si="111"/>
        <v>-1371.8323125102106</v>
      </c>
      <c r="AA321" s="17">
        <f t="shared" si="112"/>
        <v>-9019.835071751033</v>
      </c>
      <c r="AB321" s="17">
        <f t="shared" si="113"/>
        <v>-2115.7638351989735</v>
      </c>
      <c r="AC321" s="17">
        <f t="shared" si="114"/>
        <v>18113.995891131461</v>
      </c>
      <c r="AD321" s="18">
        <f t="shared" si="115"/>
        <v>51.956605276467599</v>
      </c>
      <c r="AE321" s="19">
        <f>IF($B321&gt;$C$1,"",p_2*$Q320*($S320/$W320)+p_3*$Q320*($T320/$W320))</f>
        <v>5728.4372844948448</v>
      </c>
      <c r="AF321" s="17">
        <f>IF($B321&gt;$C$1,"",p_4*$R320)</f>
        <v>5750.8244814863219</v>
      </c>
      <c r="AG321" s="17">
        <f>IF($B321&gt;$C$1,"",p_5*$R320)</f>
        <v>1348.9588289906187</v>
      </c>
      <c r="AH321" s="18">
        <f t="shared" si="116"/>
        <v>7099.7833104769406</v>
      </c>
      <c r="AI321" s="72"/>
      <c r="AJ321" s="73"/>
      <c r="AK321" s="73"/>
      <c r="AL321" s="72"/>
      <c r="AM321" s="73"/>
      <c r="AN321" s="73">
        <f t="shared" si="117"/>
        <v>518</v>
      </c>
      <c r="AO321" s="19" t="str">
        <f t="shared" ca="1" si="118"/>
        <v>-</v>
      </c>
      <c r="AP321" s="17" t="str">
        <f t="shared" ca="1" si="119"/>
        <v>-</v>
      </c>
      <c r="AQ321" s="17" t="str">
        <f t="shared" ca="1" si="120"/>
        <v>-</v>
      </c>
      <c r="AR321" s="66" t="str">
        <f t="shared" ca="1" si="121"/>
        <v>-</v>
      </c>
    </row>
    <row r="322" spans="1:44" s="1" customFormat="1" ht="12" x14ac:dyDescent="0.35">
      <c r="A322" s="84"/>
      <c r="B322" s="40">
        <f t="shared" si="101"/>
        <v>319</v>
      </c>
      <c r="C322" s="41">
        <f t="shared" si="102"/>
        <v>44170</v>
      </c>
      <c r="D322" s="28">
        <f>'I Disease Parameters'!$E$6/(1000*365)</f>
        <v>2.4383561643835616E-5</v>
      </c>
      <c r="E322" s="28">
        <f>'I Disease Parameters'!$E$7/(1000*365)</f>
        <v>1.3698630136986302E-5</v>
      </c>
      <c r="F322" s="27">
        <f>(1-'I Disease Parameters'!$E$8)/'I Disease Parameters'!$E$10</f>
        <v>0.16200000000000001</v>
      </c>
      <c r="G322" s="27">
        <f>'I Disease Parameters'!$E$8/'I Disease Parameters'!$E$11</f>
        <v>3.7999999999999999E-2</v>
      </c>
      <c r="H322" s="27">
        <f>1/'I Disease Parameters'!$E$12</f>
        <v>0.05</v>
      </c>
      <c r="I322" s="27">
        <f>'I Disease Parameters'!$E$9/'I Disease Parameters'!$E$14</f>
        <v>0</v>
      </c>
      <c r="J322" s="82">
        <f t="shared" si="122"/>
        <v>2.9622548171950012</v>
      </c>
      <c r="K322" s="60">
        <f t="shared" si="123"/>
        <v>0.96147505943347544</v>
      </c>
      <c r="L322" s="30">
        <f t="shared" si="124"/>
        <v>0.98499999999999999</v>
      </c>
      <c r="M322" s="27">
        <f>J322/'I Disease Parameters'!$E$12</f>
        <v>0.14811274085975007</v>
      </c>
      <c r="N322" s="27">
        <f>K322/'I Disease Parameters'!$E$13</f>
        <v>4.8073752971673774E-2</v>
      </c>
      <c r="O322" s="27">
        <f>L322/'I Disease Parameters'!$E$13</f>
        <v>4.9250000000000002E-2</v>
      </c>
      <c r="P322" s="27">
        <f>(1-L322)/'I Disease Parameters'!$E$13</f>
        <v>7.5000000000000067E-4</v>
      </c>
      <c r="Q322" s="19">
        <f t="shared" si="103"/>
        <v>696188.73363286781</v>
      </c>
      <c r="R322" s="17">
        <f t="shared" si="104"/>
        <v>32810.723744606978</v>
      </c>
      <c r="S322" s="17">
        <f t="shared" si="105"/>
        <v>277521.48644668347</v>
      </c>
      <c r="T322" s="17">
        <f t="shared" si="106"/>
        <v>65097.633578508539</v>
      </c>
      <c r="U322" s="17">
        <f t="shared" si="107"/>
        <v>4739434.433136588</v>
      </c>
      <c r="V322" s="17">
        <f t="shared" si="108"/>
        <v>13563.953606651412</v>
      </c>
      <c r="W322" s="17">
        <f t="shared" si="109"/>
        <v>5811053.0105392551</v>
      </c>
      <c r="X322" s="18">
        <f t="shared" ca="1" si="100"/>
        <v>218477.31787760227</v>
      </c>
      <c r="Y322" s="17">
        <f t="shared" si="110"/>
        <v>-5377.4404590441845</v>
      </c>
      <c r="Z322" s="17">
        <f t="shared" si="111"/>
        <v>-1316.3604952675159</v>
      </c>
      <c r="AA322" s="17">
        <f t="shared" si="112"/>
        <v>-8790.95659340563</v>
      </c>
      <c r="AB322" s="17">
        <f t="shared" si="113"/>
        <v>-2062.0762882481795</v>
      </c>
      <c r="AC322" s="17">
        <f t="shared" si="114"/>
        <v>17558.55463172961</v>
      </c>
      <c r="AD322" s="18">
        <f t="shared" si="115"/>
        <v>50.369782400068289</v>
      </c>
      <c r="AE322" s="19">
        <f>IF($B322&gt;$C$1,"",p_2*$Q321*($S321/$W321)+p_3*$Q321*($T321/$W321))</f>
        <v>5509.5238470120412</v>
      </c>
      <c r="AF322" s="17">
        <f>IF($B322&gt;$C$1,"",p_4*$R321)</f>
        <v>5528.587646859668</v>
      </c>
      <c r="AG322" s="17">
        <f>IF($B322&gt;$C$1,"",p_5*$R321)</f>
        <v>1296.8292011152307</v>
      </c>
      <c r="AH322" s="18">
        <f t="shared" si="116"/>
        <v>6825.4168479748987</v>
      </c>
      <c r="AI322" s="72"/>
      <c r="AJ322" s="73"/>
      <c r="AK322" s="73"/>
      <c r="AL322" s="72"/>
      <c r="AM322" s="73"/>
      <c r="AN322" s="73">
        <f t="shared" si="117"/>
        <v>518</v>
      </c>
      <c r="AO322" s="19" t="str">
        <f t="shared" ca="1" si="118"/>
        <v>-</v>
      </c>
      <c r="AP322" s="17" t="str">
        <f t="shared" ca="1" si="119"/>
        <v>-</v>
      </c>
      <c r="AQ322" s="17" t="str">
        <f t="shared" ca="1" si="120"/>
        <v>-</v>
      </c>
      <c r="AR322" s="66" t="str">
        <f t="shared" ca="1" si="121"/>
        <v>-</v>
      </c>
    </row>
    <row r="323" spans="1:44" s="1" customFormat="1" ht="12" x14ac:dyDescent="0.35">
      <c r="A323" s="84"/>
      <c r="B323" s="40">
        <f t="shared" si="101"/>
        <v>320</v>
      </c>
      <c r="C323" s="41">
        <f t="shared" si="102"/>
        <v>44171</v>
      </c>
      <c r="D323" s="28">
        <f>'I Disease Parameters'!$E$6/(1000*365)</f>
        <v>2.4383561643835616E-5</v>
      </c>
      <c r="E323" s="28">
        <f>'I Disease Parameters'!$E$7/(1000*365)</f>
        <v>1.3698630136986302E-5</v>
      </c>
      <c r="F323" s="27">
        <f>(1-'I Disease Parameters'!$E$8)/'I Disease Parameters'!$E$10</f>
        <v>0.16200000000000001</v>
      </c>
      <c r="G323" s="27">
        <f>'I Disease Parameters'!$E$8/'I Disease Parameters'!$E$11</f>
        <v>3.7999999999999999E-2</v>
      </c>
      <c r="H323" s="27">
        <f>1/'I Disease Parameters'!$E$12</f>
        <v>0.05</v>
      </c>
      <c r="I323" s="27">
        <f>'I Disease Parameters'!$E$9/'I Disease Parameters'!$E$14</f>
        <v>0</v>
      </c>
      <c r="J323" s="82">
        <f t="shared" si="122"/>
        <v>2.9622548171950012</v>
      </c>
      <c r="K323" s="60">
        <f t="shared" si="123"/>
        <v>0.96147505943347544</v>
      </c>
      <c r="L323" s="30">
        <f t="shared" si="124"/>
        <v>0.98499999999999999</v>
      </c>
      <c r="M323" s="27">
        <f>J323/'I Disease Parameters'!$E$12</f>
        <v>0.14811274085975007</v>
      </c>
      <c r="N323" s="27">
        <f>K323/'I Disease Parameters'!$E$13</f>
        <v>4.8073752971673774E-2</v>
      </c>
      <c r="O323" s="27">
        <f>L323/'I Disease Parameters'!$E$13</f>
        <v>4.9250000000000002E-2</v>
      </c>
      <c r="P323" s="27">
        <f>(1-L323)/'I Disease Parameters'!$E$13</f>
        <v>7.5000000000000067E-4</v>
      </c>
      <c r="Q323" s="19">
        <f t="shared" si="103"/>
        <v>691021.47596751584</v>
      </c>
      <c r="R323" s="17">
        <f t="shared" si="104"/>
        <v>31547.544536398935</v>
      </c>
      <c r="S323" s="17">
        <f t="shared" si="105"/>
        <v>268956.94770677772</v>
      </c>
      <c r="T323" s="17">
        <f t="shared" si="106"/>
        <v>63088.667653473</v>
      </c>
      <c r="U323" s="17">
        <f t="shared" si="107"/>
        <v>4756451.6421533059</v>
      </c>
      <c r="V323" s="17">
        <f t="shared" si="108"/>
        <v>13612.776831835294</v>
      </c>
      <c r="W323" s="17">
        <f t="shared" si="109"/>
        <v>5811066.2780174715</v>
      </c>
      <c r="X323" s="18">
        <f t="shared" ca="1" si="100"/>
        <v>218477.31787760227</v>
      </c>
      <c r="Y323" s="17">
        <f t="shared" si="110"/>
        <v>-5167.2576653519645</v>
      </c>
      <c r="Z323" s="17">
        <f t="shared" si="111"/>
        <v>-1263.1792082080428</v>
      </c>
      <c r="AA323" s="17">
        <f t="shared" si="112"/>
        <v>-8564.5387399057508</v>
      </c>
      <c r="AB323" s="17">
        <f t="shared" si="113"/>
        <v>-2008.9659250355398</v>
      </c>
      <c r="AC323" s="17">
        <f t="shared" si="114"/>
        <v>17017.20901671797</v>
      </c>
      <c r="AD323" s="18">
        <f t="shared" si="115"/>
        <v>48.823225183881732</v>
      </c>
      <c r="AE323" s="19">
        <f>IF($B323&gt;$C$1,"",p_2*$Q322*($S322/$W322)+p_3*$Q322*($T322/$W322))</f>
        <v>5299.4150026824564</v>
      </c>
      <c r="AF323" s="17">
        <f>IF($B323&gt;$C$1,"",p_4*$R322)</f>
        <v>5315.3372466263309</v>
      </c>
      <c r="AG323" s="17">
        <f>IF($B323&gt;$C$1,"",p_5*$R322)</f>
        <v>1246.8075022950652</v>
      </c>
      <c r="AH323" s="18">
        <f t="shared" si="116"/>
        <v>6562.1447489213961</v>
      </c>
      <c r="AI323" s="72"/>
      <c r="AJ323" s="73"/>
      <c r="AK323" s="73"/>
      <c r="AL323" s="72"/>
      <c r="AM323" s="73"/>
      <c r="AN323" s="73">
        <f t="shared" si="117"/>
        <v>518</v>
      </c>
      <c r="AO323" s="19" t="str">
        <f t="shared" ca="1" si="118"/>
        <v>-</v>
      </c>
      <c r="AP323" s="17" t="str">
        <f t="shared" ca="1" si="119"/>
        <v>-</v>
      </c>
      <c r="AQ323" s="17" t="str">
        <f t="shared" ca="1" si="120"/>
        <v>-</v>
      </c>
      <c r="AR323" s="66" t="str">
        <f t="shared" ca="1" si="121"/>
        <v>-</v>
      </c>
    </row>
    <row r="324" spans="1:44" s="1" customFormat="1" ht="12" x14ac:dyDescent="0.35">
      <c r="A324" s="84"/>
      <c r="B324" s="40">
        <f t="shared" si="101"/>
        <v>321</v>
      </c>
      <c r="C324" s="41">
        <f t="shared" si="102"/>
        <v>44172</v>
      </c>
      <c r="D324" s="28">
        <f>'I Disease Parameters'!$E$6/(1000*365)</f>
        <v>2.4383561643835616E-5</v>
      </c>
      <c r="E324" s="28">
        <f>'I Disease Parameters'!$E$7/(1000*365)</f>
        <v>1.3698630136986302E-5</v>
      </c>
      <c r="F324" s="27">
        <f>(1-'I Disease Parameters'!$E$8)/'I Disease Parameters'!$E$10</f>
        <v>0.16200000000000001</v>
      </c>
      <c r="G324" s="27">
        <f>'I Disease Parameters'!$E$8/'I Disease Parameters'!$E$11</f>
        <v>3.7999999999999999E-2</v>
      </c>
      <c r="H324" s="27">
        <f>1/'I Disease Parameters'!$E$12</f>
        <v>0.05</v>
      </c>
      <c r="I324" s="27">
        <f>'I Disease Parameters'!$E$9/'I Disease Parameters'!$E$14</f>
        <v>0</v>
      </c>
      <c r="J324" s="82">
        <f t="shared" si="122"/>
        <v>2.9622548171950012</v>
      </c>
      <c r="K324" s="60">
        <f t="shared" si="123"/>
        <v>0.96147505943347544</v>
      </c>
      <c r="L324" s="30">
        <f t="shared" si="124"/>
        <v>0.98499999999999999</v>
      </c>
      <c r="M324" s="27">
        <f>J324/'I Disease Parameters'!$E$12</f>
        <v>0.14811274085975007</v>
      </c>
      <c r="N324" s="27">
        <f>K324/'I Disease Parameters'!$E$13</f>
        <v>4.8073752971673774E-2</v>
      </c>
      <c r="O324" s="27">
        <f>L324/'I Disease Parameters'!$E$13</f>
        <v>4.9250000000000002E-2</v>
      </c>
      <c r="P324" s="27">
        <f>(1-L324)/'I Disease Parameters'!$E$13</f>
        <v>7.5000000000000067E-4</v>
      </c>
      <c r="Q324" s="19">
        <f t="shared" si="103"/>
        <v>686055.96480675042</v>
      </c>
      <c r="R324" s="17">
        <f t="shared" si="104"/>
        <v>30335.343076930785</v>
      </c>
      <c r="S324" s="17">
        <f t="shared" si="105"/>
        <v>260616.11819458604</v>
      </c>
      <c r="T324" s="17">
        <f t="shared" si="106"/>
        <v>61132.176734858491</v>
      </c>
      <c r="U324" s="17">
        <f t="shared" si="107"/>
        <v>4772941.4495487679</v>
      </c>
      <c r="V324" s="17">
        <f t="shared" si="108"/>
        <v>13660.093332575398</v>
      </c>
      <c r="W324" s="17">
        <f t="shared" si="109"/>
        <v>5811081.0523618935</v>
      </c>
      <c r="X324" s="18">
        <f t="shared" ref="X324:X387" ca="1" si="125">IF($B324&gt;$C$1,"",MAX(View_T_C))</f>
        <v>218477.31787760227</v>
      </c>
      <c r="Y324" s="17">
        <f t="shared" si="110"/>
        <v>-4965.5111607654253</v>
      </c>
      <c r="Z324" s="17">
        <f t="shared" si="111"/>
        <v>-1212.2014594681496</v>
      </c>
      <c r="AA324" s="17">
        <f t="shared" si="112"/>
        <v>-8340.8295121916744</v>
      </c>
      <c r="AB324" s="17">
        <f t="shared" si="113"/>
        <v>-1956.4909186145087</v>
      </c>
      <c r="AC324" s="17">
        <f t="shared" si="114"/>
        <v>16489.807395461947</v>
      </c>
      <c r="AD324" s="18">
        <f t="shared" si="115"/>
        <v>47.316500740103947</v>
      </c>
      <c r="AE324" s="19">
        <f>IF($B324&gt;$C$1,"",p_2*$Q323*($S323/$W323)+p_3*$Q323*($T323/$W323))</f>
        <v>5097.739605955976</v>
      </c>
      <c r="AF324" s="17">
        <f>IF($B324&gt;$C$1,"",p_4*$R323)</f>
        <v>5110.702214896628</v>
      </c>
      <c r="AG324" s="17">
        <f>IF($B324&gt;$C$1,"",p_5*$R323)</f>
        <v>1198.8066923831595</v>
      </c>
      <c r="AH324" s="18">
        <f t="shared" si="116"/>
        <v>6309.5089072797873</v>
      </c>
      <c r="AI324" s="72"/>
      <c r="AJ324" s="73"/>
      <c r="AK324" s="73"/>
      <c r="AL324" s="72"/>
      <c r="AM324" s="73"/>
      <c r="AN324" s="73">
        <f t="shared" si="117"/>
        <v>518</v>
      </c>
      <c r="AO324" s="19" t="str">
        <f t="shared" ca="1" si="118"/>
        <v>-</v>
      </c>
      <c r="AP324" s="17" t="str">
        <f t="shared" ca="1" si="119"/>
        <v>-</v>
      </c>
      <c r="AQ324" s="17" t="str">
        <f t="shared" ca="1" si="120"/>
        <v>-</v>
      </c>
      <c r="AR324" s="66" t="str">
        <f t="shared" ca="1" si="121"/>
        <v>-</v>
      </c>
    </row>
    <row r="325" spans="1:44" s="1" customFormat="1" ht="12" x14ac:dyDescent="0.35">
      <c r="A325" s="84"/>
      <c r="B325" s="40">
        <f t="shared" ref="B325:B388" si="126">IF($B324&gt;=$C$1,"",B324+1)</f>
        <v>322</v>
      </c>
      <c r="C325" s="41">
        <f t="shared" ref="C325:C388" si="127">IF($B325&gt;$C$1,"",C324+1)</f>
        <v>44173</v>
      </c>
      <c r="D325" s="28">
        <f>'I Disease Parameters'!$E$6/(1000*365)</f>
        <v>2.4383561643835616E-5</v>
      </c>
      <c r="E325" s="28">
        <f>'I Disease Parameters'!$E$7/(1000*365)</f>
        <v>1.3698630136986302E-5</v>
      </c>
      <c r="F325" s="27">
        <f>(1-'I Disease Parameters'!$E$8)/'I Disease Parameters'!$E$10</f>
        <v>0.16200000000000001</v>
      </c>
      <c r="G325" s="27">
        <f>'I Disease Parameters'!$E$8/'I Disease Parameters'!$E$11</f>
        <v>3.7999999999999999E-2</v>
      </c>
      <c r="H325" s="27">
        <f>1/'I Disease Parameters'!$E$12</f>
        <v>0.05</v>
      </c>
      <c r="I325" s="27">
        <f>'I Disease Parameters'!$E$9/'I Disease Parameters'!$E$14</f>
        <v>0</v>
      </c>
      <c r="J325" s="82">
        <f t="shared" si="122"/>
        <v>2.9622548171950012</v>
      </c>
      <c r="K325" s="60">
        <f t="shared" si="123"/>
        <v>0.96147505943347544</v>
      </c>
      <c r="L325" s="30">
        <f t="shared" si="124"/>
        <v>0.98499999999999999</v>
      </c>
      <c r="M325" s="27">
        <f>J325/'I Disease Parameters'!$E$12</f>
        <v>0.14811274085975007</v>
      </c>
      <c r="N325" s="27">
        <f>K325/'I Disease Parameters'!$E$13</f>
        <v>4.8073752971673774E-2</v>
      </c>
      <c r="O325" s="27">
        <f>L325/'I Disease Parameters'!$E$13</f>
        <v>4.9250000000000002E-2</v>
      </c>
      <c r="P325" s="27">
        <f>(1-L325)/'I Disease Parameters'!$E$13</f>
        <v>7.5000000000000067E-4</v>
      </c>
      <c r="Q325" s="19">
        <f t="shared" ref="Q325:Q388" si="128">IF($B325&gt;$C$1,"",Q324+p_0*$W324+p_9*$U324-p_1*$Q324-p_2*$Q324*($S324/$W324)-p_3*$Q324*($T324/$W324))</f>
        <v>681284.11950904527</v>
      </c>
      <c r="R325" s="17">
        <f t="shared" ref="R325:R388" si="129">IF($B325&gt;$C$1,"",R324+p_2*$Q324*($S324/$W324)+p_3*$Q324*($T324/$W324) - p_1*$R324- p_4*$R324 - p_5*$R324+AI324)</f>
        <v>29172.001032747405</v>
      </c>
      <c r="S325" s="17">
        <f t="shared" ref="S325:S388" si="130">IF($B325&gt;$C$1,"",S324+p_4*$R324-p_1*$S324-p_6*$S324+AJ324)</f>
        <v>252496.06777950862</v>
      </c>
      <c r="T325" s="17">
        <f t="shared" ref="T325:T388" si="131">IF($B325&gt;$C$1,"",T324+p_5*$R324-p_1*$T324-p_7*$T324-p_8*$T324+AK324)</f>
        <v>59227.473507960378</v>
      </c>
      <c r="U325" s="17">
        <f t="shared" ref="U325:U388" si="132">IF($B325&gt;$C$1,"",U324+p_7*$T324+p_6*$S324-p_1*$U324-p_9*$U324)</f>
        <v>4788917.6324031064</v>
      </c>
      <c r="V325" s="17">
        <f t="shared" ref="V325:V388" si="133">IF($B325&gt;$C$1,"",V324+p_8*$T324)</f>
        <v>13705.942465126542</v>
      </c>
      <c r="W325" s="17">
        <f t="shared" ref="W325:W388" si="134">IF($B325&gt;$C$1,"",SUM($Q325:$U325))</f>
        <v>5811097.2942323685</v>
      </c>
      <c r="X325" s="18">
        <f t="shared" ca="1" si="125"/>
        <v>218477.31787760227</v>
      </c>
      <c r="Y325" s="17">
        <f t="shared" ref="Y325:Y388" si="135">IF($B325&gt;$C$1,"",Q325-Q324)</f>
        <v>-4771.8452977051493</v>
      </c>
      <c r="Z325" s="17">
        <f t="shared" ref="Z325:Z388" si="136">IF($B325&gt;$C$1,"",R325-R324)</f>
        <v>-1163.3420441833805</v>
      </c>
      <c r="AA325" s="17">
        <f t="shared" ref="AA325:AA388" si="137">IF($B325&gt;$C$1,"",S325-S324)</f>
        <v>-8120.0504150774213</v>
      </c>
      <c r="AB325" s="17">
        <f t="shared" ref="AB325:AB388" si="138">IF($B325&gt;$C$1,"",T325-T324)</f>
        <v>-1904.7032268981129</v>
      </c>
      <c r="AC325" s="17">
        <f t="shared" ref="AC325:AC388" si="139">IF($B325&gt;$C$1,"",U325-U324)</f>
        <v>15976.182854338549</v>
      </c>
      <c r="AD325" s="18">
        <f t="shared" ref="AD325:AD388" si="140">IF($B325&gt;$C$1,"",V325-V324)</f>
        <v>45.849132551144066</v>
      </c>
      <c r="AE325" s="19">
        <f>IF($B325&gt;$C$1,"",p_2*$Q324*($S324/$W324)+p_3*$Q324*($T324/$W324))</f>
        <v>4904.1421238476651</v>
      </c>
      <c r="AF325" s="17">
        <f>IF($B325&gt;$C$1,"",p_4*$R324)</f>
        <v>4914.3255784627872</v>
      </c>
      <c r="AG325" s="17">
        <f>IF($B325&gt;$C$1,"",p_5*$R324)</f>
        <v>1152.7430369233698</v>
      </c>
      <c r="AH325" s="18">
        <f t="shared" si="116"/>
        <v>6067.068615386157</v>
      </c>
      <c r="AI325" s="72"/>
      <c r="AJ325" s="73"/>
      <c r="AK325" s="73"/>
      <c r="AL325" s="72"/>
      <c r="AM325" s="73"/>
      <c r="AN325" s="73">
        <f t="shared" si="117"/>
        <v>518</v>
      </c>
      <c r="AO325" s="19" t="str">
        <f t="shared" ca="1" si="118"/>
        <v>-</v>
      </c>
      <c r="AP325" s="17" t="str">
        <f t="shared" ca="1" si="119"/>
        <v>-</v>
      </c>
      <c r="AQ325" s="17" t="str">
        <f t="shared" ca="1" si="120"/>
        <v>-</v>
      </c>
      <c r="AR325" s="66" t="str">
        <f t="shared" ca="1" si="121"/>
        <v>-</v>
      </c>
    </row>
    <row r="326" spans="1:44" s="1" customFormat="1" ht="12" x14ac:dyDescent="0.35">
      <c r="A326" s="84"/>
      <c r="B326" s="40">
        <f t="shared" si="126"/>
        <v>323</v>
      </c>
      <c r="C326" s="41">
        <f t="shared" si="127"/>
        <v>44174</v>
      </c>
      <c r="D326" s="28">
        <f>'I Disease Parameters'!$E$6/(1000*365)</f>
        <v>2.4383561643835616E-5</v>
      </c>
      <c r="E326" s="28">
        <f>'I Disease Parameters'!$E$7/(1000*365)</f>
        <v>1.3698630136986302E-5</v>
      </c>
      <c r="F326" s="27">
        <f>(1-'I Disease Parameters'!$E$8)/'I Disease Parameters'!$E$10</f>
        <v>0.16200000000000001</v>
      </c>
      <c r="G326" s="27">
        <f>'I Disease Parameters'!$E$8/'I Disease Parameters'!$E$11</f>
        <v>3.7999999999999999E-2</v>
      </c>
      <c r="H326" s="27">
        <f>1/'I Disease Parameters'!$E$12</f>
        <v>0.05</v>
      </c>
      <c r="I326" s="27">
        <f>'I Disease Parameters'!$E$9/'I Disease Parameters'!$E$14</f>
        <v>0</v>
      </c>
      <c r="J326" s="82">
        <f t="shared" si="122"/>
        <v>2.9622548171950012</v>
      </c>
      <c r="K326" s="60">
        <f t="shared" si="123"/>
        <v>0.96147505943347544</v>
      </c>
      <c r="L326" s="30">
        <f t="shared" si="124"/>
        <v>0.98499999999999999</v>
      </c>
      <c r="M326" s="27">
        <f>J326/'I Disease Parameters'!$E$12</f>
        <v>0.14811274085975007</v>
      </c>
      <c r="N326" s="27">
        <f>K326/'I Disease Parameters'!$E$13</f>
        <v>4.8073752971673774E-2</v>
      </c>
      <c r="O326" s="27">
        <f>L326/'I Disease Parameters'!$E$13</f>
        <v>4.9250000000000002E-2</v>
      </c>
      <c r="P326" s="27">
        <f>(1-L326)/'I Disease Parameters'!$E$13</f>
        <v>7.5000000000000067E-4</v>
      </c>
      <c r="Q326" s="19">
        <f t="shared" si="128"/>
        <v>676698.20000868686</v>
      </c>
      <c r="R326" s="17">
        <f t="shared" si="129"/>
        <v>28055.483300024785</v>
      </c>
      <c r="S326" s="17">
        <f t="shared" si="130"/>
        <v>244593.6697075947</v>
      </c>
      <c r="T326" s="17">
        <f t="shared" si="131"/>
        <v>57373.82453655322</v>
      </c>
      <c r="U326" s="17">
        <f t="shared" si="132"/>
        <v>4804393.7872509463</v>
      </c>
      <c r="V326" s="17">
        <f t="shared" si="133"/>
        <v>13750.363070257512</v>
      </c>
      <c r="W326" s="17">
        <f t="shared" si="134"/>
        <v>5811114.9648038056</v>
      </c>
      <c r="X326" s="18">
        <f t="shared" ca="1" si="125"/>
        <v>218477.31787760227</v>
      </c>
      <c r="Y326" s="17">
        <f t="shared" si="135"/>
        <v>-4585.9195003584027</v>
      </c>
      <c r="Z326" s="17">
        <f t="shared" si="136"/>
        <v>-1116.5177327226193</v>
      </c>
      <c r="AA326" s="17">
        <f t="shared" si="137"/>
        <v>-7902.3980719139217</v>
      </c>
      <c r="AB326" s="17">
        <f t="shared" si="138"/>
        <v>-1853.6489714071577</v>
      </c>
      <c r="AC326" s="17">
        <f t="shared" si="139"/>
        <v>15476.154847839847</v>
      </c>
      <c r="AD326" s="18">
        <f t="shared" si="140"/>
        <v>44.420605130970216</v>
      </c>
      <c r="AE326" s="19">
        <f>IF($B326&gt;$C$1,"",p_2*$Q325*($S325/$W325)+p_3*$Q325*($T325/$W325))</f>
        <v>4718.2820902793646</v>
      </c>
      <c r="AF326" s="17">
        <f>IF($B326&gt;$C$1,"",p_4*$R325)</f>
        <v>4725.8641673050797</v>
      </c>
      <c r="AG326" s="17">
        <f>IF($B326&gt;$C$1,"",p_5*$R325)</f>
        <v>1108.5360392444013</v>
      </c>
      <c r="AH326" s="18">
        <f t="shared" ref="AH326:AH389" si="141">IF($B326&gt;$C$1,"",AG326+AF326)</f>
        <v>5834.4002065494806</v>
      </c>
      <c r="AI326" s="72"/>
      <c r="AJ326" s="73"/>
      <c r="AK326" s="73"/>
      <c r="AL326" s="72"/>
      <c r="AM326" s="73"/>
      <c r="AN326" s="73">
        <f t="shared" ref="AN326:AN389" si="142">AM326+AN325</f>
        <v>518</v>
      </c>
      <c r="AO326" s="19" t="str">
        <f t="shared" ref="AO326:AO389" ca="1" si="143">IF($C326&gt;=TODAY(),"-",(AL326-AD326)^2)</f>
        <v>-</v>
      </c>
      <c r="AP326" s="17" t="str">
        <f t="shared" ref="AP326:AP389" ca="1" si="144">IF($C326&gt;=TODAY(),"-",(AM326-AH326)^2)</f>
        <v>-</v>
      </c>
      <c r="AQ326" s="17" t="str">
        <f t="shared" ref="AQ326:AQ389" ca="1" si="145">IF($C326&gt;=TODAY(),"-",AO326*$AO$2+AP326*$AP$2)</f>
        <v>-</v>
      </c>
      <c r="AR326" s="66" t="str">
        <f t="shared" ref="AR326:AR389" ca="1" si="146">IF($C326&gt;=TODAY(),"-",($AR$2)^((TODAY()-C326-1)))</f>
        <v>-</v>
      </c>
    </row>
    <row r="327" spans="1:44" s="1" customFormat="1" ht="12" x14ac:dyDescent="0.35">
      <c r="A327" s="84"/>
      <c r="B327" s="40">
        <f t="shared" si="126"/>
        <v>324</v>
      </c>
      <c r="C327" s="41">
        <f t="shared" si="127"/>
        <v>44175</v>
      </c>
      <c r="D327" s="28">
        <f>'I Disease Parameters'!$E$6/(1000*365)</f>
        <v>2.4383561643835616E-5</v>
      </c>
      <c r="E327" s="28">
        <f>'I Disease Parameters'!$E$7/(1000*365)</f>
        <v>1.3698630136986302E-5</v>
      </c>
      <c r="F327" s="27">
        <f>(1-'I Disease Parameters'!$E$8)/'I Disease Parameters'!$E$10</f>
        <v>0.16200000000000001</v>
      </c>
      <c r="G327" s="27">
        <f>'I Disease Parameters'!$E$8/'I Disease Parameters'!$E$11</f>
        <v>3.7999999999999999E-2</v>
      </c>
      <c r="H327" s="27">
        <f>1/'I Disease Parameters'!$E$12</f>
        <v>0.05</v>
      </c>
      <c r="I327" s="27">
        <f>'I Disease Parameters'!$E$9/'I Disease Parameters'!$E$14</f>
        <v>0</v>
      </c>
      <c r="J327" s="82">
        <f t="shared" ref="J327:J390" si="147">J326</f>
        <v>2.9622548171950012</v>
      </c>
      <c r="K327" s="60">
        <f t="shared" ref="K327:K390" si="148">K326</f>
        <v>0.96147505943347544</v>
      </c>
      <c r="L327" s="30">
        <f t="shared" ref="L327:L390" si="149">L326</f>
        <v>0.98499999999999999</v>
      </c>
      <c r="M327" s="27">
        <f>J327/'I Disease Parameters'!$E$12</f>
        <v>0.14811274085975007</v>
      </c>
      <c r="N327" s="27">
        <f>K327/'I Disease Parameters'!$E$13</f>
        <v>4.8073752971673774E-2</v>
      </c>
      <c r="O327" s="27">
        <f>L327/'I Disease Parameters'!$E$13</f>
        <v>4.9250000000000002E-2</v>
      </c>
      <c r="P327" s="27">
        <f>(1-L327)/'I Disease Parameters'!$E$13</f>
        <v>7.5000000000000067E-4</v>
      </c>
      <c r="Q327" s="19">
        <f t="shared" si="128"/>
        <v>672290.79228959256</v>
      </c>
      <c r="R327" s="17">
        <f t="shared" si="129"/>
        <v>26983.835879032526</v>
      </c>
      <c r="S327" s="17">
        <f t="shared" si="130"/>
        <v>236905.62391860379</v>
      </c>
      <c r="T327" s="17">
        <f t="shared" si="131"/>
        <v>55570.455732324626</v>
      </c>
      <c r="U327" s="17">
        <f t="shared" si="132"/>
        <v>4819383.3179812273</v>
      </c>
      <c r="V327" s="17">
        <f t="shared" si="133"/>
        <v>13793.393438659927</v>
      </c>
      <c r="W327" s="17">
        <f t="shared" si="134"/>
        <v>5811134.0258007804</v>
      </c>
      <c r="X327" s="18">
        <f t="shared" ca="1" si="125"/>
        <v>218477.31787760227</v>
      </c>
      <c r="Y327" s="17">
        <f t="shared" si="135"/>
        <v>-4407.4077190943062</v>
      </c>
      <c r="Z327" s="17">
        <f t="shared" si="136"/>
        <v>-1071.6474209922599</v>
      </c>
      <c r="AA327" s="17">
        <f t="shared" si="137"/>
        <v>-7688.0457889909158</v>
      </c>
      <c r="AB327" s="17">
        <f t="shared" si="138"/>
        <v>-1803.3688042285939</v>
      </c>
      <c r="AC327" s="17">
        <f t="shared" si="139"/>
        <v>14989.530730281025</v>
      </c>
      <c r="AD327" s="18">
        <f t="shared" si="140"/>
        <v>43.030368402414751</v>
      </c>
      <c r="AE327" s="19">
        <f>IF($B327&gt;$C$1,"",p_2*$Q326*($S326/$W326)+p_3*$Q326*($T326/$W326))</f>
        <v>4539.8335607017416</v>
      </c>
      <c r="AF327" s="17">
        <f>IF($B327&gt;$C$1,"",p_4*$R326)</f>
        <v>4544.9882946040152</v>
      </c>
      <c r="AG327" s="17">
        <f>IF($B327&gt;$C$1,"",p_5*$R326)</f>
        <v>1066.1083654009419</v>
      </c>
      <c r="AH327" s="18">
        <f t="shared" si="141"/>
        <v>5611.0966600049569</v>
      </c>
      <c r="AI327" s="72"/>
      <c r="AJ327" s="73"/>
      <c r="AK327" s="73"/>
      <c r="AL327" s="72"/>
      <c r="AM327" s="73"/>
      <c r="AN327" s="73">
        <f t="shared" si="142"/>
        <v>518</v>
      </c>
      <c r="AO327" s="19" t="str">
        <f t="shared" ca="1" si="143"/>
        <v>-</v>
      </c>
      <c r="AP327" s="17" t="str">
        <f t="shared" ca="1" si="144"/>
        <v>-</v>
      </c>
      <c r="AQ327" s="17" t="str">
        <f t="shared" ca="1" si="145"/>
        <v>-</v>
      </c>
      <c r="AR327" s="66" t="str">
        <f t="shared" ca="1" si="146"/>
        <v>-</v>
      </c>
    </row>
    <row r="328" spans="1:44" s="1" customFormat="1" ht="12" x14ac:dyDescent="0.35">
      <c r="A328" s="84"/>
      <c r="B328" s="40">
        <f t="shared" si="126"/>
        <v>325</v>
      </c>
      <c r="C328" s="41">
        <f t="shared" si="127"/>
        <v>44176</v>
      </c>
      <c r="D328" s="28">
        <f>'I Disease Parameters'!$E$6/(1000*365)</f>
        <v>2.4383561643835616E-5</v>
      </c>
      <c r="E328" s="28">
        <f>'I Disease Parameters'!$E$7/(1000*365)</f>
        <v>1.3698630136986302E-5</v>
      </c>
      <c r="F328" s="27">
        <f>(1-'I Disease Parameters'!$E$8)/'I Disease Parameters'!$E$10</f>
        <v>0.16200000000000001</v>
      </c>
      <c r="G328" s="27">
        <f>'I Disease Parameters'!$E$8/'I Disease Parameters'!$E$11</f>
        <v>3.7999999999999999E-2</v>
      </c>
      <c r="H328" s="27">
        <f>1/'I Disease Parameters'!$E$12</f>
        <v>0.05</v>
      </c>
      <c r="I328" s="27">
        <f>'I Disease Parameters'!$E$9/'I Disease Parameters'!$E$14</f>
        <v>0</v>
      </c>
      <c r="J328" s="82">
        <f t="shared" si="147"/>
        <v>2.9622548171950012</v>
      </c>
      <c r="K328" s="60">
        <f t="shared" si="148"/>
        <v>0.96147505943347544</v>
      </c>
      <c r="L328" s="30">
        <f t="shared" si="149"/>
        <v>0.98499999999999999</v>
      </c>
      <c r="M328" s="27">
        <f>J328/'I Disease Parameters'!$E$12</f>
        <v>0.14811274085975007</v>
      </c>
      <c r="N328" s="27">
        <f>K328/'I Disease Parameters'!$E$13</f>
        <v>4.8073752971673774E-2</v>
      </c>
      <c r="O328" s="27">
        <f>L328/'I Disease Parameters'!$E$13</f>
        <v>4.9250000000000002E-2</v>
      </c>
      <c r="P328" s="27">
        <f>(1-L328)/'I Disease Parameters'!$E$13</f>
        <v>7.5000000000000067E-4</v>
      </c>
      <c r="Q328" s="19">
        <f t="shared" si="128"/>
        <v>668054.79440127104</v>
      </c>
      <c r="R328" s="17">
        <f t="shared" si="129"/>
        <v>25955.183631790729</v>
      </c>
      <c r="S328" s="17">
        <f t="shared" si="130"/>
        <v>229428.47885255743</v>
      </c>
      <c r="T328" s="17">
        <f t="shared" si="131"/>
        <v>53816.557469992011</v>
      </c>
      <c r="U328" s="17">
        <f t="shared" si="132"/>
        <v>4833899.4251724128</v>
      </c>
      <c r="V328" s="17">
        <f t="shared" si="133"/>
        <v>13835.071280459169</v>
      </c>
      <c r="W328" s="17">
        <f t="shared" si="134"/>
        <v>5811154.4395280238</v>
      </c>
      <c r="X328" s="18">
        <f t="shared" ca="1" si="125"/>
        <v>218477.31787760227</v>
      </c>
      <c r="Y328" s="17">
        <f t="shared" si="135"/>
        <v>-4235.9978883215226</v>
      </c>
      <c r="Z328" s="17">
        <f t="shared" si="136"/>
        <v>-1028.6522472417964</v>
      </c>
      <c r="AA328" s="17">
        <f t="shared" si="137"/>
        <v>-7477.1450660463597</v>
      </c>
      <c r="AB328" s="17">
        <f t="shared" si="138"/>
        <v>-1753.8982623326156</v>
      </c>
      <c r="AC328" s="17">
        <f t="shared" si="139"/>
        <v>14516.107191185467</v>
      </c>
      <c r="AD328" s="18">
        <f t="shared" si="140"/>
        <v>41.677841799242742</v>
      </c>
      <c r="AE328" s="19">
        <f>IF($B328&gt;$C$1,"",p_2*$Q327*($S327/$W327)+p_3*$Q327*($T327/$W327))</f>
        <v>4368.4845701520953</v>
      </c>
      <c r="AF328" s="17">
        <f>IF($B328&gt;$C$1,"",p_4*$R327)</f>
        <v>4371.3814124032697</v>
      </c>
      <c r="AG328" s="17">
        <f>IF($B328&gt;$C$1,"",p_5*$R327)</f>
        <v>1025.3857634032358</v>
      </c>
      <c r="AH328" s="18">
        <f t="shared" si="141"/>
        <v>5396.7671758065053</v>
      </c>
      <c r="AI328" s="72"/>
      <c r="AJ328" s="73"/>
      <c r="AK328" s="73"/>
      <c r="AL328" s="72"/>
      <c r="AM328" s="73"/>
      <c r="AN328" s="73">
        <f t="shared" si="142"/>
        <v>518</v>
      </c>
      <c r="AO328" s="19" t="str">
        <f t="shared" ca="1" si="143"/>
        <v>-</v>
      </c>
      <c r="AP328" s="17" t="str">
        <f t="shared" ca="1" si="144"/>
        <v>-</v>
      </c>
      <c r="AQ328" s="17" t="str">
        <f t="shared" ca="1" si="145"/>
        <v>-</v>
      </c>
      <c r="AR328" s="66" t="str">
        <f t="shared" ca="1" si="146"/>
        <v>-</v>
      </c>
    </row>
    <row r="329" spans="1:44" s="1" customFormat="1" ht="12" x14ac:dyDescent="0.35">
      <c r="A329" s="84"/>
      <c r="B329" s="40">
        <f t="shared" si="126"/>
        <v>326</v>
      </c>
      <c r="C329" s="41">
        <f t="shared" si="127"/>
        <v>44177</v>
      </c>
      <c r="D329" s="28">
        <f>'I Disease Parameters'!$E$6/(1000*365)</f>
        <v>2.4383561643835616E-5</v>
      </c>
      <c r="E329" s="28">
        <f>'I Disease Parameters'!$E$7/(1000*365)</f>
        <v>1.3698630136986302E-5</v>
      </c>
      <c r="F329" s="27">
        <f>(1-'I Disease Parameters'!$E$8)/'I Disease Parameters'!$E$10</f>
        <v>0.16200000000000001</v>
      </c>
      <c r="G329" s="27">
        <f>'I Disease Parameters'!$E$8/'I Disease Parameters'!$E$11</f>
        <v>3.7999999999999999E-2</v>
      </c>
      <c r="H329" s="27">
        <f>1/'I Disease Parameters'!$E$12</f>
        <v>0.05</v>
      </c>
      <c r="I329" s="27">
        <f>'I Disease Parameters'!$E$9/'I Disease Parameters'!$E$14</f>
        <v>0</v>
      </c>
      <c r="J329" s="82">
        <f t="shared" si="147"/>
        <v>2.9622548171950012</v>
      </c>
      <c r="K329" s="60">
        <f t="shared" si="148"/>
        <v>0.96147505943347544</v>
      </c>
      <c r="L329" s="30">
        <f t="shared" si="149"/>
        <v>0.98499999999999999</v>
      </c>
      <c r="M329" s="27">
        <f>J329/'I Disease Parameters'!$E$12</f>
        <v>0.14811274085975007</v>
      </c>
      <c r="N329" s="27">
        <f>K329/'I Disease Parameters'!$E$13</f>
        <v>4.8073752971673774E-2</v>
      </c>
      <c r="O329" s="27">
        <f>L329/'I Disease Parameters'!$E$13</f>
        <v>4.9250000000000002E-2</v>
      </c>
      <c r="P329" s="27">
        <f>(1-L329)/'I Disease Parameters'!$E$13</f>
        <v>7.5000000000000067E-4</v>
      </c>
      <c r="Q329" s="19">
        <f t="shared" si="128"/>
        <v>663983.40301082726</v>
      </c>
      <c r="R329" s="17">
        <f t="shared" si="129"/>
        <v>24967.727952374084</v>
      </c>
      <c r="S329" s="17">
        <f t="shared" si="130"/>
        <v>222158.65180240496</v>
      </c>
      <c r="T329" s="17">
        <f t="shared" si="131"/>
        <v>52111.289361384428</v>
      </c>
      <c r="U329" s="17">
        <f t="shared" si="132"/>
        <v>4847955.0967700928</v>
      </c>
      <c r="V329" s="17">
        <f t="shared" si="133"/>
        <v>13875.433698561663</v>
      </c>
      <c r="W329" s="17">
        <f t="shared" si="134"/>
        <v>5811176.168897083</v>
      </c>
      <c r="X329" s="18">
        <f t="shared" ca="1" si="125"/>
        <v>218477.31787760227</v>
      </c>
      <c r="Y329" s="17">
        <f t="shared" si="135"/>
        <v>-4071.3913904437795</v>
      </c>
      <c r="Z329" s="17">
        <f t="shared" si="136"/>
        <v>-987.45567941664558</v>
      </c>
      <c r="AA329" s="17">
        <f t="shared" si="137"/>
        <v>-7269.8270501524676</v>
      </c>
      <c r="AB329" s="17">
        <f t="shared" si="138"/>
        <v>-1705.2681086075827</v>
      </c>
      <c r="AC329" s="17">
        <f t="shared" si="139"/>
        <v>14055.671597680077</v>
      </c>
      <c r="AD329" s="18">
        <f t="shared" si="140"/>
        <v>40.362418102493393</v>
      </c>
      <c r="AE329" s="19">
        <f>IF($B329&gt;$C$1,"",p_2*$Q328*($S328/$W328)+p_3*$Q328*($T328/$W328))</f>
        <v>4203.936597402213</v>
      </c>
      <c r="AF329" s="17">
        <f>IF($B329&gt;$C$1,"",p_4*$R328)</f>
        <v>4204.7397483500981</v>
      </c>
      <c r="AG329" s="17">
        <f>IF($B329&gt;$C$1,"",p_5*$R328)</f>
        <v>986.29697800804763</v>
      </c>
      <c r="AH329" s="18">
        <f t="shared" si="141"/>
        <v>5191.0367263581456</v>
      </c>
      <c r="AI329" s="72"/>
      <c r="AJ329" s="73"/>
      <c r="AK329" s="73"/>
      <c r="AL329" s="72"/>
      <c r="AM329" s="73"/>
      <c r="AN329" s="73">
        <f t="shared" si="142"/>
        <v>518</v>
      </c>
      <c r="AO329" s="19" t="str">
        <f t="shared" ca="1" si="143"/>
        <v>-</v>
      </c>
      <c r="AP329" s="17" t="str">
        <f t="shared" ca="1" si="144"/>
        <v>-</v>
      </c>
      <c r="AQ329" s="17" t="str">
        <f t="shared" ca="1" si="145"/>
        <v>-</v>
      </c>
      <c r="AR329" s="66" t="str">
        <f t="shared" ca="1" si="146"/>
        <v>-</v>
      </c>
    </row>
    <row r="330" spans="1:44" s="1" customFormat="1" ht="12" x14ac:dyDescent="0.35">
      <c r="A330" s="84"/>
      <c r="B330" s="40">
        <f t="shared" si="126"/>
        <v>327</v>
      </c>
      <c r="C330" s="41">
        <f t="shared" si="127"/>
        <v>44178</v>
      </c>
      <c r="D330" s="28">
        <f>'I Disease Parameters'!$E$6/(1000*365)</f>
        <v>2.4383561643835616E-5</v>
      </c>
      <c r="E330" s="28">
        <f>'I Disease Parameters'!$E$7/(1000*365)</f>
        <v>1.3698630136986302E-5</v>
      </c>
      <c r="F330" s="27">
        <f>(1-'I Disease Parameters'!$E$8)/'I Disease Parameters'!$E$10</f>
        <v>0.16200000000000001</v>
      </c>
      <c r="G330" s="27">
        <f>'I Disease Parameters'!$E$8/'I Disease Parameters'!$E$11</f>
        <v>3.7999999999999999E-2</v>
      </c>
      <c r="H330" s="27">
        <f>1/'I Disease Parameters'!$E$12</f>
        <v>0.05</v>
      </c>
      <c r="I330" s="27">
        <f>'I Disease Parameters'!$E$9/'I Disease Parameters'!$E$14</f>
        <v>0</v>
      </c>
      <c r="J330" s="82">
        <f t="shared" si="147"/>
        <v>2.9622548171950012</v>
      </c>
      <c r="K330" s="60">
        <f t="shared" si="148"/>
        <v>0.96147505943347544</v>
      </c>
      <c r="L330" s="30">
        <f t="shared" si="149"/>
        <v>0.98499999999999999</v>
      </c>
      <c r="M330" s="27">
        <f>J330/'I Disease Parameters'!$E$12</f>
        <v>0.14811274085975007</v>
      </c>
      <c r="N330" s="27">
        <f>K330/'I Disease Parameters'!$E$13</f>
        <v>4.8073752971673774E-2</v>
      </c>
      <c r="O330" s="27">
        <f>L330/'I Disease Parameters'!$E$13</f>
        <v>4.9250000000000002E-2</v>
      </c>
      <c r="P330" s="27">
        <f>(1-L330)/'I Disease Parameters'!$E$13</f>
        <v>7.5000000000000067E-4</v>
      </c>
      <c r="Q330" s="19">
        <f t="shared" si="128"/>
        <v>660070.10048270226</v>
      </c>
      <c r="R330" s="17">
        <f t="shared" si="129"/>
        <v>24019.744375636132</v>
      </c>
      <c r="S330" s="17">
        <f t="shared" si="130"/>
        <v>215092.44787136654</v>
      </c>
      <c r="T330" s="17">
        <f t="shared" si="131"/>
        <v>50453.784702226498</v>
      </c>
      <c r="U330" s="17">
        <f t="shared" si="132"/>
        <v>4861563.1000174703</v>
      </c>
      <c r="V330" s="17">
        <f t="shared" si="133"/>
        <v>13914.517165582702</v>
      </c>
      <c r="W330" s="17">
        <f t="shared" si="134"/>
        <v>5811199.1774494015</v>
      </c>
      <c r="X330" s="18">
        <f t="shared" ca="1" si="125"/>
        <v>218477.31787760227</v>
      </c>
      <c r="Y330" s="17">
        <f t="shared" si="135"/>
        <v>-3913.3025281250011</v>
      </c>
      <c r="Z330" s="17">
        <f t="shared" si="136"/>
        <v>-947.98357673795181</v>
      </c>
      <c r="AA330" s="17">
        <f t="shared" si="137"/>
        <v>-7066.2039310384134</v>
      </c>
      <c r="AB330" s="17">
        <f t="shared" si="138"/>
        <v>-1657.5046591579303</v>
      </c>
      <c r="AC330" s="17">
        <f t="shared" si="139"/>
        <v>13608.003247377463</v>
      </c>
      <c r="AD330" s="18">
        <f t="shared" si="140"/>
        <v>39.083467021038814</v>
      </c>
      <c r="AE330" s="19">
        <f>IF($B330&gt;$C$1,"",p_2*$Q329*($S329/$W329)+p_3*$Q329*($T329/$W329))</f>
        <v>4045.904037407443</v>
      </c>
      <c r="AF330" s="17">
        <f>IF($B330&gt;$C$1,"",p_4*$R329)</f>
        <v>4044.7719282846015</v>
      </c>
      <c r="AG330" s="17">
        <f>IF($B330&gt;$C$1,"",p_5*$R329)</f>
        <v>948.77366219021519</v>
      </c>
      <c r="AH330" s="18">
        <f t="shared" si="141"/>
        <v>4993.5455904748169</v>
      </c>
      <c r="AI330" s="72"/>
      <c r="AJ330" s="73"/>
      <c r="AK330" s="73"/>
      <c r="AL330" s="72"/>
      <c r="AM330" s="73"/>
      <c r="AN330" s="73">
        <f t="shared" si="142"/>
        <v>518</v>
      </c>
      <c r="AO330" s="19" t="str">
        <f t="shared" ca="1" si="143"/>
        <v>-</v>
      </c>
      <c r="AP330" s="17" t="str">
        <f t="shared" ca="1" si="144"/>
        <v>-</v>
      </c>
      <c r="AQ330" s="17" t="str">
        <f t="shared" ca="1" si="145"/>
        <v>-</v>
      </c>
      <c r="AR330" s="66" t="str">
        <f t="shared" ca="1" si="146"/>
        <v>-</v>
      </c>
    </row>
    <row r="331" spans="1:44" s="1" customFormat="1" ht="12" x14ac:dyDescent="0.35">
      <c r="A331" s="84"/>
      <c r="B331" s="40">
        <f t="shared" si="126"/>
        <v>328</v>
      </c>
      <c r="C331" s="41">
        <f t="shared" si="127"/>
        <v>44179</v>
      </c>
      <c r="D331" s="28">
        <f>'I Disease Parameters'!$E$6/(1000*365)</f>
        <v>2.4383561643835616E-5</v>
      </c>
      <c r="E331" s="28">
        <f>'I Disease Parameters'!$E$7/(1000*365)</f>
        <v>1.3698630136986302E-5</v>
      </c>
      <c r="F331" s="27">
        <f>(1-'I Disease Parameters'!$E$8)/'I Disease Parameters'!$E$10</f>
        <v>0.16200000000000001</v>
      </c>
      <c r="G331" s="27">
        <f>'I Disease Parameters'!$E$8/'I Disease Parameters'!$E$11</f>
        <v>3.7999999999999999E-2</v>
      </c>
      <c r="H331" s="27">
        <f>1/'I Disease Parameters'!$E$12</f>
        <v>0.05</v>
      </c>
      <c r="I331" s="27">
        <f>'I Disease Parameters'!$E$9/'I Disease Parameters'!$E$14</f>
        <v>0</v>
      </c>
      <c r="J331" s="82">
        <f t="shared" si="147"/>
        <v>2.9622548171950012</v>
      </c>
      <c r="K331" s="60">
        <f t="shared" si="148"/>
        <v>0.96147505943347544</v>
      </c>
      <c r="L331" s="30">
        <f t="shared" si="149"/>
        <v>0.98499999999999999</v>
      </c>
      <c r="M331" s="27">
        <f>J331/'I Disease Parameters'!$E$12</f>
        <v>0.14811274085975007</v>
      </c>
      <c r="N331" s="27">
        <f>K331/'I Disease Parameters'!$E$13</f>
        <v>4.8073752971673774E-2</v>
      </c>
      <c r="O331" s="27">
        <f>L331/'I Disease Parameters'!$E$13</f>
        <v>4.9250000000000002E-2</v>
      </c>
      <c r="P331" s="27">
        <f>(1-L331)/'I Disease Parameters'!$E$13</f>
        <v>7.5000000000000067E-4</v>
      </c>
      <c r="Q331" s="19">
        <f t="shared" si="128"/>
        <v>656308.64247602178</v>
      </c>
      <c r="R331" s="17">
        <f t="shared" si="129"/>
        <v>23109.580146792123</v>
      </c>
      <c r="S331" s="17">
        <f t="shared" si="130"/>
        <v>208226.07759476261</v>
      </c>
      <c r="T331" s="17">
        <f t="shared" si="131"/>
        <v>48843.154605653697</v>
      </c>
      <c r="U331" s="17">
        <f t="shared" si="132"/>
        <v>4874735.9745528279</v>
      </c>
      <c r="V331" s="17">
        <f t="shared" si="133"/>
        <v>13952.357504109372</v>
      </c>
      <c r="W331" s="17">
        <f t="shared" si="134"/>
        <v>5811223.4293760583</v>
      </c>
      <c r="X331" s="18">
        <f t="shared" ca="1" si="125"/>
        <v>218477.31787760227</v>
      </c>
      <c r="Y331" s="17">
        <f t="shared" si="135"/>
        <v>-3761.4580066804774</v>
      </c>
      <c r="Z331" s="17">
        <f t="shared" si="136"/>
        <v>-910.1642288440089</v>
      </c>
      <c r="AA331" s="17">
        <f t="shared" si="137"/>
        <v>-6866.3702766039351</v>
      </c>
      <c r="AB331" s="17">
        <f t="shared" si="138"/>
        <v>-1610.6300965728005</v>
      </c>
      <c r="AC331" s="17">
        <f t="shared" si="139"/>
        <v>13172.87453535758</v>
      </c>
      <c r="AD331" s="18">
        <f t="shared" si="140"/>
        <v>37.840338526670166</v>
      </c>
      <c r="AE331" s="19">
        <f>IF($B331&gt;$C$1,"",p_2*$Q330*($S330/$W330)+p_3*$Q330*($T330/$W330))</f>
        <v>3894.1136838774041</v>
      </c>
      <c r="AF331" s="17">
        <f>IF($B331&gt;$C$1,"",p_4*$R330)</f>
        <v>3891.1985888530535</v>
      </c>
      <c r="AG331" s="17">
        <f>IF($B331&gt;$C$1,"",p_5*$R330)</f>
        <v>912.75028627417294</v>
      </c>
      <c r="AH331" s="18">
        <f t="shared" si="141"/>
        <v>4803.9488751272265</v>
      </c>
      <c r="AI331" s="72"/>
      <c r="AJ331" s="73"/>
      <c r="AK331" s="73"/>
      <c r="AL331" s="72"/>
      <c r="AM331" s="73"/>
      <c r="AN331" s="73">
        <f t="shared" si="142"/>
        <v>518</v>
      </c>
      <c r="AO331" s="19" t="str">
        <f t="shared" ca="1" si="143"/>
        <v>-</v>
      </c>
      <c r="AP331" s="17" t="str">
        <f t="shared" ca="1" si="144"/>
        <v>-</v>
      </c>
      <c r="AQ331" s="17" t="str">
        <f t="shared" ca="1" si="145"/>
        <v>-</v>
      </c>
      <c r="AR331" s="66" t="str">
        <f t="shared" ca="1" si="146"/>
        <v>-</v>
      </c>
    </row>
    <row r="332" spans="1:44" s="1" customFormat="1" ht="12" x14ac:dyDescent="0.35">
      <c r="A332" s="84"/>
      <c r="B332" s="40">
        <f t="shared" si="126"/>
        <v>329</v>
      </c>
      <c r="C332" s="41">
        <f t="shared" si="127"/>
        <v>44180</v>
      </c>
      <c r="D332" s="28">
        <f>'I Disease Parameters'!$E$6/(1000*365)</f>
        <v>2.4383561643835616E-5</v>
      </c>
      <c r="E332" s="28">
        <f>'I Disease Parameters'!$E$7/(1000*365)</f>
        <v>1.3698630136986302E-5</v>
      </c>
      <c r="F332" s="27">
        <f>(1-'I Disease Parameters'!$E$8)/'I Disease Parameters'!$E$10</f>
        <v>0.16200000000000001</v>
      </c>
      <c r="G332" s="27">
        <f>'I Disease Parameters'!$E$8/'I Disease Parameters'!$E$11</f>
        <v>3.7999999999999999E-2</v>
      </c>
      <c r="H332" s="27">
        <f>1/'I Disease Parameters'!$E$12</f>
        <v>0.05</v>
      </c>
      <c r="I332" s="27">
        <f>'I Disease Parameters'!$E$9/'I Disease Parameters'!$E$14</f>
        <v>0</v>
      </c>
      <c r="J332" s="82">
        <f t="shared" si="147"/>
        <v>2.9622548171950012</v>
      </c>
      <c r="K332" s="60">
        <f t="shared" si="148"/>
        <v>0.96147505943347544</v>
      </c>
      <c r="L332" s="30">
        <f t="shared" si="149"/>
        <v>0.98499999999999999</v>
      </c>
      <c r="M332" s="27">
        <f>J332/'I Disease Parameters'!$E$12</f>
        <v>0.14811274085975007</v>
      </c>
      <c r="N332" s="27">
        <f>K332/'I Disease Parameters'!$E$13</f>
        <v>4.8073752971673774E-2</v>
      </c>
      <c r="O332" s="27">
        <f>L332/'I Disease Parameters'!$E$13</f>
        <v>4.9250000000000002E-2</v>
      </c>
      <c r="P332" s="27">
        <f>(1-L332)/'I Disease Parameters'!$E$13</f>
        <v>7.5000000000000067E-4</v>
      </c>
      <c r="Q332" s="19">
        <f t="shared" si="128"/>
        <v>652693.04604794341</v>
      </c>
      <c r="R332" s="17">
        <f t="shared" si="129"/>
        <v>22235.651771288267</v>
      </c>
      <c r="S332" s="17">
        <f t="shared" si="130"/>
        <v>201555.67328678299</v>
      </c>
      <c r="T332" s="17">
        <f t="shared" si="131"/>
        <v>47278.491836639449</v>
      </c>
      <c r="U332" s="17">
        <f t="shared" si="132"/>
        <v>4887486.0265917629</v>
      </c>
      <c r="V332" s="17">
        <f t="shared" si="133"/>
        <v>13988.989870063611</v>
      </c>
      <c r="W332" s="17">
        <f t="shared" si="134"/>
        <v>5811248.8895344166</v>
      </c>
      <c r="X332" s="18">
        <f t="shared" ca="1" si="125"/>
        <v>218477.31787760227</v>
      </c>
      <c r="Y332" s="17">
        <f t="shared" si="135"/>
        <v>-3615.5964280783664</v>
      </c>
      <c r="Z332" s="17">
        <f t="shared" si="136"/>
        <v>-873.92837550385593</v>
      </c>
      <c r="AA332" s="17">
        <f t="shared" si="137"/>
        <v>-6670.4043079796247</v>
      </c>
      <c r="AB332" s="17">
        <f t="shared" si="138"/>
        <v>-1564.6627690142486</v>
      </c>
      <c r="AC332" s="17">
        <f t="shared" si="139"/>
        <v>12750.052038935013</v>
      </c>
      <c r="AD332" s="18">
        <f t="shared" si="140"/>
        <v>36.632365954239503</v>
      </c>
      <c r="AE332" s="19">
        <f>IF($B332&gt;$C$1,"",p_2*$Q331*($S331/$W331)+p_3*$Q331*($T331/$W331))</f>
        <v>3748.304223445617</v>
      </c>
      <c r="AF332" s="17">
        <f>IF($B332&gt;$C$1,"",p_4*$R331)</f>
        <v>3743.7519837803238</v>
      </c>
      <c r="AG332" s="17">
        <f>IF($B332&gt;$C$1,"",p_5*$R331)</f>
        <v>878.16404557810063</v>
      </c>
      <c r="AH332" s="18">
        <f t="shared" si="141"/>
        <v>4621.9160293584246</v>
      </c>
      <c r="AI332" s="72"/>
      <c r="AJ332" s="73"/>
      <c r="AK332" s="73"/>
      <c r="AL332" s="72"/>
      <c r="AM332" s="73"/>
      <c r="AN332" s="73">
        <f t="shared" si="142"/>
        <v>518</v>
      </c>
      <c r="AO332" s="19" t="str">
        <f t="shared" ca="1" si="143"/>
        <v>-</v>
      </c>
      <c r="AP332" s="17" t="str">
        <f t="shared" ca="1" si="144"/>
        <v>-</v>
      </c>
      <c r="AQ332" s="17" t="str">
        <f t="shared" ca="1" si="145"/>
        <v>-</v>
      </c>
      <c r="AR332" s="66" t="str">
        <f t="shared" ca="1" si="146"/>
        <v>-</v>
      </c>
    </row>
    <row r="333" spans="1:44" s="1" customFormat="1" ht="12" x14ac:dyDescent="0.35">
      <c r="A333" s="84"/>
      <c r="B333" s="40">
        <f t="shared" si="126"/>
        <v>330</v>
      </c>
      <c r="C333" s="41">
        <f t="shared" si="127"/>
        <v>44181</v>
      </c>
      <c r="D333" s="28">
        <f>'I Disease Parameters'!$E$6/(1000*365)</f>
        <v>2.4383561643835616E-5</v>
      </c>
      <c r="E333" s="28">
        <f>'I Disease Parameters'!$E$7/(1000*365)</f>
        <v>1.3698630136986302E-5</v>
      </c>
      <c r="F333" s="27">
        <f>(1-'I Disease Parameters'!$E$8)/'I Disease Parameters'!$E$10</f>
        <v>0.16200000000000001</v>
      </c>
      <c r="G333" s="27">
        <f>'I Disease Parameters'!$E$8/'I Disease Parameters'!$E$11</f>
        <v>3.7999999999999999E-2</v>
      </c>
      <c r="H333" s="27">
        <f>1/'I Disease Parameters'!$E$12</f>
        <v>0.05</v>
      </c>
      <c r="I333" s="27">
        <f>'I Disease Parameters'!$E$9/'I Disease Parameters'!$E$14</f>
        <v>0</v>
      </c>
      <c r="J333" s="82">
        <f t="shared" si="147"/>
        <v>2.9622548171950012</v>
      </c>
      <c r="K333" s="60">
        <f t="shared" si="148"/>
        <v>0.96147505943347544</v>
      </c>
      <c r="L333" s="30">
        <f t="shared" si="149"/>
        <v>0.98499999999999999</v>
      </c>
      <c r="M333" s="27">
        <f>J333/'I Disease Parameters'!$E$12</f>
        <v>0.14811274085975007</v>
      </c>
      <c r="N333" s="27">
        <f>K333/'I Disease Parameters'!$E$13</f>
        <v>4.8073752971673774E-2</v>
      </c>
      <c r="O333" s="27">
        <f>L333/'I Disease Parameters'!$E$13</f>
        <v>4.9250000000000002E-2</v>
      </c>
      <c r="P333" s="27">
        <f>(1-L333)/'I Disease Parameters'!$E$13</f>
        <v>7.5000000000000067E-4</v>
      </c>
      <c r="Q333" s="19">
        <f t="shared" si="128"/>
        <v>649217.57825022354</v>
      </c>
      <c r="R333" s="17">
        <f t="shared" si="129"/>
        <v>21396.442561675893</v>
      </c>
      <c r="S333" s="17">
        <f t="shared" si="130"/>
        <v>195077.30417277216</v>
      </c>
      <c r="T333" s="17">
        <f t="shared" si="131"/>
        <v>45758.874361543327</v>
      </c>
      <c r="U333" s="17">
        <f t="shared" si="132"/>
        <v>4899825.3241156787</v>
      </c>
      <c r="V333" s="17">
        <f t="shared" si="133"/>
        <v>14024.448738941092</v>
      </c>
      <c r="W333" s="17">
        <f t="shared" si="134"/>
        <v>5811275.5234618932</v>
      </c>
      <c r="X333" s="18">
        <f t="shared" ca="1" si="125"/>
        <v>218477.31787760227</v>
      </c>
      <c r="Y333" s="17">
        <f t="shared" si="135"/>
        <v>-3475.4677977198735</v>
      </c>
      <c r="Z333" s="17">
        <f t="shared" si="136"/>
        <v>-839.20920961237425</v>
      </c>
      <c r="AA333" s="17">
        <f t="shared" si="137"/>
        <v>-6478.3691140108276</v>
      </c>
      <c r="AB333" s="17">
        <f t="shared" si="138"/>
        <v>-1519.6174750961218</v>
      </c>
      <c r="AC333" s="17">
        <f t="shared" si="139"/>
        <v>12339.297523915768</v>
      </c>
      <c r="AD333" s="18">
        <f t="shared" si="140"/>
        <v>35.458868877480199</v>
      </c>
      <c r="AE333" s="19">
        <f>IF($B333&gt;$C$1,"",p_2*$Q332*($S332/$W332)+p_3*$Q332*($T332/$W332))</f>
        <v>3608.2257426147498</v>
      </c>
      <c r="AF333" s="17">
        <f>IF($B333&gt;$C$1,"",p_4*$R332)</f>
        <v>3602.1755869486992</v>
      </c>
      <c r="AG333" s="17">
        <f>IF($B333&gt;$C$1,"",p_5*$R332)</f>
        <v>844.95476730895416</v>
      </c>
      <c r="AH333" s="18">
        <f t="shared" si="141"/>
        <v>4447.1303542576534</v>
      </c>
      <c r="AI333" s="72"/>
      <c r="AJ333" s="73"/>
      <c r="AK333" s="73"/>
      <c r="AL333" s="72"/>
      <c r="AM333" s="73"/>
      <c r="AN333" s="73">
        <f t="shared" si="142"/>
        <v>518</v>
      </c>
      <c r="AO333" s="19" t="str">
        <f t="shared" ca="1" si="143"/>
        <v>-</v>
      </c>
      <c r="AP333" s="17" t="str">
        <f t="shared" ca="1" si="144"/>
        <v>-</v>
      </c>
      <c r="AQ333" s="17" t="str">
        <f t="shared" ca="1" si="145"/>
        <v>-</v>
      </c>
      <c r="AR333" s="66" t="str">
        <f t="shared" ca="1" si="146"/>
        <v>-</v>
      </c>
    </row>
    <row r="334" spans="1:44" s="1" customFormat="1" ht="12" x14ac:dyDescent="0.35">
      <c r="A334" s="84"/>
      <c r="B334" s="40">
        <f t="shared" si="126"/>
        <v>331</v>
      </c>
      <c r="C334" s="41">
        <f t="shared" si="127"/>
        <v>44182</v>
      </c>
      <c r="D334" s="28">
        <f>'I Disease Parameters'!$E$6/(1000*365)</f>
        <v>2.4383561643835616E-5</v>
      </c>
      <c r="E334" s="28">
        <f>'I Disease Parameters'!$E$7/(1000*365)</f>
        <v>1.3698630136986302E-5</v>
      </c>
      <c r="F334" s="27">
        <f>(1-'I Disease Parameters'!$E$8)/'I Disease Parameters'!$E$10</f>
        <v>0.16200000000000001</v>
      </c>
      <c r="G334" s="27">
        <f>'I Disease Parameters'!$E$8/'I Disease Parameters'!$E$11</f>
        <v>3.7999999999999999E-2</v>
      </c>
      <c r="H334" s="27">
        <f>1/'I Disease Parameters'!$E$12</f>
        <v>0.05</v>
      </c>
      <c r="I334" s="27">
        <f>'I Disease Parameters'!$E$9/'I Disease Parameters'!$E$14</f>
        <v>0</v>
      </c>
      <c r="J334" s="82">
        <f t="shared" si="147"/>
        <v>2.9622548171950012</v>
      </c>
      <c r="K334" s="60">
        <f t="shared" si="148"/>
        <v>0.96147505943347544</v>
      </c>
      <c r="L334" s="30">
        <f t="shared" si="149"/>
        <v>0.98499999999999999</v>
      </c>
      <c r="M334" s="27">
        <f>J334/'I Disease Parameters'!$E$12</f>
        <v>0.14811274085975007</v>
      </c>
      <c r="N334" s="27">
        <f>K334/'I Disease Parameters'!$E$13</f>
        <v>4.8073752971673774E-2</v>
      </c>
      <c r="O334" s="27">
        <f>L334/'I Disease Parameters'!$E$13</f>
        <v>4.9250000000000002E-2</v>
      </c>
      <c r="P334" s="27">
        <f>(1-L334)/'I Disease Parameters'!$E$13</f>
        <v>7.5000000000000067E-4</v>
      </c>
      <c r="Q334" s="19">
        <f t="shared" si="128"/>
        <v>645876.74520530412</v>
      </c>
      <c r="R334" s="17">
        <f t="shared" si="129"/>
        <v>20590.500195780092</v>
      </c>
      <c r="S334" s="17">
        <f t="shared" si="130"/>
        <v>188786.99036728707</v>
      </c>
      <c r="T334" s="17">
        <f t="shared" si="131"/>
        <v>44283.368626914482</v>
      </c>
      <c r="U334" s="17">
        <f t="shared" si="132"/>
        <v>4911765.6929917727</v>
      </c>
      <c r="V334" s="17">
        <f t="shared" si="133"/>
        <v>14058.767894712249</v>
      </c>
      <c r="W334" s="17">
        <f t="shared" si="134"/>
        <v>5811303.2973870579</v>
      </c>
      <c r="X334" s="18">
        <f t="shared" ca="1" si="125"/>
        <v>218477.31787760227</v>
      </c>
      <c r="Y334" s="17">
        <f t="shared" si="135"/>
        <v>-3340.8330449194182</v>
      </c>
      <c r="Z334" s="17">
        <f t="shared" si="136"/>
        <v>-805.94236589580032</v>
      </c>
      <c r="AA334" s="17">
        <f t="shared" si="137"/>
        <v>-6290.313805485086</v>
      </c>
      <c r="AB334" s="17">
        <f t="shared" si="138"/>
        <v>-1475.5057346288449</v>
      </c>
      <c r="AC334" s="17">
        <f t="shared" si="139"/>
        <v>11940.368876093999</v>
      </c>
      <c r="AD334" s="18">
        <f t="shared" si="140"/>
        <v>34.319155771157966</v>
      </c>
      <c r="AE334" s="19">
        <f>IF($B334&gt;$C$1,"",p_2*$Q333*($S333/$W333)+p_3*$Q333*($T333/$W333))</f>
        <v>3473.6392483922796</v>
      </c>
      <c r="AF334" s="17">
        <f>IF($B334&gt;$C$1,"",p_4*$R333)</f>
        <v>3466.2236949914945</v>
      </c>
      <c r="AG334" s="17">
        <f>IF($B334&gt;$C$1,"",p_5*$R333)</f>
        <v>813.0648173436839</v>
      </c>
      <c r="AH334" s="18">
        <f t="shared" si="141"/>
        <v>4279.2885123351789</v>
      </c>
      <c r="AI334" s="72"/>
      <c r="AJ334" s="73"/>
      <c r="AK334" s="73"/>
      <c r="AL334" s="72"/>
      <c r="AM334" s="73"/>
      <c r="AN334" s="73">
        <f t="shared" si="142"/>
        <v>518</v>
      </c>
      <c r="AO334" s="19" t="str">
        <f t="shared" ca="1" si="143"/>
        <v>-</v>
      </c>
      <c r="AP334" s="17" t="str">
        <f t="shared" ca="1" si="144"/>
        <v>-</v>
      </c>
      <c r="AQ334" s="17" t="str">
        <f t="shared" ca="1" si="145"/>
        <v>-</v>
      </c>
      <c r="AR334" s="66" t="str">
        <f t="shared" ca="1" si="146"/>
        <v>-</v>
      </c>
    </row>
    <row r="335" spans="1:44" s="1" customFormat="1" ht="12" x14ac:dyDescent="0.35">
      <c r="A335" s="84"/>
      <c r="B335" s="40">
        <f t="shared" si="126"/>
        <v>332</v>
      </c>
      <c r="C335" s="41">
        <f t="shared" si="127"/>
        <v>44183</v>
      </c>
      <c r="D335" s="28">
        <f>'I Disease Parameters'!$E$6/(1000*365)</f>
        <v>2.4383561643835616E-5</v>
      </c>
      <c r="E335" s="28">
        <f>'I Disease Parameters'!$E$7/(1000*365)</f>
        <v>1.3698630136986302E-5</v>
      </c>
      <c r="F335" s="27">
        <f>(1-'I Disease Parameters'!$E$8)/'I Disease Parameters'!$E$10</f>
        <v>0.16200000000000001</v>
      </c>
      <c r="G335" s="27">
        <f>'I Disease Parameters'!$E$8/'I Disease Parameters'!$E$11</f>
        <v>3.7999999999999999E-2</v>
      </c>
      <c r="H335" s="27">
        <f>1/'I Disease Parameters'!$E$12</f>
        <v>0.05</v>
      </c>
      <c r="I335" s="27">
        <f>'I Disease Parameters'!$E$9/'I Disease Parameters'!$E$14</f>
        <v>0</v>
      </c>
      <c r="J335" s="82">
        <f t="shared" si="147"/>
        <v>2.9622548171950012</v>
      </c>
      <c r="K335" s="60">
        <f t="shared" si="148"/>
        <v>0.96147505943347544</v>
      </c>
      <c r="L335" s="30">
        <f t="shared" si="149"/>
        <v>0.98499999999999999</v>
      </c>
      <c r="M335" s="27">
        <f>J335/'I Disease Parameters'!$E$12</f>
        <v>0.14811274085975007</v>
      </c>
      <c r="N335" s="27">
        <f>K335/'I Disease Parameters'!$E$13</f>
        <v>4.8073752971673774E-2</v>
      </c>
      <c r="O335" s="27">
        <f>L335/'I Disease Parameters'!$E$13</f>
        <v>4.9250000000000002E-2</v>
      </c>
      <c r="P335" s="27">
        <f>(1-L335)/'I Disease Parameters'!$E$13</f>
        <v>7.5000000000000067E-4</v>
      </c>
      <c r="Q335" s="19">
        <f t="shared" si="128"/>
        <v>642665.28164753655</v>
      </c>
      <c r="R335" s="17">
        <f t="shared" si="129"/>
        <v>19816.434298281281</v>
      </c>
      <c r="S335" s="17">
        <f t="shared" si="130"/>
        <v>182680.71575748338</v>
      </c>
      <c r="T335" s="17">
        <f t="shared" si="131"/>
        <v>42851.032581520361</v>
      </c>
      <c r="U335" s="17">
        <f t="shared" si="132"/>
        <v>4923318.7139534652</v>
      </c>
      <c r="V335" s="17">
        <f t="shared" si="133"/>
        <v>14091.980421182436</v>
      </c>
      <c r="W335" s="17">
        <f t="shared" si="134"/>
        <v>5811332.1782382866</v>
      </c>
      <c r="X335" s="18">
        <f t="shared" ca="1" si="125"/>
        <v>218477.31787760227</v>
      </c>
      <c r="Y335" s="17">
        <f t="shared" si="135"/>
        <v>-3211.4635577675654</v>
      </c>
      <c r="Z335" s="17">
        <f t="shared" si="136"/>
        <v>-774.06589749881095</v>
      </c>
      <c r="AA335" s="17">
        <f t="shared" si="137"/>
        <v>-6106.2746098036878</v>
      </c>
      <c r="AB335" s="17">
        <f t="shared" si="138"/>
        <v>-1432.3360453941204</v>
      </c>
      <c r="AC335" s="17">
        <f t="shared" si="139"/>
        <v>11553.020961692557</v>
      </c>
      <c r="AD335" s="18">
        <f t="shared" si="140"/>
        <v>33.212526470186276</v>
      </c>
      <c r="AE335" s="19">
        <f>IF($B335&gt;$C$1,"",p_2*$Q334*($S334/$W334)+p_3*$Q334*($T334/$W334))</f>
        <v>3344.3162033037274</v>
      </c>
      <c r="AF335" s="17">
        <f>IF($B335&gt;$C$1,"",p_4*$R334)</f>
        <v>3335.661031716375</v>
      </c>
      <c r="AG335" s="17">
        <f>IF($B335&gt;$C$1,"",p_5*$R334)</f>
        <v>782.43900743964343</v>
      </c>
      <c r="AH335" s="18">
        <f t="shared" si="141"/>
        <v>4118.1000391560183</v>
      </c>
      <c r="AI335" s="72"/>
      <c r="AJ335" s="73"/>
      <c r="AK335" s="73"/>
      <c r="AL335" s="72"/>
      <c r="AM335" s="73"/>
      <c r="AN335" s="73">
        <f t="shared" si="142"/>
        <v>518</v>
      </c>
      <c r="AO335" s="19" t="str">
        <f t="shared" ca="1" si="143"/>
        <v>-</v>
      </c>
      <c r="AP335" s="17" t="str">
        <f t="shared" ca="1" si="144"/>
        <v>-</v>
      </c>
      <c r="AQ335" s="17" t="str">
        <f t="shared" ca="1" si="145"/>
        <v>-</v>
      </c>
      <c r="AR335" s="66" t="str">
        <f t="shared" ca="1" si="146"/>
        <v>-</v>
      </c>
    </row>
    <row r="336" spans="1:44" s="1" customFormat="1" ht="12" x14ac:dyDescent="0.35">
      <c r="A336" s="84"/>
      <c r="B336" s="40">
        <f t="shared" si="126"/>
        <v>333</v>
      </c>
      <c r="C336" s="41">
        <f t="shared" si="127"/>
        <v>44184</v>
      </c>
      <c r="D336" s="28">
        <f>'I Disease Parameters'!$E$6/(1000*365)</f>
        <v>2.4383561643835616E-5</v>
      </c>
      <c r="E336" s="28">
        <f>'I Disease Parameters'!$E$7/(1000*365)</f>
        <v>1.3698630136986302E-5</v>
      </c>
      <c r="F336" s="27">
        <f>(1-'I Disease Parameters'!$E$8)/'I Disease Parameters'!$E$10</f>
        <v>0.16200000000000001</v>
      </c>
      <c r="G336" s="27">
        <f>'I Disease Parameters'!$E$8/'I Disease Parameters'!$E$11</f>
        <v>3.7999999999999999E-2</v>
      </c>
      <c r="H336" s="27">
        <f>1/'I Disease Parameters'!$E$12</f>
        <v>0.05</v>
      </c>
      <c r="I336" s="27">
        <f>'I Disease Parameters'!$E$9/'I Disease Parameters'!$E$14</f>
        <v>0</v>
      </c>
      <c r="J336" s="82">
        <f t="shared" si="147"/>
        <v>2.9622548171950012</v>
      </c>
      <c r="K336" s="60">
        <f t="shared" si="148"/>
        <v>0.96147505943347544</v>
      </c>
      <c r="L336" s="30">
        <f t="shared" si="149"/>
        <v>0.98499999999999999</v>
      </c>
      <c r="M336" s="27">
        <f>J336/'I Disease Parameters'!$E$12</f>
        <v>0.14811274085975007</v>
      </c>
      <c r="N336" s="27">
        <f>K336/'I Disease Parameters'!$E$13</f>
        <v>4.8073752971673774E-2</v>
      </c>
      <c r="O336" s="27">
        <f>L336/'I Disease Parameters'!$E$13</f>
        <v>4.9250000000000002E-2</v>
      </c>
      <c r="P336" s="27">
        <f>(1-L336)/'I Disease Parameters'!$E$13</f>
        <v>7.5000000000000067E-4</v>
      </c>
      <c r="Q336" s="19">
        <f t="shared" si="128"/>
        <v>639578.14091466845</v>
      </c>
      <c r="R336" s="17">
        <f t="shared" si="129"/>
        <v>19072.914055894773</v>
      </c>
      <c r="S336" s="17">
        <f t="shared" si="130"/>
        <v>176754.43985037247</v>
      </c>
      <c r="T336" s="17">
        <f t="shared" si="131"/>
        <v>41460.918455332707</v>
      </c>
      <c r="U336" s="17">
        <f t="shared" si="132"/>
        <v>4934495.7203738699</v>
      </c>
      <c r="V336" s="17">
        <f t="shared" si="133"/>
        <v>14124.118695618576</v>
      </c>
      <c r="W336" s="17">
        <f t="shared" si="134"/>
        <v>5811362.133650138</v>
      </c>
      <c r="X336" s="18">
        <f t="shared" ca="1" si="125"/>
        <v>218477.31787760227</v>
      </c>
      <c r="Y336" s="17">
        <f t="shared" si="135"/>
        <v>-3087.1407328681089</v>
      </c>
      <c r="Z336" s="17">
        <f t="shared" si="136"/>
        <v>-743.52024238650847</v>
      </c>
      <c r="AA336" s="17">
        <f t="shared" si="137"/>
        <v>-5926.2759071109176</v>
      </c>
      <c r="AB336" s="17">
        <f t="shared" si="138"/>
        <v>-1390.1141261876546</v>
      </c>
      <c r="AC336" s="17">
        <f t="shared" si="139"/>
        <v>11177.00642040465</v>
      </c>
      <c r="AD336" s="18">
        <f t="shared" si="140"/>
        <v>32.138274436139909</v>
      </c>
      <c r="AE336" s="19">
        <f>IF($B336&gt;$C$1,"",p_2*$Q335*($S335/$W335)+p_3*$Q335*($T335/$W335))</f>
        <v>3220.0380752738311</v>
      </c>
      <c r="AF336" s="17">
        <f>IF($B336&gt;$C$1,"",p_4*$R335)</f>
        <v>3210.2623563215675</v>
      </c>
      <c r="AG336" s="17">
        <f>IF($B336&gt;$C$1,"",p_5*$R335)</f>
        <v>753.02450333468869</v>
      </c>
      <c r="AH336" s="18">
        <f t="shared" si="141"/>
        <v>3963.2868596562562</v>
      </c>
      <c r="AI336" s="72"/>
      <c r="AJ336" s="73"/>
      <c r="AK336" s="73"/>
      <c r="AL336" s="72"/>
      <c r="AM336" s="73"/>
      <c r="AN336" s="73">
        <f t="shared" si="142"/>
        <v>518</v>
      </c>
      <c r="AO336" s="19" t="str">
        <f t="shared" ca="1" si="143"/>
        <v>-</v>
      </c>
      <c r="AP336" s="17" t="str">
        <f t="shared" ca="1" si="144"/>
        <v>-</v>
      </c>
      <c r="AQ336" s="17" t="str">
        <f t="shared" ca="1" si="145"/>
        <v>-</v>
      </c>
      <c r="AR336" s="66" t="str">
        <f t="shared" ca="1" si="146"/>
        <v>-</v>
      </c>
    </row>
    <row r="337" spans="1:44" s="1" customFormat="1" ht="12" x14ac:dyDescent="0.35">
      <c r="A337" s="84"/>
      <c r="B337" s="40">
        <f t="shared" si="126"/>
        <v>334</v>
      </c>
      <c r="C337" s="41">
        <f t="shared" si="127"/>
        <v>44185</v>
      </c>
      <c r="D337" s="28">
        <f>'I Disease Parameters'!$E$6/(1000*365)</f>
        <v>2.4383561643835616E-5</v>
      </c>
      <c r="E337" s="28">
        <f>'I Disease Parameters'!$E$7/(1000*365)</f>
        <v>1.3698630136986302E-5</v>
      </c>
      <c r="F337" s="27">
        <f>(1-'I Disease Parameters'!$E$8)/'I Disease Parameters'!$E$10</f>
        <v>0.16200000000000001</v>
      </c>
      <c r="G337" s="27">
        <f>'I Disease Parameters'!$E$8/'I Disease Parameters'!$E$11</f>
        <v>3.7999999999999999E-2</v>
      </c>
      <c r="H337" s="27">
        <f>1/'I Disease Parameters'!$E$12</f>
        <v>0.05</v>
      </c>
      <c r="I337" s="27">
        <f>'I Disease Parameters'!$E$9/'I Disease Parameters'!$E$14</f>
        <v>0</v>
      </c>
      <c r="J337" s="82">
        <f t="shared" si="147"/>
        <v>2.9622548171950012</v>
      </c>
      <c r="K337" s="60">
        <f t="shared" si="148"/>
        <v>0.96147505943347544</v>
      </c>
      <c r="L337" s="30">
        <f t="shared" si="149"/>
        <v>0.98499999999999999</v>
      </c>
      <c r="M337" s="27">
        <f>J337/'I Disease Parameters'!$E$12</f>
        <v>0.14811274085975007</v>
      </c>
      <c r="N337" s="27">
        <f>K337/'I Disease Parameters'!$E$13</f>
        <v>4.8073752971673774E-2</v>
      </c>
      <c r="O337" s="27">
        <f>L337/'I Disease Parameters'!$E$13</f>
        <v>4.9250000000000002E-2</v>
      </c>
      <c r="P337" s="27">
        <f>(1-L337)/'I Disease Parameters'!$E$13</f>
        <v>7.5000000000000067E-4</v>
      </c>
      <c r="Q337" s="19">
        <f t="shared" si="128"/>
        <v>636610.4853743962</v>
      </c>
      <c r="R337" s="17">
        <f t="shared" si="129"/>
        <v>18358.665874617222</v>
      </c>
      <c r="S337" s="17">
        <f t="shared" si="130"/>
        <v>171004.10864121219</v>
      </c>
      <c r="T337" s="17">
        <f t="shared" si="131"/>
        <v>40112.075308903011</v>
      </c>
      <c r="U337" s="17">
        <f t="shared" si="132"/>
        <v>4945307.7967685275</v>
      </c>
      <c r="V337" s="17">
        <f t="shared" si="133"/>
        <v>14155.214384460076</v>
      </c>
      <c r="W337" s="17">
        <f t="shared" si="134"/>
        <v>5811393.1319676563</v>
      </c>
      <c r="X337" s="18">
        <f t="shared" ca="1" si="125"/>
        <v>218477.31787760227</v>
      </c>
      <c r="Y337" s="17">
        <f t="shared" si="135"/>
        <v>-2967.6555402722443</v>
      </c>
      <c r="Z337" s="17">
        <f t="shared" si="136"/>
        <v>-714.24818127755134</v>
      </c>
      <c r="AA337" s="17">
        <f t="shared" si="137"/>
        <v>-5750.3312091602711</v>
      </c>
      <c r="AB337" s="17">
        <f t="shared" si="138"/>
        <v>-1348.8431464296955</v>
      </c>
      <c r="AC337" s="17">
        <f t="shared" si="139"/>
        <v>10812.076394657604</v>
      </c>
      <c r="AD337" s="18">
        <f t="shared" si="140"/>
        <v>31.095688841500305</v>
      </c>
      <c r="AE337" s="19">
        <f>IF($B337&gt;$C$1,"",p_2*$Q336*($S336/$W336)+p_3*$Q336*($T336/$W336))</f>
        <v>3100.5959026966921</v>
      </c>
      <c r="AF337" s="17">
        <f>IF($B337&gt;$C$1,"",p_4*$R336)</f>
        <v>3089.8120770549535</v>
      </c>
      <c r="AG337" s="17">
        <f>IF($B337&gt;$C$1,"",p_5*$R336)</f>
        <v>724.77073412400136</v>
      </c>
      <c r="AH337" s="18">
        <f t="shared" si="141"/>
        <v>3814.5828111789551</v>
      </c>
      <c r="AI337" s="72"/>
      <c r="AJ337" s="73"/>
      <c r="AK337" s="73"/>
      <c r="AL337" s="72"/>
      <c r="AM337" s="73"/>
      <c r="AN337" s="73">
        <f t="shared" si="142"/>
        <v>518</v>
      </c>
      <c r="AO337" s="19" t="str">
        <f t="shared" ca="1" si="143"/>
        <v>-</v>
      </c>
      <c r="AP337" s="17" t="str">
        <f t="shared" ca="1" si="144"/>
        <v>-</v>
      </c>
      <c r="AQ337" s="17" t="str">
        <f t="shared" ca="1" si="145"/>
        <v>-</v>
      </c>
      <c r="AR337" s="66" t="str">
        <f t="shared" ca="1" si="146"/>
        <v>-</v>
      </c>
    </row>
    <row r="338" spans="1:44" s="1" customFormat="1" ht="12" x14ac:dyDescent="0.35">
      <c r="A338" s="84"/>
      <c r="B338" s="40">
        <f t="shared" si="126"/>
        <v>335</v>
      </c>
      <c r="C338" s="41">
        <f t="shared" si="127"/>
        <v>44186</v>
      </c>
      <c r="D338" s="28">
        <f>'I Disease Parameters'!$E$6/(1000*365)</f>
        <v>2.4383561643835616E-5</v>
      </c>
      <c r="E338" s="28">
        <f>'I Disease Parameters'!$E$7/(1000*365)</f>
        <v>1.3698630136986302E-5</v>
      </c>
      <c r="F338" s="27">
        <f>(1-'I Disease Parameters'!$E$8)/'I Disease Parameters'!$E$10</f>
        <v>0.16200000000000001</v>
      </c>
      <c r="G338" s="27">
        <f>'I Disease Parameters'!$E$8/'I Disease Parameters'!$E$11</f>
        <v>3.7999999999999999E-2</v>
      </c>
      <c r="H338" s="27">
        <f>1/'I Disease Parameters'!$E$12</f>
        <v>0.05</v>
      </c>
      <c r="I338" s="27">
        <f>'I Disease Parameters'!$E$9/'I Disease Parameters'!$E$14</f>
        <v>0</v>
      </c>
      <c r="J338" s="82">
        <f t="shared" si="147"/>
        <v>2.9622548171950012</v>
      </c>
      <c r="K338" s="60">
        <f t="shared" si="148"/>
        <v>0.96147505943347544</v>
      </c>
      <c r="L338" s="30">
        <f t="shared" si="149"/>
        <v>0.98499999999999999</v>
      </c>
      <c r="M338" s="27">
        <f>J338/'I Disease Parameters'!$E$12</f>
        <v>0.14811274085975007</v>
      </c>
      <c r="N338" s="27">
        <f>K338/'I Disease Parameters'!$E$13</f>
        <v>4.8073752971673774E-2</v>
      </c>
      <c r="O338" s="27">
        <f>L338/'I Disease Parameters'!$E$13</f>
        <v>4.9250000000000002E-2</v>
      </c>
      <c r="P338" s="27">
        <f>(1-L338)/'I Disease Parameters'!$E$13</f>
        <v>7.5000000000000067E-4</v>
      </c>
      <c r="Q338" s="19">
        <f t="shared" si="128"/>
        <v>633757.67727061489</v>
      </c>
      <c r="R338" s="17">
        <f t="shared" si="129"/>
        <v>17672.471085990965</v>
      </c>
      <c r="S338" s="17">
        <f t="shared" si="130"/>
        <v>165425.6645588034</v>
      </c>
      <c r="T338" s="17">
        <f t="shared" si="131"/>
        <v>38803.551366209627</v>
      </c>
      <c r="U338" s="17">
        <f t="shared" si="132"/>
        <v>4955765.7779671289</v>
      </c>
      <c r="V338" s="17">
        <f t="shared" si="133"/>
        <v>14185.298440941753</v>
      </c>
      <c r="W338" s="17">
        <f t="shared" si="134"/>
        <v>5811425.1422487479</v>
      </c>
      <c r="X338" s="18">
        <f t="shared" ca="1" si="125"/>
        <v>218477.31787760227</v>
      </c>
      <c r="Y338" s="17">
        <f t="shared" si="135"/>
        <v>-2852.8081037813099</v>
      </c>
      <c r="Z338" s="17">
        <f t="shared" si="136"/>
        <v>-686.19478862625692</v>
      </c>
      <c r="AA338" s="17">
        <f t="shared" si="137"/>
        <v>-5578.4440824087942</v>
      </c>
      <c r="AB338" s="17">
        <f t="shared" si="138"/>
        <v>-1308.523942693384</v>
      </c>
      <c r="AC338" s="17">
        <f t="shared" si="139"/>
        <v>10457.981198601425</v>
      </c>
      <c r="AD338" s="18">
        <f t="shared" si="140"/>
        <v>30.08405648167718</v>
      </c>
      <c r="AE338" s="19">
        <f>IF($B338&gt;$C$1,"",p_2*$Q337*($S337/$W337)+p_3*$Q337*($T337/$W337))</f>
        <v>2985.7898748708112</v>
      </c>
      <c r="AF338" s="17">
        <f>IF($B338&gt;$C$1,"",p_4*$R337)</f>
        <v>2974.1038716879898</v>
      </c>
      <c r="AG338" s="17">
        <f>IF($B338&gt;$C$1,"",p_5*$R337)</f>
        <v>697.62930323545436</v>
      </c>
      <c r="AH338" s="18">
        <f t="shared" si="141"/>
        <v>3671.733174923444</v>
      </c>
      <c r="AI338" s="72"/>
      <c r="AJ338" s="73"/>
      <c r="AK338" s="73"/>
      <c r="AL338" s="72"/>
      <c r="AM338" s="73"/>
      <c r="AN338" s="73">
        <f t="shared" si="142"/>
        <v>518</v>
      </c>
      <c r="AO338" s="19" t="str">
        <f t="shared" ca="1" si="143"/>
        <v>-</v>
      </c>
      <c r="AP338" s="17" t="str">
        <f t="shared" ca="1" si="144"/>
        <v>-</v>
      </c>
      <c r="AQ338" s="17" t="str">
        <f t="shared" ca="1" si="145"/>
        <v>-</v>
      </c>
      <c r="AR338" s="66" t="str">
        <f t="shared" ca="1" si="146"/>
        <v>-</v>
      </c>
    </row>
    <row r="339" spans="1:44" s="1" customFormat="1" ht="12" x14ac:dyDescent="0.35">
      <c r="A339" s="84"/>
      <c r="B339" s="40">
        <f t="shared" si="126"/>
        <v>336</v>
      </c>
      <c r="C339" s="41">
        <f t="shared" si="127"/>
        <v>44187</v>
      </c>
      <c r="D339" s="28">
        <f>'I Disease Parameters'!$E$6/(1000*365)</f>
        <v>2.4383561643835616E-5</v>
      </c>
      <c r="E339" s="28">
        <f>'I Disease Parameters'!$E$7/(1000*365)</f>
        <v>1.3698630136986302E-5</v>
      </c>
      <c r="F339" s="27">
        <f>(1-'I Disease Parameters'!$E$8)/'I Disease Parameters'!$E$10</f>
        <v>0.16200000000000001</v>
      </c>
      <c r="G339" s="27">
        <f>'I Disease Parameters'!$E$8/'I Disease Parameters'!$E$11</f>
        <v>3.7999999999999999E-2</v>
      </c>
      <c r="H339" s="27">
        <f>1/'I Disease Parameters'!$E$12</f>
        <v>0.05</v>
      </c>
      <c r="I339" s="27">
        <f>'I Disease Parameters'!$E$9/'I Disease Parameters'!$E$14</f>
        <v>0</v>
      </c>
      <c r="J339" s="82">
        <f t="shared" si="147"/>
        <v>2.9622548171950012</v>
      </c>
      <c r="K339" s="60">
        <f t="shared" si="148"/>
        <v>0.96147505943347544</v>
      </c>
      <c r="L339" s="30">
        <f t="shared" si="149"/>
        <v>0.98499999999999999</v>
      </c>
      <c r="M339" s="27">
        <f>J339/'I Disease Parameters'!$E$12</f>
        <v>0.14811274085975007</v>
      </c>
      <c r="N339" s="27">
        <f>K339/'I Disease Parameters'!$E$13</f>
        <v>4.8073752971673774E-2</v>
      </c>
      <c r="O339" s="27">
        <f>L339/'I Disease Parameters'!$E$13</f>
        <v>4.9250000000000002E-2</v>
      </c>
      <c r="P339" s="27">
        <f>(1-L339)/'I Disease Parameters'!$E$13</f>
        <v>7.5000000000000067E-4</v>
      </c>
      <c r="Q339" s="19">
        <f t="shared" si="128"/>
        <v>631015.26997394045</v>
      </c>
      <c r="R339" s="17">
        <f t="shared" si="129"/>
        <v>17013.163707999367</v>
      </c>
      <c r="S339" s="17">
        <f t="shared" si="130"/>
        <v>160015.05554179978</v>
      </c>
      <c r="T339" s="17">
        <f t="shared" si="131"/>
        <v>37534.396143668637</v>
      </c>
      <c r="U339" s="17">
        <f t="shared" si="132"/>
        <v>4965880.2488974165</v>
      </c>
      <c r="V339" s="17">
        <f t="shared" si="133"/>
        <v>14214.401104466411</v>
      </c>
      <c r="W339" s="17">
        <f t="shared" si="134"/>
        <v>5811458.1342648249</v>
      </c>
      <c r="X339" s="18">
        <f t="shared" ca="1" si="125"/>
        <v>218477.31787760227</v>
      </c>
      <c r="Y339" s="17">
        <f t="shared" si="135"/>
        <v>-2742.4072966744425</v>
      </c>
      <c r="Z339" s="17">
        <f t="shared" si="136"/>
        <v>-659.3073779915976</v>
      </c>
      <c r="AA339" s="17">
        <f t="shared" si="137"/>
        <v>-5410.6090170036186</v>
      </c>
      <c r="AB339" s="17">
        <f t="shared" si="138"/>
        <v>-1269.1552225409905</v>
      </c>
      <c r="AC339" s="17">
        <f t="shared" si="139"/>
        <v>10114.470930287614</v>
      </c>
      <c r="AD339" s="18">
        <f t="shared" si="140"/>
        <v>29.102663524658055</v>
      </c>
      <c r="AE339" s="19">
        <f>IF($B339&gt;$C$1,"",p_2*$Q338*($S338/$W338)+p_3*$Q338*($T338/$W338))</f>
        <v>2875.4289278516103</v>
      </c>
      <c r="AF339" s="17">
        <f>IF($B339&gt;$C$1,"",p_4*$R338)</f>
        <v>2862.9403159305361</v>
      </c>
      <c r="AG339" s="17">
        <f>IF($B339&gt;$C$1,"",p_5*$R338)</f>
        <v>671.55390126765667</v>
      </c>
      <c r="AH339" s="18">
        <f t="shared" si="141"/>
        <v>3534.4942171981929</v>
      </c>
      <c r="AI339" s="72"/>
      <c r="AJ339" s="73"/>
      <c r="AK339" s="73"/>
      <c r="AL339" s="72"/>
      <c r="AM339" s="73"/>
      <c r="AN339" s="73">
        <f t="shared" si="142"/>
        <v>518</v>
      </c>
      <c r="AO339" s="19" t="str">
        <f t="shared" ca="1" si="143"/>
        <v>-</v>
      </c>
      <c r="AP339" s="17" t="str">
        <f t="shared" ca="1" si="144"/>
        <v>-</v>
      </c>
      <c r="AQ339" s="17" t="str">
        <f t="shared" ca="1" si="145"/>
        <v>-</v>
      </c>
      <c r="AR339" s="66" t="str">
        <f t="shared" ca="1" si="146"/>
        <v>-</v>
      </c>
    </row>
    <row r="340" spans="1:44" s="1" customFormat="1" ht="12" x14ac:dyDescent="0.35">
      <c r="A340" s="84"/>
      <c r="B340" s="40">
        <f t="shared" si="126"/>
        <v>337</v>
      </c>
      <c r="C340" s="41">
        <f t="shared" si="127"/>
        <v>44188</v>
      </c>
      <c r="D340" s="28">
        <f>'I Disease Parameters'!$E$6/(1000*365)</f>
        <v>2.4383561643835616E-5</v>
      </c>
      <c r="E340" s="28">
        <f>'I Disease Parameters'!$E$7/(1000*365)</f>
        <v>1.3698630136986302E-5</v>
      </c>
      <c r="F340" s="27">
        <f>(1-'I Disease Parameters'!$E$8)/'I Disease Parameters'!$E$10</f>
        <v>0.16200000000000001</v>
      </c>
      <c r="G340" s="27">
        <f>'I Disease Parameters'!$E$8/'I Disease Parameters'!$E$11</f>
        <v>3.7999999999999999E-2</v>
      </c>
      <c r="H340" s="27">
        <f>1/'I Disease Parameters'!$E$12</f>
        <v>0.05</v>
      </c>
      <c r="I340" s="27">
        <f>'I Disease Parameters'!$E$9/'I Disease Parameters'!$E$14</f>
        <v>0</v>
      </c>
      <c r="J340" s="82">
        <f t="shared" si="147"/>
        <v>2.9622548171950012</v>
      </c>
      <c r="K340" s="60">
        <f t="shared" si="148"/>
        <v>0.96147505943347544</v>
      </c>
      <c r="L340" s="30">
        <f t="shared" si="149"/>
        <v>0.98499999999999999</v>
      </c>
      <c r="M340" s="27">
        <f>J340/'I Disease Parameters'!$E$12</f>
        <v>0.14811274085975007</v>
      </c>
      <c r="N340" s="27">
        <f>K340/'I Disease Parameters'!$E$13</f>
        <v>4.8073752971673774E-2</v>
      </c>
      <c r="O340" s="27">
        <f>L340/'I Disease Parameters'!$E$13</f>
        <v>4.9250000000000002E-2</v>
      </c>
      <c r="P340" s="27">
        <f>(1-L340)/'I Disease Parameters'!$E$13</f>
        <v>7.5000000000000067E-4</v>
      </c>
      <c r="Q340" s="19">
        <f t="shared" si="128"/>
        <v>628378.99962113425</v>
      </c>
      <c r="R340" s="17">
        <f t="shared" si="129"/>
        <v>16379.628265031954</v>
      </c>
      <c r="S340" s="17">
        <f t="shared" si="130"/>
        <v>154768.24329834347</v>
      </c>
      <c r="T340" s="17">
        <f t="shared" si="131"/>
        <v>36303.662387578988</v>
      </c>
      <c r="U340" s="17">
        <f t="shared" si="132"/>
        <v>4975661.5449277489</v>
      </c>
      <c r="V340" s="17">
        <f t="shared" si="133"/>
        <v>14242.551901574163</v>
      </c>
      <c r="W340" s="17">
        <f t="shared" si="134"/>
        <v>5811492.0784998378</v>
      </c>
      <c r="X340" s="18">
        <f t="shared" ca="1" si="125"/>
        <v>218477.31787760227</v>
      </c>
      <c r="Y340" s="17">
        <f t="shared" si="135"/>
        <v>-2636.2703528061975</v>
      </c>
      <c r="Z340" s="17">
        <f t="shared" si="136"/>
        <v>-633.53544296741347</v>
      </c>
      <c r="AA340" s="17">
        <f t="shared" si="137"/>
        <v>-5246.812243456312</v>
      </c>
      <c r="AB340" s="17">
        <f t="shared" si="138"/>
        <v>-1230.7337560896485</v>
      </c>
      <c r="AC340" s="17">
        <f t="shared" si="139"/>
        <v>9781.2960303323343</v>
      </c>
      <c r="AD340" s="18">
        <f t="shared" si="140"/>
        <v>28.150797107751714</v>
      </c>
      <c r="AE340" s="19">
        <f>IF($B340&gt;$C$1,"",p_2*$Q339*($S339/$W339)+p_3*$Q339*($T339/$W339))</f>
        <v>2769.3303556695528</v>
      </c>
      <c r="AF340" s="17">
        <f>IF($B340&gt;$C$1,"",p_4*$R339)</f>
        <v>2756.1325206958977</v>
      </c>
      <c r="AG340" s="17">
        <f>IF($B340&gt;$C$1,"",p_5*$R339)</f>
        <v>646.5002209039759</v>
      </c>
      <c r="AH340" s="18">
        <f t="shared" si="141"/>
        <v>3402.6327415998735</v>
      </c>
      <c r="AI340" s="72"/>
      <c r="AJ340" s="73"/>
      <c r="AK340" s="73"/>
      <c r="AL340" s="72"/>
      <c r="AM340" s="73"/>
      <c r="AN340" s="73">
        <f t="shared" si="142"/>
        <v>518</v>
      </c>
      <c r="AO340" s="19" t="str">
        <f t="shared" ca="1" si="143"/>
        <v>-</v>
      </c>
      <c r="AP340" s="17" t="str">
        <f t="shared" ca="1" si="144"/>
        <v>-</v>
      </c>
      <c r="AQ340" s="17" t="str">
        <f t="shared" ca="1" si="145"/>
        <v>-</v>
      </c>
      <c r="AR340" s="66" t="str">
        <f t="shared" ca="1" si="146"/>
        <v>-</v>
      </c>
    </row>
    <row r="341" spans="1:44" s="1" customFormat="1" ht="12" x14ac:dyDescent="0.35">
      <c r="A341" s="84"/>
      <c r="B341" s="40">
        <f t="shared" si="126"/>
        <v>338</v>
      </c>
      <c r="C341" s="41">
        <f t="shared" si="127"/>
        <v>44189</v>
      </c>
      <c r="D341" s="28">
        <f>'I Disease Parameters'!$E$6/(1000*365)</f>
        <v>2.4383561643835616E-5</v>
      </c>
      <c r="E341" s="28">
        <f>'I Disease Parameters'!$E$7/(1000*365)</f>
        <v>1.3698630136986302E-5</v>
      </c>
      <c r="F341" s="27">
        <f>(1-'I Disease Parameters'!$E$8)/'I Disease Parameters'!$E$10</f>
        <v>0.16200000000000001</v>
      </c>
      <c r="G341" s="27">
        <f>'I Disease Parameters'!$E$8/'I Disease Parameters'!$E$11</f>
        <v>3.7999999999999999E-2</v>
      </c>
      <c r="H341" s="27">
        <f>1/'I Disease Parameters'!$E$12</f>
        <v>0.05</v>
      </c>
      <c r="I341" s="27">
        <f>'I Disease Parameters'!$E$9/'I Disease Parameters'!$E$14</f>
        <v>0</v>
      </c>
      <c r="J341" s="82">
        <f t="shared" si="147"/>
        <v>2.9622548171950012</v>
      </c>
      <c r="K341" s="60">
        <f t="shared" si="148"/>
        <v>0.96147505943347544</v>
      </c>
      <c r="L341" s="30">
        <f t="shared" si="149"/>
        <v>0.98499999999999999</v>
      </c>
      <c r="M341" s="27">
        <f>J341/'I Disease Parameters'!$E$12</f>
        <v>0.14811274085975007</v>
      </c>
      <c r="N341" s="27">
        <f>K341/'I Disease Parameters'!$E$13</f>
        <v>4.8073752971673774E-2</v>
      </c>
      <c r="O341" s="27">
        <f>L341/'I Disease Parameters'!$E$13</f>
        <v>4.9250000000000002E-2</v>
      </c>
      <c r="P341" s="27">
        <f>(1-L341)/'I Disease Parameters'!$E$13</f>
        <v>7.5000000000000067E-4</v>
      </c>
      <c r="Q341" s="19">
        <f t="shared" si="128"/>
        <v>625844.77712819667</v>
      </c>
      <c r="R341" s="17">
        <f t="shared" si="129"/>
        <v>15770.797670330696</v>
      </c>
      <c r="S341" s="17">
        <f t="shared" si="130"/>
        <v>149681.21079943958</v>
      </c>
      <c r="T341" s="17">
        <f t="shared" si="131"/>
        <v>35110.407831827593</v>
      </c>
      <c r="U341" s="17">
        <f t="shared" si="132"/>
        <v>4985119.752718064</v>
      </c>
      <c r="V341" s="17">
        <f t="shared" si="133"/>
        <v>14269.779648364847</v>
      </c>
      <c r="W341" s="17">
        <f t="shared" si="134"/>
        <v>5811526.9461478591</v>
      </c>
      <c r="X341" s="18">
        <f t="shared" ca="1" si="125"/>
        <v>218477.31787760227</v>
      </c>
      <c r="Y341" s="17">
        <f t="shared" si="135"/>
        <v>-2534.2224929375807</v>
      </c>
      <c r="Z341" s="17">
        <f t="shared" si="136"/>
        <v>-608.83059470125772</v>
      </c>
      <c r="AA341" s="17">
        <f t="shared" si="137"/>
        <v>-5087.0324989038927</v>
      </c>
      <c r="AB341" s="17">
        <f t="shared" si="138"/>
        <v>-1193.2545557513949</v>
      </c>
      <c r="AC341" s="17">
        <f t="shared" si="139"/>
        <v>9458.2077903151512</v>
      </c>
      <c r="AD341" s="18">
        <f t="shared" si="140"/>
        <v>27.22774679068425</v>
      </c>
      <c r="AE341" s="19">
        <f>IF($B341&gt;$C$1,"",p_2*$Q340*($S340/$W340)+p_3*$Q340*($T340/$W340))</f>
        <v>2667.3194367745218</v>
      </c>
      <c r="AF341" s="17">
        <f>IF($B341&gt;$C$1,"",p_4*$R340)</f>
        <v>2653.4997789351764</v>
      </c>
      <c r="AG341" s="17">
        <f>IF($B341&gt;$C$1,"",p_5*$R340)</f>
        <v>622.42587407121425</v>
      </c>
      <c r="AH341" s="18">
        <f t="shared" si="141"/>
        <v>3275.9256530063908</v>
      </c>
      <c r="AI341" s="72"/>
      <c r="AJ341" s="73"/>
      <c r="AK341" s="73"/>
      <c r="AL341" s="72"/>
      <c r="AM341" s="73"/>
      <c r="AN341" s="73">
        <f t="shared" si="142"/>
        <v>518</v>
      </c>
      <c r="AO341" s="19" t="str">
        <f t="shared" ca="1" si="143"/>
        <v>-</v>
      </c>
      <c r="AP341" s="17" t="str">
        <f t="shared" ca="1" si="144"/>
        <v>-</v>
      </c>
      <c r="AQ341" s="17" t="str">
        <f t="shared" ca="1" si="145"/>
        <v>-</v>
      </c>
      <c r="AR341" s="66" t="str">
        <f t="shared" ca="1" si="146"/>
        <v>-</v>
      </c>
    </row>
    <row r="342" spans="1:44" s="1" customFormat="1" ht="12" x14ac:dyDescent="0.35">
      <c r="A342" s="84"/>
      <c r="B342" s="40">
        <f t="shared" si="126"/>
        <v>339</v>
      </c>
      <c r="C342" s="41">
        <f t="shared" si="127"/>
        <v>44190</v>
      </c>
      <c r="D342" s="28">
        <f>'I Disease Parameters'!$E$6/(1000*365)</f>
        <v>2.4383561643835616E-5</v>
      </c>
      <c r="E342" s="28">
        <f>'I Disease Parameters'!$E$7/(1000*365)</f>
        <v>1.3698630136986302E-5</v>
      </c>
      <c r="F342" s="27">
        <f>(1-'I Disease Parameters'!$E$8)/'I Disease Parameters'!$E$10</f>
        <v>0.16200000000000001</v>
      </c>
      <c r="G342" s="27">
        <f>'I Disease Parameters'!$E$8/'I Disease Parameters'!$E$11</f>
        <v>3.7999999999999999E-2</v>
      </c>
      <c r="H342" s="27">
        <f>1/'I Disease Parameters'!$E$12</f>
        <v>0.05</v>
      </c>
      <c r="I342" s="27">
        <f>'I Disease Parameters'!$E$9/'I Disease Parameters'!$E$14</f>
        <v>0</v>
      </c>
      <c r="J342" s="82">
        <f t="shared" si="147"/>
        <v>2.9622548171950012</v>
      </c>
      <c r="K342" s="60">
        <f t="shared" si="148"/>
        <v>0.96147505943347544</v>
      </c>
      <c r="L342" s="30">
        <f t="shared" si="149"/>
        <v>0.98499999999999999</v>
      </c>
      <c r="M342" s="27">
        <f>J342/'I Disease Parameters'!$E$12</f>
        <v>0.14811274085975007</v>
      </c>
      <c r="N342" s="27">
        <f>K342/'I Disease Parameters'!$E$13</f>
        <v>4.8073752971673774E-2</v>
      </c>
      <c r="O342" s="27">
        <f>L342/'I Disease Parameters'!$E$13</f>
        <v>4.9250000000000002E-2</v>
      </c>
      <c r="P342" s="27">
        <f>(1-L342)/'I Disease Parameters'!$E$13</f>
        <v>7.5000000000000067E-4</v>
      </c>
      <c r="Q342" s="19">
        <f t="shared" si="128"/>
        <v>623408.68056211364</v>
      </c>
      <c r="R342" s="17">
        <f t="shared" si="129"/>
        <v>15185.65117343454</v>
      </c>
      <c r="S342" s="17">
        <f t="shared" si="130"/>
        <v>144749.96905451597</v>
      </c>
      <c r="T342" s="17">
        <f t="shared" si="131"/>
        <v>33953.69678721793</v>
      </c>
      <c r="U342" s="17">
        <f t="shared" si="132"/>
        <v>4994264.7115320722</v>
      </c>
      <c r="V342" s="17">
        <f t="shared" si="133"/>
        <v>14296.112454238719</v>
      </c>
      <c r="W342" s="17">
        <f t="shared" si="134"/>
        <v>5811562.7091093548</v>
      </c>
      <c r="X342" s="18">
        <f t="shared" ca="1" si="125"/>
        <v>218477.31787760227</v>
      </c>
      <c r="Y342" s="17">
        <f t="shared" si="135"/>
        <v>-2436.0965660830261</v>
      </c>
      <c r="Z342" s="17">
        <f t="shared" si="136"/>
        <v>-585.14649689615544</v>
      </c>
      <c r="AA342" s="17">
        <f t="shared" si="137"/>
        <v>-4931.2417449236091</v>
      </c>
      <c r="AB342" s="17">
        <f t="shared" si="138"/>
        <v>-1156.7110446096631</v>
      </c>
      <c r="AC342" s="17">
        <f t="shared" si="139"/>
        <v>9144.9588140081614</v>
      </c>
      <c r="AD342" s="18">
        <f t="shared" si="140"/>
        <v>26.332805873871621</v>
      </c>
      <c r="AE342" s="19">
        <f>IF($B342&gt;$C$1,"",p_2*$Q341*($S341/$W341)+p_3*$Q341*($T341/$W341))</f>
        <v>2569.2290754942369</v>
      </c>
      <c r="AF342" s="17">
        <f>IF($B342&gt;$C$1,"",p_4*$R341)</f>
        <v>2554.8692225935729</v>
      </c>
      <c r="AG342" s="17">
        <f>IF($B342&gt;$C$1,"",p_5*$R341)</f>
        <v>599.29031147256637</v>
      </c>
      <c r="AH342" s="18">
        <f t="shared" si="141"/>
        <v>3154.1595340661393</v>
      </c>
      <c r="AI342" s="72"/>
      <c r="AJ342" s="73"/>
      <c r="AK342" s="73"/>
      <c r="AL342" s="72"/>
      <c r="AM342" s="73"/>
      <c r="AN342" s="73">
        <f t="shared" si="142"/>
        <v>518</v>
      </c>
      <c r="AO342" s="19" t="str">
        <f t="shared" ca="1" si="143"/>
        <v>-</v>
      </c>
      <c r="AP342" s="17" t="str">
        <f t="shared" ca="1" si="144"/>
        <v>-</v>
      </c>
      <c r="AQ342" s="17" t="str">
        <f t="shared" ca="1" si="145"/>
        <v>-</v>
      </c>
      <c r="AR342" s="66" t="str">
        <f t="shared" ca="1" si="146"/>
        <v>-</v>
      </c>
    </row>
    <row r="343" spans="1:44" s="1" customFormat="1" ht="12" x14ac:dyDescent="0.35">
      <c r="A343" s="84"/>
      <c r="B343" s="40">
        <f t="shared" si="126"/>
        <v>340</v>
      </c>
      <c r="C343" s="41">
        <f t="shared" si="127"/>
        <v>44191</v>
      </c>
      <c r="D343" s="28">
        <f>'I Disease Parameters'!$E$6/(1000*365)</f>
        <v>2.4383561643835616E-5</v>
      </c>
      <c r="E343" s="28">
        <f>'I Disease Parameters'!$E$7/(1000*365)</f>
        <v>1.3698630136986302E-5</v>
      </c>
      <c r="F343" s="27">
        <f>(1-'I Disease Parameters'!$E$8)/'I Disease Parameters'!$E$10</f>
        <v>0.16200000000000001</v>
      </c>
      <c r="G343" s="27">
        <f>'I Disease Parameters'!$E$8/'I Disease Parameters'!$E$11</f>
        <v>3.7999999999999999E-2</v>
      </c>
      <c r="H343" s="27">
        <f>1/'I Disease Parameters'!$E$12</f>
        <v>0.05</v>
      </c>
      <c r="I343" s="27">
        <f>'I Disease Parameters'!$E$9/'I Disease Parameters'!$E$14</f>
        <v>0</v>
      </c>
      <c r="J343" s="82">
        <f t="shared" si="147"/>
        <v>2.9622548171950012</v>
      </c>
      <c r="K343" s="60">
        <f t="shared" si="148"/>
        <v>0.96147505943347544</v>
      </c>
      <c r="L343" s="30">
        <f t="shared" si="149"/>
        <v>0.98499999999999999</v>
      </c>
      <c r="M343" s="27">
        <f>J343/'I Disease Parameters'!$E$12</f>
        <v>0.14811274085975007</v>
      </c>
      <c r="N343" s="27">
        <f>K343/'I Disease Parameters'!$E$13</f>
        <v>4.8073752971673774E-2</v>
      </c>
      <c r="O343" s="27">
        <f>L343/'I Disease Parameters'!$E$13</f>
        <v>4.9250000000000002E-2</v>
      </c>
      <c r="P343" s="27">
        <f>(1-L343)/'I Disease Parameters'!$E$13</f>
        <v>7.5000000000000067E-4</v>
      </c>
      <c r="Q343" s="19">
        <f t="shared" si="128"/>
        <v>621066.94785650435</v>
      </c>
      <c r="R343" s="17">
        <f t="shared" si="129"/>
        <v>14623.212374363511</v>
      </c>
      <c r="S343" s="17">
        <f t="shared" si="130"/>
        <v>139970.56321559817</v>
      </c>
      <c r="T343" s="17">
        <f t="shared" si="131"/>
        <v>32832.60157331347</v>
      </c>
      <c r="U343" s="17">
        <f t="shared" si="132"/>
        <v>5003106.0149664795</v>
      </c>
      <c r="V343" s="17">
        <f t="shared" si="133"/>
        <v>14321.577726829133</v>
      </c>
      <c r="W343" s="17">
        <f t="shared" si="134"/>
        <v>5811599.3399862591</v>
      </c>
      <c r="X343" s="18">
        <f t="shared" ca="1" si="125"/>
        <v>218477.31787760227</v>
      </c>
      <c r="Y343" s="17">
        <f t="shared" si="135"/>
        <v>-2341.7327056092909</v>
      </c>
      <c r="Z343" s="17">
        <f t="shared" si="136"/>
        <v>-562.43879907102928</v>
      </c>
      <c r="AA343" s="17">
        <f t="shared" si="137"/>
        <v>-4779.4058389177953</v>
      </c>
      <c r="AB343" s="17">
        <f t="shared" si="138"/>
        <v>-1121.0952139044603</v>
      </c>
      <c r="AC343" s="17">
        <f t="shared" si="139"/>
        <v>8841.3034344073385</v>
      </c>
      <c r="AD343" s="18">
        <f t="shared" si="140"/>
        <v>25.465272590414315</v>
      </c>
      <c r="AE343" s="19">
        <f>IF($B343&gt;$C$1,"",p_2*$Q342*($S342/$W342)+p_3*$Q342*($T342/$W342))</f>
        <v>2474.8994582346945</v>
      </c>
      <c r="AF343" s="17">
        <f>IF($B343&gt;$C$1,"",p_4*$R342)</f>
        <v>2460.0754900963957</v>
      </c>
      <c r="AG343" s="17">
        <f>IF($B343&gt;$C$1,"",p_5*$R342)</f>
        <v>577.05474459051254</v>
      </c>
      <c r="AH343" s="18">
        <f t="shared" si="141"/>
        <v>3037.1302346869084</v>
      </c>
      <c r="AI343" s="72"/>
      <c r="AJ343" s="73"/>
      <c r="AK343" s="73"/>
      <c r="AL343" s="72"/>
      <c r="AM343" s="73"/>
      <c r="AN343" s="73">
        <f t="shared" si="142"/>
        <v>518</v>
      </c>
      <c r="AO343" s="19" t="str">
        <f t="shared" ca="1" si="143"/>
        <v>-</v>
      </c>
      <c r="AP343" s="17" t="str">
        <f t="shared" ca="1" si="144"/>
        <v>-</v>
      </c>
      <c r="AQ343" s="17" t="str">
        <f t="shared" ca="1" si="145"/>
        <v>-</v>
      </c>
      <c r="AR343" s="66" t="str">
        <f t="shared" ca="1" si="146"/>
        <v>-</v>
      </c>
    </row>
    <row r="344" spans="1:44" s="1" customFormat="1" ht="12" x14ac:dyDescent="0.35">
      <c r="A344" s="84"/>
      <c r="B344" s="40">
        <f t="shared" si="126"/>
        <v>341</v>
      </c>
      <c r="C344" s="41">
        <f t="shared" si="127"/>
        <v>44192</v>
      </c>
      <c r="D344" s="28">
        <f>'I Disease Parameters'!$E$6/(1000*365)</f>
        <v>2.4383561643835616E-5</v>
      </c>
      <c r="E344" s="28">
        <f>'I Disease Parameters'!$E$7/(1000*365)</f>
        <v>1.3698630136986302E-5</v>
      </c>
      <c r="F344" s="27">
        <f>(1-'I Disease Parameters'!$E$8)/'I Disease Parameters'!$E$10</f>
        <v>0.16200000000000001</v>
      </c>
      <c r="G344" s="27">
        <f>'I Disease Parameters'!$E$8/'I Disease Parameters'!$E$11</f>
        <v>3.7999999999999999E-2</v>
      </c>
      <c r="H344" s="27">
        <f>1/'I Disease Parameters'!$E$12</f>
        <v>0.05</v>
      </c>
      <c r="I344" s="27">
        <f>'I Disease Parameters'!$E$9/'I Disease Parameters'!$E$14</f>
        <v>0</v>
      </c>
      <c r="J344" s="82">
        <f t="shared" si="147"/>
        <v>2.9622548171950012</v>
      </c>
      <c r="K344" s="60">
        <f t="shared" si="148"/>
        <v>0.96147505943347544</v>
      </c>
      <c r="L344" s="30">
        <f t="shared" si="149"/>
        <v>0.98499999999999999</v>
      </c>
      <c r="M344" s="27">
        <f>J344/'I Disease Parameters'!$E$12</f>
        <v>0.14811274085975007</v>
      </c>
      <c r="N344" s="27">
        <f>K344/'I Disease Parameters'!$E$13</f>
        <v>4.8073752971673774E-2</v>
      </c>
      <c r="O344" s="27">
        <f>L344/'I Disease Parameters'!$E$13</f>
        <v>4.9250000000000002E-2</v>
      </c>
      <c r="P344" s="27">
        <f>(1-L344)/'I Disease Parameters'!$E$13</f>
        <v>7.5000000000000067E-4</v>
      </c>
      <c r="Q344" s="19">
        <f t="shared" si="128"/>
        <v>618815.96985674917</v>
      </c>
      <c r="R344" s="17">
        <f t="shared" si="129"/>
        <v>14082.547305615111</v>
      </c>
      <c r="S344" s="17">
        <f t="shared" si="130"/>
        <v>135339.0780544896</v>
      </c>
      <c r="T344" s="17">
        <f t="shared" si="131"/>
        <v>31746.20380320822</v>
      </c>
      <c r="U344" s="17">
        <f t="shared" si="132"/>
        <v>5011653.0130559104</v>
      </c>
      <c r="V344" s="17">
        <f t="shared" si="133"/>
        <v>14346.202178009118</v>
      </c>
      <c r="W344" s="17">
        <f t="shared" si="134"/>
        <v>5811636.8120759726</v>
      </c>
      <c r="X344" s="18">
        <f t="shared" ca="1" si="125"/>
        <v>218477.31787760227</v>
      </c>
      <c r="Y344" s="17">
        <f t="shared" si="135"/>
        <v>-2250.9779997551814</v>
      </c>
      <c r="Z344" s="17">
        <f t="shared" si="136"/>
        <v>-540.66506874839979</v>
      </c>
      <c r="AA344" s="17">
        <f t="shared" si="137"/>
        <v>-4631.485161108576</v>
      </c>
      <c r="AB344" s="17">
        <f t="shared" si="138"/>
        <v>-1086.3977701052499</v>
      </c>
      <c r="AC344" s="17">
        <f t="shared" si="139"/>
        <v>8546.9980894308537</v>
      </c>
      <c r="AD344" s="18">
        <f t="shared" si="140"/>
        <v>24.624451179985044</v>
      </c>
      <c r="AE344" s="19">
        <f>IF($B344&gt;$C$1,"",p_2*$Q343*($S343/$W343)+p_3*$Q343*($T343/$W343))</f>
        <v>2384.1777241020345</v>
      </c>
      <c r="AF344" s="17">
        <f>IF($B344&gt;$C$1,"",p_4*$R343)</f>
        <v>2368.9604046468889</v>
      </c>
      <c r="AG344" s="17">
        <f>IF($B344&gt;$C$1,"",p_5*$R343)</f>
        <v>555.68207022581339</v>
      </c>
      <c r="AH344" s="18">
        <f t="shared" si="141"/>
        <v>2924.6424748727022</v>
      </c>
      <c r="AI344" s="72"/>
      <c r="AJ344" s="73"/>
      <c r="AK344" s="73"/>
      <c r="AL344" s="72"/>
      <c r="AM344" s="73"/>
      <c r="AN344" s="73">
        <f t="shared" si="142"/>
        <v>518</v>
      </c>
      <c r="AO344" s="19" t="str">
        <f t="shared" ca="1" si="143"/>
        <v>-</v>
      </c>
      <c r="AP344" s="17" t="str">
        <f t="shared" ca="1" si="144"/>
        <v>-</v>
      </c>
      <c r="AQ344" s="17" t="str">
        <f t="shared" ca="1" si="145"/>
        <v>-</v>
      </c>
      <c r="AR344" s="66" t="str">
        <f t="shared" ca="1" si="146"/>
        <v>-</v>
      </c>
    </row>
    <row r="345" spans="1:44" s="1" customFormat="1" ht="12" x14ac:dyDescent="0.35">
      <c r="A345" s="84"/>
      <c r="B345" s="40">
        <f t="shared" si="126"/>
        <v>342</v>
      </c>
      <c r="C345" s="41">
        <f t="shared" si="127"/>
        <v>44193</v>
      </c>
      <c r="D345" s="28">
        <f>'I Disease Parameters'!$E$6/(1000*365)</f>
        <v>2.4383561643835616E-5</v>
      </c>
      <c r="E345" s="28">
        <f>'I Disease Parameters'!$E$7/(1000*365)</f>
        <v>1.3698630136986302E-5</v>
      </c>
      <c r="F345" s="27">
        <f>(1-'I Disease Parameters'!$E$8)/'I Disease Parameters'!$E$10</f>
        <v>0.16200000000000001</v>
      </c>
      <c r="G345" s="27">
        <f>'I Disease Parameters'!$E$8/'I Disease Parameters'!$E$11</f>
        <v>3.7999999999999999E-2</v>
      </c>
      <c r="H345" s="27">
        <f>1/'I Disease Parameters'!$E$12</f>
        <v>0.05</v>
      </c>
      <c r="I345" s="27">
        <f>'I Disease Parameters'!$E$9/'I Disease Parameters'!$E$14</f>
        <v>0</v>
      </c>
      <c r="J345" s="82">
        <f t="shared" si="147"/>
        <v>2.9622548171950012</v>
      </c>
      <c r="K345" s="60">
        <f t="shared" si="148"/>
        <v>0.96147505943347544</v>
      </c>
      <c r="L345" s="30">
        <f t="shared" si="149"/>
        <v>0.98499999999999999</v>
      </c>
      <c r="M345" s="27">
        <f>J345/'I Disease Parameters'!$E$12</f>
        <v>0.14811274085975007</v>
      </c>
      <c r="N345" s="27">
        <f>K345/'I Disease Parameters'!$E$13</f>
        <v>4.8073752971673774E-2</v>
      </c>
      <c r="O345" s="27">
        <f>L345/'I Disease Parameters'!$E$13</f>
        <v>4.9250000000000002E-2</v>
      </c>
      <c r="P345" s="27">
        <f>(1-L345)/'I Disease Parameters'!$E$13</f>
        <v>7.5000000000000067E-4</v>
      </c>
      <c r="Q345" s="19">
        <f t="shared" si="128"/>
        <v>616652.28368052747</v>
      </c>
      <c r="R345" s="17">
        <f t="shared" si="129"/>
        <v>13562.762582471711</v>
      </c>
      <c r="S345" s="17">
        <f t="shared" si="130"/>
        <v>130851.64285530143</v>
      </c>
      <c r="T345" s="17">
        <f t="shared" si="131"/>
        <v>30693.595531157025</v>
      </c>
      <c r="U345" s="17">
        <f t="shared" si="132"/>
        <v>5019914.8147149421</v>
      </c>
      <c r="V345" s="17">
        <f t="shared" si="133"/>
        <v>14370.011830861524</v>
      </c>
      <c r="W345" s="17">
        <f t="shared" si="134"/>
        <v>5811675.0993643999</v>
      </c>
      <c r="X345" s="18">
        <f t="shared" ca="1" si="125"/>
        <v>218477.31787760227</v>
      </c>
      <c r="Y345" s="17">
        <f t="shared" si="135"/>
        <v>-2163.6861762217013</v>
      </c>
      <c r="Z345" s="17">
        <f t="shared" si="136"/>
        <v>-519.7847231434007</v>
      </c>
      <c r="AA345" s="17">
        <f t="shared" si="137"/>
        <v>-4487.4351991881704</v>
      </c>
      <c r="AB345" s="17">
        <f t="shared" si="138"/>
        <v>-1052.6082720511949</v>
      </c>
      <c r="AC345" s="17">
        <f t="shared" si="139"/>
        <v>8261.8016590317711</v>
      </c>
      <c r="AD345" s="18">
        <f t="shared" si="140"/>
        <v>23.809652852405634</v>
      </c>
      <c r="AE345" s="19">
        <f>IF($B345&gt;$C$1,"",p_2*$Q344*($S344/$W344)+p_3*$Q344*($T344/$W344))</f>
        <v>2296.9176495865458</v>
      </c>
      <c r="AF345" s="17">
        <f>IF($B345&gt;$C$1,"",p_4*$R344)</f>
        <v>2281.3726635096482</v>
      </c>
      <c r="AG345" s="17">
        <f>IF($B345&gt;$C$1,"",p_5*$R344)</f>
        <v>535.13679761337426</v>
      </c>
      <c r="AH345" s="18">
        <f t="shared" si="141"/>
        <v>2816.5094611230224</v>
      </c>
      <c r="AI345" s="72"/>
      <c r="AJ345" s="73"/>
      <c r="AK345" s="73"/>
      <c r="AL345" s="72"/>
      <c r="AM345" s="73"/>
      <c r="AN345" s="73">
        <f t="shared" si="142"/>
        <v>518</v>
      </c>
      <c r="AO345" s="19" t="str">
        <f t="shared" ca="1" si="143"/>
        <v>-</v>
      </c>
      <c r="AP345" s="17" t="str">
        <f t="shared" ca="1" si="144"/>
        <v>-</v>
      </c>
      <c r="AQ345" s="17" t="str">
        <f t="shared" ca="1" si="145"/>
        <v>-</v>
      </c>
      <c r="AR345" s="66" t="str">
        <f t="shared" ca="1" si="146"/>
        <v>-</v>
      </c>
    </row>
    <row r="346" spans="1:44" s="1" customFormat="1" ht="12" x14ac:dyDescent="0.35">
      <c r="A346" s="84"/>
      <c r="B346" s="40">
        <f t="shared" si="126"/>
        <v>343</v>
      </c>
      <c r="C346" s="41">
        <f t="shared" si="127"/>
        <v>44194</v>
      </c>
      <c r="D346" s="28">
        <f>'I Disease Parameters'!$E$6/(1000*365)</f>
        <v>2.4383561643835616E-5</v>
      </c>
      <c r="E346" s="28">
        <f>'I Disease Parameters'!$E$7/(1000*365)</f>
        <v>1.3698630136986302E-5</v>
      </c>
      <c r="F346" s="27">
        <f>(1-'I Disease Parameters'!$E$8)/'I Disease Parameters'!$E$10</f>
        <v>0.16200000000000001</v>
      </c>
      <c r="G346" s="27">
        <f>'I Disease Parameters'!$E$8/'I Disease Parameters'!$E$11</f>
        <v>3.7999999999999999E-2</v>
      </c>
      <c r="H346" s="27">
        <f>1/'I Disease Parameters'!$E$12</f>
        <v>0.05</v>
      </c>
      <c r="I346" s="27">
        <f>'I Disease Parameters'!$E$9/'I Disease Parameters'!$E$14</f>
        <v>0</v>
      </c>
      <c r="J346" s="82">
        <f t="shared" si="147"/>
        <v>2.9622548171950012</v>
      </c>
      <c r="K346" s="60">
        <f t="shared" si="148"/>
        <v>0.96147505943347544</v>
      </c>
      <c r="L346" s="30">
        <f t="shared" si="149"/>
        <v>0.98499999999999999</v>
      </c>
      <c r="M346" s="27">
        <f>J346/'I Disease Parameters'!$E$12</f>
        <v>0.14811274085975007</v>
      </c>
      <c r="N346" s="27">
        <f>K346/'I Disease Parameters'!$E$13</f>
        <v>4.8073752971673774E-2</v>
      </c>
      <c r="O346" s="27">
        <f>L346/'I Disease Parameters'!$E$13</f>
        <v>4.9250000000000002E-2</v>
      </c>
      <c r="P346" s="27">
        <f>(1-L346)/'I Disease Parameters'!$E$13</f>
        <v>7.5000000000000067E-4</v>
      </c>
      <c r="Q346" s="19">
        <f t="shared" si="128"/>
        <v>614572.5663800902</v>
      </c>
      <c r="R346" s="17">
        <f t="shared" si="129"/>
        <v>13063.003621628441</v>
      </c>
      <c r="S346" s="17">
        <f t="shared" si="130"/>
        <v>126504.43576263847</v>
      </c>
      <c r="T346" s="17">
        <f t="shared" si="131"/>
        <v>29673.880272520346</v>
      </c>
      <c r="U346" s="17">
        <f t="shared" si="132"/>
        <v>5027900.2904812507</v>
      </c>
      <c r="V346" s="17">
        <f t="shared" si="133"/>
        <v>14393.032027509891</v>
      </c>
      <c r="W346" s="17">
        <f t="shared" si="134"/>
        <v>5811714.1765181283</v>
      </c>
      <c r="X346" s="18">
        <f t="shared" ca="1" si="125"/>
        <v>218477.31787760227</v>
      </c>
      <c r="Y346" s="17">
        <f t="shared" si="135"/>
        <v>-2079.7173004372744</v>
      </c>
      <c r="Z346" s="17">
        <f t="shared" si="136"/>
        <v>-499.75896084326996</v>
      </c>
      <c r="AA346" s="17">
        <f t="shared" si="137"/>
        <v>-4347.2070926629531</v>
      </c>
      <c r="AB346" s="17">
        <f t="shared" si="138"/>
        <v>-1019.7152586366792</v>
      </c>
      <c r="AC346" s="17">
        <f t="shared" si="139"/>
        <v>7985.4757663086057</v>
      </c>
      <c r="AD346" s="18">
        <f t="shared" si="140"/>
        <v>23.020196648367346</v>
      </c>
      <c r="AE346" s="19">
        <f>IF($B346&gt;$C$1,"",p_2*$Q345*($S345/$W345)+p_3*$Q345*($T345/$W345))</f>
        <v>2212.9793469193251</v>
      </c>
      <c r="AF346" s="17">
        <f>IF($B346&gt;$C$1,"",p_4*$R345)</f>
        <v>2197.167538360417</v>
      </c>
      <c r="AG346" s="17">
        <f>IF($B346&gt;$C$1,"",p_5*$R345)</f>
        <v>515.38497813392496</v>
      </c>
      <c r="AH346" s="18">
        <f t="shared" si="141"/>
        <v>2712.5525164943419</v>
      </c>
      <c r="AI346" s="72"/>
      <c r="AJ346" s="73"/>
      <c r="AK346" s="73"/>
      <c r="AL346" s="72"/>
      <c r="AM346" s="73"/>
      <c r="AN346" s="73">
        <f t="shared" si="142"/>
        <v>518</v>
      </c>
      <c r="AO346" s="19" t="str">
        <f t="shared" ca="1" si="143"/>
        <v>-</v>
      </c>
      <c r="AP346" s="17" t="str">
        <f t="shared" ca="1" si="144"/>
        <v>-</v>
      </c>
      <c r="AQ346" s="17" t="str">
        <f t="shared" ca="1" si="145"/>
        <v>-</v>
      </c>
      <c r="AR346" s="66" t="str">
        <f t="shared" ca="1" si="146"/>
        <v>-</v>
      </c>
    </row>
    <row r="347" spans="1:44" s="1" customFormat="1" ht="12" x14ac:dyDescent="0.35">
      <c r="A347" s="84"/>
      <c r="B347" s="40">
        <f t="shared" si="126"/>
        <v>344</v>
      </c>
      <c r="C347" s="41">
        <f t="shared" si="127"/>
        <v>44195</v>
      </c>
      <c r="D347" s="28">
        <f>'I Disease Parameters'!$E$6/(1000*365)</f>
        <v>2.4383561643835616E-5</v>
      </c>
      <c r="E347" s="28">
        <f>'I Disease Parameters'!$E$7/(1000*365)</f>
        <v>1.3698630136986302E-5</v>
      </c>
      <c r="F347" s="27">
        <f>(1-'I Disease Parameters'!$E$8)/'I Disease Parameters'!$E$10</f>
        <v>0.16200000000000001</v>
      </c>
      <c r="G347" s="27">
        <f>'I Disease Parameters'!$E$8/'I Disease Parameters'!$E$11</f>
        <v>3.7999999999999999E-2</v>
      </c>
      <c r="H347" s="27">
        <f>1/'I Disease Parameters'!$E$12</f>
        <v>0.05</v>
      </c>
      <c r="I347" s="27">
        <f>'I Disease Parameters'!$E$9/'I Disease Parameters'!$E$14</f>
        <v>0</v>
      </c>
      <c r="J347" s="82">
        <f t="shared" si="147"/>
        <v>2.9622548171950012</v>
      </c>
      <c r="K347" s="60">
        <f t="shared" si="148"/>
        <v>0.96147505943347544</v>
      </c>
      <c r="L347" s="30">
        <f t="shared" si="149"/>
        <v>0.98499999999999999</v>
      </c>
      <c r="M347" s="27">
        <f>J347/'I Disease Parameters'!$E$12</f>
        <v>0.14811274085975007</v>
      </c>
      <c r="N347" s="27">
        <f>K347/'I Disease Parameters'!$E$13</f>
        <v>4.8073752971673774E-2</v>
      </c>
      <c r="O347" s="27">
        <f>L347/'I Disease Parameters'!$E$13</f>
        <v>4.9250000000000002E-2</v>
      </c>
      <c r="P347" s="27">
        <f>(1-L347)/'I Disease Parameters'!$E$13</f>
        <v>7.5000000000000067E-4</v>
      </c>
      <c r="Q347" s="19">
        <f t="shared" si="128"/>
        <v>612573.62889300124</v>
      </c>
      <c r="R347" s="17">
        <f t="shared" si="129"/>
        <v>12582.45292773698</v>
      </c>
      <c r="S347" s="17">
        <f t="shared" si="130"/>
        <v>122293.68762373415</v>
      </c>
      <c r="T347" s="17">
        <f t="shared" si="131"/>
        <v>28686.173905005628</v>
      </c>
      <c r="U347" s="17">
        <f t="shared" si="132"/>
        <v>5035618.0755263595</v>
      </c>
      <c r="V347" s="17">
        <f t="shared" si="133"/>
        <v>14415.287437714282</v>
      </c>
      <c r="W347" s="17">
        <f t="shared" si="134"/>
        <v>5811754.0188758373</v>
      </c>
      <c r="X347" s="18">
        <f t="shared" ca="1" si="125"/>
        <v>218477.31787760227</v>
      </c>
      <c r="Y347" s="17">
        <f t="shared" si="135"/>
        <v>-1998.9374870889587</v>
      </c>
      <c r="Z347" s="17">
        <f t="shared" si="136"/>
        <v>-480.55069389146047</v>
      </c>
      <c r="AA347" s="17">
        <f t="shared" si="137"/>
        <v>-4210.7481389043242</v>
      </c>
      <c r="AB347" s="17">
        <f t="shared" si="138"/>
        <v>-987.70636751471829</v>
      </c>
      <c r="AC347" s="17">
        <f t="shared" si="139"/>
        <v>7717.7850451087579</v>
      </c>
      <c r="AD347" s="18">
        <f t="shared" si="140"/>
        <v>22.2554102043905</v>
      </c>
      <c r="AE347" s="19">
        <f>IF($B347&gt;$C$1,"",p_2*$Q346*($S346/$W346)+p_3*$Q346*($T346/$W346))</f>
        <v>2132.2289756893183</v>
      </c>
      <c r="AF347" s="17">
        <f>IF($B347&gt;$C$1,"",p_4*$R346)</f>
        <v>2116.2065867038073</v>
      </c>
      <c r="AG347" s="17">
        <f>IF($B347&gt;$C$1,"",p_5*$R346)</f>
        <v>496.39413762188076</v>
      </c>
      <c r="AH347" s="18">
        <f t="shared" si="141"/>
        <v>2612.6007243256881</v>
      </c>
      <c r="AI347" s="72"/>
      <c r="AJ347" s="73"/>
      <c r="AK347" s="73"/>
      <c r="AL347" s="72"/>
      <c r="AM347" s="73"/>
      <c r="AN347" s="73">
        <f t="shared" si="142"/>
        <v>518</v>
      </c>
      <c r="AO347" s="19" t="str">
        <f t="shared" ca="1" si="143"/>
        <v>-</v>
      </c>
      <c r="AP347" s="17" t="str">
        <f t="shared" ca="1" si="144"/>
        <v>-</v>
      </c>
      <c r="AQ347" s="17" t="str">
        <f t="shared" ca="1" si="145"/>
        <v>-</v>
      </c>
      <c r="AR347" s="66" t="str">
        <f t="shared" ca="1" si="146"/>
        <v>-</v>
      </c>
    </row>
    <row r="348" spans="1:44" s="1" customFormat="1" ht="12" x14ac:dyDescent="0.35">
      <c r="A348" s="84"/>
      <c r="B348" s="40">
        <f t="shared" si="126"/>
        <v>345</v>
      </c>
      <c r="C348" s="41">
        <f t="shared" si="127"/>
        <v>44196</v>
      </c>
      <c r="D348" s="28">
        <f>'I Disease Parameters'!$E$6/(1000*365)</f>
        <v>2.4383561643835616E-5</v>
      </c>
      <c r="E348" s="28">
        <f>'I Disease Parameters'!$E$7/(1000*365)</f>
        <v>1.3698630136986302E-5</v>
      </c>
      <c r="F348" s="27">
        <f>(1-'I Disease Parameters'!$E$8)/'I Disease Parameters'!$E$10</f>
        <v>0.16200000000000001</v>
      </c>
      <c r="G348" s="27">
        <f>'I Disease Parameters'!$E$8/'I Disease Parameters'!$E$11</f>
        <v>3.7999999999999999E-2</v>
      </c>
      <c r="H348" s="27">
        <f>1/'I Disease Parameters'!$E$12</f>
        <v>0.05</v>
      </c>
      <c r="I348" s="27">
        <f>'I Disease Parameters'!$E$9/'I Disease Parameters'!$E$14</f>
        <v>0</v>
      </c>
      <c r="J348" s="82">
        <f t="shared" si="147"/>
        <v>2.9622548171950012</v>
      </c>
      <c r="K348" s="60">
        <f t="shared" si="148"/>
        <v>0.96147505943347544</v>
      </c>
      <c r="L348" s="30">
        <f t="shared" si="149"/>
        <v>0.98499999999999999</v>
      </c>
      <c r="M348" s="27">
        <f>J348/'I Disease Parameters'!$E$12</f>
        <v>0.14811274085975007</v>
      </c>
      <c r="N348" s="27">
        <f>K348/'I Disease Parameters'!$E$13</f>
        <v>4.8073752971673774E-2</v>
      </c>
      <c r="O348" s="27">
        <f>L348/'I Disease Parameters'!$E$13</f>
        <v>4.9250000000000002E-2</v>
      </c>
      <c r="P348" s="27">
        <f>(1-L348)/'I Disease Parameters'!$E$13</f>
        <v>7.5000000000000067E-4</v>
      </c>
      <c r="Q348" s="19">
        <f t="shared" si="128"/>
        <v>610652.41026851325</v>
      </c>
      <c r="R348" s="17">
        <f t="shared" si="129"/>
        <v>12120.328447112743</v>
      </c>
      <c r="S348" s="17">
        <f t="shared" si="130"/>
        <v>118215.68536084599</v>
      </c>
      <c r="T348" s="17">
        <f t="shared" si="131"/>
        <v>27729.605459722981</v>
      </c>
      <c r="U348" s="17">
        <f t="shared" si="132"/>
        <v>5043076.5729028406</v>
      </c>
      <c r="V348" s="17">
        <f t="shared" si="133"/>
        <v>14436.802068143035</v>
      </c>
      <c r="W348" s="17">
        <f t="shared" si="134"/>
        <v>5811794.6024390357</v>
      </c>
      <c r="X348" s="18">
        <f t="shared" ca="1" si="125"/>
        <v>218477.31787760227</v>
      </c>
      <c r="Y348" s="17">
        <f t="shared" si="135"/>
        <v>-1921.2186244879849</v>
      </c>
      <c r="Z348" s="17">
        <f t="shared" si="136"/>
        <v>-462.12448062423755</v>
      </c>
      <c r="AA348" s="17">
        <f t="shared" si="137"/>
        <v>-4078.0022628881561</v>
      </c>
      <c r="AB348" s="17">
        <f t="shared" si="138"/>
        <v>-956.56844528264628</v>
      </c>
      <c r="AC348" s="17">
        <f t="shared" si="139"/>
        <v>7458.4973764810711</v>
      </c>
      <c r="AD348" s="18">
        <f t="shared" si="140"/>
        <v>21.514630428753662</v>
      </c>
      <c r="AE348" s="19">
        <f>IF($B348&gt;$C$1,"",p_2*$Q347*($S347/$W347)+p_3*$Q347*($T347/$W347))</f>
        <v>2054.5384672920327</v>
      </c>
      <c r="AF348" s="17">
        <f>IF($B348&gt;$C$1,"",p_4*$R347)</f>
        <v>2038.3573742933909</v>
      </c>
      <c r="AG348" s="17">
        <f>IF($B348&gt;$C$1,"",p_5*$R347)</f>
        <v>478.13321125400523</v>
      </c>
      <c r="AH348" s="18">
        <f t="shared" si="141"/>
        <v>2516.4905855473962</v>
      </c>
      <c r="AI348" s="72"/>
      <c r="AJ348" s="73"/>
      <c r="AK348" s="73"/>
      <c r="AL348" s="72"/>
      <c r="AM348" s="73"/>
      <c r="AN348" s="73">
        <f t="shared" si="142"/>
        <v>518</v>
      </c>
      <c r="AO348" s="19" t="str">
        <f t="shared" ca="1" si="143"/>
        <v>-</v>
      </c>
      <c r="AP348" s="17" t="str">
        <f t="shared" ca="1" si="144"/>
        <v>-</v>
      </c>
      <c r="AQ348" s="17" t="str">
        <f t="shared" ca="1" si="145"/>
        <v>-</v>
      </c>
      <c r="AR348" s="66" t="str">
        <f t="shared" ca="1" si="146"/>
        <v>-</v>
      </c>
    </row>
    <row r="349" spans="1:44" s="1" customFormat="1" ht="12" x14ac:dyDescent="0.35">
      <c r="A349" s="84"/>
      <c r="B349" s="40">
        <f t="shared" si="126"/>
        <v>346</v>
      </c>
      <c r="C349" s="41">
        <f t="shared" si="127"/>
        <v>44197</v>
      </c>
      <c r="D349" s="28">
        <f>'I Disease Parameters'!$E$6/(1000*365)</f>
        <v>2.4383561643835616E-5</v>
      </c>
      <c r="E349" s="28">
        <f>'I Disease Parameters'!$E$7/(1000*365)</f>
        <v>1.3698630136986302E-5</v>
      </c>
      <c r="F349" s="27">
        <f>(1-'I Disease Parameters'!$E$8)/'I Disease Parameters'!$E$10</f>
        <v>0.16200000000000001</v>
      </c>
      <c r="G349" s="27">
        <f>'I Disease Parameters'!$E$8/'I Disease Parameters'!$E$11</f>
        <v>3.7999999999999999E-2</v>
      </c>
      <c r="H349" s="27">
        <f>1/'I Disease Parameters'!$E$12</f>
        <v>0.05</v>
      </c>
      <c r="I349" s="27">
        <f>'I Disease Parameters'!$E$9/'I Disease Parameters'!$E$14</f>
        <v>0</v>
      </c>
      <c r="J349" s="82">
        <f t="shared" si="147"/>
        <v>2.9622548171950012</v>
      </c>
      <c r="K349" s="60">
        <f t="shared" si="148"/>
        <v>0.96147505943347544</v>
      </c>
      <c r="L349" s="30">
        <f t="shared" si="149"/>
        <v>0.98499999999999999</v>
      </c>
      <c r="M349" s="27">
        <f>J349/'I Disease Parameters'!$E$12</f>
        <v>0.14811274085975007</v>
      </c>
      <c r="N349" s="27">
        <f>K349/'I Disease Parameters'!$E$13</f>
        <v>4.8073752971673774E-2</v>
      </c>
      <c r="O349" s="27">
        <f>L349/'I Disease Parameters'!$E$13</f>
        <v>4.9250000000000002E-2</v>
      </c>
      <c r="P349" s="27">
        <f>(1-L349)/'I Disease Parameters'!$E$13</f>
        <v>7.5000000000000067E-4</v>
      </c>
      <c r="Q349" s="19">
        <f t="shared" si="128"/>
        <v>608805.97215718252</v>
      </c>
      <c r="R349" s="17">
        <f t="shared" si="129"/>
        <v>11675.881987563862</v>
      </c>
      <c r="S349" s="17">
        <f t="shared" si="130"/>
        <v>114266.77490828581</v>
      </c>
      <c r="T349" s="17">
        <f t="shared" si="131"/>
        <v>26803.317810118078</v>
      </c>
      <c r="U349" s="17">
        <f t="shared" si="132"/>
        <v>5050283.9569990486</v>
      </c>
      <c r="V349" s="17">
        <f t="shared" si="133"/>
        <v>14457.599272237827</v>
      </c>
      <c r="W349" s="17">
        <f t="shared" si="134"/>
        <v>5811835.9038621988</v>
      </c>
      <c r="X349" s="18">
        <f t="shared" ca="1" si="125"/>
        <v>218477.31787760227</v>
      </c>
      <c r="Y349" s="17">
        <f t="shared" si="135"/>
        <v>-1846.4381113307318</v>
      </c>
      <c r="Z349" s="17">
        <f t="shared" si="136"/>
        <v>-444.44645954888074</v>
      </c>
      <c r="AA349" s="17">
        <f t="shared" si="137"/>
        <v>-3948.910452560187</v>
      </c>
      <c r="AB349" s="17">
        <f t="shared" si="138"/>
        <v>-926.28764960490298</v>
      </c>
      <c r="AC349" s="17">
        <f t="shared" si="139"/>
        <v>7207.3840962080285</v>
      </c>
      <c r="AD349" s="18">
        <f t="shared" si="140"/>
        <v>20.797204094791596</v>
      </c>
      <c r="AE349" s="19">
        <f>IF($B349&gt;$C$1,"",p_2*$Q348*($S348/$W348)+p_3*$Q348*($T348/$W348))</f>
        <v>1979.7852617702029</v>
      </c>
      <c r="AF349" s="17">
        <f>IF($B349&gt;$C$1,"",p_4*$R348)</f>
        <v>1963.4932084322643</v>
      </c>
      <c r="AG349" s="17">
        <f>IF($B349&gt;$C$1,"",p_5*$R348)</f>
        <v>460.57248099028419</v>
      </c>
      <c r="AH349" s="18">
        <f t="shared" si="141"/>
        <v>2424.0656894225485</v>
      </c>
      <c r="AI349" s="72"/>
      <c r="AJ349" s="73"/>
      <c r="AK349" s="73"/>
      <c r="AL349" s="72"/>
      <c r="AM349" s="73"/>
      <c r="AN349" s="73">
        <f t="shared" si="142"/>
        <v>518</v>
      </c>
      <c r="AO349" s="19" t="str">
        <f t="shared" ca="1" si="143"/>
        <v>-</v>
      </c>
      <c r="AP349" s="17" t="str">
        <f t="shared" ca="1" si="144"/>
        <v>-</v>
      </c>
      <c r="AQ349" s="17" t="str">
        <f t="shared" ca="1" si="145"/>
        <v>-</v>
      </c>
      <c r="AR349" s="66" t="str">
        <f t="shared" ca="1" si="146"/>
        <v>-</v>
      </c>
    </row>
    <row r="350" spans="1:44" s="1" customFormat="1" ht="12" x14ac:dyDescent="0.35">
      <c r="A350" s="84"/>
      <c r="B350" s="40">
        <f t="shared" si="126"/>
        <v>347</v>
      </c>
      <c r="C350" s="41">
        <f t="shared" si="127"/>
        <v>44198</v>
      </c>
      <c r="D350" s="28">
        <f>'I Disease Parameters'!$E$6/(1000*365)</f>
        <v>2.4383561643835616E-5</v>
      </c>
      <c r="E350" s="28">
        <f>'I Disease Parameters'!$E$7/(1000*365)</f>
        <v>1.3698630136986302E-5</v>
      </c>
      <c r="F350" s="27">
        <f>(1-'I Disease Parameters'!$E$8)/'I Disease Parameters'!$E$10</f>
        <v>0.16200000000000001</v>
      </c>
      <c r="G350" s="27">
        <f>'I Disease Parameters'!$E$8/'I Disease Parameters'!$E$11</f>
        <v>3.7999999999999999E-2</v>
      </c>
      <c r="H350" s="27">
        <f>1/'I Disease Parameters'!$E$12</f>
        <v>0.05</v>
      </c>
      <c r="I350" s="27">
        <f>'I Disease Parameters'!$E$9/'I Disease Parameters'!$E$14</f>
        <v>0</v>
      </c>
      <c r="J350" s="82">
        <f t="shared" si="147"/>
        <v>2.9622548171950012</v>
      </c>
      <c r="K350" s="60">
        <f t="shared" si="148"/>
        <v>0.96147505943347544</v>
      </c>
      <c r="L350" s="30">
        <f t="shared" si="149"/>
        <v>0.98499999999999999</v>
      </c>
      <c r="M350" s="27">
        <f>J350/'I Disease Parameters'!$E$12</f>
        <v>0.14811274085975007</v>
      </c>
      <c r="N350" s="27">
        <f>K350/'I Disease Parameters'!$E$13</f>
        <v>4.8073752971673774E-2</v>
      </c>
      <c r="O350" s="27">
        <f>L350/'I Disease Parameters'!$E$13</f>
        <v>4.9250000000000002E-2</v>
      </c>
      <c r="P350" s="27">
        <f>(1-L350)/'I Disease Parameters'!$E$13</f>
        <v>7.5000000000000067E-4</v>
      </c>
      <c r="Q350" s="19">
        <f t="shared" si="128"/>
        <v>607031.49355177011</v>
      </c>
      <c r="R350" s="17">
        <f t="shared" si="129"/>
        <v>11248.397703062572</v>
      </c>
      <c r="S350" s="17">
        <f t="shared" si="130"/>
        <v>110443.36374657045</v>
      </c>
      <c r="T350" s="17">
        <f t="shared" si="131"/>
        <v>25906.468266402477</v>
      </c>
      <c r="U350" s="17">
        <f t="shared" si="132"/>
        <v>5057248.177174597</v>
      </c>
      <c r="V350" s="17">
        <f t="shared" si="133"/>
        <v>14477.701760595415</v>
      </c>
      <c r="W350" s="17">
        <f t="shared" si="134"/>
        <v>5811877.9004424028</v>
      </c>
      <c r="X350" s="18">
        <f t="shared" ca="1" si="125"/>
        <v>218477.31787760227</v>
      </c>
      <c r="Y350" s="17">
        <f t="shared" si="135"/>
        <v>-1774.4786054124124</v>
      </c>
      <c r="Z350" s="17">
        <f t="shared" si="136"/>
        <v>-427.48428450128995</v>
      </c>
      <c r="AA350" s="17">
        <f t="shared" si="137"/>
        <v>-3823.411161715354</v>
      </c>
      <c r="AB350" s="17">
        <f t="shared" si="138"/>
        <v>-896.84954371560161</v>
      </c>
      <c r="AC350" s="17">
        <f t="shared" si="139"/>
        <v>6964.2201755484566</v>
      </c>
      <c r="AD350" s="18">
        <f t="shared" si="140"/>
        <v>20.1024883575883</v>
      </c>
      <c r="AE350" s="19">
        <f>IF($B350&gt;$C$1,"",p_2*$Q349*($S349/$W349)+p_3*$Q349*($T349/$W349))</f>
        <v>1907.8520566003544</v>
      </c>
      <c r="AF350" s="17">
        <f>IF($B350&gt;$C$1,"",p_4*$R349)</f>
        <v>1891.4928819853458</v>
      </c>
      <c r="AG350" s="17">
        <f>IF($B350&gt;$C$1,"",p_5*$R349)</f>
        <v>443.68351552742672</v>
      </c>
      <c r="AH350" s="18">
        <f t="shared" si="141"/>
        <v>2335.1763975127724</v>
      </c>
      <c r="AI350" s="72"/>
      <c r="AJ350" s="73"/>
      <c r="AK350" s="73"/>
      <c r="AL350" s="72"/>
      <c r="AM350" s="73"/>
      <c r="AN350" s="73">
        <f t="shared" si="142"/>
        <v>518</v>
      </c>
      <c r="AO350" s="19" t="str">
        <f t="shared" ca="1" si="143"/>
        <v>-</v>
      </c>
      <c r="AP350" s="17" t="str">
        <f t="shared" ca="1" si="144"/>
        <v>-</v>
      </c>
      <c r="AQ350" s="17" t="str">
        <f t="shared" ca="1" si="145"/>
        <v>-</v>
      </c>
      <c r="AR350" s="66" t="str">
        <f t="shared" ca="1" si="146"/>
        <v>-</v>
      </c>
    </row>
    <row r="351" spans="1:44" s="1" customFormat="1" ht="12" x14ac:dyDescent="0.35">
      <c r="A351" s="84"/>
      <c r="B351" s="40">
        <f t="shared" si="126"/>
        <v>348</v>
      </c>
      <c r="C351" s="41">
        <f t="shared" si="127"/>
        <v>44199</v>
      </c>
      <c r="D351" s="28">
        <f>'I Disease Parameters'!$E$6/(1000*365)</f>
        <v>2.4383561643835616E-5</v>
      </c>
      <c r="E351" s="28">
        <f>'I Disease Parameters'!$E$7/(1000*365)</f>
        <v>1.3698630136986302E-5</v>
      </c>
      <c r="F351" s="27">
        <f>(1-'I Disease Parameters'!$E$8)/'I Disease Parameters'!$E$10</f>
        <v>0.16200000000000001</v>
      </c>
      <c r="G351" s="27">
        <f>'I Disease Parameters'!$E$8/'I Disease Parameters'!$E$11</f>
        <v>3.7999999999999999E-2</v>
      </c>
      <c r="H351" s="27">
        <f>1/'I Disease Parameters'!$E$12</f>
        <v>0.05</v>
      </c>
      <c r="I351" s="27">
        <f>'I Disease Parameters'!$E$9/'I Disease Parameters'!$E$14</f>
        <v>0</v>
      </c>
      <c r="J351" s="82">
        <f t="shared" si="147"/>
        <v>2.9622548171950012</v>
      </c>
      <c r="K351" s="60">
        <f t="shared" si="148"/>
        <v>0.96147505943347544</v>
      </c>
      <c r="L351" s="30">
        <f t="shared" si="149"/>
        <v>0.98499999999999999</v>
      </c>
      <c r="M351" s="27">
        <f>J351/'I Disease Parameters'!$E$12</f>
        <v>0.14811274085975007</v>
      </c>
      <c r="N351" s="27">
        <f>K351/'I Disease Parameters'!$E$13</f>
        <v>4.8073752971673774E-2</v>
      </c>
      <c r="O351" s="27">
        <f>L351/'I Disease Parameters'!$E$13</f>
        <v>4.9250000000000002E-2</v>
      </c>
      <c r="P351" s="27">
        <f>(1-L351)/'I Disease Parameters'!$E$13</f>
        <v>7.5000000000000067E-4</v>
      </c>
      <c r="Q351" s="19">
        <f t="shared" si="128"/>
        <v>605326.26576793357</v>
      </c>
      <c r="R351" s="17">
        <f t="shared" si="129"/>
        <v>10837.190641787045</v>
      </c>
      <c r="S351" s="17">
        <f t="shared" si="130"/>
        <v>106741.92306434701</v>
      </c>
      <c r="T351" s="17">
        <f t="shared" si="131"/>
        <v>25038.229082671791</v>
      </c>
      <c r="U351" s="17">
        <f t="shared" si="132"/>
        <v>5063976.9615517557</v>
      </c>
      <c r="V351" s="17">
        <f t="shared" si="133"/>
        <v>14497.131611795217</v>
      </c>
      <c r="W351" s="17">
        <f t="shared" si="134"/>
        <v>5811920.5701084947</v>
      </c>
      <c r="X351" s="18">
        <f t="shared" ca="1" si="125"/>
        <v>218477.31787760227</v>
      </c>
      <c r="Y351" s="17">
        <f t="shared" si="135"/>
        <v>-1705.2277838365408</v>
      </c>
      <c r="Z351" s="17">
        <f t="shared" si="136"/>
        <v>-411.20706127552694</v>
      </c>
      <c r="AA351" s="17">
        <f t="shared" si="137"/>
        <v>-3701.440682223445</v>
      </c>
      <c r="AB351" s="17">
        <f t="shared" si="138"/>
        <v>-868.23918373068591</v>
      </c>
      <c r="AC351" s="17">
        <f t="shared" si="139"/>
        <v>6728.7843771586195</v>
      </c>
      <c r="AD351" s="18">
        <f t="shared" si="140"/>
        <v>19.429851199802215</v>
      </c>
      <c r="AE351" s="19">
        <f>IF($B351&gt;$C$1,"",p_2*$Q350*($S350/$W350)+p_3*$Q350*($T350/$W350))</f>
        <v>1838.626566976757</v>
      </c>
      <c r="AF351" s="17">
        <f>IF($B351&gt;$C$1,"",p_4*$R350)</f>
        <v>1822.2404278961367</v>
      </c>
      <c r="AG351" s="17">
        <f>IF($B351&gt;$C$1,"",p_5*$R350)</f>
        <v>427.43911271637774</v>
      </c>
      <c r="AH351" s="18">
        <f t="shared" si="141"/>
        <v>2249.6795406125143</v>
      </c>
      <c r="AI351" s="72"/>
      <c r="AJ351" s="73"/>
      <c r="AK351" s="73"/>
      <c r="AL351" s="72"/>
      <c r="AM351" s="73"/>
      <c r="AN351" s="73">
        <f t="shared" si="142"/>
        <v>518</v>
      </c>
      <c r="AO351" s="19" t="str">
        <f t="shared" ca="1" si="143"/>
        <v>-</v>
      </c>
      <c r="AP351" s="17" t="str">
        <f t="shared" ca="1" si="144"/>
        <v>-</v>
      </c>
      <c r="AQ351" s="17" t="str">
        <f t="shared" ca="1" si="145"/>
        <v>-</v>
      </c>
      <c r="AR351" s="66" t="str">
        <f t="shared" ca="1" si="146"/>
        <v>-</v>
      </c>
    </row>
    <row r="352" spans="1:44" s="1" customFormat="1" ht="12" x14ac:dyDescent="0.35">
      <c r="A352" s="84"/>
      <c r="B352" s="40">
        <f t="shared" si="126"/>
        <v>349</v>
      </c>
      <c r="C352" s="41">
        <f t="shared" si="127"/>
        <v>44200</v>
      </c>
      <c r="D352" s="28">
        <f>'I Disease Parameters'!$E$6/(1000*365)</f>
        <v>2.4383561643835616E-5</v>
      </c>
      <c r="E352" s="28">
        <f>'I Disease Parameters'!$E$7/(1000*365)</f>
        <v>1.3698630136986302E-5</v>
      </c>
      <c r="F352" s="27">
        <f>(1-'I Disease Parameters'!$E$8)/'I Disease Parameters'!$E$10</f>
        <v>0.16200000000000001</v>
      </c>
      <c r="G352" s="27">
        <f>'I Disease Parameters'!$E$8/'I Disease Parameters'!$E$11</f>
        <v>3.7999999999999999E-2</v>
      </c>
      <c r="H352" s="27">
        <f>1/'I Disease Parameters'!$E$12</f>
        <v>0.05</v>
      </c>
      <c r="I352" s="27">
        <f>'I Disease Parameters'!$E$9/'I Disease Parameters'!$E$14</f>
        <v>0</v>
      </c>
      <c r="J352" s="82">
        <f t="shared" si="147"/>
        <v>2.9622548171950012</v>
      </c>
      <c r="K352" s="60">
        <f t="shared" si="148"/>
        <v>0.96147505943347544</v>
      </c>
      <c r="L352" s="30">
        <f t="shared" si="149"/>
        <v>0.98499999999999999</v>
      </c>
      <c r="M352" s="27">
        <f>J352/'I Disease Parameters'!$E$12</f>
        <v>0.14811274085975007</v>
      </c>
      <c r="N352" s="27">
        <f>K352/'I Disease Parameters'!$E$13</f>
        <v>4.8073752971673774E-2</v>
      </c>
      <c r="O352" s="27">
        <f>L352/'I Disease Parameters'!$E$13</f>
        <v>4.9250000000000002E-2</v>
      </c>
      <c r="P352" s="27">
        <f>(1-L352)/'I Disease Parameters'!$E$13</f>
        <v>7.5000000000000067E-4</v>
      </c>
      <c r="Q352" s="19">
        <f t="shared" si="128"/>
        <v>603687.68765365169</v>
      </c>
      <c r="R352" s="17">
        <f t="shared" si="129"/>
        <v>10441.605355908534</v>
      </c>
      <c r="S352" s="17">
        <f t="shared" si="130"/>
        <v>103158.98957697499</v>
      </c>
      <c r="T352" s="17">
        <f t="shared" si="131"/>
        <v>24197.787883486617</v>
      </c>
      <c r="U352" s="17">
        <f t="shared" si="132"/>
        <v>5070477.8209398761</v>
      </c>
      <c r="V352" s="17">
        <f t="shared" si="133"/>
        <v>14515.910283607222</v>
      </c>
      <c r="W352" s="17">
        <f t="shared" si="134"/>
        <v>5811963.8914098982</v>
      </c>
      <c r="X352" s="18">
        <f t="shared" ca="1" si="125"/>
        <v>218477.31787760227</v>
      </c>
      <c r="Y352" s="17">
        <f t="shared" si="135"/>
        <v>-1638.5781142818742</v>
      </c>
      <c r="Z352" s="17">
        <f t="shared" si="136"/>
        <v>-395.58528587851106</v>
      </c>
      <c r="AA352" s="17">
        <f t="shared" si="137"/>
        <v>-3582.9334873720218</v>
      </c>
      <c r="AB352" s="17">
        <f t="shared" si="138"/>
        <v>-840.4411991851739</v>
      </c>
      <c r="AC352" s="17">
        <f t="shared" si="139"/>
        <v>6500.8593881204724</v>
      </c>
      <c r="AD352" s="18">
        <f t="shared" si="140"/>
        <v>18.778671812004177</v>
      </c>
      <c r="AE352" s="19">
        <f>IF($B352&gt;$C$1,"",p_2*$Q351*($S351/$W351)+p_3*$Q351*($T351/$W351))</f>
        <v>1772.001297145222</v>
      </c>
      <c r="AF352" s="17">
        <f>IF($B352&gt;$C$1,"",p_4*$R351)</f>
        <v>1755.6248839695013</v>
      </c>
      <c r="AG352" s="17">
        <f>IF($B352&gt;$C$1,"",p_5*$R351)</f>
        <v>411.81324438790767</v>
      </c>
      <c r="AH352" s="18">
        <f t="shared" si="141"/>
        <v>2167.4381283574089</v>
      </c>
      <c r="AI352" s="72"/>
      <c r="AJ352" s="73"/>
      <c r="AK352" s="73"/>
      <c r="AL352" s="72"/>
      <c r="AM352" s="73"/>
      <c r="AN352" s="73">
        <f t="shared" si="142"/>
        <v>518</v>
      </c>
      <c r="AO352" s="19" t="str">
        <f t="shared" ca="1" si="143"/>
        <v>-</v>
      </c>
      <c r="AP352" s="17" t="str">
        <f t="shared" ca="1" si="144"/>
        <v>-</v>
      </c>
      <c r="AQ352" s="17" t="str">
        <f t="shared" ca="1" si="145"/>
        <v>-</v>
      </c>
      <c r="AR352" s="66" t="str">
        <f t="shared" ca="1" si="146"/>
        <v>-</v>
      </c>
    </row>
    <row r="353" spans="1:44" s="1" customFormat="1" ht="12" x14ac:dyDescent="0.35">
      <c r="A353" s="84"/>
      <c r="B353" s="40">
        <f t="shared" si="126"/>
        <v>350</v>
      </c>
      <c r="C353" s="41">
        <f t="shared" si="127"/>
        <v>44201</v>
      </c>
      <c r="D353" s="28">
        <f>'I Disease Parameters'!$E$6/(1000*365)</f>
        <v>2.4383561643835616E-5</v>
      </c>
      <c r="E353" s="28">
        <f>'I Disease Parameters'!$E$7/(1000*365)</f>
        <v>1.3698630136986302E-5</v>
      </c>
      <c r="F353" s="27">
        <f>(1-'I Disease Parameters'!$E$8)/'I Disease Parameters'!$E$10</f>
        <v>0.16200000000000001</v>
      </c>
      <c r="G353" s="27">
        <f>'I Disease Parameters'!$E$8/'I Disease Parameters'!$E$11</f>
        <v>3.7999999999999999E-2</v>
      </c>
      <c r="H353" s="27">
        <f>1/'I Disease Parameters'!$E$12</f>
        <v>0.05</v>
      </c>
      <c r="I353" s="27">
        <f>'I Disease Parameters'!$E$9/'I Disease Parameters'!$E$14</f>
        <v>0</v>
      </c>
      <c r="J353" s="82">
        <f t="shared" si="147"/>
        <v>2.9622548171950012</v>
      </c>
      <c r="K353" s="60">
        <f t="shared" si="148"/>
        <v>0.96147505943347544</v>
      </c>
      <c r="L353" s="30">
        <f t="shared" si="149"/>
        <v>0.98499999999999999</v>
      </c>
      <c r="M353" s="27">
        <f>J353/'I Disease Parameters'!$E$12</f>
        <v>0.14811274085975007</v>
      </c>
      <c r="N353" s="27">
        <f>K353/'I Disease Parameters'!$E$13</f>
        <v>4.8073752971673774E-2</v>
      </c>
      <c r="O353" s="27">
        <f>L353/'I Disease Parameters'!$E$13</f>
        <v>4.9250000000000002E-2</v>
      </c>
      <c r="P353" s="27">
        <f>(1-L353)/'I Disease Parameters'!$E$13</f>
        <v>7.5000000000000067E-4</v>
      </c>
      <c r="Q353" s="19">
        <f t="shared" si="128"/>
        <v>602113.26101677527</v>
      </c>
      <c r="R353" s="17">
        <f t="shared" si="129"/>
        <v>10061.014571379836</v>
      </c>
      <c r="S353" s="17">
        <f t="shared" si="130"/>
        <v>99691.167028939904</v>
      </c>
      <c r="T353" s="17">
        <f t="shared" si="131"/>
        <v>23384.34801629046</v>
      </c>
      <c r="U353" s="17">
        <f t="shared" si="132"/>
        <v>5076758.0528717004</v>
      </c>
      <c r="V353" s="17">
        <f t="shared" si="133"/>
        <v>14534.058624519837</v>
      </c>
      <c r="W353" s="17">
        <f t="shared" si="134"/>
        <v>5812007.8435050864</v>
      </c>
      <c r="X353" s="18">
        <f t="shared" ca="1" si="125"/>
        <v>218477.31787760227</v>
      </c>
      <c r="Y353" s="17">
        <f t="shared" si="135"/>
        <v>-1574.426636876422</v>
      </c>
      <c r="Z353" s="17">
        <f t="shared" si="136"/>
        <v>-380.59078452869835</v>
      </c>
      <c r="AA353" s="17">
        <f t="shared" si="137"/>
        <v>-3467.8225480350811</v>
      </c>
      <c r="AB353" s="17">
        <f t="shared" si="138"/>
        <v>-813.43986719615714</v>
      </c>
      <c r="AC353" s="17">
        <f t="shared" si="139"/>
        <v>6280.2319318242371</v>
      </c>
      <c r="AD353" s="18">
        <f t="shared" si="140"/>
        <v>18.148340912615822</v>
      </c>
      <c r="AE353" s="19">
        <f>IF($B353&gt;$C$1,"",p_2*$Q352*($S352/$W352)+p_3*$Q352*($T352/$W352))</f>
        <v>1707.8733223428158</v>
      </c>
      <c r="AF353" s="17">
        <f>IF($B353&gt;$C$1,"",p_4*$R352)</f>
        <v>1691.5400676571826</v>
      </c>
      <c r="AG353" s="17">
        <f>IF($B353&gt;$C$1,"",p_5*$R352)</f>
        <v>396.78100352452429</v>
      </c>
      <c r="AH353" s="18">
        <f t="shared" si="141"/>
        <v>2088.3210711817069</v>
      </c>
      <c r="AI353" s="72"/>
      <c r="AJ353" s="73"/>
      <c r="AK353" s="73"/>
      <c r="AL353" s="72"/>
      <c r="AM353" s="73"/>
      <c r="AN353" s="73">
        <f t="shared" si="142"/>
        <v>518</v>
      </c>
      <c r="AO353" s="19" t="str">
        <f t="shared" ca="1" si="143"/>
        <v>-</v>
      </c>
      <c r="AP353" s="17" t="str">
        <f t="shared" ca="1" si="144"/>
        <v>-</v>
      </c>
      <c r="AQ353" s="17" t="str">
        <f t="shared" ca="1" si="145"/>
        <v>-</v>
      </c>
      <c r="AR353" s="66" t="str">
        <f t="shared" ca="1" si="146"/>
        <v>-</v>
      </c>
    </row>
    <row r="354" spans="1:44" s="1" customFormat="1" ht="12" x14ac:dyDescent="0.35">
      <c r="A354" s="84"/>
      <c r="B354" s="40">
        <f t="shared" si="126"/>
        <v>351</v>
      </c>
      <c r="C354" s="41">
        <f t="shared" si="127"/>
        <v>44202</v>
      </c>
      <c r="D354" s="28">
        <f>'I Disease Parameters'!$E$6/(1000*365)</f>
        <v>2.4383561643835616E-5</v>
      </c>
      <c r="E354" s="28">
        <f>'I Disease Parameters'!$E$7/(1000*365)</f>
        <v>1.3698630136986302E-5</v>
      </c>
      <c r="F354" s="27">
        <f>(1-'I Disease Parameters'!$E$8)/'I Disease Parameters'!$E$10</f>
        <v>0.16200000000000001</v>
      </c>
      <c r="G354" s="27">
        <f>'I Disease Parameters'!$E$8/'I Disease Parameters'!$E$11</f>
        <v>3.7999999999999999E-2</v>
      </c>
      <c r="H354" s="27">
        <f>1/'I Disease Parameters'!$E$12</f>
        <v>0.05</v>
      </c>
      <c r="I354" s="27">
        <f>'I Disease Parameters'!$E$9/'I Disease Parameters'!$E$14</f>
        <v>0</v>
      </c>
      <c r="J354" s="82">
        <f t="shared" si="147"/>
        <v>2.9622548171950012</v>
      </c>
      <c r="K354" s="60">
        <f t="shared" si="148"/>
        <v>0.96147505943347544</v>
      </c>
      <c r="L354" s="30">
        <f t="shared" si="149"/>
        <v>0.98499999999999999</v>
      </c>
      <c r="M354" s="27">
        <f>J354/'I Disease Parameters'!$E$12</f>
        <v>0.14811274085975007</v>
      </c>
      <c r="N354" s="27">
        <f>K354/'I Disease Parameters'!$E$13</f>
        <v>4.8073752971673774E-2</v>
      </c>
      <c r="O354" s="27">
        <f>L354/'I Disease Parameters'!$E$13</f>
        <v>4.9250000000000002E-2</v>
      </c>
      <c r="P354" s="27">
        <f>(1-L354)/'I Disease Parameters'!$E$13</f>
        <v>7.5000000000000067E-4</v>
      </c>
      <c r="Q354" s="19">
        <f t="shared" si="128"/>
        <v>600600.58626053296</v>
      </c>
      <c r="R354" s="17">
        <f t="shared" si="129"/>
        <v>9694.8179158920266</v>
      </c>
      <c r="S354" s="17">
        <f t="shared" si="130"/>
        <v>96335.1274056314</v>
      </c>
      <c r="T354" s="17">
        <f t="shared" si="131"/>
        <v>22597.128835653901</v>
      </c>
      <c r="U354" s="17">
        <f t="shared" si="132"/>
        <v>5082824.7457320886</v>
      </c>
      <c r="V354" s="17">
        <f t="shared" si="133"/>
        <v>14551.596885532055</v>
      </c>
      <c r="W354" s="17">
        <f t="shared" si="134"/>
        <v>5812052.406149799</v>
      </c>
      <c r="X354" s="18">
        <f t="shared" ca="1" si="125"/>
        <v>218477.31787760227</v>
      </c>
      <c r="Y354" s="17">
        <f t="shared" si="135"/>
        <v>-1512.6747562423116</v>
      </c>
      <c r="Z354" s="17">
        <f t="shared" si="136"/>
        <v>-366.19665548780904</v>
      </c>
      <c r="AA354" s="17">
        <f t="shared" si="137"/>
        <v>-3356.0396233085048</v>
      </c>
      <c r="AB354" s="17">
        <f t="shared" si="138"/>
        <v>-787.21918063655903</v>
      </c>
      <c r="AC354" s="17">
        <f t="shared" si="139"/>
        <v>6066.692860388197</v>
      </c>
      <c r="AD354" s="18">
        <f t="shared" si="140"/>
        <v>17.538261012217845</v>
      </c>
      <c r="AE354" s="19">
        <f>IF($B354&gt;$C$1,"",p_2*$Q353*($S353/$W353)+p_3*$Q353*($T353/$W353))</f>
        <v>1646.144080905573</v>
      </c>
      <c r="AF354" s="17">
        <f>IF($B354&gt;$C$1,"",p_4*$R353)</f>
        <v>1629.8843605635334</v>
      </c>
      <c r="AG354" s="17">
        <f>IF($B354&gt;$C$1,"",p_5*$R353)</f>
        <v>382.31855371243375</v>
      </c>
      <c r="AH354" s="18">
        <f t="shared" si="141"/>
        <v>2012.202914275967</v>
      </c>
      <c r="AI354" s="72"/>
      <c r="AJ354" s="73"/>
      <c r="AK354" s="73"/>
      <c r="AL354" s="72"/>
      <c r="AM354" s="73"/>
      <c r="AN354" s="73">
        <f t="shared" si="142"/>
        <v>518</v>
      </c>
      <c r="AO354" s="19" t="str">
        <f t="shared" ca="1" si="143"/>
        <v>-</v>
      </c>
      <c r="AP354" s="17" t="str">
        <f t="shared" ca="1" si="144"/>
        <v>-</v>
      </c>
      <c r="AQ354" s="17" t="str">
        <f t="shared" ca="1" si="145"/>
        <v>-</v>
      </c>
      <c r="AR354" s="66" t="str">
        <f t="shared" ca="1" si="146"/>
        <v>-</v>
      </c>
    </row>
    <row r="355" spans="1:44" s="1" customFormat="1" ht="12" x14ac:dyDescent="0.35">
      <c r="A355" s="84"/>
      <c r="B355" s="40">
        <f t="shared" si="126"/>
        <v>352</v>
      </c>
      <c r="C355" s="41">
        <f t="shared" si="127"/>
        <v>44203</v>
      </c>
      <c r="D355" s="28">
        <f>'I Disease Parameters'!$E$6/(1000*365)</f>
        <v>2.4383561643835616E-5</v>
      </c>
      <c r="E355" s="28">
        <f>'I Disease Parameters'!$E$7/(1000*365)</f>
        <v>1.3698630136986302E-5</v>
      </c>
      <c r="F355" s="27">
        <f>(1-'I Disease Parameters'!$E$8)/'I Disease Parameters'!$E$10</f>
        <v>0.16200000000000001</v>
      </c>
      <c r="G355" s="27">
        <f>'I Disease Parameters'!$E$8/'I Disease Parameters'!$E$11</f>
        <v>3.7999999999999999E-2</v>
      </c>
      <c r="H355" s="27">
        <f>1/'I Disease Parameters'!$E$12</f>
        <v>0.05</v>
      </c>
      <c r="I355" s="27">
        <f>'I Disease Parameters'!$E$9/'I Disease Parameters'!$E$14</f>
        <v>0</v>
      </c>
      <c r="J355" s="82">
        <f t="shared" si="147"/>
        <v>2.9622548171950012</v>
      </c>
      <c r="K355" s="60">
        <f t="shared" si="148"/>
        <v>0.96147505943347544</v>
      </c>
      <c r="L355" s="30">
        <f t="shared" si="149"/>
        <v>0.98499999999999999</v>
      </c>
      <c r="M355" s="27">
        <f>J355/'I Disease Parameters'!$E$12</f>
        <v>0.14811274085975007</v>
      </c>
      <c r="N355" s="27">
        <f>K355/'I Disease Parameters'!$E$13</f>
        <v>4.8073752971673774E-2</v>
      </c>
      <c r="O355" s="27">
        <f>L355/'I Disease Parameters'!$E$13</f>
        <v>4.9250000000000002E-2</v>
      </c>
      <c r="P355" s="27">
        <f>(1-L355)/'I Disease Parameters'!$E$13</f>
        <v>7.5000000000000067E-4</v>
      </c>
      <c r="Q355" s="19">
        <f t="shared" si="128"/>
        <v>599147.35821725009</v>
      </c>
      <c r="R355" s="17">
        <f t="shared" si="129"/>
        <v>9342.4407031028932</v>
      </c>
      <c r="S355" s="17">
        <f t="shared" si="130"/>
        <v>93087.611878444804</v>
      </c>
      <c r="T355" s="17">
        <f t="shared" si="131"/>
        <v>21835.36592496503</v>
      </c>
      <c r="U355" s="17">
        <f t="shared" si="132"/>
        <v>5088684.7829612838</v>
      </c>
      <c r="V355" s="17">
        <f t="shared" si="133"/>
        <v>14568.544732158796</v>
      </c>
      <c r="W355" s="17">
        <f t="shared" si="134"/>
        <v>5812097.5596850468</v>
      </c>
      <c r="X355" s="18">
        <f t="shared" ca="1" si="125"/>
        <v>218477.31787760227</v>
      </c>
      <c r="Y355" s="17">
        <f t="shared" si="135"/>
        <v>-1453.2280432828702</v>
      </c>
      <c r="Z355" s="17">
        <f t="shared" si="136"/>
        <v>-352.37721278913341</v>
      </c>
      <c r="AA355" s="17">
        <f t="shared" si="137"/>
        <v>-3247.5155271865951</v>
      </c>
      <c r="AB355" s="17">
        <f t="shared" si="138"/>
        <v>-761.76291068887076</v>
      </c>
      <c r="AC355" s="17">
        <f t="shared" si="139"/>
        <v>5860.0372291952372</v>
      </c>
      <c r="AD355" s="18">
        <f t="shared" si="140"/>
        <v>16.947846626741011</v>
      </c>
      <c r="AE355" s="19">
        <f>IF($B355&gt;$C$1,"",p_2*$Q354*($S354/$W354)+p_3*$Q354*($T354/$W354))</f>
        <v>1586.7191761141485</v>
      </c>
      <c r="AF355" s="17">
        <f>IF($B355&gt;$C$1,"",p_4*$R354)</f>
        <v>1570.5605023745084</v>
      </c>
      <c r="AG355" s="17">
        <f>IF($B355&gt;$C$1,"",p_5*$R354)</f>
        <v>368.40308080389701</v>
      </c>
      <c r="AH355" s="18">
        <f t="shared" si="141"/>
        <v>1938.9635831784053</v>
      </c>
      <c r="AI355" s="72"/>
      <c r="AJ355" s="73"/>
      <c r="AK355" s="73"/>
      <c r="AL355" s="72"/>
      <c r="AM355" s="73"/>
      <c r="AN355" s="73">
        <f t="shared" si="142"/>
        <v>518</v>
      </c>
      <c r="AO355" s="19" t="str">
        <f t="shared" ca="1" si="143"/>
        <v>-</v>
      </c>
      <c r="AP355" s="17" t="str">
        <f t="shared" ca="1" si="144"/>
        <v>-</v>
      </c>
      <c r="AQ355" s="17" t="str">
        <f t="shared" ca="1" si="145"/>
        <v>-</v>
      </c>
      <c r="AR355" s="66" t="str">
        <f t="shared" ca="1" si="146"/>
        <v>-</v>
      </c>
    </row>
    <row r="356" spans="1:44" s="1" customFormat="1" ht="12" x14ac:dyDescent="0.35">
      <c r="A356" s="84"/>
      <c r="B356" s="40">
        <f t="shared" si="126"/>
        <v>353</v>
      </c>
      <c r="C356" s="41">
        <f t="shared" si="127"/>
        <v>44204</v>
      </c>
      <c r="D356" s="28">
        <f>'I Disease Parameters'!$E$6/(1000*365)</f>
        <v>2.4383561643835616E-5</v>
      </c>
      <c r="E356" s="28">
        <f>'I Disease Parameters'!$E$7/(1000*365)</f>
        <v>1.3698630136986302E-5</v>
      </c>
      <c r="F356" s="27">
        <f>(1-'I Disease Parameters'!$E$8)/'I Disease Parameters'!$E$10</f>
        <v>0.16200000000000001</v>
      </c>
      <c r="G356" s="27">
        <f>'I Disease Parameters'!$E$8/'I Disease Parameters'!$E$11</f>
        <v>3.7999999999999999E-2</v>
      </c>
      <c r="H356" s="27">
        <f>1/'I Disease Parameters'!$E$12</f>
        <v>0.05</v>
      </c>
      <c r="I356" s="27">
        <f>'I Disease Parameters'!$E$9/'I Disease Parameters'!$E$14</f>
        <v>0</v>
      </c>
      <c r="J356" s="82">
        <f t="shared" si="147"/>
        <v>2.9622548171950012</v>
      </c>
      <c r="K356" s="60">
        <f t="shared" si="148"/>
        <v>0.96147505943347544</v>
      </c>
      <c r="L356" s="30">
        <f t="shared" si="149"/>
        <v>0.98499999999999999</v>
      </c>
      <c r="M356" s="27">
        <f>J356/'I Disease Parameters'!$E$12</f>
        <v>0.14811274085975007</v>
      </c>
      <c r="N356" s="27">
        <f>K356/'I Disease Parameters'!$E$13</f>
        <v>4.8073752971673774E-2</v>
      </c>
      <c r="O356" s="27">
        <f>L356/'I Disease Parameters'!$E$13</f>
        <v>4.9250000000000002E-2</v>
      </c>
      <c r="P356" s="27">
        <f>(1-L356)/'I Disease Parameters'!$E$13</f>
        <v>7.5000000000000067E-4</v>
      </c>
      <c r="Q356" s="19">
        <f t="shared" si="128"/>
        <v>597751.36217096215</v>
      </c>
      <c r="R356" s="17">
        <f t="shared" si="129"/>
        <v>9003.3327711992697</v>
      </c>
      <c r="S356" s="17">
        <f t="shared" si="130"/>
        <v>89945.431505659784</v>
      </c>
      <c r="T356" s="17">
        <f t="shared" si="131"/>
        <v>21098.311260832976</v>
      </c>
      <c r="U356" s="17">
        <f t="shared" si="132"/>
        <v>5094344.8473162847</v>
      </c>
      <c r="V356" s="17">
        <f t="shared" si="133"/>
        <v>14584.92125660252</v>
      </c>
      <c r="W356" s="17">
        <f t="shared" si="134"/>
        <v>5812143.2850249391</v>
      </c>
      <c r="X356" s="18">
        <f t="shared" ca="1" si="125"/>
        <v>218477.31787760227</v>
      </c>
      <c r="Y356" s="17">
        <f t="shared" si="135"/>
        <v>-1395.996046287939</v>
      </c>
      <c r="Z356" s="17">
        <f t="shared" si="136"/>
        <v>-339.10793190362347</v>
      </c>
      <c r="AA356" s="17">
        <f t="shared" si="137"/>
        <v>-3142.1803727850202</v>
      </c>
      <c r="AB356" s="17">
        <f t="shared" si="138"/>
        <v>-737.05466413205431</v>
      </c>
      <c r="AC356" s="17">
        <f t="shared" si="139"/>
        <v>5660.0643550008535</v>
      </c>
      <c r="AD356" s="18">
        <f t="shared" si="140"/>
        <v>16.376524443723611</v>
      </c>
      <c r="AE356" s="19">
        <f>IF($B356&gt;$C$1,"",p_2*$Q355*($S355/$W355)+p_3*$Q355*($T355/$W355))</f>
        <v>1529.5081873567235</v>
      </c>
      <c r="AF356" s="17">
        <f>IF($B356&gt;$C$1,"",p_4*$R355)</f>
        <v>1513.4753939026687</v>
      </c>
      <c r="AG356" s="17">
        <f>IF($B356&gt;$C$1,"",p_5*$R355)</f>
        <v>355.01274671790992</v>
      </c>
      <c r="AH356" s="18">
        <f t="shared" si="141"/>
        <v>1868.4881406205786</v>
      </c>
      <c r="AI356" s="72"/>
      <c r="AJ356" s="73"/>
      <c r="AK356" s="73"/>
      <c r="AL356" s="72"/>
      <c r="AM356" s="73"/>
      <c r="AN356" s="73">
        <f t="shared" si="142"/>
        <v>518</v>
      </c>
      <c r="AO356" s="19" t="str">
        <f t="shared" ca="1" si="143"/>
        <v>-</v>
      </c>
      <c r="AP356" s="17" t="str">
        <f t="shared" ca="1" si="144"/>
        <v>-</v>
      </c>
      <c r="AQ356" s="17" t="str">
        <f t="shared" ca="1" si="145"/>
        <v>-</v>
      </c>
      <c r="AR356" s="66" t="str">
        <f t="shared" ca="1" si="146"/>
        <v>-</v>
      </c>
    </row>
    <row r="357" spans="1:44" s="1" customFormat="1" ht="12" x14ac:dyDescent="0.35">
      <c r="A357" s="84"/>
      <c r="B357" s="40">
        <f t="shared" si="126"/>
        <v>354</v>
      </c>
      <c r="C357" s="41">
        <f t="shared" si="127"/>
        <v>44205</v>
      </c>
      <c r="D357" s="28">
        <f>'I Disease Parameters'!$E$6/(1000*365)</f>
        <v>2.4383561643835616E-5</v>
      </c>
      <c r="E357" s="28">
        <f>'I Disease Parameters'!$E$7/(1000*365)</f>
        <v>1.3698630136986302E-5</v>
      </c>
      <c r="F357" s="27">
        <f>(1-'I Disease Parameters'!$E$8)/'I Disease Parameters'!$E$10</f>
        <v>0.16200000000000001</v>
      </c>
      <c r="G357" s="27">
        <f>'I Disease Parameters'!$E$8/'I Disease Parameters'!$E$11</f>
        <v>3.7999999999999999E-2</v>
      </c>
      <c r="H357" s="27">
        <f>1/'I Disease Parameters'!$E$12</f>
        <v>0.05</v>
      </c>
      <c r="I357" s="27">
        <f>'I Disease Parameters'!$E$9/'I Disease Parameters'!$E$14</f>
        <v>0</v>
      </c>
      <c r="J357" s="82">
        <f t="shared" si="147"/>
        <v>2.9622548171950012</v>
      </c>
      <c r="K357" s="60">
        <f t="shared" si="148"/>
        <v>0.96147505943347544</v>
      </c>
      <c r="L357" s="30">
        <f t="shared" si="149"/>
        <v>0.98499999999999999</v>
      </c>
      <c r="M357" s="27">
        <f>J357/'I Disease Parameters'!$E$12</f>
        <v>0.14811274085975007</v>
      </c>
      <c r="N357" s="27">
        <f>K357/'I Disease Parameters'!$E$13</f>
        <v>4.8073752971673774E-2</v>
      </c>
      <c r="O357" s="27">
        <f>L357/'I Disease Parameters'!$E$13</f>
        <v>4.9250000000000002E-2</v>
      </c>
      <c r="P357" s="27">
        <f>(1-L357)/'I Disease Parameters'!$E$13</f>
        <v>7.5000000000000067E-4</v>
      </c>
      <c r="Q357" s="19">
        <f t="shared" si="128"/>
        <v>596410.47006001207</v>
      </c>
      <c r="R357" s="17">
        <f t="shared" si="129"/>
        <v>8676.9673738328929</v>
      </c>
      <c r="S357" s="17">
        <f t="shared" si="130"/>
        <v>86905.467710112382</v>
      </c>
      <c r="T357" s="17">
        <f t="shared" si="131"/>
        <v>20385.233325134421</v>
      </c>
      <c r="U357" s="17">
        <f t="shared" si="132"/>
        <v>5099811.4251753101</v>
      </c>
      <c r="V357" s="17">
        <f t="shared" si="133"/>
        <v>14600.744990048144</v>
      </c>
      <c r="W357" s="17">
        <f t="shared" si="134"/>
        <v>5812189.5636444017</v>
      </c>
      <c r="X357" s="18">
        <f t="shared" ca="1" si="125"/>
        <v>218477.31787760227</v>
      </c>
      <c r="Y357" s="17">
        <f t="shared" si="135"/>
        <v>-1340.8921109500807</v>
      </c>
      <c r="Z357" s="17">
        <f t="shared" si="136"/>
        <v>-326.36539736637678</v>
      </c>
      <c r="AA357" s="17">
        <f t="shared" si="137"/>
        <v>-3039.9637955474027</v>
      </c>
      <c r="AB357" s="17">
        <f t="shared" si="138"/>
        <v>-713.07793569855494</v>
      </c>
      <c r="AC357" s="17">
        <f t="shared" si="139"/>
        <v>5466.5778590254486</v>
      </c>
      <c r="AD357" s="18">
        <f t="shared" si="140"/>
        <v>15.823733445624384</v>
      </c>
      <c r="AE357" s="19">
        <f>IF($B357&gt;$C$1,"",p_2*$Q356*($S356/$W356)+p_3*$Q356*($T356/$W356))</f>
        <v>1474.4244901991092</v>
      </c>
      <c r="AF357" s="17">
        <f>IF($B357&gt;$C$1,"",p_4*$R356)</f>
        <v>1458.5399089342818</v>
      </c>
      <c r="AG357" s="17">
        <f>IF($B357&gt;$C$1,"",p_5*$R356)</f>
        <v>342.12664530557225</v>
      </c>
      <c r="AH357" s="18">
        <f t="shared" si="141"/>
        <v>1800.6665542398541</v>
      </c>
      <c r="AI357" s="72"/>
      <c r="AJ357" s="73"/>
      <c r="AK357" s="73"/>
      <c r="AL357" s="72"/>
      <c r="AM357" s="73"/>
      <c r="AN357" s="73">
        <f t="shared" si="142"/>
        <v>518</v>
      </c>
      <c r="AO357" s="19" t="str">
        <f t="shared" ca="1" si="143"/>
        <v>-</v>
      </c>
      <c r="AP357" s="17" t="str">
        <f t="shared" ca="1" si="144"/>
        <v>-</v>
      </c>
      <c r="AQ357" s="17" t="str">
        <f t="shared" ca="1" si="145"/>
        <v>-</v>
      </c>
      <c r="AR357" s="66" t="str">
        <f t="shared" ca="1" si="146"/>
        <v>-</v>
      </c>
    </row>
    <row r="358" spans="1:44" s="1" customFormat="1" ht="12" x14ac:dyDescent="0.35">
      <c r="A358" s="84"/>
      <c r="B358" s="40">
        <f t="shared" si="126"/>
        <v>355</v>
      </c>
      <c r="C358" s="41">
        <f t="shared" si="127"/>
        <v>44206</v>
      </c>
      <c r="D358" s="28">
        <f>'I Disease Parameters'!$E$6/(1000*365)</f>
        <v>2.4383561643835616E-5</v>
      </c>
      <c r="E358" s="28">
        <f>'I Disease Parameters'!$E$7/(1000*365)</f>
        <v>1.3698630136986302E-5</v>
      </c>
      <c r="F358" s="27">
        <f>(1-'I Disease Parameters'!$E$8)/'I Disease Parameters'!$E$10</f>
        <v>0.16200000000000001</v>
      </c>
      <c r="G358" s="27">
        <f>'I Disease Parameters'!$E$8/'I Disease Parameters'!$E$11</f>
        <v>3.7999999999999999E-2</v>
      </c>
      <c r="H358" s="27">
        <f>1/'I Disease Parameters'!$E$12</f>
        <v>0.05</v>
      </c>
      <c r="I358" s="27">
        <f>'I Disease Parameters'!$E$9/'I Disease Parameters'!$E$14</f>
        <v>0</v>
      </c>
      <c r="J358" s="82">
        <f t="shared" si="147"/>
        <v>2.9622548171950012</v>
      </c>
      <c r="K358" s="60">
        <f t="shared" si="148"/>
        <v>0.96147505943347544</v>
      </c>
      <c r="L358" s="30">
        <f t="shared" si="149"/>
        <v>0.98499999999999999</v>
      </c>
      <c r="M358" s="27">
        <f>J358/'I Disease Parameters'!$E$12</f>
        <v>0.14811274085975007</v>
      </c>
      <c r="N358" s="27">
        <f>K358/'I Disease Parameters'!$E$13</f>
        <v>4.8073752971673774E-2</v>
      </c>
      <c r="O358" s="27">
        <f>L358/'I Disease Parameters'!$E$13</f>
        <v>4.9250000000000002E-2</v>
      </c>
      <c r="P358" s="27">
        <f>(1-L358)/'I Disease Parameters'!$E$13</f>
        <v>7.5000000000000067E-4</v>
      </c>
      <c r="Q358" s="19">
        <f t="shared" si="128"/>
        <v>595122.63685112016</v>
      </c>
      <c r="R358" s="17">
        <f t="shared" si="129"/>
        <v>8362.8401214630358</v>
      </c>
      <c r="S358" s="17">
        <f t="shared" si="130"/>
        <v>83964.672553308657</v>
      </c>
      <c r="T358" s="17">
        <f t="shared" si="131"/>
        <v>19695.417169311768</v>
      </c>
      <c r="U358" s="17">
        <f t="shared" si="132"/>
        <v>5105090.8108715964</v>
      </c>
      <c r="V358" s="17">
        <f t="shared" si="133"/>
        <v>14616.033915041995</v>
      </c>
      <c r="W358" s="17">
        <f t="shared" si="134"/>
        <v>5812236.3775668005</v>
      </c>
      <c r="X358" s="18">
        <f t="shared" ca="1" si="125"/>
        <v>218477.31787760227</v>
      </c>
      <c r="Y358" s="17">
        <f t="shared" si="135"/>
        <v>-1287.8332088919124</v>
      </c>
      <c r="Z358" s="17">
        <f t="shared" si="136"/>
        <v>-314.12725236985716</v>
      </c>
      <c r="AA358" s="17">
        <f t="shared" si="137"/>
        <v>-2940.7951568037242</v>
      </c>
      <c r="AB358" s="17">
        <f t="shared" si="138"/>
        <v>-689.81615582265295</v>
      </c>
      <c r="AC358" s="17">
        <f t="shared" si="139"/>
        <v>5279.3856962863356</v>
      </c>
      <c r="AD358" s="18">
        <f t="shared" si="140"/>
        <v>15.288924993850742</v>
      </c>
      <c r="AE358" s="19">
        <f>IF($B358&gt;$C$1,"",p_2*$Q357*($S357/$W357)+p_3*$Q357*($T357/$W357))</f>
        <v>1421.3850849634873</v>
      </c>
      <c r="AF358" s="17">
        <f>IF($B358&gt;$C$1,"",p_4*$R357)</f>
        <v>1405.6687145609287</v>
      </c>
      <c r="AG358" s="17">
        <f>IF($B358&gt;$C$1,"",p_5*$R357)</f>
        <v>329.72476020564994</v>
      </c>
      <c r="AH358" s="18">
        <f t="shared" si="141"/>
        <v>1735.3934747665787</v>
      </c>
      <c r="AI358" s="72"/>
      <c r="AJ358" s="73"/>
      <c r="AK358" s="73"/>
      <c r="AL358" s="72"/>
      <c r="AM358" s="73"/>
      <c r="AN358" s="73">
        <f t="shared" si="142"/>
        <v>518</v>
      </c>
      <c r="AO358" s="19" t="str">
        <f t="shared" ca="1" si="143"/>
        <v>-</v>
      </c>
      <c r="AP358" s="17" t="str">
        <f t="shared" ca="1" si="144"/>
        <v>-</v>
      </c>
      <c r="AQ358" s="17" t="str">
        <f t="shared" ca="1" si="145"/>
        <v>-</v>
      </c>
      <c r="AR358" s="66" t="str">
        <f t="shared" ca="1" si="146"/>
        <v>-</v>
      </c>
    </row>
    <row r="359" spans="1:44" s="1" customFormat="1" ht="12" x14ac:dyDescent="0.35">
      <c r="A359" s="84"/>
      <c r="B359" s="40">
        <f t="shared" si="126"/>
        <v>356</v>
      </c>
      <c r="C359" s="41">
        <f t="shared" si="127"/>
        <v>44207</v>
      </c>
      <c r="D359" s="28">
        <f>'I Disease Parameters'!$E$6/(1000*365)</f>
        <v>2.4383561643835616E-5</v>
      </c>
      <c r="E359" s="28">
        <f>'I Disease Parameters'!$E$7/(1000*365)</f>
        <v>1.3698630136986302E-5</v>
      </c>
      <c r="F359" s="27">
        <f>(1-'I Disease Parameters'!$E$8)/'I Disease Parameters'!$E$10</f>
        <v>0.16200000000000001</v>
      </c>
      <c r="G359" s="27">
        <f>'I Disease Parameters'!$E$8/'I Disease Parameters'!$E$11</f>
        <v>3.7999999999999999E-2</v>
      </c>
      <c r="H359" s="27">
        <f>1/'I Disease Parameters'!$E$12</f>
        <v>0.05</v>
      </c>
      <c r="I359" s="27">
        <f>'I Disease Parameters'!$E$9/'I Disease Parameters'!$E$14</f>
        <v>0</v>
      </c>
      <c r="J359" s="82">
        <f t="shared" si="147"/>
        <v>2.9622548171950012</v>
      </c>
      <c r="K359" s="60">
        <f t="shared" si="148"/>
        <v>0.96147505943347544</v>
      </c>
      <c r="L359" s="30">
        <f t="shared" si="149"/>
        <v>0.98499999999999999</v>
      </c>
      <c r="M359" s="27">
        <f>J359/'I Disease Parameters'!$E$12</f>
        <v>0.14811274085975007</v>
      </c>
      <c r="N359" s="27">
        <f>K359/'I Disease Parameters'!$E$13</f>
        <v>4.8073752971673774E-2</v>
      </c>
      <c r="O359" s="27">
        <f>L359/'I Disease Parameters'!$E$13</f>
        <v>4.9250000000000002E-2</v>
      </c>
      <c r="P359" s="27">
        <f>(1-L359)/'I Disease Parameters'!$E$13</f>
        <v>7.5000000000000067E-4</v>
      </c>
      <c r="Q359" s="19">
        <f t="shared" si="128"/>
        <v>593885.89707680338</v>
      </c>
      <c r="R359" s="17">
        <f t="shared" si="129"/>
        <v>8060.467971146245</v>
      </c>
      <c r="S359" s="17">
        <f t="shared" si="130"/>
        <v>81120.068824326343</v>
      </c>
      <c r="T359" s="17">
        <f t="shared" si="131"/>
        <v>19028.164435226576</v>
      </c>
      <c r="U359" s="17">
        <f t="shared" si="132"/>
        <v>5110189.1110440167</v>
      </c>
      <c r="V359" s="17">
        <f t="shared" si="133"/>
        <v>14630.805477918979</v>
      </c>
      <c r="W359" s="17">
        <f t="shared" si="134"/>
        <v>5812283.7093515191</v>
      </c>
      <c r="X359" s="18">
        <f t="shared" ca="1" si="125"/>
        <v>218477.31787760227</v>
      </c>
      <c r="Y359" s="17">
        <f t="shared" si="135"/>
        <v>-1236.7397743167821</v>
      </c>
      <c r="Z359" s="17">
        <f t="shared" si="136"/>
        <v>-302.37215031679079</v>
      </c>
      <c r="AA359" s="17">
        <f t="shared" si="137"/>
        <v>-2844.6037289823144</v>
      </c>
      <c r="AB359" s="17">
        <f t="shared" si="138"/>
        <v>-667.25273408519206</v>
      </c>
      <c r="AC359" s="17">
        <f t="shared" si="139"/>
        <v>5098.3001724202186</v>
      </c>
      <c r="AD359" s="18">
        <f t="shared" si="140"/>
        <v>14.771562876983808</v>
      </c>
      <c r="AE359" s="19">
        <f>IF($B359&gt;$C$1,"",p_2*$Q358*($S358/$W358)+p_3*$Q358*($T358/$W358))</f>
        <v>1370.3104334295358</v>
      </c>
      <c r="AF359" s="17">
        <f>IF($B359&gt;$C$1,"",p_4*$R358)</f>
        <v>1354.7800996770118</v>
      </c>
      <c r="AG359" s="17">
        <f>IF($B359&gt;$C$1,"",p_5*$R358)</f>
        <v>317.78792461559533</v>
      </c>
      <c r="AH359" s="18">
        <f t="shared" si="141"/>
        <v>1672.5680242926071</v>
      </c>
      <c r="AI359" s="72"/>
      <c r="AJ359" s="73"/>
      <c r="AK359" s="73"/>
      <c r="AL359" s="72"/>
      <c r="AM359" s="73"/>
      <c r="AN359" s="73">
        <f t="shared" si="142"/>
        <v>518</v>
      </c>
      <c r="AO359" s="19" t="str">
        <f t="shared" ca="1" si="143"/>
        <v>-</v>
      </c>
      <c r="AP359" s="17" t="str">
        <f t="shared" ca="1" si="144"/>
        <v>-</v>
      </c>
      <c r="AQ359" s="17" t="str">
        <f t="shared" ca="1" si="145"/>
        <v>-</v>
      </c>
      <c r="AR359" s="66" t="str">
        <f t="shared" ca="1" si="146"/>
        <v>-</v>
      </c>
    </row>
    <row r="360" spans="1:44" s="1" customFormat="1" ht="12" x14ac:dyDescent="0.35">
      <c r="A360" s="84"/>
      <c r="B360" s="40">
        <f t="shared" si="126"/>
        <v>357</v>
      </c>
      <c r="C360" s="41">
        <f t="shared" si="127"/>
        <v>44208</v>
      </c>
      <c r="D360" s="28">
        <f>'I Disease Parameters'!$E$6/(1000*365)</f>
        <v>2.4383561643835616E-5</v>
      </c>
      <c r="E360" s="28">
        <f>'I Disease Parameters'!$E$7/(1000*365)</f>
        <v>1.3698630136986302E-5</v>
      </c>
      <c r="F360" s="27">
        <f>(1-'I Disease Parameters'!$E$8)/'I Disease Parameters'!$E$10</f>
        <v>0.16200000000000001</v>
      </c>
      <c r="G360" s="27">
        <f>'I Disease Parameters'!$E$8/'I Disease Parameters'!$E$11</f>
        <v>3.7999999999999999E-2</v>
      </c>
      <c r="H360" s="27">
        <f>1/'I Disease Parameters'!$E$12</f>
        <v>0.05</v>
      </c>
      <c r="I360" s="27">
        <f>'I Disease Parameters'!$E$9/'I Disease Parameters'!$E$14</f>
        <v>0</v>
      </c>
      <c r="J360" s="82">
        <f t="shared" si="147"/>
        <v>2.9622548171950012</v>
      </c>
      <c r="K360" s="60">
        <f t="shared" si="148"/>
        <v>0.96147505943347544</v>
      </c>
      <c r="L360" s="30">
        <f t="shared" si="149"/>
        <v>0.98499999999999999</v>
      </c>
      <c r="M360" s="27">
        <f>J360/'I Disease Parameters'!$E$12</f>
        <v>0.14811274085975007</v>
      </c>
      <c r="N360" s="27">
        <f>K360/'I Disease Parameters'!$E$13</f>
        <v>4.8073752971673774E-2</v>
      </c>
      <c r="O360" s="27">
        <f>L360/'I Disease Parameters'!$E$13</f>
        <v>4.9250000000000002E-2</v>
      </c>
      <c r="P360" s="27">
        <f>(1-L360)/'I Disease Parameters'!$E$13</f>
        <v>7.5000000000000067E-4</v>
      </c>
      <c r="Q360" s="19">
        <f t="shared" si="128"/>
        <v>592698.36152838974</v>
      </c>
      <c r="R360" s="17">
        <f t="shared" si="129"/>
        <v>7769.3882628319334</v>
      </c>
      <c r="S360" s="17">
        <f t="shared" si="130"/>
        <v>78368.749960616202</v>
      </c>
      <c r="T360" s="17">
        <f t="shared" si="131"/>
        <v>18382.793336582021</v>
      </c>
      <c r="U360" s="17">
        <f t="shared" si="132"/>
        <v>5115112.2489931062</v>
      </c>
      <c r="V360" s="17">
        <f t="shared" si="133"/>
        <v>14645.076601245399</v>
      </c>
      <c r="W360" s="17">
        <f t="shared" si="134"/>
        <v>5812331.5420815265</v>
      </c>
      <c r="X360" s="18">
        <f t="shared" ca="1" si="125"/>
        <v>218477.31787760227</v>
      </c>
      <c r="Y360" s="17">
        <f t="shared" si="135"/>
        <v>-1187.535548413638</v>
      </c>
      <c r="Z360" s="17">
        <f t="shared" si="136"/>
        <v>-291.07970831431157</v>
      </c>
      <c r="AA360" s="17">
        <f t="shared" si="137"/>
        <v>-2751.3188637101412</v>
      </c>
      <c r="AB360" s="17">
        <f t="shared" si="138"/>
        <v>-645.37109864455488</v>
      </c>
      <c r="AC360" s="17">
        <f t="shared" si="139"/>
        <v>4923.1379490895197</v>
      </c>
      <c r="AD360" s="18">
        <f t="shared" si="140"/>
        <v>14.271123326419911</v>
      </c>
      <c r="AE360" s="19">
        <f>IF($B360&gt;$C$1,"",p_2*$Q359*($S359/$W359)+p_3*$Q359*($T359/$W359))</f>
        <v>1321.1243032844056</v>
      </c>
      <c r="AF360" s="17">
        <f>IF($B360&gt;$C$1,"",p_4*$R359)</f>
        <v>1305.7958113256918</v>
      </c>
      <c r="AG360" s="17">
        <f>IF($B360&gt;$C$1,"",p_5*$R359)</f>
        <v>306.29778290355728</v>
      </c>
      <c r="AH360" s="18">
        <f t="shared" si="141"/>
        <v>1612.093594229249</v>
      </c>
      <c r="AI360" s="72"/>
      <c r="AJ360" s="73"/>
      <c r="AK360" s="73"/>
      <c r="AL360" s="72"/>
      <c r="AM360" s="73"/>
      <c r="AN360" s="73">
        <f t="shared" si="142"/>
        <v>518</v>
      </c>
      <c r="AO360" s="19" t="str">
        <f t="shared" ca="1" si="143"/>
        <v>-</v>
      </c>
      <c r="AP360" s="17" t="str">
        <f t="shared" ca="1" si="144"/>
        <v>-</v>
      </c>
      <c r="AQ360" s="17" t="str">
        <f t="shared" ca="1" si="145"/>
        <v>-</v>
      </c>
      <c r="AR360" s="66" t="str">
        <f t="shared" ca="1" si="146"/>
        <v>-</v>
      </c>
    </row>
    <row r="361" spans="1:44" s="1" customFormat="1" ht="12" x14ac:dyDescent="0.35">
      <c r="A361" s="84"/>
      <c r="B361" s="40">
        <f t="shared" si="126"/>
        <v>358</v>
      </c>
      <c r="C361" s="41">
        <f t="shared" si="127"/>
        <v>44209</v>
      </c>
      <c r="D361" s="28">
        <f>'I Disease Parameters'!$E$6/(1000*365)</f>
        <v>2.4383561643835616E-5</v>
      </c>
      <c r="E361" s="28">
        <f>'I Disease Parameters'!$E$7/(1000*365)</f>
        <v>1.3698630136986302E-5</v>
      </c>
      <c r="F361" s="27">
        <f>(1-'I Disease Parameters'!$E$8)/'I Disease Parameters'!$E$10</f>
        <v>0.16200000000000001</v>
      </c>
      <c r="G361" s="27">
        <f>'I Disease Parameters'!$E$8/'I Disease Parameters'!$E$11</f>
        <v>3.7999999999999999E-2</v>
      </c>
      <c r="H361" s="27">
        <f>1/'I Disease Parameters'!$E$12</f>
        <v>0.05</v>
      </c>
      <c r="I361" s="27">
        <f>'I Disease Parameters'!$E$9/'I Disease Parameters'!$E$14</f>
        <v>0</v>
      </c>
      <c r="J361" s="82">
        <f t="shared" si="147"/>
        <v>2.9622548171950012</v>
      </c>
      <c r="K361" s="60">
        <f t="shared" si="148"/>
        <v>0.96147505943347544</v>
      </c>
      <c r="L361" s="30">
        <f t="shared" si="149"/>
        <v>0.98499999999999999</v>
      </c>
      <c r="M361" s="27">
        <f>J361/'I Disease Parameters'!$E$12</f>
        <v>0.14811274085975007</v>
      </c>
      <c r="N361" s="27">
        <f>K361/'I Disease Parameters'!$E$13</f>
        <v>4.8073752971673774E-2</v>
      </c>
      <c r="O361" s="27">
        <f>L361/'I Disease Parameters'!$E$13</f>
        <v>4.9250000000000002E-2</v>
      </c>
      <c r="P361" s="27">
        <f>(1-L361)/'I Disease Parameters'!$E$13</f>
        <v>7.5000000000000067E-4</v>
      </c>
      <c r="Q361" s="19">
        <f t="shared" si="128"/>
        <v>591558.2140972421</v>
      </c>
      <c r="R361" s="17">
        <f t="shared" si="129"/>
        <v>7489.1578002504912</v>
      </c>
      <c r="S361" s="17">
        <f t="shared" si="130"/>
        <v>75707.879816644156</v>
      </c>
      <c r="T361" s="17">
        <f t="shared" si="131"/>
        <v>17758.63860465373</v>
      </c>
      <c r="U361" s="17">
        <f t="shared" si="132"/>
        <v>5119865.9690321553</v>
      </c>
      <c r="V361" s="17">
        <f t="shared" si="133"/>
        <v>14658.863696247836</v>
      </c>
      <c r="W361" s="17">
        <f t="shared" si="134"/>
        <v>5812379.8593509458</v>
      </c>
      <c r="X361" s="18">
        <f t="shared" ca="1" si="125"/>
        <v>218477.31787760227</v>
      </c>
      <c r="Y361" s="17">
        <f t="shared" si="135"/>
        <v>-1140.1474311476341</v>
      </c>
      <c r="Z361" s="17">
        <f t="shared" si="136"/>
        <v>-280.23046258144223</v>
      </c>
      <c r="AA361" s="17">
        <f t="shared" si="137"/>
        <v>-2660.8701439720462</v>
      </c>
      <c r="AB361" s="17">
        <f t="shared" si="138"/>
        <v>-624.15473192829086</v>
      </c>
      <c r="AC361" s="17">
        <f t="shared" si="139"/>
        <v>4753.7200390491635</v>
      </c>
      <c r="AD361" s="18">
        <f t="shared" si="140"/>
        <v>13.787095002437127</v>
      </c>
      <c r="AE361" s="19">
        <f>IF($B361&gt;$C$1,"",p_2*$Q360*($S360/$W360)+p_3*$Q360*($T360/$W360))</f>
        <v>1273.7536199611482</v>
      </c>
      <c r="AF361" s="17">
        <f>IF($B361&gt;$C$1,"",p_4*$R360)</f>
        <v>1258.6408985787732</v>
      </c>
      <c r="AG361" s="17">
        <f>IF($B361&gt;$C$1,"",p_5*$R360)</f>
        <v>295.23675398761344</v>
      </c>
      <c r="AH361" s="18">
        <f t="shared" si="141"/>
        <v>1553.8776525663866</v>
      </c>
      <c r="AI361" s="72"/>
      <c r="AJ361" s="73"/>
      <c r="AK361" s="73"/>
      <c r="AL361" s="72"/>
      <c r="AM361" s="73"/>
      <c r="AN361" s="73">
        <f t="shared" si="142"/>
        <v>518</v>
      </c>
      <c r="AO361" s="19" t="str">
        <f t="shared" ca="1" si="143"/>
        <v>-</v>
      </c>
      <c r="AP361" s="17" t="str">
        <f t="shared" ca="1" si="144"/>
        <v>-</v>
      </c>
      <c r="AQ361" s="17" t="str">
        <f t="shared" ca="1" si="145"/>
        <v>-</v>
      </c>
      <c r="AR361" s="66" t="str">
        <f t="shared" ca="1" si="146"/>
        <v>-</v>
      </c>
    </row>
    <row r="362" spans="1:44" s="1" customFormat="1" ht="12" x14ac:dyDescent="0.35">
      <c r="A362" s="84"/>
      <c r="B362" s="40">
        <f t="shared" si="126"/>
        <v>359</v>
      </c>
      <c r="C362" s="41">
        <f t="shared" si="127"/>
        <v>44210</v>
      </c>
      <c r="D362" s="28">
        <f>'I Disease Parameters'!$E$6/(1000*365)</f>
        <v>2.4383561643835616E-5</v>
      </c>
      <c r="E362" s="28">
        <f>'I Disease Parameters'!$E$7/(1000*365)</f>
        <v>1.3698630136986302E-5</v>
      </c>
      <c r="F362" s="27">
        <f>(1-'I Disease Parameters'!$E$8)/'I Disease Parameters'!$E$10</f>
        <v>0.16200000000000001</v>
      </c>
      <c r="G362" s="27">
        <f>'I Disease Parameters'!$E$8/'I Disease Parameters'!$E$11</f>
        <v>3.7999999999999999E-2</v>
      </c>
      <c r="H362" s="27">
        <f>1/'I Disease Parameters'!$E$12</f>
        <v>0.05</v>
      </c>
      <c r="I362" s="27">
        <f>'I Disease Parameters'!$E$9/'I Disease Parameters'!$E$14</f>
        <v>0</v>
      </c>
      <c r="J362" s="82">
        <f t="shared" si="147"/>
        <v>2.9622548171950012</v>
      </c>
      <c r="K362" s="60">
        <f t="shared" si="148"/>
        <v>0.96147505943347544</v>
      </c>
      <c r="L362" s="30">
        <f t="shared" si="149"/>
        <v>0.98499999999999999</v>
      </c>
      <c r="M362" s="27">
        <f>J362/'I Disease Parameters'!$E$12</f>
        <v>0.14811274085975007</v>
      </c>
      <c r="N362" s="27">
        <f>K362/'I Disease Parameters'!$E$13</f>
        <v>4.8073752971673774E-2</v>
      </c>
      <c r="O362" s="27">
        <f>L362/'I Disease Parameters'!$E$13</f>
        <v>4.9250000000000002E-2</v>
      </c>
      <c r="P362" s="27">
        <f>(1-L362)/'I Disease Parameters'!$E$13</f>
        <v>7.5000000000000067E-4</v>
      </c>
      <c r="Q362" s="19">
        <f t="shared" si="128"/>
        <v>590463.70875714207</v>
      </c>
      <c r="R362" s="17">
        <f t="shared" si="129"/>
        <v>7219.3519745161329</v>
      </c>
      <c r="S362" s="17">
        <f t="shared" si="130"/>
        <v>73134.692295208471</v>
      </c>
      <c r="T362" s="17">
        <f t="shared" si="131"/>
        <v>17155.051401808578</v>
      </c>
      <c r="U362" s="17">
        <f t="shared" si="132"/>
        <v>5124455.8408240071</v>
      </c>
      <c r="V362" s="17">
        <f t="shared" si="133"/>
        <v>14672.182675201326</v>
      </c>
      <c r="W362" s="17">
        <f t="shared" si="134"/>
        <v>5812428.6452526823</v>
      </c>
      <c r="X362" s="18">
        <f t="shared" ca="1" si="125"/>
        <v>218477.31787760227</v>
      </c>
      <c r="Y362" s="17">
        <f t="shared" si="135"/>
        <v>-1094.5053401000332</v>
      </c>
      <c r="Z362" s="17">
        <f t="shared" si="136"/>
        <v>-269.80582573435822</v>
      </c>
      <c r="AA362" s="17">
        <f t="shared" si="137"/>
        <v>-2573.1875214356842</v>
      </c>
      <c r="AB362" s="17">
        <f t="shared" si="138"/>
        <v>-603.58720284515221</v>
      </c>
      <c r="AC362" s="17">
        <f t="shared" si="139"/>
        <v>4589.8717918517068</v>
      </c>
      <c r="AD362" s="18">
        <f t="shared" si="140"/>
        <v>13.318978953489932</v>
      </c>
      <c r="AE362" s="19">
        <f>IF($B362&gt;$C$1,"",p_2*$Q361*($S361/$W361)+p_3*$Q361*($T361/$W361))</f>
        <v>1228.1283255184837</v>
      </c>
      <c r="AF362" s="17">
        <f>IF($B362&gt;$C$1,"",p_4*$R361)</f>
        <v>1213.2435636405796</v>
      </c>
      <c r="AG362" s="17">
        <f>IF($B362&gt;$C$1,"",p_5*$R361)</f>
        <v>284.58799640951867</v>
      </c>
      <c r="AH362" s="18">
        <f t="shared" si="141"/>
        <v>1497.8315600500982</v>
      </c>
      <c r="AI362" s="72"/>
      <c r="AJ362" s="73"/>
      <c r="AK362" s="73"/>
      <c r="AL362" s="72"/>
      <c r="AM362" s="73"/>
      <c r="AN362" s="73">
        <f t="shared" si="142"/>
        <v>518</v>
      </c>
      <c r="AO362" s="19" t="str">
        <f t="shared" ca="1" si="143"/>
        <v>-</v>
      </c>
      <c r="AP362" s="17" t="str">
        <f t="shared" ca="1" si="144"/>
        <v>-</v>
      </c>
      <c r="AQ362" s="17" t="str">
        <f t="shared" ca="1" si="145"/>
        <v>-</v>
      </c>
      <c r="AR362" s="66" t="str">
        <f t="shared" ca="1" si="146"/>
        <v>-</v>
      </c>
    </row>
    <row r="363" spans="1:44" s="1" customFormat="1" ht="12" x14ac:dyDescent="0.35">
      <c r="A363" s="84"/>
      <c r="B363" s="40">
        <f t="shared" si="126"/>
        <v>360</v>
      </c>
      <c r="C363" s="41">
        <f t="shared" si="127"/>
        <v>44211</v>
      </c>
      <c r="D363" s="28">
        <f>'I Disease Parameters'!$E$6/(1000*365)</f>
        <v>2.4383561643835616E-5</v>
      </c>
      <c r="E363" s="28">
        <f>'I Disease Parameters'!$E$7/(1000*365)</f>
        <v>1.3698630136986302E-5</v>
      </c>
      <c r="F363" s="27">
        <f>(1-'I Disease Parameters'!$E$8)/'I Disease Parameters'!$E$10</f>
        <v>0.16200000000000001</v>
      </c>
      <c r="G363" s="27">
        <f>'I Disease Parameters'!$E$8/'I Disease Parameters'!$E$11</f>
        <v>3.7999999999999999E-2</v>
      </c>
      <c r="H363" s="27">
        <f>1/'I Disease Parameters'!$E$12</f>
        <v>0.05</v>
      </c>
      <c r="I363" s="27">
        <f>'I Disease Parameters'!$E$9/'I Disease Parameters'!$E$14</f>
        <v>0</v>
      </c>
      <c r="J363" s="82">
        <f t="shared" si="147"/>
        <v>2.9622548171950012</v>
      </c>
      <c r="K363" s="60">
        <f t="shared" si="148"/>
        <v>0.96147505943347544</v>
      </c>
      <c r="L363" s="30">
        <f t="shared" si="149"/>
        <v>0.98499999999999999</v>
      </c>
      <c r="M363" s="27">
        <f>J363/'I Disease Parameters'!$E$12</f>
        <v>0.14811274085975007</v>
      </c>
      <c r="N363" s="27">
        <f>K363/'I Disease Parameters'!$E$13</f>
        <v>4.8073752971673774E-2</v>
      </c>
      <c r="O363" s="27">
        <f>L363/'I Disease Parameters'!$E$13</f>
        <v>4.9250000000000002E-2</v>
      </c>
      <c r="P363" s="27">
        <f>(1-L363)/'I Disease Parameters'!$E$13</f>
        <v>7.5000000000000067E-4</v>
      </c>
      <c r="Q363" s="19">
        <f t="shared" si="128"/>
        <v>589413.1666811303</v>
      </c>
      <c r="R363" s="17">
        <f t="shared" si="129"/>
        <v>6959.5639286085479</v>
      </c>
      <c r="S363" s="17">
        <f t="shared" si="130"/>
        <v>70646.49085521973</v>
      </c>
      <c r="T363" s="17">
        <f t="shared" si="131"/>
        <v>16571.399206045629</v>
      </c>
      <c r="U363" s="17">
        <f t="shared" si="132"/>
        <v>5128887.2636950901</v>
      </c>
      <c r="V363" s="17">
        <f t="shared" si="133"/>
        <v>14685.048963752683</v>
      </c>
      <c r="W363" s="17">
        <f t="shared" si="134"/>
        <v>5812477.8843660941</v>
      </c>
      <c r="X363" s="18">
        <f t="shared" ca="1" si="125"/>
        <v>218477.31787760227</v>
      </c>
      <c r="Y363" s="17">
        <f t="shared" si="135"/>
        <v>-1050.5420760117704</v>
      </c>
      <c r="Z363" s="17">
        <f t="shared" si="136"/>
        <v>-259.788045907585</v>
      </c>
      <c r="AA363" s="17">
        <f t="shared" si="137"/>
        <v>-2488.2014399887412</v>
      </c>
      <c r="AB363" s="17">
        <f t="shared" si="138"/>
        <v>-583.65219576294839</v>
      </c>
      <c r="AC363" s="17">
        <f t="shared" si="139"/>
        <v>4431.4228710830212</v>
      </c>
      <c r="AD363" s="18">
        <f t="shared" si="140"/>
        <v>12.866288551356774</v>
      </c>
      <c r="AE363" s="19">
        <f>IF($B363&gt;$C$1,"",p_2*$Q362*($S362/$W362)+p_3*$Q362*($T362/$W362))</f>
        <v>1184.1812442281698</v>
      </c>
      <c r="AF363" s="17">
        <f>IF($B363&gt;$C$1,"",p_4*$R362)</f>
        <v>1169.5350198716135</v>
      </c>
      <c r="AG363" s="17">
        <f>IF($B363&gt;$C$1,"",p_5*$R362)</f>
        <v>274.33537503161307</v>
      </c>
      <c r="AH363" s="18">
        <f t="shared" si="141"/>
        <v>1443.8703949032265</v>
      </c>
      <c r="AI363" s="72"/>
      <c r="AJ363" s="73"/>
      <c r="AK363" s="73"/>
      <c r="AL363" s="72"/>
      <c r="AM363" s="73"/>
      <c r="AN363" s="73">
        <f t="shared" si="142"/>
        <v>518</v>
      </c>
      <c r="AO363" s="19" t="str">
        <f t="shared" ca="1" si="143"/>
        <v>-</v>
      </c>
      <c r="AP363" s="17" t="str">
        <f t="shared" ca="1" si="144"/>
        <v>-</v>
      </c>
      <c r="AQ363" s="17" t="str">
        <f t="shared" ca="1" si="145"/>
        <v>-</v>
      </c>
      <c r="AR363" s="66" t="str">
        <f t="shared" ca="1" si="146"/>
        <v>-</v>
      </c>
    </row>
    <row r="364" spans="1:44" s="1" customFormat="1" ht="12" x14ac:dyDescent="0.35">
      <c r="A364" s="84"/>
      <c r="B364" s="40">
        <f t="shared" si="126"/>
        <v>361</v>
      </c>
      <c r="C364" s="41">
        <f t="shared" si="127"/>
        <v>44212</v>
      </c>
      <c r="D364" s="28">
        <f>'I Disease Parameters'!$E$6/(1000*365)</f>
        <v>2.4383561643835616E-5</v>
      </c>
      <c r="E364" s="28">
        <f>'I Disease Parameters'!$E$7/(1000*365)</f>
        <v>1.3698630136986302E-5</v>
      </c>
      <c r="F364" s="27">
        <f>(1-'I Disease Parameters'!$E$8)/'I Disease Parameters'!$E$10</f>
        <v>0.16200000000000001</v>
      </c>
      <c r="G364" s="27">
        <f>'I Disease Parameters'!$E$8/'I Disease Parameters'!$E$11</f>
        <v>3.7999999999999999E-2</v>
      </c>
      <c r="H364" s="27">
        <f>1/'I Disease Parameters'!$E$12</f>
        <v>0.05</v>
      </c>
      <c r="I364" s="27">
        <f>'I Disease Parameters'!$E$9/'I Disease Parameters'!$E$14</f>
        <v>0</v>
      </c>
      <c r="J364" s="82">
        <f t="shared" si="147"/>
        <v>2.9622548171950012</v>
      </c>
      <c r="K364" s="60">
        <f t="shared" si="148"/>
        <v>0.96147505943347544</v>
      </c>
      <c r="L364" s="30">
        <f t="shared" si="149"/>
        <v>0.98499999999999999</v>
      </c>
      <c r="M364" s="27">
        <f>J364/'I Disease Parameters'!$E$12</f>
        <v>0.14811274085975007</v>
      </c>
      <c r="N364" s="27">
        <f>K364/'I Disease Parameters'!$E$13</f>
        <v>4.8073752971673774E-2</v>
      </c>
      <c r="O364" s="27">
        <f>L364/'I Disease Parameters'!$E$13</f>
        <v>4.9250000000000002E-2</v>
      </c>
      <c r="P364" s="27">
        <f>(1-L364)/'I Disease Parameters'!$E$13</f>
        <v>7.5000000000000067E-4</v>
      </c>
      <c r="Q364" s="19">
        <f t="shared" si="128"/>
        <v>588404.97348640929</v>
      </c>
      <c r="R364" s="17">
        <f t="shared" si="129"/>
        <v>6709.4037609442703</v>
      </c>
      <c r="S364" s="17">
        <f t="shared" si="130"/>
        <v>68240.647908744635</v>
      </c>
      <c r="T364" s="17">
        <f t="shared" si="131"/>
        <v>16007.065669561895</v>
      </c>
      <c r="U364" s="17">
        <f t="shared" si="132"/>
        <v>5133165.4709191089</v>
      </c>
      <c r="V364" s="17">
        <f t="shared" si="133"/>
        <v>14697.477513157217</v>
      </c>
      <c r="W364" s="17">
        <f t="shared" si="134"/>
        <v>5812527.5617447691</v>
      </c>
      <c r="X364" s="18">
        <f t="shared" ca="1" si="125"/>
        <v>218477.31787760227</v>
      </c>
      <c r="Y364" s="17">
        <f t="shared" si="135"/>
        <v>-1008.1931947210105</v>
      </c>
      <c r="Z364" s="17">
        <f t="shared" si="136"/>
        <v>-250.16016766427765</v>
      </c>
      <c r="AA364" s="17">
        <f t="shared" si="137"/>
        <v>-2405.8429464750952</v>
      </c>
      <c r="AB364" s="17">
        <f t="shared" si="138"/>
        <v>-564.33353648373486</v>
      </c>
      <c r="AC364" s="17">
        <f t="shared" si="139"/>
        <v>4278.2072240188718</v>
      </c>
      <c r="AD364" s="18">
        <f t="shared" si="140"/>
        <v>12.428549404534351</v>
      </c>
      <c r="AE364" s="19">
        <f>IF($B364&gt;$C$1,"",p_2*$Q363*($S363/$W363)+p_3*$Q363*($T363/$W363))</f>
        <v>1141.8479545496043</v>
      </c>
      <c r="AF364" s="17">
        <f>IF($B364&gt;$C$1,"",p_4*$R363)</f>
        <v>1127.4493564345848</v>
      </c>
      <c r="AG364" s="17">
        <f>IF($B364&gt;$C$1,"",p_5*$R363)</f>
        <v>264.46342928712482</v>
      </c>
      <c r="AH364" s="18">
        <f t="shared" si="141"/>
        <v>1391.9127857217097</v>
      </c>
      <c r="AI364" s="72"/>
      <c r="AJ364" s="73"/>
      <c r="AK364" s="73"/>
      <c r="AL364" s="72"/>
      <c r="AM364" s="73"/>
      <c r="AN364" s="73">
        <f t="shared" si="142"/>
        <v>518</v>
      </c>
      <c r="AO364" s="19" t="str">
        <f t="shared" ca="1" si="143"/>
        <v>-</v>
      </c>
      <c r="AP364" s="17" t="str">
        <f t="shared" ca="1" si="144"/>
        <v>-</v>
      </c>
      <c r="AQ364" s="17" t="str">
        <f t="shared" ca="1" si="145"/>
        <v>-</v>
      </c>
      <c r="AR364" s="66" t="str">
        <f t="shared" ca="1" si="146"/>
        <v>-</v>
      </c>
    </row>
    <row r="365" spans="1:44" s="1" customFormat="1" ht="12" x14ac:dyDescent="0.35">
      <c r="A365" s="84"/>
      <c r="B365" s="40">
        <f t="shared" si="126"/>
        <v>362</v>
      </c>
      <c r="C365" s="41">
        <f t="shared" si="127"/>
        <v>44213</v>
      </c>
      <c r="D365" s="28">
        <f>'I Disease Parameters'!$E$6/(1000*365)</f>
        <v>2.4383561643835616E-5</v>
      </c>
      <c r="E365" s="28">
        <f>'I Disease Parameters'!$E$7/(1000*365)</f>
        <v>1.3698630136986302E-5</v>
      </c>
      <c r="F365" s="27">
        <f>(1-'I Disease Parameters'!$E$8)/'I Disease Parameters'!$E$10</f>
        <v>0.16200000000000001</v>
      </c>
      <c r="G365" s="27">
        <f>'I Disease Parameters'!$E$8/'I Disease Parameters'!$E$11</f>
        <v>3.7999999999999999E-2</v>
      </c>
      <c r="H365" s="27">
        <f>1/'I Disease Parameters'!$E$12</f>
        <v>0.05</v>
      </c>
      <c r="I365" s="27">
        <f>'I Disease Parameters'!$E$9/'I Disease Parameters'!$E$14</f>
        <v>0</v>
      </c>
      <c r="J365" s="82">
        <f t="shared" si="147"/>
        <v>2.9622548171950012</v>
      </c>
      <c r="K365" s="60">
        <f t="shared" si="148"/>
        <v>0.96147505943347544</v>
      </c>
      <c r="L365" s="30">
        <f t="shared" si="149"/>
        <v>0.98499999999999999</v>
      </c>
      <c r="M365" s="27">
        <f>J365/'I Disease Parameters'!$E$12</f>
        <v>0.14811274085975007</v>
      </c>
      <c r="N365" s="27">
        <f>K365/'I Disease Parameters'!$E$13</f>
        <v>4.8073752971673774E-2</v>
      </c>
      <c r="O365" s="27">
        <f>L365/'I Disease Parameters'!$E$13</f>
        <v>4.9250000000000002E-2</v>
      </c>
      <c r="P365" s="27">
        <f>(1-L365)/'I Disease Parameters'!$E$13</f>
        <v>7.5000000000000067E-4</v>
      </c>
      <c r="Q365" s="19">
        <f t="shared" si="128"/>
        <v>587437.57660123054</v>
      </c>
      <c r="R365" s="17">
        <f t="shared" si="129"/>
        <v>6468.4977662993397</v>
      </c>
      <c r="S365" s="17">
        <f t="shared" si="130"/>
        <v>65914.604119184369</v>
      </c>
      <c r="T365" s="17">
        <f t="shared" si="131"/>
        <v>15461.450454127495</v>
      </c>
      <c r="U365" s="17">
        <f t="shared" si="132"/>
        <v>5137295.5339635536</v>
      </c>
      <c r="V365" s="17">
        <f t="shared" si="133"/>
        <v>14709.482812409389</v>
      </c>
      <c r="W365" s="17">
        <f t="shared" si="134"/>
        <v>5812577.6629043948</v>
      </c>
      <c r="X365" s="18">
        <f t="shared" ca="1" si="125"/>
        <v>218477.31787760227</v>
      </c>
      <c r="Y365" s="17">
        <f t="shared" si="135"/>
        <v>-967.39688517875038</v>
      </c>
      <c r="Z365" s="17">
        <f t="shared" si="136"/>
        <v>-240.90599464493062</v>
      </c>
      <c r="AA365" s="17">
        <f t="shared" si="137"/>
        <v>-2326.0437895602663</v>
      </c>
      <c r="AB365" s="17">
        <f t="shared" si="138"/>
        <v>-545.61521543439994</v>
      </c>
      <c r="AC365" s="17">
        <f t="shared" si="139"/>
        <v>4130.0630444446579</v>
      </c>
      <c r="AD365" s="18">
        <f t="shared" si="140"/>
        <v>12.005299252172335</v>
      </c>
      <c r="AE365" s="19">
        <f>IF($B365&gt;$C$1,"",p_2*$Q364*($S364/$W364)+p_3*$Q364*($T364/$W364))</f>
        <v>1101.0666671844847</v>
      </c>
      <c r="AF365" s="17">
        <f>IF($B365&gt;$C$1,"",p_4*$R364)</f>
        <v>1086.9234092729719</v>
      </c>
      <c r="AG365" s="17">
        <f>IF($B365&gt;$C$1,"",p_5*$R364)</f>
        <v>254.95734291588226</v>
      </c>
      <c r="AH365" s="18">
        <f t="shared" si="141"/>
        <v>1341.8807521888541</v>
      </c>
      <c r="AI365" s="72"/>
      <c r="AJ365" s="73"/>
      <c r="AK365" s="73"/>
      <c r="AL365" s="72"/>
      <c r="AM365" s="73"/>
      <c r="AN365" s="73">
        <f t="shared" si="142"/>
        <v>518</v>
      </c>
      <c r="AO365" s="19" t="str">
        <f t="shared" ca="1" si="143"/>
        <v>-</v>
      </c>
      <c r="AP365" s="17" t="str">
        <f t="shared" ca="1" si="144"/>
        <v>-</v>
      </c>
      <c r="AQ365" s="17" t="str">
        <f t="shared" ca="1" si="145"/>
        <v>-</v>
      </c>
      <c r="AR365" s="66" t="str">
        <f t="shared" ca="1" si="146"/>
        <v>-</v>
      </c>
    </row>
    <row r="366" spans="1:44" s="1" customFormat="1" ht="12" x14ac:dyDescent="0.35">
      <c r="A366" s="84"/>
      <c r="B366" s="40">
        <f t="shared" si="126"/>
        <v>363</v>
      </c>
      <c r="C366" s="41">
        <f t="shared" si="127"/>
        <v>44214</v>
      </c>
      <c r="D366" s="28">
        <f>'I Disease Parameters'!$E$6/(1000*365)</f>
        <v>2.4383561643835616E-5</v>
      </c>
      <c r="E366" s="28">
        <f>'I Disease Parameters'!$E$7/(1000*365)</f>
        <v>1.3698630136986302E-5</v>
      </c>
      <c r="F366" s="27">
        <f>(1-'I Disease Parameters'!$E$8)/'I Disease Parameters'!$E$10</f>
        <v>0.16200000000000001</v>
      </c>
      <c r="G366" s="27">
        <f>'I Disease Parameters'!$E$8/'I Disease Parameters'!$E$11</f>
        <v>3.7999999999999999E-2</v>
      </c>
      <c r="H366" s="27">
        <f>1/'I Disease Parameters'!$E$12</f>
        <v>0.05</v>
      </c>
      <c r="I366" s="27">
        <f>'I Disease Parameters'!$E$9/'I Disease Parameters'!$E$14</f>
        <v>0</v>
      </c>
      <c r="J366" s="82">
        <f t="shared" si="147"/>
        <v>2.9622548171950012</v>
      </c>
      <c r="K366" s="60">
        <f t="shared" si="148"/>
        <v>0.96147505943347544</v>
      </c>
      <c r="L366" s="30">
        <f t="shared" si="149"/>
        <v>0.98499999999999999</v>
      </c>
      <c r="M366" s="27">
        <f>J366/'I Disease Parameters'!$E$12</f>
        <v>0.14811274085975007</v>
      </c>
      <c r="N366" s="27">
        <f>K366/'I Disease Parameters'!$E$13</f>
        <v>4.8073752971673774E-2</v>
      </c>
      <c r="O366" s="27">
        <f>L366/'I Disease Parameters'!$E$13</f>
        <v>4.9250000000000002E-2</v>
      </c>
      <c r="P366" s="27">
        <f>(1-L366)/'I Disease Parameters'!$E$13</f>
        <v>7.5000000000000067E-4</v>
      </c>
      <c r="Q366" s="19">
        <f t="shared" si="128"/>
        <v>586509.48274797562</v>
      </c>
      <c r="R366" s="17">
        <f t="shared" si="129"/>
        <v>6236.4877123984679</v>
      </c>
      <c r="S366" s="17">
        <f t="shared" si="130"/>
        <v>63665.867611583191</v>
      </c>
      <c r="T366" s="17">
        <f t="shared" si="131"/>
        <v>14933.969045849342</v>
      </c>
      <c r="U366" s="17">
        <f t="shared" si="132"/>
        <v>5141282.3666929547</v>
      </c>
      <c r="V366" s="17">
        <f t="shared" si="133"/>
        <v>14721.078900249984</v>
      </c>
      <c r="W366" s="17">
        <f t="shared" si="134"/>
        <v>5812628.1738107614</v>
      </c>
      <c r="X366" s="18">
        <f t="shared" ca="1" si="125"/>
        <v>218477.31787760227</v>
      </c>
      <c r="Y366" s="17">
        <f t="shared" si="135"/>
        <v>-928.09385325491894</v>
      </c>
      <c r="Z366" s="17">
        <f t="shared" si="136"/>
        <v>-232.01005390087175</v>
      </c>
      <c r="AA366" s="17">
        <f t="shared" si="137"/>
        <v>-2248.7365076011774</v>
      </c>
      <c r="AB366" s="17">
        <f t="shared" si="138"/>
        <v>-527.48140827815223</v>
      </c>
      <c r="AC366" s="17">
        <f t="shared" si="139"/>
        <v>3986.8327294010669</v>
      </c>
      <c r="AD366" s="18">
        <f t="shared" si="140"/>
        <v>11.596087840594919</v>
      </c>
      <c r="AE366" s="19">
        <f>IF($B366&gt;$C$1,"",p_2*$Q365*($S365/$W365)+p_3*$Q365*($T365/$W365))</f>
        <v>1061.7781089174382</v>
      </c>
      <c r="AF366" s="17">
        <f>IF($B366&gt;$C$1,"",p_4*$R365)</f>
        <v>1047.896638140493</v>
      </c>
      <c r="AG366" s="17">
        <f>IF($B366&gt;$C$1,"",p_5*$R365)</f>
        <v>245.80291511937489</v>
      </c>
      <c r="AH366" s="18">
        <f t="shared" si="141"/>
        <v>1293.6995532598678</v>
      </c>
      <c r="AI366" s="72"/>
      <c r="AJ366" s="73"/>
      <c r="AK366" s="73"/>
      <c r="AL366" s="72"/>
      <c r="AM366" s="73"/>
      <c r="AN366" s="73">
        <f t="shared" si="142"/>
        <v>518</v>
      </c>
      <c r="AO366" s="19" t="str">
        <f t="shared" ca="1" si="143"/>
        <v>-</v>
      </c>
      <c r="AP366" s="17" t="str">
        <f t="shared" ca="1" si="144"/>
        <v>-</v>
      </c>
      <c r="AQ366" s="17" t="str">
        <f t="shared" ca="1" si="145"/>
        <v>-</v>
      </c>
      <c r="AR366" s="66" t="str">
        <f t="shared" ca="1" si="146"/>
        <v>-</v>
      </c>
    </row>
    <row r="367" spans="1:44" s="1" customFormat="1" ht="12" x14ac:dyDescent="0.35">
      <c r="A367" s="84"/>
      <c r="B367" s="40">
        <f t="shared" si="126"/>
        <v>364</v>
      </c>
      <c r="C367" s="41">
        <f t="shared" si="127"/>
        <v>44215</v>
      </c>
      <c r="D367" s="28">
        <f>'I Disease Parameters'!$E$6/(1000*365)</f>
        <v>2.4383561643835616E-5</v>
      </c>
      <c r="E367" s="28">
        <f>'I Disease Parameters'!$E$7/(1000*365)</f>
        <v>1.3698630136986302E-5</v>
      </c>
      <c r="F367" s="27">
        <f>(1-'I Disease Parameters'!$E$8)/'I Disease Parameters'!$E$10</f>
        <v>0.16200000000000001</v>
      </c>
      <c r="G367" s="27">
        <f>'I Disease Parameters'!$E$8/'I Disease Parameters'!$E$11</f>
        <v>3.7999999999999999E-2</v>
      </c>
      <c r="H367" s="27">
        <f>1/'I Disease Parameters'!$E$12</f>
        <v>0.05</v>
      </c>
      <c r="I367" s="27">
        <f>'I Disease Parameters'!$E$9/'I Disease Parameters'!$E$14</f>
        <v>0</v>
      </c>
      <c r="J367" s="82">
        <f t="shared" si="147"/>
        <v>2.9622548171950012</v>
      </c>
      <c r="K367" s="60">
        <f t="shared" si="148"/>
        <v>0.96147505943347544</v>
      </c>
      <c r="L367" s="30">
        <f t="shared" si="149"/>
        <v>0.98499999999999999</v>
      </c>
      <c r="M367" s="27">
        <f>J367/'I Disease Parameters'!$E$12</f>
        <v>0.14811274085975007</v>
      </c>
      <c r="N367" s="27">
        <f>K367/'I Disease Parameters'!$E$13</f>
        <v>4.8073752971673774E-2</v>
      </c>
      <c r="O367" s="27">
        <f>L367/'I Disease Parameters'!$E$13</f>
        <v>4.9250000000000002E-2</v>
      </c>
      <c r="P367" s="27">
        <f>(1-L367)/'I Disease Parameters'!$E$13</f>
        <v>7.5000000000000067E-4</v>
      </c>
      <c r="Q367" s="19">
        <f t="shared" si="128"/>
        <v>585619.25553692714</v>
      </c>
      <c r="R367" s="17">
        <f t="shared" si="129"/>
        <v>6013.0301505415646</v>
      </c>
      <c r="S367" s="17">
        <f t="shared" si="130"/>
        <v>61492.013105239821</v>
      </c>
      <c r="T367" s="17">
        <f t="shared" si="131"/>
        <v>14424.052551709581</v>
      </c>
      <c r="U367" s="17">
        <f t="shared" si="132"/>
        <v>5145130.7295234706</v>
      </c>
      <c r="V367" s="17">
        <f t="shared" si="133"/>
        <v>14732.279377034371</v>
      </c>
      <c r="W367" s="17">
        <f t="shared" si="134"/>
        <v>5812679.0808678884</v>
      </c>
      <c r="X367" s="18">
        <f t="shared" ca="1" si="125"/>
        <v>218477.31787760227</v>
      </c>
      <c r="Y367" s="17">
        <f t="shared" si="135"/>
        <v>-890.22721104847733</v>
      </c>
      <c r="Z367" s="17">
        <f t="shared" si="136"/>
        <v>-223.45756185690334</v>
      </c>
      <c r="AA367" s="17">
        <f t="shared" si="137"/>
        <v>-2173.8545063433703</v>
      </c>
      <c r="AB367" s="17">
        <f t="shared" si="138"/>
        <v>-509.9164941397612</v>
      </c>
      <c r="AC367" s="17">
        <f t="shared" si="139"/>
        <v>3848.3628305159509</v>
      </c>
      <c r="AD367" s="18">
        <f t="shared" si="140"/>
        <v>11.20047678438641</v>
      </c>
      <c r="AE367" s="19">
        <f>IF($B367&gt;$C$1,"",p_2*$Q366*($S366/$W366)+p_3*$Q366*($T366/$W366))</f>
        <v>1023.9254119613158</v>
      </c>
      <c r="AF367" s="17">
        <f>IF($B367&gt;$C$1,"",p_4*$R366)</f>
        <v>1010.3110094085519</v>
      </c>
      <c r="AG367" s="17">
        <f>IF($B367&gt;$C$1,"",p_5*$R366)</f>
        <v>236.98653307114176</v>
      </c>
      <c r="AH367" s="18">
        <f t="shared" si="141"/>
        <v>1247.2975424796937</v>
      </c>
      <c r="AI367" s="72"/>
      <c r="AJ367" s="73"/>
      <c r="AK367" s="73"/>
      <c r="AL367" s="72"/>
      <c r="AM367" s="73"/>
      <c r="AN367" s="73">
        <f t="shared" si="142"/>
        <v>518</v>
      </c>
      <c r="AO367" s="19" t="str">
        <f t="shared" ca="1" si="143"/>
        <v>-</v>
      </c>
      <c r="AP367" s="17" t="str">
        <f t="shared" ca="1" si="144"/>
        <v>-</v>
      </c>
      <c r="AQ367" s="17" t="str">
        <f t="shared" ca="1" si="145"/>
        <v>-</v>
      </c>
      <c r="AR367" s="66" t="str">
        <f t="shared" ca="1" si="146"/>
        <v>-</v>
      </c>
    </row>
    <row r="368" spans="1:44" s="1" customFormat="1" ht="12" x14ac:dyDescent="0.35">
      <c r="A368" s="84"/>
      <c r="B368" s="40">
        <f t="shared" si="126"/>
        <v>365</v>
      </c>
      <c r="C368" s="41">
        <f t="shared" si="127"/>
        <v>44216</v>
      </c>
      <c r="D368" s="28">
        <f>'I Disease Parameters'!$E$6/(1000*365)</f>
        <v>2.4383561643835616E-5</v>
      </c>
      <c r="E368" s="28">
        <f>'I Disease Parameters'!$E$7/(1000*365)</f>
        <v>1.3698630136986302E-5</v>
      </c>
      <c r="F368" s="27">
        <f>(1-'I Disease Parameters'!$E$8)/'I Disease Parameters'!$E$10</f>
        <v>0.16200000000000001</v>
      </c>
      <c r="G368" s="27">
        <f>'I Disease Parameters'!$E$8/'I Disease Parameters'!$E$11</f>
        <v>3.7999999999999999E-2</v>
      </c>
      <c r="H368" s="27">
        <f>1/'I Disease Parameters'!$E$12</f>
        <v>0.05</v>
      </c>
      <c r="I368" s="27">
        <f>'I Disease Parameters'!$E$9/'I Disease Parameters'!$E$14</f>
        <v>0</v>
      </c>
      <c r="J368" s="82">
        <f t="shared" si="147"/>
        <v>2.9622548171950012</v>
      </c>
      <c r="K368" s="60">
        <f t="shared" si="148"/>
        <v>0.96147505943347544</v>
      </c>
      <c r="L368" s="30">
        <f t="shared" si="149"/>
        <v>0.98499999999999999</v>
      </c>
      <c r="M368" s="27">
        <f>J368/'I Disease Parameters'!$E$12</f>
        <v>0.14811274085975007</v>
      </c>
      <c r="N368" s="27">
        <f>K368/'I Disease Parameters'!$E$13</f>
        <v>4.8073752971673774E-2</v>
      </c>
      <c r="O368" s="27">
        <f>L368/'I Disease Parameters'!$E$13</f>
        <v>4.9250000000000002E-2</v>
      </c>
      <c r="P368" s="27">
        <f>(1-L368)/'I Disease Parameters'!$E$13</f>
        <v>7.5000000000000067E-4</v>
      </c>
      <c r="Q368" s="19">
        <f t="shared" si="128"/>
        <v>584765.51316549012</v>
      </c>
      <c r="R368" s="17">
        <f t="shared" si="129"/>
        <v>5797.7957586955863</v>
      </c>
      <c r="S368" s="17">
        <f t="shared" si="130"/>
        <v>59390.680978021657</v>
      </c>
      <c r="T368" s="17">
        <f t="shared" si="131"/>
        <v>13931.147480083699</v>
      </c>
      <c r="U368" s="17">
        <f t="shared" si="132"/>
        <v>5148845.2335240347</v>
      </c>
      <c r="V368" s="17">
        <f t="shared" si="133"/>
        <v>14743.097416448152</v>
      </c>
      <c r="W368" s="17">
        <f t="shared" si="134"/>
        <v>5812730.370906326</v>
      </c>
      <c r="X368" s="18">
        <f t="shared" ca="1" si="125"/>
        <v>218477.31787760227</v>
      </c>
      <c r="Y368" s="17">
        <f t="shared" si="135"/>
        <v>-853.74237143702339</v>
      </c>
      <c r="Z368" s="17">
        <f t="shared" si="136"/>
        <v>-215.23439184597828</v>
      </c>
      <c r="AA368" s="17">
        <f t="shared" si="137"/>
        <v>-2101.3321272181638</v>
      </c>
      <c r="AB368" s="17">
        <f t="shared" si="138"/>
        <v>-492.90507162588256</v>
      </c>
      <c r="AC368" s="17">
        <f t="shared" si="139"/>
        <v>3714.5040005641058</v>
      </c>
      <c r="AD368" s="18">
        <f t="shared" si="140"/>
        <v>10.818039413781662</v>
      </c>
      <c r="AE368" s="19">
        <f>IF($B368&gt;$C$1,"",p_2*$Q367*($S367/$W367)+p_3*$Q367*($T367/$W367))</f>
        <v>987.45400853836918</v>
      </c>
      <c r="AF368" s="17">
        <f>IF($B368&gt;$C$1,"",p_4*$R367)</f>
        <v>974.11088438773345</v>
      </c>
      <c r="AG368" s="17">
        <f>IF($B368&gt;$C$1,"",p_5*$R367)</f>
        <v>228.49514572057944</v>
      </c>
      <c r="AH368" s="18">
        <f t="shared" si="141"/>
        <v>1202.606030108313</v>
      </c>
      <c r="AI368" s="72"/>
      <c r="AJ368" s="73"/>
      <c r="AK368" s="73"/>
      <c r="AL368" s="72"/>
      <c r="AM368" s="73"/>
      <c r="AN368" s="73">
        <f t="shared" si="142"/>
        <v>518</v>
      </c>
      <c r="AO368" s="19" t="str">
        <f t="shared" ca="1" si="143"/>
        <v>-</v>
      </c>
      <c r="AP368" s="17" t="str">
        <f t="shared" ca="1" si="144"/>
        <v>-</v>
      </c>
      <c r="AQ368" s="17" t="str">
        <f t="shared" ca="1" si="145"/>
        <v>-</v>
      </c>
      <c r="AR368" s="66" t="str">
        <f t="shared" ca="1" si="146"/>
        <v>-</v>
      </c>
    </row>
    <row r="369" spans="1:44" s="1" customFormat="1" ht="12" x14ac:dyDescent="0.35">
      <c r="A369" s="84"/>
      <c r="B369" s="40">
        <f t="shared" si="126"/>
        <v>366</v>
      </c>
      <c r="C369" s="41">
        <f t="shared" si="127"/>
        <v>44217</v>
      </c>
      <c r="D369" s="28">
        <f>'I Disease Parameters'!$E$6/(1000*365)</f>
        <v>2.4383561643835616E-5</v>
      </c>
      <c r="E369" s="28">
        <f>'I Disease Parameters'!$E$7/(1000*365)</f>
        <v>1.3698630136986302E-5</v>
      </c>
      <c r="F369" s="27">
        <f>(1-'I Disease Parameters'!$E$8)/'I Disease Parameters'!$E$10</f>
        <v>0.16200000000000001</v>
      </c>
      <c r="G369" s="27">
        <f>'I Disease Parameters'!$E$8/'I Disease Parameters'!$E$11</f>
        <v>3.7999999999999999E-2</v>
      </c>
      <c r="H369" s="27">
        <f>1/'I Disease Parameters'!$E$12</f>
        <v>0.05</v>
      </c>
      <c r="I369" s="27">
        <f>'I Disease Parameters'!$E$9/'I Disease Parameters'!$E$14</f>
        <v>0</v>
      </c>
      <c r="J369" s="82">
        <f t="shared" si="147"/>
        <v>2.9622548171950012</v>
      </c>
      <c r="K369" s="60">
        <f t="shared" si="148"/>
        <v>0.96147505943347544</v>
      </c>
      <c r="L369" s="30">
        <f t="shared" si="149"/>
        <v>0.98499999999999999</v>
      </c>
      <c r="M369" s="27">
        <f>J369/'I Disease Parameters'!$E$12</f>
        <v>0.14811274085975007</v>
      </c>
      <c r="N369" s="27">
        <f>K369/'I Disease Parameters'!$E$13</f>
        <v>4.8073752971673774E-2</v>
      </c>
      <c r="O369" s="27">
        <f>L369/'I Disease Parameters'!$E$13</f>
        <v>4.9250000000000002E-2</v>
      </c>
      <c r="P369" s="27">
        <f>(1-L369)/'I Disease Parameters'!$E$13</f>
        <v>7.5000000000000067E-4</v>
      </c>
      <c r="Q369" s="19">
        <f t="shared" si="128"/>
        <v>583946.92621788569</v>
      </c>
      <c r="R369" s="17">
        <f t="shared" si="129"/>
        <v>5590.4687155374795</v>
      </c>
      <c r="S369" s="17">
        <f t="shared" si="130"/>
        <v>57359.576271056954</v>
      </c>
      <c r="T369" s="17">
        <f t="shared" si="131"/>
        <v>13454.715507273233</v>
      </c>
      <c r="U369" s="17">
        <f t="shared" si="132"/>
        <v>5152430.3444598438</v>
      </c>
      <c r="V369" s="17">
        <f t="shared" si="133"/>
        <v>14753.545777058214</v>
      </c>
      <c r="W369" s="17">
        <f t="shared" si="134"/>
        <v>5812782.0311715975</v>
      </c>
      <c r="X369" s="18">
        <f t="shared" ca="1" si="125"/>
        <v>218477.31787760227</v>
      </c>
      <c r="Y369" s="17">
        <f t="shared" si="135"/>
        <v>-818.58694760443177</v>
      </c>
      <c r="Z369" s="17">
        <f t="shared" si="136"/>
        <v>-207.32704315810679</v>
      </c>
      <c r="AA369" s="17">
        <f t="shared" si="137"/>
        <v>-2031.1047069647029</v>
      </c>
      <c r="AB369" s="17">
        <f t="shared" si="138"/>
        <v>-476.4319728104656</v>
      </c>
      <c r="AC369" s="17">
        <f t="shared" si="139"/>
        <v>3585.1109358090907</v>
      </c>
      <c r="AD369" s="18">
        <f t="shared" si="140"/>
        <v>10.448360610062082</v>
      </c>
      <c r="AE369" s="19">
        <f>IF($B369&gt;$C$1,"",p_2*$Q368*($S368/$W368)+p_3*$Q368*($T368/$W368))</f>
        <v>952.31153044071925</v>
      </c>
      <c r="AF369" s="17">
        <f>IF($B369&gt;$C$1,"",p_4*$R368)</f>
        <v>939.24291290868496</v>
      </c>
      <c r="AG369" s="17">
        <f>IF($B369&gt;$C$1,"",p_5*$R368)</f>
        <v>220.31623883043227</v>
      </c>
      <c r="AH369" s="18">
        <f t="shared" si="141"/>
        <v>1159.5591517391172</v>
      </c>
      <c r="AI369" s="72"/>
      <c r="AJ369" s="73"/>
      <c r="AK369" s="73"/>
      <c r="AL369" s="72"/>
      <c r="AM369" s="73"/>
      <c r="AN369" s="73">
        <f t="shared" si="142"/>
        <v>518</v>
      </c>
      <c r="AO369" s="19" t="str">
        <f t="shared" ca="1" si="143"/>
        <v>-</v>
      </c>
      <c r="AP369" s="17" t="str">
        <f t="shared" ca="1" si="144"/>
        <v>-</v>
      </c>
      <c r="AQ369" s="17" t="str">
        <f t="shared" ca="1" si="145"/>
        <v>-</v>
      </c>
      <c r="AR369" s="66" t="str">
        <f t="shared" ca="1" si="146"/>
        <v>-</v>
      </c>
    </row>
    <row r="370" spans="1:44" s="1" customFormat="1" ht="12" x14ac:dyDescent="0.35">
      <c r="A370" s="84"/>
      <c r="B370" s="40">
        <f t="shared" si="126"/>
        <v>367</v>
      </c>
      <c r="C370" s="41">
        <f t="shared" si="127"/>
        <v>44218</v>
      </c>
      <c r="D370" s="28">
        <f>'I Disease Parameters'!$E$6/(1000*365)</f>
        <v>2.4383561643835616E-5</v>
      </c>
      <c r="E370" s="28">
        <f>'I Disease Parameters'!$E$7/(1000*365)</f>
        <v>1.3698630136986302E-5</v>
      </c>
      <c r="F370" s="27">
        <f>(1-'I Disease Parameters'!$E$8)/'I Disease Parameters'!$E$10</f>
        <v>0.16200000000000001</v>
      </c>
      <c r="G370" s="27">
        <f>'I Disease Parameters'!$E$8/'I Disease Parameters'!$E$11</f>
        <v>3.7999999999999999E-2</v>
      </c>
      <c r="H370" s="27">
        <f>1/'I Disease Parameters'!$E$12</f>
        <v>0.05</v>
      </c>
      <c r="I370" s="27">
        <f>'I Disease Parameters'!$E$9/'I Disease Parameters'!$E$14</f>
        <v>0</v>
      </c>
      <c r="J370" s="82">
        <f t="shared" si="147"/>
        <v>2.9622548171950012</v>
      </c>
      <c r="K370" s="60">
        <f t="shared" si="148"/>
        <v>0.96147505943347544</v>
      </c>
      <c r="L370" s="30">
        <f t="shared" si="149"/>
        <v>0.98499999999999999</v>
      </c>
      <c r="M370" s="27">
        <f>J370/'I Disease Parameters'!$E$12</f>
        <v>0.14811274085975007</v>
      </c>
      <c r="N370" s="27">
        <f>K370/'I Disease Parameters'!$E$13</f>
        <v>4.8073752971673774E-2</v>
      </c>
      <c r="O370" s="27">
        <f>L370/'I Disease Parameters'!$E$13</f>
        <v>4.9250000000000002E-2</v>
      </c>
      <c r="P370" s="27">
        <f>(1-L370)/'I Disease Parameters'!$E$13</f>
        <v>7.5000000000000067E-4</v>
      </c>
      <c r="Q370" s="19">
        <f t="shared" si="128"/>
        <v>583162.21556057769</v>
      </c>
      <c r="R370" s="17">
        <f t="shared" si="129"/>
        <v>5390.7461039921254</v>
      </c>
      <c r="S370" s="17">
        <f t="shared" si="130"/>
        <v>55396.46764180102</v>
      </c>
      <c r="T370" s="17">
        <f t="shared" si="131"/>
        <v>12994.233231928663</v>
      </c>
      <c r="U370" s="17">
        <f t="shared" si="132"/>
        <v>5155890.3867745344</v>
      </c>
      <c r="V370" s="17">
        <f t="shared" si="133"/>
        <v>14763.636813688669</v>
      </c>
      <c r="W370" s="17">
        <f t="shared" si="134"/>
        <v>5812834.0493128337</v>
      </c>
      <c r="X370" s="18">
        <f t="shared" ca="1" si="125"/>
        <v>218477.31787760227</v>
      </c>
      <c r="Y370" s="17">
        <f t="shared" si="135"/>
        <v>-784.71065730799455</v>
      </c>
      <c r="Z370" s="17">
        <f t="shared" si="136"/>
        <v>-199.72261154535408</v>
      </c>
      <c r="AA370" s="17">
        <f t="shared" si="137"/>
        <v>-1963.1086292559339</v>
      </c>
      <c r="AB370" s="17">
        <f t="shared" si="138"/>
        <v>-460.48227534456964</v>
      </c>
      <c r="AC370" s="17">
        <f t="shared" si="139"/>
        <v>3460.0423146905378</v>
      </c>
      <c r="AD370" s="18">
        <f t="shared" si="140"/>
        <v>10.091036630454255</v>
      </c>
      <c r="AE370" s="19">
        <f>IF($B370&gt;$C$1,"",p_2*$Q369*($S369/$W369)+p_3*$Q369*($T369/$W369))</f>
        <v>918.447713325368</v>
      </c>
      <c r="AF370" s="17">
        <f>IF($B370&gt;$C$1,"",p_4*$R369)</f>
        <v>905.65593191707171</v>
      </c>
      <c r="AG370" s="17">
        <f>IF($B370&gt;$C$1,"",p_5*$R369)</f>
        <v>212.43781119042421</v>
      </c>
      <c r="AH370" s="18">
        <f t="shared" si="141"/>
        <v>1118.0937431074958</v>
      </c>
      <c r="AI370" s="72"/>
      <c r="AJ370" s="73"/>
      <c r="AK370" s="73"/>
      <c r="AL370" s="72"/>
      <c r="AM370" s="73"/>
      <c r="AN370" s="73">
        <f t="shared" si="142"/>
        <v>518</v>
      </c>
      <c r="AO370" s="19" t="str">
        <f t="shared" ca="1" si="143"/>
        <v>-</v>
      </c>
      <c r="AP370" s="17" t="str">
        <f t="shared" ca="1" si="144"/>
        <v>-</v>
      </c>
      <c r="AQ370" s="17" t="str">
        <f t="shared" ca="1" si="145"/>
        <v>-</v>
      </c>
      <c r="AR370" s="66" t="str">
        <f t="shared" ca="1" si="146"/>
        <v>-</v>
      </c>
    </row>
    <row r="371" spans="1:44" s="1" customFormat="1" ht="12" x14ac:dyDescent="0.35">
      <c r="A371" s="84"/>
      <c r="B371" s="40">
        <f t="shared" si="126"/>
        <v>368</v>
      </c>
      <c r="C371" s="41">
        <f t="shared" si="127"/>
        <v>44219</v>
      </c>
      <c r="D371" s="28">
        <f>'I Disease Parameters'!$E$6/(1000*365)</f>
        <v>2.4383561643835616E-5</v>
      </c>
      <c r="E371" s="28">
        <f>'I Disease Parameters'!$E$7/(1000*365)</f>
        <v>1.3698630136986302E-5</v>
      </c>
      <c r="F371" s="27">
        <f>(1-'I Disease Parameters'!$E$8)/'I Disease Parameters'!$E$10</f>
        <v>0.16200000000000001</v>
      </c>
      <c r="G371" s="27">
        <f>'I Disease Parameters'!$E$8/'I Disease Parameters'!$E$11</f>
        <v>3.7999999999999999E-2</v>
      </c>
      <c r="H371" s="27">
        <f>1/'I Disease Parameters'!$E$12</f>
        <v>0.05</v>
      </c>
      <c r="I371" s="27">
        <f>'I Disease Parameters'!$E$9/'I Disease Parameters'!$E$14</f>
        <v>0</v>
      </c>
      <c r="J371" s="82">
        <f t="shared" si="147"/>
        <v>2.9622548171950012</v>
      </c>
      <c r="K371" s="60">
        <f t="shared" si="148"/>
        <v>0.96147505943347544</v>
      </c>
      <c r="L371" s="30">
        <f t="shared" si="149"/>
        <v>0.98499999999999999</v>
      </c>
      <c r="M371" s="27">
        <f>J371/'I Disease Parameters'!$E$12</f>
        <v>0.14811274085975007</v>
      </c>
      <c r="N371" s="27">
        <f>K371/'I Disease Parameters'!$E$13</f>
        <v>4.8073752971673774E-2</v>
      </c>
      <c r="O371" s="27">
        <f>L371/'I Disease Parameters'!$E$13</f>
        <v>4.9250000000000002E-2</v>
      </c>
      <c r="P371" s="27">
        <f>(1-L371)/'I Disease Parameters'!$E$13</f>
        <v>7.5000000000000067E-4</v>
      </c>
      <c r="Q371" s="19">
        <f t="shared" si="128"/>
        <v>582410.15032893314</v>
      </c>
      <c r="R371" s="17">
        <f t="shared" si="129"/>
        <v>5198.3373428671157</v>
      </c>
      <c r="S371" s="17">
        <f t="shared" si="130"/>
        <v>53499.186272836574</v>
      </c>
      <c r="T371" s="17">
        <f t="shared" si="131"/>
        <v>12549.191919088973</v>
      </c>
      <c r="U371" s="17">
        <f t="shared" si="132"/>
        <v>5159229.5475078616</v>
      </c>
      <c r="V371" s="17">
        <f t="shared" si="133"/>
        <v>14773.382488612615</v>
      </c>
      <c r="W371" s="17">
        <f t="shared" si="134"/>
        <v>5812886.4133715872</v>
      </c>
      <c r="X371" s="18">
        <f t="shared" ca="1" si="125"/>
        <v>218477.31787760227</v>
      </c>
      <c r="Y371" s="17">
        <f t="shared" si="135"/>
        <v>-752.06523164454848</v>
      </c>
      <c r="Z371" s="17">
        <f t="shared" si="136"/>
        <v>-192.40876112500973</v>
      </c>
      <c r="AA371" s="17">
        <f t="shared" si="137"/>
        <v>-1897.2813689644463</v>
      </c>
      <c r="AB371" s="17">
        <f t="shared" si="138"/>
        <v>-445.04131283969036</v>
      </c>
      <c r="AC371" s="17">
        <f t="shared" si="139"/>
        <v>3339.1607333272696</v>
      </c>
      <c r="AD371" s="18">
        <f t="shared" si="140"/>
        <v>9.7456749239463534</v>
      </c>
      <c r="AE371" s="19">
        <f>IF($B371&gt;$C$1,"",p_2*$Q370*($S370/$W370)+p_3*$Q370*($T370/$W370))</f>
        <v>885.81430551045594</v>
      </c>
      <c r="AF371" s="17">
        <f>IF($B371&gt;$C$1,"",p_4*$R370)</f>
        <v>873.30086884672437</v>
      </c>
      <c r="AG371" s="17">
        <f>IF($B371&gt;$C$1,"",p_5*$R370)</f>
        <v>204.84835195170075</v>
      </c>
      <c r="AH371" s="18">
        <f t="shared" si="141"/>
        <v>1078.1492207984252</v>
      </c>
      <c r="AI371" s="72"/>
      <c r="AJ371" s="73"/>
      <c r="AK371" s="73"/>
      <c r="AL371" s="72"/>
      <c r="AM371" s="73"/>
      <c r="AN371" s="73">
        <f t="shared" si="142"/>
        <v>518</v>
      </c>
      <c r="AO371" s="19" t="str">
        <f t="shared" ca="1" si="143"/>
        <v>-</v>
      </c>
      <c r="AP371" s="17" t="str">
        <f t="shared" ca="1" si="144"/>
        <v>-</v>
      </c>
      <c r="AQ371" s="17" t="str">
        <f t="shared" ca="1" si="145"/>
        <v>-</v>
      </c>
      <c r="AR371" s="66" t="str">
        <f t="shared" ca="1" si="146"/>
        <v>-</v>
      </c>
    </row>
    <row r="372" spans="1:44" s="1" customFormat="1" ht="12" x14ac:dyDescent="0.35">
      <c r="A372" s="84"/>
      <c r="B372" s="40">
        <f t="shared" si="126"/>
        <v>369</v>
      </c>
      <c r="C372" s="41">
        <f t="shared" si="127"/>
        <v>44220</v>
      </c>
      <c r="D372" s="28">
        <f>'I Disease Parameters'!$E$6/(1000*365)</f>
        <v>2.4383561643835616E-5</v>
      </c>
      <c r="E372" s="28">
        <f>'I Disease Parameters'!$E$7/(1000*365)</f>
        <v>1.3698630136986302E-5</v>
      </c>
      <c r="F372" s="27">
        <f>(1-'I Disease Parameters'!$E$8)/'I Disease Parameters'!$E$10</f>
        <v>0.16200000000000001</v>
      </c>
      <c r="G372" s="27">
        <f>'I Disease Parameters'!$E$8/'I Disease Parameters'!$E$11</f>
        <v>3.7999999999999999E-2</v>
      </c>
      <c r="H372" s="27">
        <f>1/'I Disease Parameters'!$E$12</f>
        <v>0.05</v>
      </c>
      <c r="I372" s="27">
        <f>'I Disease Parameters'!$E$9/'I Disease Parameters'!$E$14</f>
        <v>0</v>
      </c>
      <c r="J372" s="82">
        <f t="shared" si="147"/>
        <v>2.9622548171950012</v>
      </c>
      <c r="K372" s="60">
        <f t="shared" si="148"/>
        <v>0.96147505943347544</v>
      </c>
      <c r="L372" s="30">
        <f t="shared" si="149"/>
        <v>0.98499999999999999</v>
      </c>
      <c r="M372" s="27">
        <f>J372/'I Disease Parameters'!$E$12</f>
        <v>0.14811274085975007</v>
      </c>
      <c r="N372" s="27">
        <f>K372/'I Disease Parameters'!$E$13</f>
        <v>4.8073752971673774E-2</v>
      </c>
      <c r="O372" s="27">
        <f>L372/'I Disease Parameters'!$E$13</f>
        <v>4.9250000000000002E-2</v>
      </c>
      <c r="P372" s="27">
        <f>(1-L372)/'I Disease Parameters'!$E$13</f>
        <v>7.5000000000000067E-4</v>
      </c>
      <c r="Q372" s="19">
        <f t="shared" si="128"/>
        <v>581689.54600083421</v>
      </c>
      <c r="R372" s="17">
        <f t="shared" si="129"/>
        <v>5012.9636452436607</v>
      </c>
      <c r="S372" s="17">
        <f t="shared" si="130"/>
        <v>51665.624743173837</v>
      </c>
      <c r="T372" s="17">
        <f t="shared" si="131"/>
        <v>12119.097235424855</v>
      </c>
      <c r="U372" s="17">
        <f t="shared" si="132"/>
        <v>5162451.8801461561</v>
      </c>
      <c r="V372" s="17">
        <f t="shared" si="133"/>
        <v>14782.794382551932</v>
      </c>
      <c r="W372" s="17">
        <f t="shared" si="134"/>
        <v>5812939.1117708329</v>
      </c>
      <c r="X372" s="18">
        <f t="shared" ca="1" si="125"/>
        <v>218477.31787760227</v>
      </c>
      <c r="Y372" s="17">
        <f t="shared" si="135"/>
        <v>-720.60432809893973</v>
      </c>
      <c r="Z372" s="17">
        <f t="shared" si="136"/>
        <v>-185.37369762345497</v>
      </c>
      <c r="AA372" s="17">
        <f t="shared" si="137"/>
        <v>-1833.5615296627366</v>
      </c>
      <c r="AB372" s="17">
        <f t="shared" si="138"/>
        <v>-430.09468366411784</v>
      </c>
      <c r="AC372" s="17">
        <f t="shared" si="139"/>
        <v>3222.332638294436</v>
      </c>
      <c r="AD372" s="18">
        <f t="shared" si="140"/>
        <v>9.4118939393174514</v>
      </c>
      <c r="AE372" s="19">
        <f>IF($B372&gt;$C$1,"",p_2*$Q371*($S371/$W371)+p_3*$Q371*($T371/$W371))</f>
        <v>854.36498105055466</v>
      </c>
      <c r="AF372" s="17">
        <f>IF($B372&gt;$C$1,"",p_4*$R371)</f>
        <v>842.13064954447282</v>
      </c>
      <c r="AG372" s="17">
        <f>IF($B372&gt;$C$1,"",p_5*$R371)</f>
        <v>197.53681902895039</v>
      </c>
      <c r="AH372" s="18">
        <f t="shared" si="141"/>
        <v>1039.6674685734233</v>
      </c>
      <c r="AI372" s="72"/>
      <c r="AJ372" s="73"/>
      <c r="AK372" s="73"/>
      <c r="AL372" s="72"/>
      <c r="AM372" s="73"/>
      <c r="AN372" s="73">
        <f t="shared" si="142"/>
        <v>518</v>
      </c>
      <c r="AO372" s="19" t="str">
        <f t="shared" ca="1" si="143"/>
        <v>-</v>
      </c>
      <c r="AP372" s="17" t="str">
        <f t="shared" ca="1" si="144"/>
        <v>-</v>
      </c>
      <c r="AQ372" s="17" t="str">
        <f t="shared" ca="1" si="145"/>
        <v>-</v>
      </c>
      <c r="AR372" s="66" t="str">
        <f t="shared" ca="1" si="146"/>
        <v>-</v>
      </c>
    </row>
    <row r="373" spans="1:44" s="1" customFormat="1" ht="12" x14ac:dyDescent="0.35">
      <c r="A373" s="84"/>
      <c r="B373" s="40">
        <f t="shared" si="126"/>
        <v>370</v>
      </c>
      <c r="C373" s="41">
        <f t="shared" si="127"/>
        <v>44221</v>
      </c>
      <c r="D373" s="28">
        <f>'I Disease Parameters'!$E$6/(1000*365)</f>
        <v>2.4383561643835616E-5</v>
      </c>
      <c r="E373" s="28">
        <f>'I Disease Parameters'!$E$7/(1000*365)</f>
        <v>1.3698630136986302E-5</v>
      </c>
      <c r="F373" s="27">
        <f>(1-'I Disease Parameters'!$E$8)/'I Disease Parameters'!$E$10</f>
        <v>0.16200000000000001</v>
      </c>
      <c r="G373" s="27">
        <f>'I Disease Parameters'!$E$8/'I Disease Parameters'!$E$11</f>
        <v>3.7999999999999999E-2</v>
      </c>
      <c r="H373" s="27">
        <f>1/'I Disease Parameters'!$E$12</f>
        <v>0.05</v>
      </c>
      <c r="I373" s="27">
        <f>'I Disease Parameters'!$E$9/'I Disease Parameters'!$E$14</f>
        <v>0</v>
      </c>
      <c r="J373" s="82">
        <f t="shared" si="147"/>
        <v>2.9622548171950012</v>
      </c>
      <c r="K373" s="60">
        <f t="shared" si="148"/>
        <v>0.96147505943347544</v>
      </c>
      <c r="L373" s="30">
        <f t="shared" si="149"/>
        <v>0.98499999999999999</v>
      </c>
      <c r="M373" s="27">
        <f>J373/'I Disease Parameters'!$E$12</f>
        <v>0.14811274085975007</v>
      </c>
      <c r="N373" s="27">
        <f>K373/'I Disease Parameters'!$E$13</f>
        <v>4.8073752971673774E-2</v>
      </c>
      <c r="O373" s="27">
        <f>L373/'I Disease Parameters'!$E$13</f>
        <v>4.9250000000000002E-2</v>
      </c>
      <c r="P373" s="27">
        <f>(1-L373)/'I Disease Parameters'!$E$13</f>
        <v>7.5000000000000067E-4</v>
      </c>
      <c r="Q373" s="19">
        <f t="shared" si="128"/>
        <v>580999.26255317323</v>
      </c>
      <c r="R373" s="17">
        <f t="shared" si="129"/>
        <v>4834.3575023395088</v>
      </c>
      <c r="S373" s="17">
        <f t="shared" si="130"/>
        <v>49893.735868260461</v>
      </c>
      <c r="T373" s="17">
        <f t="shared" si="131"/>
        <v>11703.468977142251</v>
      </c>
      <c r="U373" s="17">
        <f t="shared" si="132"/>
        <v>5165561.3084032536</v>
      </c>
      <c r="V373" s="17">
        <f t="shared" si="133"/>
        <v>14791.883705478502</v>
      </c>
      <c r="W373" s="17">
        <f t="shared" si="134"/>
        <v>5812992.1333041694</v>
      </c>
      <c r="X373" s="18">
        <f t="shared" ca="1" si="125"/>
        <v>218477.31787760227</v>
      </c>
      <c r="Y373" s="17">
        <f t="shared" si="135"/>
        <v>-690.28344766097143</v>
      </c>
      <c r="Z373" s="17">
        <f t="shared" si="136"/>
        <v>-178.60614290415197</v>
      </c>
      <c r="AA373" s="17">
        <f t="shared" si="137"/>
        <v>-1771.8888749133766</v>
      </c>
      <c r="AB373" s="17">
        <f t="shared" si="138"/>
        <v>-415.62825828260429</v>
      </c>
      <c r="AC373" s="17">
        <f t="shared" si="139"/>
        <v>3109.4282570974901</v>
      </c>
      <c r="AD373" s="18">
        <f t="shared" si="140"/>
        <v>9.0893229265693662</v>
      </c>
      <c r="AE373" s="19">
        <f>IF($B373&gt;$C$1,"",p_2*$Q372*($S372/$W372)+p_3*$Q372*($T372/$W372))</f>
        <v>824.05525687944623</v>
      </c>
      <c r="AF373" s="17">
        <f>IF($B373&gt;$C$1,"",p_4*$R372)</f>
        <v>812.10011052947311</v>
      </c>
      <c r="AG373" s="17">
        <f>IF($B373&gt;$C$1,"",p_5*$R372)</f>
        <v>190.49261851925911</v>
      </c>
      <c r="AH373" s="18">
        <f t="shared" si="141"/>
        <v>1002.5927290487323</v>
      </c>
      <c r="AI373" s="72"/>
      <c r="AJ373" s="73"/>
      <c r="AK373" s="73"/>
      <c r="AL373" s="72"/>
      <c r="AM373" s="73"/>
      <c r="AN373" s="73">
        <f t="shared" si="142"/>
        <v>518</v>
      </c>
      <c r="AO373" s="19" t="str">
        <f t="shared" ca="1" si="143"/>
        <v>-</v>
      </c>
      <c r="AP373" s="17" t="str">
        <f t="shared" ca="1" si="144"/>
        <v>-</v>
      </c>
      <c r="AQ373" s="17" t="str">
        <f t="shared" ca="1" si="145"/>
        <v>-</v>
      </c>
      <c r="AR373" s="66" t="str">
        <f t="shared" ca="1" si="146"/>
        <v>-</v>
      </c>
    </row>
    <row r="374" spans="1:44" s="1" customFormat="1" ht="12" x14ac:dyDescent="0.35">
      <c r="A374" s="84"/>
      <c r="B374" s="40">
        <f t="shared" si="126"/>
        <v>371</v>
      </c>
      <c r="C374" s="41">
        <f t="shared" si="127"/>
        <v>44222</v>
      </c>
      <c r="D374" s="28">
        <f>'I Disease Parameters'!$E$6/(1000*365)</f>
        <v>2.4383561643835616E-5</v>
      </c>
      <c r="E374" s="28">
        <f>'I Disease Parameters'!$E$7/(1000*365)</f>
        <v>1.3698630136986302E-5</v>
      </c>
      <c r="F374" s="27">
        <f>(1-'I Disease Parameters'!$E$8)/'I Disease Parameters'!$E$10</f>
        <v>0.16200000000000001</v>
      </c>
      <c r="G374" s="27">
        <f>'I Disease Parameters'!$E$8/'I Disease Parameters'!$E$11</f>
        <v>3.7999999999999999E-2</v>
      </c>
      <c r="H374" s="27">
        <f>1/'I Disease Parameters'!$E$12</f>
        <v>0.05</v>
      </c>
      <c r="I374" s="27">
        <f>'I Disease Parameters'!$E$9/'I Disease Parameters'!$E$14</f>
        <v>0</v>
      </c>
      <c r="J374" s="82">
        <f t="shared" si="147"/>
        <v>2.9622548171950012</v>
      </c>
      <c r="K374" s="60">
        <f t="shared" si="148"/>
        <v>0.96147505943347544</v>
      </c>
      <c r="L374" s="30">
        <f t="shared" si="149"/>
        <v>0.98499999999999999</v>
      </c>
      <c r="M374" s="27">
        <f>J374/'I Disease Parameters'!$E$12</f>
        <v>0.14811274085975007</v>
      </c>
      <c r="N374" s="27">
        <f>K374/'I Disease Parameters'!$E$13</f>
        <v>4.8073752971673774E-2</v>
      </c>
      <c r="O374" s="27">
        <f>L374/'I Disease Parameters'!$E$13</f>
        <v>4.9250000000000002E-2</v>
      </c>
      <c r="P374" s="27">
        <f>(1-L374)/'I Disease Parameters'!$E$13</f>
        <v>7.5000000000000067E-4</v>
      </c>
      <c r="Q374" s="19">
        <f t="shared" si="128"/>
        <v>580338.20269736415</v>
      </c>
      <c r="R374" s="17">
        <f t="shared" si="129"/>
        <v>4662.2621916153439</v>
      </c>
      <c r="S374" s="17">
        <f t="shared" si="130"/>
        <v>48181.531514392635</v>
      </c>
      <c r="T374" s="17">
        <f t="shared" si="131"/>
        <v>11301.840791881203</v>
      </c>
      <c r="U374" s="17">
        <f t="shared" si="132"/>
        <v>5168561.6299299765</v>
      </c>
      <c r="V374" s="17">
        <f t="shared" si="133"/>
        <v>14800.661307211358</v>
      </c>
      <c r="W374" s="17">
        <f t="shared" si="134"/>
        <v>5813045.4671252295</v>
      </c>
      <c r="X374" s="18">
        <f t="shared" ca="1" si="125"/>
        <v>218477.31787760227</v>
      </c>
      <c r="Y374" s="17">
        <f t="shared" si="135"/>
        <v>-661.059855809086</v>
      </c>
      <c r="Z374" s="17">
        <f t="shared" si="136"/>
        <v>-172.09531072416485</v>
      </c>
      <c r="AA374" s="17">
        <f t="shared" si="137"/>
        <v>-1712.2043538678263</v>
      </c>
      <c r="AB374" s="17">
        <f t="shared" si="138"/>
        <v>-401.6281852610482</v>
      </c>
      <c r="AC374" s="17">
        <f t="shared" si="139"/>
        <v>3000.3215267229825</v>
      </c>
      <c r="AD374" s="18">
        <f t="shared" si="140"/>
        <v>8.7776017328560556</v>
      </c>
      <c r="AE374" s="19">
        <f>IF($B374&gt;$C$1,"",p_2*$Q373*($S373/$W373)+p_3*$Q373*($T373/$W373))</f>
        <v>794.84241381911181</v>
      </c>
      <c r="AF374" s="17">
        <f>IF($B374&gt;$C$1,"",p_4*$R373)</f>
        <v>783.16591537900047</v>
      </c>
      <c r="AG374" s="17">
        <f>IF($B374&gt;$C$1,"",p_5*$R373)</f>
        <v>183.70558508890133</v>
      </c>
      <c r="AH374" s="18">
        <f t="shared" si="141"/>
        <v>966.8715004679018</v>
      </c>
      <c r="AI374" s="72"/>
      <c r="AJ374" s="73"/>
      <c r="AK374" s="73"/>
      <c r="AL374" s="72"/>
      <c r="AM374" s="73"/>
      <c r="AN374" s="73">
        <f t="shared" si="142"/>
        <v>518</v>
      </c>
      <c r="AO374" s="19" t="str">
        <f t="shared" ca="1" si="143"/>
        <v>-</v>
      </c>
      <c r="AP374" s="17" t="str">
        <f t="shared" ca="1" si="144"/>
        <v>-</v>
      </c>
      <c r="AQ374" s="17" t="str">
        <f t="shared" ca="1" si="145"/>
        <v>-</v>
      </c>
      <c r="AR374" s="66" t="str">
        <f t="shared" ca="1" si="146"/>
        <v>-</v>
      </c>
    </row>
    <row r="375" spans="1:44" s="1" customFormat="1" ht="12" x14ac:dyDescent="0.35">
      <c r="A375" s="84"/>
      <c r="B375" s="40">
        <f t="shared" si="126"/>
        <v>372</v>
      </c>
      <c r="C375" s="41">
        <f t="shared" si="127"/>
        <v>44223</v>
      </c>
      <c r="D375" s="28">
        <f>'I Disease Parameters'!$E$6/(1000*365)</f>
        <v>2.4383561643835616E-5</v>
      </c>
      <c r="E375" s="28">
        <f>'I Disease Parameters'!$E$7/(1000*365)</f>
        <v>1.3698630136986302E-5</v>
      </c>
      <c r="F375" s="27">
        <f>(1-'I Disease Parameters'!$E$8)/'I Disease Parameters'!$E$10</f>
        <v>0.16200000000000001</v>
      </c>
      <c r="G375" s="27">
        <f>'I Disease Parameters'!$E$8/'I Disease Parameters'!$E$11</f>
        <v>3.7999999999999999E-2</v>
      </c>
      <c r="H375" s="27">
        <f>1/'I Disease Parameters'!$E$12</f>
        <v>0.05</v>
      </c>
      <c r="I375" s="27">
        <f>'I Disease Parameters'!$E$9/'I Disease Parameters'!$E$14</f>
        <v>0</v>
      </c>
      <c r="J375" s="82">
        <f t="shared" si="147"/>
        <v>2.9622548171950012</v>
      </c>
      <c r="K375" s="60">
        <f t="shared" si="148"/>
        <v>0.96147505943347544</v>
      </c>
      <c r="L375" s="30">
        <f t="shared" si="149"/>
        <v>0.98499999999999999</v>
      </c>
      <c r="M375" s="27">
        <f>J375/'I Disease Parameters'!$E$12</f>
        <v>0.14811274085975007</v>
      </c>
      <c r="N375" s="27">
        <f>K375/'I Disease Parameters'!$E$13</f>
        <v>4.8073752971673774E-2</v>
      </c>
      <c r="O375" s="27">
        <f>L375/'I Disease Parameters'!$E$13</f>
        <v>4.9250000000000002E-2</v>
      </c>
      <c r="P375" s="27">
        <f>(1-L375)/'I Disease Parameters'!$E$13</f>
        <v>7.5000000000000067E-4</v>
      </c>
      <c r="Q375" s="19">
        <f t="shared" si="128"/>
        <v>579705.31019019347</v>
      </c>
      <c r="R375" s="17">
        <f t="shared" si="129"/>
        <v>4496.43130795042</v>
      </c>
      <c r="S375" s="17">
        <f t="shared" si="130"/>
        <v>46527.081392735032</v>
      </c>
      <c r="T375" s="17">
        <f t="shared" si="131"/>
        <v>10913.759895831648</v>
      </c>
      <c r="U375" s="17">
        <f t="shared" si="132"/>
        <v>5171456.5199505882</v>
      </c>
      <c r="V375" s="17">
        <f t="shared" si="133"/>
        <v>14809.137687805269</v>
      </c>
      <c r="W375" s="17">
        <f t="shared" si="134"/>
        <v>5813099.1027372992</v>
      </c>
      <c r="X375" s="18">
        <f t="shared" ca="1" si="125"/>
        <v>218477.31787760227</v>
      </c>
      <c r="Y375" s="17">
        <f t="shared" si="135"/>
        <v>-632.89250717067625</v>
      </c>
      <c r="Z375" s="17">
        <f t="shared" si="136"/>
        <v>-165.83088366492393</v>
      </c>
      <c r="AA375" s="17">
        <f t="shared" si="137"/>
        <v>-1654.4501216576027</v>
      </c>
      <c r="AB375" s="17">
        <f t="shared" si="138"/>
        <v>-388.08089604955421</v>
      </c>
      <c r="AC375" s="17">
        <f t="shared" si="139"/>
        <v>2894.8900206116959</v>
      </c>
      <c r="AD375" s="18">
        <f t="shared" si="140"/>
        <v>8.4763805939110171</v>
      </c>
      <c r="AE375" s="19">
        <f>IF($B375&gt;$C$1,"",p_2*$Q374*($S374/$W374)+p_3*$Q374*($T374/$W374))</f>
        <v>766.68542126350974</v>
      </c>
      <c r="AF375" s="17">
        <f>IF($B375&gt;$C$1,"",p_4*$R374)</f>
        <v>755.28647504168578</v>
      </c>
      <c r="AG375" s="17">
        <f>IF($B375&gt;$C$1,"",p_5*$R374)</f>
        <v>177.16596328138306</v>
      </c>
      <c r="AH375" s="18">
        <f t="shared" si="141"/>
        <v>932.4524383230688</v>
      </c>
      <c r="AI375" s="72"/>
      <c r="AJ375" s="73"/>
      <c r="AK375" s="73"/>
      <c r="AL375" s="72"/>
      <c r="AM375" s="73"/>
      <c r="AN375" s="73">
        <f t="shared" si="142"/>
        <v>518</v>
      </c>
      <c r="AO375" s="19" t="str">
        <f t="shared" ca="1" si="143"/>
        <v>-</v>
      </c>
      <c r="AP375" s="17" t="str">
        <f t="shared" ca="1" si="144"/>
        <v>-</v>
      </c>
      <c r="AQ375" s="17" t="str">
        <f t="shared" ca="1" si="145"/>
        <v>-</v>
      </c>
      <c r="AR375" s="66" t="str">
        <f t="shared" ca="1" si="146"/>
        <v>-</v>
      </c>
    </row>
    <row r="376" spans="1:44" s="1" customFormat="1" ht="12" x14ac:dyDescent="0.35">
      <c r="A376" s="84"/>
      <c r="B376" s="40">
        <f t="shared" si="126"/>
        <v>373</v>
      </c>
      <c r="C376" s="41">
        <f t="shared" si="127"/>
        <v>44224</v>
      </c>
      <c r="D376" s="28">
        <f>'I Disease Parameters'!$E$6/(1000*365)</f>
        <v>2.4383561643835616E-5</v>
      </c>
      <c r="E376" s="28">
        <f>'I Disease Parameters'!$E$7/(1000*365)</f>
        <v>1.3698630136986302E-5</v>
      </c>
      <c r="F376" s="27">
        <f>(1-'I Disease Parameters'!$E$8)/'I Disease Parameters'!$E$10</f>
        <v>0.16200000000000001</v>
      </c>
      <c r="G376" s="27">
        <f>'I Disease Parameters'!$E$8/'I Disease Parameters'!$E$11</f>
        <v>3.7999999999999999E-2</v>
      </c>
      <c r="H376" s="27">
        <f>1/'I Disease Parameters'!$E$12</f>
        <v>0.05</v>
      </c>
      <c r="I376" s="27">
        <f>'I Disease Parameters'!$E$9/'I Disease Parameters'!$E$14</f>
        <v>0</v>
      </c>
      <c r="J376" s="82">
        <f t="shared" si="147"/>
        <v>2.9622548171950012</v>
      </c>
      <c r="K376" s="60">
        <f t="shared" si="148"/>
        <v>0.96147505943347544</v>
      </c>
      <c r="L376" s="30">
        <f t="shared" si="149"/>
        <v>0.98499999999999999</v>
      </c>
      <c r="M376" s="27">
        <f>J376/'I Disease Parameters'!$E$12</f>
        <v>0.14811274085975007</v>
      </c>
      <c r="N376" s="27">
        <f>K376/'I Disease Parameters'!$E$13</f>
        <v>4.8073752971673774E-2</v>
      </c>
      <c r="O376" s="27">
        <f>L376/'I Disease Parameters'!$E$13</f>
        <v>4.9250000000000002E-2</v>
      </c>
      <c r="P376" s="27">
        <f>(1-L376)/'I Disease Parameters'!$E$13</f>
        <v>7.5000000000000067E-4</v>
      </c>
      <c r="Q376" s="19">
        <f t="shared" si="128"/>
        <v>579099.56821651896</v>
      </c>
      <c r="R376" s="17">
        <f t="shared" si="129"/>
        <v>4336.6283167660958</v>
      </c>
      <c r="S376" s="17">
        <f t="shared" si="130"/>
        <v>44928.511837706901</v>
      </c>
      <c r="T376" s="17">
        <f t="shared" si="131"/>
        <v>10538.786787181965</v>
      </c>
      <c r="U376" s="17">
        <f t="shared" si="132"/>
        <v>5174249.5348249581</v>
      </c>
      <c r="V376" s="17">
        <f t="shared" si="133"/>
        <v>14817.323007727142</v>
      </c>
      <c r="W376" s="17">
        <f t="shared" si="134"/>
        <v>5813153.0299831321</v>
      </c>
      <c r="X376" s="18">
        <f t="shared" ca="1" si="125"/>
        <v>218477.31787760227</v>
      </c>
      <c r="Y376" s="17">
        <f t="shared" si="135"/>
        <v>-605.74197367450688</v>
      </c>
      <c r="Z376" s="17">
        <f t="shared" si="136"/>
        <v>-159.80299118432413</v>
      </c>
      <c r="AA376" s="17">
        <f t="shared" si="137"/>
        <v>-1598.5695550281307</v>
      </c>
      <c r="AB376" s="17">
        <f t="shared" si="138"/>
        <v>-374.97310864968313</v>
      </c>
      <c r="AC376" s="17">
        <f t="shared" si="139"/>
        <v>2793.0148743698373</v>
      </c>
      <c r="AD376" s="18">
        <f t="shared" si="140"/>
        <v>8.1853199218730879</v>
      </c>
      <c r="AE376" s="19">
        <f>IF($B376&gt;$C$1,"",p_2*$Q375*($S375/$W375)+p_3*$Q375*($T375/$W375))</f>
        <v>739.54486535518322</v>
      </c>
      <c r="AF376" s="17">
        <f>IF($B376&gt;$C$1,"",p_4*$R375)</f>
        <v>728.42187188796811</v>
      </c>
      <c r="AG376" s="17">
        <f>IF($B376&gt;$C$1,"",p_5*$R375)</f>
        <v>170.86438970211594</v>
      </c>
      <c r="AH376" s="18">
        <f t="shared" si="141"/>
        <v>899.286261590084</v>
      </c>
      <c r="AI376" s="72"/>
      <c r="AJ376" s="73"/>
      <c r="AK376" s="73"/>
      <c r="AL376" s="72"/>
      <c r="AM376" s="73"/>
      <c r="AN376" s="73">
        <f t="shared" si="142"/>
        <v>518</v>
      </c>
      <c r="AO376" s="19" t="str">
        <f t="shared" ca="1" si="143"/>
        <v>-</v>
      </c>
      <c r="AP376" s="17" t="str">
        <f t="shared" ca="1" si="144"/>
        <v>-</v>
      </c>
      <c r="AQ376" s="17" t="str">
        <f t="shared" ca="1" si="145"/>
        <v>-</v>
      </c>
      <c r="AR376" s="66" t="str">
        <f t="shared" ca="1" si="146"/>
        <v>-</v>
      </c>
    </row>
    <row r="377" spans="1:44" s="1" customFormat="1" ht="12" x14ac:dyDescent="0.35">
      <c r="A377" s="84"/>
      <c r="B377" s="40">
        <f t="shared" si="126"/>
        <v>374</v>
      </c>
      <c r="C377" s="41">
        <f t="shared" si="127"/>
        <v>44225</v>
      </c>
      <c r="D377" s="28">
        <f>'I Disease Parameters'!$E$6/(1000*365)</f>
        <v>2.4383561643835616E-5</v>
      </c>
      <c r="E377" s="28">
        <f>'I Disease Parameters'!$E$7/(1000*365)</f>
        <v>1.3698630136986302E-5</v>
      </c>
      <c r="F377" s="27">
        <f>(1-'I Disease Parameters'!$E$8)/'I Disease Parameters'!$E$10</f>
        <v>0.16200000000000001</v>
      </c>
      <c r="G377" s="27">
        <f>'I Disease Parameters'!$E$8/'I Disease Parameters'!$E$11</f>
        <v>3.7999999999999999E-2</v>
      </c>
      <c r="H377" s="27">
        <f>1/'I Disease Parameters'!$E$12</f>
        <v>0.05</v>
      </c>
      <c r="I377" s="27">
        <f>'I Disease Parameters'!$E$9/'I Disease Parameters'!$E$14</f>
        <v>0</v>
      </c>
      <c r="J377" s="82">
        <f t="shared" si="147"/>
        <v>2.9622548171950012</v>
      </c>
      <c r="K377" s="60">
        <f t="shared" si="148"/>
        <v>0.96147505943347544</v>
      </c>
      <c r="L377" s="30">
        <f t="shared" si="149"/>
        <v>0.98499999999999999</v>
      </c>
      <c r="M377" s="27">
        <f>J377/'I Disease Parameters'!$E$12</f>
        <v>0.14811274085975007</v>
      </c>
      <c r="N377" s="27">
        <f>K377/'I Disease Parameters'!$E$13</f>
        <v>4.8073752971673774E-2</v>
      </c>
      <c r="O377" s="27">
        <f>L377/'I Disease Parameters'!$E$13</f>
        <v>4.9250000000000002E-2</v>
      </c>
      <c r="P377" s="27">
        <f>(1-L377)/'I Disease Parameters'!$E$13</f>
        <v>7.5000000000000067E-4</v>
      </c>
      <c r="Q377" s="19">
        <f t="shared" si="128"/>
        <v>578519.99784049136</v>
      </c>
      <c r="R377" s="17">
        <f t="shared" si="129"/>
        <v>4182.6261280273093</v>
      </c>
      <c r="S377" s="17">
        <f t="shared" si="130"/>
        <v>43384.00457407139</v>
      </c>
      <c r="T377" s="17">
        <f t="shared" si="131"/>
        <v>10176.49495691769</v>
      </c>
      <c r="U377" s="17">
        <f t="shared" si="132"/>
        <v>5176944.1155354977</v>
      </c>
      <c r="V377" s="17">
        <f t="shared" si="133"/>
        <v>14825.227097817527</v>
      </c>
      <c r="W377" s="17">
        <f t="shared" si="134"/>
        <v>5813207.2390350057</v>
      </c>
      <c r="X377" s="18">
        <f t="shared" ca="1" si="125"/>
        <v>218477.31787760227</v>
      </c>
      <c r="Y377" s="17">
        <f t="shared" si="135"/>
        <v>-579.57037602760829</v>
      </c>
      <c r="Z377" s="17">
        <f t="shared" si="136"/>
        <v>-154.00218873878657</v>
      </c>
      <c r="AA377" s="17">
        <f t="shared" si="137"/>
        <v>-1544.5072636355108</v>
      </c>
      <c r="AB377" s="17">
        <f t="shared" si="138"/>
        <v>-362.29183026427563</v>
      </c>
      <c r="AC377" s="17">
        <f t="shared" si="139"/>
        <v>2694.5807105395943</v>
      </c>
      <c r="AD377" s="18">
        <f t="shared" si="140"/>
        <v>7.90409009038558</v>
      </c>
      <c r="AE377" s="19">
        <f>IF($B377&gt;$C$1,"",p_2*$Q376*($S376/$W376)+p_3*$Q376*($T376/$W376))</f>
        <v>713.38288048178595</v>
      </c>
      <c r="AF377" s="17">
        <f>IF($B377&gt;$C$1,"",p_4*$R376)</f>
        <v>702.53378731610758</v>
      </c>
      <c r="AG377" s="17">
        <f>IF($B377&gt;$C$1,"",p_5*$R376)</f>
        <v>164.79187603711165</v>
      </c>
      <c r="AH377" s="18">
        <f t="shared" si="141"/>
        <v>867.32566335321917</v>
      </c>
      <c r="AI377" s="72"/>
      <c r="AJ377" s="73"/>
      <c r="AK377" s="73"/>
      <c r="AL377" s="72"/>
      <c r="AM377" s="73"/>
      <c r="AN377" s="73">
        <f t="shared" si="142"/>
        <v>518</v>
      </c>
      <c r="AO377" s="19" t="str">
        <f t="shared" ca="1" si="143"/>
        <v>-</v>
      </c>
      <c r="AP377" s="17" t="str">
        <f t="shared" ca="1" si="144"/>
        <v>-</v>
      </c>
      <c r="AQ377" s="17" t="str">
        <f t="shared" ca="1" si="145"/>
        <v>-</v>
      </c>
      <c r="AR377" s="66" t="str">
        <f t="shared" ca="1" si="146"/>
        <v>-</v>
      </c>
    </row>
    <row r="378" spans="1:44" s="1" customFormat="1" ht="12" x14ac:dyDescent="0.35">
      <c r="A378" s="84"/>
      <c r="B378" s="40">
        <f t="shared" si="126"/>
        <v>375</v>
      </c>
      <c r="C378" s="41">
        <f t="shared" si="127"/>
        <v>44226</v>
      </c>
      <c r="D378" s="28">
        <f>'I Disease Parameters'!$E$6/(1000*365)</f>
        <v>2.4383561643835616E-5</v>
      </c>
      <c r="E378" s="28">
        <f>'I Disease Parameters'!$E$7/(1000*365)</f>
        <v>1.3698630136986302E-5</v>
      </c>
      <c r="F378" s="27">
        <f>(1-'I Disease Parameters'!$E$8)/'I Disease Parameters'!$E$10</f>
        <v>0.16200000000000001</v>
      </c>
      <c r="G378" s="27">
        <f>'I Disease Parameters'!$E$8/'I Disease Parameters'!$E$11</f>
        <v>3.7999999999999999E-2</v>
      </c>
      <c r="H378" s="27">
        <f>1/'I Disease Parameters'!$E$12</f>
        <v>0.05</v>
      </c>
      <c r="I378" s="27">
        <f>'I Disease Parameters'!$E$9/'I Disease Parameters'!$E$14</f>
        <v>0</v>
      </c>
      <c r="J378" s="82">
        <f t="shared" si="147"/>
        <v>2.9622548171950012</v>
      </c>
      <c r="K378" s="60">
        <f t="shared" si="148"/>
        <v>0.96147505943347544</v>
      </c>
      <c r="L378" s="30">
        <f t="shared" si="149"/>
        <v>0.98499999999999999</v>
      </c>
      <c r="M378" s="27">
        <f>J378/'I Disease Parameters'!$E$12</f>
        <v>0.14811274085975007</v>
      </c>
      <c r="N378" s="27">
        <f>K378/'I Disease Parameters'!$E$13</f>
        <v>4.8073752971673774E-2</v>
      </c>
      <c r="O378" s="27">
        <f>L378/'I Disease Parameters'!$E$13</f>
        <v>4.9250000000000002E-2</v>
      </c>
      <c r="P378" s="27">
        <f>(1-L378)/'I Disease Parameters'!$E$13</f>
        <v>7.5000000000000067E-4</v>
      </c>
      <c r="Q378" s="19">
        <f t="shared" si="128"/>
        <v>577965.65652214712</v>
      </c>
      <c r="R378" s="17">
        <f t="shared" si="129"/>
        <v>4034.2066901017824</v>
      </c>
      <c r="S378" s="17">
        <f t="shared" si="130"/>
        <v>41891.795476675718</v>
      </c>
      <c r="T378" s="17">
        <f t="shared" si="131"/>
        <v>9826.4705978963375</v>
      </c>
      <c r="U378" s="17">
        <f t="shared" si="132"/>
        <v>5179543.5910981512</v>
      </c>
      <c r="V378" s="17">
        <f t="shared" si="133"/>
        <v>14832.859469035217</v>
      </c>
      <c r="W378" s="17">
        <f t="shared" si="134"/>
        <v>5813261.7203849722</v>
      </c>
      <c r="X378" s="18">
        <f t="shared" ca="1" si="125"/>
        <v>218477.31787760227</v>
      </c>
      <c r="Y378" s="17">
        <f t="shared" si="135"/>
        <v>-554.34131834423169</v>
      </c>
      <c r="Z378" s="17">
        <f t="shared" si="136"/>
        <v>-148.41943792552684</v>
      </c>
      <c r="AA378" s="17">
        <f t="shared" si="137"/>
        <v>-1492.2090973956729</v>
      </c>
      <c r="AB378" s="17">
        <f t="shared" si="138"/>
        <v>-350.02435902135221</v>
      </c>
      <c r="AC378" s="17">
        <f t="shared" si="139"/>
        <v>2599.4755626535043</v>
      </c>
      <c r="AD378" s="18">
        <f t="shared" si="140"/>
        <v>7.6323712176890695</v>
      </c>
      <c r="AE378" s="19">
        <f>IF($B378&gt;$C$1,"",p_2*$Q377*($S377/$W377)+p_3*$Q377*($T377/$W377))</f>
        <v>688.16308392826443</v>
      </c>
      <c r="AF378" s="17">
        <f>IF($B378&gt;$C$1,"",p_4*$R377)</f>
        <v>677.58543274042415</v>
      </c>
      <c r="AG378" s="17">
        <f>IF($B378&gt;$C$1,"",p_5*$R377)</f>
        <v>158.93979286503776</v>
      </c>
      <c r="AH378" s="18">
        <f t="shared" si="141"/>
        <v>836.52522560546186</v>
      </c>
      <c r="AI378" s="72"/>
      <c r="AJ378" s="73"/>
      <c r="AK378" s="73"/>
      <c r="AL378" s="72"/>
      <c r="AM378" s="73"/>
      <c r="AN378" s="73">
        <f t="shared" si="142"/>
        <v>518</v>
      </c>
      <c r="AO378" s="19" t="str">
        <f t="shared" ca="1" si="143"/>
        <v>-</v>
      </c>
      <c r="AP378" s="17" t="str">
        <f t="shared" ca="1" si="144"/>
        <v>-</v>
      </c>
      <c r="AQ378" s="17" t="str">
        <f t="shared" ca="1" si="145"/>
        <v>-</v>
      </c>
      <c r="AR378" s="66" t="str">
        <f t="shared" ca="1" si="146"/>
        <v>-</v>
      </c>
    </row>
    <row r="379" spans="1:44" s="1" customFormat="1" ht="12" x14ac:dyDescent="0.35">
      <c r="A379" s="84"/>
      <c r="B379" s="40">
        <f t="shared" si="126"/>
        <v>376</v>
      </c>
      <c r="C379" s="41">
        <f t="shared" si="127"/>
        <v>44227</v>
      </c>
      <c r="D379" s="28">
        <f>'I Disease Parameters'!$E$6/(1000*365)</f>
        <v>2.4383561643835616E-5</v>
      </c>
      <c r="E379" s="28">
        <f>'I Disease Parameters'!$E$7/(1000*365)</f>
        <v>1.3698630136986302E-5</v>
      </c>
      <c r="F379" s="27">
        <f>(1-'I Disease Parameters'!$E$8)/'I Disease Parameters'!$E$10</f>
        <v>0.16200000000000001</v>
      </c>
      <c r="G379" s="27">
        <f>'I Disease Parameters'!$E$8/'I Disease Parameters'!$E$11</f>
        <v>3.7999999999999999E-2</v>
      </c>
      <c r="H379" s="27">
        <f>1/'I Disease Parameters'!$E$12</f>
        <v>0.05</v>
      </c>
      <c r="I379" s="27">
        <f>'I Disease Parameters'!$E$9/'I Disease Parameters'!$E$14</f>
        <v>0</v>
      </c>
      <c r="J379" s="82">
        <f t="shared" si="147"/>
        <v>2.9622548171950012</v>
      </c>
      <c r="K379" s="60">
        <f t="shared" si="148"/>
        <v>0.96147505943347544</v>
      </c>
      <c r="L379" s="30">
        <f t="shared" si="149"/>
        <v>0.98499999999999999</v>
      </c>
      <c r="M379" s="27">
        <f>J379/'I Disease Parameters'!$E$12</f>
        <v>0.14811274085975007</v>
      </c>
      <c r="N379" s="27">
        <f>K379/'I Disease Parameters'!$E$13</f>
        <v>4.8073752971673774E-2</v>
      </c>
      <c r="O379" s="27">
        <f>L379/'I Disease Parameters'!$E$13</f>
        <v>4.9250000000000002E-2</v>
      </c>
      <c r="P379" s="27">
        <f>(1-L379)/'I Disease Parameters'!$E$13</f>
        <v>7.5000000000000067E-4</v>
      </c>
      <c r="Q379" s="19">
        <f t="shared" si="128"/>
        <v>577435.63669636869</v>
      </c>
      <c r="R379" s="17">
        <f t="shared" si="129"/>
        <v>3891.1606025048054</v>
      </c>
      <c r="S379" s="17">
        <f t="shared" si="130"/>
        <v>40450.173326426404</v>
      </c>
      <c r="T379" s="17">
        <f t="shared" si="131"/>
        <v>9488.3123130391159</v>
      </c>
      <c r="U379" s="17">
        <f t="shared" si="132"/>
        <v>5182051.1818969985</v>
      </c>
      <c r="V379" s="17">
        <f t="shared" si="133"/>
        <v>14840.229321983639</v>
      </c>
      <c r="W379" s="17">
        <f t="shared" si="134"/>
        <v>5813316.4648353374</v>
      </c>
      <c r="X379" s="18">
        <f t="shared" ca="1" si="125"/>
        <v>218477.31787760227</v>
      </c>
      <c r="Y379" s="17">
        <f t="shared" si="135"/>
        <v>-530.01982577843592</v>
      </c>
      <c r="Z379" s="17">
        <f t="shared" si="136"/>
        <v>-143.04608759697703</v>
      </c>
      <c r="AA379" s="17">
        <f t="shared" si="137"/>
        <v>-1441.6221502493136</v>
      </c>
      <c r="AB379" s="17">
        <f t="shared" si="138"/>
        <v>-338.15828485722159</v>
      </c>
      <c r="AC379" s="17">
        <f t="shared" si="139"/>
        <v>2507.5907988473773</v>
      </c>
      <c r="AD379" s="18">
        <f t="shared" si="140"/>
        <v>7.3698529484227038</v>
      </c>
      <c r="AE379" s="19">
        <f>IF($B379&gt;$C$1,"",p_2*$Q378*($S378/$W378)+p_3*$Q378*($T378/$W378))</f>
        <v>663.85051352872392</v>
      </c>
      <c r="AF379" s="17">
        <f>IF($B379&gt;$C$1,"",p_4*$R378)</f>
        <v>653.54148379648882</v>
      </c>
      <c r="AG379" s="17">
        <f>IF($B379&gt;$C$1,"",p_5*$R378)</f>
        <v>153.29985422386773</v>
      </c>
      <c r="AH379" s="18">
        <f t="shared" si="141"/>
        <v>806.84133802035649</v>
      </c>
      <c r="AI379" s="72"/>
      <c r="AJ379" s="73"/>
      <c r="AK379" s="73"/>
      <c r="AL379" s="72"/>
      <c r="AM379" s="73"/>
      <c r="AN379" s="73">
        <f t="shared" si="142"/>
        <v>518</v>
      </c>
      <c r="AO379" s="19" t="str">
        <f t="shared" ca="1" si="143"/>
        <v>-</v>
      </c>
      <c r="AP379" s="17" t="str">
        <f t="shared" ca="1" si="144"/>
        <v>-</v>
      </c>
      <c r="AQ379" s="17" t="str">
        <f t="shared" ca="1" si="145"/>
        <v>-</v>
      </c>
      <c r="AR379" s="66" t="str">
        <f t="shared" ca="1" si="146"/>
        <v>-</v>
      </c>
    </row>
    <row r="380" spans="1:44" s="1" customFormat="1" ht="12" x14ac:dyDescent="0.35">
      <c r="A380" s="84"/>
      <c r="B380" s="40">
        <f t="shared" si="126"/>
        <v>377</v>
      </c>
      <c r="C380" s="41">
        <f t="shared" si="127"/>
        <v>44228</v>
      </c>
      <c r="D380" s="28">
        <f>'I Disease Parameters'!$E$6/(1000*365)</f>
        <v>2.4383561643835616E-5</v>
      </c>
      <c r="E380" s="28">
        <f>'I Disease Parameters'!$E$7/(1000*365)</f>
        <v>1.3698630136986302E-5</v>
      </c>
      <c r="F380" s="27">
        <f>(1-'I Disease Parameters'!$E$8)/'I Disease Parameters'!$E$10</f>
        <v>0.16200000000000001</v>
      </c>
      <c r="G380" s="27">
        <f>'I Disease Parameters'!$E$8/'I Disease Parameters'!$E$11</f>
        <v>3.7999999999999999E-2</v>
      </c>
      <c r="H380" s="27">
        <f>1/'I Disease Parameters'!$E$12</f>
        <v>0.05</v>
      </c>
      <c r="I380" s="27">
        <f>'I Disease Parameters'!$E$9/'I Disease Parameters'!$E$14</f>
        <v>0</v>
      </c>
      <c r="J380" s="82">
        <f t="shared" si="147"/>
        <v>2.9622548171950012</v>
      </c>
      <c r="K380" s="60">
        <f t="shared" si="148"/>
        <v>0.96147505943347544</v>
      </c>
      <c r="L380" s="30">
        <f t="shared" si="149"/>
        <v>0.98499999999999999</v>
      </c>
      <c r="M380" s="27">
        <f>J380/'I Disease Parameters'!$E$12</f>
        <v>0.14811274085975007</v>
      </c>
      <c r="N380" s="27">
        <f>K380/'I Disease Parameters'!$E$13</f>
        <v>4.8073752971673774E-2</v>
      </c>
      <c r="O380" s="27">
        <f>L380/'I Disease Parameters'!$E$13</f>
        <v>4.9250000000000002E-2</v>
      </c>
      <c r="P380" s="27">
        <f>(1-L380)/'I Disease Parameters'!$E$13</f>
        <v>7.5000000000000067E-4</v>
      </c>
      <c r="Q380" s="19">
        <f t="shared" si="128"/>
        <v>576929.06441135926</v>
      </c>
      <c r="R380" s="17">
        <f t="shared" si="129"/>
        <v>3753.2867466038206</v>
      </c>
      <c r="S380" s="17">
        <f t="shared" si="130"/>
        <v>39057.478565747479</v>
      </c>
      <c r="T380" s="17">
        <f t="shared" si="131"/>
        <v>9161.6308234013413</v>
      </c>
      <c r="U380" s="17">
        <f t="shared" si="132"/>
        <v>5184470.0029422455</v>
      </c>
      <c r="V380" s="17">
        <f t="shared" si="133"/>
        <v>14847.345556218419</v>
      </c>
      <c r="W380" s="17">
        <f t="shared" si="134"/>
        <v>5813371.4634893574</v>
      </c>
      <c r="X380" s="18">
        <f t="shared" ca="1" si="125"/>
        <v>218477.31787760227</v>
      </c>
      <c r="Y380" s="17">
        <f t="shared" si="135"/>
        <v>-506.57228500943165</v>
      </c>
      <c r="Z380" s="17">
        <f t="shared" si="136"/>
        <v>-137.87385590098484</v>
      </c>
      <c r="AA380" s="17">
        <f t="shared" si="137"/>
        <v>-1392.6947606789254</v>
      </c>
      <c r="AB380" s="17">
        <f t="shared" si="138"/>
        <v>-326.68148963777458</v>
      </c>
      <c r="AC380" s="17">
        <f t="shared" si="139"/>
        <v>2418.8210452469066</v>
      </c>
      <c r="AD380" s="18">
        <f t="shared" si="140"/>
        <v>7.1162342347797676</v>
      </c>
      <c r="AE380" s="19">
        <f>IF($B380&gt;$C$1,"",p_2*$Q379*($S379/$W379)+p_3*$Q379*($T379/$W379))</f>
        <v>640.41156816987416</v>
      </c>
      <c r="AF380" s="17">
        <f>IF($B380&gt;$C$1,"",p_4*$R379)</f>
        <v>630.3680176057785</v>
      </c>
      <c r="AG380" s="17">
        <f>IF($B380&gt;$C$1,"",p_5*$R379)</f>
        <v>147.86410289518261</v>
      </c>
      <c r="AH380" s="18">
        <f t="shared" si="141"/>
        <v>778.23212050096117</v>
      </c>
      <c r="AI380" s="72"/>
      <c r="AJ380" s="73"/>
      <c r="AK380" s="73"/>
      <c r="AL380" s="72"/>
      <c r="AM380" s="73"/>
      <c r="AN380" s="73">
        <f t="shared" si="142"/>
        <v>518</v>
      </c>
      <c r="AO380" s="19" t="str">
        <f t="shared" ca="1" si="143"/>
        <v>-</v>
      </c>
      <c r="AP380" s="17" t="str">
        <f t="shared" ca="1" si="144"/>
        <v>-</v>
      </c>
      <c r="AQ380" s="17" t="str">
        <f t="shared" ca="1" si="145"/>
        <v>-</v>
      </c>
      <c r="AR380" s="66" t="str">
        <f t="shared" ca="1" si="146"/>
        <v>-</v>
      </c>
    </row>
    <row r="381" spans="1:44" s="1" customFormat="1" ht="12" x14ac:dyDescent="0.35">
      <c r="A381" s="84"/>
      <c r="B381" s="40">
        <f t="shared" si="126"/>
        <v>378</v>
      </c>
      <c r="C381" s="41">
        <f t="shared" si="127"/>
        <v>44229</v>
      </c>
      <c r="D381" s="28">
        <f>'I Disease Parameters'!$E$6/(1000*365)</f>
        <v>2.4383561643835616E-5</v>
      </c>
      <c r="E381" s="28">
        <f>'I Disease Parameters'!$E$7/(1000*365)</f>
        <v>1.3698630136986302E-5</v>
      </c>
      <c r="F381" s="27">
        <f>(1-'I Disease Parameters'!$E$8)/'I Disease Parameters'!$E$10</f>
        <v>0.16200000000000001</v>
      </c>
      <c r="G381" s="27">
        <f>'I Disease Parameters'!$E$8/'I Disease Parameters'!$E$11</f>
        <v>3.7999999999999999E-2</v>
      </c>
      <c r="H381" s="27">
        <f>1/'I Disease Parameters'!$E$12</f>
        <v>0.05</v>
      </c>
      <c r="I381" s="27">
        <f>'I Disease Parameters'!$E$9/'I Disease Parameters'!$E$14</f>
        <v>0</v>
      </c>
      <c r="J381" s="82">
        <f t="shared" si="147"/>
        <v>2.9622548171950012</v>
      </c>
      <c r="K381" s="60">
        <f t="shared" si="148"/>
        <v>0.96147505943347544</v>
      </c>
      <c r="L381" s="30">
        <f t="shared" si="149"/>
        <v>0.98499999999999999</v>
      </c>
      <c r="M381" s="27">
        <f>J381/'I Disease Parameters'!$E$12</f>
        <v>0.14811274085975007</v>
      </c>
      <c r="N381" s="27">
        <f>K381/'I Disease Parameters'!$E$13</f>
        <v>4.8073752971673774E-2</v>
      </c>
      <c r="O381" s="27">
        <f>L381/'I Disease Parameters'!$E$13</f>
        <v>4.9250000000000002E-2</v>
      </c>
      <c r="P381" s="27">
        <f>(1-L381)/'I Disease Parameters'!$E$13</f>
        <v>7.5000000000000067E-4</v>
      </c>
      <c r="Q381" s="19">
        <f t="shared" si="128"/>
        <v>576445.0980239237</v>
      </c>
      <c r="R381" s="17">
        <f t="shared" si="129"/>
        <v>3620.3919334016018</v>
      </c>
      <c r="S381" s="17">
        <f t="shared" si="130"/>
        <v>37712.10205645697</v>
      </c>
      <c r="T381" s="17">
        <f t="shared" si="131"/>
        <v>8846.04867681012</v>
      </c>
      <c r="U381" s="17">
        <f t="shared" si="132"/>
        <v>5186803.0670515578</v>
      </c>
      <c r="V381" s="17">
        <f t="shared" si="133"/>
        <v>14854.216779335969</v>
      </c>
      <c r="W381" s="17">
        <f t="shared" si="134"/>
        <v>5813426.7077421499</v>
      </c>
      <c r="X381" s="18">
        <f t="shared" ca="1" si="125"/>
        <v>218477.31787760227</v>
      </c>
      <c r="Y381" s="17">
        <f t="shared" si="135"/>
        <v>-483.96638743556105</v>
      </c>
      <c r="Z381" s="17">
        <f t="shared" si="136"/>
        <v>-132.89481320221876</v>
      </c>
      <c r="AA381" s="17">
        <f t="shared" si="137"/>
        <v>-1345.3765092905087</v>
      </c>
      <c r="AB381" s="17">
        <f t="shared" si="138"/>
        <v>-315.58214659122132</v>
      </c>
      <c r="AC381" s="17">
        <f t="shared" si="139"/>
        <v>2333.0641093123704</v>
      </c>
      <c r="AD381" s="18">
        <f t="shared" si="140"/>
        <v>6.8712231175504712</v>
      </c>
      <c r="AE381" s="19">
        <f>IF($B381&gt;$C$1,"",p_2*$Q380*($S380/$W380)+p_3*$Q380*($T380/$W380))</f>
        <v>617.81395100548514</v>
      </c>
      <c r="AF381" s="17">
        <f>IF($B381&gt;$C$1,"",p_4*$R380)</f>
        <v>608.032452949819</v>
      </c>
      <c r="AG381" s="17">
        <f>IF($B381&gt;$C$1,"",p_5*$R380)</f>
        <v>142.62489637094518</v>
      </c>
      <c r="AH381" s="18">
        <f t="shared" si="141"/>
        <v>750.65734932076418</v>
      </c>
      <c r="AI381" s="72"/>
      <c r="AJ381" s="73"/>
      <c r="AK381" s="73"/>
      <c r="AL381" s="72"/>
      <c r="AM381" s="73"/>
      <c r="AN381" s="73">
        <f t="shared" si="142"/>
        <v>518</v>
      </c>
      <c r="AO381" s="19" t="str">
        <f t="shared" ca="1" si="143"/>
        <v>-</v>
      </c>
      <c r="AP381" s="17" t="str">
        <f t="shared" ca="1" si="144"/>
        <v>-</v>
      </c>
      <c r="AQ381" s="17" t="str">
        <f t="shared" ca="1" si="145"/>
        <v>-</v>
      </c>
      <c r="AR381" s="66" t="str">
        <f t="shared" ca="1" si="146"/>
        <v>-</v>
      </c>
    </row>
    <row r="382" spans="1:44" s="1" customFormat="1" ht="12" x14ac:dyDescent="0.35">
      <c r="A382" s="84"/>
      <c r="B382" s="40">
        <f t="shared" si="126"/>
        <v>379</v>
      </c>
      <c r="C382" s="41">
        <f t="shared" si="127"/>
        <v>44230</v>
      </c>
      <c r="D382" s="28">
        <f>'I Disease Parameters'!$E$6/(1000*365)</f>
        <v>2.4383561643835616E-5</v>
      </c>
      <c r="E382" s="28">
        <f>'I Disease Parameters'!$E$7/(1000*365)</f>
        <v>1.3698630136986302E-5</v>
      </c>
      <c r="F382" s="27">
        <f>(1-'I Disease Parameters'!$E$8)/'I Disease Parameters'!$E$10</f>
        <v>0.16200000000000001</v>
      </c>
      <c r="G382" s="27">
        <f>'I Disease Parameters'!$E$8/'I Disease Parameters'!$E$11</f>
        <v>3.7999999999999999E-2</v>
      </c>
      <c r="H382" s="27">
        <f>1/'I Disease Parameters'!$E$12</f>
        <v>0.05</v>
      </c>
      <c r="I382" s="27">
        <f>'I Disease Parameters'!$E$9/'I Disease Parameters'!$E$14</f>
        <v>0</v>
      </c>
      <c r="J382" s="82">
        <f t="shared" si="147"/>
        <v>2.9622548171950012</v>
      </c>
      <c r="K382" s="60">
        <f t="shared" si="148"/>
        <v>0.96147505943347544</v>
      </c>
      <c r="L382" s="30">
        <f t="shared" si="149"/>
        <v>0.98499999999999999</v>
      </c>
      <c r="M382" s="27">
        <f>J382/'I Disease Parameters'!$E$12</f>
        <v>0.14811274085975007</v>
      </c>
      <c r="N382" s="27">
        <f>K382/'I Disease Parameters'!$E$13</f>
        <v>4.8073752971673774E-2</v>
      </c>
      <c r="O382" s="27">
        <f>L382/'I Disease Parameters'!$E$13</f>
        <v>4.9250000000000002E-2</v>
      </c>
      <c r="P382" s="27">
        <f>(1-L382)/'I Disease Parameters'!$E$13</f>
        <v>7.5000000000000067E-4</v>
      </c>
      <c r="Q382" s="19">
        <f t="shared" si="128"/>
        <v>575982.92694897333</v>
      </c>
      <c r="R382" s="17">
        <f t="shared" si="129"/>
        <v>3492.2905675596821</v>
      </c>
      <c r="S382" s="17">
        <f t="shared" si="130"/>
        <v>36412.483842707421</v>
      </c>
      <c r="T382" s="17">
        <f t="shared" si="131"/>
        <v>8541.1999576898779</v>
      </c>
      <c r="U382" s="17">
        <f t="shared" si="132"/>
        <v>5189053.2879549041</v>
      </c>
      <c r="V382" s="17">
        <f t="shared" si="133"/>
        <v>14860.851315843576</v>
      </c>
      <c r="W382" s="17">
        <f t="shared" si="134"/>
        <v>5813482.1892718347</v>
      </c>
      <c r="X382" s="18">
        <f t="shared" ca="1" si="125"/>
        <v>218477.31787760227</v>
      </c>
      <c r="Y382" s="17">
        <f t="shared" si="135"/>
        <v>-462.17107495036907</v>
      </c>
      <c r="Z382" s="17">
        <f t="shared" si="136"/>
        <v>-128.10136584191969</v>
      </c>
      <c r="AA382" s="17">
        <f t="shared" si="137"/>
        <v>-1299.6182137495489</v>
      </c>
      <c r="AB382" s="17">
        <f t="shared" si="138"/>
        <v>-304.84871912024209</v>
      </c>
      <c r="AC382" s="17">
        <f t="shared" si="139"/>
        <v>2250.220903346315</v>
      </c>
      <c r="AD382" s="18">
        <f t="shared" si="140"/>
        <v>6.6345365076067537</v>
      </c>
      <c r="AE382" s="19">
        <f>IF($B382&gt;$C$1,"",p_2*$Q381*($S381/$W381)+p_3*$Q381*($T381/$W381))</f>
        <v>596.02661524844711</v>
      </c>
      <c r="AF382" s="17">
        <f>IF($B382&gt;$C$1,"",p_4*$R381)</f>
        <v>586.50349321105955</v>
      </c>
      <c r="AG382" s="17">
        <f>IF($B382&gt;$C$1,"",p_5*$R381)</f>
        <v>137.57489346926087</v>
      </c>
      <c r="AH382" s="18">
        <f t="shared" si="141"/>
        <v>724.07838668032036</v>
      </c>
      <c r="AI382" s="72"/>
      <c r="AJ382" s="73"/>
      <c r="AK382" s="73"/>
      <c r="AL382" s="72"/>
      <c r="AM382" s="73"/>
      <c r="AN382" s="73">
        <f t="shared" si="142"/>
        <v>518</v>
      </c>
      <c r="AO382" s="19" t="str">
        <f t="shared" ca="1" si="143"/>
        <v>-</v>
      </c>
      <c r="AP382" s="17" t="str">
        <f t="shared" ca="1" si="144"/>
        <v>-</v>
      </c>
      <c r="AQ382" s="17" t="str">
        <f t="shared" ca="1" si="145"/>
        <v>-</v>
      </c>
      <c r="AR382" s="66" t="str">
        <f t="shared" ca="1" si="146"/>
        <v>-</v>
      </c>
    </row>
    <row r="383" spans="1:44" s="1" customFormat="1" ht="12" x14ac:dyDescent="0.35">
      <c r="A383" s="84"/>
      <c r="B383" s="40">
        <f t="shared" si="126"/>
        <v>380</v>
      </c>
      <c r="C383" s="41">
        <f t="shared" si="127"/>
        <v>44231</v>
      </c>
      <c r="D383" s="28">
        <f>'I Disease Parameters'!$E$6/(1000*365)</f>
        <v>2.4383561643835616E-5</v>
      </c>
      <c r="E383" s="28">
        <f>'I Disease Parameters'!$E$7/(1000*365)</f>
        <v>1.3698630136986302E-5</v>
      </c>
      <c r="F383" s="27">
        <f>(1-'I Disease Parameters'!$E$8)/'I Disease Parameters'!$E$10</f>
        <v>0.16200000000000001</v>
      </c>
      <c r="G383" s="27">
        <f>'I Disease Parameters'!$E$8/'I Disease Parameters'!$E$11</f>
        <v>3.7999999999999999E-2</v>
      </c>
      <c r="H383" s="27">
        <f>1/'I Disease Parameters'!$E$12</f>
        <v>0.05</v>
      </c>
      <c r="I383" s="27">
        <f>'I Disease Parameters'!$E$9/'I Disease Parameters'!$E$14</f>
        <v>0</v>
      </c>
      <c r="J383" s="82">
        <f t="shared" si="147"/>
        <v>2.9622548171950012</v>
      </c>
      <c r="K383" s="60">
        <f t="shared" si="148"/>
        <v>0.96147505943347544</v>
      </c>
      <c r="L383" s="30">
        <f t="shared" si="149"/>
        <v>0.98499999999999999</v>
      </c>
      <c r="M383" s="27">
        <f>J383/'I Disease Parameters'!$E$12</f>
        <v>0.14811274085975007</v>
      </c>
      <c r="N383" s="27">
        <f>K383/'I Disease Parameters'!$E$13</f>
        <v>4.8073752971673774E-2</v>
      </c>
      <c r="O383" s="27">
        <f>L383/'I Disease Parameters'!$E$13</f>
        <v>4.9250000000000002E-2</v>
      </c>
      <c r="P383" s="27">
        <f>(1-L383)/'I Disease Parameters'!$E$13</f>
        <v>7.5000000000000067E-4</v>
      </c>
      <c r="Q383" s="19">
        <f t="shared" si="128"/>
        <v>575541.77046080551</v>
      </c>
      <c r="R383" s="17">
        <f t="shared" si="129"/>
        <v>3368.8043268647739</v>
      </c>
      <c r="S383" s="17">
        <f t="shared" si="130"/>
        <v>35157.111921368181</v>
      </c>
      <c r="T383" s="17">
        <f t="shared" si="131"/>
        <v>8246.7299986335038</v>
      </c>
      <c r="U383" s="17">
        <f t="shared" si="132"/>
        <v>5191223.4833232034</v>
      </c>
      <c r="V383" s="17">
        <f t="shared" si="133"/>
        <v>14867.257215811844</v>
      </c>
      <c r="W383" s="17">
        <f t="shared" si="134"/>
        <v>5813537.9000308756</v>
      </c>
      <c r="X383" s="18">
        <f t="shared" ca="1" si="125"/>
        <v>218477.31787760227</v>
      </c>
      <c r="Y383" s="17">
        <f t="shared" si="135"/>
        <v>-441.1564881678205</v>
      </c>
      <c r="Z383" s="17">
        <f t="shared" si="136"/>
        <v>-123.48624069490825</v>
      </c>
      <c r="AA383" s="17">
        <f t="shared" si="137"/>
        <v>-1255.3719213392396</v>
      </c>
      <c r="AB383" s="17">
        <f t="shared" si="138"/>
        <v>-294.46995905637414</v>
      </c>
      <c r="AC383" s="17">
        <f t="shared" si="139"/>
        <v>2170.1953682992607</v>
      </c>
      <c r="AD383" s="18">
        <f t="shared" si="140"/>
        <v>6.4058999682674767</v>
      </c>
      <c r="AE383" s="19">
        <f>IF($B383&gt;$C$1,"",p_2*$Q382*($S382/$W382)+p_3*$Q382*($T382/$W382))</f>
        <v>575.0197124138441</v>
      </c>
      <c r="AF383" s="17">
        <f>IF($B383&gt;$C$1,"",p_4*$R382)</f>
        <v>565.75107194466852</v>
      </c>
      <c r="AG383" s="17">
        <f>IF($B383&gt;$C$1,"",p_5*$R382)</f>
        <v>132.70704156726791</v>
      </c>
      <c r="AH383" s="18">
        <f t="shared" si="141"/>
        <v>698.4581135119364</v>
      </c>
      <c r="AI383" s="72"/>
      <c r="AJ383" s="73"/>
      <c r="AK383" s="73"/>
      <c r="AL383" s="72"/>
      <c r="AM383" s="73"/>
      <c r="AN383" s="73">
        <f t="shared" si="142"/>
        <v>518</v>
      </c>
      <c r="AO383" s="19" t="str">
        <f t="shared" ca="1" si="143"/>
        <v>-</v>
      </c>
      <c r="AP383" s="17" t="str">
        <f t="shared" ca="1" si="144"/>
        <v>-</v>
      </c>
      <c r="AQ383" s="17" t="str">
        <f t="shared" ca="1" si="145"/>
        <v>-</v>
      </c>
      <c r="AR383" s="66" t="str">
        <f t="shared" ca="1" si="146"/>
        <v>-</v>
      </c>
    </row>
    <row r="384" spans="1:44" s="1" customFormat="1" ht="12" x14ac:dyDescent="0.35">
      <c r="A384" s="84"/>
      <c r="B384" s="40">
        <f t="shared" si="126"/>
        <v>381</v>
      </c>
      <c r="C384" s="41">
        <f t="shared" si="127"/>
        <v>44232</v>
      </c>
      <c r="D384" s="28">
        <f>'I Disease Parameters'!$E$6/(1000*365)</f>
        <v>2.4383561643835616E-5</v>
      </c>
      <c r="E384" s="28">
        <f>'I Disease Parameters'!$E$7/(1000*365)</f>
        <v>1.3698630136986302E-5</v>
      </c>
      <c r="F384" s="27">
        <f>(1-'I Disease Parameters'!$E$8)/'I Disease Parameters'!$E$10</f>
        <v>0.16200000000000001</v>
      </c>
      <c r="G384" s="27">
        <f>'I Disease Parameters'!$E$8/'I Disease Parameters'!$E$11</f>
        <v>3.7999999999999999E-2</v>
      </c>
      <c r="H384" s="27">
        <f>1/'I Disease Parameters'!$E$12</f>
        <v>0.05</v>
      </c>
      <c r="I384" s="27">
        <f>'I Disease Parameters'!$E$9/'I Disease Parameters'!$E$14</f>
        <v>0</v>
      </c>
      <c r="J384" s="82">
        <f t="shared" si="147"/>
        <v>2.9622548171950012</v>
      </c>
      <c r="K384" s="60">
        <f t="shared" si="148"/>
        <v>0.96147505943347544</v>
      </c>
      <c r="L384" s="30">
        <f t="shared" si="149"/>
        <v>0.98499999999999999</v>
      </c>
      <c r="M384" s="27">
        <f>J384/'I Disease Parameters'!$E$12</f>
        <v>0.14811274085975007</v>
      </c>
      <c r="N384" s="27">
        <f>K384/'I Disease Parameters'!$E$13</f>
        <v>4.8073752971673774E-2</v>
      </c>
      <c r="O384" s="27">
        <f>L384/'I Disease Parameters'!$E$13</f>
        <v>4.9250000000000002E-2</v>
      </c>
      <c r="P384" s="27">
        <f>(1-L384)/'I Disease Parameters'!$E$13</f>
        <v>7.5000000000000067E-4</v>
      </c>
      <c r="Q384" s="19">
        <f t="shared" si="128"/>
        <v>575120.87654382479</v>
      </c>
      <c r="R384" s="17">
        <f t="shared" si="129"/>
        <v>3249.7618563802862</v>
      </c>
      <c r="S384" s="17">
        <f t="shared" si="130"/>
        <v>33944.521021978973</v>
      </c>
      <c r="T384" s="17">
        <f t="shared" si="131"/>
        <v>7962.2950942185971</v>
      </c>
      <c r="U384" s="17">
        <f t="shared" si="132"/>
        <v>5193316.3777212473</v>
      </c>
      <c r="V384" s="17">
        <f t="shared" si="133"/>
        <v>14873.442263310819</v>
      </c>
      <c r="W384" s="17">
        <f t="shared" si="134"/>
        <v>5813593.8322376497</v>
      </c>
      <c r="X384" s="18">
        <f t="shared" ca="1" si="125"/>
        <v>218477.31787760227</v>
      </c>
      <c r="Y384" s="17">
        <f t="shared" si="135"/>
        <v>-420.89391698071267</v>
      </c>
      <c r="Z384" s="17">
        <f t="shared" si="136"/>
        <v>-119.04247048448769</v>
      </c>
      <c r="AA384" s="17">
        <f t="shared" si="137"/>
        <v>-1212.5908993892081</v>
      </c>
      <c r="AB384" s="17">
        <f t="shared" si="138"/>
        <v>-284.43490441490667</v>
      </c>
      <c r="AC384" s="17">
        <f t="shared" si="139"/>
        <v>2092.8943980438635</v>
      </c>
      <c r="AD384" s="18">
        <f t="shared" si="140"/>
        <v>6.1850474989751092</v>
      </c>
      <c r="AE384" s="19">
        <f>IF($B384&gt;$C$1,"",p_2*$Q383*($S383/$W383)+p_3*$Q383*($T383/$W383))</f>
        <v>554.76454289294475</v>
      </c>
      <c r="AF384" s="17">
        <f>IF($B384&gt;$C$1,"",p_4*$R383)</f>
        <v>545.74630095209341</v>
      </c>
      <c r="AG384" s="17">
        <f>IF($B384&gt;$C$1,"",p_5*$R383)</f>
        <v>128.0145644208614</v>
      </c>
      <c r="AH384" s="18">
        <f t="shared" si="141"/>
        <v>673.76086537295487</v>
      </c>
      <c r="AI384" s="72"/>
      <c r="AJ384" s="73"/>
      <c r="AK384" s="73"/>
      <c r="AL384" s="72"/>
      <c r="AM384" s="73"/>
      <c r="AN384" s="73">
        <f t="shared" si="142"/>
        <v>518</v>
      </c>
      <c r="AO384" s="19" t="str">
        <f t="shared" ca="1" si="143"/>
        <v>-</v>
      </c>
      <c r="AP384" s="17" t="str">
        <f t="shared" ca="1" si="144"/>
        <v>-</v>
      </c>
      <c r="AQ384" s="17" t="str">
        <f t="shared" ca="1" si="145"/>
        <v>-</v>
      </c>
      <c r="AR384" s="66" t="str">
        <f t="shared" ca="1" si="146"/>
        <v>-</v>
      </c>
    </row>
    <row r="385" spans="1:44" s="1" customFormat="1" ht="12" x14ac:dyDescent="0.35">
      <c r="A385" s="84"/>
      <c r="B385" s="40">
        <f t="shared" si="126"/>
        <v>382</v>
      </c>
      <c r="C385" s="41">
        <f t="shared" si="127"/>
        <v>44233</v>
      </c>
      <c r="D385" s="28">
        <f>'I Disease Parameters'!$E$6/(1000*365)</f>
        <v>2.4383561643835616E-5</v>
      </c>
      <c r="E385" s="28">
        <f>'I Disease Parameters'!$E$7/(1000*365)</f>
        <v>1.3698630136986302E-5</v>
      </c>
      <c r="F385" s="27">
        <f>(1-'I Disease Parameters'!$E$8)/'I Disease Parameters'!$E$10</f>
        <v>0.16200000000000001</v>
      </c>
      <c r="G385" s="27">
        <f>'I Disease Parameters'!$E$8/'I Disease Parameters'!$E$11</f>
        <v>3.7999999999999999E-2</v>
      </c>
      <c r="H385" s="27">
        <f>1/'I Disease Parameters'!$E$12</f>
        <v>0.05</v>
      </c>
      <c r="I385" s="27">
        <f>'I Disease Parameters'!$E$9/'I Disease Parameters'!$E$14</f>
        <v>0</v>
      </c>
      <c r="J385" s="82">
        <f t="shared" si="147"/>
        <v>2.9622548171950012</v>
      </c>
      <c r="K385" s="60">
        <f t="shared" si="148"/>
        <v>0.96147505943347544</v>
      </c>
      <c r="L385" s="30">
        <f t="shared" si="149"/>
        <v>0.98499999999999999</v>
      </c>
      <c r="M385" s="27">
        <f>J385/'I Disease Parameters'!$E$12</f>
        <v>0.14811274085975007</v>
      </c>
      <c r="N385" s="27">
        <f>K385/'I Disease Parameters'!$E$13</f>
        <v>4.8073752971673774E-2</v>
      </c>
      <c r="O385" s="27">
        <f>L385/'I Disease Parameters'!$E$13</f>
        <v>4.9250000000000002E-2</v>
      </c>
      <c r="P385" s="27">
        <f>(1-L385)/'I Disease Parameters'!$E$13</f>
        <v>7.5000000000000067E-4</v>
      </c>
      <c r="Q385" s="19">
        <f t="shared" si="128"/>
        <v>574719.52079048939</v>
      </c>
      <c r="R385" s="17">
        <f t="shared" si="129"/>
        <v>3134.9984765626923</v>
      </c>
      <c r="S385" s="17">
        <f t="shared" si="130"/>
        <v>32773.291398174973</v>
      </c>
      <c r="T385" s="17">
        <f t="shared" si="131"/>
        <v>7687.5622175145809</v>
      </c>
      <c r="U385" s="17">
        <f t="shared" si="132"/>
        <v>5195334.6054854933</v>
      </c>
      <c r="V385" s="17">
        <f t="shared" si="133"/>
        <v>14879.413984631483</v>
      </c>
      <c r="W385" s="17">
        <f t="shared" si="134"/>
        <v>5813649.9783682348</v>
      </c>
      <c r="X385" s="18">
        <f t="shared" ca="1" si="125"/>
        <v>218477.31787760227</v>
      </c>
      <c r="Y385" s="17">
        <f t="shared" si="135"/>
        <v>-401.35575333540328</v>
      </c>
      <c r="Z385" s="17">
        <f t="shared" si="136"/>
        <v>-114.76337981759389</v>
      </c>
      <c r="AA385" s="17">
        <f t="shared" si="137"/>
        <v>-1171.2296238039999</v>
      </c>
      <c r="AB385" s="17">
        <f t="shared" si="138"/>
        <v>-274.73287670401623</v>
      </c>
      <c r="AC385" s="17">
        <f t="shared" si="139"/>
        <v>2018.227764246054</v>
      </c>
      <c r="AD385" s="18">
        <f t="shared" si="140"/>
        <v>5.9717213206640736</v>
      </c>
      <c r="AE385" s="19">
        <f>IF($B385&gt;$C$1,"",p_2*$Q384*($S384/$W384)+p_3*$Q384*($T384/$W384))</f>
        <v>535.23350874416724</v>
      </c>
      <c r="AF385" s="17">
        <f>IF($B385&gt;$C$1,"",p_4*$R384)</f>
        <v>526.46142073360636</v>
      </c>
      <c r="AG385" s="17">
        <f>IF($B385&gt;$C$1,"",p_5*$R384)</f>
        <v>123.49095054245088</v>
      </c>
      <c r="AH385" s="18">
        <f t="shared" si="141"/>
        <v>649.95237127605719</v>
      </c>
      <c r="AI385" s="72"/>
      <c r="AJ385" s="73"/>
      <c r="AK385" s="73"/>
      <c r="AL385" s="72"/>
      <c r="AM385" s="73"/>
      <c r="AN385" s="73">
        <f t="shared" si="142"/>
        <v>518</v>
      </c>
      <c r="AO385" s="19" t="str">
        <f t="shared" ca="1" si="143"/>
        <v>-</v>
      </c>
      <c r="AP385" s="17" t="str">
        <f t="shared" ca="1" si="144"/>
        <v>-</v>
      </c>
      <c r="AQ385" s="17" t="str">
        <f t="shared" ca="1" si="145"/>
        <v>-</v>
      </c>
      <c r="AR385" s="66" t="str">
        <f t="shared" ca="1" si="146"/>
        <v>-</v>
      </c>
    </row>
    <row r="386" spans="1:44" s="1" customFormat="1" ht="12" x14ac:dyDescent="0.35">
      <c r="A386" s="84"/>
      <c r="B386" s="40">
        <f t="shared" si="126"/>
        <v>383</v>
      </c>
      <c r="C386" s="41">
        <f t="shared" si="127"/>
        <v>44234</v>
      </c>
      <c r="D386" s="28">
        <f>'I Disease Parameters'!$E$6/(1000*365)</f>
        <v>2.4383561643835616E-5</v>
      </c>
      <c r="E386" s="28">
        <f>'I Disease Parameters'!$E$7/(1000*365)</f>
        <v>1.3698630136986302E-5</v>
      </c>
      <c r="F386" s="27">
        <f>(1-'I Disease Parameters'!$E$8)/'I Disease Parameters'!$E$10</f>
        <v>0.16200000000000001</v>
      </c>
      <c r="G386" s="27">
        <f>'I Disease Parameters'!$E$8/'I Disease Parameters'!$E$11</f>
        <v>3.7999999999999999E-2</v>
      </c>
      <c r="H386" s="27">
        <f>1/'I Disease Parameters'!$E$12</f>
        <v>0.05</v>
      </c>
      <c r="I386" s="27">
        <f>'I Disease Parameters'!$E$9/'I Disease Parameters'!$E$14</f>
        <v>0</v>
      </c>
      <c r="J386" s="82">
        <f t="shared" si="147"/>
        <v>2.9622548171950012</v>
      </c>
      <c r="K386" s="60">
        <f t="shared" si="148"/>
        <v>0.96147505943347544</v>
      </c>
      <c r="L386" s="30">
        <f t="shared" si="149"/>
        <v>0.98499999999999999</v>
      </c>
      <c r="M386" s="27">
        <f>J386/'I Disease Parameters'!$E$12</f>
        <v>0.14811274085975007</v>
      </c>
      <c r="N386" s="27">
        <f>K386/'I Disease Parameters'!$E$13</f>
        <v>4.8073752971673774E-2</v>
      </c>
      <c r="O386" s="27">
        <f>L386/'I Disease Parameters'!$E$13</f>
        <v>4.9250000000000002E-2</v>
      </c>
      <c r="P386" s="27">
        <f>(1-L386)/'I Disease Parameters'!$E$13</f>
        <v>7.5000000000000067E-4</v>
      </c>
      <c r="Q386" s="19">
        <f t="shared" si="128"/>
        <v>574337.00534437178</v>
      </c>
      <c r="R386" s="17">
        <f t="shared" si="129"/>
        <v>3024.3559046584887</v>
      </c>
      <c r="S386" s="17">
        <f t="shared" si="130"/>
        <v>31642.047632272148</v>
      </c>
      <c r="T386" s="17">
        <f t="shared" si="131"/>
        <v>7422.2087396767611</v>
      </c>
      <c r="U386" s="17">
        <f t="shared" si="132"/>
        <v>5197280.7135274159</v>
      </c>
      <c r="V386" s="17">
        <f t="shared" si="133"/>
        <v>14885.179656294618</v>
      </c>
      <c r="W386" s="17">
        <f t="shared" si="134"/>
        <v>5813706.3311483953</v>
      </c>
      <c r="X386" s="18">
        <f t="shared" ca="1" si="125"/>
        <v>218477.31787760227</v>
      </c>
      <c r="Y386" s="17">
        <f t="shared" si="135"/>
        <v>-382.51544611761346</v>
      </c>
      <c r="Z386" s="17">
        <f t="shared" si="136"/>
        <v>-110.64257190420358</v>
      </c>
      <c r="AA386" s="17">
        <f t="shared" si="137"/>
        <v>-1131.2437659028255</v>
      </c>
      <c r="AB386" s="17">
        <f t="shared" si="138"/>
        <v>-265.35347783781981</v>
      </c>
      <c r="AC386" s="17">
        <f t="shared" si="139"/>
        <v>1946.1080419225618</v>
      </c>
      <c r="AD386" s="18">
        <f t="shared" si="140"/>
        <v>5.7656716631354357</v>
      </c>
      <c r="AE386" s="19">
        <f>IF($B386&gt;$C$1,"",p_2*$Q385*($S385/$W385)+p_3*$Q385*($T385/$W385))</f>
        <v>516.4000685929451</v>
      </c>
      <c r="AF386" s="17">
        <f>IF($B386&gt;$C$1,"",p_4*$R385)</f>
        <v>507.86975320315617</v>
      </c>
      <c r="AG386" s="17">
        <f>IF($B386&gt;$C$1,"",p_5*$R385)</f>
        <v>119.1299421093823</v>
      </c>
      <c r="AH386" s="18">
        <f t="shared" si="141"/>
        <v>626.99969531253851</v>
      </c>
      <c r="AI386" s="72"/>
      <c r="AJ386" s="73"/>
      <c r="AK386" s="73"/>
      <c r="AL386" s="72"/>
      <c r="AM386" s="73"/>
      <c r="AN386" s="73">
        <f t="shared" si="142"/>
        <v>518</v>
      </c>
      <c r="AO386" s="19" t="str">
        <f t="shared" ca="1" si="143"/>
        <v>-</v>
      </c>
      <c r="AP386" s="17" t="str">
        <f t="shared" ca="1" si="144"/>
        <v>-</v>
      </c>
      <c r="AQ386" s="17" t="str">
        <f t="shared" ca="1" si="145"/>
        <v>-</v>
      </c>
      <c r="AR386" s="66" t="str">
        <f t="shared" ca="1" si="146"/>
        <v>-</v>
      </c>
    </row>
    <row r="387" spans="1:44" s="1" customFormat="1" ht="12" x14ac:dyDescent="0.35">
      <c r="A387" s="84"/>
      <c r="B387" s="40">
        <f t="shared" si="126"/>
        <v>384</v>
      </c>
      <c r="C387" s="41">
        <f t="shared" si="127"/>
        <v>44235</v>
      </c>
      <c r="D387" s="28">
        <f>'I Disease Parameters'!$E$6/(1000*365)</f>
        <v>2.4383561643835616E-5</v>
      </c>
      <c r="E387" s="28">
        <f>'I Disease Parameters'!$E$7/(1000*365)</f>
        <v>1.3698630136986302E-5</v>
      </c>
      <c r="F387" s="27">
        <f>(1-'I Disease Parameters'!$E$8)/'I Disease Parameters'!$E$10</f>
        <v>0.16200000000000001</v>
      </c>
      <c r="G387" s="27">
        <f>'I Disease Parameters'!$E$8/'I Disease Parameters'!$E$11</f>
        <v>3.7999999999999999E-2</v>
      </c>
      <c r="H387" s="27">
        <f>1/'I Disease Parameters'!$E$12</f>
        <v>0.05</v>
      </c>
      <c r="I387" s="27">
        <f>'I Disease Parameters'!$E$9/'I Disease Parameters'!$E$14</f>
        <v>0</v>
      </c>
      <c r="J387" s="82">
        <f t="shared" si="147"/>
        <v>2.9622548171950012</v>
      </c>
      <c r="K387" s="60">
        <f t="shared" si="148"/>
        <v>0.96147505943347544</v>
      </c>
      <c r="L387" s="30">
        <f t="shared" si="149"/>
        <v>0.98499999999999999</v>
      </c>
      <c r="M387" s="27">
        <f>J387/'I Disease Parameters'!$E$12</f>
        <v>0.14811274085975007</v>
      </c>
      <c r="N387" s="27">
        <f>K387/'I Disease Parameters'!$E$13</f>
        <v>4.8073752971673774E-2</v>
      </c>
      <c r="O387" s="27">
        <f>L387/'I Disease Parameters'!$E$13</f>
        <v>4.9250000000000002E-2</v>
      </c>
      <c r="P387" s="27">
        <f>(1-L387)/'I Disease Parameters'!$E$13</f>
        <v>7.5000000000000067E-4</v>
      </c>
      <c r="Q387" s="19">
        <f t="shared" si="128"/>
        <v>573972.65788632829</v>
      </c>
      <c r="R387" s="17">
        <f t="shared" si="129"/>
        <v>2917.6819887318252</v>
      </c>
      <c r="S387" s="17">
        <f t="shared" si="130"/>
        <v>30549.457454505926</v>
      </c>
      <c r="T387" s="17">
        <f t="shared" si="131"/>
        <v>7165.9221529776214</v>
      </c>
      <c r="U387" s="17">
        <f t="shared" si="132"/>
        <v>5199157.1640632469</v>
      </c>
      <c r="V387" s="17">
        <f t="shared" si="133"/>
        <v>14890.746312849376</v>
      </c>
      <c r="W387" s="17">
        <f t="shared" si="134"/>
        <v>5813762.8835457908</v>
      </c>
      <c r="X387" s="18">
        <f t="shared" ca="1" si="125"/>
        <v>218477.31787760227</v>
      </c>
      <c r="Y387" s="17">
        <f t="shared" si="135"/>
        <v>-364.34745804348495</v>
      </c>
      <c r="Z387" s="17">
        <f t="shared" si="136"/>
        <v>-106.67391592666354</v>
      </c>
      <c r="AA387" s="17">
        <f t="shared" si="137"/>
        <v>-1092.590177766222</v>
      </c>
      <c r="AB387" s="17">
        <f t="shared" si="138"/>
        <v>-256.28658669913966</v>
      </c>
      <c r="AC387" s="17">
        <f t="shared" si="139"/>
        <v>1876.4505358310416</v>
      </c>
      <c r="AD387" s="18">
        <f t="shared" si="140"/>
        <v>5.5666565547580831</v>
      </c>
      <c r="AE387" s="19">
        <f>IF($B387&gt;$C$1,"",p_2*$Q386*($S386/$W386)+p_3*$Q386*($T386/$W386))</f>
        <v>498.23869453797505</v>
      </c>
      <c r="AF387" s="17">
        <f>IF($B387&gt;$C$1,"",p_4*$R386)</f>
        <v>489.94565655467517</v>
      </c>
      <c r="AG387" s="17">
        <f>IF($B387&gt;$C$1,"",p_5*$R386)</f>
        <v>114.92552437702257</v>
      </c>
      <c r="AH387" s="18">
        <f t="shared" si="141"/>
        <v>604.87118093169772</v>
      </c>
      <c r="AI387" s="72"/>
      <c r="AJ387" s="73"/>
      <c r="AK387" s="73"/>
      <c r="AL387" s="72"/>
      <c r="AM387" s="73"/>
      <c r="AN387" s="73">
        <f t="shared" si="142"/>
        <v>518</v>
      </c>
      <c r="AO387" s="19" t="str">
        <f t="shared" ca="1" si="143"/>
        <v>-</v>
      </c>
      <c r="AP387" s="17" t="str">
        <f t="shared" ca="1" si="144"/>
        <v>-</v>
      </c>
      <c r="AQ387" s="17" t="str">
        <f t="shared" ca="1" si="145"/>
        <v>-</v>
      </c>
      <c r="AR387" s="66" t="str">
        <f t="shared" ca="1" si="146"/>
        <v>-</v>
      </c>
    </row>
    <row r="388" spans="1:44" s="1" customFormat="1" ht="12" x14ac:dyDescent="0.35">
      <c r="A388" s="84"/>
      <c r="B388" s="40">
        <f t="shared" si="126"/>
        <v>385</v>
      </c>
      <c r="C388" s="41">
        <f t="shared" si="127"/>
        <v>44236</v>
      </c>
      <c r="D388" s="28">
        <f>'I Disease Parameters'!$E$6/(1000*365)</f>
        <v>2.4383561643835616E-5</v>
      </c>
      <c r="E388" s="28">
        <f>'I Disease Parameters'!$E$7/(1000*365)</f>
        <v>1.3698630136986302E-5</v>
      </c>
      <c r="F388" s="27">
        <f>(1-'I Disease Parameters'!$E$8)/'I Disease Parameters'!$E$10</f>
        <v>0.16200000000000001</v>
      </c>
      <c r="G388" s="27">
        <f>'I Disease Parameters'!$E$8/'I Disease Parameters'!$E$11</f>
        <v>3.7999999999999999E-2</v>
      </c>
      <c r="H388" s="27">
        <f>1/'I Disease Parameters'!$E$12</f>
        <v>0.05</v>
      </c>
      <c r="I388" s="27">
        <f>'I Disease Parameters'!$E$9/'I Disease Parameters'!$E$14</f>
        <v>0</v>
      </c>
      <c r="J388" s="82">
        <f t="shared" si="147"/>
        <v>2.9622548171950012</v>
      </c>
      <c r="K388" s="60">
        <f t="shared" si="148"/>
        <v>0.96147505943347544</v>
      </c>
      <c r="L388" s="30">
        <f t="shared" si="149"/>
        <v>0.98499999999999999</v>
      </c>
      <c r="M388" s="27">
        <f>J388/'I Disease Parameters'!$E$12</f>
        <v>0.14811274085975007</v>
      </c>
      <c r="N388" s="27">
        <f>K388/'I Disease Parameters'!$E$13</f>
        <v>4.8073752971673774E-2</v>
      </c>
      <c r="O388" s="27">
        <f>L388/'I Disease Parameters'!$E$13</f>
        <v>4.9250000000000002E-2</v>
      </c>
      <c r="P388" s="27">
        <f>(1-L388)/'I Disease Parameters'!$E$13</f>
        <v>7.5000000000000067E-4</v>
      </c>
      <c r="Q388" s="19">
        <f t="shared" si="128"/>
        <v>573625.83066186612</v>
      </c>
      <c r="R388" s="17">
        <f t="shared" si="129"/>
        <v>2814.8304537056447</v>
      </c>
      <c r="S388" s="17">
        <f t="shared" si="130"/>
        <v>29494.230578236631</v>
      </c>
      <c r="T388" s="17">
        <f t="shared" si="131"/>
        <v>6918.3997975833854</v>
      </c>
      <c r="U388" s="17">
        <f t="shared" si="132"/>
        <v>5200966.3372709928</v>
      </c>
      <c r="V388" s="17">
        <f t="shared" si="133"/>
        <v>14896.120754464109</v>
      </c>
      <c r="W388" s="17">
        <f t="shared" si="134"/>
        <v>5813819.6287623849</v>
      </c>
      <c r="X388" s="18">
        <f t="shared" ref="X388:X451" ca="1" si="150">IF($B388&gt;$C$1,"",MAX(View_T_C))</f>
        <v>218477.31787760227</v>
      </c>
      <c r="Y388" s="17">
        <f t="shared" si="135"/>
        <v>-346.82722446217667</v>
      </c>
      <c r="Z388" s="17">
        <f t="shared" si="136"/>
        <v>-102.8515350261805</v>
      </c>
      <c r="AA388" s="17">
        <f t="shared" si="137"/>
        <v>-1055.2268762692947</v>
      </c>
      <c r="AB388" s="17">
        <f t="shared" si="138"/>
        <v>-247.522355394236</v>
      </c>
      <c r="AC388" s="17">
        <f t="shared" si="139"/>
        <v>1809.1732077458873</v>
      </c>
      <c r="AD388" s="18">
        <f t="shared" si="140"/>
        <v>5.3744416147328593</v>
      </c>
      <c r="AE388" s="19">
        <f>IF($B388&gt;$C$1,"",p_2*$Q387*($S387/$W387)+p_3*$Q387*($T387/$W387))</f>
        <v>480.72483096660562</v>
      </c>
      <c r="AF388" s="17">
        <f>IF($B388&gt;$C$1,"",p_4*$R387)</f>
        <v>472.6644821745557</v>
      </c>
      <c r="AG388" s="17">
        <f>IF($B388&gt;$C$1,"",p_5*$R387)</f>
        <v>110.87191557180935</v>
      </c>
      <c r="AH388" s="18">
        <f t="shared" si="141"/>
        <v>583.53639774636508</v>
      </c>
      <c r="AI388" s="72"/>
      <c r="AJ388" s="73"/>
      <c r="AK388" s="73"/>
      <c r="AL388" s="72"/>
      <c r="AM388" s="73"/>
      <c r="AN388" s="73">
        <f t="shared" si="142"/>
        <v>518</v>
      </c>
      <c r="AO388" s="19" t="str">
        <f t="shared" ca="1" si="143"/>
        <v>-</v>
      </c>
      <c r="AP388" s="17" t="str">
        <f t="shared" ca="1" si="144"/>
        <v>-</v>
      </c>
      <c r="AQ388" s="17" t="str">
        <f t="shared" ca="1" si="145"/>
        <v>-</v>
      </c>
      <c r="AR388" s="66" t="str">
        <f t="shared" ca="1" si="146"/>
        <v>-</v>
      </c>
    </row>
    <row r="389" spans="1:44" s="1" customFormat="1" ht="12" x14ac:dyDescent="0.35">
      <c r="A389" s="84"/>
      <c r="B389" s="40">
        <f t="shared" ref="B389:B452" si="151">IF($B388&gt;=$C$1,"",B388+1)</f>
        <v>386</v>
      </c>
      <c r="C389" s="41">
        <f t="shared" ref="C389:C452" si="152">IF($B389&gt;$C$1,"",C388+1)</f>
        <v>44237</v>
      </c>
      <c r="D389" s="28">
        <f>'I Disease Parameters'!$E$6/(1000*365)</f>
        <v>2.4383561643835616E-5</v>
      </c>
      <c r="E389" s="28">
        <f>'I Disease Parameters'!$E$7/(1000*365)</f>
        <v>1.3698630136986302E-5</v>
      </c>
      <c r="F389" s="27">
        <f>(1-'I Disease Parameters'!$E$8)/'I Disease Parameters'!$E$10</f>
        <v>0.16200000000000001</v>
      </c>
      <c r="G389" s="27">
        <f>'I Disease Parameters'!$E$8/'I Disease Parameters'!$E$11</f>
        <v>3.7999999999999999E-2</v>
      </c>
      <c r="H389" s="27">
        <f>1/'I Disease Parameters'!$E$12</f>
        <v>0.05</v>
      </c>
      <c r="I389" s="27">
        <f>'I Disease Parameters'!$E$9/'I Disease Parameters'!$E$14</f>
        <v>0</v>
      </c>
      <c r="J389" s="82">
        <f t="shared" si="147"/>
        <v>2.9622548171950012</v>
      </c>
      <c r="K389" s="60">
        <f t="shared" si="148"/>
        <v>0.96147505943347544</v>
      </c>
      <c r="L389" s="30">
        <f t="shared" si="149"/>
        <v>0.98499999999999999</v>
      </c>
      <c r="M389" s="27">
        <f>J389/'I Disease Parameters'!$E$12</f>
        <v>0.14811274085975007</v>
      </c>
      <c r="N389" s="27">
        <f>K389/'I Disease Parameters'!$E$13</f>
        <v>4.8073752971673774E-2</v>
      </c>
      <c r="O389" s="27">
        <f>L389/'I Disease Parameters'!$E$13</f>
        <v>4.9250000000000002E-2</v>
      </c>
      <c r="P389" s="27">
        <f>(1-L389)/'I Disease Parameters'!$E$13</f>
        <v>7.5000000000000067E-4</v>
      </c>
      <c r="Q389" s="19">
        <f t="shared" ref="Q389:Q452" si="153">IF($B389&gt;$C$1,"",Q388+p_0*$W388+p_9*$U388-p_1*$Q388-p_2*$Q388*($S388/$W388)-p_3*$Q388*($T388/$W388))</f>
        <v>573295.89954789169</v>
      </c>
      <c r="R389" s="17">
        <f t="shared" ref="R389:R452" si="154">IF($B389&gt;$C$1,"",R388+p_2*$Q388*($S388/$W388)+p_3*$Q388*($T388/$W388) - p_1*$R388- p_4*$R388 - p_5*$R388+AI388)</f>
        <v>2715.6606588303698</v>
      </c>
      <c r="S389" s="17">
        <f t="shared" ref="S389:S452" si="155">IF($B389&gt;$C$1,"",S388+p_4*$R388-p_1*$S388-p_6*$S388+AJ388)</f>
        <v>28475.11755226925</v>
      </c>
      <c r="T389" s="17">
        <f t="shared" ref="T389:T452" si="156">IF($B389&gt;$C$1,"",T388+p_5*$R388-p_1*$T388-p_7*$T388-p_8*$T388+AK388)</f>
        <v>6679.3485923450635</v>
      </c>
      <c r="U389" s="17">
        <f t="shared" ref="U389:U452" si="157">IF($B389&gt;$C$1,"",U388+p_7*$T388+p_6*$S388-p_1*$U388-p_9*$U388)</f>
        <v>5202710.5338757271</v>
      </c>
      <c r="V389" s="17">
        <f t="shared" ref="V389:V452" si="158">IF($B389&gt;$C$1,"",V388+p_8*$T388)</f>
        <v>14901.309554312296</v>
      </c>
      <c r="W389" s="17">
        <f t="shared" ref="W389:W452" si="159">IF($B389&gt;$C$1,"",SUM($Q389:$U389))</f>
        <v>5813876.5602270635</v>
      </c>
      <c r="X389" s="18">
        <f t="shared" ca="1" si="150"/>
        <v>218477.31787760227</v>
      </c>
      <c r="Y389" s="17">
        <f t="shared" ref="Y389:Y452" si="160">IF($B389&gt;$C$1,"",Q389-Q388)</f>
        <v>-329.93111397442408</v>
      </c>
      <c r="Z389" s="17">
        <f t="shared" ref="Z389:Z452" si="161">IF($B389&gt;$C$1,"",R389-R388)</f>
        <v>-99.169794875274874</v>
      </c>
      <c r="AA389" s="17">
        <f t="shared" ref="AA389:AA452" si="162">IF($B389&gt;$C$1,"",S389-S388)</f>
        <v>-1019.113025967381</v>
      </c>
      <c r="AB389" s="17">
        <f t="shared" ref="AB389:AB452" si="163">IF($B389&gt;$C$1,"",T389-T388)</f>
        <v>-239.05120523832193</v>
      </c>
      <c r="AC389" s="17">
        <f t="shared" ref="AC389:AC452" si="164">IF($B389&gt;$C$1,"",U389-U388)</f>
        <v>1744.1966047342867</v>
      </c>
      <c r="AD389" s="18">
        <f t="shared" ref="AD389:AD452" si="165">IF($B389&gt;$C$1,"",V389-V388)</f>
        <v>5.1887998481870454</v>
      </c>
      <c r="AE389" s="19">
        <f>IF($B389&gt;$C$1,"",p_2*$Q388*($S388/$W388)+p_3*$Q388*($T388/$W388))</f>
        <v>463.83485518713786</v>
      </c>
      <c r="AF389" s="17">
        <f>IF($B389&gt;$C$1,"",p_4*$R388)</f>
        <v>456.00253350031443</v>
      </c>
      <c r="AG389" s="17">
        <f>IF($B389&gt;$C$1,"",p_5*$R388)</f>
        <v>106.9635572408145</v>
      </c>
      <c r="AH389" s="18">
        <f t="shared" si="141"/>
        <v>562.96609074112894</v>
      </c>
      <c r="AI389" s="72"/>
      <c r="AJ389" s="73"/>
      <c r="AK389" s="73"/>
      <c r="AL389" s="72"/>
      <c r="AM389" s="73"/>
      <c r="AN389" s="73">
        <f t="shared" si="142"/>
        <v>518</v>
      </c>
      <c r="AO389" s="19" t="str">
        <f t="shared" ca="1" si="143"/>
        <v>-</v>
      </c>
      <c r="AP389" s="17" t="str">
        <f t="shared" ca="1" si="144"/>
        <v>-</v>
      </c>
      <c r="AQ389" s="17" t="str">
        <f t="shared" ca="1" si="145"/>
        <v>-</v>
      </c>
      <c r="AR389" s="66" t="str">
        <f t="shared" ca="1" si="146"/>
        <v>-</v>
      </c>
    </row>
    <row r="390" spans="1:44" s="1" customFormat="1" ht="12" x14ac:dyDescent="0.35">
      <c r="A390" s="84"/>
      <c r="B390" s="40">
        <f t="shared" si="151"/>
        <v>387</v>
      </c>
      <c r="C390" s="41">
        <f t="shared" si="152"/>
        <v>44238</v>
      </c>
      <c r="D390" s="28">
        <f>'I Disease Parameters'!$E$6/(1000*365)</f>
        <v>2.4383561643835616E-5</v>
      </c>
      <c r="E390" s="28">
        <f>'I Disease Parameters'!$E$7/(1000*365)</f>
        <v>1.3698630136986302E-5</v>
      </c>
      <c r="F390" s="27">
        <f>(1-'I Disease Parameters'!$E$8)/'I Disease Parameters'!$E$10</f>
        <v>0.16200000000000001</v>
      </c>
      <c r="G390" s="27">
        <f>'I Disease Parameters'!$E$8/'I Disease Parameters'!$E$11</f>
        <v>3.7999999999999999E-2</v>
      </c>
      <c r="H390" s="27">
        <f>1/'I Disease Parameters'!$E$12</f>
        <v>0.05</v>
      </c>
      <c r="I390" s="27">
        <f>'I Disease Parameters'!$E$9/'I Disease Parameters'!$E$14</f>
        <v>0</v>
      </c>
      <c r="J390" s="82">
        <f t="shared" si="147"/>
        <v>2.9622548171950012</v>
      </c>
      <c r="K390" s="60">
        <f t="shared" si="148"/>
        <v>0.96147505943347544</v>
      </c>
      <c r="L390" s="30">
        <f t="shared" si="149"/>
        <v>0.98499999999999999</v>
      </c>
      <c r="M390" s="27">
        <f>J390/'I Disease Parameters'!$E$12</f>
        <v>0.14811274085975007</v>
      </c>
      <c r="N390" s="27">
        <f>K390/'I Disease Parameters'!$E$13</f>
        <v>4.8073752971673774E-2</v>
      </c>
      <c r="O390" s="27">
        <f>L390/'I Disease Parameters'!$E$13</f>
        <v>4.9250000000000002E-2</v>
      </c>
      <c r="P390" s="27">
        <f>(1-L390)/'I Disease Parameters'!$E$13</f>
        <v>7.5000000000000067E-4</v>
      </c>
      <c r="Q390" s="19">
        <f t="shared" si="153"/>
        <v>572982.26315711008</v>
      </c>
      <c r="R390" s="17">
        <f t="shared" si="154"/>
        <v>2620.0373660239061</v>
      </c>
      <c r="S390" s="17">
        <f t="shared" si="155"/>
        <v>27490.908631282855</v>
      </c>
      <c r="T390" s="17">
        <f t="shared" si="156"/>
        <v>6448.4847698374424</v>
      </c>
      <c r="U390" s="17">
        <f t="shared" si="157"/>
        <v>5204391.9776641997</v>
      </c>
      <c r="V390" s="17">
        <f t="shared" si="158"/>
        <v>14906.319065756556</v>
      </c>
      <c r="W390" s="17">
        <f t="shared" si="159"/>
        <v>5813933.6715884544</v>
      </c>
      <c r="X390" s="18">
        <f t="shared" ca="1" si="150"/>
        <v>218477.31787760227</v>
      </c>
      <c r="Y390" s="17">
        <f t="shared" si="160"/>
        <v>-313.63639078161214</v>
      </c>
      <c r="Z390" s="17">
        <f t="shared" si="161"/>
        <v>-95.623292806463724</v>
      </c>
      <c r="AA390" s="17">
        <f t="shared" si="162"/>
        <v>-984.20892098639524</v>
      </c>
      <c r="AB390" s="17">
        <f t="shared" si="163"/>
        <v>-230.86382250762108</v>
      </c>
      <c r="AC390" s="17">
        <f t="shared" si="164"/>
        <v>1681.443788472563</v>
      </c>
      <c r="AD390" s="18">
        <f t="shared" si="165"/>
        <v>5.0095114442592603</v>
      </c>
      <c r="AE390" s="19">
        <f>IF($B390&gt;$C$1,"",p_2*$Q389*($S389/$W389)+p_3*$Q389*($T389/$W389))</f>
        <v>447.54603979055298</v>
      </c>
      <c r="AF390" s="17">
        <f>IF($B390&gt;$C$1,"",p_4*$R389)</f>
        <v>439.9370267305199</v>
      </c>
      <c r="AG390" s="17">
        <f>IF($B390&gt;$C$1,"",p_5*$R389)</f>
        <v>103.19510503555405</v>
      </c>
      <c r="AH390" s="18">
        <f t="shared" ref="AH390:AH453" si="166">IF($B390&gt;$C$1,"",AG390+AF390)</f>
        <v>543.13213176607394</v>
      </c>
      <c r="AI390" s="72"/>
      <c r="AJ390" s="73"/>
      <c r="AK390" s="73"/>
      <c r="AL390" s="72"/>
      <c r="AM390" s="73"/>
      <c r="AN390" s="73">
        <f t="shared" ref="AN390:AN453" si="167">AM390+AN389</f>
        <v>518</v>
      </c>
      <c r="AO390" s="19" t="str">
        <f t="shared" ref="AO390:AO453" ca="1" si="168">IF($C390&gt;=TODAY(),"-",(AL390-AD390)^2)</f>
        <v>-</v>
      </c>
      <c r="AP390" s="17" t="str">
        <f t="shared" ref="AP390:AP453" ca="1" si="169">IF($C390&gt;=TODAY(),"-",(AM390-AH390)^2)</f>
        <v>-</v>
      </c>
      <c r="AQ390" s="17" t="str">
        <f t="shared" ref="AQ390:AQ453" ca="1" si="170">IF($C390&gt;=TODAY(),"-",AO390*$AO$2+AP390*$AP$2)</f>
        <v>-</v>
      </c>
      <c r="AR390" s="66" t="str">
        <f t="shared" ref="AR390:AR453" ca="1" si="171">IF($C390&gt;=TODAY(),"-",($AR$2)^((TODAY()-C390-1)))</f>
        <v>-</v>
      </c>
    </row>
    <row r="391" spans="1:44" s="1" customFormat="1" ht="12" x14ac:dyDescent="0.35">
      <c r="A391" s="84"/>
      <c r="B391" s="40">
        <f t="shared" si="151"/>
        <v>388</v>
      </c>
      <c r="C391" s="41">
        <f t="shared" si="152"/>
        <v>44239</v>
      </c>
      <c r="D391" s="28">
        <f>'I Disease Parameters'!$E$6/(1000*365)</f>
        <v>2.4383561643835616E-5</v>
      </c>
      <c r="E391" s="28">
        <f>'I Disease Parameters'!$E$7/(1000*365)</f>
        <v>1.3698630136986302E-5</v>
      </c>
      <c r="F391" s="27">
        <f>(1-'I Disease Parameters'!$E$8)/'I Disease Parameters'!$E$10</f>
        <v>0.16200000000000001</v>
      </c>
      <c r="G391" s="27">
        <f>'I Disease Parameters'!$E$8/'I Disease Parameters'!$E$11</f>
        <v>3.7999999999999999E-2</v>
      </c>
      <c r="H391" s="27">
        <f>1/'I Disease Parameters'!$E$12</f>
        <v>0.05</v>
      </c>
      <c r="I391" s="27">
        <f>'I Disease Parameters'!$E$9/'I Disease Parameters'!$E$14</f>
        <v>0</v>
      </c>
      <c r="J391" s="82">
        <f t="shared" ref="J391:J454" si="172">J390</f>
        <v>2.9622548171950012</v>
      </c>
      <c r="K391" s="60">
        <f t="shared" ref="K391:K454" si="173">K390</f>
        <v>0.96147505943347544</v>
      </c>
      <c r="L391" s="30">
        <f t="shared" ref="L391:L454" si="174">L390</f>
        <v>0.98499999999999999</v>
      </c>
      <c r="M391" s="27">
        <f>J391/'I Disease Parameters'!$E$12</f>
        <v>0.14811274085975007</v>
      </c>
      <c r="N391" s="27">
        <f>K391/'I Disease Parameters'!$E$13</f>
        <v>4.8073752971673774E-2</v>
      </c>
      <c r="O391" s="27">
        <f>L391/'I Disease Parameters'!$E$13</f>
        <v>4.9250000000000002E-2</v>
      </c>
      <c r="P391" s="27">
        <f>(1-L391)/'I Disease Parameters'!$E$13</f>
        <v>7.5000000000000067E-4</v>
      </c>
      <c r="Q391" s="19">
        <f t="shared" si="153"/>
        <v>572684.3419784276</v>
      </c>
      <c r="R391" s="17">
        <f t="shared" si="154"/>
        <v>2527.8305185549893</v>
      </c>
      <c r="S391" s="17">
        <f t="shared" si="155"/>
        <v>26540.432665225115</v>
      </c>
      <c r="T391" s="17">
        <f t="shared" si="156"/>
        <v>6225.5336158466725</v>
      </c>
      <c r="U391" s="17">
        <f t="shared" si="157"/>
        <v>5206012.8179298891</v>
      </c>
      <c r="V391" s="17">
        <f t="shared" si="158"/>
        <v>14911.155429333934</v>
      </c>
      <c r="W391" s="17">
        <f t="shared" si="159"/>
        <v>5813990.9567079432</v>
      </c>
      <c r="X391" s="18">
        <f t="shared" ca="1" si="150"/>
        <v>218477.31787760227</v>
      </c>
      <c r="Y391" s="17">
        <f t="shared" si="160"/>
        <v>-297.92117868247442</v>
      </c>
      <c r="Z391" s="17">
        <f t="shared" si="161"/>
        <v>-92.206847468916749</v>
      </c>
      <c r="AA391" s="17">
        <f t="shared" si="162"/>
        <v>-950.47596605774015</v>
      </c>
      <c r="AB391" s="17">
        <f t="shared" si="163"/>
        <v>-222.95115399076985</v>
      </c>
      <c r="AC391" s="17">
        <f t="shared" si="164"/>
        <v>1620.8402656894177</v>
      </c>
      <c r="AD391" s="18">
        <f t="shared" si="165"/>
        <v>4.8363635773785063</v>
      </c>
      <c r="AE391" s="19">
        <f>IF($B391&gt;$C$1,"",p_2*$Q390*($S390/$W390)+p_3*$Q390*($T390/$W390))</f>
        <v>431.83651665868683</v>
      </c>
      <c r="AF391" s="17">
        <f>IF($B391&gt;$C$1,"",p_4*$R390)</f>
        <v>424.44605329587279</v>
      </c>
      <c r="AG391" s="17">
        <f>IF($B391&gt;$C$1,"",p_5*$R390)</f>
        <v>99.561419908908434</v>
      </c>
      <c r="AH391" s="18">
        <f t="shared" si="166"/>
        <v>524.00747320478126</v>
      </c>
      <c r="AI391" s="72"/>
      <c r="AJ391" s="73"/>
      <c r="AK391" s="73"/>
      <c r="AL391" s="72"/>
      <c r="AM391" s="73"/>
      <c r="AN391" s="73">
        <f t="shared" si="167"/>
        <v>518</v>
      </c>
      <c r="AO391" s="19" t="str">
        <f t="shared" ca="1" si="168"/>
        <v>-</v>
      </c>
      <c r="AP391" s="17" t="str">
        <f t="shared" ca="1" si="169"/>
        <v>-</v>
      </c>
      <c r="AQ391" s="17" t="str">
        <f t="shared" ca="1" si="170"/>
        <v>-</v>
      </c>
      <c r="AR391" s="66" t="str">
        <f t="shared" ca="1" si="171"/>
        <v>-</v>
      </c>
    </row>
    <row r="392" spans="1:44" s="1" customFormat="1" ht="12" x14ac:dyDescent="0.35">
      <c r="A392" s="84"/>
      <c r="B392" s="40">
        <f t="shared" si="151"/>
        <v>389</v>
      </c>
      <c r="C392" s="41">
        <f t="shared" si="152"/>
        <v>44240</v>
      </c>
      <c r="D392" s="28">
        <f>'I Disease Parameters'!$E$6/(1000*365)</f>
        <v>2.4383561643835616E-5</v>
      </c>
      <c r="E392" s="28">
        <f>'I Disease Parameters'!$E$7/(1000*365)</f>
        <v>1.3698630136986302E-5</v>
      </c>
      <c r="F392" s="27">
        <f>(1-'I Disease Parameters'!$E$8)/'I Disease Parameters'!$E$10</f>
        <v>0.16200000000000001</v>
      </c>
      <c r="G392" s="27">
        <f>'I Disease Parameters'!$E$8/'I Disease Parameters'!$E$11</f>
        <v>3.7999999999999999E-2</v>
      </c>
      <c r="H392" s="27">
        <f>1/'I Disease Parameters'!$E$12</f>
        <v>0.05</v>
      </c>
      <c r="I392" s="27">
        <f>'I Disease Parameters'!$E$9/'I Disease Parameters'!$E$14</f>
        <v>0</v>
      </c>
      <c r="J392" s="82">
        <f t="shared" si="172"/>
        <v>2.9622548171950012</v>
      </c>
      <c r="K392" s="60">
        <f t="shared" si="173"/>
        <v>0.96147505943347544</v>
      </c>
      <c r="L392" s="30">
        <f t="shared" si="174"/>
        <v>0.98499999999999999</v>
      </c>
      <c r="M392" s="27">
        <f>J392/'I Disease Parameters'!$E$12</f>
        <v>0.14811274085975007</v>
      </c>
      <c r="N392" s="27">
        <f>K392/'I Disease Parameters'!$E$13</f>
        <v>4.8073752971673774E-2</v>
      </c>
      <c r="O392" s="27">
        <f>L392/'I Disease Parameters'!$E$13</f>
        <v>4.9250000000000002E-2</v>
      </c>
      <c r="P392" s="27">
        <f>(1-L392)/'I Disease Parameters'!$E$13</f>
        <v>7.5000000000000067E-4</v>
      </c>
      <c r="Q392" s="19">
        <f t="shared" si="153"/>
        <v>572401.57755179098</v>
      </c>
      <c r="R392" s="17">
        <f t="shared" si="154"/>
        <v>2438.9150295688055</v>
      </c>
      <c r="S392" s="17">
        <f t="shared" si="155"/>
        <v>25622.556008399013</v>
      </c>
      <c r="T392" s="17">
        <f t="shared" si="156"/>
        <v>6010.2292134770196</v>
      </c>
      <c r="U392" s="17">
        <f t="shared" si="157"/>
        <v>5207575.1318496494</v>
      </c>
      <c r="V392" s="17">
        <f t="shared" si="158"/>
        <v>14915.824579545819</v>
      </c>
      <c r="W392" s="17">
        <f t="shared" si="159"/>
        <v>5814048.409652885</v>
      </c>
      <c r="X392" s="18">
        <f t="shared" ca="1" si="150"/>
        <v>218477.31787760227</v>
      </c>
      <c r="Y392" s="17">
        <f t="shared" si="160"/>
        <v>-282.76442663662601</v>
      </c>
      <c r="Z392" s="17">
        <f t="shared" si="161"/>
        <v>-88.915488986183846</v>
      </c>
      <c r="AA392" s="17">
        <f t="shared" si="162"/>
        <v>-917.87665682610168</v>
      </c>
      <c r="AB392" s="17">
        <f t="shared" si="163"/>
        <v>-215.30440236965296</v>
      </c>
      <c r="AC392" s="17">
        <f t="shared" si="164"/>
        <v>1562.3139197602868</v>
      </c>
      <c r="AD392" s="18">
        <f t="shared" si="165"/>
        <v>4.6691502118846984</v>
      </c>
      <c r="AE392" s="19">
        <f>IF($B392&gt;$C$1,"",p_2*$Q391*($S391/$W391)+p_3*$Q391*($T391/$W391))</f>
        <v>416.68524254013698</v>
      </c>
      <c r="AF392" s="17">
        <f>IF($B392&gt;$C$1,"",p_4*$R391)</f>
        <v>409.50854400590828</v>
      </c>
      <c r="AG392" s="17">
        <f>IF($B392&gt;$C$1,"",p_5*$R391)</f>
        <v>96.057559705089588</v>
      </c>
      <c r="AH392" s="18">
        <f t="shared" si="166"/>
        <v>505.56610371099788</v>
      </c>
      <c r="AI392" s="72"/>
      <c r="AJ392" s="73"/>
      <c r="AK392" s="73"/>
      <c r="AL392" s="72"/>
      <c r="AM392" s="73"/>
      <c r="AN392" s="73">
        <f t="shared" si="167"/>
        <v>518</v>
      </c>
      <c r="AO392" s="19" t="str">
        <f t="shared" ca="1" si="168"/>
        <v>-</v>
      </c>
      <c r="AP392" s="17" t="str">
        <f t="shared" ca="1" si="169"/>
        <v>-</v>
      </c>
      <c r="AQ392" s="17" t="str">
        <f t="shared" ca="1" si="170"/>
        <v>-</v>
      </c>
      <c r="AR392" s="66" t="str">
        <f t="shared" ca="1" si="171"/>
        <v>-</v>
      </c>
    </row>
    <row r="393" spans="1:44" s="1" customFormat="1" ht="12" x14ac:dyDescent="0.35">
      <c r="A393" s="84"/>
      <c r="B393" s="40">
        <f t="shared" si="151"/>
        <v>390</v>
      </c>
      <c r="C393" s="41">
        <f t="shared" si="152"/>
        <v>44241</v>
      </c>
      <c r="D393" s="28">
        <f>'I Disease Parameters'!$E$6/(1000*365)</f>
        <v>2.4383561643835616E-5</v>
      </c>
      <c r="E393" s="28">
        <f>'I Disease Parameters'!$E$7/(1000*365)</f>
        <v>1.3698630136986302E-5</v>
      </c>
      <c r="F393" s="27">
        <f>(1-'I Disease Parameters'!$E$8)/'I Disease Parameters'!$E$10</f>
        <v>0.16200000000000001</v>
      </c>
      <c r="G393" s="27">
        <f>'I Disease Parameters'!$E$8/'I Disease Parameters'!$E$11</f>
        <v>3.7999999999999999E-2</v>
      </c>
      <c r="H393" s="27">
        <f>1/'I Disease Parameters'!$E$12</f>
        <v>0.05</v>
      </c>
      <c r="I393" s="27">
        <f>'I Disease Parameters'!$E$9/'I Disease Parameters'!$E$14</f>
        <v>0</v>
      </c>
      <c r="J393" s="82">
        <f t="shared" si="172"/>
        <v>2.9622548171950012</v>
      </c>
      <c r="K393" s="60">
        <f t="shared" si="173"/>
        <v>0.96147505943347544</v>
      </c>
      <c r="L393" s="30">
        <f t="shared" si="174"/>
        <v>0.98499999999999999</v>
      </c>
      <c r="M393" s="27">
        <f>J393/'I Disease Parameters'!$E$12</f>
        <v>0.14811274085975007</v>
      </c>
      <c r="N393" s="27">
        <f>K393/'I Disease Parameters'!$E$13</f>
        <v>4.8073752971673774E-2</v>
      </c>
      <c r="O393" s="27">
        <f>L393/'I Disease Parameters'!$E$13</f>
        <v>4.9250000000000002E-2</v>
      </c>
      <c r="P393" s="27">
        <f>(1-L393)/'I Disease Parameters'!$E$13</f>
        <v>7.5000000000000067E-4</v>
      </c>
      <c r="Q393" s="19">
        <f t="shared" si="153"/>
        <v>572133.43167596811</v>
      </c>
      <c r="R393" s="17">
        <f t="shared" si="154"/>
        <v>2353.1705799793499</v>
      </c>
      <c r="S393" s="17">
        <f t="shared" si="155"/>
        <v>24736.181448851283</v>
      </c>
      <c r="T393" s="17">
        <f t="shared" si="156"/>
        <v>5802.3141920197486</v>
      </c>
      <c r="U393" s="17">
        <f t="shared" si="157"/>
        <v>5209080.9267931916</v>
      </c>
      <c r="V393" s="17">
        <f t="shared" si="158"/>
        <v>14920.332251455926</v>
      </c>
      <c r="W393" s="17">
        <f t="shared" si="159"/>
        <v>5814106.0246900097</v>
      </c>
      <c r="X393" s="18">
        <f t="shared" ca="1" si="150"/>
        <v>218477.31787760227</v>
      </c>
      <c r="Y393" s="17">
        <f t="shared" si="160"/>
        <v>-268.14587582286913</v>
      </c>
      <c r="Z393" s="17">
        <f t="shared" si="161"/>
        <v>-85.744449589455598</v>
      </c>
      <c r="AA393" s="17">
        <f t="shared" si="162"/>
        <v>-886.37455954773031</v>
      </c>
      <c r="AB393" s="17">
        <f t="shared" si="163"/>
        <v>-207.915021457271</v>
      </c>
      <c r="AC393" s="17">
        <f t="shared" si="164"/>
        <v>1505.7949435422197</v>
      </c>
      <c r="AD393" s="18">
        <f t="shared" si="165"/>
        <v>4.5076719101070921</v>
      </c>
      <c r="AE393" s="19">
        <f>IF($B393&gt;$C$1,"",p_2*$Q392*($S392/$W392)+p_3*$Q392*($T392/$W392))</f>
        <v>402.07196611923172</v>
      </c>
      <c r="AF393" s="17">
        <f>IF($B393&gt;$C$1,"",p_4*$R392)</f>
        <v>395.10423479014651</v>
      </c>
      <c r="AG393" s="17">
        <f>IF($B393&gt;$C$1,"",p_5*$R392)</f>
        <v>92.678771123614609</v>
      </c>
      <c r="AH393" s="18">
        <f t="shared" si="166"/>
        <v>487.78300591376114</v>
      </c>
      <c r="AI393" s="72"/>
      <c r="AJ393" s="73"/>
      <c r="AK393" s="73"/>
      <c r="AL393" s="72"/>
      <c r="AM393" s="73"/>
      <c r="AN393" s="73">
        <f t="shared" si="167"/>
        <v>518</v>
      </c>
      <c r="AO393" s="19" t="str">
        <f t="shared" ca="1" si="168"/>
        <v>-</v>
      </c>
      <c r="AP393" s="17" t="str">
        <f t="shared" ca="1" si="169"/>
        <v>-</v>
      </c>
      <c r="AQ393" s="17" t="str">
        <f t="shared" ca="1" si="170"/>
        <v>-</v>
      </c>
      <c r="AR393" s="66" t="str">
        <f t="shared" ca="1" si="171"/>
        <v>-</v>
      </c>
    </row>
    <row r="394" spans="1:44" s="1" customFormat="1" ht="12" x14ac:dyDescent="0.35">
      <c r="A394" s="84"/>
      <c r="B394" s="40">
        <f t="shared" si="151"/>
        <v>391</v>
      </c>
      <c r="C394" s="41">
        <f t="shared" si="152"/>
        <v>44242</v>
      </c>
      <c r="D394" s="28">
        <f>'I Disease Parameters'!$E$6/(1000*365)</f>
        <v>2.4383561643835616E-5</v>
      </c>
      <c r="E394" s="28">
        <f>'I Disease Parameters'!$E$7/(1000*365)</f>
        <v>1.3698630136986302E-5</v>
      </c>
      <c r="F394" s="27">
        <f>(1-'I Disease Parameters'!$E$8)/'I Disease Parameters'!$E$10</f>
        <v>0.16200000000000001</v>
      </c>
      <c r="G394" s="27">
        <f>'I Disease Parameters'!$E$8/'I Disease Parameters'!$E$11</f>
        <v>3.7999999999999999E-2</v>
      </c>
      <c r="H394" s="27">
        <f>1/'I Disease Parameters'!$E$12</f>
        <v>0.05</v>
      </c>
      <c r="I394" s="27">
        <f>'I Disease Parameters'!$E$9/'I Disease Parameters'!$E$14</f>
        <v>0</v>
      </c>
      <c r="J394" s="82">
        <f t="shared" si="172"/>
        <v>2.9622548171950012</v>
      </c>
      <c r="K394" s="60">
        <f t="shared" si="173"/>
        <v>0.96147505943347544</v>
      </c>
      <c r="L394" s="30">
        <f t="shared" si="174"/>
        <v>0.98499999999999999</v>
      </c>
      <c r="M394" s="27">
        <f>J394/'I Disease Parameters'!$E$12</f>
        <v>0.14811274085975007</v>
      </c>
      <c r="N394" s="27">
        <f>K394/'I Disease Parameters'!$E$13</f>
        <v>4.8073752971673774E-2</v>
      </c>
      <c r="O394" s="27">
        <f>L394/'I Disease Parameters'!$E$13</f>
        <v>4.9250000000000002E-2</v>
      </c>
      <c r="P394" s="27">
        <f>(1-L394)/'I Disease Parameters'!$E$13</f>
        <v>7.5000000000000067E-4</v>
      </c>
      <c r="Q394" s="19">
        <f t="shared" si="153"/>
        <v>571879.38564784813</v>
      </c>
      <c r="R394" s="17">
        <f t="shared" si="154"/>
        <v>2270.4814252772749</v>
      </c>
      <c r="S394" s="17">
        <f t="shared" si="155"/>
        <v>23880.247158564704</v>
      </c>
      <c r="T394" s="17">
        <f t="shared" si="156"/>
        <v>5601.5394807019211</v>
      </c>
      <c r="U394" s="17">
        <f t="shared" si="157"/>
        <v>5210532.1425666213</v>
      </c>
      <c r="V394" s="17">
        <f t="shared" si="158"/>
        <v>14924.683987099941</v>
      </c>
      <c r="W394" s="17">
        <f t="shared" si="159"/>
        <v>5814163.7962790132</v>
      </c>
      <c r="X394" s="18">
        <f t="shared" ca="1" si="150"/>
        <v>218477.31787760227</v>
      </c>
      <c r="Y394" s="17">
        <f t="shared" si="160"/>
        <v>-254.04602811997756</v>
      </c>
      <c r="Z394" s="17">
        <f t="shared" si="161"/>
        <v>-82.689154702075029</v>
      </c>
      <c r="AA394" s="17">
        <f t="shared" si="162"/>
        <v>-855.9342902865792</v>
      </c>
      <c r="AB394" s="17">
        <f t="shared" si="163"/>
        <v>-200.7747113178275</v>
      </c>
      <c r="AC394" s="17">
        <f t="shared" si="164"/>
        <v>1451.2157734297216</v>
      </c>
      <c r="AD394" s="18">
        <f t="shared" si="165"/>
        <v>4.3517356440152071</v>
      </c>
      <c r="AE394" s="19">
        <f>IF($B394&gt;$C$1,"",p_2*$Q393*($S393/$W393)+p_3*$Q393*($T393/$W393))</f>
        <v>387.97719650721916</v>
      </c>
      <c r="AF394" s="17">
        <f>IF($B394&gt;$C$1,"",p_4*$R393)</f>
        <v>381.21363395665469</v>
      </c>
      <c r="AG394" s="17">
        <f>IF($B394&gt;$C$1,"",p_5*$R393)</f>
        <v>89.420482039215287</v>
      </c>
      <c r="AH394" s="18">
        <f t="shared" si="166"/>
        <v>470.63411599586999</v>
      </c>
      <c r="AI394" s="72"/>
      <c r="AJ394" s="73"/>
      <c r="AK394" s="73"/>
      <c r="AL394" s="72"/>
      <c r="AM394" s="73"/>
      <c r="AN394" s="73">
        <f t="shared" si="167"/>
        <v>518</v>
      </c>
      <c r="AO394" s="19" t="str">
        <f t="shared" ca="1" si="168"/>
        <v>-</v>
      </c>
      <c r="AP394" s="17" t="str">
        <f t="shared" ca="1" si="169"/>
        <v>-</v>
      </c>
      <c r="AQ394" s="17" t="str">
        <f t="shared" ca="1" si="170"/>
        <v>-</v>
      </c>
      <c r="AR394" s="66" t="str">
        <f t="shared" ca="1" si="171"/>
        <v>-</v>
      </c>
    </row>
    <row r="395" spans="1:44" s="1" customFormat="1" ht="12" x14ac:dyDescent="0.35">
      <c r="A395" s="84"/>
      <c r="B395" s="40">
        <f t="shared" si="151"/>
        <v>392</v>
      </c>
      <c r="C395" s="41">
        <f t="shared" si="152"/>
        <v>44243</v>
      </c>
      <c r="D395" s="28">
        <f>'I Disease Parameters'!$E$6/(1000*365)</f>
        <v>2.4383561643835616E-5</v>
      </c>
      <c r="E395" s="28">
        <f>'I Disease Parameters'!$E$7/(1000*365)</f>
        <v>1.3698630136986302E-5</v>
      </c>
      <c r="F395" s="27">
        <f>(1-'I Disease Parameters'!$E$8)/'I Disease Parameters'!$E$10</f>
        <v>0.16200000000000001</v>
      </c>
      <c r="G395" s="27">
        <f>'I Disease Parameters'!$E$8/'I Disease Parameters'!$E$11</f>
        <v>3.7999999999999999E-2</v>
      </c>
      <c r="H395" s="27">
        <f>1/'I Disease Parameters'!$E$12</f>
        <v>0.05</v>
      </c>
      <c r="I395" s="27">
        <f>'I Disease Parameters'!$E$9/'I Disease Parameters'!$E$14</f>
        <v>0</v>
      </c>
      <c r="J395" s="82">
        <f t="shared" si="172"/>
        <v>2.9622548171950012</v>
      </c>
      <c r="K395" s="60">
        <f t="shared" si="173"/>
        <v>0.96147505943347544</v>
      </c>
      <c r="L395" s="30">
        <f t="shared" si="174"/>
        <v>0.98499999999999999</v>
      </c>
      <c r="M395" s="27">
        <f>J395/'I Disease Parameters'!$E$12</f>
        <v>0.14811274085975007</v>
      </c>
      <c r="N395" s="27">
        <f>K395/'I Disease Parameters'!$E$13</f>
        <v>4.8073752971673774E-2</v>
      </c>
      <c r="O395" s="27">
        <f>L395/'I Disease Parameters'!$E$13</f>
        <v>4.9250000000000002E-2</v>
      </c>
      <c r="P395" s="27">
        <f>(1-L395)/'I Disease Parameters'!$E$13</f>
        <v>7.5000000000000067E-4</v>
      </c>
      <c r="Q395" s="19">
        <f t="shared" si="153"/>
        <v>571638.93953190662</v>
      </c>
      <c r="R395" s="17">
        <f t="shared" si="154"/>
        <v>2190.7362108250063</v>
      </c>
      <c r="S395" s="17">
        <f t="shared" si="155"/>
        <v>23053.725664857982</v>
      </c>
      <c r="T395" s="17">
        <f t="shared" si="156"/>
        <v>5407.664067409818</v>
      </c>
      <c r="U395" s="17">
        <f t="shared" si="157"/>
        <v>5211930.6535913358</v>
      </c>
      <c r="V395" s="17">
        <f t="shared" si="158"/>
        <v>14928.885141710467</v>
      </c>
      <c r="W395" s="17">
        <f t="shared" si="159"/>
        <v>5814221.7190663349</v>
      </c>
      <c r="X395" s="18">
        <f t="shared" ca="1" si="150"/>
        <v>218477.31787760227</v>
      </c>
      <c r="Y395" s="17">
        <f t="shared" si="160"/>
        <v>-240.44611594150774</v>
      </c>
      <c r="Z395" s="17">
        <f t="shared" si="161"/>
        <v>-79.745214452268556</v>
      </c>
      <c r="AA395" s="17">
        <f t="shared" si="162"/>
        <v>-826.52149370672123</v>
      </c>
      <c r="AB395" s="17">
        <f t="shared" si="163"/>
        <v>-193.87541329210308</v>
      </c>
      <c r="AC395" s="17">
        <f t="shared" si="164"/>
        <v>1398.5110247144476</v>
      </c>
      <c r="AD395" s="18">
        <f t="shared" si="165"/>
        <v>4.2011546105259185</v>
      </c>
      <c r="AE395" s="19">
        <f>IF($B395&gt;$C$1,"",p_2*$Q394*($S394/$W394)+p_3*$Q394*($T394/$W394))</f>
        <v>374.38217308846396</v>
      </c>
      <c r="AF395" s="17">
        <f>IF($B395&gt;$C$1,"",p_4*$R394)</f>
        <v>367.81799089491852</v>
      </c>
      <c r="AG395" s="17">
        <f>IF($B395&gt;$C$1,"",p_5*$R394)</f>
        <v>86.278294160536447</v>
      </c>
      <c r="AH395" s="18">
        <f t="shared" si="166"/>
        <v>454.09628505545498</v>
      </c>
      <c r="AI395" s="72"/>
      <c r="AJ395" s="73"/>
      <c r="AK395" s="73"/>
      <c r="AL395" s="72"/>
      <c r="AM395" s="73"/>
      <c r="AN395" s="73">
        <f t="shared" si="167"/>
        <v>518</v>
      </c>
      <c r="AO395" s="19" t="str">
        <f t="shared" ca="1" si="168"/>
        <v>-</v>
      </c>
      <c r="AP395" s="17" t="str">
        <f t="shared" ca="1" si="169"/>
        <v>-</v>
      </c>
      <c r="AQ395" s="17" t="str">
        <f t="shared" ca="1" si="170"/>
        <v>-</v>
      </c>
      <c r="AR395" s="66" t="str">
        <f t="shared" ca="1" si="171"/>
        <v>-</v>
      </c>
    </row>
    <row r="396" spans="1:44" s="1" customFormat="1" ht="12" x14ac:dyDescent="0.35">
      <c r="A396" s="84"/>
      <c r="B396" s="40">
        <f t="shared" si="151"/>
        <v>393</v>
      </c>
      <c r="C396" s="41">
        <f t="shared" si="152"/>
        <v>44244</v>
      </c>
      <c r="D396" s="28">
        <f>'I Disease Parameters'!$E$6/(1000*365)</f>
        <v>2.4383561643835616E-5</v>
      </c>
      <c r="E396" s="28">
        <f>'I Disease Parameters'!$E$7/(1000*365)</f>
        <v>1.3698630136986302E-5</v>
      </c>
      <c r="F396" s="27">
        <f>(1-'I Disease Parameters'!$E$8)/'I Disease Parameters'!$E$10</f>
        <v>0.16200000000000001</v>
      </c>
      <c r="G396" s="27">
        <f>'I Disease Parameters'!$E$8/'I Disease Parameters'!$E$11</f>
        <v>3.7999999999999999E-2</v>
      </c>
      <c r="H396" s="27">
        <f>1/'I Disease Parameters'!$E$12</f>
        <v>0.05</v>
      </c>
      <c r="I396" s="27">
        <f>'I Disease Parameters'!$E$9/'I Disease Parameters'!$E$14</f>
        <v>0</v>
      </c>
      <c r="J396" s="82">
        <f t="shared" si="172"/>
        <v>2.9622548171950012</v>
      </c>
      <c r="K396" s="60">
        <f t="shared" si="173"/>
        <v>0.96147505943347544</v>
      </c>
      <c r="L396" s="30">
        <f t="shared" si="174"/>
        <v>0.98499999999999999</v>
      </c>
      <c r="M396" s="27">
        <f>J396/'I Disease Parameters'!$E$12</f>
        <v>0.14811274085975007</v>
      </c>
      <c r="N396" s="27">
        <f>K396/'I Disease Parameters'!$E$13</f>
        <v>4.8073752971673774E-2</v>
      </c>
      <c r="O396" s="27">
        <f>L396/'I Disease Parameters'!$E$13</f>
        <v>4.9250000000000002E-2</v>
      </c>
      <c r="P396" s="27">
        <f>(1-L396)/'I Disease Parameters'!$E$13</f>
        <v>7.5000000000000067E-4</v>
      </c>
      <c r="Q396" s="19">
        <f t="shared" si="153"/>
        <v>571411.61145854194</v>
      </c>
      <c r="R396" s="17">
        <f t="shared" si="154"/>
        <v>2113.8277952327981</v>
      </c>
      <c r="S396" s="17">
        <f t="shared" si="155"/>
        <v>22255.62284330757</v>
      </c>
      <c r="T396" s="17">
        <f t="shared" si="156"/>
        <v>5220.4547624607121</v>
      </c>
      <c r="U396" s="17">
        <f t="shared" si="157"/>
        <v>5213278.2710195761</v>
      </c>
      <c r="V396" s="17">
        <f t="shared" si="158"/>
        <v>14932.940889761025</v>
      </c>
      <c r="W396" s="17">
        <f t="shared" si="159"/>
        <v>5814279.7878791187</v>
      </c>
      <c r="X396" s="18">
        <f t="shared" ca="1" si="150"/>
        <v>218477.31787760227</v>
      </c>
      <c r="Y396" s="17">
        <f t="shared" si="160"/>
        <v>-227.3280733646825</v>
      </c>
      <c r="Z396" s="17">
        <f t="shared" si="161"/>
        <v>-76.908415592208257</v>
      </c>
      <c r="AA396" s="17">
        <f t="shared" si="162"/>
        <v>-798.10282155041205</v>
      </c>
      <c r="AB396" s="17">
        <f t="shared" si="163"/>
        <v>-187.2093049491059</v>
      </c>
      <c r="AC396" s="17">
        <f t="shared" si="164"/>
        <v>1347.6174282403663</v>
      </c>
      <c r="AD396" s="18">
        <f t="shared" si="165"/>
        <v>4.0557480505576677</v>
      </c>
      <c r="AE396" s="19">
        <f>IF($B396&gt;$C$1,"",p_2*$Q395*($S395/$W395)+p_3*$Q395*($T395/$W395))</f>
        <v>361.26883665787278</v>
      </c>
      <c r="AF396" s="17">
        <f>IF($B396&gt;$C$1,"",p_4*$R395)</f>
        <v>354.89926615365101</v>
      </c>
      <c r="AG396" s="17">
        <f>IF($B396&gt;$C$1,"",p_5*$R395)</f>
        <v>83.247976011350232</v>
      </c>
      <c r="AH396" s="18">
        <f t="shared" si="166"/>
        <v>438.14724216500122</v>
      </c>
      <c r="AI396" s="72"/>
      <c r="AJ396" s="73"/>
      <c r="AK396" s="73"/>
      <c r="AL396" s="72"/>
      <c r="AM396" s="73"/>
      <c r="AN396" s="73">
        <f t="shared" si="167"/>
        <v>518</v>
      </c>
      <c r="AO396" s="19" t="str">
        <f t="shared" ca="1" si="168"/>
        <v>-</v>
      </c>
      <c r="AP396" s="17" t="str">
        <f t="shared" ca="1" si="169"/>
        <v>-</v>
      </c>
      <c r="AQ396" s="17" t="str">
        <f t="shared" ca="1" si="170"/>
        <v>-</v>
      </c>
      <c r="AR396" s="66" t="str">
        <f t="shared" ca="1" si="171"/>
        <v>-</v>
      </c>
    </row>
    <row r="397" spans="1:44" s="1" customFormat="1" ht="12" x14ac:dyDescent="0.35">
      <c r="A397" s="84"/>
      <c r="B397" s="40">
        <f t="shared" si="151"/>
        <v>394</v>
      </c>
      <c r="C397" s="41">
        <f t="shared" si="152"/>
        <v>44245</v>
      </c>
      <c r="D397" s="28">
        <f>'I Disease Parameters'!$E$6/(1000*365)</f>
        <v>2.4383561643835616E-5</v>
      </c>
      <c r="E397" s="28">
        <f>'I Disease Parameters'!$E$7/(1000*365)</f>
        <v>1.3698630136986302E-5</v>
      </c>
      <c r="F397" s="27">
        <f>(1-'I Disease Parameters'!$E$8)/'I Disease Parameters'!$E$10</f>
        <v>0.16200000000000001</v>
      </c>
      <c r="G397" s="27">
        <f>'I Disease Parameters'!$E$8/'I Disease Parameters'!$E$11</f>
        <v>3.7999999999999999E-2</v>
      </c>
      <c r="H397" s="27">
        <f>1/'I Disease Parameters'!$E$12</f>
        <v>0.05</v>
      </c>
      <c r="I397" s="27">
        <f>'I Disease Parameters'!$E$9/'I Disease Parameters'!$E$14</f>
        <v>0</v>
      </c>
      <c r="J397" s="82">
        <f t="shared" si="172"/>
        <v>2.9622548171950012</v>
      </c>
      <c r="K397" s="60">
        <f t="shared" si="173"/>
        <v>0.96147505943347544</v>
      </c>
      <c r="L397" s="30">
        <f t="shared" si="174"/>
        <v>0.98499999999999999</v>
      </c>
      <c r="M397" s="27">
        <f>J397/'I Disease Parameters'!$E$12</f>
        <v>0.14811274085975007</v>
      </c>
      <c r="N397" s="27">
        <f>K397/'I Disease Parameters'!$E$13</f>
        <v>4.8073752971673774E-2</v>
      </c>
      <c r="O397" s="27">
        <f>L397/'I Disease Parameters'!$E$13</f>
        <v>4.9250000000000002E-2</v>
      </c>
      <c r="P397" s="27">
        <f>(1-L397)/'I Disease Parameters'!$E$13</f>
        <v>7.5000000000000067E-4</v>
      </c>
      <c r="Q397" s="19">
        <f t="shared" si="153"/>
        <v>571196.93695005379</v>
      </c>
      <c r="R397" s="17">
        <f t="shared" si="154"/>
        <v>2039.6530814301209</v>
      </c>
      <c r="S397" s="17">
        <f t="shared" si="155"/>
        <v>21484.976932424106</v>
      </c>
      <c r="T397" s="17">
        <f t="shared" si="156"/>
        <v>5039.685967477586</v>
      </c>
      <c r="U397" s="17">
        <f t="shared" si="157"/>
        <v>5214576.7447879566</v>
      </c>
      <c r="V397" s="17">
        <f t="shared" si="158"/>
        <v>14936.856230832871</v>
      </c>
      <c r="W397" s="17">
        <f t="shared" si="159"/>
        <v>5814337.9977193419</v>
      </c>
      <c r="X397" s="18">
        <f t="shared" ca="1" si="150"/>
        <v>218477.31787760227</v>
      </c>
      <c r="Y397" s="17">
        <f t="shared" si="160"/>
        <v>-214.67450848815497</v>
      </c>
      <c r="Z397" s="17">
        <f t="shared" si="161"/>
        <v>-74.174713802677161</v>
      </c>
      <c r="AA397" s="17">
        <f t="shared" si="162"/>
        <v>-770.64591088346424</v>
      </c>
      <c r="AB397" s="17">
        <f t="shared" si="163"/>
        <v>-180.7687949831261</v>
      </c>
      <c r="AC397" s="17">
        <f t="shared" si="164"/>
        <v>1298.4737683804706</v>
      </c>
      <c r="AD397" s="18">
        <f t="shared" si="165"/>
        <v>3.9153410718463419</v>
      </c>
      <c r="AE397" s="19">
        <f>IF($B397&gt;$C$1,"",p_2*$Q396*($S396/$W396)+p_3*$Q396*($T396/$W396))</f>
        <v>348.61980178902292</v>
      </c>
      <c r="AF397" s="17">
        <f>IF($B397&gt;$C$1,"",p_4*$R396)</f>
        <v>342.4401028277133</v>
      </c>
      <c r="AG397" s="17">
        <f>IF($B397&gt;$C$1,"",p_5*$R396)</f>
        <v>80.325456218846327</v>
      </c>
      <c r="AH397" s="18">
        <f t="shared" si="166"/>
        <v>422.76555904655964</v>
      </c>
      <c r="AI397" s="72"/>
      <c r="AJ397" s="73"/>
      <c r="AK397" s="73"/>
      <c r="AL397" s="72"/>
      <c r="AM397" s="73"/>
      <c r="AN397" s="73">
        <f t="shared" si="167"/>
        <v>518</v>
      </c>
      <c r="AO397" s="19" t="str">
        <f t="shared" ca="1" si="168"/>
        <v>-</v>
      </c>
      <c r="AP397" s="17" t="str">
        <f t="shared" ca="1" si="169"/>
        <v>-</v>
      </c>
      <c r="AQ397" s="17" t="str">
        <f t="shared" ca="1" si="170"/>
        <v>-</v>
      </c>
      <c r="AR397" s="66" t="str">
        <f t="shared" ca="1" si="171"/>
        <v>-</v>
      </c>
    </row>
    <row r="398" spans="1:44" s="1" customFormat="1" ht="12" x14ac:dyDescent="0.35">
      <c r="A398" s="84"/>
      <c r="B398" s="40">
        <f t="shared" si="151"/>
        <v>395</v>
      </c>
      <c r="C398" s="41">
        <f t="shared" si="152"/>
        <v>44246</v>
      </c>
      <c r="D398" s="28">
        <f>'I Disease Parameters'!$E$6/(1000*365)</f>
        <v>2.4383561643835616E-5</v>
      </c>
      <c r="E398" s="28">
        <f>'I Disease Parameters'!$E$7/(1000*365)</f>
        <v>1.3698630136986302E-5</v>
      </c>
      <c r="F398" s="27">
        <f>(1-'I Disease Parameters'!$E$8)/'I Disease Parameters'!$E$10</f>
        <v>0.16200000000000001</v>
      </c>
      <c r="G398" s="27">
        <f>'I Disease Parameters'!$E$8/'I Disease Parameters'!$E$11</f>
        <v>3.7999999999999999E-2</v>
      </c>
      <c r="H398" s="27">
        <f>1/'I Disease Parameters'!$E$12</f>
        <v>0.05</v>
      </c>
      <c r="I398" s="27">
        <f>'I Disease Parameters'!$E$9/'I Disease Parameters'!$E$14</f>
        <v>0</v>
      </c>
      <c r="J398" s="82">
        <f t="shared" si="172"/>
        <v>2.9622548171950012</v>
      </c>
      <c r="K398" s="60">
        <f t="shared" si="173"/>
        <v>0.96147505943347544</v>
      </c>
      <c r="L398" s="30">
        <f t="shared" si="174"/>
        <v>0.98499999999999999</v>
      </c>
      <c r="M398" s="27">
        <f>J398/'I Disease Parameters'!$E$12</f>
        <v>0.14811274085975007</v>
      </c>
      <c r="N398" s="27">
        <f>K398/'I Disease Parameters'!$E$13</f>
        <v>4.8073752971673774E-2</v>
      </c>
      <c r="O398" s="27">
        <f>L398/'I Disease Parameters'!$E$13</f>
        <v>4.9250000000000002E-2</v>
      </c>
      <c r="P398" s="27">
        <f>(1-L398)/'I Disease Parameters'!$E$13</f>
        <v>7.5000000000000067E-4</v>
      </c>
      <c r="Q398" s="19">
        <f t="shared" si="153"/>
        <v>570994.46827308903</v>
      </c>
      <c r="R398" s="17">
        <f t="shared" si="154"/>
        <v>1968.1128550664778</v>
      </c>
      <c r="S398" s="17">
        <f t="shared" si="155"/>
        <v>20740.857570242079</v>
      </c>
      <c r="T398" s="17">
        <f t="shared" si="156"/>
        <v>4865.1394494039769</v>
      </c>
      <c r="U398" s="17">
        <f t="shared" si="157"/>
        <v>5215827.7656103279</v>
      </c>
      <c r="V398" s="17">
        <f t="shared" si="158"/>
        <v>14940.635995308479</v>
      </c>
      <c r="W398" s="17">
        <f t="shared" si="159"/>
        <v>5814396.3437581295</v>
      </c>
      <c r="X398" s="18">
        <f t="shared" ca="1" si="150"/>
        <v>218477.31787760227</v>
      </c>
      <c r="Y398" s="17">
        <f t="shared" si="160"/>
        <v>-202.46867696475238</v>
      </c>
      <c r="Z398" s="17">
        <f t="shared" si="161"/>
        <v>-71.540226363643114</v>
      </c>
      <c r="AA398" s="17">
        <f t="shared" si="162"/>
        <v>-744.11936218202754</v>
      </c>
      <c r="AB398" s="17">
        <f t="shared" si="163"/>
        <v>-174.54651807360915</v>
      </c>
      <c r="AC398" s="17">
        <f t="shared" si="164"/>
        <v>1251.0208223713562</v>
      </c>
      <c r="AD398" s="18">
        <f t="shared" si="165"/>
        <v>3.7797644756083173</v>
      </c>
      <c r="AE398" s="19">
        <f>IF($B398&gt;$C$1,"",p_2*$Q397*($S397/$W397)+p_3*$Q397*($T397/$W397))</f>
        <v>336.41833037555125</v>
      </c>
      <c r="AF398" s="17">
        <f>IF($B398&gt;$C$1,"",p_4*$R397)</f>
        <v>330.42379919167962</v>
      </c>
      <c r="AG398" s="17">
        <f>IF($B398&gt;$C$1,"",p_5*$R397)</f>
        <v>77.506817094344598</v>
      </c>
      <c r="AH398" s="18">
        <f t="shared" si="166"/>
        <v>407.93061628602425</v>
      </c>
      <c r="AI398" s="72"/>
      <c r="AJ398" s="73"/>
      <c r="AK398" s="73"/>
      <c r="AL398" s="72"/>
      <c r="AM398" s="73"/>
      <c r="AN398" s="73">
        <f t="shared" si="167"/>
        <v>518</v>
      </c>
      <c r="AO398" s="19" t="str">
        <f t="shared" ca="1" si="168"/>
        <v>-</v>
      </c>
      <c r="AP398" s="17" t="str">
        <f t="shared" ca="1" si="169"/>
        <v>-</v>
      </c>
      <c r="AQ398" s="17" t="str">
        <f t="shared" ca="1" si="170"/>
        <v>-</v>
      </c>
      <c r="AR398" s="66" t="str">
        <f t="shared" ca="1" si="171"/>
        <v>-</v>
      </c>
    </row>
    <row r="399" spans="1:44" s="1" customFormat="1" ht="12" x14ac:dyDescent="0.35">
      <c r="A399" s="84"/>
      <c r="B399" s="40">
        <f t="shared" si="151"/>
        <v>396</v>
      </c>
      <c r="C399" s="41">
        <f t="shared" si="152"/>
        <v>44247</v>
      </c>
      <c r="D399" s="28">
        <f>'I Disease Parameters'!$E$6/(1000*365)</f>
        <v>2.4383561643835616E-5</v>
      </c>
      <c r="E399" s="28">
        <f>'I Disease Parameters'!$E$7/(1000*365)</f>
        <v>1.3698630136986302E-5</v>
      </c>
      <c r="F399" s="27">
        <f>(1-'I Disease Parameters'!$E$8)/'I Disease Parameters'!$E$10</f>
        <v>0.16200000000000001</v>
      </c>
      <c r="G399" s="27">
        <f>'I Disease Parameters'!$E$8/'I Disease Parameters'!$E$11</f>
        <v>3.7999999999999999E-2</v>
      </c>
      <c r="H399" s="27">
        <f>1/'I Disease Parameters'!$E$12</f>
        <v>0.05</v>
      </c>
      <c r="I399" s="27">
        <f>'I Disease Parameters'!$E$9/'I Disease Parameters'!$E$14</f>
        <v>0</v>
      </c>
      <c r="J399" s="82">
        <f t="shared" si="172"/>
        <v>2.9622548171950012</v>
      </c>
      <c r="K399" s="60">
        <f t="shared" si="173"/>
        <v>0.96147505943347544</v>
      </c>
      <c r="L399" s="30">
        <f t="shared" si="174"/>
        <v>0.98499999999999999</v>
      </c>
      <c r="M399" s="27">
        <f>J399/'I Disease Parameters'!$E$12</f>
        <v>0.14811274085975007</v>
      </c>
      <c r="N399" s="27">
        <f>K399/'I Disease Parameters'!$E$13</f>
        <v>4.8073752971673774E-2</v>
      </c>
      <c r="O399" s="27">
        <f>L399/'I Disease Parameters'!$E$13</f>
        <v>4.9250000000000002E-2</v>
      </c>
      <c r="P399" s="27">
        <f>(1-L399)/'I Disease Parameters'!$E$13</f>
        <v>7.5000000000000067E-4</v>
      </c>
      <c r="Q399" s="19">
        <f t="shared" si="153"/>
        <v>570803.7738164363</v>
      </c>
      <c r="R399" s="17">
        <f t="shared" si="154"/>
        <v>1899.1116298943814</v>
      </c>
      <c r="S399" s="17">
        <f t="shared" si="155"/>
        <v>20022.364852914165</v>
      </c>
      <c r="T399" s="17">
        <f t="shared" si="156"/>
        <v>4696.6041196804226</v>
      </c>
      <c r="U399" s="17">
        <f t="shared" si="157"/>
        <v>5217032.9669113038</v>
      </c>
      <c r="V399" s="17">
        <f t="shared" si="158"/>
        <v>14944.284849895532</v>
      </c>
      <c r="W399" s="17">
        <f t="shared" si="159"/>
        <v>5814454.8213302288</v>
      </c>
      <c r="X399" s="18">
        <f t="shared" ca="1" si="150"/>
        <v>218477.31787760227</v>
      </c>
      <c r="Y399" s="17">
        <f t="shared" si="160"/>
        <v>-190.69445665273815</v>
      </c>
      <c r="Z399" s="17">
        <f t="shared" si="161"/>
        <v>-69.001225172096383</v>
      </c>
      <c r="AA399" s="17">
        <f t="shared" si="162"/>
        <v>-718.49271732791385</v>
      </c>
      <c r="AB399" s="17">
        <f t="shared" si="163"/>
        <v>-168.53532972355424</v>
      </c>
      <c r="AC399" s="17">
        <f t="shared" si="164"/>
        <v>1205.2013009758666</v>
      </c>
      <c r="AD399" s="18">
        <f t="shared" si="165"/>
        <v>3.6488545870524831</v>
      </c>
      <c r="AE399" s="19">
        <f>IF($B399&gt;$C$1,"",p_2*$Q398*($S398/$W398)+p_3*$Q398*($T398/$W398))</f>
        <v>324.64830629126863</v>
      </c>
      <c r="AF399" s="17">
        <f>IF($B399&gt;$C$1,"",p_4*$R398)</f>
        <v>318.83428252076942</v>
      </c>
      <c r="AG399" s="17">
        <f>IF($B399&gt;$C$1,"",p_5*$R398)</f>
        <v>74.788288492526149</v>
      </c>
      <c r="AH399" s="18">
        <f t="shared" si="166"/>
        <v>393.62257101329556</v>
      </c>
      <c r="AI399" s="72"/>
      <c r="AJ399" s="73"/>
      <c r="AK399" s="73"/>
      <c r="AL399" s="72"/>
      <c r="AM399" s="73"/>
      <c r="AN399" s="73">
        <f t="shared" si="167"/>
        <v>518</v>
      </c>
      <c r="AO399" s="19" t="str">
        <f t="shared" ca="1" si="168"/>
        <v>-</v>
      </c>
      <c r="AP399" s="17" t="str">
        <f t="shared" ca="1" si="169"/>
        <v>-</v>
      </c>
      <c r="AQ399" s="17" t="str">
        <f t="shared" ca="1" si="170"/>
        <v>-</v>
      </c>
      <c r="AR399" s="66" t="str">
        <f t="shared" ca="1" si="171"/>
        <v>-</v>
      </c>
    </row>
    <row r="400" spans="1:44" s="1" customFormat="1" ht="12" x14ac:dyDescent="0.35">
      <c r="A400" s="84"/>
      <c r="B400" s="40">
        <f t="shared" si="151"/>
        <v>397</v>
      </c>
      <c r="C400" s="41">
        <f t="shared" si="152"/>
        <v>44248</v>
      </c>
      <c r="D400" s="28">
        <f>'I Disease Parameters'!$E$6/(1000*365)</f>
        <v>2.4383561643835616E-5</v>
      </c>
      <c r="E400" s="28">
        <f>'I Disease Parameters'!$E$7/(1000*365)</f>
        <v>1.3698630136986302E-5</v>
      </c>
      <c r="F400" s="27">
        <f>(1-'I Disease Parameters'!$E$8)/'I Disease Parameters'!$E$10</f>
        <v>0.16200000000000001</v>
      </c>
      <c r="G400" s="27">
        <f>'I Disease Parameters'!$E$8/'I Disease Parameters'!$E$11</f>
        <v>3.7999999999999999E-2</v>
      </c>
      <c r="H400" s="27">
        <f>1/'I Disease Parameters'!$E$12</f>
        <v>0.05</v>
      </c>
      <c r="I400" s="27">
        <f>'I Disease Parameters'!$E$9/'I Disease Parameters'!$E$14</f>
        <v>0</v>
      </c>
      <c r="J400" s="82">
        <f t="shared" si="172"/>
        <v>2.9622548171950012</v>
      </c>
      <c r="K400" s="60">
        <f t="shared" si="173"/>
        <v>0.96147505943347544</v>
      </c>
      <c r="L400" s="30">
        <f t="shared" si="174"/>
        <v>0.98499999999999999</v>
      </c>
      <c r="M400" s="27">
        <f>J400/'I Disease Parameters'!$E$12</f>
        <v>0.14811274085975007</v>
      </c>
      <c r="N400" s="27">
        <f>K400/'I Disease Parameters'!$E$13</f>
        <v>4.8073752971673774E-2</v>
      </c>
      <c r="O400" s="27">
        <f>L400/'I Disease Parameters'!$E$13</f>
        <v>4.9250000000000002E-2</v>
      </c>
      <c r="P400" s="27">
        <f>(1-L400)/'I Disease Parameters'!$E$13</f>
        <v>7.5000000000000067E-4</v>
      </c>
      <c r="Q400" s="19">
        <f t="shared" si="153"/>
        <v>570624.43749310193</v>
      </c>
      <c r="R400" s="17">
        <f t="shared" si="154"/>
        <v>1832.5574998049331</v>
      </c>
      <c r="S400" s="17">
        <f t="shared" si="155"/>
        <v>19328.628415340758</v>
      </c>
      <c r="T400" s="17">
        <f t="shared" si="156"/>
        <v>4533.8758185896522</v>
      </c>
      <c r="U400" s="17">
        <f t="shared" si="157"/>
        <v>5218193.9267018177</v>
      </c>
      <c r="V400" s="17">
        <f t="shared" si="158"/>
        <v>14947.807302985291</v>
      </c>
      <c r="W400" s="17">
        <f t="shared" si="159"/>
        <v>5814513.4259286551</v>
      </c>
      <c r="X400" s="18">
        <f t="shared" ca="1" si="150"/>
        <v>218477.31787760227</v>
      </c>
      <c r="Y400" s="17">
        <f t="shared" si="160"/>
        <v>-179.33632333436981</v>
      </c>
      <c r="Z400" s="17">
        <f t="shared" si="161"/>
        <v>-66.554130089448336</v>
      </c>
      <c r="AA400" s="17">
        <f t="shared" si="162"/>
        <v>-693.73643757340687</v>
      </c>
      <c r="AB400" s="17">
        <f t="shared" si="163"/>
        <v>-162.7283010907704</v>
      </c>
      <c r="AC400" s="17">
        <f t="shared" si="164"/>
        <v>1160.9597905138507</v>
      </c>
      <c r="AD400" s="18">
        <f t="shared" si="165"/>
        <v>3.5224530897594377</v>
      </c>
      <c r="AE400" s="19">
        <f>IF($B400&gt;$C$1,"",p_2*$Q399*($S399/$W399)+p_3*$Q399*($T399/$W399))</f>
        <v>313.29421111723519</v>
      </c>
      <c r="AF400" s="17">
        <f>IF($B400&gt;$C$1,"",p_4*$R399)</f>
        <v>307.6560840428898</v>
      </c>
      <c r="AG400" s="17">
        <f>IF($B400&gt;$C$1,"",p_5*$R399)</f>
        <v>72.166241935986491</v>
      </c>
      <c r="AH400" s="18">
        <f t="shared" si="166"/>
        <v>379.82232597887628</v>
      </c>
      <c r="AI400" s="72"/>
      <c r="AJ400" s="73"/>
      <c r="AK400" s="73"/>
      <c r="AL400" s="72"/>
      <c r="AM400" s="73"/>
      <c r="AN400" s="73">
        <f t="shared" si="167"/>
        <v>518</v>
      </c>
      <c r="AO400" s="19" t="str">
        <f t="shared" ca="1" si="168"/>
        <v>-</v>
      </c>
      <c r="AP400" s="17" t="str">
        <f t="shared" ca="1" si="169"/>
        <v>-</v>
      </c>
      <c r="AQ400" s="17" t="str">
        <f t="shared" ca="1" si="170"/>
        <v>-</v>
      </c>
      <c r="AR400" s="66" t="str">
        <f t="shared" ca="1" si="171"/>
        <v>-</v>
      </c>
    </row>
    <row r="401" spans="1:44" s="1" customFormat="1" ht="12" x14ac:dyDescent="0.35">
      <c r="A401" s="84"/>
      <c r="B401" s="40">
        <f t="shared" si="151"/>
        <v>398</v>
      </c>
      <c r="C401" s="41">
        <f t="shared" si="152"/>
        <v>44249</v>
      </c>
      <c r="D401" s="28">
        <f>'I Disease Parameters'!$E$6/(1000*365)</f>
        <v>2.4383561643835616E-5</v>
      </c>
      <c r="E401" s="28">
        <f>'I Disease Parameters'!$E$7/(1000*365)</f>
        <v>1.3698630136986302E-5</v>
      </c>
      <c r="F401" s="27">
        <f>(1-'I Disease Parameters'!$E$8)/'I Disease Parameters'!$E$10</f>
        <v>0.16200000000000001</v>
      </c>
      <c r="G401" s="27">
        <f>'I Disease Parameters'!$E$8/'I Disease Parameters'!$E$11</f>
        <v>3.7999999999999999E-2</v>
      </c>
      <c r="H401" s="27">
        <f>1/'I Disease Parameters'!$E$12</f>
        <v>0.05</v>
      </c>
      <c r="I401" s="27">
        <f>'I Disease Parameters'!$E$9/'I Disease Parameters'!$E$14</f>
        <v>0</v>
      </c>
      <c r="J401" s="82">
        <f t="shared" si="172"/>
        <v>2.9622548171950012</v>
      </c>
      <c r="K401" s="60">
        <f t="shared" si="173"/>
        <v>0.96147505943347544</v>
      </c>
      <c r="L401" s="30">
        <f t="shared" si="174"/>
        <v>0.98499999999999999</v>
      </c>
      <c r="M401" s="27">
        <f>J401/'I Disease Parameters'!$E$12</f>
        <v>0.14811274085975007</v>
      </c>
      <c r="N401" s="27">
        <f>K401/'I Disease Parameters'!$E$13</f>
        <v>4.8073752971673774E-2</v>
      </c>
      <c r="O401" s="27">
        <f>L401/'I Disease Parameters'!$E$13</f>
        <v>4.9250000000000002E-2</v>
      </c>
      <c r="P401" s="27">
        <f>(1-L401)/'I Disease Parameters'!$E$13</f>
        <v>7.5000000000000067E-4</v>
      </c>
      <c r="Q401" s="19">
        <f t="shared" si="153"/>
        <v>570456.05816564895</v>
      </c>
      <c r="R401" s="17">
        <f t="shared" si="154"/>
        <v>1768.3619972031863</v>
      </c>
      <c r="S401" s="17">
        <f t="shared" si="155"/>
        <v>18658.806533810399</v>
      </c>
      <c r="T401" s="17">
        <f t="shared" si="156"/>
        <v>4376.7571047648307</v>
      </c>
      <c r="U401" s="17">
        <f t="shared" si="157"/>
        <v>5219312.1693980657</v>
      </c>
      <c r="V401" s="17">
        <f t="shared" si="158"/>
        <v>14951.207709849234</v>
      </c>
      <c r="W401" s="17">
        <f t="shared" si="159"/>
        <v>5814572.153199493</v>
      </c>
      <c r="X401" s="18">
        <f t="shared" ca="1" si="150"/>
        <v>218477.31787760227</v>
      </c>
      <c r="Y401" s="17">
        <f t="shared" si="160"/>
        <v>-168.37932745297439</v>
      </c>
      <c r="Z401" s="17">
        <f t="shared" si="161"/>
        <v>-64.195502601746739</v>
      </c>
      <c r="AA401" s="17">
        <f t="shared" si="162"/>
        <v>-669.82188153035895</v>
      </c>
      <c r="AB401" s="17">
        <f t="shared" si="163"/>
        <v>-157.1187138248215</v>
      </c>
      <c r="AC401" s="17">
        <f t="shared" si="164"/>
        <v>1118.2426962479949</v>
      </c>
      <c r="AD401" s="18">
        <f t="shared" si="165"/>
        <v>3.4004068639424077</v>
      </c>
      <c r="AE401" s="19">
        <f>IF($B401&gt;$C$1,"",p_2*$Q400*($S400/$W400)+p_3*$Q400*($T400/$W400))</f>
        <v>302.34110088663419</v>
      </c>
      <c r="AF401" s="17">
        <f>IF($B401&gt;$C$1,"",p_4*$R400)</f>
        <v>296.87431496839918</v>
      </c>
      <c r="AG401" s="17">
        <f>IF($B401&gt;$C$1,"",p_5*$R400)</f>
        <v>69.63718499258745</v>
      </c>
      <c r="AH401" s="18">
        <f t="shared" si="166"/>
        <v>366.51149996098661</v>
      </c>
      <c r="AI401" s="72"/>
      <c r="AJ401" s="73"/>
      <c r="AK401" s="73"/>
      <c r="AL401" s="72"/>
      <c r="AM401" s="73"/>
      <c r="AN401" s="73">
        <f t="shared" si="167"/>
        <v>518</v>
      </c>
      <c r="AO401" s="19" t="str">
        <f t="shared" ca="1" si="168"/>
        <v>-</v>
      </c>
      <c r="AP401" s="17" t="str">
        <f t="shared" ca="1" si="169"/>
        <v>-</v>
      </c>
      <c r="AQ401" s="17" t="str">
        <f t="shared" ca="1" si="170"/>
        <v>-</v>
      </c>
      <c r="AR401" s="66" t="str">
        <f t="shared" ca="1" si="171"/>
        <v>-</v>
      </c>
    </row>
    <row r="402" spans="1:44" s="1" customFormat="1" ht="12" x14ac:dyDescent="0.35">
      <c r="A402" s="84"/>
      <c r="B402" s="40">
        <f t="shared" si="151"/>
        <v>399</v>
      </c>
      <c r="C402" s="41">
        <f t="shared" si="152"/>
        <v>44250</v>
      </c>
      <c r="D402" s="28">
        <f>'I Disease Parameters'!$E$6/(1000*365)</f>
        <v>2.4383561643835616E-5</v>
      </c>
      <c r="E402" s="28">
        <f>'I Disease Parameters'!$E$7/(1000*365)</f>
        <v>1.3698630136986302E-5</v>
      </c>
      <c r="F402" s="27">
        <f>(1-'I Disease Parameters'!$E$8)/'I Disease Parameters'!$E$10</f>
        <v>0.16200000000000001</v>
      </c>
      <c r="G402" s="27">
        <f>'I Disease Parameters'!$E$8/'I Disease Parameters'!$E$11</f>
        <v>3.7999999999999999E-2</v>
      </c>
      <c r="H402" s="27">
        <f>1/'I Disease Parameters'!$E$12</f>
        <v>0.05</v>
      </c>
      <c r="I402" s="27">
        <f>'I Disease Parameters'!$E$9/'I Disease Parameters'!$E$14</f>
        <v>0</v>
      </c>
      <c r="J402" s="82">
        <f t="shared" si="172"/>
        <v>2.9622548171950012</v>
      </c>
      <c r="K402" s="60">
        <f t="shared" si="173"/>
        <v>0.96147505943347544</v>
      </c>
      <c r="L402" s="30">
        <f t="shared" si="174"/>
        <v>0.98499999999999999</v>
      </c>
      <c r="M402" s="27">
        <f>J402/'I Disease Parameters'!$E$12</f>
        <v>0.14811274085975007</v>
      </c>
      <c r="N402" s="27">
        <f>K402/'I Disease Parameters'!$E$13</f>
        <v>4.8073752971673774E-2</v>
      </c>
      <c r="O402" s="27">
        <f>L402/'I Disease Parameters'!$E$13</f>
        <v>4.9250000000000002E-2</v>
      </c>
      <c r="P402" s="27">
        <f>(1-L402)/'I Disease Parameters'!$E$13</f>
        <v>7.5000000000000067E-4</v>
      </c>
      <c r="Q402" s="19">
        <f t="shared" si="153"/>
        <v>570298.24909382802</v>
      </c>
      <c r="R402" s="17">
        <f t="shared" si="154"/>
        <v>1706.4399574263659</v>
      </c>
      <c r="S402" s="17">
        <f t="shared" si="155"/>
        <v>18012.085250577289</v>
      </c>
      <c r="T402" s="17">
        <f t="shared" si="156"/>
        <v>4225.0570498435336</v>
      </c>
      <c r="U402" s="17">
        <f t="shared" si="157"/>
        <v>5220389.1675851876</v>
      </c>
      <c r="V402" s="17">
        <f t="shared" si="158"/>
        <v>14954.490277677807</v>
      </c>
      <c r="W402" s="17">
        <f t="shared" si="159"/>
        <v>5814630.9989368627</v>
      </c>
      <c r="X402" s="18">
        <f t="shared" ca="1" si="150"/>
        <v>218477.31787760227</v>
      </c>
      <c r="Y402" s="17">
        <f t="shared" si="160"/>
        <v>-157.80907182092778</v>
      </c>
      <c r="Z402" s="17">
        <f t="shared" si="161"/>
        <v>-61.922039776820384</v>
      </c>
      <c r="AA402" s="17">
        <f t="shared" si="162"/>
        <v>-646.72128323310972</v>
      </c>
      <c r="AB402" s="17">
        <f t="shared" si="163"/>
        <v>-151.70005492129712</v>
      </c>
      <c r="AC402" s="17">
        <f t="shared" si="164"/>
        <v>1076.9981871219352</v>
      </c>
      <c r="AD402" s="18">
        <f t="shared" si="165"/>
        <v>3.2825678285735194</v>
      </c>
      <c r="AE402" s="19">
        <f>IF($B402&gt;$C$1,"",p_2*$Q401*($S401/$W401)+p_3*$Q401*($T401/$W401))</f>
        <v>291.77458380076501</v>
      </c>
      <c r="AF402" s="17">
        <f>IF($B402&gt;$C$1,"",p_4*$R401)</f>
        <v>286.47464354691618</v>
      </c>
      <c r="AG402" s="17">
        <f>IF($B402&gt;$C$1,"",p_5*$R401)</f>
        <v>67.19775589372108</v>
      </c>
      <c r="AH402" s="18">
        <f t="shared" si="166"/>
        <v>353.67239944063726</v>
      </c>
      <c r="AI402" s="72"/>
      <c r="AJ402" s="73"/>
      <c r="AK402" s="73"/>
      <c r="AL402" s="72"/>
      <c r="AM402" s="73"/>
      <c r="AN402" s="73">
        <f t="shared" si="167"/>
        <v>518</v>
      </c>
      <c r="AO402" s="19" t="str">
        <f t="shared" ca="1" si="168"/>
        <v>-</v>
      </c>
      <c r="AP402" s="17" t="str">
        <f t="shared" ca="1" si="169"/>
        <v>-</v>
      </c>
      <c r="AQ402" s="17" t="str">
        <f t="shared" ca="1" si="170"/>
        <v>-</v>
      </c>
      <c r="AR402" s="66" t="str">
        <f t="shared" ca="1" si="171"/>
        <v>-</v>
      </c>
    </row>
    <row r="403" spans="1:44" s="1" customFormat="1" ht="12" x14ac:dyDescent="0.35">
      <c r="A403" s="84"/>
      <c r="B403" s="40">
        <f t="shared" si="151"/>
        <v>400</v>
      </c>
      <c r="C403" s="41">
        <f t="shared" si="152"/>
        <v>44251</v>
      </c>
      <c r="D403" s="28">
        <f>'I Disease Parameters'!$E$6/(1000*365)</f>
        <v>2.4383561643835616E-5</v>
      </c>
      <c r="E403" s="28">
        <f>'I Disease Parameters'!$E$7/(1000*365)</f>
        <v>1.3698630136986302E-5</v>
      </c>
      <c r="F403" s="27">
        <f>(1-'I Disease Parameters'!$E$8)/'I Disease Parameters'!$E$10</f>
        <v>0.16200000000000001</v>
      </c>
      <c r="G403" s="27">
        <f>'I Disease Parameters'!$E$8/'I Disease Parameters'!$E$11</f>
        <v>3.7999999999999999E-2</v>
      </c>
      <c r="H403" s="27">
        <f>1/'I Disease Parameters'!$E$12</f>
        <v>0.05</v>
      </c>
      <c r="I403" s="27">
        <f>'I Disease Parameters'!$E$9/'I Disease Parameters'!$E$14</f>
        <v>0</v>
      </c>
      <c r="J403" s="82">
        <f t="shared" si="172"/>
        <v>2.9622548171950012</v>
      </c>
      <c r="K403" s="60">
        <f t="shared" si="173"/>
        <v>0.96147505943347544</v>
      </c>
      <c r="L403" s="30">
        <f t="shared" si="174"/>
        <v>0.98499999999999999</v>
      </c>
      <c r="M403" s="27">
        <f>J403/'I Disease Parameters'!$E$12</f>
        <v>0.14811274085975007</v>
      </c>
      <c r="N403" s="27">
        <f>K403/'I Disease Parameters'!$E$13</f>
        <v>4.8073752971673774E-2</v>
      </c>
      <c r="O403" s="27">
        <f>L403/'I Disease Parameters'!$E$13</f>
        <v>4.9250000000000002E-2</v>
      </c>
      <c r="P403" s="27">
        <f>(1-L403)/'I Disease Parameters'!$E$13</f>
        <v>7.5000000000000067E-4</v>
      </c>
      <c r="Q403" s="19">
        <f t="shared" si="153"/>
        <v>570150.63740357279</v>
      </c>
      <c r="R403" s="17">
        <f t="shared" si="154"/>
        <v>1646.7093889230719</v>
      </c>
      <c r="S403" s="17">
        <f t="shared" si="155"/>
        <v>17387.677520257654</v>
      </c>
      <c r="T403" s="17">
        <f t="shared" si="156"/>
        <v>4078.5910382397255</v>
      </c>
      <c r="U403" s="17">
        <f t="shared" si="157"/>
        <v>5221426.3437270438</v>
      </c>
      <c r="V403" s="17">
        <f t="shared" si="158"/>
        <v>14957.65907046519</v>
      </c>
      <c r="W403" s="17">
        <f t="shared" si="159"/>
        <v>5814689.9590780372</v>
      </c>
      <c r="X403" s="18">
        <f t="shared" ca="1" si="150"/>
        <v>218477.31787760227</v>
      </c>
      <c r="Y403" s="17">
        <f t="shared" si="160"/>
        <v>-147.61169025523122</v>
      </c>
      <c r="Z403" s="17">
        <f t="shared" si="161"/>
        <v>-59.73056850329408</v>
      </c>
      <c r="AA403" s="17">
        <f t="shared" si="162"/>
        <v>-624.40773031963545</v>
      </c>
      <c r="AB403" s="17">
        <f t="shared" si="163"/>
        <v>-146.46601160380806</v>
      </c>
      <c r="AC403" s="17">
        <f t="shared" si="164"/>
        <v>1037.1761418562382</v>
      </c>
      <c r="AD403" s="18">
        <f t="shared" si="165"/>
        <v>3.1687927873826993</v>
      </c>
      <c r="AE403" s="19">
        <f>IF($B403&gt;$C$1,"",p_2*$Q402*($S402/$W402)+p_3*$Q402*($T402/$W402))</f>
        <v>281.58079887180691</v>
      </c>
      <c r="AF403" s="17">
        <f>IF($B403&gt;$C$1,"",p_4*$R402)</f>
        <v>276.44327310307131</v>
      </c>
      <c r="AG403" s="17">
        <f>IF($B403&gt;$C$1,"",p_5*$R402)</f>
        <v>64.844718382201904</v>
      </c>
      <c r="AH403" s="18">
        <f t="shared" si="166"/>
        <v>341.28799148527321</v>
      </c>
      <c r="AI403" s="72"/>
      <c r="AJ403" s="73"/>
      <c r="AK403" s="73"/>
      <c r="AL403" s="72"/>
      <c r="AM403" s="73"/>
      <c r="AN403" s="73">
        <f t="shared" si="167"/>
        <v>518</v>
      </c>
      <c r="AO403" s="19" t="str">
        <f t="shared" ca="1" si="168"/>
        <v>-</v>
      </c>
      <c r="AP403" s="17" t="str">
        <f t="shared" ca="1" si="169"/>
        <v>-</v>
      </c>
      <c r="AQ403" s="17" t="str">
        <f t="shared" ca="1" si="170"/>
        <v>-</v>
      </c>
      <c r="AR403" s="66" t="str">
        <f t="shared" ca="1" si="171"/>
        <v>-</v>
      </c>
    </row>
    <row r="404" spans="1:44" s="1" customFormat="1" ht="12" x14ac:dyDescent="0.35">
      <c r="A404" s="84"/>
      <c r="B404" s="40">
        <f t="shared" si="151"/>
        <v>401</v>
      </c>
      <c r="C404" s="41">
        <f t="shared" si="152"/>
        <v>44252</v>
      </c>
      <c r="D404" s="28">
        <f>'I Disease Parameters'!$E$6/(1000*365)</f>
        <v>2.4383561643835616E-5</v>
      </c>
      <c r="E404" s="28">
        <f>'I Disease Parameters'!$E$7/(1000*365)</f>
        <v>1.3698630136986302E-5</v>
      </c>
      <c r="F404" s="27">
        <f>(1-'I Disease Parameters'!$E$8)/'I Disease Parameters'!$E$10</f>
        <v>0.16200000000000001</v>
      </c>
      <c r="G404" s="27">
        <f>'I Disease Parameters'!$E$8/'I Disease Parameters'!$E$11</f>
        <v>3.7999999999999999E-2</v>
      </c>
      <c r="H404" s="27">
        <f>1/'I Disease Parameters'!$E$12</f>
        <v>0.05</v>
      </c>
      <c r="I404" s="27">
        <f>'I Disease Parameters'!$E$9/'I Disease Parameters'!$E$14</f>
        <v>0</v>
      </c>
      <c r="J404" s="82">
        <f t="shared" si="172"/>
        <v>2.9622548171950012</v>
      </c>
      <c r="K404" s="60">
        <f t="shared" si="173"/>
        <v>0.96147505943347544</v>
      </c>
      <c r="L404" s="30">
        <f t="shared" si="174"/>
        <v>0.98499999999999999</v>
      </c>
      <c r="M404" s="27">
        <f>J404/'I Disease Parameters'!$E$12</f>
        <v>0.14811274085975007</v>
      </c>
      <c r="N404" s="27">
        <f>K404/'I Disease Parameters'!$E$13</f>
        <v>4.8073752971673774E-2</v>
      </c>
      <c r="O404" s="27">
        <f>L404/'I Disease Parameters'!$E$13</f>
        <v>4.9250000000000002E-2</v>
      </c>
      <c r="P404" s="27">
        <f>(1-L404)/'I Disease Parameters'!$E$13</f>
        <v>7.5000000000000067E-4</v>
      </c>
      <c r="Q404" s="19">
        <f t="shared" si="153"/>
        <v>570012.86357647541</v>
      </c>
      <c r="R404" s="17">
        <f t="shared" si="154"/>
        <v>1589.0913489258267</v>
      </c>
      <c r="S404" s="17">
        <f t="shared" si="155"/>
        <v>16784.82237788702</v>
      </c>
      <c r="T404" s="17">
        <f t="shared" si="156"/>
        <v>3937.1805719967033</v>
      </c>
      <c r="U404" s="17">
        <f t="shared" si="157"/>
        <v>5222425.07182342</v>
      </c>
      <c r="V404" s="17">
        <f t="shared" si="158"/>
        <v>14960.71801374387</v>
      </c>
      <c r="W404" s="17">
        <f t="shared" si="159"/>
        <v>5814749.0296987053</v>
      </c>
      <c r="X404" s="18">
        <f t="shared" ca="1" si="150"/>
        <v>218477.31787760227</v>
      </c>
      <c r="Y404" s="17">
        <f t="shared" si="160"/>
        <v>-137.77382709737867</v>
      </c>
      <c r="Z404" s="17">
        <f t="shared" si="161"/>
        <v>-57.618039997245205</v>
      </c>
      <c r="AA404" s="17">
        <f t="shared" si="162"/>
        <v>-602.85514237063398</v>
      </c>
      <c r="AB404" s="17">
        <f t="shared" si="163"/>
        <v>-141.41046624302226</v>
      </c>
      <c r="AC404" s="17">
        <f t="shared" si="164"/>
        <v>998.7280963761732</v>
      </c>
      <c r="AD404" s="18">
        <f t="shared" si="165"/>
        <v>3.0589432786800899</v>
      </c>
      <c r="AE404" s="19">
        <f>IF($B404&gt;$C$1,"",p_2*$Q403*($S403/$W403)+p_3*$Q403*($T403/$W403))</f>
        <v>271.74639545023098</v>
      </c>
      <c r="AF404" s="17">
        <f>IF($B404&gt;$C$1,"",p_4*$R403)</f>
        <v>266.76692100553765</v>
      </c>
      <c r="AG404" s="17">
        <f>IF($B404&gt;$C$1,"",p_5*$R403)</f>
        <v>62.574956779076729</v>
      </c>
      <c r="AH404" s="18">
        <f t="shared" si="166"/>
        <v>329.34187778461438</v>
      </c>
      <c r="AI404" s="72"/>
      <c r="AJ404" s="73"/>
      <c r="AK404" s="73"/>
      <c r="AL404" s="72"/>
      <c r="AM404" s="73"/>
      <c r="AN404" s="73">
        <f t="shared" si="167"/>
        <v>518</v>
      </c>
      <c r="AO404" s="19" t="str">
        <f t="shared" ca="1" si="168"/>
        <v>-</v>
      </c>
      <c r="AP404" s="17" t="str">
        <f t="shared" ca="1" si="169"/>
        <v>-</v>
      </c>
      <c r="AQ404" s="17" t="str">
        <f t="shared" ca="1" si="170"/>
        <v>-</v>
      </c>
      <c r="AR404" s="66" t="str">
        <f t="shared" ca="1" si="171"/>
        <v>-</v>
      </c>
    </row>
    <row r="405" spans="1:44" s="1" customFormat="1" ht="12" x14ac:dyDescent="0.35">
      <c r="A405" s="84"/>
      <c r="B405" s="40">
        <f t="shared" si="151"/>
        <v>402</v>
      </c>
      <c r="C405" s="41">
        <f t="shared" si="152"/>
        <v>44253</v>
      </c>
      <c r="D405" s="28">
        <f>'I Disease Parameters'!$E$6/(1000*365)</f>
        <v>2.4383561643835616E-5</v>
      </c>
      <c r="E405" s="28">
        <f>'I Disease Parameters'!$E$7/(1000*365)</f>
        <v>1.3698630136986302E-5</v>
      </c>
      <c r="F405" s="27">
        <f>(1-'I Disease Parameters'!$E$8)/'I Disease Parameters'!$E$10</f>
        <v>0.16200000000000001</v>
      </c>
      <c r="G405" s="27">
        <f>'I Disease Parameters'!$E$8/'I Disease Parameters'!$E$11</f>
        <v>3.7999999999999999E-2</v>
      </c>
      <c r="H405" s="27">
        <f>1/'I Disease Parameters'!$E$12</f>
        <v>0.05</v>
      </c>
      <c r="I405" s="27">
        <f>'I Disease Parameters'!$E$9/'I Disease Parameters'!$E$14</f>
        <v>0</v>
      </c>
      <c r="J405" s="82">
        <f t="shared" si="172"/>
        <v>2.9622548171950012</v>
      </c>
      <c r="K405" s="60">
        <f t="shared" si="173"/>
        <v>0.96147505943347544</v>
      </c>
      <c r="L405" s="30">
        <f t="shared" si="174"/>
        <v>0.98499999999999999</v>
      </c>
      <c r="M405" s="27">
        <f>J405/'I Disease Parameters'!$E$12</f>
        <v>0.14811274085975007</v>
      </c>
      <c r="N405" s="27">
        <f>K405/'I Disease Parameters'!$E$13</f>
        <v>4.8073752971673774E-2</v>
      </c>
      <c r="O405" s="27">
        <f>L405/'I Disease Parameters'!$E$13</f>
        <v>4.9250000000000002E-2</v>
      </c>
      <c r="P405" s="27">
        <f>(1-L405)/'I Disease Parameters'!$E$13</f>
        <v>7.5000000000000067E-4</v>
      </c>
      <c r="Q405" s="19">
        <f t="shared" si="153"/>
        <v>569884.5809588962</v>
      </c>
      <c r="R405" s="17">
        <f t="shared" si="154"/>
        <v>1533.5098243628458</v>
      </c>
      <c r="S405" s="17">
        <f t="shared" si="155"/>
        <v>16202.784128444982</v>
      </c>
      <c r="T405" s="17">
        <f t="shared" si="156"/>
        <v>3800.6530806756114</v>
      </c>
      <c r="U405" s="17">
        <f t="shared" si="157"/>
        <v>5223386.679016008</v>
      </c>
      <c r="V405" s="17">
        <f t="shared" si="158"/>
        <v>14963.670899172868</v>
      </c>
      <c r="W405" s="17">
        <f t="shared" si="159"/>
        <v>5814808.2070083879</v>
      </c>
      <c r="X405" s="18">
        <f t="shared" ca="1" si="150"/>
        <v>218477.31787760227</v>
      </c>
      <c r="Y405" s="17">
        <f t="shared" si="160"/>
        <v>-128.28261757921427</v>
      </c>
      <c r="Z405" s="17">
        <f t="shared" si="161"/>
        <v>-55.581524562980803</v>
      </c>
      <c r="AA405" s="17">
        <f t="shared" si="162"/>
        <v>-582.03824944203734</v>
      </c>
      <c r="AB405" s="17">
        <f t="shared" si="163"/>
        <v>-136.52749132109193</v>
      </c>
      <c r="AC405" s="17">
        <f t="shared" si="164"/>
        <v>961.60719258803874</v>
      </c>
      <c r="AD405" s="18">
        <f t="shared" si="165"/>
        <v>2.9528854289983428</v>
      </c>
      <c r="AE405" s="19">
        <f>IF($B405&gt;$C$1,"",p_2*$Q404*($S404/$W404)+p_3*$Q404*($T404/$W404))</f>
        <v>262.25851359682747</v>
      </c>
      <c r="AF405" s="17">
        <f>IF($B405&gt;$C$1,"",p_4*$R404)</f>
        <v>257.43279852598391</v>
      </c>
      <c r="AG405" s="17">
        <f>IF($B405&gt;$C$1,"",p_5*$R404)</f>
        <v>60.385471259181408</v>
      </c>
      <c r="AH405" s="18">
        <f t="shared" si="166"/>
        <v>317.81826978516534</v>
      </c>
      <c r="AI405" s="72"/>
      <c r="AJ405" s="73"/>
      <c r="AK405" s="73"/>
      <c r="AL405" s="72"/>
      <c r="AM405" s="73"/>
      <c r="AN405" s="73">
        <f t="shared" si="167"/>
        <v>518</v>
      </c>
      <c r="AO405" s="19" t="str">
        <f t="shared" ca="1" si="168"/>
        <v>-</v>
      </c>
      <c r="AP405" s="17" t="str">
        <f t="shared" ca="1" si="169"/>
        <v>-</v>
      </c>
      <c r="AQ405" s="17" t="str">
        <f t="shared" ca="1" si="170"/>
        <v>-</v>
      </c>
      <c r="AR405" s="66" t="str">
        <f t="shared" ca="1" si="171"/>
        <v>-</v>
      </c>
    </row>
    <row r="406" spans="1:44" s="1" customFormat="1" ht="12" x14ac:dyDescent="0.35">
      <c r="A406" s="84"/>
      <c r="B406" s="40">
        <f t="shared" si="151"/>
        <v>403</v>
      </c>
      <c r="C406" s="41">
        <f t="shared" si="152"/>
        <v>44254</v>
      </c>
      <c r="D406" s="28">
        <f>'I Disease Parameters'!$E$6/(1000*365)</f>
        <v>2.4383561643835616E-5</v>
      </c>
      <c r="E406" s="28">
        <f>'I Disease Parameters'!$E$7/(1000*365)</f>
        <v>1.3698630136986302E-5</v>
      </c>
      <c r="F406" s="27">
        <f>(1-'I Disease Parameters'!$E$8)/'I Disease Parameters'!$E$10</f>
        <v>0.16200000000000001</v>
      </c>
      <c r="G406" s="27">
        <f>'I Disease Parameters'!$E$8/'I Disease Parameters'!$E$11</f>
        <v>3.7999999999999999E-2</v>
      </c>
      <c r="H406" s="27">
        <f>1/'I Disease Parameters'!$E$12</f>
        <v>0.05</v>
      </c>
      <c r="I406" s="27">
        <f>'I Disease Parameters'!$E$9/'I Disease Parameters'!$E$14</f>
        <v>0</v>
      </c>
      <c r="J406" s="82">
        <f t="shared" si="172"/>
        <v>2.9622548171950012</v>
      </c>
      <c r="K406" s="60">
        <f t="shared" si="173"/>
        <v>0.96147505943347544</v>
      </c>
      <c r="L406" s="30">
        <f t="shared" si="174"/>
        <v>0.98499999999999999</v>
      </c>
      <c r="M406" s="27">
        <f>J406/'I Disease Parameters'!$E$12</f>
        <v>0.14811274085975007</v>
      </c>
      <c r="N406" s="27">
        <f>K406/'I Disease Parameters'!$E$13</f>
        <v>4.8073752971673774E-2</v>
      </c>
      <c r="O406" s="27">
        <f>L406/'I Disease Parameters'!$E$13</f>
        <v>4.9250000000000002E-2</v>
      </c>
      <c r="P406" s="27">
        <f>(1-L406)/'I Disease Parameters'!$E$13</f>
        <v>7.5000000000000067E-4</v>
      </c>
      <c r="Q406" s="19">
        <f t="shared" si="153"/>
        <v>569765.45528990228</v>
      </c>
      <c r="R406" s="17">
        <f t="shared" si="154"/>
        <v>1479.8916177676879</v>
      </c>
      <c r="S406" s="17">
        <f t="shared" si="155"/>
        <v>15640.851557622547</v>
      </c>
      <c r="T406" s="17">
        <f t="shared" si="156"/>
        <v>3668.8417362267878</v>
      </c>
      <c r="U406" s="17">
        <f t="shared" si="157"/>
        <v>5224312.4471444748</v>
      </c>
      <c r="V406" s="17">
        <f t="shared" si="158"/>
        <v>14966.521388983376</v>
      </c>
      <c r="W406" s="17">
        <f t="shared" si="159"/>
        <v>5814867.4873459945</v>
      </c>
      <c r="X406" s="18">
        <f t="shared" ca="1" si="150"/>
        <v>218477.31787760227</v>
      </c>
      <c r="Y406" s="17">
        <f t="shared" si="160"/>
        <v>-119.12566899391823</v>
      </c>
      <c r="Z406" s="17">
        <f t="shared" si="161"/>
        <v>-53.618206595157972</v>
      </c>
      <c r="AA406" s="17">
        <f t="shared" si="162"/>
        <v>-561.93257082243508</v>
      </c>
      <c r="AB406" s="17">
        <f t="shared" si="163"/>
        <v>-131.81134444882355</v>
      </c>
      <c r="AC406" s="17">
        <f t="shared" si="164"/>
        <v>925.7681284667924</v>
      </c>
      <c r="AD406" s="18">
        <f t="shared" si="165"/>
        <v>2.8504898105074972</v>
      </c>
      <c r="AE406" s="19">
        <f>IF($B406&gt;$C$1,"",p_2*$Q405*($S405/$W405)+p_3*$Q405*($T405/$W405))</f>
        <v>253.10476526130668</v>
      </c>
      <c r="AF406" s="17">
        <f>IF($B406&gt;$C$1,"",p_4*$R405)</f>
        <v>248.42859154678104</v>
      </c>
      <c r="AG406" s="17">
        <f>IF($B406&gt;$C$1,"",p_5*$R405)</f>
        <v>58.273373325788143</v>
      </c>
      <c r="AH406" s="18">
        <f t="shared" si="166"/>
        <v>306.70196487256919</v>
      </c>
      <c r="AI406" s="72"/>
      <c r="AJ406" s="73"/>
      <c r="AK406" s="73"/>
      <c r="AL406" s="72"/>
      <c r="AM406" s="73"/>
      <c r="AN406" s="73">
        <f t="shared" si="167"/>
        <v>518</v>
      </c>
      <c r="AO406" s="19" t="str">
        <f t="shared" ca="1" si="168"/>
        <v>-</v>
      </c>
      <c r="AP406" s="17" t="str">
        <f t="shared" ca="1" si="169"/>
        <v>-</v>
      </c>
      <c r="AQ406" s="17" t="str">
        <f t="shared" ca="1" si="170"/>
        <v>-</v>
      </c>
      <c r="AR406" s="66" t="str">
        <f t="shared" ca="1" si="171"/>
        <v>-</v>
      </c>
    </row>
    <row r="407" spans="1:44" s="1" customFormat="1" ht="12" x14ac:dyDescent="0.35">
      <c r="A407" s="84"/>
      <c r="B407" s="40">
        <f t="shared" si="151"/>
        <v>404</v>
      </c>
      <c r="C407" s="41">
        <f t="shared" si="152"/>
        <v>44255</v>
      </c>
      <c r="D407" s="28">
        <f>'I Disease Parameters'!$E$6/(1000*365)</f>
        <v>2.4383561643835616E-5</v>
      </c>
      <c r="E407" s="28">
        <f>'I Disease Parameters'!$E$7/(1000*365)</f>
        <v>1.3698630136986302E-5</v>
      </c>
      <c r="F407" s="27">
        <f>(1-'I Disease Parameters'!$E$8)/'I Disease Parameters'!$E$10</f>
        <v>0.16200000000000001</v>
      </c>
      <c r="G407" s="27">
        <f>'I Disease Parameters'!$E$8/'I Disease Parameters'!$E$11</f>
        <v>3.7999999999999999E-2</v>
      </c>
      <c r="H407" s="27">
        <f>1/'I Disease Parameters'!$E$12</f>
        <v>0.05</v>
      </c>
      <c r="I407" s="27">
        <f>'I Disease Parameters'!$E$9/'I Disease Parameters'!$E$14</f>
        <v>0</v>
      </c>
      <c r="J407" s="82">
        <f t="shared" si="172"/>
        <v>2.9622548171950012</v>
      </c>
      <c r="K407" s="60">
        <f t="shared" si="173"/>
        <v>0.96147505943347544</v>
      </c>
      <c r="L407" s="30">
        <f t="shared" si="174"/>
        <v>0.98499999999999999</v>
      </c>
      <c r="M407" s="27">
        <f>J407/'I Disease Parameters'!$E$12</f>
        <v>0.14811274085975007</v>
      </c>
      <c r="N407" s="27">
        <f>K407/'I Disease Parameters'!$E$13</f>
        <v>4.8073752971673774E-2</v>
      </c>
      <c r="O407" s="27">
        <f>L407/'I Disease Parameters'!$E$13</f>
        <v>4.9250000000000002E-2</v>
      </c>
      <c r="P407" s="27">
        <f>(1-L407)/'I Disease Parameters'!$E$13</f>
        <v>7.5000000000000067E-4</v>
      </c>
      <c r="Q407" s="19">
        <f t="shared" si="153"/>
        <v>569655.16424726252</v>
      </c>
      <c r="R407" s="17">
        <f t="shared" si="154"/>
        <v>1428.1662379575455</v>
      </c>
      <c r="S407" s="17">
        <f t="shared" si="155"/>
        <v>15098.337163579268</v>
      </c>
      <c r="T407" s="17">
        <f t="shared" si="156"/>
        <v>3541.5852727846445</v>
      </c>
      <c r="U407" s="17">
        <f t="shared" si="157"/>
        <v>5225203.6142539317</v>
      </c>
      <c r="V407" s="17">
        <f t="shared" si="158"/>
        <v>14969.273020285545</v>
      </c>
      <c r="W407" s="17">
        <f t="shared" si="159"/>
        <v>5814926.8671755157</v>
      </c>
      <c r="X407" s="18">
        <f t="shared" ca="1" si="150"/>
        <v>218477.31787760227</v>
      </c>
      <c r="Y407" s="17">
        <f t="shared" si="160"/>
        <v>-110.29104263975751</v>
      </c>
      <c r="Z407" s="17">
        <f t="shared" si="161"/>
        <v>-51.725379810142385</v>
      </c>
      <c r="AA407" s="17">
        <f t="shared" si="162"/>
        <v>-542.51439404327903</v>
      </c>
      <c r="AB407" s="17">
        <f t="shared" si="163"/>
        <v>-127.25646344214329</v>
      </c>
      <c r="AC407" s="17">
        <f t="shared" si="164"/>
        <v>891.16710945684463</v>
      </c>
      <c r="AD407" s="18">
        <f t="shared" si="165"/>
        <v>2.7516313021696988</v>
      </c>
      <c r="AE407" s="19">
        <f>IF($B407&gt;$C$1,"",p_2*$Q406*($S406/$W406)+p_3*$Q406*($T406/$W406))</f>
        <v>244.2732162313097</v>
      </c>
      <c r="AF407" s="17">
        <f>IF($B407&gt;$C$1,"",p_4*$R406)</f>
        <v>239.74244207836546</v>
      </c>
      <c r="AG407" s="17">
        <f>IF($B407&gt;$C$1,"",p_5*$R406)</f>
        <v>56.235881475172135</v>
      </c>
      <c r="AH407" s="18">
        <f t="shared" si="166"/>
        <v>295.97832355353762</v>
      </c>
      <c r="AI407" s="72"/>
      <c r="AJ407" s="73"/>
      <c r="AK407" s="73"/>
      <c r="AL407" s="72"/>
      <c r="AM407" s="73"/>
      <c r="AN407" s="73">
        <f t="shared" si="167"/>
        <v>518</v>
      </c>
      <c r="AO407" s="19" t="str">
        <f t="shared" ca="1" si="168"/>
        <v>-</v>
      </c>
      <c r="AP407" s="17" t="str">
        <f t="shared" ca="1" si="169"/>
        <v>-</v>
      </c>
      <c r="AQ407" s="17" t="str">
        <f t="shared" ca="1" si="170"/>
        <v>-</v>
      </c>
      <c r="AR407" s="66" t="str">
        <f t="shared" ca="1" si="171"/>
        <v>-</v>
      </c>
    </row>
    <row r="408" spans="1:44" s="1" customFormat="1" ht="12" x14ac:dyDescent="0.35">
      <c r="A408" s="84"/>
      <c r="B408" s="40">
        <f t="shared" si="151"/>
        <v>405</v>
      </c>
      <c r="C408" s="41">
        <f t="shared" si="152"/>
        <v>44256</v>
      </c>
      <c r="D408" s="28">
        <f>'I Disease Parameters'!$E$6/(1000*365)</f>
        <v>2.4383561643835616E-5</v>
      </c>
      <c r="E408" s="28">
        <f>'I Disease Parameters'!$E$7/(1000*365)</f>
        <v>1.3698630136986302E-5</v>
      </c>
      <c r="F408" s="27">
        <f>(1-'I Disease Parameters'!$E$8)/'I Disease Parameters'!$E$10</f>
        <v>0.16200000000000001</v>
      </c>
      <c r="G408" s="27">
        <f>'I Disease Parameters'!$E$8/'I Disease Parameters'!$E$11</f>
        <v>3.7999999999999999E-2</v>
      </c>
      <c r="H408" s="27">
        <f>1/'I Disease Parameters'!$E$12</f>
        <v>0.05</v>
      </c>
      <c r="I408" s="27">
        <f>'I Disease Parameters'!$E$9/'I Disease Parameters'!$E$14</f>
        <v>0</v>
      </c>
      <c r="J408" s="82">
        <f t="shared" si="172"/>
        <v>2.9622548171950012</v>
      </c>
      <c r="K408" s="60">
        <f t="shared" si="173"/>
        <v>0.96147505943347544</v>
      </c>
      <c r="L408" s="30">
        <f t="shared" si="174"/>
        <v>0.98499999999999999</v>
      </c>
      <c r="M408" s="27">
        <f>J408/'I Disease Parameters'!$E$12</f>
        <v>0.14811274085975007</v>
      </c>
      <c r="N408" s="27">
        <f>K408/'I Disease Parameters'!$E$13</f>
        <v>4.8073752971673774E-2</v>
      </c>
      <c r="O408" s="27">
        <f>L408/'I Disease Parameters'!$E$13</f>
        <v>4.9250000000000002E-2</v>
      </c>
      <c r="P408" s="27">
        <f>(1-L408)/'I Disease Parameters'!$E$13</f>
        <v>7.5000000000000067E-4</v>
      </c>
      <c r="Q408" s="19">
        <f t="shared" si="153"/>
        <v>569553.39701076457</v>
      </c>
      <c r="R408" s="17">
        <f t="shared" si="154"/>
        <v>1378.265795262414</v>
      </c>
      <c r="S408" s="17">
        <f t="shared" si="155"/>
        <v>14574.576409412941</v>
      </c>
      <c r="T408" s="17">
        <f t="shared" si="156"/>
        <v>3418.7278113210486</v>
      </c>
      <c r="U408" s="17">
        <f t="shared" si="157"/>
        <v>5226061.3760550935</v>
      </c>
      <c r="V408" s="17">
        <f t="shared" si="158"/>
        <v>14971.929209240134</v>
      </c>
      <c r="W408" s="17">
        <f t="shared" si="159"/>
        <v>5814986.3430818543</v>
      </c>
      <c r="X408" s="18">
        <f t="shared" ca="1" si="150"/>
        <v>218477.31787760227</v>
      </c>
      <c r="Y408" s="17">
        <f t="shared" si="160"/>
        <v>-101.76723649795167</v>
      </c>
      <c r="Z408" s="17">
        <f t="shared" si="161"/>
        <v>-49.90044269513146</v>
      </c>
      <c r="AA408" s="17">
        <f t="shared" si="162"/>
        <v>-523.76075416632739</v>
      </c>
      <c r="AB408" s="17">
        <f t="shared" si="163"/>
        <v>-122.85746146359588</v>
      </c>
      <c r="AC408" s="17">
        <f t="shared" si="164"/>
        <v>857.76180116180331</v>
      </c>
      <c r="AD408" s="18">
        <f t="shared" si="165"/>
        <v>2.6561889545882877</v>
      </c>
      <c r="AE408" s="19">
        <f>IF($B408&gt;$C$1,"",p_2*$Q407*($S407/$W407)+p_3*$Q407*($T407/$W407))</f>
        <v>235.7523688174455</v>
      </c>
      <c r="AF408" s="17">
        <f>IF($B408&gt;$C$1,"",p_4*$R407)</f>
        <v>231.36293054912238</v>
      </c>
      <c r="AG408" s="17">
        <f>IF($B408&gt;$C$1,"",p_5*$R407)</f>
        <v>54.270317042386729</v>
      </c>
      <c r="AH408" s="18">
        <f t="shared" si="166"/>
        <v>285.63324759150913</v>
      </c>
      <c r="AI408" s="72"/>
      <c r="AJ408" s="73"/>
      <c r="AK408" s="73"/>
      <c r="AL408" s="72"/>
      <c r="AM408" s="73"/>
      <c r="AN408" s="73">
        <f t="shared" si="167"/>
        <v>518</v>
      </c>
      <c r="AO408" s="19" t="str">
        <f t="shared" ca="1" si="168"/>
        <v>-</v>
      </c>
      <c r="AP408" s="17" t="str">
        <f t="shared" ca="1" si="169"/>
        <v>-</v>
      </c>
      <c r="AQ408" s="17" t="str">
        <f t="shared" ca="1" si="170"/>
        <v>-</v>
      </c>
      <c r="AR408" s="66" t="str">
        <f t="shared" ca="1" si="171"/>
        <v>-</v>
      </c>
    </row>
    <row r="409" spans="1:44" s="1" customFormat="1" ht="12" x14ac:dyDescent="0.35">
      <c r="A409" s="84"/>
      <c r="B409" s="40">
        <f t="shared" si="151"/>
        <v>406</v>
      </c>
      <c r="C409" s="41">
        <f t="shared" si="152"/>
        <v>44257</v>
      </c>
      <c r="D409" s="28">
        <f>'I Disease Parameters'!$E$6/(1000*365)</f>
        <v>2.4383561643835616E-5</v>
      </c>
      <c r="E409" s="28">
        <f>'I Disease Parameters'!$E$7/(1000*365)</f>
        <v>1.3698630136986302E-5</v>
      </c>
      <c r="F409" s="27">
        <f>(1-'I Disease Parameters'!$E$8)/'I Disease Parameters'!$E$10</f>
        <v>0.16200000000000001</v>
      </c>
      <c r="G409" s="27">
        <f>'I Disease Parameters'!$E$8/'I Disease Parameters'!$E$11</f>
        <v>3.7999999999999999E-2</v>
      </c>
      <c r="H409" s="27">
        <f>1/'I Disease Parameters'!$E$12</f>
        <v>0.05</v>
      </c>
      <c r="I409" s="27">
        <f>'I Disease Parameters'!$E$9/'I Disease Parameters'!$E$14</f>
        <v>0</v>
      </c>
      <c r="J409" s="82">
        <f t="shared" si="172"/>
        <v>2.9622548171950012</v>
      </c>
      <c r="K409" s="60">
        <f t="shared" si="173"/>
        <v>0.96147505943347544</v>
      </c>
      <c r="L409" s="30">
        <f t="shared" si="174"/>
        <v>0.98499999999999999</v>
      </c>
      <c r="M409" s="27">
        <f>J409/'I Disease Parameters'!$E$12</f>
        <v>0.14811274085975007</v>
      </c>
      <c r="N409" s="27">
        <f>K409/'I Disease Parameters'!$E$13</f>
        <v>4.8073752971673774E-2</v>
      </c>
      <c r="O409" s="27">
        <f>L409/'I Disease Parameters'!$E$13</f>
        <v>4.9250000000000002E-2</v>
      </c>
      <c r="P409" s="27">
        <f>(1-L409)/'I Disease Parameters'!$E$13</f>
        <v>7.5000000000000067E-4</v>
      </c>
      <c r="Q409" s="19">
        <f t="shared" si="153"/>
        <v>569459.85384214867</v>
      </c>
      <c r="R409" s="17">
        <f t="shared" si="154"/>
        <v>1330.1249010982297</v>
      </c>
      <c r="S409" s="17">
        <f t="shared" si="155"/>
        <v>14068.926996043168</v>
      </c>
      <c r="T409" s="17">
        <f t="shared" si="156"/>
        <v>3300.1186890871418</v>
      </c>
      <c r="U409" s="17">
        <f t="shared" si="157"/>
        <v>5226886.8873384083</v>
      </c>
      <c r="V409" s="17">
        <f t="shared" si="158"/>
        <v>14974.493255098625</v>
      </c>
      <c r="W409" s="17">
        <f t="shared" si="159"/>
        <v>5815045.9117667852</v>
      </c>
      <c r="X409" s="18">
        <f t="shared" ca="1" si="150"/>
        <v>218477.31787760227</v>
      </c>
      <c r="Y409" s="17">
        <f t="shared" si="160"/>
        <v>-93.543168615899049</v>
      </c>
      <c r="Z409" s="17">
        <f t="shared" si="161"/>
        <v>-48.140894164184374</v>
      </c>
      <c r="AA409" s="17">
        <f t="shared" si="162"/>
        <v>-505.64941336977245</v>
      </c>
      <c r="AB409" s="17">
        <f t="shared" si="163"/>
        <v>-118.60912223390687</v>
      </c>
      <c r="AC409" s="17">
        <f t="shared" si="164"/>
        <v>825.51128331478685</v>
      </c>
      <c r="AD409" s="18">
        <f t="shared" si="165"/>
        <v>2.5640458584912267</v>
      </c>
      <c r="AE409" s="19">
        <f>IF($B409&gt;$C$1,"",p_2*$Q408*($S408/$W408)+p_3*$Q408*($T408/$W408))</f>
        <v>227.53114524165827</v>
      </c>
      <c r="AF409" s="17">
        <f>IF($B409&gt;$C$1,"",p_4*$R408)</f>
        <v>223.27905883251108</v>
      </c>
      <c r="AG409" s="17">
        <f>IF($B409&gt;$C$1,"",p_5*$R408)</f>
        <v>52.37410021997173</v>
      </c>
      <c r="AH409" s="18">
        <f t="shared" si="166"/>
        <v>275.65315905248281</v>
      </c>
      <c r="AI409" s="72"/>
      <c r="AJ409" s="73"/>
      <c r="AK409" s="73"/>
      <c r="AL409" s="72"/>
      <c r="AM409" s="73"/>
      <c r="AN409" s="73">
        <f t="shared" si="167"/>
        <v>518</v>
      </c>
      <c r="AO409" s="19" t="str">
        <f t="shared" ca="1" si="168"/>
        <v>-</v>
      </c>
      <c r="AP409" s="17" t="str">
        <f t="shared" ca="1" si="169"/>
        <v>-</v>
      </c>
      <c r="AQ409" s="17" t="str">
        <f t="shared" ca="1" si="170"/>
        <v>-</v>
      </c>
      <c r="AR409" s="66" t="str">
        <f t="shared" ca="1" si="171"/>
        <v>-</v>
      </c>
    </row>
    <row r="410" spans="1:44" s="1" customFormat="1" ht="12" x14ac:dyDescent="0.35">
      <c r="A410" s="84"/>
      <c r="B410" s="40">
        <f t="shared" si="151"/>
        <v>407</v>
      </c>
      <c r="C410" s="41">
        <f t="shared" si="152"/>
        <v>44258</v>
      </c>
      <c r="D410" s="28">
        <f>'I Disease Parameters'!$E$6/(1000*365)</f>
        <v>2.4383561643835616E-5</v>
      </c>
      <c r="E410" s="28">
        <f>'I Disease Parameters'!$E$7/(1000*365)</f>
        <v>1.3698630136986302E-5</v>
      </c>
      <c r="F410" s="27">
        <f>(1-'I Disease Parameters'!$E$8)/'I Disease Parameters'!$E$10</f>
        <v>0.16200000000000001</v>
      </c>
      <c r="G410" s="27">
        <f>'I Disease Parameters'!$E$8/'I Disease Parameters'!$E$11</f>
        <v>3.7999999999999999E-2</v>
      </c>
      <c r="H410" s="27">
        <f>1/'I Disease Parameters'!$E$12</f>
        <v>0.05</v>
      </c>
      <c r="I410" s="27">
        <f>'I Disease Parameters'!$E$9/'I Disease Parameters'!$E$14</f>
        <v>0</v>
      </c>
      <c r="J410" s="82">
        <f t="shared" si="172"/>
        <v>2.9622548171950012</v>
      </c>
      <c r="K410" s="60">
        <f t="shared" si="173"/>
        <v>0.96147505943347544</v>
      </c>
      <c r="L410" s="30">
        <f t="shared" si="174"/>
        <v>0.98499999999999999</v>
      </c>
      <c r="M410" s="27">
        <f>J410/'I Disease Parameters'!$E$12</f>
        <v>0.14811274085975007</v>
      </c>
      <c r="N410" s="27">
        <f>K410/'I Disease Parameters'!$E$13</f>
        <v>4.8073752971673774E-2</v>
      </c>
      <c r="O410" s="27">
        <f>L410/'I Disease Parameters'!$E$13</f>
        <v>4.9250000000000002E-2</v>
      </c>
      <c r="P410" s="27">
        <f>(1-L410)/'I Disease Parameters'!$E$13</f>
        <v>7.5000000000000067E-4</v>
      </c>
      <c r="Q410" s="19">
        <f t="shared" si="153"/>
        <v>569374.24568098655</v>
      </c>
      <c r="R410" s="17">
        <f t="shared" si="154"/>
        <v>1283.6805716873494</v>
      </c>
      <c r="S410" s="17">
        <f t="shared" si="155"/>
        <v>13580.768155191579</v>
      </c>
      <c r="T410" s="17">
        <f t="shared" si="156"/>
        <v>3185.6122937691875</v>
      </c>
      <c r="U410" s="17">
        <f t="shared" si="157"/>
        <v>5227681.2633434106</v>
      </c>
      <c r="V410" s="17">
        <f t="shared" si="158"/>
        <v>14976.968344115441</v>
      </c>
      <c r="W410" s="17">
        <f t="shared" si="159"/>
        <v>5815105.5700450446</v>
      </c>
      <c r="X410" s="18">
        <f t="shared" ca="1" si="150"/>
        <v>218477.31787760227</v>
      </c>
      <c r="Y410" s="17">
        <f t="shared" si="160"/>
        <v>-85.608161162119359</v>
      </c>
      <c r="Z410" s="17">
        <f t="shared" si="161"/>
        <v>-46.4443294108803</v>
      </c>
      <c r="AA410" s="17">
        <f t="shared" si="162"/>
        <v>-488.15884085158905</v>
      </c>
      <c r="AB410" s="17">
        <f t="shared" si="163"/>
        <v>-114.50639531795423</v>
      </c>
      <c r="AC410" s="17">
        <f t="shared" si="164"/>
        <v>794.37600500229746</v>
      </c>
      <c r="AD410" s="18">
        <f t="shared" si="165"/>
        <v>2.4750890168161277</v>
      </c>
      <c r="AE410" s="19">
        <f>IF($B410&gt;$C$1,"",p_2*$Q409*($S409/$W409)+p_3*$Q409*($T409/$W409))</f>
        <v>219.59887169782201</v>
      </c>
      <c r="AF410" s="17">
        <f>IF($B410&gt;$C$1,"",p_4*$R409)</f>
        <v>215.4802339779132</v>
      </c>
      <c r="AG410" s="17">
        <f>IF($B410&gt;$C$1,"",p_5*$R409)</f>
        <v>50.544746241732724</v>
      </c>
      <c r="AH410" s="18">
        <f t="shared" si="166"/>
        <v>266.02498021964595</v>
      </c>
      <c r="AI410" s="72"/>
      <c r="AJ410" s="73"/>
      <c r="AK410" s="73"/>
      <c r="AL410" s="72"/>
      <c r="AM410" s="73"/>
      <c r="AN410" s="73">
        <f t="shared" si="167"/>
        <v>518</v>
      </c>
      <c r="AO410" s="19" t="str">
        <f t="shared" ca="1" si="168"/>
        <v>-</v>
      </c>
      <c r="AP410" s="17" t="str">
        <f t="shared" ca="1" si="169"/>
        <v>-</v>
      </c>
      <c r="AQ410" s="17" t="str">
        <f t="shared" ca="1" si="170"/>
        <v>-</v>
      </c>
      <c r="AR410" s="66" t="str">
        <f t="shared" ca="1" si="171"/>
        <v>-</v>
      </c>
    </row>
    <row r="411" spans="1:44" s="1" customFormat="1" ht="12" x14ac:dyDescent="0.35">
      <c r="A411" s="84"/>
      <c r="B411" s="40">
        <f t="shared" si="151"/>
        <v>408</v>
      </c>
      <c r="C411" s="41">
        <f t="shared" si="152"/>
        <v>44259</v>
      </c>
      <c r="D411" s="28">
        <f>'I Disease Parameters'!$E$6/(1000*365)</f>
        <v>2.4383561643835616E-5</v>
      </c>
      <c r="E411" s="28">
        <f>'I Disease Parameters'!$E$7/(1000*365)</f>
        <v>1.3698630136986302E-5</v>
      </c>
      <c r="F411" s="27">
        <f>(1-'I Disease Parameters'!$E$8)/'I Disease Parameters'!$E$10</f>
        <v>0.16200000000000001</v>
      </c>
      <c r="G411" s="27">
        <f>'I Disease Parameters'!$E$8/'I Disease Parameters'!$E$11</f>
        <v>3.7999999999999999E-2</v>
      </c>
      <c r="H411" s="27">
        <f>1/'I Disease Parameters'!$E$12</f>
        <v>0.05</v>
      </c>
      <c r="I411" s="27">
        <f>'I Disease Parameters'!$E$9/'I Disease Parameters'!$E$14</f>
        <v>0</v>
      </c>
      <c r="J411" s="82">
        <f t="shared" si="172"/>
        <v>2.9622548171950012</v>
      </c>
      <c r="K411" s="60">
        <f t="shared" si="173"/>
        <v>0.96147505943347544</v>
      </c>
      <c r="L411" s="30">
        <f t="shared" si="174"/>
        <v>0.98499999999999999</v>
      </c>
      <c r="M411" s="27">
        <f>J411/'I Disease Parameters'!$E$12</f>
        <v>0.14811274085975007</v>
      </c>
      <c r="N411" s="27">
        <f>K411/'I Disease Parameters'!$E$13</f>
        <v>4.8073752971673774E-2</v>
      </c>
      <c r="O411" s="27">
        <f>L411/'I Disease Parameters'!$E$13</f>
        <v>4.9250000000000002E-2</v>
      </c>
      <c r="P411" s="27">
        <f>(1-L411)/'I Disease Parameters'!$E$13</f>
        <v>7.5000000000000067E-4</v>
      </c>
      <c r="Q411" s="19">
        <f t="shared" si="153"/>
        <v>569296.29375586309</v>
      </c>
      <c r="R411" s="17">
        <f t="shared" si="154"/>
        <v>1238.8721357394902</v>
      </c>
      <c r="S411" s="17">
        <f t="shared" si="155"/>
        <v>13109.499962125417</v>
      </c>
      <c r="T411" s="17">
        <f t="shared" si="156"/>
        <v>3075.0679022802751</v>
      </c>
      <c r="U411" s="17">
        <f t="shared" si="157"/>
        <v>5228445.5810845373</v>
      </c>
      <c r="V411" s="17">
        <f t="shared" si="158"/>
        <v>14979.357553335769</v>
      </c>
      <c r="W411" s="17">
        <f t="shared" si="159"/>
        <v>5815165.3148405459</v>
      </c>
      <c r="X411" s="18">
        <f t="shared" ca="1" si="150"/>
        <v>218477.31787760227</v>
      </c>
      <c r="Y411" s="17">
        <f t="shared" si="160"/>
        <v>-77.95192512345966</v>
      </c>
      <c r="Z411" s="17">
        <f t="shared" si="161"/>
        <v>-44.808435947859152</v>
      </c>
      <c r="AA411" s="17">
        <f t="shared" si="162"/>
        <v>-471.26819306616198</v>
      </c>
      <c r="AB411" s="17">
        <f t="shared" si="163"/>
        <v>-110.54439148891242</v>
      </c>
      <c r="AC411" s="17">
        <f t="shared" si="164"/>
        <v>764.31774112675339</v>
      </c>
      <c r="AD411" s="18">
        <f t="shared" si="165"/>
        <v>2.3892092203277571</v>
      </c>
      <c r="AE411" s="19">
        <f>IF($B411&gt;$C$1,"",p_2*$Q410*($S410/$W410)+p_3*$Q410*($T410/$W410))</f>
        <v>211.94526305497615</v>
      </c>
      <c r="AF411" s="17">
        <f>IF($B411&gt;$C$1,"",p_4*$R410)</f>
        <v>207.95625261335061</v>
      </c>
      <c r="AG411" s="17">
        <f>IF($B411&gt;$C$1,"",p_5*$R410)</f>
        <v>48.779861724119272</v>
      </c>
      <c r="AH411" s="18">
        <f t="shared" si="166"/>
        <v>256.73611433746987</v>
      </c>
      <c r="AI411" s="72"/>
      <c r="AJ411" s="73"/>
      <c r="AK411" s="73"/>
      <c r="AL411" s="72"/>
      <c r="AM411" s="73"/>
      <c r="AN411" s="73">
        <f t="shared" si="167"/>
        <v>518</v>
      </c>
      <c r="AO411" s="19" t="str">
        <f t="shared" ca="1" si="168"/>
        <v>-</v>
      </c>
      <c r="AP411" s="17" t="str">
        <f t="shared" ca="1" si="169"/>
        <v>-</v>
      </c>
      <c r="AQ411" s="17" t="str">
        <f t="shared" ca="1" si="170"/>
        <v>-</v>
      </c>
      <c r="AR411" s="66" t="str">
        <f t="shared" ca="1" si="171"/>
        <v>-</v>
      </c>
    </row>
    <row r="412" spans="1:44" s="1" customFormat="1" ht="12" x14ac:dyDescent="0.35">
      <c r="A412" s="84"/>
      <c r="B412" s="40">
        <f t="shared" si="151"/>
        <v>409</v>
      </c>
      <c r="C412" s="41">
        <f t="shared" si="152"/>
        <v>44260</v>
      </c>
      <c r="D412" s="28">
        <f>'I Disease Parameters'!$E$6/(1000*365)</f>
        <v>2.4383561643835616E-5</v>
      </c>
      <c r="E412" s="28">
        <f>'I Disease Parameters'!$E$7/(1000*365)</f>
        <v>1.3698630136986302E-5</v>
      </c>
      <c r="F412" s="27">
        <f>(1-'I Disease Parameters'!$E$8)/'I Disease Parameters'!$E$10</f>
        <v>0.16200000000000001</v>
      </c>
      <c r="G412" s="27">
        <f>'I Disease Parameters'!$E$8/'I Disease Parameters'!$E$11</f>
        <v>3.7999999999999999E-2</v>
      </c>
      <c r="H412" s="27">
        <f>1/'I Disease Parameters'!$E$12</f>
        <v>0.05</v>
      </c>
      <c r="I412" s="27">
        <f>'I Disease Parameters'!$E$9/'I Disease Parameters'!$E$14</f>
        <v>0</v>
      </c>
      <c r="J412" s="82">
        <f t="shared" si="172"/>
        <v>2.9622548171950012</v>
      </c>
      <c r="K412" s="60">
        <f t="shared" si="173"/>
        <v>0.96147505943347544</v>
      </c>
      <c r="L412" s="30">
        <f t="shared" si="174"/>
        <v>0.98499999999999999</v>
      </c>
      <c r="M412" s="27">
        <f>J412/'I Disease Parameters'!$E$12</f>
        <v>0.14811274085975007</v>
      </c>
      <c r="N412" s="27">
        <f>K412/'I Disease Parameters'!$E$13</f>
        <v>4.8073752971673774E-2</v>
      </c>
      <c r="O412" s="27">
        <f>L412/'I Disease Parameters'!$E$13</f>
        <v>4.9250000000000002E-2</v>
      </c>
      <c r="P412" s="27">
        <f>(1-L412)/'I Disease Parameters'!$E$13</f>
        <v>7.5000000000000067E-4</v>
      </c>
      <c r="Q412" s="19">
        <f t="shared" si="153"/>
        <v>569225.72921024496</v>
      </c>
      <c r="R412" s="17">
        <f t="shared" si="154"/>
        <v>1195.6411459154613</v>
      </c>
      <c r="S412" s="17">
        <f t="shared" si="155"/>
        <v>12654.542667817683</v>
      </c>
      <c r="T412" s="17">
        <f t="shared" si="156"/>
        <v>2968.349524106522</v>
      </c>
      <c r="U412" s="17">
        <f t="shared" si="157"/>
        <v>5229180.8806346245</v>
      </c>
      <c r="V412" s="17">
        <f t="shared" si="158"/>
        <v>14981.663854262479</v>
      </c>
      <c r="W412" s="17">
        <f t="shared" si="159"/>
        <v>5815225.1431827089</v>
      </c>
      <c r="X412" s="18">
        <f t="shared" ca="1" si="150"/>
        <v>218477.31787760227</v>
      </c>
      <c r="Y412" s="17">
        <f t="shared" si="160"/>
        <v>-70.564545618137345</v>
      </c>
      <c r="Z412" s="17">
        <f t="shared" si="161"/>
        <v>-43.230989824028939</v>
      </c>
      <c r="AA412" s="17">
        <f t="shared" si="162"/>
        <v>-454.95729430773463</v>
      </c>
      <c r="AB412" s="17">
        <f t="shared" si="163"/>
        <v>-106.71837817375308</v>
      </c>
      <c r="AC412" s="17">
        <f t="shared" si="164"/>
        <v>735.29955008719116</v>
      </c>
      <c r="AD412" s="18">
        <f t="shared" si="165"/>
        <v>2.3063009267098096</v>
      </c>
      <c r="AE412" s="19">
        <f>IF($B412&gt;$C$1,"",p_2*$Q411*($S411/$W411)+p_3*$Q411*($T411/$W411))</f>
        <v>204.56040817504379</v>
      </c>
      <c r="AF412" s="17">
        <f>IF($B412&gt;$C$1,"",p_4*$R411)</f>
        <v>200.69728598979742</v>
      </c>
      <c r="AG412" s="17">
        <f>IF($B412&gt;$C$1,"",p_5*$R411)</f>
        <v>47.077141158100623</v>
      </c>
      <c r="AH412" s="18">
        <f t="shared" si="166"/>
        <v>247.77442714789805</v>
      </c>
      <c r="AI412" s="72"/>
      <c r="AJ412" s="73"/>
      <c r="AK412" s="73"/>
      <c r="AL412" s="72"/>
      <c r="AM412" s="73"/>
      <c r="AN412" s="73">
        <f t="shared" si="167"/>
        <v>518</v>
      </c>
      <c r="AO412" s="19" t="str">
        <f t="shared" ca="1" si="168"/>
        <v>-</v>
      </c>
      <c r="AP412" s="17" t="str">
        <f t="shared" ca="1" si="169"/>
        <v>-</v>
      </c>
      <c r="AQ412" s="17" t="str">
        <f t="shared" ca="1" si="170"/>
        <v>-</v>
      </c>
      <c r="AR412" s="66" t="str">
        <f t="shared" ca="1" si="171"/>
        <v>-</v>
      </c>
    </row>
    <row r="413" spans="1:44" s="1" customFormat="1" ht="12" x14ac:dyDescent="0.35">
      <c r="A413" s="84"/>
      <c r="B413" s="40">
        <f t="shared" si="151"/>
        <v>410</v>
      </c>
      <c r="C413" s="41">
        <f t="shared" si="152"/>
        <v>44261</v>
      </c>
      <c r="D413" s="28">
        <f>'I Disease Parameters'!$E$6/(1000*365)</f>
        <v>2.4383561643835616E-5</v>
      </c>
      <c r="E413" s="28">
        <f>'I Disease Parameters'!$E$7/(1000*365)</f>
        <v>1.3698630136986302E-5</v>
      </c>
      <c r="F413" s="27">
        <f>(1-'I Disease Parameters'!$E$8)/'I Disease Parameters'!$E$10</f>
        <v>0.16200000000000001</v>
      </c>
      <c r="G413" s="27">
        <f>'I Disease Parameters'!$E$8/'I Disease Parameters'!$E$11</f>
        <v>3.7999999999999999E-2</v>
      </c>
      <c r="H413" s="27">
        <f>1/'I Disease Parameters'!$E$12</f>
        <v>0.05</v>
      </c>
      <c r="I413" s="27">
        <f>'I Disease Parameters'!$E$9/'I Disease Parameters'!$E$14</f>
        <v>0</v>
      </c>
      <c r="J413" s="82">
        <f t="shared" si="172"/>
        <v>2.9622548171950012</v>
      </c>
      <c r="K413" s="60">
        <f t="shared" si="173"/>
        <v>0.96147505943347544</v>
      </c>
      <c r="L413" s="30">
        <f t="shared" si="174"/>
        <v>0.98499999999999999</v>
      </c>
      <c r="M413" s="27">
        <f>J413/'I Disease Parameters'!$E$12</f>
        <v>0.14811274085975007</v>
      </c>
      <c r="N413" s="27">
        <f>K413/'I Disease Parameters'!$E$13</f>
        <v>4.8073752971673774E-2</v>
      </c>
      <c r="O413" s="27">
        <f>L413/'I Disease Parameters'!$E$13</f>
        <v>4.9250000000000002E-2</v>
      </c>
      <c r="P413" s="27">
        <f>(1-L413)/'I Disease Parameters'!$E$13</f>
        <v>7.5000000000000067E-4</v>
      </c>
      <c r="Q413" s="19">
        <f t="shared" si="153"/>
        <v>569162.29274244944</v>
      </c>
      <c r="R413" s="17">
        <f t="shared" si="154"/>
        <v>1153.9312939047682</v>
      </c>
      <c r="S413" s="17">
        <f t="shared" si="155"/>
        <v>12215.336050165542</v>
      </c>
      <c r="T413" s="17">
        <f t="shared" si="156"/>
        <v>2865.3257491237355</v>
      </c>
      <c r="U413" s="17">
        <f t="shared" si="157"/>
        <v>5229888.1663672738</v>
      </c>
      <c r="V413" s="17">
        <f t="shared" si="158"/>
        <v>14983.890116405559</v>
      </c>
      <c r="W413" s="17">
        <f t="shared" si="159"/>
        <v>5815285.0522029176</v>
      </c>
      <c r="X413" s="18">
        <f t="shared" ca="1" si="150"/>
        <v>218477.31787760227</v>
      </c>
      <c r="Y413" s="17">
        <f t="shared" si="160"/>
        <v>-63.436467795516364</v>
      </c>
      <c r="Z413" s="17">
        <f t="shared" si="161"/>
        <v>-41.709852010693112</v>
      </c>
      <c r="AA413" s="17">
        <f t="shared" si="162"/>
        <v>-439.20661765214027</v>
      </c>
      <c r="AB413" s="17">
        <f t="shared" si="163"/>
        <v>-103.02377498278656</v>
      </c>
      <c r="AC413" s="17">
        <f t="shared" si="164"/>
        <v>707.28573264926672</v>
      </c>
      <c r="AD413" s="18">
        <f t="shared" si="165"/>
        <v>2.2262621430800209</v>
      </c>
      <c r="AE413" s="19">
        <f>IF($B413&gt;$C$1,"",p_2*$Q412*($S412/$W412)+p_3*$Q412*($T412/$W412))</f>
        <v>197.4347558182337</v>
      </c>
      <c r="AF413" s="17">
        <f>IF($B413&gt;$C$1,"",p_4*$R412)</f>
        <v>193.69386563830474</v>
      </c>
      <c r="AG413" s="17">
        <f>IF($B413&gt;$C$1,"",p_5*$R412)</f>
        <v>45.43436354478753</v>
      </c>
      <c r="AH413" s="18">
        <f t="shared" si="166"/>
        <v>239.12822918309229</v>
      </c>
      <c r="AI413" s="72"/>
      <c r="AJ413" s="73"/>
      <c r="AK413" s="73"/>
      <c r="AL413" s="72"/>
      <c r="AM413" s="73"/>
      <c r="AN413" s="73">
        <f t="shared" si="167"/>
        <v>518</v>
      </c>
      <c r="AO413" s="19" t="str">
        <f t="shared" ca="1" si="168"/>
        <v>-</v>
      </c>
      <c r="AP413" s="17" t="str">
        <f t="shared" ca="1" si="169"/>
        <v>-</v>
      </c>
      <c r="AQ413" s="17" t="str">
        <f t="shared" ca="1" si="170"/>
        <v>-</v>
      </c>
      <c r="AR413" s="66" t="str">
        <f t="shared" ca="1" si="171"/>
        <v>-</v>
      </c>
    </row>
    <row r="414" spans="1:44" s="1" customFormat="1" ht="12" x14ac:dyDescent="0.35">
      <c r="A414" s="84"/>
      <c r="B414" s="40">
        <f t="shared" si="151"/>
        <v>411</v>
      </c>
      <c r="C414" s="41">
        <f t="shared" si="152"/>
        <v>44262</v>
      </c>
      <c r="D414" s="28">
        <f>'I Disease Parameters'!$E$6/(1000*365)</f>
        <v>2.4383561643835616E-5</v>
      </c>
      <c r="E414" s="28">
        <f>'I Disease Parameters'!$E$7/(1000*365)</f>
        <v>1.3698630136986302E-5</v>
      </c>
      <c r="F414" s="27">
        <f>(1-'I Disease Parameters'!$E$8)/'I Disease Parameters'!$E$10</f>
        <v>0.16200000000000001</v>
      </c>
      <c r="G414" s="27">
        <f>'I Disease Parameters'!$E$8/'I Disease Parameters'!$E$11</f>
        <v>3.7999999999999999E-2</v>
      </c>
      <c r="H414" s="27">
        <f>1/'I Disease Parameters'!$E$12</f>
        <v>0.05</v>
      </c>
      <c r="I414" s="27">
        <f>'I Disease Parameters'!$E$9/'I Disease Parameters'!$E$14</f>
        <v>0</v>
      </c>
      <c r="J414" s="82">
        <f t="shared" si="172"/>
        <v>2.9622548171950012</v>
      </c>
      <c r="K414" s="60">
        <f t="shared" si="173"/>
        <v>0.96147505943347544</v>
      </c>
      <c r="L414" s="30">
        <f t="shared" si="174"/>
        <v>0.98499999999999999</v>
      </c>
      <c r="M414" s="27">
        <f>J414/'I Disease Parameters'!$E$12</f>
        <v>0.14811274085975007</v>
      </c>
      <c r="N414" s="27">
        <f>K414/'I Disease Parameters'!$E$13</f>
        <v>4.8073752971673774E-2</v>
      </c>
      <c r="O414" s="27">
        <f>L414/'I Disease Parameters'!$E$13</f>
        <v>4.9250000000000002E-2</v>
      </c>
      <c r="P414" s="27">
        <f>(1-L414)/'I Disease Parameters'!$E$13</f>
        <v>7.5000000000000067E-4</v>
      </c>
      <c r="Q414" s="19">
        <f t="shared" si="153"/>
        <v>569105.73425914941</v>
      </c>
      <c r="R414" s="17">
        <f t="shared" si="154"/>
        <v>1113.6883289564282</v>
      </c>
      <c r="S414" s="17">
        <f t="shared" si="155"/>
        <v>11791.338783899289</v>
      </c>
      <c r="T414" s="17">
        <f t="shared" si="156"/>
        <v>2765.8695997982709</v>
      </c>
      <c r="U414" s="17">
        <f t="shared" si="157"/>
        <v>5230568.4081592783</v>
      </c>
      <c r="V414" s="17">
        <f t="shared" si="158"/>
        <v>14986.039110717402</v>
      </c>
      <c r="W414" s="17">
        <f t="shared" si="159"/>
        <v>5815345.0391310817</v>
      </c>
      <c r="X414" s="18">
        <f t="shared" ca="1" si="150"/>
        <v>218477.31787760227</v>
      </c>
      <c r="Y414" s="17">
        <f t="shared" si="160"/>
        <v>-56.558483300032094</v>
      </c>
      <c r="Z414" s="17">
        <f t="shared" si="161"/>
        <v>-40.242964948339932</v>
      </c>
      <c r="AA414" s="17">
        <f t="shared" si="162"/>
        <v>-423.99726626625306</v>
      </c>
      <c r="AB414" s="17">
        <f t="shared" si="163"/>
        <v>-99.456149325464594</v>
      </c>
      <c r="AC414" s="17">
        <f t="shared" si="164"/>
        <v>680.24179200455546</v>
      </c>
      <c r="AD414" s="18">
        <f t="shared" si="165"/>
        <v>2.1489943118431256</v>
      </c>
      <c r="AE414" s="19">
        <f>IF($B414&gt;$C$1,"",p_2*$Q413*($S413/$W413)+p_3*$Q413*($T413/$W413))</f>
        <v>190.55910111061235</v>
      </c>
      <c r="AF414" s="17">
        <f>IF($B414&gt;$C$1,"",p_4*$R413)</f>
        <v>186.93686961257245</v>
      </c>
      <c r="AG414" s="17">
        <f>IF($B414&gt;$C$1,"",p_5*$R413)</f>
        <v>43.849389168381187</v>
      </c>
      <c r="AH414" s="18">
        <f t="shared" si="166"/>
        <v>230.78625878095363</v>
      </c>
      <c r="AI414" s="72"/>
      <c r="AJ414" s="73"/>
      <c r="AK414" s="73"/>
      <c r="AL414" s="72"/>
      <c r="AM414" s="73"/>
      <c r="AN414" s="73">
        <f t="shared" si="167"/>
        <v>518</v>
      </c>
      <c r="AO414" s="19" t="str">
        <f t="shared" ca="1" si="168"/>
        <v>-</v>
      </c>
      <c r="AP414" s="17" t="str">
        <f t="shared" ca="1" si="169"/>
        <v>-</v>
      </c>
      <c r="AQ414" s="17" t="str">
        <f t="shared" ca="1" si="170"/>
        <v>-</v>
      </c>
      <c r="AR414" s="66" t="str">
        <f t="shared" ca="1" si="171"/>
        <v>-</v>
      </c>
    </row>
    <row r="415" spans="1:44" s="1" customFormat="1" ht="12" x14ac:dyDescent="0.35">
      <c r="A415" s="84"/>
      <c r="B415" s="40">
        <f t="shared" si="151"/>
        <v>412</v>
      </c>
      <c r="C415" s="41">
        <f t="shared" si="152"/>
        <v>44263</v>
      </c>
      <c r="D415" s="28">
        <f>'I Disease Parameters'!$E$6/(1000*365)</f>
        <v>2.4383561643835616E-5</v>
      </c>
      <c r="E415" s="28">
        <f>'I Disease Parameters'!$E$7/(1000*365)</f>
        <v>1.3698630136986302E-5</v>
      </c>
      <c r="F415" s="27">
        <f>(1-'I Disease Parameters'!$E$8)/'I Disease Parameters'!$E$10</f>
        <v>0.16200000000000001</v>
      </c>
      <c r="G415" s="27">
        <f>'I Disease Parameters'!$E$8/'I Disease Parameters'!$E$11</f>
        <v>3.7999999999999999E-2</v>
      </c>
      <c r="H415" s="27">
        <f>1/'I Disease Parameters'!$E$12</f>
        <v>0.05</v>
      </c>
      <c r="I415" s="27">
        <f>'I Disease Parameters'!$E$9/'I Disease Parameters'!$E$14</f>
        <v>0</v>
      </c>
      <c r="J415" s="82">
        <f t="shared" si="172"/>
        <v>2.9622548171950012</v>
      </c>
      <c r="K415" s="60">
        <f t="shared" si="173"/>
        <v>0.96147505943347544</v>
      </c>
      <c r="L415" s="30">
        <f t="shared" si="174"/>
        <v>0.98499999999999999</v>
      </c>
      <c r="M415" s="27">
        <f>J415/'I Disease Parameters'!$E$12</f>
        <v>0.14811274085975007</v>
      </c>
      <c r="N415" s="27">
        <f>K415/'I Disease Parameters'!$E$13</f>
        <v>4.8073752971673774E-2</v>
      </c>
      <c r="O415" s="27">
        <f>L415/'I Disease Parameters'!$E$13</f>
        <v>4.9250000000000002E-2</v>
      </c>
      <c r="P415" s="27">
        <f>(1-L415)/'I Disease Parameters'!$E$13</f>
        <v>7.5000000000000067E-4</v>
      </c>
      <c r="Q415" s="19">
        <f t="shared" si="153"/>
        <v>569055.81254187925</v>
      </c>
      <c r="R415" s="17">
        <f t="shared" si="154"/>
        <v>1074.859979710187</v>
      </c>
      <c r="S415" s="17">
        <f t="shared" si="155"/>
        <v>11382.027828806446</v>
      </c>
      <c r="T415" s="17">
        <f t="shared" si="156"/>
        <v>2669.8583876840462</v>
      </c>
      <c r="U415" s="17">
        <f t="shared" si="157"/>
        <v>5231222.5425542332</v>
      </c>
      <c r="V415" s="17">
        <f t="shared" si="158"/>
        <v>14988.113512917251</v>
      </c>
      <c r="W415" s="17">
        <f t="shared" si="159"/>
        <v>5815405.1012923131</v>
      </c>
      <c r="X415" s="18">
        <f t="shared" ca="1" si="150"/>
        <v>218477.31787760227</v>
      </c>
      <c r="Y415" s="17">
        <f t="shared" si="160"/>
        <v>-49.921717270161025</v>
      </c>
      <c r="Z415" s="17">
        <f t="shared" si="161"/>
        <v>-38.82834924624126</v>
      </c>
      <c r="AA415" s="17">
        <f t="shared" si="162"/>
        <v>-409.31095509284387</v>
      </c>
      <c r="AB415" s="17">
        <f t="shared" si="163"/>
        <v>-96.011212114224691</v>
      </c>
      <c r="AC415" s="17">
        <f t="shared" si="164"/>
        <v>654.13439495489001</v>
      </c>
      <c r="AD415" s="18">
        <f t="shared" si="165"/>
        <v>2.0744021998489188</v>
      </c>
      <c r="AE415" s="19">
        <f>IF($B415&gt;$C$1,"",p_2*$Q414*($S414/$W414)+p_3*$Q414*($T414/$W414))</f>
        <v>183.92457254955045</v>
      </c>
      <c r="AF415" s="17">
        <f>IF($B415&gt;$C$1,"",p_4*$R414)</f>
        <v>180.41750929094138</v>
      </c>
      <c r="AG415" s="17">
        <f>IF($B415&gt;$C$1,"",p_5*$R414)</f>
        <v>42.320156500344268</v>
      </c>
      <c r="AH415" s="18">
        <f t="shared" si="166"/>
        <v>222.73766579128565</v>
      </c>
      <c r="AI415" s="72"/>
      <c r="AJ415" s="73"/>
      <c r="AK415" s="73"/>
      <c r="AL415" s="72"/>
      <c r="AM415" s="73"/>
      <c r="AN415" s="73">
        <f t="shared" si="167"/>
        <v>518</v>
      </c>
      <c r="AO415" s="19" t="str">
        <f t="shared" ca="1" si="168"/>
        <v>-</v>
      </c>
      <c r="AP415" s="17" t="str">
        <f t="shared" ca="1" si="169"/>
        <v>-</v>
      </c>
      <c r="AQ415" s="17" t="str">
        <f t="shared" ca="1" si="170"/>
        <v>-</v>
      </c>
      <c r="AR415" s="66" t="str">
        <f t="shared" ca="1" si="171"/>
        <v>-</v>
      </c>
    </row>
    <row r="416" spans="1:44" s="1" customFormat="1" ht="12" x14ac:dyDescent="0.35">
      <c r="A416" s="84"/>
      <c r="B416" s="40">
        <f t="shared" si="151"/>
        <v>413</v>
      </c>
      <c r="C416" s="41">
        <f t="shared" si="152"/>
        <v>44264</v>
      </c>
      <c r="D416" s="28">
        <f>'I Disease Parameters'!$E$6/(1000*365)</f>
        <v>2.4383561643835616E-5</v>
      </c>
      <c r="E416" s="28">
        <f>'I Disease Parameters'!$E$7/(1000*365)</f>
        <v>1.3698630136986302E-5</v>
      </c>
      <c r="F416" s="27">
        <f>(1-'I Disease Parameters'!$E$8)/'I Disease Parameters'!$E$10</f>
        <v>0.16200000000000001</v>
      </c>
      <c r="G416" s="27">
        <f>'I Disease Parameters'!$E$8/'I Disease Parameters'!$E$11</f>
        <v>3.7999999999999999E-2</v>
      </c>
      <c r="H416" s="27">
        <f>1/'I Disease Parameters'!$E$12</f>
        <v>0.05</v>
      </c>
      <c r="I416" s="27">
        <f>'I Disease Parameters'!$E$9/'I Disease Parameters'!$E$14</f>
        <v>0</v>
      </c>
      <c r="J416" s="82">
        <f t="shared" si="172"/>
        <v>2.9622548171950012</v>
      </c>
      <c r="K416" s="60">
        <f t="shared" si="173"/>
        <v>0.96147505943347544</v>
      </c>
      <c r="L416" s="30">
        <f t="shared" si="174"/>
        <v>0.98499999999999999</v>
      </c>
      <c r="M416" s="27">
        <f>J416/'I Disease Parameters'!$E$12</f>
        <v>0.14811274085975007</v>
      </c>
      <c r="N416" s="27">
        <f>K416/'I Disease Parameters'!$E$13</f>
        <v>4.8073752971673774E-2</v>
      </c>
      <c r="O416" s="27">
        <f>L416/'I Disease Parameters'!$E$13</f>
        <v>4.9250000000000002E-2</v>
      </c>
      <c r="P416" s="27">
        <f>(1-L416)/'I Disease Parameters'!$E$13</f>
        <v>7.5000000000000067E-4</v>
      </c>
      <c r="Q416" s="19">
        <f t="shared" si="153"/>
        <v>569012.29492602334</v>
      </c>
      <c r="R416" s="17">
        <f t="shared" si="154"/>
        <v>1037.3958791827422</v>
      </c>
      <c r="S416" s="17">
        <f t="shared" si="155"/>
        <v>10986.897835889738</v>
      </c>
      <c r="T416" s="17">
        <f t="shared" si="156"/>
        <v>2577.1735741262601</v>
      </c>
      <c r="U416" s="17">
        <f t="shared" si="157"/>
        <v>5231851.4738884922</v>
      </c>
      <c r="V416" s="17">
        <f t="shared" si="158"/>
        <v>14990.115906708013</v>
      </c>
      <c r="W416" s="17">
        <f t="shared" si="159"/>
        <v>5815465.2361037144</v>
      </c>
      <c r="X416" s="18">
        <f t="shared" ca="1" si="150"/>
        <v>218477.31787760227</v>
      </c>
      <c r="Y416" s="17">
        <f t="shared" si="160"/>
        <v>-43.517615855904296</v>
      </c>
      <c r="Z416" s="17">
        <f t="shared" si="161"/>
        <v>-37.464100527444771</v>
      </c>
      <c r="AA416" s="17">
        <f t="shared" si="162"/>
        <v>-395.12999291670712</v>
      </c>
      <c r="AB416" s="17">
        <f t="shared" si="163"/>
        <v>-92.684813557786129</v>
      </c>
      <c r="AC416" s="17">
        <f t="shared" si="164"/>
        <v>628.9313342589885</v>
      </c>
      <c r="AD416" s="18">
        <f t="shared" si="165"/>
        <v>2.0023937907626532</v>
      </c>
      <c r="AE416" s="19">
        <f>IF($B416&gt;$C$1,"",p_2*$Q415*($S415/$W415)+p_3*$Q415*($T415/$W415))</f>
        <v>177.52261952390387</v>
      </c>
      <c r="AF416" s="17">
        <f>IF($B416&gt;$C$1,"",p_4*$R415)</f>
        <v>174.12731671305031</v>
      </c>
      <c r="AG416" s="17">
        <f>IF($B416&gt;$C$1,"",p_5*$R415)</f>
        <v>40.844679228987104</v>
      </c>
      <c r="AH416" s="18">
        <f t="shared" si="166"/>
        <v>214.97199594203741</v>
      </c>
      <c r="AI416" s="72"/>
      <c r="AJ416" s="73"/>
      <c r="AK416" s="73"/>
      <c r="AL416" s="72"/>
      <c r="AM416" s="73"/>
      <c r="AN416" s="73">
        <f t="shared" si="167"/>
        <v>518</v>
      </c>
      <c r="AO416" s="19" t="str">
        <f t="shared" ca="1" si="168"/>
        <v>-</v>
      </c>
      <c r="AP416" s="17" t="str">
        <f t="shared" ca="1" si="169"/>
        <v>-</v>
      </c>
      <c r="AQ416" s="17" t="str">
        <f t="shared" ca="1" si="170"/>
        <v>-</v>
      </c>
      <c r="AR416" s="66" t="str">
        <f t="shared" ca="1" si="171"/>
        <v>-</v>
      </c>
    </row>
    <row r="417" spans="1:44" s="1" customFormat="1" ht="12" x14ac:dyDescent="0.35">
      <c r="A417" s="84"/>
      <c r="B417" s="40">
        <f t="shared" si="151"/>
        <v>414</v>
      </c>
      <c r="C417" s="41">
        <f t="shared" si="152"/>
        <v>44265</v>
      </c>
      <c r="D417" s="28">
        <f>'I Disease Parameters'!$E$6/(1000*365)</f>
        <v>2.4383561643835616E-5</v>
      </c>
      <c r="E417" s="28">
        <f>'I Disease Parameters'!$E$7/(1000*365)</f>
        <v>1.3698630136986302E-5</v>
      </c>
      <c r="F417" s="27">
        <f>(1-'I Disease Parameters'!$E$8)/'I Disease Parameters'!$E$10</f>
        <v>0.16200000000000001</v>
      </c>
      <c r="G417" s="27">
        <f>'I Disease Parameters'!$E$8/'I Disease Parameters'!$E$11</f>
        <v>3.7999999999999999E-2</v>
      </c>
      <c r="H417" s="27">
        <f>1/'I Disease Parameters'!$E$12</f>
        <v>0.05</v>
      </c>
      <c r="I417" s="27">
        <f>'I Disease Parameters'!$E$9/'I Disease Parameters'!$E$14</f>
        <v>0</v>
      </c>
      <c r="J417" s="82">
        <f t="shared" si="172"/>
        <v>2.9622548171950012</v>
      </c>
      <c r="K417" s="60">
        <f t="shared" si="173"/>
        <v>0.96147505943347544</v>
      </c>
      <c r="L417" s="30">
        <f t="shared" si="174"/>
        <v>0.98499999999999999</v>
      </c>
      <c r="M417" s="27">
        <f>J417/'I Disease Parameters'!$E$12</f>
        <v>0.14811274085975007</v>
      </c>
      <c r="N417" s="27">
        <f>K417/'I Disease Parameters'!$E$13</f>
        <v>4.8073752971673774E-2</v>
      </c>
      <c r="O417" s="27">
        <f>L417/'I Disease Parameters'!$E$13</f>
        <v>4.9250000000000002E-2</v>
      </c>
      <c r="P417" s="27">
        <f>(1-L417)/'I Disease Parameters'!$E$13</f>
        <v>7.5000000000000067E-4</v>
      </c>
      <c r="Q417" s="19">
        <f t="shared" si="153"/>
        <v>568974.95699179696</v>
      </c>
      <c r="R417" s="17">
        <f t="shared" si="154"/>
        <v>1001.2474927706224</v>
      </c>
      <c r="S417" s="17">
        <f t="shared" si="155"/>
        <v>10605.46057107305</v>
      </c>
      <c r="T417" s="17">
        <f t="shared" si="156"/>
        <v>2487.7006350813008</v>
      </c>
      <c r="U417" s="17">
        <f t="shared" si="157"/>
        <v>5232456.0753805395</v>
      </c>
      <c r="V417" s="17">
        <f t="shared" si="158"/>
        <v>14992.048786888608</v>
      </c>
      <c r="W417" s="17">
        <f t="shared" si="159"/>
        <v>5815525.4410712617</v>
      </c>
      <c r="X417" s="18">
        <f t="shared" ca="1" si="150"/>
        <v>218477.31787760227</v>
      </c>
      <c r="Y417" s="17">
        <f t="shared" si="160"/>
        <v>-37.33793422637973</v>
      </c>
      <c r="Z417" s="17">
        <f t="shared" si="161"/>
        <v>-36.148386412119748</v>
      </c>
      <c r="AA417" s="17">
        <f t="shared" si="162"/>
        <v>-381.43726481668818</v>
      </c>
      <c r="AB417" s="17">
        <f t="shared" si="163"/>
        <v>-89.472939044959276</v>
      </c>
      <c r="AC417" s="17">
        <f t="shared" si="164"/>
        <v>604.60149204730988</v>
      </c>
      <c r="AD417" s="18">
        <f t="shared" si="165"/>
        <v>1.9328801805950206</v>
      </c>
      <c r="AE417" s="19">
        <f>IF($B417&gt;$C$1,"",p_2*$Q416*($S416/$W416)+p_3*$Q416*($T416/$W416))</f>
        <v>171.34500032688334</v>
      </c>
      <c r="AF417" s="17">
        <f>IF($B417&gt;$C$1,"",p_4*$R416)</f>
        <v>168.05813242760425</v>
      </c>
      <c r="AG417" s="17">
        <f>IF($B417&gt;$C$1,"",p_5*$R416)</f>
        <v>39.4210434089442</v>
      </c>
      <c r="AH417" s="18">
        <f t="shared" si="166"/>
        <v>207.47917583654845</v>
      </c>
      <c r="AI417" s="72"/>
      <c r="AJ417" s="73"/>
      <c r="AK417" s="73"/>
      <c r="AL417" s="72"/>
      <c r="AM417" s="73"/>
      <c r="AN417" s="73">
        <f t="shared" si="167"/>
        <v>518</v>
      </c>
      <c r="AO417" s="19" t="str">
        <f t="shared" ca="1" si="168"/>
        <v>-</v>
      </c>
      <c r="AP417" s="17" t="str">
        <f t="shared" ca="1" si="169"/>
        <v>-</v>
      </c>
      <c r="AQ417" s="17" t="str">
        <f t="shared" ca="1" si="170"/>
        <v>-</v>
      </c>
      <c r="AR417" s="66" t="str">
        <f t="shared" ca="1" si="171"/>
        <v>-</v>
      </c>
    </row>
    <row r="418" spans="1:44" s="1" customFormat="1" ht="12" x14ac:dyDescent="0.35">
      <c r="A418" s="84"/>
      <c r="B418" s="40">
        <f t="shared" si="151"/>
        <v>415</v>
      </c>
      <c r="C418" s="41">
        <f t="shared" si="152"/>
        <v>44266</v>
      </c>
      <c r="D418" s="28">
        <f>'I Disease Parameters'!$E$6/(1000*365)</f>
        <v>2.4383561643835616E-5</v>
      </c>
      <c r="E418" s="28">
        <f>'I Disease Parameters'!$E$7/(1000*365)</f>
        <v>1.3698630136986302E-5</v>
      </c>
      <c r="F418" s="27">
        <f>(1-'I Disease Parameters'!$E$8)/'I Disease Parameters'!$E$10</f>
        <v>0.16200000000000001</v>
      </c>
      <c r="G418" s="27">
        <f>'I Disease Parameters'!$E$8/'I Disease Parameters'!$E$11</f>
        <v>3.7999999999999999E-2</v>
      </c>
      <c r="H418" s="27">
        <f>1/'I Disease Parameters'!$E$12</f>
        <v>0.05</v>
      </c>
      <c r="I418" s="27">
        <f>'I Disease Parameters'!$E$9/'I Disease Parameters'!$E$14</f>
        <v>0</v>
      </c>
      <c r="J418" s="82">
        <f t="shared" si="172"/>
        <v>2.9622548171950012</v>
      </c>
      <c r="K418" s="60">
        <f t="shared" si="173"/>
        <v>0.96147505943347544</v>
      </c>
      <c r="L418" s="30">
        <f t="shared" si="174"/>
        <v>0.98499999999999999</v>
      </c>
      <c r="M418" s="27">
        <f>J418/'I Disease Parameters'!$E$12</f>
        <v>0.14811274085975007</v>
      </c>
      <c r="N418" s="27">
        <f>K418/'I Disease Parameters'!$E$13</f>
        <v>4.8073752971673774E-2</v>
      </c>
      <c r="O418" s="27">
        <f>L418/'I Disease Parameters'!$E$13</f>
        <v>4.9250000000000002E-2</v>
      </c>
      <c r="P418" s="27">
        <f>(1-L418)/'I Disease Parameters'!$E$13</f>
        <v>7.5000000000000067E-4</v>
      </c>
      <c r="Q418" s="19">
        <f t="shared" si="153"/>
        <v>568943.5822667469</v>
      </c>
      <c r="R418" s="17">
        <f t="shared" si="154"/>
        <v>966.36804913802473</v>
      </c>
      <c r="S418" s="17">
        <f t="shared" si="155"/>
        <v>10237.244356066443</v>
      </c>
      <c r="T418" s="17">
        <f t="shared" si="156"/>
        <v>2401.3289299616281</v>
      </c>
      <c r="U418" s="17">
        <f t="shared" si="157"/>
        <v>5233037.1901848866</v>
      </c>
      <c r="V418" s="17">
        <f t="shared" si="158"/>
        <v>14993.91456236492</v>
      </c>
      <c r="W418" s="17">
        <f t="shared" si="159"/>
        <v>5815585.7137867995</v>
      </c>
      <c r="X418" s="18">
        <f t="shared" ca="1" si="150"/>
        <v>218477.31787760227</v>
      </c>
      <c r="Y418" s="17">
        <f t="shared" si="160"/>
        <v>-31.374725050060079</v>
      </c>
      <c r="Z418" s="17">
        <f t="shared" si="161"/>
        <v>-34.879443632597713</v>
      </c>
      <c r="AA418" s="17">
        <f t="shared" si="162"/>
        <v>-368.21621500660694</v>
      </c>
      <c r="AB418" s="17">
        <f t="shared" si="163"/>
        <v>-86.371705119672697</v>
      </c>
      <c r="AC418" s="17">
        <f t="shared" si="164"/>
        <v>581.11480434704572</v>
      </c>
      <c r="AD418" s="18">
        <f t="shared" si="165"/>
        <v>1.8657754763116827</v>
      </c>
      <c r="AE418" s="19">
        <f>IF($B418&gt;$C$1,"",p_2*$Q417*($S417/$W417)+p_3*$Q417*($T417/$W417))</f>
        <v>165.38377064060569</v>
      </c>
      <c r="AF418" s="17">
        <f>IF($B418&gt;$C$1,"",p_4*$R417)</f>
        <v>162.20209382884084</v>
      </c>
      <c r="AG418" s="17">
        <f>IF($B418&gt;$C$1,"",p_5*$R417)</f>
        <v>38.047404725283648</v>
      </c>
      <c r="AH418" s="18">
        <f t="shared" si="166"/>
        <v>200.2494985541245</v>
      </c>
      <c r="AI418" s="72"/>
      <c r="AJ418" s="73"/>
      <c r="AK418" s="73"/>
      <c r="AL418" s="72"/>
      <c r="AM418" s="73"/>
      <c r="AN418" s="73">
        <f t="shared" si="167"/>
        <v>518</v>
      </c>
      <c r="AO418" s="19" t="str">
        <f t="shared" ca="1" si="168"/>
        <v>-</v>
      </c>
      <c r="AP418" s="17" t="str">
        <f t="shared" ca="1" si="169"/>
        <v>-</v>
      </c>
      <c r="AQ418" s="17" t="str">
        <f t="shared" ca="1" si="170"/>
        <v>-</v>
      </c>
      <c r="AR418" s="66" t="str">
        <f t="shared" ca="1" si="171"/>
        <v>-</v>
      </c>
    </row>
    <row r="419" spans="1:44" s="1" customFormat="1" ht="12" x14ac:dyDescent="0.35">
      <c r="A419" s="84"/>
      <c r="B419" s="40">
        <f t="shared" si="151"/>
        <v>416</v>
      </c>
      <c r="C419" s="41">
        <f t="shared" si="152"/>
        <v>44267</v>
      </c>
      <c r="D419" s="28">
        <f>'I Disease Parameters'!$E$6/(1000*365)</f>
        <v>2.4383561643835616E-5</v>
      </c>
      <c r="E419" s="28">
        <f>'I Disease Parameters'!$E$7/(1000*365)</f>
        <v>1.3698630136986302E-5</v>
      </c>
      <c r="F419" s="27">
        <f>(1-'I Disease Parameters'!$E$8)/'I Disease Parameters'!$E$10</f>
        <v>0.16200000000000001</v>
      </c>
      <c r="G419" s="27">
        <f>'I Disease Parameters'!$E$8/'I Disease Parameters'!$E$11</f>
        <v>3.7999999999999999E-2</v>
      </c>
      <c r="H419" s="27">
        <f>1/'I Disease Parameters'!$E$12</f>
        <v>0.05</v>
      </c>
      <c r="I419" s="27">
        <f>'I Disease Parameters'!$E$9/'I Disease Parameters'!$E$14</f>
        <v>0</v>
      </c>
      <c r="J419" s="82">
        <f t="shared" si="172"/>
        <v>2.9622548171950012</v>
      </c>
      <c r="K419" s="60">
        <f t="shared" si="173"/>
        <v>0.96147505943347544</v>
      </c>
      <c r="L419" s="30">
        <f t="shared" si="174"/>
        <v>0.98499999999999999</v>
      </c>
      <c r="M419" s="27">
        <f>J419/'I Disease Parameters'!$E$12</f>
        <v>0.14811274085975007</v>
      </c>
      <c r="N419" s="27">
        <f>K419/'I Disease Parameters'!$E$13</f>
        <v>4.8073752971673774E-2</v>
      </c>
      <c r="O419" s="27">
        <f>L419/'I Disease Parameters'!$E$13</f>
        <v>4.9250000000000002E-2</v>
      </c>
      <c r="P419" s="27">
        <f>(1-L419)/'I Disease Parameters'!$E$13</f>
        <v>7.5000000000000067E-4</v>
      </c>
      <c r="Q419" s="19">
        <f t="shared" si="153"/>
        <v>568917.9619393195</v>
      </c>
      <c r="R419" s="17">
        <f t="shared" si="154"/>
        <v>932.71247386424261</v>
      </c>
      <c r="S419" s="17">
        <f t="shared" si="155"/>
        <v>9881.7935259994265</v>
      </c>
      <c r="T419" s="17">
        <f t="shared" si="156"/>
        <v>2317.951574413943</v>
      </c>
      <c r="U419" s="17">
        <f t="shared" si="157"/>
        <v>5233595.6324115293</v>
      </c>
      <c r="V419" s="17">
        <f t="shared" si="158"/>
        <v>14995.715559062392</v>
      </c>
      <c r="W419" s="17">
        <f t="shared" si="159"/>
        <v>5815646.0519251265</v>
      </c>
      <c r="X419" s="18">
        <f t="shared" ca="1" si="150"/>
        <v>218477.31787760227</v>
      </c>
      <c r="Y419" s="17">
        <f t="shared" si="160"/>
        <v>-25.620327427401207</v>
      </c>
      <c r="Z419" s="17">
        <f t="shared" si="161"/>
        <v>-33.655575273782119</v>
      </c>
      <c r="AA419" s="17">
        <f t="shared" si="162"/>
        <v>-355.4508300670168</v>
      </c>
      <c r="AB419" s="17">
        <f t="shared" si="163"/>
        <v>-83.377355547685056</v>
      </c>
      <c r="AC419" s="17">
        <f t="shared" si="164"/>
        <v>558.44222664274275</v>
      </c>
      <c r="AD419" s="18">
        <f t="shared" si="165"/>
        <v>1.8009966974714189</v>
      </c>
      <c r="AE419" s="19">
        <f>IF($B419&gt;$C$1,"",p_2*$Q418*($S418/$W418)+p_3*$Q418*($T418/$W418))</f>
        <v>159.63127247230406</v>
      </c>
      <c r="AF419" s="17">
        <f>IF($B419&gt;$C$1,"",p_4*$R418)</f>
        <v>156.55162396036002</v>
      </c>
      <c r="AG419" s="17">
        <f>IF($B419&gt;$C$1,"",p_5*$R418)</f>
        <v>36.721985867244939</v>
      </c>
      <c r="AH419" s="18">
        <f t="shared" si="166"/>
        <v>193.27360982760496</v>
      </c>
      <c r="AI419" s="72"/>
      <c r="AJ419" s="73"/>
      <c r="AK419" s="73"/>
      <c r="AL419" s="72"/>
      <c r="AM419" s="73"/>
      <c r="AN419" s="73">
        <f t="shared" si="167"/>
        <v>518</v>
      </c>
      <c r="AO419" s="19" t="str">
        <f t="shared" ca="1" si="168"/>
        <v>-</v>
      </c>
      <c r="AP419" s="17" t="str">
        <f t="shared" ca="1" si="169"/>
        <v>-</v>
      </c>
      <c r="AQ419" s="17" t="str">
        <f t="shared" ca="1" si="170"/>
        <v>-</v>
      </c>
      <c r="AR419" s="66" t="str">
        <f t="shared" ca="1" si="171"/>
        <v>-</v>
      </c>
    </row>
    <row r="420" spans="1:44" s="1" customFormat="1" ht="12" x14ac:dyDescent="0.35">
      <c r="A420" s="84"/>
      <c r="B420" s="40">
        <f t="shared" si="151"/>
        <v>417</v>
      </c>
      <c r="C420" s="41">
        <f t="shared" si="152"/>
        <v>44268</v>
      </c>
      <c r="D420" s="28">
        <f>'I Disease Parameters'!$E$6/(1000*365)</f>
        <v>2.4383561643835616E-5</v>
      </c>
      <c r="E420" s="28">
        <f>'I Disease Parameters'!$E$7/(1000*365)</f>
        <v>1.3698630136986302E-5</v>
      </c>
      <c r="F420" s="27">
        <f>(1-'I Disease Parameters'!$E$8)/'I Disease Parameters'!$E$10</f>
        <v>0.16200000000000001</v>
      </c>
      <c r="G420" s="27">
        <f>'I Disease Parameters'!$E$8/'I Disease Parameters'!$E$11</f>
        <v>3.7999999999999999E-2</v>
      </c>
      <c r="H420" s="27">
        <f>1/'I Disease Parameters'!$E$12</f>
        <v>0.05</v>
      </c>
      <c r="I420" s="27">
        <f>'I Disease Parameters'!$E$9/'I Disease Parameters'!$E$14</f>
        <v>0</v>
      </c>
      <c r="J420" s="82">
        <f t="shared" si="172"/>
        <v>2.9622548171950012</v>
      </c>
      <c r="K420" s="60">
        <f t="shared" si="173"/>
        <v>0.96147505943347544</v>
      </c>
      <c r="L420" s="30">
        <f t="shared" si="174"/>
        <v>0.98499999999999999</v>
      </c>
      <c r="M420" s="27">
        <f>J420/'I Disease Parameters'!$E$12</f>
        <v>0.14811274085975007</v>
      </c>
      <c r="N420" s="27">
        <f>K420/'I Disease Parameters'!$E$13</f>
        <v>4.8073752971673774E-2</v>
      </c>
      <c r="O420" s="27">
        <f>L420/'I Disease Parameters'!$E$13</f>
        <v>4.9250000000000002E-2</v>
      </c>
      <c r="P420" s="27">
        <f>(1-L420)/'I Disease Parameters'!$E$13</f>
        <v>7.5000000000000067E-4</v>
      </c>
      <c r="Q420" s="19">
        <f t="shared" si="153"/>
        <v>568897.89458306332</v>
      </c>
      <c r="R420" s="17">
        <f t="shared" si="154"/>
        <v>900.23732573129905</v>
      </c>
      <c r="S420" s="17">
        <f t="shared" si="155"/>
        <v>9538.66790343086</v>
      </c>
      <c r="T420" s="17">
        <f t="shared" si="156"/>
        <v>2237.4653169387934</v>
      </c>
      <c r="U420" s="17">
        <f t="shared" si="157"/>
        <v>5234132.188112014</v>
      </c>
      <c r="V420" s="17">
        <f t="shared" si="158"/>
        <v>14997.454022743203</v>
      </c>
      <c r="W420" s="17">
        <f t="shared" si="159"/>
        <v>5815706.4532411788</v>
      </c>
      <c r="X420" s="18">
        <f t="shared" ca="1" si="150"/>
        <v>218477.31787760227</v>
      </c>
      <c r="Y420" s="17">
        <f t="shared" si="160"/>
        <v>-20.067356256186031</v>
      </c>
      <c r="Z420" s="17">
        <f t="shared" si="161"/>
        <v>-32.475148132943559</v>
      </c>
      <c r="AA420" s="17">
        <f t="shared" si="162"/>
        <v>-343.12562256856654</v>
      </c>
      <c r="AB420" s="17">
        <f t="shared" si="163"/>
        <v>-80.486257475149614</v>
      </c>
      <c r="AC420" s="17">
        <f t="shared" si="164"/>
        <v>536.55570048466325</v>
      </c>
      <c r="AD420" s="18">
        <f t="shared" si="165"/>
        <v>1.7384636808110372</v>
      </c>
      <c r="AE420" s="19">
        <f>IF($B420&gt;$C$1,"",p_2*$Q419*($S419/$W419)+p_3*$Q419*($T419/$W419))</f>
        <v>154.08012352310857</v>
      </c>
      <c r="AF420" s="17">
        <f>IF($B420&gt;$C$1,"",p_4*$R419)</f>
        <v>151.09942076600731</v>
      </c>
      <c r="AG420" s="17">
        <f>IF($B420&gt;$C$1,"",p_5*$R419)</f>
        <v>35.443074006841215</v>
      </c>
      <c r="AH420" s="18">
        <f t="shared" si="166"/>
        <v>186.54249477284853</v>
      </c>
      <c r="AI420" s="72"/>
      <c r="AJ420" s="73"/>
      <c r="AK420" s="73"/>
      <c r="AL420" s="72"/>
      <c r="AM420" s="73"/>
      <c r="AN420" s="73">
        <f t="shared" si="167"/>
        <v>518</v>
      </c>
      <c r="AO420" s="19" t="str">
        <f t="shared" ca="1" si="168"/>
        <v>-</v>
      </c>
      <c r="AP420" s="17" t="str">
        <f t="shared" ca="1" si="169"/>
        <v>-</v>
      </c>
      <c r="AQ420" s="17" t="str">
        <f t="shared" ca="1" si="170"/>
        <v>-</v>
      </c>
      <c r="AR420" s="66" t="str">
        <f t="shared" ca="1" si="171"/>
        <v>-</v>
      </c>
    </row>
    <row r="421" spans="1:44" s="1" customFormat="1" ht="12" x14ac:dyDescent="0.35">
      <c r="A421" s="84"/>
      <c r="B421" s="40">
        <f t="shared" si="151"/>
        <v>418</v>
      </c>
      <c r="C421" s="41">
        <f t="shared" si="152"/>
        <v>44269</v>
      </c>
      <c r="D421" s="28">
        <f>'I Disease Parameters'!$E$6/(1000*365)</f>
        <v>2.4383561643835616E-5</v>
      </c>
      <c r="E421" s="28">
        <f>'I Disease Parameters'!$E$7/(1000*365)</f>
        <v>1.3698630136986302E-5</v>
      </c>
      <c r="F421" s="27">
        <f>(1-'I Disease Parameters'!$E$8)/'I Disease Parameters'!$E$10</f>
        <v>0.16200000000000001</v>
      </c>
      <c r="G421" s="27">
        <f>'I Disease Parameters'!$E$8/'I Disease Parameters'!$E$11</f>
        <v>3.7999999999999999E-2</v>
      </c>
      <c r="H421" s="27">
        <f>1/'I Disease Parameters'!$E$12</f>
        <v>0.05</v>
      </c>
      <c r="I421" s="27">
        <f>'I Disease Parameters'!$E$9/'I Disease Parameters'!$E$14</f>
        <v>0</v>
      </c>
      <c r="J421" s="82">
        <f t="shared" si="172"/>
        <v>2.9622548171950012</v>
      </c>
      <c r="K421" s="60">
        <f t="shared" si="173"/>
        <v>0.96147505943347544</v>
      </c>
      <c r="L421" s="30">
        <f t="shared" si="174"/>
        <v>0.98499999999999999</v>
      </c>
      <c r="M421" s="27">
        <f>J421/'I Disease Parameters'!$E$12</f>
        <v>0.14811274085975007</v>
      </c>
      <c r="N421" s="27">
        <f>K421/'I Disease Parameters'!$E$13</f>
        <v>4.8073752971673774E-2</v>
      </c>
      <c r="O421" s="27">
        <f>L421/'I Disease Parameters'!$E$13</f>
        <v>4.9250000000000002E-2</v>
      </c>
      <c r="P421" s="27">
        <f>(1-L421)/'I Disease Parameters'!$E$13</f>
        <v>7.5000000000000067E-4</v>
      </c>
      <c r="Q421" s="19">
        <f t="shared" si="153"/>
        <v>568883.18589105364</v>
      </c>
      <c r="R421" s="17">
        <f t="shared" si="154"/>
        <v>868.90073553807224</v>
      </c>
      <c r="S421" s="17">
        <f t="shared" si="155"/>
        <v>9207.4422883441785</v>
      </c>
      <c r="T421" s="17">
        <f t="shared" si="156"/>
        <v>2159.7704192598221</v>
      </c>
      <c r="U421" s="17">
        <f t="shared" si="157"/>
        <v>5234647.6162331114</v>
      </c>
      <c r="V421" s="17">
        <f t="shared" si="158"/>
        <v>14999.132121730907</v>
      </c>
      <c r="W421" s="17">
        <f t="shared" si="159"/>
        <v>5815766.9155673068</v>
      </c>
      <c r="X421" s="18">
        <f t="shared" ca="1" si="150"/>
        <v>218477.31787760227</v>
      </c>
      <c r="Y421" s="17">
        <f t="shared" si="160"/>
        <v>-14.708692009677179</v>
      </c>
      <c r="Z421" s="17">
        <f t="shared" si="161"/>
        <v>-31.336590193226812</v>
      </c>
      <c r="AA421" s="17">
        <f t="shared" si="162"/>
        <v>-331.2256150866815</v>
      </c>
      <c r="AB421" s="17">
        <f t="shared" si="163"/>
        <v>-77.694897678971302</v>
      </c>
      <c r="AC421" s="17">
        <f t="shared" si="164"/>
        <v>515.42812109738588</v>
      </c>
      <c r="AD421" s="18">
        <f t="shared" si="165"/>
        <v>1.6780989877042884</v>
      </c>
      <c r="AE421" s="19">
        <f>IF($B421&gt;$C$1,"",p_2*$Q420*($S420/$W420)+p_3*$Q420*($T420/$W420))</f>
        <v>148.72320697119389</v>
      </c>
      <c r="AF421" s="17">
        <f>IF($B421&gt;$C$1,"",p_4*$R420)</f>
        <v>145.83844676847045</v>
      </c>
      <c r="AG421" s="17">
        <f>IF($B421&gt;$C$1,"",p_5*$R420)</f>
        <v>34.209018377789363</v>
      </c>
      <c r="AH421" s="18">
        <f t="shared" si="166"/>
        <v>180.04746514625981</v>
      </c>
      <c r="AI421" s="72"/>
      <c r="AJ421" s="73"/>
      <c r="AK421" s="73"/>
      <c r="AL421" s="72"/>
      <c r="AM421" s="73"/>
      <c r="AN421" s="73">
        <f t="shared" si="167"/>
        <v>518</v>
      </c>
      <c r="AO421" s="19" t="str">
        <f t="shared" ca="1" si="168"/>
        <v>-</v>
      </c>
      <c r="AP421" s="17" t="str">
        <f t="shared" ca="1" si="169"/>
        <v>-</v>
      </c>
      <c r="AQ421" s="17" t="str">
        <f t="shared" ca="1" si="170"/>
        <v>-</v>
      </c>
      <c r="AR421" s="66" t="str">
        <f t="shared" ca="1" si="171"/>
        <v>-</v>
      </c>
    </row>
    <row r="422" spans="1:44" s="1" customFormat="1" ht="12" x14ac:dyDescent="0.35">
      <c r="A422" s="84"/>
      <c r="B422" s="40">
        <f t="shared" si="151"/>
        <v>419</v>
      </c>
      <c r="C422" s="41">
        <f t="shared" si="152"/>
        <v>44270</v>
      </c>
      <c r="D422" s="28">
        <f>'I Disease Parameters'!$E$6/(1000*365)</f>
        <v>2.4383561643835616E-5</v>
      </c>
      <c r="E422" s="28">
        <f>'I Disease Parameters'!$E$7/(1000*365)</f>
        <v>1.3698630136986302E-5</v>
      </c>
      <c r="F422" s="27">
        <f>(1-'I Disease Parameters'!$E$8)/'I Disease Parameters'!$E$10</f>
        <v>0.16200000000000001</v>
      </c>
      <c r="G422" s="27">
        <f>'I Disease Parameters'!$E$8/'I Disease Parameters'!$E$11</f>
        <v>3.7999999999999999E-2</v>
      </c>
      <c r="H422" s="27">
        <f>1/'I Disease Parameters'!$E$12</f>
        <v>0.05</v>
      </c>
      <c r="I422" s="27">
        <f>'I Disease Parameters'!$E$9/'I Disease Parameters'!$E$14</f>
        <v>0</v>
      </c>
      <c r="J422" s="82">
        <f t="shared" si="172"/>
        <v>2.9622548171950012</v>
      </c>
      <c r="K422" s="60">
        <f t="shared" si="173"/>
        <v>0.96147505943347544</v>
      </c>
      <c r="L422" s="30">
        <f t="shared" si="174"/>
        <v>0.98499999999999999</v>
      </c>
      <c r="M422" s="27">
        <f>J422/'I Disease Parameters'!$E$12</f>
        <v>0.14811274085975007</v>
      </c>
      <c r="N422" s="27">
        <f>K422/'I Disease Parameters'!$E$13</f>
        <v>4.8073752971673774E-2</v>
      </c>
      <c r="O422" s="27">
        <f>L422/'I Disease Parameters'!$E$13</f>
        <v>4.9250000000000002E-2</v>
      </c>
      <c r="P422" s="27">
        <f>(1-L422)/'I Disease Parameters'!$E$13</f>
        <v>7.5000000000000067E-4</v>
      </c>
      <c r="Q422" s="19">
        <f t="shared" si="153"/>
        <v>568873.64842013898</v>
      </c>
      <c r="R422" s="17">
        <f t="shared" si="154"/>
        <v>838.66234733258898</v>
      </c>
      <c r="S422" s="17">
        <f t="shared" si="155"/>
        <v>8887.7059637377224</v>
      </c>
      <c r="T422" s="17">
        <f t="shared" si="156"/>
        <v>2084.7705403511231</v>
      </c>
      <c r="U422" s="17">
        <f t="shared" si="157"/>
        <v>5235142.6495390851</v>
      </c>
      <c r="V422" s="17">
        <f t="shared" si="158"/>
        <v>15000.751949545353</v>
      </c>
      <c r="W422" s="17">
        <f t="shared" si="159"/>
        <v>5815827.4368106453</v>
      </c>
      <c r="X422" s="18">
        <f t="shared" ca="1" si="150"/>
        <v>218477.31787760227</v>
      </c>
      <c r="Y422" s="17">
        <f t="shared" si="160"/>
        <v>-9.5374709146562964</v>
      </c>
      <c r="Z422" s="17">
        <f t="shared" si="161"/>
        <v>-30.238388205483261</v>
      </c>
      <c r="AA422" s="17">
        <f t="shared" si="162"/>
        <v>-319.73632460645604</v>
      </c>
      <c r="AB422" s="17">
        <f t="shared" si="163"/>
        <v>-74.999878908698975</v>
      </c>
      <c r="AC422" s="17">
        <f t="shared" si="164"/>
        <v>495.03330597374588</v>
      </c>
      <c r="AD422" s="18">
        <f t="shared" si="165"/>
        <v>1.6198278144456708</v>
      </c>
      <c r="AE422" s="19">
        <f>IF($B422&gt;$C$1,"",p_2*$Q421*($S421/$W421)+p_3*$Q421*($T421/$W421))</f>
        <v>143.55366165193331</v>
      </c>
      <c r="AF422" s="17">
        <f>IF($B422&gt;$C$1,"",p_4*$R421)</f>
        <v>140.76191915716771</v>
      </c>
      <c r="AG422" s="17">
        <f>IF($B422&gt;$C$1,"",p_5*$R421)</f>
        <v>33.018227950446743</v>
      </c>
      <c r="AH422" s="18">
        <f t="shared" si="166"/>
        <v>173.78014710761445</v>
      </c>
      <c r="AI422" s="72"/>
      <c r="AJ422" s="73"/>
      <c r="AK422" s="73"/>
      <c r="AL422" s="72"/>
      <c r="AM422" s="73"/>
      <c r="AN422" s="73">
        <f t="shared" si="167"/>
        <v>518</v>
      </c>
      <c r="AO422" s="19" t="str">
        <f t="shared" ca="1" si="168"/>
        <v>-</v>
      </c>
      <c r="AP422" s="17" t="str">
        <f t="shared" ca="1" si="169"/>
        <v>-</v>
      </c>
      <c r="AQ422" s="17" t="str">
        <f t="shared" ca="1" si="170"/>
        <v>-</v>
      </c>
      <c r="AR422" s="66" t="str">
        <f t="shared" ca="1" si="171"/>
        <v>-</v>
      </c>
    </row>
    <row r="423" spans="1:44" s="1" customFormat="1" ht="12" x14ac:dyDescent="0.35">
      <c r="A423" s="84"/>
      <c r="B423" s="40">
        <f t="shared" si="151"/>
        <v>420</v>
      </c>
      <c r="C423" s="41">
        <f t="shared" si="152"/>
        <v>44271</v>
      </c>
      <c r="D423" s="28">
        <f>'I Disease Parameters'!$E$6/(1000*365)</f>
        <v>2.4383561643835616E-5</v>
      </c>
      <c r="E423" s="28">
        <f>'I Disease Parameters'!$E$7/(1000*365)</f>
        <v>1.3698630136986302E-5</v>
      </c>
      <c r="F423" s="27">
        <f>(1-'I Disease Parameters'!$E$8)/'I Disease Parameters'!$E$10</f>
        <v>0.16200000000000001</v>
      </c>
      <c r="G423" s="27">
        <f>'I Disease Parameters'!$E$8/'I Disease Parameters'!$E$11</f>
        <v>3.7999999999999999E-2</v>
      </c>
      <c r="H423" s="27">
        <f>1/'I Disease Parameters'!$E$12</f>
        <v>0.05</v>
      </c>
      <c r="I423" s="27">
        <f>'I Disease Parameters'!$E$9/'I Disease Parameters'!$E$14</f>
        <v>0</v>
      </c>
      <c r="J423" s="82">
        <f t="shared" si="172"/>
        <v>2.9622548171950012</v>
      </c>
      <c r="K423" s="60">
        <f t="shared" si="173"/>
        <v>0.96147505943347544</v>
      </c>
      <c r="L423" s="30">
        <f t="shared" si="174"/>
        <v>0.98499999999999999</v>
      </c>
      <c r="M423" s="27">
        <f>J423/'I Disease Parameters'!$E$12</f>
        <v>0.14811274085975007</v>
      </c>
      <c r="N423" s="27">
        <f>K423/'I Disease Parameters'!$E$13</f>
        <v>4.8073752971673774E-2</v>
      </c>
      <c r="O423" s="27">
        <f>L423/'I Disease Parameters'!$E$13</f>
        <v>4.9250000000000002E-2</v>
      </c>
      <c r="P423" s="27">
        <f>(1-L423)/'I Disease Parameters'!$E$13</f>
        <v>7.5000000000000067E-4</v>
      </c>
      <c r="Q423" s="19">
        <f t="shared" si="153"/>
        <v>568869.1013446314</v>
      </c>
      <c r="R423" s="17">
        <f t="shared" si="154"/>
        <v>809.48326195925949</v>
      </c>
      <c r="S423" s="17">
        <f t="shared" si="155"/>
        <v>8579.0622164219531</v>
      </c>
      <c r="T423" s="17">
        <f t="shared" si="156"/>
        <v>2012.3726240316525</v>
      </c>
      <c r="U423" s="17">
        <f t="shared" si="157"/>
        <v>5235617.9955035141</v>
      </c>
      <c r="V423" s="17">
        <f t="shared" si="158"/>
        <v>15002.315527450615</v>
      </c>
      <c r="W423" s="17">
        <f t="shared" si="159"/>
        <v>5815888.0149505585</v>
      </c>
      <c r="X423" s="18">
        <f t="shared" ca="1" si="150"/>
        <v>218477.31787760227</v>
      </c>
      <c r="Y423" s="17">
        <f t="shared" si="160"/>
        <v>-4.5470755075803027</v>
      </c>
      <c r="Z423" s="17">
        <f t="shared" si="161"/>
        <v>-29.179085373329485</v>
      </c>
      <c r="AA423" s="17">
        <f t="shared" si="162"/>
        <v>-308.64374731576936</v>
      </c>
      <c r="AB423" s="17">
        <f t="shared" si="163"/>
        <v>-72.397916319470596</v>
      </c>
      <c r="AC423" s="17">
        <f t="shared" si="164"/>
        <v>475.34596442896873</v>
      </c>
      <c r="AD423" s="18">
        <f t="shared" si="165"/>
        <v>1.5635779052627186</v>
      </c>
      <c r="AE423" s="19">
        <f>IF($B423&gt;$C$1,"",p_2*$Q422*($S422/$W422)+p_3*$Q422*($T422/$W422))</f>
        <v>138.56487261849418</v>
      </c>
      <c r="AF423" s="17">
        <f>IF($B423&gt;$C$1,"",p_4*$R422)</f>
        <v>135.86330026787942</v>
      </c>
      <c r="AG423" s="17">
        <f>IF($B423&gt;$C$1,"",p_5*$R422)</f>
        <v>31.869169198638382</v>
      </c>
      <c r="AH423" s="18">
        <f t="shared" si="166"/>
        <v>167.73246946651781</v>
      </c>
      <c r="AI423" s="72"/>
      <c r="AJ423" s="73"/>
      <c r="AK423" s="73"/>
      <c r="AL423" s="72"/>
      <c r="AM423" s="73"/>
      <c r="AN423" s="73">
        <f t="shared" si="167"/>
        <v>518</v>
      </c>
      <c r="AO423" s="19" t="str">
        <f t="shared" ca="1" si="168"/>
        <v>-</v>
      </c>
      <c r="AP423" s="17" t="str">
        <f t="shared" ca="1" si="169"/>
        <v>-</v>
      </c>
      <c r="AQ423" s="17" t="str">
        <f t="shared" ca="1" si="170"/>
        <v>-</v>
      </c>
      <c r="AR423" s="66" t="str">
        <f t="shared" ca="1" si="171"/>
        <v>-</v>
      </c>
    </row>
    <row r="424" spans="1:44" s="1" customFormat="1" ht="12" x14ac:dyDescent="0.35">
      <c r="A424" s="84"/>
      <c r="B424" s="40">
        <f t="shared" si="151"/>
        <v>421</v>
      </c>
      <c r="C424" s="41">
        <f t="shared" si="152"/>
        <v>44272</v>
      </c>
      <c r="D424" s="28">
        <f>'I Disease Parameters'!$E$6/(1000*365)</f>
        <v>2.4383561643835616E-5</v>
      </c>
      <c r="E424" s="28">
        <f>'I Disease Parameters'!$E$7/(1000*365)</f>
        <v>1.3698630136986302E-5</v>
      </c>
      <c r="F424" s="27">
        <f>(1-'I Disease Parameters'!$E$8)/'I Disease Parameters'!$E$10</f>
        <v>0.16200000000000001</v>
      </c>
      <c r="G424" s="27">
        <f>'I Disease Parameters'!$E$8/'I Disease Parameters'!$E$11</f>
        <v>3.7999999999999999E-2</v>
      </c>
      <c r="H424" s="27">
        <f>1/'I Disease Parameters'!$E$12</f>
        <v>0.05</v>
      </c>
      <c r="I424" s="27">
        <f>'I Disease Parameters'!$E$9/'I Disease Parameters'!$E$14</f>
        <v>0</v>
      </c>
      <c r="J424" s="82">
        <f t="shared" si="172"/>
        <v>2.9622548171950012</v>
      </c>
      <c r="K424" s="60">
        <f t="shared" si="173"/>
        <v>0.96147505943347544</v>
      </c>
      <c r="L424" s="30">
        <f t="shared" si="174"/>
        <v>0.98499999999999999</v>
      </c>
      <c r="M424" s="27">
        <f>J424/'I Disease Parameters'!$E$12</f>
        <v>0.14811274085975007</v>
      </c>
      <c r="N424" s="27">
        <f>K424/'I Disease Parameters'!$E$13</f>
        <v>4.8073752971673774E-2</v>
      </c>
      <c r="O424" s="27">
        <f>L424/'I Disease Parameters'!$E$13</f>
        <v>4.9250000000000002E-2</v>
      </c>
      <c r="P424" s="27">
        <f>(1-L424)/'I Disease Parameters'!$E$13</f>
        <v>7.5000000000000067E-4</v>
      </c>
      <c r="Q424" s="19">
        <f t="shared" si="153"/>
        <v>568869.37021907489</v>
      </c>
      <c r="R424" s="17">
        <f t="shared" si="154"/>
        <v>781.32598282267008</v>
      </c>
      <c r="S424" s="17">
        <f t="shared" si="155"/>
        <v>8281.1278726380297</v>
      </c>
      <c r="T424" s="17">
        <f t="shared" si="156"/>
        <v>1942.4867900362472</v>
      </c>
      <c r="U424" s="17">
        <f t="shared" si="157"/>
        <v>5236074.3371716104</v>
      </c>
      <c r="V424" s="17">
        <f t="shared" si="158"/>
        <v>15003.824806918639</v>
      </c>
      <c r="W424" s="17">
        <f t="shared" si="159"/>
        <v>5815948.6480361819</v>
      </c>
      <c r="X424" s="18">
        <f t="shared" ca="1" si="150"/>
        <v>218477.31787760227</v>
      </c>
      <c r="Y424" s="17">
        <f t="shared" si="160"/>
        <v>0.26887444348540157</v>
      </c>
      <c r="Z424" s="17">
        <f t="shared" si="161"/>
        <v>-28.157279136589409</v>
      </c>
      <c r="AA424" s="17">
        <f t="shared" si="162"/>
        <v>-297.9343437839234</v>
      </c>
      <c r="AB424" s="17">
        <f t="shared" si="163"/>
        <v>-69.885833995405392</v>
      </c>
      <c r="AC424" s="17">
        <f t="shared" si="164"/>
        <v>456.341668096371</v>
      </c>
      <c r="AD424" s="18">
        <f t="shared" si="165"/>
        <v>1.5092794680240331</v>
      </c>
      <c r="AE424" s="19">
        <f>IF($B424&gt;$C$1,"",p_2*$Q423*($S423/$W423)+p_3*$Q423*($T423/$W423))</f>
        <v>133.75046206707012</v>
      </c>
      <c r="AF424" s="17">
        <f>IF($B424&gt;$C$1,"",p_4*$R423)</f>
        <v>131.13628843740005</v>
      </c>
      <c r="AG424" s="17">
        <f>IF($B424&gt;$C$1,"",p_5*$R423)</f>
        <v>30.760363954451861</v>
      </c>
      <c r="AH424" s="18">
        <f t="shared" si="166"/>
        <v>161.89665239185192</v>
      </c>
      <c r="AI424" s="72"/>
      <c r="AJ424" s="73"/>
      <c r="AK424" s="73"/>
      <c r="AL424" s="72"/>
      <c r="AM424" s="73"/>
      <c r="AN424" s="73">
        <f t="shared" si="167"/>
        <v>518</v>
      </c>
      <c r="AO424" s="19" t="str">
        <f t="shared" ca="1" si="168"/>
        <v>-</v>
      </c>
      <c r="AP424" s="17" t="str">
        <f t="shared" ca="1" si="169"/>
        <v>-</v>
      </c>
      <c r="AQ424" s="17" t="str">
        <f t="shared" ca="1" si="170"/>
        <v>-</v>
      </c>
      <c r="AR424" s="66" t="str">
        <f t="shared" ca="1" si="171"/>
        <v>-</v>
      </c>
    </row>
    <row r="425" spans="1:44" s="1" customFormat="1" ht="12" x14ac:dyDescent="0.35">
      <c r="A425" s="84"/>
      <c r="B425" s="40">
        <f t="shared" si="151"/>
        <v>422</v>
      </c>
      <c r="C425" s="41">
        <f t="shared" si="152"/>
        <v>44273</v>
      </c>
      <c r="D425" s="28">
        <f>'I Disease Parameters'!$E$6/(1000*365)</f>
        <v>2.4383561643835616E-5</v>
      </c>
      <c r="E425" s="28">
        <f>'I Disease Parameters'!$E$7/(1000*365)</f>
        <v>1.3698630136986302E-5</v>
      </c>
      <c r="F425" s="27">
        <f>(1-'I Disease Parameters'!$E$8)/'I Disease Parameters'!$E$10</f>
        <v>0.16200000000000001</v>
      </c>
      <c r="G425" s="27">
        <f>'I Disease Parameters'!$E$8/'I Disease Parameters'!$E$11</f>
        <v>3.7999999999999999E-2</v>
      </c>
      <c r="H425" s="27">
        <f>1/'I Disease Parameters'!$E$12</f>
        <v>0.05</v>
      </c>
      <c r="I425" s="27">
        <f>'I Disease Parameters'!$E$9/'I Disease Parameters'!$E$14</f>
        <v>0</v>
      </c>
      <c r="J425" s="82">
        <f t="shared" si="172"/>
        <v>2.9622548171950012</v>
      </c>
      <c r="K425" s="60">
        <f t="shared" si="173"/>
        <v>0.96147505943347544</v>
      </c>
      <c r="L425" s="30">
        <f t="shared" si="174"/>
        <v>0.98499999999999999</v>
      </c>
      <c r="M425" s="27">
        <f>J425/'I Disease Parameters'!$E$12</f>
        <v>0.14811274085975007</v>
      </c>
      <c r="N425" s="27">
        <f>K425/'I Disease Parameters'!$E$13</f>
        <v>4.8073752971673774E-2</v>
      </c>
      <c r="O425" s="27">
        <f>L425/'I Disease Parameters'!$E$13</f>
        <v>4.9250000000000002E-2</v>
      </c>
      <c r="P425" s="27">
        <f>(1-L425)/'I Disease Parameters'!$E$13</f>
        <v>7.5000000000000067E-4</v>
      </c>
      <c r="Q425" s="19">
        <f t="shared" si="153"/>
        <v>568874.28674974106</v>
      </c>
      <c r="R425" s="17">
        <f t="shared" si="154"/>
        <v>754.15436377414335</v>
      </c>
      <c r="S425" s="17">
        <f t="shared" si="155"/>
        <v>7993.5328481155557</v>
      </c>
      <c r="T425" s="17">
        <f t="shared" si="156"/>
        <v>1875.0262284736136</v>
      </c>
      <c r="U425" s="17">
        <f t="shared" si="157"/>
        <v>5236512.3339939369</v>
      </c>
      <c r="V425" s="17">
        <f t="shared" si="158"/>
        <v>15005.281672011166</v>
      </c>
      <c r="W425" s="17">
        <f t="shared" si="159"/>
        <v>5816009.3341840412</v>
      </c>
      <c r="X425" s="18">
        <f t="shared" ca="1" si="150"/>
        <v>218477.31787760227</v>
      </c>
      <c r="Y425" s="17">
        <f t="shared" si="160"/>
        <v>4.9165306661743671</v>
      </c>
      <c r="Z425" s="17">
        <f t="shared" si="161"/>
        <v>-27.171619048526736</v>
      </c>
      <c r="AA425" s="17">
        <f t="shared" si="162"/>
        <v>-287.59502452247398</v>
      </c>
      <c r="AB425" s="17">
        <f t="shared" si="163"/>
        <v>-67.460561562633529</v>
      </c>
      <c r="AC425" s="17">
        <f t="shared" si="164"/>
        <v>437.99682232644409</v>
      </c>
      <c r="AD425" s="18">
        <f t="shared" si="165"/>
        <v>1.4568650925266411</v>
      </c>
      <c r="AE425" s="19">
        <f>IF($B425&gt;$C$1,"",p_2*$Q424*($S424/$W424)+p_3*$Q424*($T424/$W424))</f>
        <v>129.10428061166238</v>
      </c>
      <c r="AF425" s="17">
        <f>IF($B425&gt;$C$1,"",p_4*$R424)</f>
        <v>126.57480921727256</v>
      </c>
      <c r="AG425" s="17">
        <f>IF($B425&gt;$C$1,"",p_5*$R424)</f>
        <v>29.690387347261463</v>
      </c>
      <c r="AH425" s="18">
        <f t="shared" si="166"/>
        <v>156.26519656453402</v>
      </c>
      <c r="AI425" s="72"/>
      <c r="AJ425" s="73"/>
      <c r="AK425" s="73"/>
      <c r="AL425" s="72"/>
      <c r="AM425" s="73"/>
      <c r="AN425" s="73">
        <f t="shared" si="167"/>
        <v>518</v>
      </c>
      <c r="AO425" s="19" t="str">
        <f t="shared" ca="1" si="168"/>
        <v>-</v>
      </c>
      <c r="AP425" s="17" t="str">
        <f t="shared" ca="1" si="169"/>
        <v>-</v>
      </c>
      <c r="AQ425" s="17" t="str">
        <f t="shared" ca="1" si="170"/>
        <v>-</v>
      </c>
      <c r="AR425" s="66" t="str">
        <f t="shared" ca="1" si="171"/>
        <v>-</v>
      </c>
    </row>
    <row r="426" spans="1:44" s="1" customFormat="1" ht="12" x14ac:dyDescent="0.35">
      <c r="A426" s="84"/>
      <c r="B426" s="40">
        <f t="shared" si="151"/>
        <v>423</v>
      </c>
      <c r="C426" s="41">
        <f t="shared" si="152"/>
        <v>44274</v>
      </c>
      <c r="D426" s="28">
        <f>'I Disease Parameters'!$E$6/(1000*365)</f>
        <v>2.4383561643835616E-5</v>
      </c>
      <c r="E426" s="28">
        <f>'I Disease Parameters'!$E$7/(1000*365)</f>
        <v>1.3698630136986302E-5</v>
      </c>
      <c r="F426" s="27">
        <f>(1-'I Disease Parameters'!$E$8)/'I Disease Parameters'!$E$10</f>
        <v>0.16200000000000001</v>
      </c>
      <c r="G426" s="27">
        <f>'I Disease Parameters'!$E$8/'I Disease Parameters'!$E$11</f>
        <v>3.7999999999999999E-2</v>
      </c>
      <c r="H426" s="27">
        <f>1/'I Disease Parameters'!$E$12</f>
        <v>0.05</v>
      </c>
      <c r="I426" s="27">
        <f>'I Disease Parameters'!$E$9/'I Disease Parameters'!$E$14</f>
        <v>0</v>
      </c>
      <c r="J426" s="82">
        <f t="shared" si="172"/>
        <v>2.9622548171950012</v>
      </c>
      <c r="K426" s="60">
        <f t="shared" si="173"/>
        <v>0.96147505943347544</v>
      </c>
      <c r="L426" s="30">
        <f t="shared" si="174"/>
        <v>0.98499999999999999</v>
      </c>
      <c r="M426" s="27">
        <f>J426/'I Disease Parameters'!$E$12</f>
        <v>0.14811274085975007</v>
      </c>
      <c r="N426" s="27">
        <f>K426/'I Disease Parameters'!$E$13</f>
        <v>4.8073752971673774E-2</v>
      </c>
      <c r="O426" s="27">
        <f>L426/'I Disease Parameters'!$E$13</f>
        <v>4.9250000000000002E-2</v>
      </c>
      <c r="P426" s="27">
        <f>(1-L426)/'I Disease Parameters'!$E$13</f>
        <v>7.5000000000000067E-4</v>
      </c>
      <c r="Q426" s="19">
        <f t="shared" si="153"/>
        <v>568883.68857451959</v>
      </c>
      <c r="R426" s="17">
        <f t="shared" si="154"/>
        <v>727.93355903162706</v>
      </c>
      <c r="S426" s="17">
        <f t="shared" si="155"/>
        <v>7715.9197121912148</v>
      </c>
      <c r="T426" s="17">
        <f t="shared" si="156"/>
        <v>1809.9070975825496</v>
      </c>
      <c r="U426" s="17">
        <f t="shared" si="157"/>
        <v>5236932.6226324234</v>
      </c>
      <c r="V426" s="17">
        <f t="shared" si="158"/>
        <v>15006.687941682521</v>
      </c>
      <c r="W426" s="17">
        <f t="shared" si="159"/>
        <v>5816070.0715757487</v>
      </c>
      <c r="X426" s="18">
        <f t="shared" ca="1" si="150"/>
        <v>218477.31787760227</v>
      </c>
      <c r="Y426" s="17">
        <f t="shared" si="160"/>
        <v>9.4018247785279527</v>
      </c>
      <c r="Z426" s="17">
        <f t="shared" si="161"/>
        <v>-26.220804742516293</v>
      </c>
      <c r="AA426" s="17">
        <f t="shared" si="162"/>
        <v>-277.6131359243409</v>
      </c>
      <c r="AB426" s="17">
        <f t="shared" si="163"/>
        <v>-65.11913089106406</v>
      </c>
      <c r="AC426" s="17">
        <f t="shared" si="164"/>
        <v>420.28863848652691</v>
      </c>
      <c r="AD426" s="18">
        <f t="shared" si="165"/>
        <v>1.4062696713554033</v>
      </c>
      <c r="AE426" s="19">
        <f>IF($B426&gt;$C$1,"",p_2*$Q425*($S425/$W425)+p_3*$Q425*($T425/$W425))</f>
        <v>124.62039889400781</v>
      </c>
      <c r="AF426" s="17">
        <f>IF($B426&gt;$C$1,"",p_4*$R425)</f>
        <v>122.17300693141122</v>
      </c>
      <c r="AG426" s="17">
        <f>IF($B426&gt;$C$1,"",p_5*$R425)</f>
        <v>28.657865823417445</v>
      </c>
      <c r="AH426" s="18">
        <f t="shared" si="166"/>
        <v>150.83087275482868</v>
      </c>
      <c r="AI426" s="72"/>
      <c r="AJ426" s="73"/>
      <c r="AK426" s="73"/>
      <c r="AL426" s="72"/>
      <c r="AM426" s="73"/>
      <c r="AN426" s="73">
        <f t="shared" si="167"/>
        <v>518</v>
      </c>
      <c r="AO426" s="19" t="str">
        <f t="shared" ca="1" si="168"/>
        <v>-</v>
      </c>
      <c r="AP426" s="17" t="str">
        <f t="shared" ca="1" si="169"/>
        <v>-</v>
      </c>
      <c r="AQ426" s="17" t="str">
        <f t="shared" ca="1" si="170"/>
        <v>-</v>
      </c>
      <c r="AR426" s="66" t="str">
        <f t="shared" ca="1" si="171"/>
        <v>-</v>
      </c>
    </row>
    <row r="427" spans="1:44" s="1" customFormat="1" ht="12" x14ac:dyDescent="0.35">
      <c r="A427" s="84"/>
      <c r="B427" s="40">
        <f t="shared" si="151"/>
        <v>424</v>
      </c>
      <c r="C427" s="41">
        <f t="shared" si="152"/>
        <v>44275</v>
      </c>
      <c r="D427" s="28">
        <f>'I Disease Parameters'!$E$6/(1000*365)</f>
        <v>2.4383561643835616E-5</v>
      </c>
      <c r="E427" s="28">
        <f>'I Disease Parameters'!$E$7/(1000*365)</f>
        <v>1.3698630136986302E-5</v>
      </c>
      <c r="F427" s="27">
        <f>(1-'I Disease Parameters'!$E$8)/'I Disease Parameters'!$E$10</f>
        <v>0.16200000000000001</v>
      </c>
      <c r="G427" s="27">
        <f>'I Disease Parameters'!$E$8/'I Disease Parameters'!$E$11</f>
        <v>3.7999999999999999E-2</v>
      </c>
      <c r="H427" s="27">
        <f>1/'I Disease Parameters'!$E$12</f>
        <v>0.05</v>
      </c>
      <c r="I427" s="27">
        <f>'I Disease Parameters'!$E$9/'I Disease Parameters'!$E$14</f>
        <v>0</v>
      </c>
      <c r="J427" s="82">
        <f t="shared" si="172"/>
        <v>2.9622548171950012</v>
      </c>
      <c r="K427" s="60">
        <f t="shared" si="173"/>
        <v>0.96147505943347544</v>
      </c>
      <c r="L427" s="30">
        <f t="shared" si="174"/>
        <v>0.98499999999999999</v>
      </c>
      <c r="M427" s="27">
        <f>J427/'I Disease Parameters'!$E$12</f>
        <v>0.14811274085975007</v>
      </c>
      <c r="N427" s="27">
        <f>K427/'I Disease Parameters'!$E$13</f>
        <v>4.8073752971673774E-2</v>
      </c>
      <c r="O427" s="27">
        <f>L427/'I Disease Parameters'!$E$13</f>
        <v>4.9250000000000002E-2</v>
      </c>
      <c r="P427" s="27">
        <f>(1-L427)/'I Disease Parameters'!$E$13</f>
        <v>7.5000000000000067E-4</v>
      </c>
      <c r="Q427" s="19">
        <f t="shared" si="153"/>
        <v>568897.41905087908</v>
      </c>
      <c r="R427" s="17">
        <f t="shared" si="154"/>
        <v>702.62997504761177</v>
      </c>
      <c r="S427" s="17">
        <f t="shared" si="155"/>
        <v>7447.9432656144745</v>
      </c>
      <c r="T427" s="17">
        <f t="shared" si="156"/>
        <v>1747.0484246987116</v>
      </c>
      <c r="U427" s="17">
        <f t="shared" si="157"/>
        <v>5237335.8177395388</v>
      </c>
      <c r="V427" s="17">
        <f t="shared" si="158"/>
        <v>15008.045372005708</v>
      </c>
      <c r="W427" s="17">
        <f t="shared" si="159"/>
        <v>5816130.858455779</v>
      </c>
      <c r="X427" s="18">
        <f t="shared" ca="1" si="150"/>
        <v>218477.31787760227</v>
      </c>
      <c r="Y427" s="17">
        <f t="shared" si="160"/>
        <v>13.730476359487511</v>
      </c>
      <c r="Z427" s="17">
        <f t="shared" si="161"/>
        <v>-25.30358398401529</v>
      </c>
      <c r="AA427" s="17">
        <f t="shared" si="162"/>
        <v>-267.97644657674027</v>
      </c>
      <c r="AB427" s="17">
        <f t="shared" si="163"/>
        <v>-62.858672883837926</v>
      </c>
      <c r="AC427" s="17">
        <f t="shared" si="164"/>
        <v>403.19510711543262</v>
      </c>
      <c r="AD427" s="18">
        <f t="shared" si="165"/>
        <v>1.3574303231871454</v>
      </c>
      <c r="AE427" s="19">
        <f>IF($B427&gt;$C$1,"",p_2*$Q426*($S426/$W426)+p_3*$Q426*($T426/$W426))</f>
        <v>120.29309951489969</v>
      </c>
      <c r="AF427" s="17">
        <f>IF($B427&gt;$C$1,"",p_4*$R426)</f>
        <v>117.92523656312359</v>
      </c>
      <c r="AG427" s="17">
        <f>IF($B427&gt;$C$1,"",p_5*$R426)</f>
        <v>27.661475243201828</v>
      </c>
      <c r="AH427" s="18">
        <f t="shared" si="166"/>
        <v>145.58671180632541</v>
      </c>
      <c r="AI427" s="72"/>
      <c r="AJ427" s="73"/>
      <c r="AK427" s="73"/>
      <c r="AL427" s="72"/>
      <c r="AM427" s="73"/>
      <c r="AN427" s="73">
        <f t="shared" si="167"/>
        <v>518</v>
      </c>
      <c r="AO427" s="19" t="str">
        <f t="shared" ca="1" si="168"/>
        <v>-</v>
      </c>
      <c r="AP427" s="17" t="str">
        <f t="shared" ca="1" si="169"/>
        <v>-</v>
      </c>
      <c r="AQ427" s="17" t="str">
        <f t="shared" ca="1" si="170"/>
        <v>-</v>
      </c>
      <c r="AR427" s="66" t="str">
        <f t="shared" ca="1" si="171"/>
        <v>-</v>
      </c>
    </row>
    <row r="428" spans="1:44" s="1" customFormat="1" ht="12" x14ac:dyDescent="0.35">
      <c r="A428" s="84"/>
      <c r="B428" s="40">
        <f t="shared" si="151"/>
        <v>425</v>
      </c>
      <c r="C428" s="41">
        <f t="shared" si="152"/>
        <v>44276</v>
      </c>
      <c r="D428" s="28">
        <f>'I Disease Parameters'!$E$6/(1000*365)</f>
        <v>2.4383561643835616E-5</v>
      </c>
      <c r="E428" s="28">
        <f>'I Disease Parameters'!$E$7/(1000*365)</f>
        <v>1.3698630136986302E-5</v>
      </c>
      <c r="F428" s="27">
        <f>(1-'I Disease Parameters'!$E$8)/'I Disease Parameters'!$E$10</f>
        <v>0.16200000000000001</v>
      </c>
      <c r="G428" s="27">
        <f>'I Disease Parameters'!$E$8/'I Disease Parameters'!$E$11</f>
        <v>3.7999999999999999E-2</v>
      </c>
      <c r="H428" s="27">
        <f>1/'I Disease Parameters'!$E$12</f>
        <v>0.05</v>
      </c>
      <c r="I428" s="27">
        <f>'I Disease Parameters'!$E$9/'I Disease Parameters'!$E$14</f>
        <v>0</v>
      </c>
      <c r="J428" s="82">
        <f t="shared" si="172"/>
        <v>2.9622548171950012</v>
      </c>
      <c r="K428" s="60">
        <f t="shared" si="173"/>
        <v>0.96147505943347544</v>
      </c>
      <c r="L428" s="30">
        <f t="shared" si="174"/>
        <v>0.98499999999999999</v>
      </c>
      <c r="M428" s="27">
        <f>J428/'I Disease Parameters'!$E$12</f>
        <v>0.14811274085975007</v>
      </c>
      <c r="N428" s="27">
        <f>K428/'I Disease Parameters'!$E$13</f>
        <v>4.8073752971673774E-2</v>
      </c>
      <c r="O428" s="27">
        <f>L428/'I Disease Parameters'!$E$13</f>
        <v>4.9250000000000002E-2</v>
      </c>
      <c r="P428" s="27">
        <f>(1-L428)/'I Disease Parameters'!$E$13</f>
        <v>7.5000000000000067E-4</v>
      </c>
      <c r="Q428" s="19">
        <f t="shared" si="153"/>
        <v>568915.32705159159</v>
      </c>
      <c r="R428" s="17">
        <f t="shared" si="154"/>
        <v>678.2112242437023</v>
      </c>
      <c r="S428" s="17">
        <f t="shared" si="155"/>
        <v>7189.2701316713874</v>
      </c>
      <c r="T428" s="17">
        <f t="shared" si="156"/>
        <v>1686.3720103453838</v>
      </c>
      <c r="U428" s="17">
        <f t="shared" si="157"/>
        <v>5237722.5127114654</v>
      </c>
      <c r="V428" s="17">
        <f t="shared" si="158"/>
        <v>15009.355658324232</v>
      </c>
      <c r="W428" s="17">
        <f t="shared" si="159"/>
        <v>5816191.6931293178</v>
      </c>
      <c r="X428" s="18">
        <f t="shared" ca="1" si="150"/>
        <v>218477.31787760227</v>
      </c>
      <c r="Y428" s="17">
        <f t="shared" si="160"/>
        <v>17.908000712515786</v>
      </c>
      <c r="Z428" s="17">
        <f t="shared" si="161"/>
        <v>-24.418750803909461</v>
      </c>
      <c r="AA428" s="17">
        <f t="shared" si="162"/>
        <v>-258.67313394308712</v>
      </c>
      <c r="AB428" s="17">
        <f t="shared" si="163"/>
        <v>-60.6764143533278</v>
      </c>
      <c r="AC428" s="17">
        <f t="shared" si="164"/>
        <v>386.69497192651033</v>
      </c>
      <c r="AD428" s="18">
        <f t="shared" si="165"/>
        <v>1.3102863185231399</v>
      </c>
      <c r="AE428" s="19">
        <f>IF($B428&gt;$C$1,"",p_2*$Q427*($S427/$W427)+p_3*$Q427*($T427/$W427))</f>
        <v>116.11686927376424</v>
      </c>
      <c r="AF428" s="17">
        <f>IF($B428&gt;$C$1,"",p_4*$R427)</f>
        <v>113.82605595771311</v>
      </c>
      <c r="AG428" s="17">
        <f>IF($B428&gt;$C$1,"",p_5*$R427)</f>
        <v>26.699939051809245</v>
      </c>
      <c r="AH428" s="18">
        <f t="shared" si="166"/>
        <v>140.52599500952235</v>
      </c>
      <c r="AI428" s="72"/>
      <c r="AJ428" s="73"/>
      <c r="AK428" s="73"/>
      <c r="AL428" s="72"/>
      <c r="AM428" s="73"/>
      <c r="AN428" s="73">
        <f t="shared" si="167"/>
        <v>518</v>
      </c>
      <c r="AO428" s="19" t="str">
        <f t="shared" ca="1" si="168"/>
        <v>-</v>
      </c>
      <c r="AP428" s="17" t="str">
        <f t="shared" ca="1" si="169"/>
        <v>-</v>
      </c>
      <c r="AQ428" s="17" t="str">
        <f t="shared" ca="1" si="170"/>
        <v>-</v>
      </c>
      <c r="AR428" s="66" t="str">
        <f t="shared" ca="1" si="171"/>
        <v>-</v>
      </c>
    </row>
    <row r="429" spans="1:44" s="1" customFormat="1" ht="12" x14ac:dyDescent="0.35">
      <c r="A429" s="84"/>
      <c r="B429" s="40">
        <f t="shared" si="151"/>
        <v>426</v>
      </c>
      <c r="C429" s="41">
        <f t="shared" si="152"/>
        <v>44277</v>
      </c>
      <c r="D429" s="28">
        <f>'I Disease Parameters'!$E$6/(1000*365)</f>
        <v>2.4383561643835616E-5</v>
      </c>
      <c r="E429" s="28">
        <f>'I Disease Parameters'!$E$7/(1000*365)</f>
        <v>1.3698630136986302E-5</v>
      </c>
      <c r="F429" s="27">
        <f>(1-'I Disease Parameters'!$E$8)/'I Disease Parameters'!$E$10</f>
        <v>0.16200000000000001</v>
      </c>
      <c r="G429" s="27">
        <f>'I Disease Parameters'!$E$8/'I Disease Parameters'!$E$11</f>
        <v>3.7999999999999999E-2</v>
      </c>
      <c r="H429" s="27">
        <f>1/'I Disease Parameters'!$E$12</f>
        <v>0.05</v>
      </c>
      <c r="I429" s="27">
        <f>'I Disease Parameters'!$E$9/'I Disease Parameters'!$E$14</f>
        <v>0</v>
      </c>
      <c r="J429" s="82">
        <f t="shared" si="172"/>
        <v>2.9622548171950012</v>
      </c>
      <c r="K429" s="60">
        <f t="shared" si="173"/>
        <v>0.96147505943347544</v>
      </c>
      <c r="L429" s="30">
        <f t="shared" si="174"/>
        <v>0.98499999999999999</v>
      </c>
      <c r="M429" s="27">
        <f>J429/'I Disease Parameters'!$E$12</f>
        <v>0.14811274085975007</v>
      </c>
      <c r="N429" s="27">
        <f>K429/'I Disease Parameters'!$E$13</f>
        <v>4.8073752971673774E-2</v>
      </c>
      <c r="O429" s="27">
        <f>L429/'I Disease Parameters'!$E$13</f>
        <v>4.9250000000000002E-2</v>
      </c>
      <c r="P429" s="27">
        <f>(1-L429)/'I Disease Parameters'!$E$13</f>
        <v>7.5000000000000067E-4</v>
      </c>
      <c r="Q429" s="19">
        <f t="shared" si="153"/>
        <v>568937.266767925</v>
      </c>
      <c r="R429" s="17">
        <f t="shared" si="154"/>
        <v>654.64608053418863</v>
      </c>
      <c r="S429" s="17">
        <f t="shared" si="155"/>
        <v>6939.5783602628098</v>
      </c>
      <c r="T429" s="17">
        <f t="shared" si="156"/>
        <v>1627.8023353629324</v>
      </c>
      <c r="U429" s="17">
        <f t="shared" si="157"/>
        <v>5238093.2804160966</v>
      </c>
      <c r="V429" s="17">
        <f t="shared" si="158"/>
        <v>15010.620437331991</v>
      </c>
      <c r="W429" s="17">
        <f t="shared" si="159"/>
        <v>5816252.5739601813</v>
      </c>
      <c r="X429" s="18">
        <f t="shared" ca="1" si="150"/>
        <v>218477.31787760227</v>
      </c>
      <c r="Y429" s="17">
        <f t="shared" si="160"/>
        <v>21.939716333406977</v>
      </c>
      <c r="Z429" s="17">
        <f t="shared" si="161"/>
        <v>-23.565143709513677</v>
      </c>
      <c r="AA429" s="17">
        <f t="shared" si="162"/>
        <v>-249.69177140857755</v>
      </c>
      <c r="AB429" s="17">
        <f t="shared" si="163"/>
        <v>-58.569674982451488</v>
      </c>
      <c r="AC429" s="17">
        <f t="shared" si="164"/>
        <v>370.76770463120192</v>
      </c>
      <c r="AD429" s="18">
        <f t="shared" si="165"/>
        <v>1.2647790077589889</v>
      </c>
      <c r="AE429" s="19">
        <f>IF($B429&gt;$C$1,"",p_2*$Q428*($S428/$W428)+p_3*$Q428*($T428/$W428))</f>
        <v>112.08639170394251</v>
      </c>
      <c r="AF429" s="17">
        <f>IF($B429&gt;$C$1,"",p_4*$R428)</f>
        <v>109.87021832747978</v>
      </c>
      <c r="AG429" s="17">
        <f>IF($B429&gt;$C$1,"",p_5*$R428)</f>
        <v>25.772026521260688</v>
      </c>
      <c r="AH429" s="18">
        <f t="shared" si="166"/>
        <v>135.64224484874046</v>
      </c>
      <c r="AI429" s="72"/>
      <c r="AJ429" s="73"/>
      <c r="AK429" s="73"/>
      <c r="AL429" s="72"/>
      <c r="AM429" s="73"/>
      <c r="AN429" s="73">
        <f t="shared" si="167"/>
        <v>518</v>
      </c>
      <c r="AO429" s="19" t="str">
        <f t="shared" ca="1" si="168"/>
        <v>-</v>
      </c>
      <c r="AP429" s="17" t="str">
        <f t="shared" ca="1" si="169"/>
        <v>-</v>
      </c>
      <c r="AQ429" s="17" t="str">
        <f t="shared" ca="1" si="170"/>
        <v>-</v>
      </c>
      <c r="AR429" s="66" t="str">
        <f t="shared" ca="1" si="171"/>
        <v>-</v>
      </c>
    </row>
    <row r="430" spans="1:44" s="1" customFormat="1" ht="12" x14ac:dyDescent="0.35">
      <c r="A430" s="84"/>
      <c r="B430" s="40">
        <f t="shared" si="151"/>
        <v>427</v>
      </c>
      <c r="C430" s="41">
        <f t="shared" si="152"/>
        <v>44278</v>
      </c>
      <c r="D430" s="28">
        <f>'I Disease Parameters'!$E$6/(1000*365)</f>
        <v>2.4383561643835616E-5</v>
      </c>
      <c r="E430" s="28">
        <f>'I Disease Parameters'!$E$7/(1000*365)</f>
        <v>1.3698630136986302E-5</v>
      </c>
      <c r="F430" s="27">
        <f>(1-'I Disease Parameters'!$E$8)/'I Disease Parameters'!$E$10</f>
        <v>0.16200000000000001</v>
      </c>
      <c r="G430" s="27">
        <f>'I Disease Parameters'!$E$8/'I Disease Parameters'!$E$11</f>
        <v>3.7999999999999999E-2</v>
      </c>
      <c r="H430" s="27">
        <f>1/'I Disease Parameters'!$E$12</f>
        <v>0.05</v>
      </c>
      <c r="I430" s="27">
        <f>'I Disease Parameters'!$E$9/'I Disease Parameters'!$E$14</f>
        <v>0</v>
      </c>
      <c r="J430" s="82">
        <f t="shared" si="172"/>
        <v>2.9622548171950012</v>
      </c>
      <c r="K430" s="60">
        <f t="shared" si="173"/>
        <v>0.96147505943347544</v>
      </c>
      <c r="L430" s="30">
        <f t="shared" si="174"/>
        <v>0.98499999999999999</v>
      </c>
      <c r="M430" s="27">
        <f>J430/'I Disease Parameters'!$E$12</f>
        <v>0.14811274085975007</v>
      </c>
      <c r="N430" s="27">
        <f>K430/'I Disease Parameters'!$E$13</f>
        <v>4.8073752971673774E-2</v>
      </c>
      <c r="O430" s="27">
        <f>L430/'I Disease Parameters'!$E$13</f>
        <v>4.9250000000000002E-2</v>
      </c>
      <c r="P430" s="27">
        <f>(1-L430)/'I Disease Parameters'!$E$13</f>
        <v>7.5000000000000067E-4</v>
      </c>
      <c r="Q430" s="19">
        <f t="shared" si="153"/>
        <v>568963.097520018</v>
      </c>
      <c r="R430" s="17">
        <f t="shared" si="154"/>
        <v>631.90443656450782</v>
      </c>
      <c r="S430" s="17">
        <f t="shared" si="155"/>
        <v>6698.5570445789444</v>
      </c>
      <c r="T430" s="17">
        <f t="shared" si="156"/>
        <v>1571.2664709929568</v>
      </c>
      <c r="U430" s="17">
        <f t="shared" si="157"/>
        <v>5238448.6738966554</v>
      </c>
      <c r="V430" s="17">
        <f t="shared" si="158"/>
        <v>15011.841289083513</v>
      </c>
      <c r="W430" s="17">
        <f t="shared" si="159"/>
        <v>5816313.4993688101</v>
      </c>
      <c r="X430" s="18">
        <f t="shared" ca="1" si="150"/>
        <v>218477.31787760227</v>
      </c>
      <c r="Y430" s="17">
        <f t="shared" si="160"/>
        <v>25.830752092995681</v>
      </c>
      <c r="Z430" s="17">
        <f t="shared" si="161"/>
        <v>-22.741643969680808</v>
      </c>
      <c r="AA430" s="17">
        <f t="shared" si="162"/>
        <v>-241.0213156838654</v>
      </c>
      <c r="AB430" s="17">
        <f t="shared" si="163"/>
        <v>-56.53586436997557</v>
      </c>
      <c r="AC430" s="17">
        <f t="shared" si="164"/>
        <v>355.39348055887967</v>
      </c>
      <c r="AD430" s="18">
        <f t="shared" si="165"/>
        <v>1.2208517515227868</v>
      </c>
      <c r="AE430" s="19">
        <f>IF($B430&gt;$C$1,"",p_2*$Q429*($S429/$W429)+p_3*$Q429*($T429/$W429))</f>
        <v>108.19653989168478</v>
      </c>
      <c r="AF430" s="17">
        <f>IF($B430&gt;$C$1,"",p_4*$R429)</f>
        <v>106.05266504653856</v>
      </c>
      <c r="AG430" s="17">
        <f>IF($B430&gt;$C$1,"",p_5*$R429)</f>
        <v>24.876551060299168</v>
      </c>
      <c r="AH430" s="18">
        <f t="shared" si="166"/>
        <v>130.92921610683774</v>
      </c>
      <c r="AI430" s="72"/>
      <c r="AJ430" s="73"/>
      <c r="AK430" s="73"/>
      <c r="AL430" s="72"/>
      <c r="AM430" s="73"/>
      <c r="AN430" s="73">
        <f t="shared" si="167"/>
        <v>518</v>
      </c>
      <c r="AO430" s="19" t="str">
        <f t="shared" ca="1" si="168"/>
        <v>-</v>
      </c>
      <c r="AP430" s="17" t="str">
        <f t="shared" ca="1" si="169"/>
        <v>-</v>
      </c>
      <c r="AQ430" s="17" t="str">
        <f t="shared" ca="1" si="170"/>
        <v>-</v>
      </c>
      <c r="AR430" s="66" t="str">
        <f t="shared" ca="1" si="171"/>
        <v>-</v>
      </c>
    </row>
    <row r="431" spans="1:44" s="1" customFormat="1" ht="12" x14ac:dyDescent="0.35">
      <c r="A431" s="84"/>
      <c r="B431" s="40">
        <f t="shared" si="151"/>
        <v>428</v>
      </c>
      <c r="C431" s="41">
        <f t="shared" si="152"/>
        <v>44279</v>
      </c>
      <c r="D431" s="28">
        <f>'I Disease Parameters'!$E$6/(1000*365)</f>
        <v>2.4383561643835616E-5</v>
      </c>
      <c r="E431" s="28">
        <f>'I Disease Parameters'!$E$7/(1000*365)</f>
        <v>1.3698630136986302E-5</v>
      </c>
      <c r="F431" s="27">
        <f>(1-'I Disease Parameters'!$E$8)/'I Disease Parameters'!$E$10</f>
        <v>0.16200000000000001</v>
      </c>
      <c r="G431" s="27">
        <f>'I Disease Parameters'!$E$8/'I Disease Parameters'!$E$11</f>
        <v>3.7999999999999999E-2</v>
      </c>
      <c r="H431" s="27">
        <f>1/'I Disease Parameters'!$E$12</f>
        <v>0.05</v>
      </c>
      <c r="I431" s="27">
        <f>'I Disease Parameters'!$E$9/'I Disease Parameters'!$E$14</f>
        <v>0</v>
      </c>
      <c r="J431" s="82">
        <f t="shared" si="172"/>
        <v>2.9622548171950012</v>
      </c>
      <c r="K431" s="60">
        <f t="shared" si="173"/>
        <v>0.96147505943347544</v>
      </c>
      <c r="L431" s="30">
        <f t="shared" si="174"/>
        <v>0.98499999999999999</v>
      </c>
      <c r="M431" s="27">
        <f>J431/'I Disease Parameters'!$E$12</f>
        <v>0.14811274085975007</v>
      </c>
      <c r="N431" s="27">
        <f>K431/'I Disease Parameters'!$E$13</f>
        <v>4.8073752971673774E-2</v>
      </c>
      <c r="O431" s="27">
        <f>L431/'I Disease Parameters'!$E$13</f>
        <v>4.9250000000000002E-2</v>
      </c>
      <c r="P431" s="27">
        <f>(1-L431)/'I Disease Parameters'!$E$13</f>
        <v>7.5000000000000067E-4</v>
      </c>
      <c r="Q431" s="19">
        <f t="shared" si="153"/>
        <v>568992.68357416778</v>
      </c>
      <c r="R431" s="17">
        <f t="shared" si="154"/>
        <v>609.95726259384185</v>
      </c>
      <c r="S431" s="17">
        <f t="shared" si="155"/>
        <v>6465.9059500180429</v>
      </c>
      <c r="T431" s="17">
        <f t="shared" si="156"/>
        <v>1516.6939918345277</v>
      </c>
      <c r="U431" s="17">
        <f t="shared" si="157"/>
        <v>5238789.2270517061</v>
      </c>
      <c r="V431" s="17">
        <f t="shared" si="158"/>
        <v>15013.019738936759</v>
      </c>
      <c r="W431" s="17">
        <f t="shared" si="159"/>
        <v>5816374.4678303199</v>
      </c>
      <c r="X431" s="18">
        <f t="shared" ca="1" si="150"/>
        <v>218477.31787760227</v>
      </c>
      <c r="Y431" s="17">
        <f t="shared" si="160"/>
        <v>29.586054149782285</v>
      </c>
      <c r="Z431" s="17">
        <f t="shared" si="161"/>
        <v>-21.947173970665972</v>
      </c>
      <c r="AA431" s="17">
        <f t="shared" si="162"/>
        <v>-232.65109456090158</v>
      </c>
      <c r="AB431" s="17">
        <f t="shared" si="163"/>
        <v>-54.572479158429132</v>
      </c>
      <c r="AC431" s="17">
        <f t="shared" si="164"/>
        <v>340.55315505061299</v>
      </c>
      <c r="AD431" s="18">
        <f t="shared" si="165"/>
        <v>1.1784498532451835</v>
      </c>
      <c r="AE431" s="19">
        <f>IF($B431&gt;$C$1,"",p_2*$Q430*($S430/$W430)+p_3*$Q430*($T430/$W430))</f>
        <v>104.44236956739408</v>
      </c>
      <c r="AF431" s="17">
        <f>IF($B431&gt;$C$1,"",p_4*$R430)</f>
        <v>102.36851872345026</v>
      </c>
      <c r="AG431" s="17">
        <f>IF($B431&gt;$C$1,"",p_5*$R430)</f>
        <v>24.012368589451295</v>
      </c>
      <c r="AH431" s="18">
        <f t="shared" si="166"/>
        <v>126.38088731290156</v>
      </c>
      <c r="AI431" s="72"/>
      <c r="AJ431" s="73"/>
      <c r="AK431" s="73"/>
      <c r="AL431" s="72"/>
      <c r="AM431" s="73"/>
      <c r="AN431" s="73">
        <f t="shared" si="167"/>
        <v>518</v>
      </c>
      <c r="AO431" s="19" t="str">
        <f t="shared" ca="1" si="168"/>
        <v>-</v>
      </c>
      <c r="AP431" s="17" t="str">
        <f t="shared" ca="1" si="169"/>
        <v>-</v>
      </c>
      <c r="AQ431" s="17" t="str">
        <f t="shared" ca="1" si="170"/>
        <v>-</v>
      </c>
      <c r="AR431" s="66" t="str">
        <f t="shared" ca="1" si="171"/>
        <v>-</v>
      </c>
    </row>
    <row r="432" spans="1:44" s="1" customFormat="1" ht="12" x14ac:dyDescent="0.35">
      <c r="A432" s="84"/>
      <c r="B432" s="40">
        <f t="shared" si="151"/>
        <v>429</v>
      </c>
      <c r="C432" s="41">
        <f t="shared" si="152"/>
        <v>44280</v>
      </c>
      <c r="D432" s="28">
        <f>'I Disease Parameters'!$E$6/(1000*365)</f>
        <v>2.4383561643835616E-5</v>
      </c>
      <c r="E432" s="28">
        <f>'I Disease Parameters'!$E$7/(1000*365)</f>
        <v>1.3698630136986302E-5</v>
      </c>
      <c r="F432" s="27">
        <f>(1-'I Disease Parameters'!$E$8)/'I Disease Parameters'!$E$10</f>
        <v>0.16200000000000001</v>
      </c>
      <c r="G432" s="27">
        <f>'I Disease Parameters'!$E$8/'I Disease Parameters'!$E$11</f>
        <v>3.7999999999999999E-2</v>
      </c>
      <c r="H432" s="27">
        <f>1/'I Disease Parameters'!$E$12</f>
        <v>0.05</v>
      </c>
      <c r="I432" s="27">
        <f>'I Disease Parameters'!$E$9/'I Disease Parameters'!$E$14</f>
        <v>0</v>
      </c>
      <c r="J432" s="82">
        <f t="shared" si="172"/>
        <v>2.9622548171950012</v>
      </c>
      <c r="K432" s="60">
        <f t="shared" si="173"/>
        <v>0.96147505943347544</v>
      </c>
      <c r="L432" s="30">
        <f t="shared" si="174"/>
        <v>0.98499999999999999</v>
      </c>
      <c r="M432" s="27">
        <f>J432/'I Disease Parameters'!$E$12</f>
        <v>0.14811274085975007</v>
      </c>
      <c r="N432" s="27">
        <f>K432/'I Disease Parameters'!$E$13</f>
        <v>4.8073752971673774E-2</v>
      </c>
      <c r="O432" s="27">
        <f>L432/'I Disease Parameters'!$E$13</f>
        <v>4.9250000000000002E-2</v>
      </c>
      <c r="P432" s="27">
        <f>(1-L432)/'I Disease Parameters'!$E$13</f>
        <v>7.5000000000000067E-4</v>
      </c>
      <c r="Q432" s="19">
        <f t="shared" si="153"/>
        <v>569025.89396676666</v>
      </c>
      <c r="R432" s="17">
        <f t="shared" si="154"/>
        <v>588.77656695429528</v>
      </c>
      <c r="S432" s="17">
        <f t="shared" si="155"/>
        <v>6241.335155003233</v>
      </c>
      <c r="T432" s="17">
        <f t="shared" si="156"/>
        <v>1464.0168915913421</v>
      </c>
      <c r="U432" s="17">
        <f t="shared" si="157"/>
        <v>5239115.4552923171</v>
      </c>
      <c r="V432" s="17">
        <f t="shared" si="158"/>
        <v>15014.157259430634</v>
      </c>
      <c r="W432" s="17">
        <f t="shared" si="159"/>
        <v>5816435.4778726324</v>
      </c>
      <c r="X432" s="18">
        <f t="shared" ca="1" si="150"/>
        <v>218477.31787760227</v>
      </c>
      <c r="Y432" s="17">
        <f t="shared" si="160"/>
        <v>33.210392598877661</v>
      </c>
      <c r="Z432" s="17">
        <f t="shared" si="161"/>
        <v>-21.18069563954657</v>
      </c>
      <c r="AA432" s="17">
        <f t="shared" si="162"/>
        <v>-224.57079501480985</v>
      </c>
      <c r="AB432" s="17">
        <f t="shared" si="163"/>
        <v>-52.677100243185578</v>
      </c>
      <c r="AC432" s="17">
        <f t="shared" si="164"/>
        <v>326.22824061103165</v>
      </c>
      <c r="AD432" s="18">
        <f t="shared" si="165"/>
        <v>1.1375204938758543</v>
      </c>
      <c r="AE432" s="19">
        <f>IF($B432&gt;$C$1,"",p_2*$Q431*($S431/$W431)+p_3*$Q431*($T431/$W431))</f>
        <v>100.8191124581613</v>
      </c>
      <c r="AF432" s="17">
        <f>IF($B432&gt;$C$1,"",p_4*$R431)</f>
        <v>98.813076540202388</v>
      </c>
      <c r="AG432" s="17">
        <f>IF($B432&gt;$C$1,"",p_5*$R431)</f>
        <v>23.178375978565988</v>
      </c>
      <c r="AH432" s="18">
        <f t="shared" si="166"/>
        <v>121.99145251876837</v>
      </c>
      <c r="AI432" s="72"/>
      <c r="AJ432" s="73"/>
      <c r="AK432" s="73"/>
      <c r="AL432" s="72"/>
      <c r="AM432" s="73"/>
      <c r="AN432" s="73">
        <f t="shared" si="167"/>
        <v>518</v>
      </c>
      <c r="AO432" s="19" t="str">
        <f t="shared" ca="1" si="168"/>
        <v>-</v>
      </c>
      <c r="AP432" s="17" t="str">
        <f t="shared" ca="1" si="169"/>
        <v>-</v>
      </c>
      <c r="AQ432" s="17" t="str">
        <f t="shared" ca="1" si="170"/>
        <v>-</v>
      </c>
      <c r="AR432" s="66" t="str">
        <f t="shared" ca="1" si="171"/>
        <v>-</v>
      </c>
    </row>
    <row r="433" spans="1:44" s="1" customFormat="1" ht="12" x14ac:dyDescent="0.35">
      <c r="A433" s="84"/>
      <c r="B433" s="40">
        <f t="shared" si="151"/>
        <v>430</v>
      </c>
      <c r="C433" s="41">
        <f t="shared" si="152"/>
        <v>44281</v>
      </c>
      <c r="D433" s="28">
        <f>'I Disease Parameters'!$E$6/(1000*365)</f>
        <v>2.4383561643835616E-5</v>
      </c>
      <c r="E433" s="28">
        <f>'I Disease Parameters'!$E$7/(1000*365)</f>
        <v>1.3698630136986302E-5</v>
      </c>
      <c r="F433" s="27">
        <f>(1-'I Disease Parameters'!$E$8)/'I Disease Parameters'!$E$10</f>
        <v>0.16200000000000001</v>
      </c>
      <c r="G433" s="27">
        <f>'I Disease Parameters'!$E$8/'I Disease Parameters'!$E$11</f>
        <v>3.7999999999999999E-2</v>
      </c>
      <c r="H433" s="27">
        <f>1/'I Disease Parameters'!$E$12</f>
        <v>0.05</v>
      </c>
      <c r="I433" s="27">
        <f>'I Disease Parameters'!$E$9/'I Disease Parameters'!$E$14</f>
        <v>0</v>
      </c>
      <c r="J433" s="82">
        <f t="shared" si="172"/>
        <v>2.9622548171950012</v>
      </c>
      <c r="K433" s="60">
        <f t="shared" si="173"/>
        <v>0.96147505943347544</v>
      </c>
      <c r="L433" s="30">
        <f t="shared" si="174"/>
        <v>0.98499999999999999</v>
      </c>
      <c r="M433" s="27">
        <f>J433/'I Disease Parameters'!$E$12</f>
        <v>0.14811274085975007</v>
      </c>
      <c r="N433" s="27">
        <f>K433/'I Disease Parameters'!$E$13</f>
        <v>4.8073752971673774E-2</v>
      </c>
      <c r="O433" s="27">
        <f>L433/'I Disease Parameters'!$E$13</f>
        <v>4.9250000000000002E-2</v>
      </c>
      <c r="P433" s="27">
        <f>(1-L433)/'I Disease Parameters'!$E$13</f>
        <v>7.5000000000000067E-4</v>
      </c>
      <c r="Q433" s="19">
        <f t="shared" si="153"/>
        <v>569062.60233463778</v>
      </c>
      <c r="R433" s="17">
        <f t="shared" si="154"/>
        <v>568.3353580221243</v>
      </c>
      <c r="S433" s="17">
        <f t="shared" si="155"/>
        <v>6024.564703357818</v>
      </c>
      <c r="T433" s="17">
        <f t="shared" si="156"/>
        <v>1413.1695015301261</v>
      </c>
      <c r="U433" s="17">
        <f t="shared" si="157"/>
        <v>5239427.8561771112</v>
      </c>
      <c r="V433" s="17">
        <f t="shared" si="158"/>
        <v>15015.255272099328</v>
      </c>
      <c r="W433" s="17">
        <f t="shared" si="159"/>
        <v>5816496.5280746594</v>
      </c>
      <c r="X433" s="18">
        <f t="shared" ca="1" si="150"/>
        <v>218477.31787760227</v>
      </c>
      <c r="Y433" s="17">
        <f t="shared" si="160"/>
        <v>36.708367871120572</v>
      </c>
      <c r="Z433" s="17">
        <f t="shared" si="161"/>
        <v>-20.44120893217098</v>
      </c>
      <c r="AA433" s="17">
        <f t="shared" si="162"/>
        <v>-216.77045164541505</v>
      </c>
      <c r="AB433" s="17">
        <f t="shared" si="163"/>
        <v>-50.847390061215947</v>
      </c>
      <c r="AC433" s="17">
        <f t="shared" si="164"/>
        <v>312.40088479407132</v>
      </c>
      <c r="AD433" s="18">
        <f t="shared" si="165"/>
        <v>1.0980126686936273</v>
      </c>
      <c r="AE433" s="19">
        <f>IF($B433&gt;$C$1,"",p_2*$Q432*($S432/$W432)+p_3*$Q432*($T432/$W432))</f>
        <v>97.322169891112082</v>
      </c>
      <c r="AF433" s="17">
        <f>IF($B433&gt;$C$1,"",p_4*$R432)</f>
        <v>95.381803846595844</v>
      </c>
      <c r="AG433" s="17">
        <f>IF($B433&gt;$C$1,"",p_5*$R432)</f>
        <v>22.373509544263221</v>
      </c>
      <c r="AH433" s="18">
        <f t="shared" si="166"/>
        <v>117.75531339085907</v>
      </c>
      <c r="AI433" s="72"/>
      <c r="AJ433" s="73"/>
      <c r="AK433" s="73"/>
      <c r="AL433" s="72"/>
      <c r="AM433" s="73"/>
      <c r="AN433" s="73">
        <f t="shared" si="167"/>
        <v>518</v>
      </c>
      <c r="AO433" s="19" t="str">
        <f t="shared" ca="1" si="168"/>
        <v>-</v>
      </c>
      <c r="AP433" s="17" t="str">
        <f t="shared" ca="1" si="169"/>
        <v>-</v>
      </c>
      <c r="AQ433" s="17" t="str">
        <f t="shared" ca="1" si="170"/>
        <v>-</v>
      </c>
      <c r="AR433" s="66" t="str">
        <f t="shared" ca="1" si="171"/>
        <v>-</v>
      </c>
    </row>
    <row r="434" spans="1:44" s="1" customFormat="1" ht="12" x14ac:dyDescent="0.35">
      <c r="A434" s="84"/>
      <c r="B434" s="40">
        <f t="shared" si="151"/>
        <v>431</v>
      </c>
      <c r="C434" s="41">
        <f t="shared" si="152"/>
        <v>44282</v>
      </c>
      <c r="D434" s="28">
        <f>'I Disease Parameters'!$E$6/(1000*365)</f>
        <v>2.4383561643835616E-5</v>
      </c>
      <c r="E434" s="28">
        <f>'I Disease Parameters'!$E$7/(1000*365)</f>
        <v>1.3698630136986302E-5</v>
      </c>
      <c r="F434" s="27">
        <f>(1-'I Disease Parameters'!$E$8)/'I Disease Parameters'!$E$10</f>
        <v>0.16200000000000001</v>
      </c>
      <c r="G434" s="27">
        <f>'I Disease Parameters'!$E$8/'I Disease Parameters'!$E$11</f>
        <v>3.7999999999999999E-2</v>
      </c>
      <c r="H434" s="27">
        <f>1/'I Disease Parameters'!$E$12</f>
        <v>0.05</v>
      </c>
      <c r="I434" s="27">
        <f>'I Disease Parameters'!$E$9/'I Disease Parameters'!$E$14</f>
        <v>0</v>
      </c>
      <c r="J434" s="82">
        <f t="shared" si="172"/>
        <v>2.9622548171950012</v>
      </c>
      <c r="K434" s="60">
        <f t="shared" si="173"/>
        <v>0.96147505943347544</v>
      </c>
      <c r="L434" s="30">
        <f t="shared" si="174"/>
        <v>0.98499999999999999</v>
      </c>
      <c r="M434" s="27">
        <f>J434/'I Disease Parameters'!$E$12</f>
        <v>0.14811274085975007</v>
      </c>
      <c r="N434" s="27">
        <f>K434/'I Disease Parameters'!$E$13</f>
        <v>4.8073752971673774E-2</v>
      </c>
      <c r="O434" s="27">
        <f>L434/'I Disease Parameters'!$E$13</f>
        <v>4.9250000000000002E-2</v>
      </c>
      <c r="P434" s="27">
        <f>(1-L434)/'I Disease Parameters'!$E$13</f>
        <v>7.5000000000000067E-4</v>
      </c>
      <c r="Q434" s="19">
        <f t="shared" si="153"/>
        <v>569102.68675152946</v>
      </c>
      <c r="R434" s="17">
        <f t="shared" si="154"/>
        <v>548.60760763937992</v>
      </c>
      <c r="S434" s="17">
        <f t="shared" si="155"/>
        <v>5815.324267905904</v>
      </c>
      <c r="T434" s="17">
        <f t="shared" si="156"/>
        <v>1364.0884115721383</v>
      </c>
      <c r="U434" s="17">
        <f t="shared" si="157"/>
        <v>5239726.9100258974</v>
      </c>
      <c r="V434" s="17">
        <f t="shared" si="158"/>
        <v>15016.315149225476</v>
      </c>
      <c r="W434" s="17">
        <f t="shared" si="159"/>
        <v>5816557.617064544</v>
      </c>
      <c r="X434" s="18">
        <f t="shared" ca="1" si="150"/>
        <v>218477.31787760227</v>
      </c>
      <c r="Y434" s="17">
        <f t="shared" si="160"/>
        <v>40.08441689168103</v>
      </c>
      <c r="Z434" s="17">
        <f t="shared" si="161"/>
        <v>-19.727750382744375</v>
      </c>
      <c r="AA434" s="17">
        <f t="shared" si="162"/>
        <v>-209.24043545191398</v>
      </c>
      <c r="AB434" s="17">
        <f t="shared" si="163"/>
        <v>-49.081089957987842</v>
      </c>
      <c r="AC434" s="17">
        <f t="shared" si="164"/>
        <v>299.05384878627956</v>
      </c>
      <c r="AD434" s="18">
        <f t="shared" si="165"/>
        <v>1.0598771261484217</v>
      </c>
      <c r="AE434" s="19">
        <f>IF($B434&gt;$C$1,"",p_2*$Q433*($S433/$W433)+p_3*$Q433*($T433/$W433))</f>
        <v>93.947106637543897</v>
      </c>
      <c r="AF434" s="17">
        <f>IF($B434&gt;$C$1,"",p_4*$R433)</f>
        <v>92.070327999584137</v>
      </c>
      <c r="AG434" s="17">
        <f>IF($B434&gt;$C$1,"",p_5*$R433)</f>
        <v>21.596743604840722</v>
      </c>
      <c r="AH434" s="18">
        <f t="shared" si="166"/>
        <v>113.66707160442486</v>
      </c>
      <c r="AI434" s="72"/>
      <c r="AJ434" s="73"/>
      <c r="AK434" s="73"/>
      <c r="AL434" s="72"/>
      <c r="AM434" s="73"/>
      <c r="AN434" s="73">
        <f t="shared" si="167"/>
        <v>518</v>
      </c>
      <c r="AO434" s="19" t="str">
        <f t="shared" ca="1" si="168"/>
        <v>-</v>
      </c>
      <c r="AP434" s="17" t="str">
        <f t="shared" ca="1" si="169"/>
        <v>-</v>
      </c>
      <c r="AQ434" s="17" t="str">
        <f t="shared" ca="1" si="170"/>
        <v>-</v>
      </c>
      <c r="AR434" s="66" t="str">
        <f t="shared" ca="1" si="171"/>
        <v>-</v>
      </c>
    </row>
    <row r="435" spans="1:44" s="1" customFormat="1" ht="12" x14ac:dyDescent="0.35">
      <c r="A435" s="84"/>
      <c r="B435" s="40">
        <f t="shared" si="151"/>
        <v>432</v>
      </c>
      <c r="C435" s="41">
        <f t="shared" si="152"/>
        <v>44283</v>
      </c>
      <c r="D435" s="28">
        <f>'I Disease Parameters'!$E$6/(1000*365)</f>
        <v>2.4383561643835616E-5</v>
      </c>
      <c r="E435" s="28">
        <f>'I Disease Parameters'!$E$7/(1000*365)</f>
        <v>1.3698630136986302E-5</v>
      </c>
      <c r="F435" s="27">
        <f>(1-'I Disease Parameters'!$E$8)/'I Disease Parameters'!$E$10</f>
        <v>0.16200000000000001</v>
      </c>
      <c r="G435" s="27">
        <f>'I Disease Parameters'!$E$8/'I Disease Parameters'!$E$11</f>
        <v>3.7999999999999999E-2</v>
      </c>
      <c r="H435" s="27">
        <f>1/'I Disease Parameters'!$E$12</f>
        <v>0.05</v>
      </c>
      <c r="I435" s="27">
        <f>'I Disease Parameters'!$E$9/'I Disease Parameters'!$E$14</f>
        <v>0</v>
      </c>
      <c r="J435" s="82">
        <f t="shared" si="172"/>
        <v>2.9622548171950012</v>
      </c>
      <c r="K435" s="60">
        <f t="shared" si="173"/>
        <v>0.96147505943347544</v>
      </c>
      <c r="L435" s="30">
        <f t="shared" si="174"/>
        <v>0.98499999999999999</v>
      </c>
      <c r="M435" s="27">
        <f>J435/'I Disease Parameters'!$E$12</f>
        <v>0.14811274085975007</v>
      </c>
      <c r="N435" s="27">
        <f>K435/'I Disease Parameters'!$E$13</f>
        <v>4.8073752971673774E-2</v>
      </c>
      <c r="O435" s="27">
        <f>L435/'I Disease Parameters'!$E$13</f>
        <v>4.9250000000000002E-2</v>
      </c>
      <c r="P435" s="27">
        <f>(1-L435)/'I Disease Parameters'!$E$13</f>
        <v>7.5000000000000067E-4</v>
      </c>
      <c r="Q435" s="19">
        <f t="shared" si="153"/>
        <v>569146.02957053611</v>
      </c>
      <c r="R435" s="17">
        <f t="shared" si="154"/>
        <v>529.5682159270624</v>
      </c>
      <c r="S435" s="17">
        <f t="shared" si="155"/>
        <v>5613.3528249719157</v>
      </c>
      <c r="T435" s="17">
        <f t="shared" si="156"/>
        <v>1316.7123939412033</v>
      </c>
      <c r="U435" s="17">
        <f t="shared" si="157"/>
        <v>5240013.0805126037</v>
      </c>
      <c r="V435" s="17">
        <f t="shared" si="158"/>
        <v>15017.338215534155</v>
      </c>
      <c r="W435" s="17">
        <f t="shared" si="159"/>
        <v>5816618.74351798</v>
      </c>
      <c r="X435" s="18">
        <f t="shared" ca="1" si="150"/>
        <v>218477.31787760227</v>
      </c>
      <c r="Y435" s="17">
        <f t="shared" si="160"/>
        <v>43.342819006647915</v>
      </c>
      <c r="Z435" s="17">
        <f t="shared" si="161"/>
        <v>-19.039391712317524</v>
      </c>
      <c r="AA435" s="17">
        <f t="shared" si="162"/>
        <v>-201.97144293398833</v>
      </c>
      <c r="AB435" s="17">
        <f t="shared" si="163"/>
        <v>-47.376017630934939</v>
      </c>
      <c r="AC435" s="17">
        <f t="shared" si="164"/>
        <v>286.17048670630902</v>
      </c>
      <c r="AD435" s="18">
        <f t="shared" si="165"/>
        <v>1.023066308678608</v>
      </c>
      <c r="AE435" s="19">
        <f>IF($B435&gt;$C$1,"",p_2*$Q434*($S434/$W434)+p_3*$Q434*($T434/$W434))</f>
        <v>90.68964498826584</v>
      </c>
      <c r="AF435" s="17">
        <f>IF($B435&gt;$C$1,"",p_4*$R434)</f>
        <v>88.874432437579557</v>
      </c>
      <c r="AG435" s="17">
        <f>IF($B435&gt;$C$1,"",p_5*$R434)</f>
        <v>20.847089090296436</v>
      </c>
      <c r="AH435" s="18">
        <f t="shared" si="166"/>
        <v>109.72152152787599</v>
      </c>
      <c r="AI435" s="72"/>
      <c r="AJ435" s="73"/>
      <c r="AK435" s="73"/>
      <c r="AL435" s="72"/>
      <c r="AM435" s="73"/>
      <c r="AN435" s="73">
        <f t="shared" si="167"/>
        <v>518</v>
      </c>
      <c r="AO435" s="19" t="str">
        <f t="shared" ca="1" si="168"/>
        <v>-</v>
      </c>
      <c r="AP435" s="17" t="str">
        <f t="shared" ca="1" si="169"/>
        <v>-</v>
      </c>
      <c r="AQ435" s="17" t="str">
        <f t="shared" ca="1" si="170"/>
        <v>-</v>
      </c>
      <c r="AR435" s="66" t="str">
        <f t="shared" ca="1" si="171"/>
        <v>-</v>
      </c>
    </row>
    <row r="436" spans="1:44" s="1" customFormat="1" ht="12" x14ac:dyDescent="0.35">
      <c r="A436" s="84"/>
      <c r="B436" s="40">
        <f t="shared" si="151"/>
        <v>433</v>
      </c>
      <c r="C436" s="41">
        <f t="shared" si="152"/>
        <v>44284</v>
      </c>
      <c r="D436" s="28">
        <f>'I Disease Parameters'!$E$6/(1000*365)</f>
        <v>2.4383561643835616E-5</v>
      </c>
      <c r="E436" s="28">
        <f>'I Disease Parameters'!$E$7/(1000*365)</f>
        <v>1.3698630136986302E-5</v>
      </c>
      <c r="F436" s="27">
        <f>(1-'I Disease Parameters'!$E$8)/'I Disease Parameters'!$E$10</f>
        <v>0.16200000000000001</v>
      </c>
      <c r="G436" s="27">
        <f>'I Disease Parameters'!$E$8/'I Disease Parameters'!$E$11</f>
        <v>3.7999999999999999E-2</v>
      </c>
      <c r="H436" s="27">
        <f>1/'I Disease Parameters'!$E$12</f>
        <v>0.05</v>
      </c>
      <c r="I436" s="27">
        <f>'I Disease Parameters'!$E$9/'I Disease Parameters'!$E$14</f>
        <v>0</v>
      </c>
      <c r="J436" s="82">
        <f t="shared" si="172"/>
        <v>2.9622548171950012</v>
      </c>
      <c r="K436" s="60">
        <f t="shared" si="173"/>
        <v>0.96147505943347544</v>
      </c>
      <c r="L436" s="30">
        <f t="shared" si="174"/>
        <v>0.98499999999999999</v>
      </c>
      <c r="M436" s="27">
        <f>J436/'I Disease Parameters'!$E$12</f>
        <v>0.14811274085975007</v>
      </c>
      <c r="N436" s="27">
        <f>K436/'I Disease Parameters'!$E$13</f>
        <v>4.8073752971673774E-2</v>
      </c>
      <c r="O436" s="27">
        <f>L436/'I Disease Parameters'!$E$13</f>
        <v>4.9250000000000002E-2</v>
      </c>
      <c r="P436" s="27">
        <f>(1-L436)/'I Disease Parameters'!$E$13</f>
        <v>7.5000000000000067E-4</v>
      </c>
      <c r="Q436" s="19">
        <f t="shared" si="153"/>
        <v>569192.51727222337</v>
      </c>
      <c r="R436" s="17">
        <f t="shared" si="154"/>
        <v>511.19297743349449</v>
      </c>
      <c r="S436" s="17">
        <f t="shared" si="155"/>
        <v>5418.3983394593261</v>
      </c>
      <c r="T436" s="17">
        <f t="shared" si="156"/>
        <v>1270.9823292932901</v>
      </c>
      <c r="U436" s="17">
        <f t="shared" si="157"/>
        <v>5240286.8152381508</v>
      </c>
      <c r="V436" s="17">
        <f t="shared" si="158"/>
        <v>15018.325749829612</v>
      </c>
      <c r="W436" s="17">
        <f t="shared" si="159"/>
        <v>5816679.9061565604</v>
      </c>
      <c r="X436" s="18">
        <f t="shared" ca="1" si="150"/>
        <v>218477.31787760227</v>
      </c>
      <c r="Y436" s="17">
        <f t="shared" si="160"/>
        <v>46.487701687263325</v>
      </c>
      <c r="Z436" s="17">
        <f t="shared" si="161"/>
        <v>-18.375238493567906</v>
      </c>
      <c r="AA436" s="17">
        <f t="shared" si="162"/>
        <v>-194.9544855125896</v>
      </c>
      <c r="AB436" s="17">
        <f t="shared" si="163"/>
        <v>-45.730064647913196</v>
      </c>
      <c r="AC436" s="17">
        <f t="shared" si="164"/>
        <v>273.73472554702312</v>
      </c>
      <c r="AD436" s="18">
        <f t="shared" si="165"/>
        <v>0.98753429545649851</v>
      </c>
      <c r="AE436" s="19">
        <f>IF($B436&gt;$C$1,"",p_2*$Q435*($S435/$W435)+p_3*$Q435*($T435/$W435))</f>
        <v>87.545659050966805</v>
      </c>
      <c r="AF436" s="17">
        <f>IF($B436&gt;$C$1,"",p_4*$R435)</f>
        <v>85.790050980184105</v>
      </c>
      <c r="AG436" s="17">
        <f>IF($B436&gt;$C$1,"",p_5*$R435)</f>
        <v>20.12359220522837</v>
      </c>
      <c r="AH436" s="18">
        <f t="shared" si="166"/>
        <v>105.91364318541247</v>
      </c>
      <c r="AI436" s="72"/>
      <c r="AJ436" s="73"/>
      <c r="AK436" s="73"/>
      <c r="AL436" s="72"/>
      <c r="AM436" s="73"/>
      <c r="AN436" s="73">
        <f t="shared" si="167"/>
        <v>518</v>
      </c>
      <c r="AO436" s="19" t="str">
        <f t="shared" ca="1" si="168"/>
        <v>-</v>
      </c>
      <c r="AP436" s="17" t="str">
        <f t="shared" ca="1" si="169"/>
        <v>-</v>
      </c>
      <c r="AQ436" s="17" t="str">
        <f t="shared" ca="1" si="170"/>
        <v>-</v>
      </c>
      <c r="AR436" s="66" t="str">
        <f t="shared" ca="1" si="171"/>
        <v>-</v>
      </c>
    </row>
    <row r="437" spans="1:44" s="1" customFormat="1" ht="12" x14ac:dyDescent="0.35">
      <c r="A437" s="84"/>
      <c r="B437" s="40">
        <f t="shared" si="151"/>
        <v>434</v>
      </c>
      <c r="C437" s="41">
        <f t="shared" si="152"/>
        <v>44285</v>
      </c>
      <c r="D437" s="28">
        <f>'I Disease Parameters'!$E$6/(1000*365)</f>
        <v>2.4383561643835616E-5</v>
      </c>
      <c r="E437" s="28">
        <f>'I Disease Parameters'!$E$7/(1000*365)</f>
        <v>1.3698630136986302E-5</v>
      </c>
      <c r="F437" s="27">
        <f>(1-'I Disease Parameters'!$E$8)/'I Disease Parameters'!$E$10</f>
        <v>0.16200000000000001</v>
      </c>
      <c r="G437" s="27">
        <f>'I Disease Parameters'!$E$8/'I Disease Parameters'!$E$11</f>
        <v>3.7999999999999999E-2</v>
      </c>
      <c r="H437" s="27">
        <f>1/'I Disease Parameters'!$E$12</f>
        <v>0.05</v>
      </c>
      <c r="I437" s="27">
        <f>'I Disease Parameters'!$E$9/'I Disease Parameters'!$E$14</f>
        <v>0</v>
      </c>
      <c r="J437" s="82">
        <f t="shared" si="172"/>
        <v>2.9622548171950012</v>
      </c>
      <c r="K437" s="60">
        <f t="shared" si="173"/>
        <v>0.96147505943347544</v>
      </c>
      <c r="L437" s="30">
        <f t="shared" si="174"/>
        <v>0.98499999999999999</v>
      </c>
      <c r="M437" s="27">
        <f>J437/'I Disease Parameters'!$E$12</f>
        <v>0.14811274085975007</v>
      </c>
      <c r="N437" s="27">
        <f>K437/'I Disease Parameters'!$E$13</f>
        <v>4.8073752971673774E-2</v>
      </c>
      <c r="O437" s="27">
        <f>L437/'I Disease Parameters'!$E$13</f>
        <v>4.9250000000000002E-2</v>
      </c>
      <c r="P437" s="27">
        <f>(1-L437)/'I Disease Parameters'!$E$13</f>
        <v>7.5000000000000067E-4</v>
      </c>
      <c r="Q437" s="19">
        <f t="shared" si="153"/>
        <v>569242.04031824588</v>
      </c>
      <c r="R437" s="17">
        <f t="shared" si="154"/>
        <v>493.4585485641025</v>
      </c>
      <c r="S437" s="17">
        <f t="shared" si="155"/>
        <v>5230.2174601957986</v>
      </c>
      <c r="T437" s="17">
        <f t="shared" si="156"/>
        <v>1226.8411352542589</v>
      </c>
      <c r="U437" s="17">
        <f t="shared" si="157"/>
        <v>5240548.5462839473</v>
      </c>
      <c r="V437" s="17">
        <f t="shared" si="158"/>
        <v>15019.278986576581</v>
      </c>
      <c r="W437" s="17">
        <f t="shared" si="159"/>
        <v>5816741.1037462074</v>
      </c>
      <c r="X437" s="18">
        <f t="shared" ca="1" si="150"/>
        <v>218477.31787760227</v>
      </c>
      <c r="Y437" s="17">
        <f t="shared" si="160"/>
        <v>49.523046022513881</v>
      </c>
      <c r="Z437" s="17">
        <f t="shared" si="161"/>
        <v>-17.734428869391991</v>
      </c>
      <c r="AA437" s="17">
        <f t="shared" si="162"/>
        <v>-188.18087926352746</v>
      </c>
      <c r="AB437" s="17">
        <f t="shared" si="163"/>
        <v>-44.141194039031234</v>
      </c>
      <c r="AC437" s="17">
        <f t="shared" si="164"/>
        <v>261.73104579653591</v>
      </c>
      <c r="AD437" s="18">
        <f t="shared" si="165"/>
        <v>0.95323674696919625</v>
      </c>
      <c r="AE437" s="19">
        <f>IF($B437&gt;$C$1,"",p_2*$Q436*($S436/$W436)+p_3*$Q436*($T436/$W436))</f>
        <v>84.511169260833427</v>
      </c>
      <c r="AF437" s="17">
        <f>IF($B437&gt;$C$1,"",p_4*$R436)</f>
        <v>82.813262344226104</v>
      </c>
      <c r="AG437" s="17">
        <f>IF($B437&gt;$C$1,"",p_5*$R436)</f>
        <v>19.425333142472791</v>
      </c>
      <c r="AH437" s="18">
        <f t="shared" si="166"/>
        <v>102.2385954866989</v>
      </c>
      <c r="AI437" s="72"/>
      <c r="AJ437" s="73"/>
      <c r="AK437" s="73"/>
      <c r="AL437" s="72"/>
      <c r="AM437" s="73"/>
      <c r="AN437" s="73">
        <f t="shared" si="167"/>
        <v>518</v>
      </c>
      <c r="AO437" s="19" t="str">
        <f t="shared" ca="1" si="168"/>
        <v>-</v>
      </c>
      <c r="AP437" s="17" t="str">
        <f t="shared" ca="1" si="169"/>
        <v>-</v>
      </c>
      <c r="AQ437" s="17" t="str">
        <f t="shared" ca="1" si="170"/>
        <v>-</v>
      </c>
      <c r="AR437" s="66" t="str">
        <f t="shared" ca="1" si="171"/>
        <v>-</v>
      </c>
    </row>
    <row r="438" spans="1:44" s="1" customFormat="1" ht="12" x14ac:dyDescent="0.35">
      <c r="A438" s="84"/>
      <c r="B438" s="40">
        <f t="shared" si="151"/>
        <v>435</v>
      </c>
      <c r="C438" s="41">
        <f t="shared" si="152"/>
        <v>44286</v>
      </c>
      <c r="D438" s="28">
        <f>'I Disease Parameters'!$E$6/(1000*365)</f>
        <v>2.4383561643835616E-5</v>
      </c>
      <c r="E438" s="28">
        <f>'I Disease Parameters'!$E$7/(1000*365)</f>
        <v>1.3698630136986302E-5</v>
      </c>
      <c r="F438" s="27">
        <f>(1-'I Disease Parameters'!$E$8)/'I Disease Parameters'!$E$10</f>
        <v>0.16200000000000001</v>
      </c>
      <c r="G438" s="27">
        <f>'I Disease Parameters'!$E$8/'I Disease Parameters'!$E$11</f>
        <v>3.7999999999999999E-2</v>
      </c>
      <c r="H438" s="27">
        <f>1/'I Disease Parameters'!$E$12</f>
        <v>0.05</v>
      </c>
      <c r="I438" s="27">
        <f>'I Disease Parameters'!$E$9/'I Disease Parameters'!$E$14</f>
        <v>0</v>
      </c>
      <c r="J438" s="82">
        <f t="shared" si="172"/>
        <v>2.9622548171950012</v>
      </c>
      <c r="K438" s="60">
        <f t="shared" si="173"/>
        <v>0.96147505943347544</v>
      </c>
      <c r="L438" s="30">
        <f t="shared" si="174"/>
        <v>0.98499999999999999</v>
      </c>
      <c r="M438" s="27">
        <f>J438/'I Disease Parameters'!$E$12</f>
        <v>0.14811274085975007</v>
      </c>
      <c r="N438" s="27">
        <f>K438/'I Disease Parameters'!$E$13</f>
        <v>4.8073752971673774E-2</v>
      </c>
      <c r="O438" s="27">
        <f>L438/'I Disease Parameters'!$E$13</f>
        <v>4.9250000000000002E-2</v>
      </c>
      <c r="P438" s="27">
        <f>(1-L438)/'I Disease Parameters'!$E$13</f>
        <v>7.5000000000000067E-4</v>
      </c>
      <c r="Q438" s="19">
        <f t="shared" si="153"/>
        <v>569294.4930102505</v>
      </c>
      <c r="R438" s="17">
        <f t="shared" si="154"/>
        <v>476.34241624114986</v>
      </c>
      <c r="S438" s="17">
        <f t="shared" si="155"/>
        <v>5048.5752252388702</v>
      </c>
      <c r="T438" s="17">
        <f t="shared" si="156"/>
        <v>1184.2336972940332</v>
      </c>
      <c r="U438" s="17">
        <f t="shared" si="157"/>
        <v>5240798.6907466184</v>
      </c>
      <c r="V438" s="17">
        <f t="shared" si="158"/>
        <v>15020.199117428021</v>
      </c>
      <c r="W438" s="17">
        <f t="shared" si="159"/>
        <v>5816802.3350956431</v>
      </c>
      <c r="X438" s="18">
        <f t="shared" ca="1" si="150"/>
        <v>218477.31787760227</v>
      </c>
      <c r="Y438" s="17">
        <f t="shared" si="160"/>
        <v>52.452692004619166</v>
      </c>
      <c r="Z438" s="17">
        <f t="shared" si="161"/>
        <v>-17.116132322952637</v>
      </c>
      <c r="AA438" s="17">
        <f t="shared" si="162"/>
        <v>-181.64223495692841</v>
      </c>
      <c r="AB438" s="17">
        <f t="shared" si="163"/>
        <v>-42.607437960225752</v>
      </c>
      <c r="AC438" s="17">
        <f t="shared" si="164"/>
        <v>250.1444626711309</v>
      </c>
      <c r="AD438" s="18">
        <f t="shared" si="165"/>
        <v>0.92013085144026263</v>
      </c>
      <c r="AE438" s="19">
        <f>IF($B438&gt;$C$1,"",p_2*$Q437*($S437/$W437)+p_3*$Q437*($T437/$W437))</f>
        <v>81.582337096012637</v>
      </c>
      <c r="AF438" s="17">
        <f>IF($B438&gt;$C$1,"",p_4*$R437)</f>
        <v>79.940284867384605</v>
      </c>
      <c r="AG438" s="17">
        <f>IF($B438&gt;$C$1,"",p_5*$R437)</f>
        <v>18.751424845435896</v>
      </c>
      <c r="AH438" s="18">
        <f t="shared" si="166"/>
        <v>98.691709712820497</v>
      </c>
      <c r="AI438" s="72"/>
      <c r="AJ438" s="73"/>
      <c r="AK438" s="73"/>
      <c r="AL438" s="72"/>
      <c r="AM438" s="73"/>
      <c r="AN438" s="73">
        <f t="shared" si="167"/>
        <v>518</v>
      </c>
      <c r="AO438" s="19" t="str">
        <f t="shared" ca="1" si="168"/>
        <v>-</v>
      </c>
      <c r="AP438" s="17" t="str">
        <f t="shared" ca="1" si="169"/>
        <v>-</v>
      </c>
      <c r="AQ438" s="17" t="str">
        <f t="shared" ca="1" si="170"/>
        <v>-</v>
      </c>
      <c r="AR438" s="66" t="str">
        <f t="shared" ca="1" si="171"/>
        <v>-</v>
      </c>
    </row>
    <row r="439" spans="1:44" s="1" customFormat="1" ht="12" x14ac:dyDescent="0.35">
      <c r="A439" s="84"/>
      <c r="B439" s="40">
        <f t="shared" si="151"/>
        <v>436</v>
      </c>
      <c r="C439" s="41">
        <f t="shared" si="152"/>
        <v>44287</v>
      </c>
      <c r="D439" s="28">
        <f>'I Disease Parameters'!$E$6/(1000*365)</f>
        <v>2.4383561643835616E-5</v>
      </c>
      <c r="E439" s="28">
        <f>'I Disease Parameters'!$E$7/(1000*365)</f>
        <v>1.3698630136986302E-5</v>
      </c>
      <c r="F439" s="27">
        <f>(1-'I Disease Parameters'!$E$8)/'I Disease Parameters'!$E$10</f>
        <v>0.16200000000000001</v>
      </c>
      <c r="G439" s="27">
        <f>'I Disease Parameters'!$E$8/'I Disease Parameters'!$E$11</f>
        <v>3.7999999999999999E-2</v>
      </c>
      <c r="H439" s="27">
        <f>1/'I Disease Parameters'!$E$12</f>
        <v>0.05</v>
      </c>
      <c r="I439" s="27">
        <f>'I Disease Parameters'!$E$9/'I Disease Parameters'!$E$14</f>
        <v>0</v>
      </c>
      <c r="J439" s="82">
        <f t="shared" si="172"/>
        <v>2.9622548171950012</v>
      </c>
      <c r="K439" s="60">
        <f t="shared" si="173"/>
        <v>0.96147505943347544</v>
      </c>
      <c r="L439" s="30">
        <f t="shared" si="174"/>
        <v>0.98499999999999999</v>
      </c>
      <c r="M439" s="27">
        <f>J439/'I Disease Parameters'!$E$12</f>
        <v>0.14811274085975007</v>
      </c>
      <c r="N439" s="27">
        <f>K439/'I Disease Parameters'!$E$13</f>
        <v>4.8073752971673774E-2</v>
      </c>
      <c r="O439" s="27">
        <f>L439/'I Disease Parameters'!$E$13</f>
        <v>4.9250000000000002E-2</v>
      </c>
      <c r="P439" s="27">
        <f>(1-L439)/'I Disease Parameters'!$E$13</f>
        <v>7.5000000000000067E-4</v>
      </c>
      <c r="Q439" s="19">
        <f t="shared" si="153"/>
        <v>569349.77335386956</v>
      </c>
      <c r="R439" s="17">
        <f t="shared" si="154"/>
        <v>459.82286774421436</v>
      </c>
      <c r="S439" s="17">
        <f t="shared" si="155"/>
        <v>4873.2447768432639</v>
      </c>
      <c r="T439" s="17">
        <f t="shared" si="156"/>
        <v>1143.1068018670801</v>
      </c>
      <c r="U439" s="17">
        <f t="shared" si="157"/>
        <v>5241037.651254585</v>
      </c>
      <c r="V439" s="17">
        <f t="shared" si="158"/>
        <v>15021.087292700991</v>
      </c>
      <c r="W439" s="17">
        <f t="shared" si="159"/>
        <v>5816863.5990549093</v>
      </c>
      <c r="X439" s="18">
        <f t="shared" ca="1" si="150"/>
        <v>218477.31787760227</v>
      </c>
      <c r="Y439" s="17">
        <f t="shared" si="160"/>
        <v>55.28034361905884</v>
      </c>
      <c r="Z439" s="17">
        <f t="shared" si="161"/>
        <v>-16.519548496935499</v>
      </c>
      <c r="AA439" s="17">
        <f t="shared" si="162"/>
        <v>-175.33044839560625</v>
      </c>
      <c r="AB439" s="17">
        <f t="shared" si="163"/>
        <v>-41.12689542695307</v>
      </c>
      <c r="AC439" s="17">
        <f t="shared" si="164"/>
        <v>238.96050796657801</v>
      </c>
      <c r="AD439" s="18">
        <f t="shared" si="165"/>
        <v>0.88817527297032939</v>
      </c>
      <c r="AE439" s="19">
        <f>IF($B439&gt;$C$1,"",p_2*$Q438*($S438/$W438)+p_3*$Q438*($T438/$W438))</f>
        <v>78.755459989873131</v>
      </c>
      <c r="AF439" s="17">
        <f>IF($B439&gt;$C$1,"",p_4*$R438)</f>
        <v>77.167471431066275</v>
      </c>
      <c r="AG439" s="17">
        <f>IF($B439&gt;$C$1,"",p_5*$R438)</f>
        <v>18.101011817163695</v>
      </c>
      <c r="AH439" s="18">
        <f t="shared" si="166"/>
        <v>95.26848324822997</v>
      </c>
      <c r="AI439" s="72"/>
      <c r="AJ439" s="73"/>
      <c r="AK439" s="73"/>
      <c r="AL439" s="72"/>
      <c r="AM439" s="73"/>
      <c r="AN439" s="73">
        <f t="shared" si="167"/>
        <v>518</v>
      </c>
      <c r="AO439" s="19" t="str">
        <f t="shared" ca="1" si="168"/>
        <v>-</v>
      </c>
      <c r="AP439" s="17" t="str">
        <f t="shared" ca="1" si="169"/>
        <v>-</v>
      </c>
      <c r="AQ439" s="17" t="str">
        <f t="shared" ca="1" si="170"/>
        <v>-</v>
      </c>
      <c r="AR439" s="66" t="str">
        <f t="shared" ca="1" si="171"/>
        <v>-</v>
      </c>
    </row>
    <row r="440" spans="1:44" s="1" customFormat="1" ht="12" x14ac:dyDescent="0.35">
      <c r="A440" s="84"/>
      <c r="B440" s="40">
        <f t="shared" si="151"/>
        <v>437</v>
      </c>
      <c r="C440" s="41">
        <f t="shared" si="152"/>
        <v>44288</v>
      </c>
      <c r="D440" s="28">
        <f>'I Disease Parameters'!$E$6/(1000*365)</f>
        <v>2.4383561643835616E-5</v>
      </c>
      <c r="E440" s="28">
        <f>'I Disease Parameters'!$E$7/(1000*365)</f>
        <v>1.3698630136986302E-5</v>
      </c>
      <c r="F440" s="27">
        <f>(1-'I Disease Parameters'!$E$8)/'I Disease Parameters'!$E$10</f>
        <v>0.16200000000000001</v>
      </c>
      <c r="G440" s="27">
        <f>'I Disease Parameters'!$E$8/'I Disease Parameters'!$E$11</f>
        <v>3.7999999999999999E-2</v>
      </c>
      <c r="H440" s="27">
        <f>1/'I Disease Parameters'!$E$12</f>
        <v>0.05</v>
      </c>
      <c r="I440" s="27">
        <f>'I Disease Parameters'!$E$9/'I Disease Parameters'!$E$14</f>
        <v>0</v>
      </c>
      <c r="J440" s="82">
        <f t="shared" si="172"/>
        <v>2.9622548171950012</v>
      </c>
      <c r="K440" s="60">
        <f t="shared" si="173"/>
        <v>0.96147505943347544</v>
      </c>
      <c r="L440" s="30">
        <f t="shared" si="174"/>
        <v>0.98499999999999999</v>
      </c>
      <c r="M440" s="27">
        <f>J440/'I Disease Parameters'!$E$12</f>
        <v>0.14811274085975007</v>
      </c>
      <c r="N440" s="27">
        <f>K440/'I Disease Parameters'!$E$13</f>
        <v>4.8073752971673774E-2</v>
      </c>
      <c r="O440" s="27">
        <f>L440/'I Disease Parameters'!$E$13</f>
        <v>4.9250000000000002E-2</v>
      </c>
      <c r="P440" s="27">
        <f>(1-L440)/'I Disease Parameters'!$E$13</f>
        <v>7.5000000000000067E-4</v>
      </c>
      <c r="Q440" s="19">
        <f t="shared" si="153"/>
        <v>569407.78292761475</v>
      </c>
      <c r="R440" s="17">
        <f t="shared" si="154"/>
        <v>443.87896168433781</v>
      </c>
      <c r="S440" s="17">
        <f t="shared" si="155"/>
        <v>4704.007085797899</v>
      </c>
      <c r="T440" s="17">
        <f t="shared" si="156"/>
        <v>1103.4090717507206</v>
      </c>
      <c r="U440" s="17">
        <f t="shared" si="157"/>
        <v>5241265.8164670998</v>
      </c>
      <c r="V440" s="17">
        <f t="shared" si="158"/>
        <v>15021.944622802392</v>
      </c>
      <c r="W440" s="17">
        <f t="shared" si="159"/>
        <v>5816924.8945139479</v>
      </c>
      <c r="X440" s="18">
        <f t="shared" ca="1" si="150"/>
        <v>218477.31787760227</v>
      </c>
      <c r="Y440" s="17">
        <f t="shared" si="160"/>
        <v>58.009573745192029</v>
      </c>
      <c r="Z440" s="17">
        <f t="shared" si="161"/>
        <v>-15.943906059876554</v>
      </c>
      <c r="AA440" s="17">
        <f t="shared" si="162"/>
        <v>-169.23769104536495</v>
      </c>
      <c r="AB440" s="17">
        <f t="shared" si="163"/>
        <v>-39.69773011635948</v>
      </c>
      <c r="AC440" s="17">
        <f t="shared" si="164"/>
        <v>228.16521251481026</v>
      </c>
      <c r="AD440" s="18">
        <f t="shared" si="165"/>
        <v>0.85733010140029364</v>
      </c>
      <c r="AE440" s="19">
        <f>IF($B440&gt;$C$1,"",p_2*$Q439*($S439/$W439)+p_3*$Q439*($T439/$W439))</f>
        <v>76.026966432360027</v>
      </c>
      <c r="AF440" s="17">
        <f>IF($B440&gt;$C$1,"",p_4*$R439)</f>
        <v>74.491304574562733</v>
      </c>
      <c r="AG440" s="17">
        <f>IF($B440&gt;$C$1,"",p_5*$R439)</f>
        <v>17.473268974280145</v>
      </c>
      <c r="AH440" s="18">
        <f t="shared" si="166"/>
        <v>91.964573548842878</v>
      </c>
      <c r="AI440" s="72"/>
      <c r="AJ440" s="73"/>
      <c r="AK440" s="73"/>
      <c r="AL440" s="72"/>
      <c r="AM440" s="73"/>
      <c r="AN440" s="73">
        <f t="shared" si="167"/>
        <v>518</v>
      </c>
      <c r="AO440" s="19" t="str">
        <f t="shared" ca="1" si="168"/>
        <v>-</v>
      </c>
      <c r="AP440" s="17" t="str">
        <f t="shared" ca="1" si="169"/>
        <v>-</v>
      </c>
      <c r="AQ440" s="17" t="str">
        <f t="shared" ca="1" si="170"/>
        <v>-</v>
      </c>
      <c r="AR440" s="66" t="str">
        <f t="shared" ca="1" si="171"/>
        <v>-</v>
      </c>
    </row>
    <row r="441" spans="1:44" s="1" customFormat="1" ht="12" x14ac:dyDescent="0.35">
      <c r="A441" s="84"/>
      <c r="B441" s="40">
        <f t="shared" si="151"/>
        <v>438</v>
      </c>
      <c r="C441" s="41">
        <f t="shared" si="152"/>
        <v>44289</v>
      </c>
      <c r="D441" s="28">
        <f>'I Disease Parameters'!$E$6/(1000*365)</f>
        <v>2.4383561643835616E-5</v>
      </c>
      <c r="E441" s="28">
        <f>'I Disease Parameters'!$E$7/(1000*365)</f>
        <v>1.3698630136986302E-5</v>
      </c>
      <c r="F441" s="27">
        <f>(1-'I Disease Parameters'!$E$8)/'I Disease Parameters'!$E$10</f>
        <v>0.16200000000000001</v>
      </c>
      <c r="G441" s="27">
        <f>'I Disease Parameters'!$E$8/'I Disease Parameters'!$E$11</f>
        <v>3.7999999999999999E-2</v>
      </c>
      <c r="H441" s="27">
        <f>1/'I Disease Parameters'!$E$12</f>
        <v>0.05</v>
      </c>
      <c r="I441" s="27">
        <f>'I Disease Parameters'!$E$9/'I Disease Parameters'!$E$14</f>
        <v>0</v>
      </c>
      <c r="J441" s="82">
        <f t="shared" si="172"/>
        <v>2.9622548171950012</v>
      </c>
      <c r="K441" s="60">
        <f t="shared" si="173"/>
        <v>0.96147505943347544</v>
      </c>
      <c r="L441" s="30">
        <f t="shared" si="174"/>
        <v>0.98499999999999999</v>
      </c>
      <c r="M441" s="27">
        <f>J441/'I Disease Parameters'!$E$12</f>
        <v>0.14811274085975007</v>
      </c>
      <c r="N441" s="27">
        <f>K441/'I Disease Parameters'!$E$13</f>
        <v>4.8073752971673774E-2</v>
      </c>
      <c r="O441" s="27">
        <f>L441/'I Disease Parameters'!$E$13</f>
        <v>4.9250000000000002E-2</v>
      </c>
      <c r="P441" s="27">
        <f>(1-L441)/'I Disease Parameters'!$E$13</f>
        <v>7.5000000000000067E-4</v>
      </c>
      <c r="Q441" s="19">
        <f t="shared" si="153"/>
        <v>569468.42675648932</v>
      </c>
      <c r="R441" s="17">
        <f t="shared" si="154"/>
        <v>428.49050006681097</v>
      </c>
      <c r="S441" s="17">
        <f t="shared" si="155"/>
        <v>4540.6506848476374</v>
      </c>
      <c r="T441" s="17">
        <f t="shared" si="156"/>
        <v>1065.0909035144257</v>
      </c>
      <c r="U441" s="17">
        <f t="shared" si="157"/>
        <v>5241483.5615563039</v>
      </c>
      <c r="V441" s="17">
        <f t="shared" si="158"/>
        <v>15022.772179606205</v>
      </c>
      <c r="W441" s="17">
        <f t="shared" si="159"/>
        <v>5816986.2204012219</v>
      </c>
      <c r="X441" s="18">
        <f t="shared" ca="1" si="150"/>
        <v>218477.31787760227</v>
      </c>
      <c r="Y441" s="17">
        <f t="shared" si="160"/>
        <v>60.643828874570318</v>
      </c>
      <c r="Z441" s="17">
        <f t="shared" si="161"/>
        <v>-15.388461617526843</v>
      </c>
      <c r="AA441" s="17">
        <f t="shared" si="162"/>
        <v>-163.35640095026156</v>
      </c>
      <c r="AB441" s="17">
        <f t="shared" si="163"/>
        <v>-38.318168236294923</v>
      </c>
      <c r="AC441" s="17">
        <f t="shared" si="164"/>
        <v>217.7450892040506</v>
      </c>
      <c r="AD441" s="18">
        <f t="shared" si="165"/>
        <v>0.82755680381342245</v>
      </c>
      <c r="AE441" s="19">
        <f>IF($B441&gt;$C$1,"",p_2*$Q440*($S440/$W440)+p_3*$Q440*($T440/$W440))</f>
        <v>73.393411253062453</v>
      </c>
      <c r="AF441" s="17">
        <f>IF($B441&gt;$C$1,"",p_4*$R440)</f>
        <v>71.90839179286273</v>
      </c>
      <c r="AG441" s="17">
        <f>IF($B441&gt;$C$1,"",p_5*$R440)</f>
        <v>16.867400544004838</v>
      </c>
      <c r="AH441" s="18">
        <f t="shared" si="166"/>
        <v>88.775792336867568</v>
      </c>
      <c r="AI441" s="72"/>
      <c r="AJ441" s="73"/>
      <c r="AK441" s="73"/>
      <c r="AL441" s="72"/>
      <c r="AM441" s="73"/>
      <c r="AN441" s="73">
        <f t="shared" si="167"/>
        <v>518</v>
      </c>
      <c r="AO441" s="19" t="str">
        <f t="shared" ca="1" si="168"/>
        <v>-</v>
      </c>
      <c r="AP441" s="17" t="str">
        <f t="shared" ca="1" si="169"/>
        <v>-</v>
      </c>
      <c r="AQ441" s="17" t="str">
        <f t="shared" ca="1" si="170"/>
        <v>-</v>
      </c>
      <c r="AR441" s="66" t="str">
        <f t="shared" ca="1" si="171"/>
        <v>-</v>
      </c>
    </row>
    <row r="442" spans="1:44" s="1" customFormat="1" ht="12" x14ac:dyDescent="0.35">
      <c r="A442" s="84"/>
      <c r="B442" s="40">
        <f t="shared" si="151"/>
        <v>439</v>
      </c>
      <c r="C442" s="41">
        <f t="shared" si="152"/>
        <v>44290</v>
      </c>
      <c r="D442" s="28">
        <f>'I Disease Parameters'!$E$6/(1000*365)</f>
        <v>2.4383561643835616E-5</v>
      </c>
      <c r="E442" s="28">
        <f>'I Disease Parameters'!$E$7/(1000*365)</f>
        <v>1.3698630136986302E-5</v>
      </c>
      <c r="F442" s="27">
        <f>(1-'I Disease Parameters'!$E$8)/'I Disease Parameters'!$E$10</f>
        <v>0.16200000000000001</v>
      </c>
      <c r="G442" s="27">
        <f>'I Disease Parameters'!$E$8/'I Disease Parameters'!$E$11</f>
        <v>3.7999999999999999E-2</v>
      </c>
      <c r="H442" s="27">
        <f>1/'I Disease Parameters'!$E$12</f>
        <v>0.05</v>
      </c>
      <c r="I442" s="27">
        <f>'I Disease Parameters'!$E$9/'I Disease Parameters'!$E$14</f>
        <v>0</v>
      </c>
      <c r="J442" s="82">
        <f t="shared" si="172"/>
        <v>2.9622548171950012</v>
      </c>
      <c r="K442" s="60">
        <f t="shared" si="173"/>
        <v>0.96147505943347544</v>
      </c>
      <c r="L442" s="30">
        <f t="shared" si="174"/>
        <v>0.98499999999999999</v>
      </c>
      <c r="M442" s="27">
        <f>J442/'I Disease Parameters'!$E$12</f>
        <v>0.14811274085975007</v>
      </c>
      <c r="N442" s="27">
        <f>K442/'I Disease Parameters'!$E$13</f>
        <v>4.8073752971673774E-2</v>
      </c>
      <c r="O442" s="27">
        <f>L442/'I Disease Parameters'!$E$13</f>
        <v>4.9250000000000002E-2</v>
      </c>
      <c r="P442" s="27">
        <f>(1-L442)/'I Disease Parameters'!$E$13</f>
        <v>7.5000000000000067E-4</v>
      </c>
      <c r="Q442" s="19">
        <f t="shared" si="153"/>
        <v>569531.61319014407</v>
      </c>
      <c r="R442" s="17">
        <f t="shared" si="154"/>
        <v>413.63800139949478</v>
      </c>
      <c r="S442" s="17">
        <f t="shared" si="155"/>
        <v>4382.9714109217657</v>
      </c>
      <c r="T442" s="17">
        <f t="shared" si="156"/>
        <v>1028.1044070548937</v>
      </c>
      <c r="U442" s="17">
        <f t="shared" si="157"/>
        <v>5241691.2486728653</v>
      </c>
      <c r="V442" s="17">
        <f t="shared" si="158"/>
        <v>15023.570997783841</v>
      </c>
      <c r="W442" s="17">
        <f t="shared" si="159"/>
        <v>5817047.5756823858</v>
      </c>
      <c r="X442" s="18">
        <f t="shared" ca="1" si="150"/>
        <v>218477.31787760227</v>
      </c>
      <c r="Y442" s="17">
        <f t="shared" si="160"/>
        <v>63.186433654744178</v>
      </c>
      <c r="Z442" s="17">
        <f t="shared" si="161"/>
        <v>-14.852498667316183</v>
      </c>
      <c r="AA442" s="17">
        <f t="shared" si="162"/>
        <v>-157.67927392587171</v>
      </c>
      <c r="AB442" s="17">
        <f t="shared" si="163"/>
        <v>-36.986496459531963</v>
      </c>
      <c r="AC442" s="17">
        <f t="shared" si="164"/>
        <v>207.68711656145751</v>
      </c>
      <c r="AD442" s="18">
        <f t="shared" si="165"/>
        <v>0.79881817763634899</v>
      </c>
      <c r="AE442" s="19">
        <f>IF($B442&gt;$C$1,"",p_2*$Q441*($S441/$W441)+p_3*$Q441*($T441/$W441))</f>
        <v>70.851471078923595</v>
      </c>
      <c r="AF442" s="17">
        <f>IF($B442&gt;$C$1,"",p_4*$R441)</f>
        <v>69.415461010823378</v>
      </c>
      <c r="AG442" s="17">
        <f>IF($B442&gt;$C$1,"",p_5*$R441)</f>
        <v>16.282639002538815</v>
      </c>
      <c r="AH442" s="18">
        <f t="shared" si="166"/>
        <v>85.698100013362193</v>
      </c>
      <c r="AI442" s="72"/>
      <c r="AJ442" s="73"/>
      <c r="AK442" s="73"/>
      <c r="AL442" s="72"/>
      <c r="AM442" s="73"/>
      <c r="AN442" s="73">
        <f t="shared" si="167"/>
        <v>518</v>
      </c>
      <c r="AO442" s="19" t="str">
        <f t="shared" ca="1" si="168"/>
        <v>-</v>
      </c>
      <c r="AP442" s="17" t="str">
        <f t="shared" ca="1" si="169"/>
        <v>-</v>
      </c>
      <c r="AQ442" s="17" t="str">
        <f t="shared" ca="1" si="170"/>
        <v>-</v>
      </c>
      <c r="AR442" s="66" t="str">
        <f t="shared" ca="1" si="171"/>
        <v>-</v>
      </c>
    </row>
    <row r="443" spans="1:44" s="1" customFormat="1" ht="12" x14ac:dyDescent="0.35">
      <c r="A443" s="84"/>
      <c r="B443" s="40">
        <f t="shared" si="151"/>
        <v>440</v>
      </c>
      <c r="C443" s="41">
        <f t="shared" si="152"/>
        <v>44291</v>
      </c>
      <c r="D443" s="28">
        <f>'I Disease Parameters'!$E$6/(1000*365)</f>
        <v>2.4383561643835616E-5</v>
      </c>
      <c r="E443" s="28">
        <f>'I Disease Parameters'!$E$7/(1000*365)</f>
        <v>1.3698630136986302E-5</v>
      </c>
      <c r="F443" s="27">
        <f>(1-'I Disease Parameters'!$E$8)/'I Disease Parameters'!$E$10</f>
        <v>0.16200000000000001</v>
      </c>
      <c r="G443" s="27">
        <f>'I Disease Parameters'!$E$8/'I Disease Parameters'!$E$11</f>
        <v>3.7999999999999999E-2</v>
      </c>
      <c r="H443" s="27">
        <f>1/'I Disease Parameters'!$E$12</f>
        <v>0.05</v>
      </c>
      <c r="I443" s="27">
        <f>'I Disease Parameters'!$E$9/'I Disease Parameters'!$E$14</f>
        <v>0</v>
      </c>
      <c r="J443" s="82">
        <f t="shared" si="172"/>
        <v>2.9622548171950012</v>
      </c>
      <c r="K443" s="60">
        <f t="shared" si="173"/>
        <v>0.96147505943347544</v>
      </c>
      <c r="L443" s="30">
        <f t="shared" si="174"/>
        <v>0.98499999999999999</v>
      </c>
      <c r="M443" s="27">
        <f>J443/'I Disease Parameters'!$E$12</f>
        <v>0.14811274085975007</v>
      </c>
      <c r="N443" s="27">
        <f>K443/'I Disease Parameters'!$E$13</f>
        <v>4.8073752971673774E-2</v>
      </c>
      <c r="O443" s="27">
        <f>L443/'I Disease Parameters'!$E$13</f>
        <v>4.9250000000000002E-2</v>
      </c>
      <c r="P443" s="27">
        <f>(1-L443)/'I Disease Parameters'!$E$13</f>
        <v>7.5000000000000067E-4</v>
      </c>
      <c r="Q443" s="19">
        <f t="shared" si="153"/>
        <v>569597.25378541066</v>
      </c>
      <c r="R443" s="17">
        <f t="shared" si="154"/>
        <v>399.3026748054225</v>
      </c>
      <c r="S443" s="17">
        <f t="shared" si="155"/>
        <v>4230.7721558981366</v>
      </c>
      <c r="T443" s="17">
        <f t="shared" si="156"/>
        <v>992.40334713331538</v>
      </c>
      <c r="U443" s="17">
        <f t="shared" si="157"/>
        <v>5241889.2273957515</v>
      </c>
      <c r="V443" s="17">
        <f t="shared" si="158"/>
        <v>15024.342076089133</v>
      </c>
      <c r="W443" s="17">
        <f t="shared" si="159"/>
        <v>5817108.9593589995</v>
      </c>
      <c r="X443" s="18">
        <f t="shared" ca="1" si="150"/>
        <v>218477.31787760227</v>
      </c>
      <c r="Y443" s="17">
        <f t="shared" si="160"/>
        <v>65.640595266595483</v>
      </c>
      <c r="Z443" s="17">
        <f t="shared" si="161"/>
        <v>-14.335326594072285</v>
      </c>
      <c r="AA443" s="17">
        <f t="shared" si="162"/>
        <v>-152.19925502362912</v>
      </c>
      <c r="AB443" s="17">
        <f t="shared" si="163"/>
        <v>-35.701059921578349</v>
      </c>
      <c r="AC443" s="17">
        <f t="shared" si="164"/>
        <v>197.97872288618237</v>
      </c>
      <c r="AD443" s="18">
        <f t="shared" si="165"/>
        <v>0.77107830529166677</v>
      </c>
      <c r="AE443" s="19">
        <f>IF($B443&gt;$C$1,"",p_2*$Q442*($S442/$W442)+p_3*$Q442*($T442/$W442))</f>
        <v>68.397939959818459</v>
      </c>
      <c r="AF443" s="17">
        <f>IF($B443&gt;$C$1,"",p_4*$R442)</f>
        <v>67.009356226718154</v>
      </c>
      <c r="AG443" s="17">
        <f>IF($B443&gt;$C$1,"",p_5*$R442)</f>
        <v>15.718244053180801</v>
      </c>
      <c r="AH443" s="18">
        <f t="shared" si="166"/>
        <v>82.727600279898951</v>
      </c>
      <c r="AI443" s="72"/>
      <c r="AJ443" s="73"/>
      <c r="AK443" s="73"/>
      <c r="AL443" s="72"/>
      <c r="AM443" s="73"/>
      <c r="AN443" s="73">
        <f t="shared" si="167"/>
        <v>518</v>
      </c>
      <c r="AO443" s="19" t="str">
        <f t="shared" ca="1" si="168"/>
        <v>-</v>
      </c>
      <c r="AP443" s="17" t="str">
        <f t="shared" ca="1" si="169"/>
        <v>-</v>
      </c>
      <c r="AQ443" s="17" t="str">
        <f t="shared" ca="1" si="170"/>
        <v>-</v>
      </c>
      <c r="AR443" s="66" t="str">
        <f t="shared" ca="1" si="171"/>
        <v>-</v>
      </c>
    </row>
    <row r="444" spans="1:44" s="1" customFormat="1" ht="12" x14ac:dyDescent="0.35">
      <c r="A444" s="84"/>
      <c r="B444" s="40">
        <f t="shared" si="151"/>
        <v>441</v>
      </c>
      <c r="C444" s="41">
        <f t="shared" si="152"/>
        <v>44292</v>
      </c>
      <c r="D444" s="28">
        <f>'I Disease Parameters'!$E$6/(1000*365)</f>
        <v>2.4383561643835616E-5</v>
      </c>
      <c r="E444" s="28">
        <f>'I Disease Parameters'!$E$7/(1000*365)</f>
        <v>1.3698630136986302E-5</v>
      </c>
      <c r="F444" s="27">
        <f>(1-'I Disease Parameters'!$E$8)/'I Disease Parameters'!$E$10</f>
        <v>0.16200000000000001</v>
      </c>
      <c r="G444" s="27">
        <f>'I Disease Parameters'!$E$8/'I Disease Parameters'!$E$11</f>
        <v>3.7999999999999999E-2</v>
      </c>
      <c r="H444" s="27">
        <f>1/'I Disease Parameters'!$E$12</f>
        <v>0.05</v>
      </c>
      <c r="I444" s="27">
        <f>'I Disease Parameters'!$E$9/'I Disease Parameters'!$E$14</f>
        <v>0</v>
      </c>
      <c r="J444" s="82">
        <f t="shared" si="172"/>
        <v>2.9622548171950012</v>
      </c>
      <c r="K444" s="60">
        <f t="shared" si="173"/>
        <v>0.96147505943347544</v>
      </c>
      <c r="L444" s="30">
        <f t="shared" si="174"/>
        <v>0.98499999999999999</v>
      </c>
      <c r="M444" s="27">
        <f>J444/'I Disease Parameters'!$E$12</f>
        <v>0.14811274085975007</v>
      </c>
      <c r="N444" s="27">
        <f>K444/'I Disease Parameters'!$E$13</f>
        <v>4.8073752971673774E-2</v>
      </c>
      <c r="O444" s="27">
        <f>L444/'I Disease Parameters'!$E$13</f>
        <v>4.9250000000000002E-2</v>
      </c>
      <c r="P444" s="27">
        <f>(1-L444)/'I Disease Parameters'!$E$13</f>
        <v>7.5000000000000067E-4</v>
      </c>
      <c r="Q444" s="19">
        <f t="shared" si="153"/>
        <v>569665.26319304784</v>
      </c>
      <c r="R444" s="17">
        <f t="shared" si="154"/>
        <v>385.46639510019031</v>
      </c>
      <c r="S444" s="17">
        <f t="shared" si="155"/>
        <v>4083.8626256387506</v>
      </c>
      <c r="T444" s="17">
        <f t="shared" si="156"/>
        <v>957.9430868528566</v>
      </c>
      <c r="U444" s="17">
        <f t="shared" si="157"/>
        <v>5242077.835166648</v>
      </c>
      <c r="V444" s="17">
        <f t="shared" si="158"/>
        <v>15025.086378599482</v>
      </c>
      <c r="W444" s="17">
        <f t="shared" si="159"/>
        <v>5817170.3704672875</v>
      </c>
      <c r="X444" s="18">
        <f t="shared" ca="1" si="150"/>
        <v>218477.31787760227</v>
      </c>
      <c r="Y444" s="17">
        <f t="shared" si="160"/>
        <v>68.009407637175173</v>
      </c>
      <c r="Z444" s="17">
        <f t="shared" si="161"/>
        <v>-13.836279705232187</v>
      </c>
      <c r="AA444" s="17">
        <f t="shared" si="162"/>
        <v>-146.90953025938597</v>
      </c>
      <c r="AB444" s="17">
        <f t="shared" si="163"/>
        <v>-34.460260280458783</v>
      </c>
      <c r="AC444" s="17">
        <f t="shared" si="164"/>
        <v>188.60777089651674</v>
      </c>
      <c r="AD444" s="18">
        <f t="shared" si="165"/>
        <v>0.744302510349371</v>
      </c>
      <c r="AE444" s="19">
        <f>IF($B444&gt;$C$1,"",p_2*$Q443*($S443/$W443)+p_3*$Q443*($T443/$W443))</f>
        <v>66.029725155507236</v>
      </c>
      <c r="AF444" s="17">
        <f>IF($B444&gt;$C$1,"",p_4*$R443)</f>
        <v>64.687033318478441</v>
      </c>
      <c r="AG444" s="17">
        <f>IF($B444&gt;$C$1,"",p_5*$R443)</f>
        <v>15.173501642606055</v>
      </c>
      <c r="AH444" s="18">
        <f t="shared" si="166"/>
        <v>79.860534961084497</v>
      </c>
      <c r="AI444" s="72"/>
      <c r="AJ444" s="73"/>
      <c r="AK444" s="73"/>
      <c r="AL444" s="72"/>
      <c r="AM444" s="73"/>
      <c r="AN444" s="73">
        <f t="shared" si="167"/>
        <v>518</v>
      </c>
      <c r="AO444" s="19" t="str">
        <f t="shared" ca="1" si="168"/>
        <v>-</v>
      </c>
      <c r="AP444" s="17" t="str">
        <f t="shared" ca="1" si="169"/>
        <v>-</v>
      </c>
      <c r="AQ444" s="17" t="str">
        <f t="shared" ca="1" si="170"/>
        <v>-</v>
      </c>
      <c r="AR444" s="66" t="str">
        <f t="shared" ca="1" si="171"/>
        <v>-</v>
      </c>
    </row>
    <row r="445" spans="1:44" s="1" customFormat="1" ht="12" x14ac:dyDescent="0.35">
      <c r="A445" s="84"/>
      <c r="B445" s="40">
        <f t="shared" si="151"/>
        <v>442</v>
      </c>
      <c r="C445" s="41">
        <f t="shared" si="152"/>
        <v>44293</v>
      </c>
      <c r="D445" s="28">
        <f>'I Disease Parameters'!$E$6/(1000*365)</f>
        <v>2.4383561643835616E-5</v>
      </c>
      <c r="E445" s="28">
        <f>'I Disease Parameters'!$E$7/(1000*365)</f>
        <v>1.3698630136986302E-5</v>
      </c>
      <c r="F445" s="27">
        <f>(1-'I Disease Parameters'!$E$8)/'I Disease Parameters'!$E$10</f>
        <v>0.16200000000000001</v>
      </c>
      <c r="G445" s="27">
        <f>'I Disease Parameters'!$E$8/'I Disease Parameters'!$E$11</f>
        <v>3.7999999999999999E-2</v>
      </c>
      <c r="H445" s="27">
        <f>1/'I Disease Parameters'!$E$12</f>
        <v>0.05</v>
      </c>
      <c r="I445" s="27">
        <f>'I Disease Parameters'!$E$9/'I Disease Parameters'!$E$14</f>
        <v>0</v>
      </c>
      <c r="J445" s="82">
        <f t="shared" si="172"/>
        <v>2.9622548171950012</v>
      </c>
      <c r="K445" s="60">
        <f t="shared" si="173"/>
        <v>0.96147505943347544</v>
      </c>
      <c r="L445" s="30">
        <f t="shared" si="174"/>
        <v>0.98499999999999999</v>
      </c>
      <c r="M445" s="27">
        <f>J445/'I Disease Parameters'!$E$12</f>
        <v>0.14811274085975007</v>
      </c>
      <c r="N445" s="27">
        <f>K445/'I Disease Parameters'!$E$13</f>
        <v>4.8073752971673774E-2</v>
      </c>
      <c r="O445" s="27">
        <f>L445/'I Disease Parameters'!$E$13</f>
        <v>4.9250000000000002E-2</v>
      </c>
      <c r="P445" s="27">
        <f>(1-L445)/'I Disease Parameters'!$E$13</f>
        <v>7.5000000000000067E-4</v>
      </c>
      <c r="Q445" s="19">
        <f t="shared" si="153"/>
        <v>569735.55904854881</v>
      </c>
      <c r="R445" s="17">
        <f t="shared" si="154"/>
        <v>372.11167879631512</v>
      </c>
      <c r="S445" s="17">
        <f t="shared" si="155"/>
        <v>3942.0591070394053</v>
      </c>
      <c r="T445" s="17">
        <f t="shared" si="156"/>
        <v>924.68053301598195</v>
      </c>
      <c r="U445" s="17">
        <f t="shared" si="157"/>
        <v>5242257.3977095438</v>
      </c>
      <c r="V445" s="17">
        <f t="shared" si="158"/>
        <v>15025.804835914621</v>
      </c>
      <c r="W445" s="17">
        <f t="shared" si="159"/>
        <v>5817231.8080769442</v>
      </c>
      <c r="X445" s="18">
        <f t="shared" ca="1" si="150"/>
        <v>218477.31787760227</v>
      </c>
      <c r="Y445" s="17">
        <f t="shared" si="160"/>
        <v>70.295855500968173</v>
      </c>
      <c r="Z445" s="17">
        <f t="shared" si="161"/>
        <v>-13.354716303875193</v>
      </c>
      <c r="AA445" s="17">
        <f t="shared" si="162"/>
        <v>-141.80351859934535</v>
      </c>
      <c r="AB445" s="17">
        <f t="shared" si="163"/>
        <v>-33.262553836874645</v>
      </c>
      <c r="AC445" s="17">
        <f t="shared" si="164"/>
        <v>179.56254289578646</v>
      </c>
      <c r="AD445" s="18">
        <f t="shared" si="165"/>
        <v>0.71845731513894862</v>
      </c>
      <c r="AE445" s="19">
        <f>IF($B445&gt;$C$1,"",p_2*$Q444*($S444/$W444)+p_3*$Q444*($T444/$W444))</f>
        <v>63.743843077739619</v>
      </c>
      <c r="AF445" s="17">
        <f>IF($B445&gt;$C$1,"",p_4*$R444)</f>
        <v>62.445556006230831</v>
      </c>
      <c r="AG445" s="17">
        <f>IF($B445&gt;$C$1,"",p_5*$R444)</f>
        <v>14.647723013807232</v>
      </c>
      <c r="AH445" s="18">
        <f t="shared" si="166"/>
        <v>77.093279020038068</v>
      </c>
      <c r="AI445" s="72"/>
      <c r="AJ445" s="73"/>
      <c r="AK445" s="73"/>
      <c r="AL445" s="72"/>
      <c r="AM445" s="73"/>
      <c r="AN445" s="73">
        <f t="shared" si="167"/>
        <v>518</v>
      </c>
      <c r="AO445" s="19" t="str">
        <f t="shared" ca="1" si="168"/>
        <v>-</v>
      </c>
      <c r="AP445" s="17" t="str">
        <f t="shared" ca="1" si="169"/>
        <v>-</v>
      </c>
      <c r="AQ445" s="17" t="str">
        <f t="shared" ca="1" si="170"/>
        <v>-</v>
      </c>
      <c r="AR445" s="66" t="str">
        <f t="shared" ca="1" si="171"/>
        <v>-</v>
      </c>
    </row>
    <row r="446" spans="1:44" s="1" customFormat="1" ht="12" x14ac:dyDescent="0.35">
      <c r="A446" s="84"/>
      <c r="B446" s="40">
        <f t="shared" si="151"/>
        <v>443</v>
      </c>
      <c r="C446" s="41">
        <f t="shared" si="152"/>
        <v>44294</v>
      </c>
      <c r="D446" s="28">
        <f>'I Disease Parameters'!$E$6/(1000*365)</f>
        <v>2.4383561643835616E-5</v>
      </c>
      <c r="E446" s="28">
        <f>'I Disease Parameters'!$E$7/(1000*365)</f>
        <v>1.3698630136986302E-5</v>
      </c>
      <c r="F446" s="27">
        <f>(1-'I Disease Parameters'!$E$8)/'I Disease Parameters'!$E$10</f>
        <v>0.16200000000000001</v>
      </c>
      <c r="G446" s="27">
        <f>'I Disease Parameters'!$E$8/'I Disease Parameters'!$E$11</f>
        <v>3.7999999999999999E-2</v>
      </c>
      <c r="H446" s="27">
        <f>1/'I Disease Parameters'!$E$12</f>
        <v>0.05</v>
      </c>
      <c r="I446" s="27">
        <f>'I Disease Parameters'!$E$9/'I Disease Parameters'!$E$14</f>
        <v>0</v>
      </c>
      <c r="J446" s="82">
        <f t="shared" si="172"/>
        <v>2.9622548171950012</v>
      </c>
      <c r="K446" s="60">
        <f t="shared" si="173"/>
        <v>0.96147505943347544</v>
      </c>
      <c r="L446" s="30">
        <f t="shared" si="174"/>
        <v>0.98499999999999999</v>
      </c>
      <c r="M446" s="27">
        <f>J446/'I Disease Parameters'!$E$12</f>
        <v>0.14811274085975007</v>
      </c>
      <c r="N446" s="27">
        <f>K446/'I Disease Parameters'!$E$13</f>
        <v>4.8073752971673774E-2</v>
      </c>
      <c r="O446" s="27">
        <f>L446/'I Disease Parameters'!$E$13</f>
        <v>4.9250000000000002E-2</v>
      </c>
      <c r="P446" s="27">
        <f>(1-L446)/'I Disease Parameters'!$E$13</f>
        <v>7.5000000000000067E-4</v>
      </c>
      <c r="Q446" s="19">
        <f t="shared" si="153"/>
        <v>569808.06186685665</v>
      </c>
      <c r="R446" s="17">
        <f t="shared" si="154"/>
        <v>359.22166099833964</v>
      </c>
      <c r="S446" s="17">
        <f t="shared" si="155"/>
        <v>3805.1842428427526</v>
      </c>
      <c r="T446" s="17">
        <f t="shared" si="156"/>
        <v>892.57408330282612</v>
      </c>
      <c r="U446" s="17">
        <f t="shared" si="157"/>
        <v>5242428.2294359719</v>
      </c>
      <c r="V446" s="17">
        <f t="shared" si="158"/>
        <v>15026.498346314384</v>
      </c>
      <c r="W446" s="17">
        <f t="shared" si="159"/>
        <v>5817293.2712899726</v>
      </c>
      <c r="X446" s="18">
        <f t="shared" ca="1" si="150"/>
        <v>218477.31787760227</v>
      </c>
      <c r="Y446" s="17">
        <f t="shared" si="160"/>
        <v>72.502818307839334</v>
      </c>
      <c r="Z446" s="17">
        <f t="shared" si="161"/>
        <v>-12.890017797975474</v>
      </c>
      <c r="AA446" s="17">
        <f t="shared" si="162"/>
        <v>-136.87486419665265</v>
      </c>
      <c r="AB446" s="17">
        <f t="shared" si="163"/>
        <v>-32.106449713155826</v>
      </c>
      <c r="AC446" s="17">
        <f t="shared" si="164"/>
        <v>170.83172642812133</v>
      </c>
      <c r="AD446" s="18">
        <f t="shared" si="165"/>
        <v>0.69351039976208995</v>
      </c>
      <c r="AE446" s="19">
        <f>IF($B446&gt;$C$1,"",p_2*$Q445*($S445/$W445)+p_3*$Q445*($T445/$W445))</f>
        <v>61.537415381544996</v>
      </c>
      <c r="AF446" s="17">
        <f>IF($B446&gt;$C$1,"",p_4*$R445)</f>
        <v>60.282091965003048</v>
      </c>
      <c r="AG446" s="17">
        <f>IF($B446&gt;$C$1,"",p_5*$R445)</f>
        <v>14.140243794259975</v>
      </c>
      <c r="AH446" s="18">
        <f t="shared" si="166"/>
        <v>74.422335759263021</v>
      </c>
      <c r="AI446" s="72"/>
      <c r="AJ446" s="73"/>
      <c r="AK446" s="73"/>
      <c r="AL446" s="72"/>
      <c r="AM446" s="73"/>
      <c r="AN446" s="73">
        <f t="shared" si="167"/>
        <v>518</v>
      </c>
      <c r="AO446" s="19" t="str">
        <f t="shared" ca="1" si="168"/>
        <v>-</v>
      </c>
      <c r="AP446" s="17" t="str">
        <f t="shared" ca="1" si="169"/>
        <v>-</v>
      </c>
      <c r="AQ446" s="17" t="str">
        <f t="shared" ca="1" si="170"/>
        <v>-</v>
      </c>
      <c r="AR446" s="66" t="str">
        <f t="shared" ca="1" si="171"/>
        <v>-</v>
      </c>
    </row>
    <row r="447" spans="1:44" s="1" customFormat="1" ht="12" x14ac:dyDescent="0.35">
      <c r="A447" s="84"/>
      <c r="B447" s="40">
        <f t="shared" si="151"/>
        <v>444</v>
      </c>
      <c r="C447" s="41">
        <f t="shared" si="152"/>
        <v>44295</v>
      </c>
      <c r="D447" s="28">
        <f>'I Disease Parameters'!$E$6/(1000*365)</f>
        <v>2.4383561643835616E-5</v>
      </c>
      <c r="E447" s="28">
        <f>'I Disease Parameters'!$E$7/(1000*365)</f>
        <v>1.3698630136986302E-5</v>
      </c>
      <c r="F447" s="27">
        <f>(1-'I Disease Parameters'!$E$8)/'I Disease Parameters'!$E$10</f>
        <v>0.16200000000000001</v>
      </c>
      <c r="G447" s="27">
        <f>'I Disease Parameters'!$E$8/'I Disease Parameters'!$E$11</f>
        <v>3.7999999999999999E-2</v>
      </c>
      <c r="H447" s="27">
        <f>1/'I Disease Parameters'!$E$12</f>
        <v>0.05</v>
      </c>
      <c r="I447" s="27">
        <f>'I Disease Parameters'!$E$9/'I Disease Parameters'!$E$14</f>
        <v>0</v>
      </c>
      <c r="J447" s="82">
        <f t="shared" si="172"/>
        <v>2.9622548171950012</v>
      </c>
      <c r="K447" s="60">
        <f t="shared" si="173"/>
        <v>0.96147505943347544</v>
      </c>
      <c r="L447" s="30">
        <f t="shared" si="174"/>
        <v>0.98499999999999999</v>
      </c>
      <c r="M447" s="27">
        <f>J447/'I Disease Parameters'!$E$12</f>
        <v>0.14811274085975007</v>
      </c>
      <c r="N447" s="27">
        <f>K447/'I Disease Parameters'!$E$13</f>
        <v>4.8073752971673774E-2</v>
      </c>
      <c r="O447" s="27">
        <f>L447/'I Disease Parameters'!$E$13</f>
        <v>4.9250000000000002E-2</v>
      </c>
      <c r="P447" s="27">
        <f>(1-L447)/'I Disease Parameters'!$E$13</f>
        <v>7.5000000000000067E-4</v>
      </c>
      <c r="Q447" s="19">
        <f t="shared" si="153"/>
        <v>569882.69494084886</v>
      </c>
      <c r="R447" s="17">
        <f t="shared" si="154"/>
        <v>346.78007315398645</v>
      </c>
      <c r="S447" s="17">
        <f t="shared" si="155"/>
        <v>3673.0668139708</v>
      </c>
      <c r="T447" s="17">
        <f t="shared" si="156"/>
        <v>861.58357521338473</v>
      </c>
      <c r="U447" s="17">
        <f t="shared" si="157"/>
        <v>5242590.6338363821</v>
      </c>
      <c r="V447" s="17">
        <f t="shared" si="158"/>
        <v>15027.16777687686</v>
      </c>
      <c r="W447" s="17">
        <f t="shared" si="159"/>
        <v>5817354.7592395693</v>
      </c>
      <c r="X447" s="18">
        <f t="shared" ca="1" si="150"/>
        <v>218477.31787760227</v>
      </c>
      <c r="Y447" s="17">
        <f t="shared" si="160"/>
        <v>74.633073992212303</v>
      </c>
      <c r="Z447" s="17">
        <f t="shared" si="161"/>
        <v>-12.441587844353194</v>
      </c>
      <c r="AA447" s="17">
        <f t="shared" si="162"/>
        <v>-132.1174288719526</v>
      </c>
      <c r="AB447" s="17">
        <f t="shared" si="163"/>
        <v>-30.990508089441391</v>
      </c>
      <c r="AC447" s="17">
        <f t="shared" si="164"/>
        <v>162.40440041013062</v>
      </c>
      <c r="AD447" s="18">
        <f t="shared" si="165"/>
        <v>0.66943056247691857</v>
      </c>
      <c r="AE447" s="19">
        <f>IF($B447&gt;$C$1,"",p_2*$Q446*($S446/$W446)+p_3*$Q446*($T446/$W446))</f>
        <v>59.407665199985999</v>
      </c>
      <c r="AF447" s="17">
        <f>IF($B447&gt;$C$1,"",p_4*$R446)</f>
        <v>58.193909081731022</v>
      </c>
      <c r="AG447" s="17">
        <f>IF($B447&gt;$C$1,"",p_5*$R446)</f>
        <v>13.650423117936906</v>
      </c>
      <c r="AH447" s="18">
        <f t="shared" si="166"/>
        <v>71.844332199667932</v>
      </c>
      <c r="AI447" s="72"/>
      <c r="AJ447" s="73"/>
      <c r="AK447" s="73"/>
      <c r="AL447" s="72"/>
      <c r="AM447" s="73"/>
      <c r="AN447" s="73">
        <f t="shared" si="167"/>
        <v>518</v>
      </c>
      <c r="AO447" s="19" t="str">
        <f t="shared" ca="1" si="168"/>
        <v>-</v>
      </c>
      <c r="AP447" s="17" t="str">
        <f t="shared" ca="1" si="169"/>
        <v>-</v>
      </c>
      <c r="AQ447" s="17" t="str">
        <f t="shared" ca="1" si="170"/>
        <v>-</v>
      </c>
      <c r="AR447" s="66" t="str">
        <f t="shared" ca="1" si="171"/>
        <v>-</v>
      </c>
    </row>
    <row r="448" spans="1:44" s="1" customFormat="1" ht="12" x14ac:dyDescent="0.35">
      <c r="A448" s="84"/>
      <c r="B448" s="40">
        <f t="shared" si="151"/>
        <v>445</v>
      </c>
      <c r="C448" s="41">
        <f t="shared" si="152"/>
        <v>44296</v>
      </c>
      <c r="D448" s="28">
        <f>'I Disease Parameters'!$E$6/(1000*365)</f>
        <v>2.4383561643835616E-5</v>
      </c>
      <c r="E448" s="28">
        <f>'I Disease Parameters'!$E$7/(1000*365)</f>
        <v>1.3698630136986302E-5</v>
      </c>
      <c r="F448" s="27">
        <f>(1-'I Disease Parameters'!$E$8)/'I Disease Parameters'!$E$10</f>
        <v>0.16200000000000001</v>
      </c>
      <c r="G448" s="27">
        <f>'I Disease Parameters'!$E$8/'I Disease Parameters'!$E$11</f>
        <v>3.7999999999999999E-2</v>
      </c>
      <c r="H448" s="27">
        <f>1/'I Disease Parameters'!$E$12</f>
        <v>0.05</v>
      </c>
      <c r="I448" s="27">
        <f>'I Disease Parameters'!$E$9/'I Disease Parameters'!$E$14</f>
        <v>0</v>
      </c>
      <c r="J448" s="82">
        <f t="shared" si="172"/>
        <v>2.9622548171950012</v>
      </c>
      <c r="K448" s="60">
        <f t="shared" si="173"/>
        <v>0.96147505943347544</v>
      </c>
      <c r="L448" s="30">
        <f t="shared" si="174"/>
        <v>0.98499999999999999</v>
      </c>
      <c r="M448" s="27">
        <f>J448/'I Disease Parameters'!$E$12</f>
        <v>0.14811274085975007</v>
      </c>
      <c r="N448" s="27">
        <f>K448/'I Disease Parameters'!$E$13</f>
        <v>4.8073752971673774E-2</v>
      </c>
      <c r="O448" s="27">
        <f>L448/'I Disease Parameters'!$E$13</f>
        <v>4.9250000000000002E-2</v>
      </c>
      <c r="P448" s="27">
        <f>(1-L448)/'I Disease Parameters'!$E$13</f>
        <v>7.5000000000000067E-4</v>
      </c>
      <c r="Q448" s="19">
        <f t="shared" si="153"/>
        <v>569959.3842434485</v>
      </c>
      <c r="R448" s="17">
        <f t="shared" si="154"/>
        <v>334.77122162811764</v>
      </c>
      <c r="S448" s="17">
        <f t="shared" si="155"/>
        <v>3545.5415291394529</v>
      </c>
      <c r="T448" s="17">
        <f t="shared" si="156"/>
        <v>831.67023671783795</v>
      </c>
      <c r="U448" s="17">
        <f t="shared" si="157"/>
        <v>5242744.9038581066</v>
      </c>
      <c r="V448" s="17">
        <f t="shared" si="158"/>
        <v>15027.813964558271</v>
      </c>
      <c r="W448" s="17">
        <f t="shared" si="159"/>
        <v>5817416.2710890407</v>
      </c>
      <c r="X448" s="18">
        <f t="shared" ca="1" si="150"/>
        <v>218477.31787760227</v>
      </c>
      <c r="Y448" s="17">
        <f t="shared" si="160"/>
        <v>76.689302599639632</v>
      </c>
      <c r="Z448" s="17">
        <f t="shared" si="161"/>
        <v>-12.008851525868806</v>
      </c>
      <c r="AA448" s="17">
        <f t="shared" si="162"/>
        <v>-127.52528483134711</v>
      </c>
      <c r="AB448" s="17">
        <f t="shared" si="163"/>
        <v>-29.913338495546782</v>
      </c>
      <c r="AC448" s="17">
        <f t="shared" si="164"/>
        <v>154.27002172451466</v>
      </c>
      <c r="AD448" s="18">
        <f t="shared" si="165"/>
        <v>0.64618768141008331</v>
      </c>
      <c r="AE448" s="19">
        <f>IF($B448&gt;$C$1,"",p_2*$Q447*($S447/$W447)+p_3*$Q447*($T447/$W447))</f>
        <v>57.35191351688951</v>
      </c>
      <c r="AF448" s="17">
        <f>IF($B448&gt;$C$1,"",p_4*$R447)</f>
        <v>56.178371850945808</v>
      </c>
      <c r="AG448" s="17">
        <f>IF($B448&gt;$C$1,"",p_5*$R447)</f>
        <v>13.177642779851485</v>
      </c>
      <c r="AH448" s="18">
        <f t="shared" si="166"/>
        <v>69.35601463079729</v>
      </c>
      <c r="AI448" s="72"/>
      <c r="AJ448" s="73"/>
      <c r="AK448" s="73"/>
      <c r="AL448" s="72"/>
      <c r="AM448" s="73"/>
      <c r="AN448" s="73">
        <f t="shared" si="167"/>
        <v>518</v>
      </c>
      <c r="AO448" s="19" t="str">
        <f t="shared" ca="1" si="168"/>
        <v>-</v>
      </c>
      <c r="AP448" s="17" t="str">
        <f t="shared" ca="1" si="169"/>
        <v>-</v>
      </c>
      <c r="AQ448" s="17" t="str">
        <f t="shared" ca="1" si="170"/>
        <v>-</v>
      </c>
      <c r="AR448" s="66" t="str">
        <f t="shared" ca="1" si="171"/>
        <v>-</v>
      </c>
    </row>
    <row r="449" spans="1:44" s="1" customFormat="1" ht="12" x14ac:dyDescent="0.35">
      <c r="A449" s="84"/>
      <c r="B449" s="40">
        <f t="shared" si="151"/>
        <v>446</v>
      </c>
      <c r="C449" s="41">
        <f t="shared" si="152"/>
        <v>44297</v>
      </c>
      <c r="D449" s="28">
        <f>'I Disease Parameters'!$E$6/(1000*365)</f>
        <v>2.4383561643835616E-5</v>
      </c>
      <c r="E449" s="28">
        <f>'I Disease Parameters'!$E$7/(1000*365)</f>
        <v>1.3698630136986302E-5</v>
      </c>
      <c r="F449" s="27">
        <f>(1-'I Disease Parameters'!$E$8)/'I Disease Parameters'!$E$10</f>
        <v>0.16200000000000001</v>
      </c>
      <c r="G449" s="27">
        <f>'I Disease Parameters'!$E$8/'I Disease Parameters'!$E$11</f>
        <v>3.7999999999999999E-2</v>
      </c>
      <c r="H449" s="27">
        <f>1/'I Disease Parameters'!$E$12</f>
        <v>0.05</v>
      </c>
      <c r="I449" s="27">
        <f>'I Disease Parameters'!$E$9/'I Disease Parameters'!$E$14</f>
        <v>0</v>
      </c>
      <c r="J449" s="82">
        <f t="shared" si="172"/>
        <v>2.9622548171950012</v>
      </c>
      <c r="K449" s="60">
        <f t="shared" si="173"/>
        <v>0.96147505943347544</v>
      </c>
      <c r="L449" s="30">
        <f t="shared" si="174"/>
        <v>0.98499999999999999</v>
      </c>
      <c r="M449" s="27">
        <f>J449/'I Disease Parameters'!$E$12</f>
        <v>0.14811274085975007</v>
      </c>
      <c r="N449" s="27">
        <f>K449/'I Disease Parameters'!$E$13</f>
        <v>4.8073752971673774E-2</v>
      </c>
      <c r="O449" s="27">
        <f>L449/'I Disease Parameters'!$E$13</f>
        <v>4.9250000000000002E-2</v>
      </c>
      <c r="P449" s="27">
        <f>(1-L449)/'I Disease Parameters'!$E$13</f>
        <v>7.5000000000000067E-4</v>
      </c>
      <c r="Q449" s="19">
        <f t="shared" si="153"/>
        <v>570038.0583332323</v>
      </c>
      <c r="R449" s="17">
        <f t="shared" si="154"/>
        <v>323.17996706763995</v>
      </c>
      <c r="S449" s="17">
        <f t="shared" si="155"/>
        <v>3422.4488215241922</v>
      </c>
      <c r="T449" s="17">
        <f t="shared" si="156"/>
        <v>802.79663856084574</v>
      </c>
      <c r="U449" s="17">
        <f t="shared" si="157"/>
        <v>5242891.3222703813</v>
      </c>
      <c r="V449" s="17">
        <f t="shared" si="158"/>
        <v>15028.437717235809</v>
      </c>
      <c r="W449" s="17">
        <f t="shared" si="159"/>
        <v>5817477.8060307661</v>
      </c>
      <c r="X449" s="18">
        <f t="shared" ca="1" si="150"/>
        <v>218477.31787760227</v>
      </c>
      <c r="Y449" s="17">
        <f t="shared" si="160"/>
        <v>78.674089783802629</v>
      </c>
      <c r="Z449" s="17">
        <f t="shared" si="161"/>
        <v>-11.591254560477694</v>
      </c>
      <c r="AA449" s="17">
        <f t="shared" si="162"/>
        <v>-123.09270761526068</v>
      </c>
      <c r="AB449" s="17">
        <f t="shared" si="163"/>
        <v>-28.873598156992216</v>
      </c>
      <c r="AC449" s="17">
        <f t="shared" si="164"/>
        <v>146.41841227468103</v>
      </c>
      <c r="AD449" s="18">
        <f t="shared" si="165"/>
        <v>0.62375267753850494</v>
      </c>
      <c r="AE449" s="19">
        <f>IF($B449&gt;$C$1,"",p_2*$Q448*($S448/$W448)+p_3*$Q448*($T448/$W448))</f>
        <v>55.367575672291409</v>
      </c>
      <c r="AF449" s="17">
        <f>IF($B449&gt;$C$1,"",p_4*$R448)</f>
        <v>54.232937903755058</v>
      </c>
      <c r="AG449" s="17">
        <f>IF($B449&gt;$C$1,"",p_5*$R448)</f>
        <v>12.721306421868469</v>
      </c>
      <c r="AH449" s="18">
        <f t="shared" si="166"/>
        <v>66.954244325623534</v>
      </c>
      <c r="AI449" s="72"/>
      <c r="AJ449" s="73"/>
      <c r="AK449" s="73"/>
      <c r="AL449" s="72"/>
      <c r="AM449" s="73"/>
      <c r="AN449" s="73">
        <f t="shared" si="167"/>
        <v>518</v>
      </c>
      <c r="AO449" s="19" t="str">
        <f t="shared" ca="1" si="168"/>
        <v>-</v>
      </c>
      <c r="AP449" s="17" t="str">
        <f t="shared" ca="1" si="169"/>
        <v>-</v>
      </c>
      <c r="AQ449" s="17" t="str">
        <f t="shared" ca="1" si="170"/>
        <v>-</v>
      </c>
      <c r="AR449" s="66" t="str">
        <f t="shared" ca="1" si="171"/>
        <v>-</v>
      </c>
    </row>
    <row r="450" spans="1:44" s="1" customFormat="1" ht="12" x14ac:dyDescent="0.35">
      <c r="A450" s="84"/>
      <c r="B450" s="40">
        <f t="shared" si="151"/>
        <v>447</v>
      </c>
      <c r="C450" s="41">
        <f t="shared" si="152"/>
        <v>44298</v>
      </c>
      <c r="D450" s="28">
        <f>'I Disease Parameters'!$E$6/(1000*365)</f>
        <v>2.4383561643835616E-5</v>
      </c>
      <c r="E450" s="28">
        <f>'I Disease Parameters'!$E$7/(1000*365)</f>
        <v>1.3698630136986302E-5</v>
      </c>
      <c r="F450" s="27">
        <f>(1-'I Disease Parameters'!$E$8)/'I Disease Parameters'!$E$10</f>
        <v>0.16200000000000001</v>
      </c>
      <c r="G450" s="27">
        <f>'I Disease Parameters'!$E$8/'I Disease Parameters'!$E$11</f>
        <v>3.7999999999999999E-2</v>
      </c>
      <c r="H450" s="27">
        <f>1/'I Disease Parameters'!$E$12</f>
        <v>0.05</v>
      </c>
      <c r="I450" s="27">
        <f>'I Disease Parameters'!$E$9/'I Disease Parameters'!$E$14</f>
        <v>0</v>
      </c>
      <c r="J450" s="82">
        <f t="shared" si="172"/>
        <v>2.9622548171950012</v>
      </c>
      <c r="K450" s="60">
        <f t="shared" si="173"/>
        <v>0.96147505943347544</v>
      </c>
      <c r="L450" s="30">
        <f t="shared" si="174"/>
        <v>0.98499999999999999</v>
      </c>
      <c r="M450" s="27">
        <f>J450/'I Disease Parameters'!$E$12</f>
        <v>0.14811274085975007</v>
      </c>
      <c r="N450" s="27">
        <f>K450/'I Disease Parameters'!$E$13</f>
        <v>4.8073752971673774E-2</v>
      </c>
      <c r="O450" s="27">
        <f>L450/'I Disease Parameters'!$E$13</f>
        <v>4.9250000000000002E-2</v>
      </c>
      <c r="P450" s="27">
        <f>(1-L450)/'I Disease Parameters'!$E$13</f>
        <v>7.5000000000000067E-4</v>
      </c>
      <c r="Q450" s="19">
        <f t="shared" si="153"/>
        <v>570118.64826340659</v>
      </c>
      <c r="R450" s="17">
        <f t="shared" si="154"/>
        <v>311.99170452682102</v>
      </c>
      <c r="S450" s="17">
        <f t="shared" si="155"/>
        <v>3303.6346522523713</v>
      </c>
      <c r="T450" s="17">
        <f t="shared" si="156"/>
        <v>774.92664816714682</v>
      </c>
      <c r="U450" s="17">
        <f t="shared" si="157"/>
        <v>5243030.1620168351</v>
      </c>
      <c r="V450" s="17">
        <f t="shared" si="158"/>
        <v>15029.03981471473</v>
      </c>
      <c r="W450" s="17">
        <f t="shared" si="159"/>
        <v>5817539.3632851876</v>
      </c>
      <c r="X450" s="18">
        <f t="shared" ca="1" si="150"/>
        <v>218477.31787760227</v>
      </c>
      <c r="Y450" s="17">
        <f t="shared" si="160"/>
        <v>80.589930174290203</v>
      </c>
      <c r="Z450" s="17">
        <f t="shared" si="161"/>
        <v>-11.188262540818926</v>
      </c>
      <c r="AA450" s="17">
        <f t="shared" si="162"/>
        <v>-118.8141692718209</v>
      </c>
      <c r="AB450" s="17">
        <f t="shared" si="163"/>
        <v>-27.869990393698913</v>
      </c>
      <c r="AC450" s="17">
        <f t="shared" si="164"/>
        <v>138.83974645379931</v>
      </c>
      <c r="AD450" s="18">
        <f t="shared" si="165"/>
        <v>0.60209747892076848</v>
      </c>
      <c r="AE450" s="19">
        <f>IF($B450&gt;$C$1,"",p_2*$Q449*($S449/$W449)+p_3*$Q449*($T449/$W449))</f>
        <v>53.452157995545598</v>
      </c>
      <c r="AF450" s="17">
        <f>IF($B450&gt;$C$1,"",p_4*$R449)</f>
        <v>52.355154664957674</v>
      </c>
      <c r="AG450" s="17">
        <f>IF($B450&gt;$C$1,"",p_5*$R449)</f>
        <v>12.280838748570318</v>
      </c>
      <c r="AH450" s="18">
        <f t="shared" si="166"/>
        <v>64.635993413527984</v>
      </c>
      <c r="AI450" s="72"/>
      <c r="AJ450" s="73"/>
      <c r="AK450" s="73"/>
      <c r="AL450" s="72"/>
      <c r="AM450" s="73"/>
      <c r="AN450" s="73">
        <f t="shared" si="167"/>
        <v>518</v>
      </c>
      <c r="AO450" s="19" t="str">
        <f t="shared" ca="1" si="168"/>
        <v>-</v>
      </c>
      <c r="AP450" s="17" t="str">
        <f t="shared" ca="1" si="169"/>
        <v>-</v>
      </c>
      <c r="AQ450" s="17" t="str">
        <f t="shared" ca="1" si="170"/>
        <v>-</v>
      </c>
      <c r="AR450" s="66" t="str">
        <f t="shared" ca="1" si="171"/>
        <v>-</v>
      </c>
    </row>
    <row r="451" spans="1:44" s="1" customFormat="1" ht="12" x14ac:dyDescent="0.35">
      <c r="A451" s="84"/>
      <c r="B451" s="40">
        <f t="shared" si="151"/>
        <v>448</v>
      </c>
      <c r="C451" s="41">
        <f t="shared" si="152"/>
        <v>44299</v>
      </c>
      <c r="D451" s="28">
        <f>'I Disease Parameters'!$E$6/(1000*365)</f>
        <v>2.4383561643835616E-5</v>
      </c>
      <c r="E451" s="28">
        <f>'I Disease Parameters'!$E$7/(1000*365)</f>
        <v>1.3698630136986302E-5</v>
      </c>
      <c r="F451" s="27">
        <f>(1-'I Disease Parameters'!$E$8)/'I Disease Parameters'!$E$10</f>
        <v>0.16200000000000001</v>
      </c>
      <c r="G451" s="27">
        <f>'I Disease Parameters'!$E$8/'I Disease Parameters'!$E$11</f>
        <v>3.7999999999999999E-2</v>
      </c>
      <c r="H451" s="27">
        <f>1/'I Disease Parameters'!$E$12</f>
        <v>0.05</v>
      </c>
      <c r="I451" s="27">
        <f>'I Disease Parameters'!$E$9/'I Disease Parameters'!$E$14</f>
        <v>0</v>
      </c>
      <c r="J451" s="82">
        <f t="shared" si="172"/>
        <v>2.9622548171950012</v>
      </c>
      <c r="K451" s="60">
        <f t="shared" si="173"/>
        <v>0.96147505943347544</v>
      </c>
      <c r="L451" s="30">
        <f t="shared" si="174"/>
        <v>0.98499999999999999</v>
      </c>
      <c r="M451" s="27">
        <f>J451/'I Disease Parameters'!$E$12</f>
        <v>0.14811274085975007</v>
      </c>
      <c r="N451" s="27">
        <f>K451/'I Disease Parameters'!$E$13</f>
        <v>4.8073752971673774E-2</v>
      </c>
      <c r="O451" s="27">
        <f>L451/'I Disease Parameters'!$E$13</f>
        <v>4.9250000000000002E-2</v>
      </c>
      <c r="P451" s="27">
        <f>(1-L451)/'I Disease Parameters'!$E$13</f>
        <v>7.5000000000000067E-4</v>
      </c>
      <c r="Q451" s="19">
        <f t="shared" si="153"/>
        <v>570201.08749402862</v>
      </c>
      <c r="R451" s="17">
        <f t="shared" si="154"/>
        <v>301.19234432374367</v>
      </c>
      <c r="S451" s="17">
        <f t="shared" si="155"/>
        <v>3188.9503205038891</v>
      </c>
      <c r="T451" s="17">
        <f t="shared" si="156"/>
        <v>748.02538509727219</v>
      </c>
      <c r="U451" s="17">
        <f t="shared" si="157"/>
        <v>5243161.6865558838</v>
      </c>
      <c r="V451" s="17">
        <f t="shared" si="158"/>
        <v>15029.621009700855</v>
      </c>
      <c r="W451" s="17">
        <f t="shared" si="159"/>
        <v>5817600.9420998376</v>
      </c>
      <c r="X451" s="18">
        <f t="shared" ca="1" si="150"/>
        <v>218477.31787760227</v>
      </c>
      <c r="Y451" s="17">
        <f t="shared" si="160"/>
        <v>82.439230622025207</v>
      </c>
      <c r="Z451" s="17">
        <f t="shared" si="161"/>
        <v>-10.799360203077356</v>
      </c>
      <c r="AA451" s="17">
        <f t="shared" si="162"/>
        <v>-114.68433174848224</v>
      </c>
      <c r="AB451" s="17">
        <f t="shared" si="163"/>
        <v>-26.901263069874631</v>
      </c>
      <c r="AC451" s="17">
        <f t="shared" si="164"/>
        <v>131.52453904878348</v>
      </c>
      <c r="AD451" s="18">
        <f t="shared" si="165"/>
        <v>0.58119498612541065</v>
      </c>
      <c r="AE451" s="19">
        <f>IF($B451&gt;$C$1,"",p_2*$Q450*($S450/$W450)+p_3*$Q450*($T450/$W450))</f>
        <v>51.603254561252946</v>
      </c>
      <c r="AF451" s="17">
        <f>IF($B451&gt;$C$1,"",p_4*$R450)</f>
        <v>50.542656133345005</v>
      </c>
      <c r="AG451" s="17">
        <f>IF($B451&gt;$C$1,"",p_5*$R450)</f>
        <v>11.855684772019199</v>
      </c>
      <c r="AH451" s="18">
        <f t="shared" si="166"/>
        <v>62.398340905364208</v>
      </c>
      <c r="AI451" s="72"/>
      <c r="AJ451" s="73"/>
      <c r="AK451" s="73"/>
      <c r="AL451" s="72"/>
      <c r="AM451" s="73"/>
      <c r="AN451" s="73">
        <f t="shared" si="167"/>
        <v>518</v>
      </c>
      <c r="AO451" s="19" t="str">
        <f t="shared" ca="1" si="168"/>
        <v>-</v>
      </c>
      <c r="AP451" s="17" t="str">
        <f t="shared" ca="1" si="169"/>
        <v>-</v>
      </c>
      <c r="AQ451" s="17" t="str">
        <f t="shared" ca="1" si="170"/>
        <v>-</v>
      </c>
      <c r="AR451" s="66" t="str">
        <f t="shared" ca="1" si="171"/>
        <v>-</v>
      </c>
    </row>
    <row r="452" spans="1:44" s="1" customFormat="1" ht="12" x14ac:dyDescent="0.35">
      <c r="A452" s="84"/>
      <c r="B452" s="40">
        <f t="shared" si="151"/>
        <v>449</v>
      </c>
      <c r="C452" s="41">
        <f t="shared" si="152"/>
        <v>44300</v>
      </c>
      <c r="D452" s="28">
        <f>'I Disease Parameters'!$E$6/(1000*365)</f>
        <v>2.4383561643835616E-5</v>
      </c>
      <c r="E452" s="28">
        <f>'I Disease Parameters'!$E$7/(1000*365)</f>
        <v>1.3698630136986302E-5</v>
      </c>
      <c r="F452" s="27">
        <f>(1-'I Disease Parameters'!$E$8)/'I Disease Parameters'!$E$10</f>
        <v>0.16200000000000001</v>
      </c>
      <c r="G452" s="27">
        <f>'I Disease Parameters'!$E$8/'I Disease Parameters'!$E$11</f>
        <v>3.7999999999999999E-2</v>
      </c>
      <c r="H452" s="27">
        <f>1/'I Disease Parameters'!$E$12</f>
        <v>0.05</v>
      </c>
      <c r="I452" s="27">
        <f>'I Disease Parameters'!$E$9/'I Disease Parameters'!$E$14</f>
        <v>0</v>
      </c>
      <c r="J452" s="82">
        <f t="shared" si="172"/>
        <v>2.9622548171950012</v>
      </c>
      <c r="K452" s="60">
        <f t="shared" si="173"/>
        <v>0.96147505943347544</v>
      </c>
      <c r="L452" s="30">
        <f t="shared" si="174"/>
        <v>0.98499999999999999</v>
      </c>
      <c r="M452" s="27">
        <f>J452/'I Disease Parameters'!$E$12</f>
        <v>0.14811274085975007</v>
      </c>
      <c r="N452" s="27">
        <f>K452/'I Disease Parameters'!$E$13</f>
        <v>4.8073752971673774E-2</v>
      </c>
      <c r="O452" s="27">
        <f>L452/'I Disease Parameters'!$E$13</f>
        <v>4.9250000000000002E-2</v>
      </c>
      <c r="P452" s="27">
        <f>(1-L452)/'I Disease Parameters'!$E$13</f>
        <v>7.5000000000000067E-4</v>
      </c>
      <c r="Q452" s="19">
        <f t="shared" si="153"/>
        <v>570285.31180735491</v>
      </c>
      <c r="R452" s="17">
        <f t="shared" si="154"/>
        <v>290.76829359982958</v>
      </c>
      <c r="S452" s="17">
        <f t="shared" si="155"/>
        <v>3078.2522800081751</v>
      </c>
      <c r="T452" s="17">
        <f t="shared" si="156"/>
        <v>722.05917800362738</v>
      </c>
      <c r="U452" s="17">
        <f t="shared" si="157"/>
        <v>5243286.1501894323</v>
      </c>
      <c r="V452" s="17">
        <f t="shared" si="158"/>
        <v>15030.182028739679</v>
      </c>
      <c r="W452" s="17">
        <f t="shared" si="159"/>
        <v>5817662.5417483989</v>
      </c>
      <c r="X452" s="18">
        <f t="shared" ref="X452:X515" ca="1" si="175">IF($B452&gt;$C$1,"",MAX(View_T_C))</f>
        <v>218477.31787760227</v>
      </c>
      <c r="Y452" s="17">
        <f t="shared" si="160"/>
        <v>84.224313326296397</v>
      </c>
      <c r="Z452" s="17">
        <f t="shared" si="161"/>
        <v>-10.424050723914092</v>
      </c>
      <c r="AA452" s="17">
        <f t="shared" si="162"/>
        <v>-110.69804049571394</v>
      </c>
      <c r="AB452" s="17">
        <f t="shared" si="163"/>
        <v>-25.966207093644812</v>
      </c>
      <c r="AC452" s="17">
        <f t="shared" si="164"/>
        <v>124.46363354846835</v>
      </c>
      <c r="AD452" s="18">
        <f t="shared" si="165"/>
        <v>0.56101903882336046</v>
      </c>
      <c r="AE452" s="19">
        <f>IF($B452&gt;$C$1,"",p_2*$Q451*($S451/$W451)+p_3*$Q451*($T451/$W451))</f>
        <v>49.818544063359667</v>
      </c>
      <c r="AF452" s="17">
        <f>IF($B452&gt;$C$1,"",p_4*$R451)</f>
        <v>48.793159780446473</v>
      </c>
      <c r="AG452" s="17">
        <f>IF($B452&gt;$C$1,"",p_5*$R451)</f>
        <v>11.445309084302259</v>
      </c>
      <c r="AH452" s="18">
        <f t="shared" si="166"/>
        <v>60.238468864748732</v>
      </c>
      <c r="AI452" s="72"/>
      <c r="AJ452" s="73"/>
      <c r="AK452" s="73"/>
      <c r="AL452" s="72"/>
      <c r="AM452" s="73"/>
      <c r="AN452" s="73">
        <f t="shared" si="167"/>
        <v>518</v>
      </c>
      <c r="AO452" s="19" t="str">
        <f t="shared" ca="1" si="168"/>
        <v>-</v>
      </c>
      <c r="AP452" s="17" t="str">
        <f t="shared" ca="1" si="169"/>
        <v>-</v>
      </c>
      <c r="AQ452" s="17" t="str">
        <f t="shared" ca="1" si="170"/>
        <v>-</v>
      </c>
      <c r="AR452" s="66" t="str">
        <f t="shared" ca="1" si="171"/>
        <v>-</v>
      </c>
    </row>
    <row r="453" spans="1:44" s="1" customFormat="1" ht="12" x14ac:dyDescent="0.35">
      <c r="A453" s="84"/>
      <c r="B453" s="40">
        <f t="shared" ref="B453:B516" si="176">IF($B452&gt;=$C$1,"",B452+1)</f>
        <v>450</v>
      </c>
      <c r="C453" s="41">
        <f t="shared" ref="C453:C516" si="177">IF($B453&gt;$C$1,"",C452+1)</f>
        <v>44301</v>
      </c>
      <c r="D453" s="28">
        <f>'I Disease Parameters'!$E$6/(1000*365)</f>
        <v>2.4383561643835616E-5</v>
      </c>
      <c r="E453" s="28">
        <f>'I Disease Parameters'!$E$7/(1000*365)</f>
        <v>1.3698630136986302E-5</v>
      </c>
      <c r="F453" s="27">
        <f>(1-'I Disease Parameters'!$E$8)/'I Disease Parameters'!$E$10</f>
        <v>0.16200000000000001</v>
      </c>
      <c r="G453" s="27">
        <f>'I Disease Parameters'!$E$8/'I Disease Parameters'!$E$11</f>
        <v>3.7999999999999999E-2</v>
      </c>
      <c r="H453" s="27">
        <f>1/'I Disease Parameters'!$E$12</f>
        <v>0.05</v>
      </c>
      <c r="I453" s="27">
        <f>'I Disease Parameters'!$E$9/'I Disease Parameters'!$E$14</f>
        <v>0</v>
      </c>
      <c r="J453" s="82">
        <f t="shared" si="172"/>
        <v>2.9622548171950012</v>
      </c>
      <c r="K453" s="60">
        <f t="shared" si="173"/>
        <v>0.96147505943347544</v>
      </c>
      <c r="L453" s="30">
        <f t="shared" si="174"/>
        <v>0.98499999999999999</v>
      </c>
      <c r="M453" s="27">
        <f>J453/'I Disease Parameters'!$E$12</f>
        <v>0.14811274085975007</v>
      </c>
      <c r="N453" s="27">
        <f>K453/'I Disease Parameters'!$E$13</f>
        <v>4.8073752971673774E-2</v>
      </c>
      <c r="O453" s="27">
        <f>L453/'I Disease Parameters'!$E$13</f>
        <v>4.9250000000000002E-2</v>
      </c>
      <c r="P453" s="27">
        <f>(1-L453)/'I Disease Parameters'!$E$13</f>
        <v>7.5000000000000067E-4</v>
      </c>
      <c r="Q453" s="19">
        <f t="shared" ref="Q453:Q516" si="178">IF($B453&gt;$C$1,"",Q452+p_0*$W452+p_9*$U452-p_1*$Q452-p_2*$Q452*($S452/$W452)-p_3*$Q452*($T452/$W452))</f>
        <v>570371.25922620273</v>
      </c>
      <c r="R453" s="17">
        <f t="shared" ref="R453:R516" si="179">IF($B453&gt;$C$1,"",R452+p_2*$Q452*($S452/$W452)+p_3*$Q452*($T452/$W452) - p_1*$R452- p_4*$R452 - p_5*$R452+AI452)</f>
        <v>280.70643855551691</v>
      </c>
      <c r="S453" s="17">
        <f t="shared" ref="S453:S516" si="180">IF($B453&gt;$C$1,"",S452+p_4*$R452-p_1*$S452-p_6*$S452+AJ452)</f>
        <v>2971.4019617314866</v>
      </c>
      <c r="T453" s="17">
        <f t="shared" ref="T453:T516" si="181">IF($B453&gt;$C$1,"",T452+p_5*$R452-p_1*$T452-p_7*$T452-p_8*$T452+AK452)</f>
        <v>696.99552303862311</v>
      </c>
      <c r="U453" s="17">
        <f t="shared" ref="U453:U516" si="182">IF($B453&gt;$C$1,"",U452+p_7*$T452+p_6*$S452-p_1*$U452-p_9*$U452)</f>
        <v>5243403.7983802753</v>
      </c>
      <c r="V453" s="17">
        <f t="shared" ref="V453:V516" si="183">IF($B453&gt;$C$1,"",V452+p_8*$T452)</f>
        <v>15030.723573123181</v>
      </c>
      <c r="W453" s="17">
        <f t="shared" ref="W453:W516" si="184">IF($B453&gt;$C$1,"",SUM($Q453:$U453))</f>
        <v>5817724.1615298036</v>
      </c>
      <c r="X453" s="18">
        <f t="shared" ca="1" si="175"/>
        <v>218477.31787760227</v>
      </c>
      <c r="Y453" s="17">
        <f t="shared" ref="Y453:Y516" si="185">IF($B453&gt;$C$1,"",Q453-Q452)</f>
        <v>85.94741884781979</v>
      </c>
      <c r="Z453" s="17">
        <f t="shared" ref="Z453:Z516" si="186">IF($B453&gt;$C$1,"",R453-R452)</f>
        <v>-10.061855044312665</v>
      </c>
      <c r="AA453" s="17">
        <f t="shared" ref="AA453:AA516" si="187">IF($B453&gt;$C$1,"",S453-S452)</f>
        <v>-106.85031827668854</v>
      </c>
      <c r="AB453" s="17">
        <f t="shared" ref="AB453:AB516" si="188">IF($B453&gt;$C$1,"",T453-T452)</f>
        <v>-25.063654965004275</v>
      </c>
      <c r="AC453" s="17">
        <f t="shared" ref="AC453:AC516" si="189">IF($B453&gt;$C$1,"",U453-U452)</f>
        <v>117.6481908429414</v>
      </c>
      <c r="AD453" s="18">
        <f t="shared" ref="AD453:AD516" si="190">IF($B453&gt;$C$1,"",V453-V452)</f>
        <v>0.54154438350269629</v>
      </c>
      <c r="AE453" s="19">
        <f>IF($B453&gt;$C$1,"",p_2*$Q452*($S452/$W452)+p_3*$Q452*($T452/$W452))</f>
        <v>48.095786802962806</v>
      </c>
      <c r="AF453" s="17">
        <f>IF($B453&gt;$C$1,"",p_4*$R452)</f>
        <v>47.104463563172395</v>
      </c>
      <c r="AG453" s="17">
        <f>IF($B453&gt;$C$1,"",p_5*$R452)</f>
        <v>11.049195156793523</v>
      </c>
      <c r="AH453" s="18">
        <f t="shared" si="166"/>
        <v>58.153658719965918</v>
      </c>
      <c r="AI453" s="72"/>
      <c r="AJ453" s="73"/>
      <c r="AK453" s="73"/>
      <c r="AL453" s="72"/>
      <c r="AM453" s="73"/>
      <c r="AN453" s="73">
        <f t="shared" si="167"/>
        <v>518</v>
      </c>
      <c r="AO453" s="19" t="str">
        <f t="shared" ca="1" si="168"/>
        <v>-</v>
      </c>
      <c r="AP453" s="17" t="str">
        <f t="shared" ca="1" si="169"/>
        <v>-</v>
      </c>
      <c r="AQ453" s="17" t="str">
        <f t="shared" ca="1" si="170"/>
        <v>-</v>
      </c>
      <c r="AR453" s="66" t="str">
        <f t="shared" ca="1" si="171"/>
        <v>-</v>
      </c>
    </row>
    <row r="454" spans="1:44" s="1" customFormat="1" ht="12" x14ac:dyDescent="0.35">
      <c r="A454" s="84"/>
      <c r="B454" s="40">
        <f t="shared" si="176"/>
        <v>451</v>
      </c>
      <c r="C454" s="41">
        <f t="shared" si="177"/>
        <v>44302</v>
      </c>
      <c r="D454" s="28">
        <f>'I Disease Parameters'!$E$6/(1000*365)</f>
        <v>2.4383561643835616E-5</v>
      </c>
      <c r="E454" s="28">
        <f>'I Disease Parameters'!$E$7/(1000*365)</f>
        <v>1.3698630136986302E-5</v>
      </c>
      <c r="F454" s="27">
        <f>(1-'I Disease Parameters'!$E$8)/'I Disease Parameters'!$E$10</f>
        <v>0.16200000000000001</v>
      </c>
      <c r="G454" s="27">
        <f>'I Disease Parameters'!$E$8/'I Disease Parameters'!$E$11</f>
        <v>3.7999999999999999E-2</v>
      </c>
      <c r="H454" s="27">
        <f>1/'I Disease Parameters'!$E$12</f>
        <v>0.05</v>
      </c>
      <c r="I454" s="27">
        <f>'I Disease Parameters'!$E$9/'I Disease Parameters'!$E$14</f>
        <v>0</v>
      </c>
      <c r="J454" s="82">
        <f t="shared" si="172"/>
        <v>2.9622548171950012</v>
      </c>
      <c r="K454" s="60">
        <f t="shared" si="173"/>
        <v>0.96147505943347544</v>
      </c>
      <c r="L454" s="30">
        <f t="shared" si="174"/>
        <v>0.98499999999999999</v>
      </c>
      <c r="M454" s="27">
        <f>J454/'I Disease Parameters'!$E$12</f>
        <v>0.14811274085975007</v>
      </c>
      <c r="N454" s="27">
        <f>K454/'I Disease Parameters'!$E$13</f>
        <v>4.8073752971673774E-2</v>
      </c>
      <c r="O454" s="27">
        <f>L454/'I Disease Parameters'!$E$13</f>
        <v>4.9250000000000002E-2</v>
      </c>
      <c r="P454" s="27">
        <f>(1-L454)/'I Disease Parameters'!$E$13</f>
        <v>7.5000000000000067E-4</v>
      </c>
      <c r="Q454" s="19">
        <f t="shared" si="178"/>
        <v>570458.86993521592</v>
      </c>
      <c r="R454" s="17">
        <f t="shared" si="179"/>
        <v>270.99412733627264</v>
      </c>
      <c r="S454" s="17">
        <f t="shared" si="180"/>
        <v>2868.2656025544438</v>
      </c>
      <c r="T454" s="17">
        <f t="shared" si="181"/>
        <v>672.80304366792438</v>
      </c>
      <c r="U454" s="17">
        <f t="shared" si="182"/>
        <v>5243514.8680585781</v>
      </c>
      <c r="V454" s="17">
        <f t="shared" si="183"/>
        <v>15031.24631976546</v>
      </c>
      <c r="W454" s="17">
        <f t="shared" si="184"/>
        <v>5817785.8007673528</v>
      </c>
      <c r="X454" s="18">
        <f t="shared" ca="1" si="175"/>
        <v>218477.31787760227</v>
      </c>
      <c r="Y454" s="17">
        <f t="shared" si="185"/>
        <v>87.610709013184533</v>
      </c>
      <c r="Z454" s="17">
        <f t="shared" si="186"/>
        <v>-9.7123112192442704</v>
      </c>
      <c r="AA454" s="17">
        <f t="shared" si="187"/>
        <v>-103.13635917704278</v>
      </c>
      <c r="AB454" s="17">
        <f t="shared" si="188"/>
        <v>-24.19247937069872</v>
      </c>
      <c r="AC454" s="17">
        <f t="shared" si="189"/>
        <v>111.0696783028543</v>
      </c>
      <c r="AD454" s="18">
        <f t="shared" si="190"/>
        <v>0.52274664227843459</v>
      </c>
      <c r="AE454" s="19">
        <f>IF($B454&gt;$C$1,"",p_2*$Q453*($S453/$W453)+p_3*$Q453*($T453/$W453))</f>
        <v>46.432821785537932</v>
      </c>
      <c r="AF454" s="17">
        <f>IF($B454&gt;$C$1,"",p_4*$R453)</f>
        <v>45.474443045993738</v>
      </c>
      <c r="AG454" s="17">
        <f>IF($B454&gt;$C$1,"",p_5*$R453)</f>
        <v>10.666844665109643</v>
      </c>
      <c r="AH454" s="18">
        <f t="shared" ref="AH454:AH517" si="191">IF($B454&gt;$C$1,"",AG454+AF454)</f>
        <v>56.141287711103381</v>
      </c>
      <c r="AI454" s="72"/>
      <c r="AJ454" s="73"/>
      <c r="AK454" s="73"/>
      <c r="AL454" s="72"/>
      <c r="AM454" s="73"/>
      <c r="AN454" s="73">
        <f t="shared" ref="AN454:AN517" si="192">AM454+AN453</f>
        <v>518</v>
      </c>
      <c r="AO454" s="19" t="str">
        <f t="shared" ref="AO454:AO517" ca="1" si="193">IF($C454&gt;=TODAY(),"-",(AL454-AD454)^2)</f>
        <v>-</v>
      </c>
      <c r="AP454" s="17" t="str">
        <f t="shared" ref="AP454:AP517" ca="1" si="194">IF($C454&gt;=TODAY(),"-",(AM454-AH454)^2)</f>
        <v>-</v>
      </c>
      <c r="AQ454" s="17" t="str">
        <f t="shared" ref="AQ454:AQ517" ca="1" si="195">IF($C454&gt;=TODAY(),"-",AO454*$AO$2+AP454*$AP$2)</f>
        <v>-</v>
      </c>
      <c r="AR454" s="66" t="str">
        <f t="shared" ref="AR454:AR517" ca="1" si="196">IF($C454&gt;=TODAY(),"-",($AR$2)^((TODAY()-C454-1)))</f>
        <v>-</v>
      </c>
    </row>
    <row r="455" spans="1:44" s="1" customFormat="1" ht="12" x14ac:dyDescent="0.35">
      <c r="A455" s="84"/>
      <c r="B455" s="40">
        <f t="shared" si="176"/>
        <v>452</v>
      </c>
      <c r="C455" s="41">
        <f t="shared" si="177"/>
        <v>44303</v>
      </c>
      <c r="D455" s="28">
        <f>'I Disease Parameters'!$E$6/(1000*365)</f>
        <v>2.4383561643835616E-5</v>
      </c>
      <c r="E455" s="28">
        <f>'I Disease Parameters'!$E$7/(1000*365)</f>
        <v>1.3698630136986302E-5</v>
      </c>
      <c r="F455" s="27">
        <f>(1-'I Disease Parameters'!$E$8)/'I Disease Parameters'!$E$10</f>
        <v>0.16200000000000001</v>
      </c>
      <c r="G455" s="27">
        <f>'I Disease Parameters'!$E$8/'I Disease Parameters'!$E$11</f>
        <v>3.7999999999999999E-2</v>
      </c>
      <c r="H455" s="27">
        <f>1/'I Disease Parameters'!$E$12</f>
        <v>0.05</v>
      </c>
      <c r="I455" s="27">
        <f>'I Disease Parameters'!$E$9/'I Disease Parameters'!$E$14</f>
        <v>0</v>
      </c>
      <c r="J455" s="82">
        <f t="shared" ref="J455:J518" si="197">J454</f>
        <v>2.9622548171950012</v>
      </c>
      <c r="K455" s="60">
        <f t="shared" ref="K455:K518" si="198">K454</f>
        <v>0.96147505943347544</v>
      </c>
      <c r="L455" s="30">
        <f t="shared" ref="L455:L518" si="199">L454</f>
        <v>0.98499999999999999</v>
      </c>
      <c r="M455" s="27">
        <f>J455/'I Disease Parameters'!$E$12</f>
        <v>0.14811274085975007</v>
      </c>
      <c r="N455" s="27">
        <f>K455/'I Disease Parameters'!$E$13</f>
        <v>4.8073752971673774E-2</v>
      </c>
      <c r="O455" s="27">
        <f>L455/'I Disease Parameters'!$E$13</f>
        <v>4.9250000000000002E-2</v>
      </c>
      <c r="P455" s="27">
        <f>(1-L455)/'I Disease Parameters'!$E$13</f>
        <v>7.5000000000000067E-4</v>
      </c>
      <c r="Q455" s="19">
        <f t="shared" si="178"/>
        <v>570548.08620492846</v>
      </c>
      <c r="R455" s="17">
        <f t="shared" si="179"/>
        <v>261.61915354417431</v>
      </c>
      <c r="S455" s="17">
        <f t="shared" si="180"/>
        <v>2768.7140797455736</v>
      </c>
      <c r="T455" s="17">
        <f t="shared" si="181"/>
        <v>649.45145184325622</v>
      </c>
      <c r="U455" s="17">
        <f t="shared" si="182"/>
        <v>5243619.5879178112</v>
      </c>
      <c r="V455" s="17">
        <f t="shared" si="183"/>
        <v>15031.75092204821</v>
      </c>
      <c r="W455" s="17">
        <f t="shared" si="184"/>
        <v>5817847.4588078726</v>
      </c>
      <c r="X455" s="18">
        <f t="shared" ca="1" si="175"/>
        <v>218477.31787760227</v>
      </c>
      <c r="Y455" s="17">
        <f t="shared" si="185"/>
        <v>89.216269712545909</v>
      </c>
      <c r="Z455" s="17">
        <f t="shared" si="186"/>
        <v>-9.3749737920983307</v>
      </c>
      <c r="AA455" s="17">
        <f t="shared" si="187"/>
        <v>-99.551522808870232</v>
      </c>
      <c r="AB455" s="17">
        <f t="shared" si="188"/>
        <v>-23.351591824668162</v>
      </c>
      <c r="AC455" s="17">
        <f t="shared" si="189"/>
        <v>104.71985923312604</v>
      </c>
      <c r="AD455" s="18">
        <f t="shared" si="190"/>
        <v>0.50460228275005647</v>
      </c>
      <c r="AE455" s="19">
        <f>IF($B455&gt;$C$1,"",p_2*$Q454*($S454/$W454)+p_3*$Q454*($T454/$W454))</f>
        <v>44.827563923475935</v>
      </c>
      <c r="AF455" s="17">
        <f>IF($B455&gt;$C$1,"",p_4*$R454)</f>
        <v>43.901048628476168</v>
      </c>
      <c r="AG455" s="17">
        <f>IF($B455&gt;$C$1,"",p_5*$R454)</f>
        <v>10.297776838778359</v>
      </c>
      <c r="AH455" s="18">
        <f t="shared" si="191"/>
        <v>54.19882546725453</v>
      </c>
      <c r="AI455" s="72"/>
      <c r="AJ455" s="73"/>
      <c r="AK455" s="73"/>
      <c r="AL455" s="72"/>
      <c r="AM455" s="73"/>
      <c r="AN455" s="73">
        <f t="shared" si="192"/>
        <v>518</v>
      </c>
      <c r="AO455" s="19" t="str">
        <f t="shared" ca="1" si="193"/>
        <v>-</v>
      </c>
      <c r="AP455" s="17" t="str">
        <f t="shared" ca="1" si="194"/>
        <v>-</v>
      </c>
      <c r="AQ455" s="17" t="str">
        <f t="shared" ca="1" si="195"/>
        <v>-</v>
      </c>
      <c r="AR455" s="66" t="str">
        <f t="shared" ca="1" si="196"/>
        <v>-</v>
      </c>
    </row>
    <row r="456" spans="1:44" s="1" customFormat="1" ht="12" x14ac:dyDescent="0.35">
      <c r="A456" s="84"/>
      <c r="B456" s="40">
        <f t="shared" si="176"/>
        <v>453</v>
      </c>
      <c r="C456" s="41">
        <f t="shared" si="177"/>
        <v>44304</v>
      </c>
      <c r="D456" s="28">
        <f>'I Disease Parameters'!$E$6/(1000*365)</f>
        <v>2.4383561643835616E-5</v>
      </c>
      <c r="E456" s="28">
        <f>'I Disease Parameters'!$E$7/(1000*365)</f>
        <v>1.3698630136986302E-5</v>
      </c>
      <c r="F456" s="27">
        <f>(1-'I Disease Parameters'!$E$8)/'I Disease Parameters'!$E$10</f>
        <v>0.16200000000000001</v>
      </c>
      <c r="G456" s="27">
        <f>'I Disease Parameters'!$E$8/'I Disease Parameters'!$E$11</f>
        <v>3.7999999999999999E-2</v>
      </c>
      <c r="H456" s="27">
        <f>1/'I Disease Parameters'!$E$12</f>
        <v>0.05</v>
      </c>
      <c r="I456" s="27">
        <f>'I Disease Parameters'!$E$9/'I Disease Parameters'!$E$14</f>
        <v>0</v>
      </c>
      <c r="J456" s="82">
        <f t="shared" si="197"/>
        <v>2.9622548171950012</v>
      </c>
      <c r="K456" s="60">
        <f t="shared" si="198"/>
        <v>0.96147505943347544</v>
      </c>
      <c r="L456" s="30">
        <f t="shared" si="199"/>
        <v>0.98499999999999999</v>
      </c>
      <c r="M456" s="27">
        <f>J456/'I Disease Parameters'!$E$12</f>
        <v>0.14811274085975007</v>
      </c>
      <c r="N456" s="27">
        <f>K456/'I Disease Parameters'!$E$13</f>
        <v>4.8073752971673774E-2</v>
      </c>
      <c r="O456" s="27">
        <f>L456/'I Disease Parameters'!$E$13</f>
        <v>4.9250000000000002E-2</v>
      </c>
      <c r="P456" s="27">
        <f>(1-L456)/'I Disease Parameters'!$E$13</f>
        <v>7.5000000000000067E-4</v>
      </c>
      <c r="Q456" s="19">
        <f t="shared" si="178"/>
        <v>570638.85231852648</v>
      </c>
      <c r="R456" s="17">
        <f t="shared" si="179"/>
        <v>252.56974035129676</v>
      </c>
      <c r="S456" s="17">
        <f t="shared" si="180"/>
        <v>2672.6227510423173</v>
      </c>
      <c r="T456" s="17">
        <f t="shared" si="181"/>
        <v>626.91151049054133</v>
      </c>
      <c r="U456" s="17">
        <f t="shared" si="182"/>
        <v>5243718.1787004881</v>
      </c>
      <c r="V456" s="17">
        <f t="shared" si="183"/>
        <v>15032.238010637093</v>
      </c>
      <c r="W456" s="17">
        <f t="shared" si="184"/>
        <v>5817909.1350208987</v>
      </c>
      <c r="X456" s="18">
        <f t="shared" ca="1" si="175"/>
        <v>218477.31787760227</v>
      </c>
      <c r="Y456" s="17">
        <f t="shared" si="185"/>
        <v>90.766113598016091</v>
      </c>
      <c r="Z456" s="17">
        <f t="shared" si="186"/>
        <v>-9.0494131928775516</v>
      </c>
      <c r="AA456" s="17">
        <f t="shared" si="187"/>
        <v>-96.091328703256295</v>
      </c>
      <c r="AB456" s="17">
        <f t="shared" si="188"/>
        <v>-22.539941352714891</v>
      </c>
      <c r="AC456" s="17">
        <f t="shared" si="189"/>
        <v>98.590782676823437</v>
      </c>
      <c r="AD456" s="18">
        <f t="shared" si="190"/>
        <v>0.48708858888312534</v>
      </c>
      <c r="AE456" s="19">
        <f>IF($B456&gt;$C$1,"",p_2*$Q455*($S455/$W455)+p_3*$Q455*($T455/$W455))</f>
        <v>43.278001339978516</v>
      </c>
      <c r="AF456" s="17">
        <f>IF($B456&gt;$C$1,"",p_4*$R455)</f>
        <v>42.382302874156238</v>
      </c>
      <c r="AG456" s="17">
        <f>IF($B456&gt;$C$1,"",p_5*$R455)</f>
        <v>9.9415278346786238</v>
      </c>
      <c r="AH456" s="18">
        <f t="shared" si="191"/>
        <v>52.323830708834862</v>
      </c>
      <c r="AI456" s="72"/>
      <c r="AJ456" s="73"/>
      <c r="AK456" s="73"/>
      <c r="AL456" s="72"/>
      <c r="AM456" s="73"/>
      <c r="AN456" s="73">
        <f t="shared" si="192"/>
        <v>518</v>
      </c>
      <c r="AO456" s="19" t="str">
        <f t="shared" ca="1" si="193"/>
        <v>-</v>
      </c>
      <c r="AP456" s="17" t="str">
        <f t="shared" ca="1" si="194"/>
        <v>-</v>
      </c>
      <c r="AQ456" s="17" t="str">
        <f t="shared" ca="1" si="195"/>
        <v>-</v>
      </c>
      <c r="AR456" s="66" t="str">
        <f t="shared" ca="1" si="196"/>
        <v>-</v>
      </c>
    </row>
    <row r="457" spans="1:44" s="1" customFormat="1" ht="12" x14ac:dyDescent="0.35">
      <c r="A457" s="84"/>
      <c r="B457" s="40">
        <f t="shared" si="176"/>
        <v>454</v>
      </c>
      <c r="C457" s="41">
        <f t="shared" si="177"/>
        <v>44305</v>
      </c>
      <c r="D457" s="28">
        <f>'I Disease Parameters'!$E$6/(1000*365)</f>
        <v>2.4383561643835616E-5</v>
      </c>
      <c r="E457" s="28">
        <f>'I Disease Parameters'!$E$7/(1000*365)</f>
        <v>1.3698630136986302E-5</v>
      </c>
      <c r="F457" s="27">
        <f>(1-'I Disease Parameters'!$E$8)/'I Disease Parameters'!$E$10</f>
        <v>0.16200000000000001</v>
      </c>
      <c r="G457" s="27">
        <f>'I Disease Parameters'!$E$8/'I Disease Parameters'!$E$11</f>
        <v>3.7999999999999999E-2</v>
      </c>
      <c r="H457" s="27">
        <f>1/'I Disease Parameters'!$E$12</f>
        <v>0.05</v>
      </c>
      <c r="I457" s="27">
        <f>'I Disease Parameters'!$E$9/'I Disease Parameters'!$E$14</f>
        <v>0</v>
      </c>
      <c r="J457" s="82">
        <f t="shared" si="197"/>
        <v>2.9622548171950012</v>
      </c>
      <c r="K457" s="60">
        <f t="shared" si="198"/>
        <v>0.96147505943347544</v>
      </c>
      <c r="L457" s="30">
        <f t="shared" si="199"/>
        <v>0.98499999999999999</v>
      </c>
      <c r="M457" s="27">
        <f>J457/'I Disease Parameters'!$E$12</f>
        <v>0.14811274085975007</v>
      </c>
      <c r="N457" s="27">
        <f>K457/'I Disease Parameters'!$E$13</f>
        <v>4.8073752971673774E-2</v>
      </c>
      <c r="O457" s="27">
        <f>L457/'I Disease Parameters'!$E$13</f>
        <v>4.9250000000000002E-2</v>
      </c>
      <c r="P457" s="27">
        <f>(1-L457)/'I Disease Parameters'!$E$13</f>
        <v>7.5000000000000067E-4</v>
      </c>
      <c r="Q457" s="19">
        <f t="shared" si="178"/>
        <v>570731.1145012083</v>
      </c>
      <c r="R457" s="17">
        <f t="shared" si="179"/>
        <v>243.83452519209919</v>
      </c>
      <c r="S457" s="17">
        <f t="shared" si="180"/>
        <v>2579.8713001565493</v>
      </c>
      <c r="T457" s="17">
        <f t="shared" si="181"/>
        <v>605.15499727045267</v>
      </c>
      <c r="U457" s="17">
        <f t="shared" si="182"/>
        <v>5243810.8534740582</v>
      </c>
      <c r="V457" s="17">
        <f t="shared" si="183"/>
        <v>15032.708194269961</v>
      </c>
      <c r="W457" s="17">
        <f t="shared" si="184"/>
        <v>5817970.8287978861</v>
      </c>
      <c r="X457" s="18">
        <f t="shared" ca="1" si="175"/>
        <v>218477.31787760227</v>
      </c>
      <c r="Y457" s="17">
        <f t="shared" si="185"/>
        <v>92.262182681821287</v>
      </c>
      <c r="Z457" s="17">
        <f t="shared" si="186"/>
        <v>-8.7352151591975655</v>
      </c>
      <c r="AA457" s="17">
        <f t="shared" si="187"/>
        <v>-92.751450885768008</v>
      </c>
      <c r="AB457" s="17">
        <f t="shared" si="188"/>
        <v>-21.756513220088664</v>
      </c>
      <c r="AC457" s="17">
        <f t="shared" si="189"/>
        <v>92.674773570150137</v>
      </c>
      <c r="AD457" s="18">
        <f t="shared" si="190"/>
        <v>0.47018363286770182</v>
      </c>
      <c r="AE457" s="19">
        <f>IF($B457&gt;$C$1,"",p_2*$Q456*($S456/$W456)+p_3*$Q456*($T456/$W456))</f>
        <v>41.782192770518655</v>
      </c>
      <c r="AF457" s="17">
        <f>IF($B457&gt;$C$1,"",p_4*$R456)</f>
        <v>40.916297936910077</v>
      </c>
      <c r="AG457" s="17">
        <f>IF($B457&gt;$C$1,"",p_5*$R456)</f>
        <v>9.5976501333492763</v>
      </c>
      <c r="AH457" s="18">
        <f t="shared" si="191"/>
        <v>50.513948070259353</v>
      </c>
      <c r="AI457" s="72"/>
      <c r="AJ457" s="73"/>
      <c r="AK457" s="73"/>
      <c r="AL457" s="72"/>
      <c r="AM457" s="73"/>
      <c r="AN457" s="73">
        <f t="shared" si="192"/>
        <v>518</v>
      </c>
      <c r="AO457" s="19" t="str">
        <f t="shared" ca="1" si="193"/>
        <v>-</v>
      </c>
      <c r="AP457" s="17" t="str">
        <f t="shared" ca="1" si="194"/>
        <v>-</v>
      </c>
      <c r="AQ457" s="17" t="str">
        <f t="shared" ca="1" si="195"/>
        <v>-</v>
      </c>
      <c r="AR457" s="66" t="str">
        <f t="shared" ca="1" si="196"/>
        <v>-</v>
      </c>
    </row>
    <row r="458" spans="1:44" s="1" customFormat="1" ht="12" x14ac:dyDescent="0.35">
      <c r="A458" s="84"/>
      <c r="B458" s="40">
        <f t="shared" si="176"/>
        <v>455</v>
      </c>
      <c r="C458" s="41">
        <f t="shared" si="177"/>
        <v>44306</v>
      </c>
      <c r="D458" s="28">
        <f>'I Disease Parameters'!$E$6/(1000*365)</f>
        <v>2.4383561643835616E-5</v>
      </c>
      <c r="E458" s="28">
        <f>'I Disease Parameters'!$E$7/(1000*365)</f>
        <v>1.3698630136986302E-5</v>
      </c>
      <c r="F458" s="27">
        <f>(1-'I Disease Parameters'!$E$8)/'I Disease Parameters'!$E$10</f>
        <v>0.16200000000000001</v>
      </c>
      <c r="G458" s="27">
        <f>'I Disease Parameters'!$E$8/'I Disease Parameters'!$E$11</f>
        <v>3.7999999999999999E-2</v>
      </c>
      <c r="H458" s="27">
        <f>1/'I Disease Parameters'!$E$12</f>
        <v>0.05</v>
      </c>
      <c r="I458" s="27">
        <f>'I Disease Parameters'!$E$9/'I Disease Parameters'!$E$14</f>
        <v>0</v>
      </c>
      <c r="J458" s="82">
        <f t="shared" si="197"/>
        <v>2.9622548171950012</v>
      </c>
      <c r="K458" s="60">
        <f t="shared" si="198"/>
        <v>0.96147505943347544</v>
      </c>
      <c r="L458" s="30">
        <f t="shared" si="199"/>
        <v>0.98499999999999999</v>
      </c>
      <c r="M458" s="27">
        <f>J458/'I Disease Parameters'!$E$12</f>
        <v>0.14811274085975007</v>
      </c>
      <c r="N458" s="27">
        <f>K458/'I Disease Parameters'!$E$13</f>
        <v>4.8073752971673774E-2</v>
      </c>
      <c r="O458" s="27">
        <f>L458/'I Disease Parameters'!$E$13</f>
        <v>4.9250000000000002E-2</v>
      </c>
      <c r="P458" s="27">
        <f>(1-L458)/'I Disease Parameters'!$E$13</f>
        <v>7.5000000000000067E-4</v>
      </c>
      <c r="Q458" s="19">
        <f t="shared" si="178"/>
        <v>570824.82085205091</v>
      </c>
      <c r="R458" s="17">
        <f t="shared" si="179"/>
        <v>235.40254501292623</v>
      </c>
      <c r="S458" s="17">
        <f t="shared" si="180"/>
        <v>2490.3435875271002</v>
      </c>
      <c r="T458" s="17">
        <f t="shared" si="181"/>
        <v>584.1546695697466</v>
      </c>
      <c r="U458" s="17">
        <f t="shared" si="182"/>
        <v>5243897.8178972919</v>
      </c>
      <c r="V458" s="17">
        <f t="shared" si="183"/>
        <v>15033.162060517914</v>
      </c>
      <c r="W458" s="17">
        <f t="shared" si="184"/>
        <v>5818032.5395514527</v>
      </c>
      <c r="X458" s="18">
        <f t="shared" ca="1" si="175"/>
        <v>218477.31787760227</v>
      </c>
      <c r="Y458" s="17">
        <f t="shared" si="185"/>
        <v>93.706350842607208</v>
      </c>
      <c r="Z458" s="17">
        <f t="shared" si="186"/>
        <v>-8.4319801791729674</v>
      </c>
      <c r="AA458" s="17">
        <f t="shared" si="187"/>
        <v>-89.52771262944907</v>
      </c>
      <c r="AB458" s="17">
        <f t="shared" si="188"/>
        <v>-21.000327700706066</v>
      </c>
      <c r="AC458" s="17">
        <f t="shared" si="189"/>
        <v>86.964423233643174</v>
      </c>
      <c r="AD458" s="18">
        <f t="shared" si="190"/>
        <v>0.45386624795355601</v>
      </c>
      <c r="AE458" s="19">
        <f>IF($B458&gt;$C$1,"",p_2*$Q457*($S457/$W457)+p_3*$Q457*($T457/$W457))</f>
        <v>40.33826505822217</v>
      </c>
      <c r="AF458" s="17">
        <f>IF($B458&gt;$C$1,"",p_4*$R457)</f>
        <v>39.501193081120071</v>
      </c>
      <c r="AG458" s="17">
        <f>IF($B458&gt;$C$1,"",p_5*$R457)</f>
        <v>9.2657119572997697</v>
      </c>
      <c r="AH458" s="18">
        <f t="shared" si="191"/>
        <v>48.766905038419843</v>
      </c>
      <c r="AI458" s="72"/>
      <c r="AJ458" s="73"/>
      <c r="AK458" s="73"/>
      <c r="AL458" s="72"/>
      <c r="AM458" s="73"/>
      <c r="AN458" s="73">
        <f t="shared" si="192"/>
        <v>518</v>
      </c>
      <c r="AO458" s="19" t="str">
        <f t="shared" ca="1" si="193"/>
        <v>-</v>
      </c>
      <c r="AP458" s="17" t="str">
        <f t="shared" ca="1" si="194"/>
        <v>-</v>
      </c>
      <c r="AQ458" s="17" t="str">
        <f t="shared" ca="1" si="195"/>
        <v>-</v>
      </c>
      <c r="AR458" s="66" t="str">
        <f t="shared" ca="1" si="196"/>
        <v>-</v>
      </c>
    </row>
    <row r="459" spans="1:44" s="1" customFormat="1" ht="12" x14ac:dyDescent="0.35">
      <c r="A459" s="84"/>
      <c r="B459" s="40">
        <f t="shared" si="176"/>
        <v>456</v>
      </c>
      <c r="C459" s="41">
        <f t="shared" si="177"/>
        <v>44307</v>
      </c>
      <c r="D459" s="28">
        <f>'I Disease Parameters'!$E$6/(1000*365)</f>
        <v>2.4383561643835616E-5</v>
      </c>
      <c r="E459" s="28">
        <f>'I Disease Parameters'!$E$7/(1000*365)</f>
        <v>1.3698630136986302E-5</v>
      </c>
      <c r="F459" s="27">
        <f>(1-'I Disease Parameters'!$E$8)/'I Disease Parameters'!$E$10</f>
        <v>0.16200000000000001</v>
      </c>
      <c r="G459" s="27">
        <f>'I Disease Parameters'!$E$8/'I Disease Parameters'!$E$11</f>
        <v>3.7999999999999999E-2</v>
      </c>
      <c r="H459" s="27">
        <f>1/'I Disease Parameters'!$E$12</f>
        <v>0.05</v>
      </c>
      <c r="I459" s="27">
        <f>'I Disease Parameters'!$E$9/'I Disease Parameters'!$E$14</f>
        <v>0</v>
      </c>
      <c r="J459" s="82">
        <f t="shared" si="197"/>
        <v>2.9622548171950012</v>
      </c>
      <c r="K459" s="60">
        <f t="shared" si="198"/>
        <v>0.96147505943347544</v>
      </c>
      <c r="L459" s="30">
        <f t="shared" si="199"/>
        <v>0.98499999999999999</v>
      </c>
      <c r="M459" s="27">
        <f>J459/'I Disease Parameters'!$E$12</f>
        <v>0.14811274085975007</v>
      </c>
      <c r="N459" s="27">
        <f>K459/'I Disease Parameters'!$E$13</f>
        <v>4.8073752971673774E-2</v>
      </c>
      <c r="O459" s="27">
        <f>L459/'I Disease Parameters'!$E$13</f>
        <v>4.9250000000000002E-2</v>
      </c>
      <c r="P459" s="27">
        <f>(1-L459)/'I Disease Parameters'!$E$13</f>
        <v>7.5000000000000067E-4</v>
      </c>
      <c r="Q459" s="19">
        <f t="shared" si="178"/>
        <v>570919.92127829138</v>
      </c>
      <c r="R459" s="17">
        <f t="shared" si="179"/>
        <v>227.26322205761289</v>
      </c>
      <c r="S459" s="17">
        <f t="shared" si="180"/>
        <v>2403.9275061471194</v>
      </c>
      <c r="T459" s="17">
        <f t="shared" si="181"/>
        <v>563.88423068298914</v>
      </c>
      <c r="U459" s="17">
        <f t="shared" si="182"/>
        <v>5243979.2704774616</v>
      </c>
      <c r="V459" s="17">
        <f t="shared" si="183"/>
        <v>15033.600176520091</v>
      </c>
      <c r="W459" s="17">
        <f t="shared" si="184"/>
        <v>5818094.2667146409</v>
      </c>
      <c r="X459" s="18">
        <f t="shared" ca="1" si="175"/>
        <v>218477.31787760227</v>
      </c>
      <c r="Y459" s="17">
        <f t="shared" si="185"/>
        <v>95.100426240474917</v>
      </c>
      <c r="Z459" s="17">
        <f t="shared" si="186"/>
        <v>-8.1393229553133324</v>
      </c>
      <c r="AA459" s="17">
        <f t="shared" si="187"/>
        <v>-86.416081379980824</v>
      </c>
      <c r="AB459" s="17">
        <f t="shared" si="188"/>
        <v>-20.270438886757461</v>
      </c>
      <c r="AC459" s="17">
        <f t="shared" si="189"/>
        <v>81.452580169774592</v>
      </c>
      <c r="AD459" s="18">
        <f t="shared" si="190"/>
        <v>0.43811600217668456</v>
      </c>
      <c r="AE459" s="19">
        <f>IF($B459&gt;$C$1,"",p_2*$Q458*($S458/$W458)+p_3*$Q458*($T458/$W458))</f>
        <v>38.944410739669372</v>
      </c>
      <c r="AF459" s="17">
        <f>IF($B459&gt;$C$1,"",p_4*$R458)</f>
        <v>38.135212292094053</v>
      </c>
      <c r="AG459" s="17">
        <f>IF($B459&gt;$C$1,"",p_5*$R458)</f>
        <v>8.9452967104911956</v>
      </c>
      <c r="AH459" s="18">
        <f t="shared" si="191"/>
        <v>47.080509002585245</v>
      </c>
      <c r="AI459" s="72"/>
      <c r="AJ459" s="73"/>
      <c r="AK459" s="73"/>
      <c r="AL459" s="72"/>
      <c r="AM459" s="73"/>
      <c r="AN459" s="73">
        <f t="shared" si="192"/>
        <v>518</v>
      </c>
      <c r="AO459" s="19" t="str">
        <f t="shared" ca="1" si="193"/>
        <v>-</v>
      </c>
      <c r="AP459" s="17" t="str">
        <f t="shared" ca="1" si="194"/>
        <v>-</v>
      </c>
      <c r="AQ459" s="17" t="str">
        <f t="shared" ca="1" si="195"/>
        <v>-</v>
      </c>
      <c r="AR459" s="66" t="str">
        <f t="shared" ca="1" si="196"/>
        <v>-</v>
      </c>
    </row>
    <row r="460" spans="1:44" s="1" customFormat="1" ht="12" x14ac:dyDescent="0.35">
      <c r="A460" s="84"/>
      <c r="B460" s="40">
        <f t="shared" si="176"/>
        <v>457</v>
      </c>
      <c r="C460" s="41">
        <f t="shared" si="177"/>
        <v>44308</v>
      </c>
      <c r="D460" s="28">
        <f>'I Disease Parameters'!$E$6/(1000*365)</f>
        <v>2.4383561643835616E-5</v>
      </c>
      <c r="E460" s="28">
        <f>'I Disease Parameters'!$E$7/(1000*365)</f>
        <v>1.3698630136986302E-5</v>
      </c>
      <c r="F460" s="27">
        <f>(1-'I Disease Parameters'!$E$8)/'I Disease Parameters'!$E$10</f>
        <v>0.16200000000000001</v>
      </c>
      <c r="G460" s="27">
        <f>'I Disease Parameters'!$E$8/'I Disease Parameters'!$E$11</f>
        <v>3.7999999999999999E-2</v>
      </c>
      <c r="H460" s="27">
        <f>1/'I Disease Parameters'!$E$12</f>
        <v>0.05</v>
      </c>
      <c r="I460" s="27">
        <f>'I Disease Parameters'!$E$9/'I Disease Parameters'!$E$14</f>
        <v>0</v>
      </c>
      <c r="J460" s="82">
        <f t="shared" si="197"/>
        <v>2.9622548171950012</v>
      </c>
      <c r="K460" s="60">
        <f t="shared" si="198"/>
        <v>0.96147505943347544</v>
      </c>
      <c r="L460" s="30">
        <f t="shared" si="199"/>
        <v>0.98499999999999999</v>
      </c>
      <c r="M460" s="27">
        <f>J460/'I Disease Parameters'!$E$12</f>
        <v>0.14811274085975007</v>
      </c>
      <c r="N460" s="27">
        <f>K460/'I Disease Parameters'!$E$13</f>
        <v>4.8073752971673774E-2</v>
      </c>
      <c r="O460" s="27">
        <f>L460/'I Disease Parameters'!$E$13</f>
        <v>4.9250000000000002E-2</v>
      </c>
      <c r="P460" s="27">
        <f>(1-L460)/'I Disease Parameters'!$E$13</f>
        <v>7.5000000000000067E-4</v>
      </c>
      <c r="Q460" s="19">
        <f t="shared" si="178"/>
        <v>571016.36743193632</v>
      </c>
      <c r="R460" s="17">
        <f t="shared" si="179"/>
        <v>219.4063501690211</v>
      </c>
      <c r="S460" s="17">
        <f t="shared" si="180"/>
        <v>2320.5148422993138</v>
      </c>
      <c r="T460" s="17">
        <f t="shared" si="181"/>
        <v>544.3182971455127</v>
      </c>
      <c r="U460" s="17">
        <f t="shared" si="182"/>
        <v>5244055.4028186584</v>
      </c>
      <c r="V460" s="17">
        <f t="shared" si="183"/>
        <v>15034.023089693103</v>
      </c>
      <c r="W460" s="17">
        <f t="shared" si="184"/>
        <v>5818156.0097402083</v>
      </c>
      <c r="X460" s="18">
        <f t="shared" ca="1" si="175"/>
        <v>218477.31787760227</v>
      </c>
      <c r="Y460" s="17">
        <f t="shared" si="185"/>
        <v>96.446153644938022</v>
      </c>
      <c r="Z460" s="17">
        <f t="shared" si="186"/>
        <v>-7.8568718885917974</v>
      </c>
      <c r="AA460" s="17">
        <f t="shared" si="187"/>
        <v>-83.412663847805561</v>
      </c>
      <c r="AB460" s="17">
        <f t="shared" si="188"/>
        <v>-19.56593353747644</v>
      </c>
      <c r="AC460" s="17">
        <f t="shared" si="189"/>
        <v>76.132341196760535</v>
      </c>
      <c r="AD460" s="18">
        <f t="shared" si="190"/>
        <v>0.42291317301169329</v>
      </c>
      <c r="AE460" s="19">
        <f>IF($B460&gt;$C$1,"",p_2*$Q459*($S459/$W459)+p_3*$Q459*($T459/$W459))</f>
        <v>37.598885717753504</v>
      </c>
      <c r="AF460" s="17">
        <f>IF($B460&gt;$C$1,"",p_4*$R459)</f>
        <v>36.81664197333329</v>
      </c>
      <c r="AG460" s="17">
        <f>IF($B460&gt;$C$1,"",p_5*$R459)</f>
        <v>8.6360024381892906</v>
      </c>
      <c r="AH460" s="18">
        <f t="shared" si="191"/>
        <v>45.452644411522584</v>
      </c>
      <c r="AI460" s="72"/>
      <c r="AJ460" s="73"/>
      <c r="AK460" s="73"/>
      <c r="AL460" s="72"/>
      <c r="AM460" s="73"/>
      <c r="AN460" s="73">
        <f t="shared" si="192"/>
        <v>518</v>
      </c>
      <c r="AO460" s="19" t="str">
        <f t="shared" ca="1" si="193"/>
        <v>-</v>
      </c>
      <c r="AP460" s="17" t="str">
        <f t="shared" ca="1" si="194"/>
        <v>-</v>
      </c>
      <c r="AQ460" s="17" t="str">
        <f t="shared" ca="1" si="195"/>
        <v>-</v>
      </c>
      <c r="AR460" s="66" t="str">
        <f t="shared" ca="1" si="196"/>
        <v>-</v>
      </c>
    </row>
    <row r="461" spans="1:44" s="1" customFormat="1" ht="12" x14ac:dyDescent="0.35">
      <c r="A461" s="84"/>
      <c r="B461" s="40">
        <f t="shared" si="176"/>
        <v>458</v>
      </c>
      <c r="C461" s="41">
        <f t="shared" si="177"/>
        <v>44309</v>
      </c>
      <c r="D461" s="28">
        <f>'I Disease Parameters'!$E$6/(1000*365)</f>
        <v>2.4383561643835616E-5</v>
      </c>
      <c r="E461" s="28">
        <f>'I Disease Parameters'!$E$7/(1000*365)</f>
        <v>1.3698630136986302E-5</v>
      </c>
      <c r="F461" s="27">
        <f>(1-'I Disease Parameters'!$E$8)/'I Disease Parameters'!$E$10</f>
        <v>0.16200000000000001</v>
      </c>
      <c r="G461" s="27">
        <f>'I Disease Parameters'!$E$8/'I Disease Parameters'!$E$11</f>
        <v>3.7999999999999999E-2</v>
      </c>
      <c r="H461" s="27">
        <f>1/'I Disease Parameters'!$E$12</f>
        <v>0.05</v>
      </c>
      <c r="I461" s="27">
        <f>'I Disease Parameters'!$E$9/'I Disease Parameters'!$E$14</f>
        <v>0</v>
      </c>
      <c r="J461" s="82">
        <f t="shared" si="197"/>
        <v>2.9622548171950012</v>
      </c>
      <c r="K461" s="60">
        <f t="shared" si="198"/>
        <v>0.96147505943347544</v>
      </c>
      <c r="L461" s="30">
        <f t="shared" si="199"/>
        <v>0.98499999999999999</v>
      </c>
      <c r="M461" s="27">
        <f>J461/'I Disease Parameters'!$E$12</f>
        <v>0.14811274085975007</v>
      </c>
      <c r="N461" s="27">
        <f>K461/'I Disease Parameters'!$E$13</f>
        <v>4.8073752971673774E-2</v>
      </c>
      <c r="O461" s="27">
        <f>L461/'I Disease Parameters'!$E$13</f>
        <v>4.9250000000000002E-2</v>
      </c>
      <c r="P461" s="27">
        <f>(1-L461)/'I Disease Parameters'!$E$13</f>
        <v>7.5000000000000067E-4</v>
      </c>
      <c r="Q461" s="19">
        <f t="shared" si="178"/>
        <v>571114.11264861526</v>
      </c>
      <c r="R461" s="17">
        <f t="shared" si="179"/>
        <v>211.82208158714008</v>
      </c>
      <c r="S461" s="17">
        <f t="shared" si="180"/>
        <v>2240.0011410371771</v>
      </c>
      <c r="T461" s="17">
        <f t="shared" si="181"/>
        <v>525.43236717963043</v>
      </c>
      <c r="U461" s="17">
        <f t="shared" si="182"/>
        <v>5244126.3998615267</v>
      </c>
      <c r="V461" s="17">
        <f t="shared" si="183"/>
        <v>15034.431328415962</v>
      </c>
      <c r="W461" s="17">
        <f t="shared" si="184"/>
        <v>5818217.768099946</v>
      </c>
      <c r="X461" s="18">
        <f t="shared" ca="1" si="175"/>
        <v>218477.31787760227</v>
      </c>
      <c r="Y461" s="17">
        <f t="shared" si="185"/>
        <v>97.745216678944416</v>
      </c>
      <c r="Z461" s="17">
        <f t="shared" si="186"/>
        <v>-7.5842685818810196</v>
      </c>
      <c r="AA461" s="17">
        <f t="shared" si="187"/>
        <v>-80.513701262136692</v>
      </c>
      <c r="AB461" s="17">
        <f t="shared" si="188"/>
        <v>-18.885929965882269</v>
      </c>
      <c r="AC461" s="17">
        <f t="shared" si="189"/>
        <v>70.997042868286371</v>
      </c>
      <c r="AD461" s="18">
        <f t="shared" si="190"/>
        <v>0.40823872285909601</v>
      </c>
      <c r="AE461" s="19">
        <f>IF($B461&gt;$C$1,"",p_2*$Q460*($S460/$W460)+p_3*$Q460*($T460/$W460))</f>
        <v>36.300007018363864</v>
      </c>
      <c r="AF461" s="17">
        <f>IF($B461&gt;$C$1,"",p_4*$R460)</f>
        <v>35.543828727381417</v>
      </c>
      <c r="AG461" s="17">
        <f>IF($B461&gt;$C$1,"",p_5*$R460)</f>
        <v>8.3374413064228019</v>
      </c>
      <c r="AH461" s="18">
        <f t="shared" si="191"/>
        <v>43.881270033804221</v>
      </c>
      <c r="AI461" s="72"/>
      <c r="AJ461" s="73"/>
      <c r="AK461" s="73"/>
      <c r="AL461" s="72"/>
      <c r="AM461" s="73"/>
      <c r="AN461" s="73">
        <f t="shared" si="192"/>
        <v>518</v>
      </c>
      <c r="AO461" s="19" t="str">
        <f t="shared" ca="1" si="193"/>
        <v>-</v>
      </c>
      <c r="AP461" s="17" t="str">
        <f t="shared" ca="1" si="194"/>
        <v>-</v>
      </c>
      <c r="AQ461" s="17" t="str">
        <f t="shared" ca="1" si="195"/>
        <v>-</v>
      </c>
      <c r="AR461" s="66" t="str">
        <f t="shared" ca="1" si="196"/>
        <v>-</v>
      </c>
    </row>
    <row r="462" spans="1:44" s="1" customFormat="1" ht="12" x14ac:dyDescent="0.35">
      <c r="A462" s="84"/>
      <c r="B462" s="40">
        <f t="shared" si="176"/>
        <v>459</v>
      </c>
      <c r="C462" s="41">
        <f t="shared" si="177"/>
        <v>44310</v>
      </c>
      <c r="D462" s="28">
        <f>'I Disease Parameters'!$E$6/(1000*365)</f>
        <v>2.4383561643835616E-5</v>
      </c>
      <c r="E462" s="28">
        <f>'I Disease Parameters'!$E$7/(1000*365)</f>
        <v>1.3698630136986302E-5</v>
      </c>
      <c r="F462" s="27">
        <f>(1-'I Disease Parameters'!$E$8)/'I Disease Parameters'!$E$10</f>
        <v>0.16200000000000001</v>
      </c>
      <c r="G462" s="27">
        <f>'I Disease Parameters'!$E$8/'I Disease Parameters'!$E$11</f>
        <v>3.7999999999999999E-2</v>
      </c>
      <c r="H462" s="27">
        <f>1/'I Disease Parameters'!$E$12</f>
        <v>0.05</v>
      </c>
      <c r="I462" s="27">
        <f>'I Disease Parameters'!$E$9/'I Disease Parameters'!$E$14</f>
        <v>0</v>
      </c>
      <c r="J462" s="82">
        <f t="shared" si="197"/>
        <v>2.9622548171950012</v>
      </c>
      <c r="K462" s="60">
        <f t="shared" si="198"/>
        <v>0.96147505943347544</v>
      </c>
      <c r="L462" s="30">
        <f t="shared" si="199"/>
        <v>0.98499999999999999</v>
      </c>
      <c r="M462" s="27">
        <f>J462/'I Disease Parameters'!$E$12</f>
        <v>0.14811274085975007</v>
      </c>
      <c r="N462" s="27">
        <f>K462/'I Disease Parameters'!$E$13</f>
        <v>4.8073752971673774E-2</v>
      </c>
      <c r="O462" s="27">
        <f>L462/'I Disease Parameters'!$E$13</f>
        <v>4.9250000000000002E-2</v>
      </c>
      <c r="P462" s="27">
        <f>(1-L462)/'I Disease Parameters'!$E$13</f>
        <v>7.5000000000000067E-4</v>
      </c>
      <c r="Q462" s="19">
        <f t="shared" si="178"/>
        <v>571213.11188859795</v>
      </c>
      <c r="R462" s="17">
        <f t="shared" si="179"/>
        <v>204.5009142251487</v>
      </c>
      <c r="S462" s="17">
        <f t="shared" si="180"/>
        <v>2162.2855762552977</v>
      </c>
      <c r="T462" s="17">
        <f t="shared" si="181"/>
        <v>507.20279021730022</v>
      </c>
      <c r="U462" s="17">
        <f t="shared" si="182"/>
        <v>5244192.4401147189</v>
      </c>
      <c r="V462" s="17">
        <f t="shared" si="183"/>
        <v>15034.825402691346</v>
      </c>
      <c r="W462" s="17">
        <f t="shared" si="184"/>
        <v>5818279.5412840145</v>
      </c>
      <c r="X462" s="18">
        <f t="shared" ca="1" si="175"/>
        <v>218477.31787760227</v>
      </c>
      <c r="Y462" s="17">
        <f t="shared" si="185"/>
        <v>98.999239982687868</v>
      </c>
      <c r="Z462" s="17">
        <f t="shared" si="186"/>
        <v>-7.3211673619913711</v>
      </c>
      <c r="AA462" s="17">
        <f t="shared" si="187"/>
        <v>-77.715564781879493</v>
      </c>
      <c r="AB462" s="17">
        <f t="shared" si="188"/>
        <v>-18.229576962330214</v>
      </c>
      <c r="AC462" s="17">
        <f t="shared" si="189"/>
        <v>66.040253192186356</v>
      </c>
      <c r="AD462" s="18">
        <f t="shared" si="190"/>
        <v>0.39407427538390039</v>
      </c>
      <c r="AE462" s="19">
        <f>IF($B462&gt;$C$1,"",p_2*$Q461*($S461/$W461)+p_3*$Q461*($T461/$W461))</f>
        <v>35.046150627787149</v>
      </c>
      <c r="AF462" s="17">
        <f>IF($B462&gt;$C$1,"",p_4*$R461)</f>
        <v>34.315177217116691</v>
      </c>
      <c r="AG462" s="17">
        <f>IF($B462&gt;$C$1,"",p_5*$R461)</f>
        <v>8.0492391003113219</v>
      </c>
      <c r="AH462" s="18">
        <f t="shared" si="191"/>
        <v>42.36441631742801</v>
      </c>
      <c r="AI462" s="72"/>
      <c r="AJ462" s="73"/>
      <c r="AK462" s="73"/>
      <c r="AL462" s="72"/>
      <c r="AM462" s="73"/>
      <c r="AN462" s="73">
        <f t="shared" si="192"/>
        <v>518</v>
      </c>
      <c r="AO462" s="19" t="str">
        <f t="shared" ca="1" si="193"/>
        <v>-</v>
      </c>
      <c r="AP462" s="17" t="str">
        <f t="shared" ca="1" si="194"/>
        <v>-</v>
      </c>
      <c r="AQ462" s="17" t="str">
        <f t="shared" ca="1" si="195"/>
        <v>-</v>
      </c>
      <c r="AR462" s="66" t="str">
        <f t="shared" ca="1" si="196"/>
        <v>-</v>
      </c>
    </row>
    <row r="463" spans="1:44" s="1" customFormat="1" ht="12" x14ac:dyDescent="0.35">
      <c r="A463" s="84"/>
      <c r="B463" s="40">
        <f t="shared" si="176"/>
        <v>460</v>
      </c>
      <c r="C463" s="41">
        <f t="shared" si="177"/>
        <v>44311</v>
      </c>
      <c r="D463" s="28">
        <f>'I Disease Parameters'!$E$6/(1000*365)</f>
        <v>2.4383561643835616E-5</v>
      </c>
      <c r="E463" s="28">
        <f>'I Disease Parameters'!$E$7/(1000*365)</f>
        <v>1.3698630136986302E-5</v>
      </c>
      <c r="F463" s="27">
        <f>(1-'I Disease Parameters'!$E$8)/'I Disease Parameters'!$E$10</f>
        <v>0.16200000000000001</v>
      </c>
      <c r="G463" s="27">
        <f>'I Disease Parameters'!$E$8/'I Disease Parameters'!$E$11</f>
        <v>3.7999999999999999E-2</v>
      </c>
      <c r="H463" s="27">
        <f>1/'I Disease Parameters'!$E$12</f>
        <v>0.05</v>
      </c>
      <c r="I463" s="27">
        <f>'I Disease Parameters'!$E$9/'I Disease Parameters'!$E$14</f>
        <v>0</v>
      </c>
      <c r="J463" s="82">
        <f t="shared" si="197"/>
        <v>2.9622548171950012</v>
      </c>
      <c r="K463" s="60">
        <f t="shared" si="198"/>
        <v>0.96147505943347544</v>
      </c>
      <c r="L463" s="30">
        <f t="shared" si="199"/>
        <v>0.98499999999999999</v>
      </c>
      <c r="M463" s="27">
        <f>J463/'I Disease Parameters'!$E$12</f>
        <v>0.14811274085975007</v>
      </c>
      <c r="N463" s="27">
        <f>K463/'I Disease Parameters'!$E$13</f>
        <v>4.8073752971673774E-2</v>
      </c>
      <c r="O463" s="27">
        <f>L463/'I Disease Parameters'!$E$13</f>
        <v>4.9250000000000002E-2</v>
      </c>
      <c r="P463" s="27">
        <f>(1-L463)/'I Disease Parameters'!$E$13</f>
        <v>7.5000000000000067E-4</v>
      </c>
      <c r="Q463" s="19">
        <f t="shared" si="178"/>
        <v>571313.32167989702</v>
      </c>
      <c r="R463" s="17">
        <f t="shared" si="179"/>
        <v>197.43367940557414</v>
      </c>
      <c r="S463" s="17">
        <f t="shared" si="180"/>
        <v>2087.2708251966474</v>
      </c>
      <c r="T463" s="17">
        <f t="shared" si="181"/>
        <v>489.60673746356326</v>
      </c>
      <c r="U463" s="17">
        <f t="shared" si="182"/>
        <v>5244253.6958783455</v>
      </c>
      <c r="V463" s="17">
        <f t="shared" si="183"/>
        <v>15035.205804784009</v>
      </c>
      <c r="W463" s="17">
        <f t="shared" si="184"/>
        <v>5818341.3288003085</v>
      </c>
      <c r="X463" s="18">
        <f t="shared" ca="1" si="175"/>
        <v>218477.31787760227</v>
      </c>
      <c r="Y463" s="17">
        <f t="shared" si="185"/>
        <v>100.20979129907209</v>
      </c>
      <c r="Z463" s="17">
        <f t="shared" si="186"/>
        <v>-7.0672348195745656</v>
      </c>
      <c r="AA463" s="17">
        <f t="shared" si="187"/>
        <v>-75.01475105865029</v>
      </c>
      <c r="AB463" s="17">
        <f t="shared" si="188"/>
        <v>-17.596052753736956</v>
      </c>
      <c r="AC463" s="17">
        <f t="shared" si="189"/>
        <v>61.255763626657426</v>
      </c>
      <c r="AD463" s="18">
        <f t="shared" si="190"/>
        <v>0.380402092663644</v>
      </c>
      <c r="AE463" s="19">
        <f>IF($B463&gt;$C$1,"",p_2*$Q462*($S462/$W462)+p_3*$Q462*($T462/$W462))</f>
        <v>33.835749407841817</v>
      </c>
      <c r="AF463" s="17">
        <f>IF($B463&gt;$C$1,"",p_4*$R462)</f>
        <v>33.129148104474091</v>
      </c>
      <c r="AG463" s="17">
        <f>IF($B463&gt;$C$1,"",p_5*$R462)</f>
        <v>7.7710347405556508</v>
      </c>
      <c r="AH463" s="18">
        <f t="shared" si="191"/>
        <v>40.90018284502974</v>
      </c>
      <c r="AI463" s="72"/>
      <c r="AJ463" s="73"/>
      <c r="AK463" s="73"/>
      <c r="AL463" s="72"/>
      <c r="AM463" s="73"/>
      <c r="AN463" s="73">
        <f t="shared" si="192"/>
        <v>518</v>
      </c>
      <c r="AO463" s="19" t="str">
        <f t="shared" ca="1" si="193"/>
        <v>-</v>
      </c>
      <c r="AP463" s="17" t="str">
        <f t="shared" ca="1" si="194"/>
        <v>-</v>
      </c>
      <c r="AQ463" s="17" t="str">
        <f t="shared" ca="1" si="195"/>
        <v>-</v>
      </c>
      <c r="AR463" s="66" t="str">
        <f t="shared" ca="1" si="196"/>
        <v>-</v>
      </c>
    </row>
    <row r="464" spans="1:44" s="1" customFormat="1" ht="12" x14ac:dyDescent="0.35">
      <c r="A464" s="84"/>
      <c r="B464" s="40">
        <f t="shared" si="176"/>
        <v>461</v>
      </c>
      <c r="C464" s="41">
        <f t="shared" si="177"/>
        <v>44312</v>
      </c>
      <c r="D464" s="28">
        <f>'I Disease Parameters'!$E$6/(1000*365)</f>
        <v>2.4383561643835616E-5</v>
      </c>
      <c r="E464" s="28">
        <f>'I Disease Parameters'!$E$7/(1000*365)</f>
        <v>1.3698630136986302E-5</v>
      </c>
      <c r="F464" s="27">
        <f>(1-'I Disease Parameters'!$E$8)/'I Disease Parameters'!$E$10</f>
        <v>0.16200000000000001</v>
      </c>
      <c r="G464" s="27">
        <f>'I Disease Parameters'!$E$8/'I Disease Parameters'!$E$11</f>
        <v>3.7999999999999999E-2</v>
      </c>
      <c r="H464" s="27">
        <f>1/'I Disease Parameters'!$E$12</f>
        <v>0.05</v>
      </c>
      <c r="I464" s="27">
        <f>'I Disease Parameters'!$E$9/'I Disease Parameters'!$E$14</f>
        <v>0</v>
      </c>
      <c r="J464" s="82">
        <f t="shared" si="197"/>
        <v>2.9622548171950012</v>
      </c>
      <c r="K464" s="60">
        <f t="shared" si="198"/>
        <v>0.96147505943347544</v>
      </c>
      <c r="L464" s="30">
        <f t="shared" si="199"/>
        <v>0.98499999999999999</v>
      </c>
      <c r="M464" s="27">
        <f>J464/'I Disease Parameters'!$E$12</f>
        <v>0.14811274085975007</v>
      </c>
      <c r="N464" s="27">
        <f>K464/'I Disease Parameters'!$E$13</f>
        <v>4.8073752971673774E-2</v>
      </c>
      <c r="O464" s="27">
        <f>L464/'I Disease Parameters'!$E$13</f>
        <v>4.9250000000000002E-2</v>
      </c>
      <c r="P464" s="27">
        <f>(1-L464)/'I Disease Parameters'!$E$13</f>
        <v>7.5000000000000067E-4</v>
      </c>
      <c r="Q464" s="19">
        <f t="shared" si="178"/>
        <v>571414.70006338076</v>
      </c>
      <c r="R464" s="17">
        <f t="shared" si="179"/>
        <v>190.61153003938372</v>
      </c>
      <c r="S464" s="17">
        <f t="shared" si="180"/>
        <v>2014.8629472494881</v>
      </c>
      <c r="T464" s="17">
        <f t="shared" si="181"/>
        <v>472.62217346618786</v>
      </c>
      <c r="U464" s="17">
        <f t="shared" si="182"/>
        <v>5244310.3334597005</v>
      </c>
      <c r="V464" s="17">
        <f t="shared" si="183"/>
        <v>15035.573009837106</v>
      </c>
      <c r="W464" s="17">
        <f t="shared" si="184"/>
        <v>5818403.1301738359</v>
      </c>
      <c r="X464" s="18">
        <f t="shared" ca="1" si="175"/>
        <v>218477.31787760227</v>
      </c>
      <c r="Y464" s="17">
        <f t="shared" si="185"/>
        <v>101.37838348373771</v>
      </c>
      <c r="Z464" s="17">
        <f t="shared" si="186"/>
        <v>-6.8221493661904162</v>
      </c>
      <c r="AA464" s="17">
        <f t="shared" si="187"/>
        <v>-72.40787794715925</v>
      </c>
      <c r="AB464" s="17">
        <f t="shared" si="188"/>
        <v>-16.984563997375403</v>
      </c>
      <c r="AC464" s="17">
        <f t="shared" si="189"/>
        <v>56.637581354938447</v>
      </c>
      <c r="AD464" s="18">
        <f t="shared" si="190"/>
        <v>0.3672050530967681</v>
      </c>
      <c r="AE464" s="19">
        <f>IF($B464&gt;$C$1,"",p_2*$Q463*($S463/$W463)+p_3*$Q463*($T463/$W463))</f>
        <v>32.667291085875164</v>
      </c>
      <c r="AF464" s="17">
        <f>IF($B464&gt;$C$1,"",p_4*$R463)</f>
        <v>31.984256063703011</v>
      </c>
      <c r="AG464" s="17">
        <f>IF($B464&gt;$C$1,"",p_5*$R463)</f>
        <v>7.5024798174118175</v>
      </c>
      <c r="AH464" s="18">
        <f t="shared" si="191"/>
        <v>39.486735881114825</v>
      </c>
      <c r="AI464" s="72"/>
      <c r="AJ464" s="73"/>
      <c r="AK464" s="73"/>
      <c r="AL464" s="72"/>
      <c r="AM464" s="73"/>
      <c r="AN464" s="73">
        <f t="shared" si="192"/>
        <v>518</v>
      </c>
      <c r="AO464" s="19" t="str">
        <f t="shared" ca="1" si="193"/>
        <v>-</v>
      </c>
      <c r="AP464" s="17" t="str">
        <f t="shared" ca="1" si="194"/>
        <v>-</v>
      </c>
      <c r="AQ464" s="17" t="str">
        <f t="shared" ca="1" si="195"/>
        <v>-</v>
      </c>
      <c r="AR464" s="66" t="str">
        <f t="shared" ca="1" si="196"/>
        <v>-</v>
      </c>
    </row>
    <row r="465" spans="1:44" s="1" customFormat="1" ht="12" x14ac:dyDescent="0.35">
      <c r="A465" s="84"/>
      <c r="B465" s="40">
        <f t="shared" si="176"/>
        <v>462</v>
      </c>
      <c r="C465" s="41">
        <f t="shared" si="177"/>
        <v>44313</v>
      </c>
      <c r="D465" s="28">
        <f>'I Disease Parameters'!$E$6/(1000*365)</f>
        <v>2.4383561643835616E-5</v>
      </c>
      <c r="E465" s="28">
        <f>'I Disease Parameters'!$E$7/(1000*365)</f>
        <v>1.3698630136986302E-5</v>
      </c>
      <c r="F465" s="27">
        <f>(1-'I Disease Parameters'!$E$8)/'I Disease Parameters'!$E$10</f>
        <v>0.16200000000000001</v>
      </c>
      <c r="G465" s="27">
        <f>'I Disease Parameters'!$E$8/'I Disease Parameters'!$E$11</f>
        <v>3.7999999999999999E-2</v>
      </c>
      <c r="H465" s="27">
        <f>1/'I Disease Parameters'!$E$12</f>
        <v>0.05</v>
      </c>
      <c r="I465" s="27">
        <f>'I Disease Parameters'!$E$9/'I Disease Parameters'!$E$14</f>
        <v>0</v>
      </c>
      <c r="J465" s="82">
        <f t="shared" si="197"/>
        <v>2.9622548171950012</v>
      </c>
      <c r="K465" s="60">
        <f t="shared" si="198"/>
        <v>0.96147505943347544</v>
      </c>
      <c r="L465" s="30">
        <f t="shared" si="199"/>
        <v>0.98499999999999999</v>
      </c>
      <c r="M465" s="27">
        <f>J465/'I Disease Parameters'!$E$12</f>
        <v>0.14811274085975007</v>
      </c>
      <c r="N465" s="27">
        <f>K465/'I Disease Parameters'!$E$13</f>
        <v>4.8073752971673774E-2</v>
      </c>
      <c r="O465" s="27">
        <f>L465/'I Disease Parameters'!$E$13</f>
        <v>4.9250000000000002E-2</v>
      </c>
      <c r="P465" s="27">
        <f>(1-L465)/'I Disease Parameters'!$E$13</f>
        <v>7.5000000000000067E-4</v>
      </c>
      <c r="Q465" s="19">
        <f t="shared" si="178"/>
        <v>571517.20653982612</v>
      </c>
      <c r="R465" s="17">
        <f t="shared" si="179"/>
        <v>184.02592923152108</v>
      </c>
      <c r="S465" s="17">
        <f t="shared" si="180"/>
        <v>1944.9712668911027</v>
      </c>
      <c r="T465" s="17">
        <f t="shared" si="181"/>
        <v>456.22782865802623</v>
      </c>
      <c r="U465" s="17">
        <f t="shared" si="182"/>
        <v>5244362.513381524</v>
      </c>
      <c r="V465" s="17">
        <f t="shared" si="183"/>
        <v>15035.927476467206</v>
      </c>
      <c r="W465" s="17">
        <f t="shared" si="184"/>
        <v>5818464.9449461307</v>
      </c>
      <c r="X465" s="18">
        <f t="shared" ca="1" si="175"/>
        <v>218477.31787760227</v>
      </c>
      <c r="Y465" s="17">
        <f t="shared" si="185"/>
        <v>102.50647644535638</v>
      </c>
      <c r="Z465" s="17">
        <f t="shared" si="186"/>
        <v>-6.5856008078626473</v>
      </c>
      <c r="AA465" s="17">
        <f t="shared" si="187"/>
        <v>-69.891680358385429</v>
      </c>
      <c r="AB465" s="17">
        <f t="shared" si="188"/>
        <v>-16.394344808161634</v>
      </c>
      <c r="AC465" s="17">
        <f t="shared" si="189"/>
        <v>52.179921823553741</v>
      </c>
      <c r="AD465" s="18">
        <f t="shared" si="190"/>
        <v>0.35446663010043267</v>
      </c>
      <c r="AE465" s="19">
        <f>IF($B465&gt;$C$1,"",p_2*$Q464*($S464/$W464)+p_3*$Q464*($T464/$W464))</f>
        <v>31.539316316863964</v>
      </c>
      <c r="AF465" s="17">
        <f>IF($B465&gt;$C$1,"",p_4*$R464)</f>
        <v>30.879067866380165</v>
      </c>
      <c r="AG465" s="17">
        <f>IF($B465&gt;$C$1,"",p_5*$R464)</f>
        <v>7.2432381414965814</v>
      </c>
      <c r="AH465" s="18">
        <f t="shared" si="191"/>
        <v>38.122306007876745</v>
      </c>
      <c r="AI465" s="72"/>
      <c r="AJ465" s="73"/>
      <c r="AK465" s="73"/>
      <c r="AL465" s="72"/>
      <c r="AM465" s="73"/>
      <c r="AN465" s="73">
        <f t="shared" si="192"/>
        <v>518</v>
      </c>
      <c r="AO465" s="19" t="str">
        <f t="shared" ca="1" si="193"/>
        <v>-</v>
      </c>
      <c r="AP465" s="17" t="str">
        <f t="shared" ca="1" si="194"/>
        <v>-</v>
      </c>
      <c r="AQ465" s="17" t="str">
        <f t="shared" ca="1" si="195"/>
        <v>-</v>
      </c>
      <c r="AR465" s="66" t="str">
        <f t="shared" ca="1" si="196"/>
        <v>-</v>
      </c>
    </row>
    <row r="466" spans="1:44" s="1" customFormat="1" ht="12" x14ac:dyDescent="0.35">
      <c r="A466" s="84"/>
      <c r="B466" s="40">
        <f t="shared" si="176"/>
        <v>463</v>
      </c>
      <c r="C466" s="41">
        <f t="shared" si="177"/>
        <v>44314</v>
      </c>
      <c r="D466" s="28">
        <f>'I Disease Parameters'!$E$6/(1000*365)</f>
        <v>2.4383561643835616E-5</v>
      </c>
      <c r="E466" s="28">
        <f>'I Disease Parameters'!$E$7/(1000*365)</f>
        <v>1.3698630136986302E-5</v>
      </c>
      <c r="F466" s="27">
        <f>(1-'I Disease Parameters'!$E$8)/'I Disease Parameters'!$E$10</f>
        <v>0.16200000000000001</v>
      </c>
      <c r="G466" s="27">
        <f>'I Disease Parameters'!$E$8/'I Disease Parameters'!$E$11</f>
        <v>3.7999999999999999E-2</v>
      </c>
      <c r="H466" s="27">
        <f>1/'I Disease Parameters'!$E$12</f>
        <v>0.05</v>
      </c>
      <c r="I466" s="27">
        <f>'I Disease Parameters'!$E$9/'I Disease Parameters'!$E$14</f>
        <v>0</v>
      </c>
      <c r="J466" s="82">
        <f t="shared" si="197"/>
        <v>2.9622548171950012</v>
      </c>
      <c r="K466" s="60">
        <f t="shared" si="198"/>
        <v>0.96147505943347544</v>
      </c>
      <c r="L466" s="30">
        <f t="shared" si="199"/>
        <v>0.98499999999999999</v>
      </c>
      <c r="M466" s="27">
        <f>J466/'I Disease Parameters'!$E$12</f>
        <v>0.14811274085975007</v>
      </c>
      <c r="N466" s="27">
        <f>K466/'I Disease Parameters'!$E$13</f>
        <v>4.8073752971673774E-2</v>
      </c>
      <c r="O466" s="27">
        <f>L466/'I Disease Parameters'!$E$13</f>
        <v>4.9250000000000002E-2</v>
      </c>
      <c r="P466" s="27">
        <f>(1-L466)/'I Disease Parameters'!$E$13</f>
        <v>7.5000000000000067E-4</v>
      </c>
      <c r="Q466" s="19">
        <f t="shared" si="178"/>
        <v>571620.8020188394</v>
      </c>
      <c r="R466" s="17">
        <f t="shared" si="179"/>
        <v>177.66863929704263</v>
      </c>
      <c r="S466" s="17">
        <f t="shared" si="180"/>
        <v>1877.5082606400417</v>
      </c>
      <c r="T466" s="17">
        <f t="shared" si="181"/>
        <v>440.40317283963975</v>
      </c>
      <c r="U466" s="17">
        <f t="shared" si="182"/>
        <v>5244410.3905830542</v>
      </c>
      <c r="V466" s="17">
        <f t="shared" si="183"/>
        <v>15036.2696473387</v>
      </c>
      <c r="W466" s="17">
        <f t="shared" si="184"/>
        <v>5818526.7726746704</v>
      </c>
      <c r="X466" s="18">
        <f t="shared" ca="1" si="175"/>
        <v>218477.31787760227</v>
      </c>
      <c r="Y466" s="17">
        <f t="shared" si="185"/>
        <v>103.59547901328187</v>
      </c>
      <c r="Z466" s="17">
        <f t="shared" si="186"/>
        <v>-6.3572899344784446</v>
      </c>
      <c r="AA466" s="17">
        <f t="shared" si="187"/>
        <v>-67.46300625106096</v>
      </c>
      <c r="AB466" s="17">
        <f t="shared" si="188"/>
        <v>-15.824655818386475</v>
      </c>
      <c r="AC466" s="17">
        <f t="shared" si="189"/>
        <v>47.877201530151069</v>
      </c>
      <c r="AD466" s="18">
        <f t="shared" si="190"/>
        <v>0.34217087149409053</v>
      </c>
      <c r="AE466" s="19">
        <f>IF($B466&gt;$C$1,"",p_2*$Q465*($S465/$W465)+p_3*$Q465*($T465/$W465))</f>
        <v>30.450416814965894</v>
      </c>
      <c r="AF466" s="17">
        <f>IF($B466&gt;$C$1,"",p_4*$R465)</f>
        <v>29.812200535506417</v>
      </c>
      <c r="AG466" s="17">
        <f>IF($B466&gt;$C$1,"",p_5*$R465)</f>
        <v>6.9929853107978008</v>
      </c>
      <c r="AH466" s="18">
        <f t="shared" si="191"/>
        <v>36.805185846304219</v>
      </c>
      <c r="AI466" s="72"/>
      <c r="AJ466" s="73"/>
      <c r="AK466" s="73"/>
      <c r="AL466" s="72"/>
      <c r="AM466" s="73"/>
      <c r="AN466" s="73">
        <f t="shared" si="192"/>
        <v>518</v>
      </c>
      <c r="AO466" s="19" t="str">
        <f t="shared" ca="1" si="193"/>
        <v>-</v>
      </c>
      <c r="AP466" s="17" t="str">
        <f t="shared" ca="1" si="194"/>
        <v>-</v>
      </c>
      <c r="AQ466" s="17" t="str">
        <f t="shared" ca="1" si="195"/>
        <v>-</v>
      </c>
      <c r="AR466" s="66" t="str">
        <f t="shared" ca="1" si="196"/>
        <v>-</v>
      </c>
    </row>
    <row r="467" spans="1:44" s="1" customFormat="1" ht="12" x14ac:dyDescent="0.35">
      <c r="A467" s="84"/>
      <c r="B467" s="40">
        <f t="shared" si="176"/>
        <v>464</v>
      </c>
      <c r="C467" s="41">
        <f t="shared" si="177"/>
        <v>44315</v>
      </c>
      <c r="D467" s="28">
        <f>'I Disease Parameters'!$E$6/(1000*365)</f>
        <v>2.4383561643835616E-5</v>
      </c>
      <c r="E467" s="28">
        <f>'I Disease Parameters'!$E$7/(1000*365)</f>
        <v>1.3698630136986302E-5</v>
      </c>
      <c r="F467" s="27">
        <f>(1-'I Disease Parameters'!$E$8)/'I Disease Parameters'!$E$10</f>
        <v>0.16200000000000001</v>
      </c>
      <c r="G467" s="27">
        <f>'I Disease Parameters'!$E$8/'I Disease Parameters'!$E$11</f>
        <v>3.7999999999999999E-2</v>
      </c>
      <c r="H467" s="27">
        <f>1/'I Disease Parameters'!$E$12</f>
        <v>0.05</v>
      </c>
      <c r="I467" s="27">
        <f>'I Disease Parameters'!$E$9/'I Disease Parameters'!$E$14</f>
        <v>0</v>
      </c>
      <c r="J467" s="82">
        <f t="shared" si="197"/>
        <v>2.9622548171950012</v>
      </c>
      <c r="K467" s="60">
        <f t="shared" si="198"/>
        <v>0.96147505943347544</v>
      </c>
      <c r="L467" s="30">
        <f t="shared" si="199"/>
        <v>0.98499999999999999</v>
      </c>
      <c r="M467" s="27">
        <f>J467/'I Disease Parameters'!$E$12</f>
        <v>0.14811274085975007</v>
      </c>
      <c r="N467" s="27">
        <f>K467/'I Disease Parameters'!$E$13</f>
        <v>4.8073752971673774E-2</v>
      </c>
      <c r="O467" s="27">
        <f>L467/'I Disease Parameters'!$E$13</f>
        <v>4.9250000000000002E-2</v>
      </c>
      <c r="P467" s="27">
        <f>(1-L467)/'I Disease Parameters'!$E$13</f>
        <v>7.5000000000000067E-4</v>
      </c>
      <c r="Q467" s="19">
        <f t="shared" si="178"/>
        <v>571725.44876957987</v>
      </c>
      <c r="R467" s="17">
        <f t="shared" si="179"/>
        <v>171.53171117262772</v>
      </c>
      <c r="S467" s="17">
        <f t="shared" si="180"/>
        <v>1812.3894478829188</v>
      </c>
      <c r="T467" s="17">
        <f t="shared" si="181"/>
        <v>425.12838957076951</v>
      </c>
      <c r="U467" s="17">
        <f t="shared" si="182"/>
        <v>5244454.1146141216</v>
      </c>
      <c r="V467" s="17">
        <f t="shared" si="183"/>
        <v>15036.599949718329</v>
      </c>
      <c r="W467" s="17">
        <f t="shared" si="184"/>
        <v>5818588.6129323281</v>
      </c>
      <c r="X467" s="18">
        <f t="shared" ca="1" si="175"/>
        <v>218477.31787760227</v>
      </c>
      <c r="Y467" s="17">
        <f t="shared" si="185"/>
        <v>104.64675074047409</v>
      </c>
      <c r="Z467" s="17">
        <f t="shared" si="186"/>
        <v>-6.1369281244149079</v>
      </c>
      <c r="AA467" s="17">
        <f t="shared" si="187"/>
        <v>-65.118812757122896</v>
      </c>
      <c r="AB467" s="17">
        <f t="shared" si="188"/>
        <v>-15.274783268870237</v>
      </c>
      <c r="AC467" s="17">
        <f t="shared" si="189"/>
        <v>43.724031067453325</v>
      </c>
      <c r="AD467" s="18">
        <f t="shared" si="190"/>
        <v>0.33030237962884712</v>
      </c>
      <c r="AE467" s="19">
        <f>IF($B467&gt;$C$1,"",p_2*$Q466*($S466/$W466)+p_3*$Q466*($T466/$W466))</f>
        <v>29.399233551970283</v>
      </c>
      <c r="AF467" s="17">
        <f>IF($B467&gt;$C$1,"",p_4*$R466)</f>
        <v>28.782319566120908</v>
      </c>
      <c r="AG467" s="17">
        <f>IF($B467&gt;$C$1,"",p_5*$R466)</f>
        <v>6.7514082932876196</v>
      </c>
      <c r="AH467" s="18">
        <f t="shared" si="191"/>
        <v>35.533727859408529</v>
      </c>
      <c r="AI467" s="72"/>
      <c r="AJ467" s="73"/>
      <c r="AK467" s="73"/>
      <c r="AL467" s="72"/>
      <c r="AM467" s="73"/>
      <c r="AN467" s="73">
        <f t="shared" si="192"/>
        <v>518</v>
      </c>
      <c r="AO467" s="19" t="str">
        <f t="shared" ca="1" si="193"/>
        <v>-</v>
      </c>
      <c r="AP467" s="17" t="str">
        <f t="shared" ca="1" si="194"/>
        <v>-</v>
      </c>
      <c r="AQ467" s="17" t="str">
        <f t="shared" ca="1" si="195"/>
        <v>-</v>
      </c>
      <c r="AR467" s="66" t="str">
        <f t="shared" ca="1" si="196"/>
        <v>-</v>
      </c>
    </row>
    <row r="468" spans="1:44" s="1" customFormat="1" ht="12" x14ac:dyDescent="0.35">
      <c r="A468" s="84"/>
      <c r="B468" s="40">
        <f t="shared" si="176"/>
        <v>465</v>
      </c>
      <c r="C468" s="41">
        <f t="shared" si="177"/>
        <v>44316</v>
      </c>
      <c r="D468" s="28">
        <f>'I Disease Parameters'!$E$6/(1000*365)</f>
        <v>2.4383561643835616E-5</v>
      </c>
      <c r="E468" s="28">
        <f>'I Disease Parameters'!$E$7/(1000*365)</f>
        <v>1.3698630136986302E-5</v>
      </c>
      <c r="F468" s="27">
        <f>(1-'I Disease Parameters'!$E$8)/'I Disease Parameters'!$E$10</f>
        <v>0.16200000000000001</v>
      </c>
      <c r="G468" s="27">
        <f>'I Disease Parameters'!$E$8/'I Disease Parameters'!$E$11</f>
        <v>3.7999999999999999E-2</v>
      </c>
      <c r="H468" s="27">
        <f>1/'I Disease Parameters'!$E$12</f>
        <v>0.05</v>
      </c>
      <c r="I468" s="27">
        <f>'I Disease Parameters'!$E$9/'I Disease Parameters'!$E$14</f>
        <v>0</v>
      </c>
      <c r="J468" s="82">
        <f t="shared" si="197"/>
        <v>2.9622548171950012</v>
      </c>
      <c r="K468" s="60">
        <f t="shared" si="198"/>
        <v>0.96147505943347544</v>
      </c>
      <c r="L468" s="30">
        <f t="shared" si="199"/>
        <v>0.98499999999999999</v>
      </c>
      <c r="M468" s="27">
        <f>J468/'I Disease Parameters'!$E$12</f>
        <v>0.14811274085975007</v>
      </c>
      <c r="N468" s="27">
        <f>K468/'I Disease Parameters'!$E$13</f>
        <v>4.8073752971673774E-2</v>
      </c>
      <c r="O468" s="27">
        <f>L468/'I Disease Parameters'!$E$13</f>
        <v>4.9250000000000002E-2</v>
      </c>
      <c r="P468" s="27">
        <f>(1-L468)/'I Disease Parameters'!$E$13</f>
        <v>7.5000000000000067E-4</v>
      </c>
      <c r="Q468" s="19">
        <f t="shared" si="178"/>
        <v>571831.11037322064</v>
      </c>
      <c r="R468" s="17">
        <f t="shared" si="179"/>
        <v>165.6074742088289</v>
      </c>
      <c r="S468" s="17">
        <f t="shared" si="180"/>
        <v>1749.5332854460278</v>
      </c>
      <c r="T468" s="17">
        <f t="shared" si="181"/>
        <v>410.38435144022145</v>
      </c>
      <c r="U468" s="17">
        <f t="shared" si="182"/>
        <v>5244493.8298225151</v>
      </c>
      <c r="V468" s="17">
        <f t="shared" si="183"/>
        <v>15036.918796010508</v>
      </c>
      <c r="W468" s="17">
        <f t="shared" si="184"/>
        <v>5818650.4653068306</v>
      </c>
      <c r="X468" s="18">
        <f t="shared" ca="1" si="175"/>
        <v>218477.31787760227</v>
      </c>
      <c r="Y468" s="17">
        <f t="shared" si="185"/>
        <v>105.66160364076495</v>
      </c>
      <c r="Z468" s="17">
        <f t="shared" si="186"/>
        <v>-5.924236963798819</v>
      </c>
      <c r="AA468" s="17">
        <f t="shared" si="187"/>
        <v>-62.856162436891054</v>
      </c>
      <c r="AB468" s="17">
        <f t="shared" si="188"/>
        <v>-14.744038130548063</v>
      </c>
      <c r="AC468" s="17">
        <f t="shared" si="189"/>
        <v>39.715208393521607</v>
      </c>
      <c r="AD468" s="18">
        <f t="shared" si="190"/>
        <v>0.31884629217893234</v>
      </c>
      <c r="AE468" s="19">
        <f>IF($B468&gt;$C$1,"",p_2*$Q467*($S467/$W467)+p_3*$Q467*($T467/$W467))</f>
        <v>28.384455020194864</v>
      </c>
      <c r="AF468" s="17">
        <f>IF($B468&gt;$C$1,"",p_4*$R467)</f>
        <v>27.788137209965694</v>
      </c>
      <c r="AG468" s="17">
        <f>IF($B468&gt;$C$1,"",p_5*$R467)</f>
        <v>6.5182050245598537</v>
      </c>
      <c r="AH468" s="18">
        <f t="shared" si="191"/>
        <v>34.306342234525545</v>
      </c>
      <c r="AI468" s="72"/>
      <c r="AJ468" s="73"/>
      <c r="AK468" s="73"/>
      <c r="AL468" s="72"/>
      <c r="AM468" s="73"/>
      <c r="AN468" s="73">
        <f t="shared" si="192"/>
        <v>518</v>
      </c>
      <c r="AO468" s="19" t="str">
        <f t="shared" ca="1" si="193"/>
        <v>-</v>
      </c>
      <c r="AP468" s="17" t="str">
        <f t="shared" ca="1" si="194"/>
        <v>-</v>
      </c>
      <c r="AQ468" s="17" t="str">
        <f t="shared" ca="1" si="195"/>
        <v>-</v>
      </c>
      <c r="AR468" s="66" t="str">
        <f t="shared" ca="1" si="196"/>
        <v>-</v>
      </c>
    </row>
    <row r="469" spans="1:44" s="1" customFormat="1" ht="12" x14ac:dyDescent="0.35">
      <c r="A469" s="84"/>
      <c r="B469" s="40">
        <f t="shared" si="176"/>
        <v>466</v>
      </c>
      <c r="C469" s="41">
        <f t="shared" si="177"/>
        <v>44317</v>
      </c>
      <c r="D469" s="28">
        <f>'I Disease Parameters'!$E$6/(1000*365)</f>
        <v>2.4383561643835616E-5</v>
      </c>
      <c r="E469" s="28">
        <f>'I Disease Parameters'!$E$7/(1000*365)</f>
        <v>1.3698630136986302E-5</v>
      </c>
      <c r="F469" s="27">
        <f>(1-'I Disease Parameters'!$E$8)/'I Disease Parameters'!$E$10</f>
        <v>0.16200000000000001</v>
      </c>
      <c r="G469" s="27">
        <f>'I Disease Parameters'!$E$8/'I Disease Parameters'!$E$11</f>
        <v>3.7999999999999999E-2</v>
      </c>
      <c r="H469" s="27">
        <f>1/'I Disease Parameters'!$E$12</f>
        <v>0.05</v>
      </c>
      <c r="I469" s="27">
        <f>'I Disease Parameters'!$E$9/'I Disease Parameters'!$E$14</f>
        <v>0</v>
      </c>
      <c r="J469" s="82">
        <f t="shared" si="197"/>
        <v>2.9622548171950012</v>
      </c>
      <c r="K469" s="60">
        <f t="shared" si="198"/>
        <v>0.96147505943347544</v>
      </c>
      <c r="L469" s="30">
        <f t="shared" si="199"/>
        <v>0.98499999999999999</v>
      </c>
      <c r="M469" s="27">
        <f>J469/'I Disease Parameters'!$E$12</f>
        <v>0.14811274085975007</v>
      </c>
      <c r="N469" s="27">
        <f>K469/'I Disease Parameters'!$E$13</f>
        <v>4.8073752971673774E-2</v>
      </c>
      <c r="O469" s="27">
        <f>L469/'I Disease Parameters'!$E$13</f>
        <v>4.9250000000000002E-2</v>
      </c>
      <c r="P469" s="27">
        <f>(1-L469)/'I Disease Parameters'!$E$13</f>
        <v>7.5000000000000067E-4</v>
      </c>
      <c r="Q469" s="19">
        <f t="shared" si="178"/>
        <v>571937.75167708611</v>
      </c>
      <c r="R469" s="17">
        <f t="shared" si="179"/>
        <v>159.88852632899466</v>
      </c>
      <c r="S469" s="17">
        <f t="shared" si="180"/>
        <v>1688.8610657861668</v>
      </c>
      <c r="T469" s="17">
        <f t="shared" si="181"/>
        <v>396.15259618470151</v>
      </c>
      <c r="U469" s="17">
        <f t="shared" si="182"/>
        <v>5244529.6755348649</v>
      </c>
      <c r="V469" s="17">
        <f t="shared" si="183"/>
        <v>15037.226584274089</v>
      </c>
      <c r="W469" s="17">
        <f t="shared" si="184"/>
        <v>5818712.3294002507</v>
      </c>
      <c r="X469" s="18">
        <f t="shared" ca="1" si="175"/>
        <v>218477.31787760227</v>
      </c>
      <c r="Y469" s="17">
        <f t="shared" si="185"/>
        <v>106.64130386547185</v>
      </c>
      <c r="Z469" s="17">
        <f t="shared" si="186"/>
        <v>-5.7189478798342464</v>
      </c>
      <c r="AA469" s="17">
        <f t="shared" si="187"/>
        <v>-60.672219659860957</v>
      </c>
      <c r="AB469" s="17">
        <f t="shared" si="188"/>
        <v>-14.231755255519943</v>
      </c>
      <c r="AC469" s="17">
        <f t="shared" si="189"/>
        <v>35.845712349750102</v>
      </c>
      <c r="AD469" s="18">
        <f t="shared" si="190"/>
        <v>0.30778826358073275</v>
      </c>
      <c r="AE469" s="19">
        <f>IF($B469&gt;$C$1,"",p_2*$Q468*($S468/$W468)+p_3*$Q468*($T468/$W468))</f>
        <v>27.404815557468645</v>
      </c>
      <c r="AF469" s="17">
        <f>IF($B469&gt;$C$1,"",p_4*$R468)</f>
        <v>26.828410821830282</v>
      </c>
      <c r="AG469" s="17">
        <f>IF($B469&gt;$C$1,"",p_5*$R468)</f>
        <v>6.293084019935498</v>
      </c>
      <c r="AH469" s="18">
        <f t="shared" si="191"/>
        <v>33.121494841765781</v>
      </c>
      <c r="AI469" s="72"/>
      <c r="AJ469" s="73"/>
      <c r="AK469" s="73"/>
      <c r="AL469" s="72"/>
      <c r="AM469" s="73"/>
      <c r="AN469" s="73">
        <f t="shared" si="192"/>
        <v>518</v>
      </c>
      <c r="AO469" s="19" t="str">
        <f t="shared" ca="1" si="193"/>
        <v>-</v>
      </c>
      <c r="AP469" s="17" t="str">
        <f t="shared" ca="1" si="194"/>
        <v>-</v>
      </c>
      <c r="AQ469" s="17" t="str">
        <f t="shared" ca="1" si="195"/>
        <v>-</v>
      </c>
      <c r="AR469" s="66" t="str">
        <f t="shared" ca="1" si="196"/>
        <v>-</v>
      </c>
    </row>
    <row r="470" spans="1:44" s="1" customFormat="1" ht="12" x14ac:dyDescent="0.35">
      <c r="A470" s="84"/>
      <c r="B470" s="40">
        <f t="shared" si="176"/>
        <v>467</v>
      </c>
      <c r="C470" s="41">
        <f t="shared" si="177"/>
        <v>44318</v>
      </c>
      <c r="D470" s="28">
        <f>'I Disease Parameters'!$E$6/(1000*365)</f>
        <v>2.4383561643835616E-5</v>
      </c>
      <c r="E470" s="28">
        <f>'I Disease Parameters'!$E$7/(1000*365)</f>
        <v>1.3698630136986302E-5</v>
      </c>
      <c r="F470" s="27">
        <f>(1-'I Disease Parameters'!$E$8)/'I Disease Parameters'!$E$10</f>
        <v>0.16200000000000001</v>
      </c>
      <c r="G470" s="27">
        <f>'I Disease Parameters'!$E$8/'I Disease Parameters'!$E$11</f>
        <v>3.7999999999999999E-2</v>
      </c>
      <c r="H470" s="27">
        <f>1/'I Disease Parameters'!$E$12</f>
        <v>0.05</v>
      </c>
      <c r="I470" s="27">
        <f>'I Disease Parameters'!$E$9/'I Disease Parameters'!$E$14</f>
        <v>0</v>
      </c>
      <c r="J470" s="82">
        <f t="shared" si="197"/>
        <v>2.9622548171950012</v>
      </c>
      <c r="K470" s="60">
        <f t="shared" si="198"/>
        <v>0.96147505943347544</v>
      </c>
      <c r="L470" s="30">
        <f t="shared" si="199"/>
        <v>0.98499999999999999</v>
      </c>
      <c r="M470" s="27">
        <f>J470/'I Disease Parameters'!$E$12</f>
        <v>0.14811274085975007</v>
      </c>
      <c r="N470" s="27">
        <f>K470/'I Disease Parameters'!$E$13</f>
        <v>4.8073752971673774E-2</v>
      </c>
      <c r="O470" s="27">
        <f>L470/'I Disease Parameters'!$E$13</f>
        <v>4.9250000000000002E-2</v>
      </c>
      <c r="P470" s="27">
        <f>(1-L470)/'I Disease Parameters'!$E$13</f>
        <v>7.5000000000000067E-4</v>
      </c>
      <c r="Q470" s="19">
        <f t="shared" si="178"/>
        <v>572045.33875040431</v>
      </c>
      <c r="R470" s="17">
        <f t="shared" si="179"/>
        <v>154.36772454134137</v>
      </c>
      <c r="S470" s="17">
        <f t="shared" si="180"/>
        <v>1630.2968186790627</v>
      </c>
      <c r="T470" s="17">
        <f t="shared" si="181"/>
        <v>382.41530362807526</v>
      </c>
      <c r="U470" s="17">
        <f t="shared" si="182"/>
        <v>5244561.7862312486</v>
      </c>
      <c r="V470" s="17">
        <f t="shared" si="183"/>
        <v>15037.523698721228</v>
      </c>
      <c r="W470" s="17">
        <f t="shared" si="184"/>
        <v>5818774.2048285017</v>
      </c>
      <c r="X470" s="18">
        <f t="shared" ca="1" si="175"/>
        <v>218477.31787760227</v>
      </c>
      <c r="Y470" s="17">
        <f t="shared" si="185"/>
        <v>107.5870733181946</v>
      </c>
      <c r="Z470" s="17">
        <f t="shared" si="186"/>
        <v>-5.5208017876532836</v>
      </c>
      <c r="AA470" s="17">
        <f t="shared" si="187"/>
        <v>-58.564247107104165</v>
      </c>
      <c r="AB470" s="17">
        <f t="shared" si="188"/>
        <v>-13.737292556626244</v>
      </c>
      <c r="AC470" s="17">
        <f t="shared" si="189"/>
        <v>32.110696383751929</v>
      </c>
      <c r="AD470" s="18">
        <f t="shared" si="190"/>
        <v>0.29711444713939272</v>
      </c>
      <c r="AE470" s="19">
        <f>IF($B470&gt;$C$1,"",p_2*$Q469*($S469/$W469)+p_3*$Q469*($T469/$W469))</f>
        <v>26.459093731930981</v>
      </c>
      <c r="AF470" s="17">
        <f>IF($B470&gt;$C$1,"",p_4*$R469)</f>
        <v>25.901941265297136</v>
      </c>
      <c r="AG470" s="17">
        <f>IF($B470&gt;$C$1,"",p_5*$R469)</f>
        <v>6.0757640005017972</v>
      </c>
      <c r="AH470" s="18">
        <f t="shared" si="191"/>
        <v>31.977705265798932</v>
      </c>
      <c r="AI470" s="72"/>
      <c r="AJ470" s="73"/>
      <c r="AK470" s="73"/>
      <c r="AL470" s="72"/>
      <c r="AM470" s="73"/>
      <c r="AN470" s="73">
        <f t="shared" si="192"/>
        <v>518</v>
      </c>
      <c r="AO470" s="19" t="str">
        <f t="shared" ca="1" si="193"/>
        <v>-</v>
      </c>
      <c r="AP470" s="17" t="str">
        <f t="shared" ca="1" si="194"/>
        <v>-</v>
      </c>
      <c r="AQ470" s="17" t="str">
        <f t="shared" ca="1" si="195"/>
        <v>-</v>
      </c>
      <c r="AR470" s="66" t="str">
        <f t="shared" ca="1" si="196"/>
        <v>-</v>
      </c>
    </row>
    <row r="471" spans="1:44" s="1" customFormat="1" ht="12" x14ac:dyDescent="0.35">
      <c r="A471" s="84"/>
      <c r="B471" s="40">
        <f t="shared" si="176"/>
        <v>468</v>
      </c>
      <c r="C471" s="41">
        <f t="shared" si="177"/>
        <v>44319</v>
      </c>
      <c r="D471" s="28">
        <f>'I Disease Parameters'!$E$6/(1000*365)</f>
        <v>2.4383561643835616E-5</v>
      </c>
      <c r="E471" s="28">
        <f>'I Disease Parameters'!$E$7/(1000*365)</f>
        <v>1.3698630136986302E-5</v>
      </c>
      <c r="F471" s="27">
        <f>(1-'I Disease Parameters'!$E$8)/'I Disease Parameters'!$E$10</f>
        <v>0.16200000000000001</v>
      </c>
      <c r="G471" s="27">
        <f>'I Disease Parameters'!$E$8/'I Disease Parameters'!$E$11</f>
        <v>3.7999999999999999E-2</v>
      </c>
      <c r="H471" s="27">
        <f>1/'I Disease Parameters'!$E$12</f>
        <v>0.05</v>
      </c>
      <c r="I471" s="27">
        <f>'I Disease Parameters'!$E$9/'I Disease Parameters'!$E$14</f>
        <v>0</v>
      </c>
      <c r="J471" s="82">
        <f t="shared" si="197"/>
        <v>2.9622548171950012</v>
      </c>
      <c r="K471" s="60">
        <f t="shared" si="198"/>
        <v>0.96147505943347544</v>
      </c>
      <c r="L471" s="30">
        <f t="shared" si="199"/>
        <v>0.98499999999999999</v>
      </c>
      <c r="M471" s="27">
        <f>J471/'I Disease Parameters'!$E$12</f>
        <v>0.14811274085975007</v>
      </c>
      <c r="N471" s="27">
        <f>K471/'I Disease Parameters'!$E$13</f>
        <v>4.8073752971673774E-2</v>
      </c>
      <c r="O471" s="27">
        <f>L471/'I Disease Parameters'!$E$13</f>
        <v>4.9250000000000002E-2</v>
      </c>
      <c r="P471" s="27">
        <f>(1-L471)/'I Disease Parameters'!$E$13</f>
        <v>7.5000000000000067E-4</v>
      </c>
      <c r="Q471" s="19">
        <f t="shared" si="178"/>
        <v>572153.83884161757</v>
      </c>
      <c r="R471" s="17">
        <f t="shared" si="179"/>
        <v>149.03817579117259</v>
      </c>
      <c r="S471" s="17">
        <f t="shared" si="180"/>
        <v>1573.7672162876743</v>
      </c>
      <c r="T471" s="17">
        <f t="shared" si="181"/>
        <v>369.15527341343937</v>
      </c>
      <c r="U471" s="17">
        <f t="shared" si="182"/>
        <v>5244590.2917137453</v>
      </c>
      <c r="V471" s="17">
        <f t="shared" si="183"/>
        <v>15037.810510198949</v>
      </c>
      <c r="W471" s="17">
        <f t="shared" si="184"/>
        <v>5818836.0912208548</v>
      </c>
      <c r="X471" s="18">
        <f t="shared" ca="1" si="175"/>
        <v>218477.31787760227</v>
      </c>
      <c r="Y471" s="17">
        <f t="shared" si="185"/>
        <v>108.5000912132673</v>
      </c>
      <c r="Z471" s="17">
        <f t="shared" si="186"/>
        <v>-5.329548750168783</v>
      </c>
      <c r="AA471" s="17">
        <f t="shared" si="187"/>
        <v>-56.52960239138838</v>
      </c>
      <c r="AB471" s="17">
        <f t="shared" si="188"/>
        <v>-13.26003021463589</v>
      </c>
      <c r="AC471" s="17">
        <f t="shared" si="189"/>
        <v>28.50548249669373</v>
      </c>
      <c r="AD471" s="18">
        <f t="shared" si="190"/>
        <v>0.28681147772113036</v>
      </c>
      <c r="AE471" s="19">
        <f>IF($B471&gt;$C$1,"",p_2*$Q470*($S470/$W470)+p_3*$Q470*($T470/$W470))</f>
        <v>25.546110784463057</v>
      </c>
      <c r="AF471" s="17">
        <f>IF($B471&gt;$C$1,"",p_4*$R470)</f>
        <v>25.007571375697303</v>
      </c>
      <c r="AG471" s="17">
        <f>IF($B471&gt;$C$1,"",p_5*$R470)</f>
        <v>5.8659735325709716</v>
      </c>
      <c r="AH471" s="18">
        <f t="shared" si="191"/>
        <v>30.873544908268276</v>
      </c>
      <c r="AI471" s="72"/>
      <c r="AJ471" s="73"/>
      <c r="AK471" s="73"/>
      <c r="AL471" s="72"/>
      <c r="AM471" s="73"/>
      <c r="AN471" s="73">
        <f t="shared" si="192"/>
        <v>518</v>
      </c>
      <c r="AO471" s="19" t="str">
        <f t="shared" ca="1" si="193"/>
        <v>-</v>
      </c>
      <c r="AP471" s="17" t="str">
        <f t="shared" ca="1" si="194"/>
        <v>-</v>
      </c>
      <c r="AQ471" s="17" t="str">
        <f t="shared" ca="1" si="195"/>
        <v>-</v>
      </c>
      <c r="AR471" s="66" t="str">
        <f t="shared" ca="1" si="196"/>
        <v>-</v>
      </c>
    </row>
    <row r="472" spans="1:44" s="1" customFormat="1" ht="12" x14ac:dyDescent="0.35">
      <c r="A472" s="84"/>
      <c r="B472" s="40">
        <f t="shared" si="176"/>
        <v>469</v>
      </c>
      <c r="C472" s="41">
        <f t="shared" si="177"/>
        <v>44320</v>
      </c>
      <c r="D472" s="28">
        <f>'I Disease Parameters'!$E$6/(1000*365)</f>
        <v>2.4383561643835616E-5</v>
      </c>
      <c r="E472" s="28">
        <f>'I Disease Parameters'!$E$7/(1000*365)</f>
        <v>1.3698630136986302E-5</v>
      </c>
      <c r="F472" s="27">
        <f>(1-'I Disease Parameters'!$E$8)/'I Disease Parameters'!$E$10</f>
        <v>0.16200000000000001</v>
      </c>
      <c r="G472" s="27">
        <f>'I Disease Parameters'!$E$8/'I Disease Parameters'!$E$11</f>
        <v>3.7999999999999999E-2</v>
      </c>
      <c r="H472" s="27">
        <f>1/'I Disease Parameters'!$E$12</f>
        <v>0.05</v>
      </c>
      <c r="I472" s="27">
        <f>'I Disease Parameters'!$E$9/'I Disease Parameters'!$E$14</f>
        <v>0</v>
      </c>
      <c r="J472" s="82">
        <f t="shared" si="197"/>
        <v>2.9622548171950012</v>
      </c>
      <c r="K472" s="60">
        <f t="shared" si="198"/>
        <v>0.96147505943347544</v>
      </c>
      <c r="L472" s="30">
        <f t="shared" si="199"/>
        <v>0.98499999999999999</v>
      </c>
      <c r="M472" s="27">
        <f>J472/'I Disease Parameters'!$E$12</f>
        <v>0.14811274085975007</v>
      </c>
      <c r="N472" s="27">
        <f>K472/'I Disease Parameters'!$E$13</f>
        <v>4.8073752971673774E-2</v>
      </c>
      <c r="O472" s="27">
        <f>L472/'I Disease Parameters'!$E$13</f>
        <v>4.9250000000000002E-2</v>
      </c>
      <c r="P472" s="27">
        <f>(1-L472)/'I Disease Parameters'!$E$13</f>
        <v>7.5000000000000067E-4</v>
      </c>
      <c r="Q472" s="19">
        <f t="shared" si="178"/>
        <v>572263.22033719684</v>
      </c>
      <c r="R472" s="17">
        <f t="shared" si="179"/>
        <v>143.89322814074245</v>
      </c>
      <c r="S472" s="17">
        <f t="shared" si="180"/>
        <v>1519.201481496443</v>
      </c>
      <c r="T472" s="17">
        <f t="shared" si="181"/>
        <v>356.35590350127836</v>
      </c>
      <c r="U472" s="17">
        <f t="shared" si="182"/>
        <v>5244615.3172691483</v>
      </c>
      <c r="V472" s="17">
        <f t="shared" si="183"/>
        <v>15038.08737665401</v>
      </c>
      <c r="W472" s="17">
        <f t="shared" si="184"/>
        <v>5818897.9882194838</v>
      </c>
      <c r="X472" s="18">
        <f t="shared" ca="1" si="175"/>
        <v>218477.31787760227</v>
      </c>
      <c r="Y472" s="17">
        <f t="shared" si="185"/>
        <v>109.38149557926226</v>
      </c>
      <c r="Z472" s="17">
        <f t="shared" si="186"/>
        <v>-5.1449476504301401</v>
      </c>
      <c r="AA472" s="17">
        <f t="shared" si="187"/>
        <v>-54.565734791231307</v>
      </c>
      <c r="AB472" s="17">
        <f t="shared" si="188"/>
        <v>-12.799369912161012</v>
      </c>
      <c r="AC472" s="17">
        <f t="shared" si="189"/>
        <v>25.025555402971804</v>
      </c>
      <c r="AD472" s="18">
        <f t="shared" si="190"/>
        <v>0.27686645506037166</v>
      </c>
      <c r="AE472" s="19">
        <f>IF($B472&gt;$C$1,"",p_2*$Q471*($S471/$W471)+p_3*$Q471*($T471/$W471))</f>
        <v>24.664729126650833</v>
      </c>
      <c r="AF472" s="17">
        <f>IF($B472&gt;$C$1,"",p_4*$R471)</f>
        <v>24.144184478169961</v>
      </c>
      <c r="AG472" s="17">
        <f>IF($B472&gt;$C$1,"",p_5*$R471)</f>
        <v>5.6634506800645585</v>
      </c>
      <c r="AH472" s="18">
        <f t="shared" si="191"/>
        <v>29.807635158234518</v>
      </c>
      <c r="AI472" s="72"/>
      <c r="AJ472" s="73"/>
      <c r="AK472" s="73"/>
      <c r="AL472" s="72"/>
      <c r="AM472" s="73"/>
      <c r="AN472" s="73">
        <f t="shared" si="192"/>
        <v>518</v>
      </c>
      <c r="AO472" s="19" t="str">
        <f t="shared" ca="1" si="193"/>
        <v>-</v>
      </c>
      <c r="AP472" s="17" t="str">
        <f t="shared" ca="1" si="194"/>
        <v>-</v>
      </c>
      <c r="AQ472" s="17" t="str">
        <f t="shared" ca="1" si="195"/>
        <v>-</v>
      </c>
      <c r="AR472" s="66" t="str">
        <f t="shared" ca="1" si="196"/>
        <v>-</v>
      </c>
    </row>
    <row r="473" spans="1:44" s="1" customFormat="1" ht="12" x14ac:dyDescent="0.35">
      <c r="A473" s="84"/>
      <c r="B473" s="40">
        <f t="shared" si="176"/>
        <v>470</v>
      </c>
      <c r="C473" s="41">
        <f t="shared" si="177"/>
        <v>44321</v>
      </c>
      <c r="D473" s="28">
        <f>'I Disease Parameters'!$E$6/(1000*365)</f>
        <v>2.4383561643835616E-5</v>
      </c>
      <c r="E473" s="28">
        <f>'I Disease Parameters'!$E$7/(1000*365)</f>
        <v>1.3698630136986302E-5</v>
      </c>
      <c r="F473" s="27">
        <f>(1-'I Disease Parameters'!$E$8)/'I Disease Parameters'!$E$10</f>
        <v>0.16200000000000001</v>
      </c>
      <c r="G473" s="27">
        <f>'I Disease Parameters'!$E$8/'I Disease Parameters'!$E$11</f>
        <v>3.7999999999999999E-2</v>
      </c>
      <c r="H473" s="27">
        <f>1/'I Disease Parameters'!$E$12</f>
        <v>0.05</v>
      </c>
      <c r="I473" s="27">
        <f>'I Disease Parameters'!$E$9/'I Disease Parameters'!$E$14</f>
        <v>0</v>
      </c>
      <c r="J473" s="82">
        <f t="shared" si="197"/>
        <v>2.9622548171950012</v>
      </c>
      <c r="K473" s="60">
        <f t="shared" si="198"/>
        <v>0.96147505943347544</v>
      </c>
      <c r="L473" s="30">
        <f t="shared" si="199"/>
        <v>0.98499999999999999</v>
      </c>
      <c r="M473" s="27">
        <f>J473/'I Disease Parameters'!$E$12</f>
        <v>0.14811274085975007</v>
      </c>
      <c r="N473" s="27">
        <f>K473/'I Disease Parameters'!$E$13</f>
        <v>4.8073752971673774E-2</v>
      </c>
      <c r="O473" s="27">
        <f>L473/'I Disease Parameters'!$E$13</f>
        <v>4.9250000000000002E-2</v>
      </c>
      <c r="P473" s="27">
        <f>(1-L473)/'I Disease Parameters'!$E$13</f>
        <v>7.5000000000000067E-4</v>
      </c>
      <c r="Q473" s="19">
        <f t="shared" si="178"/>
        <v>572373.45272190322</v>
      </c>
      <c r="R473" s="17">
        <f t="shared" si="179"/>
        <v>138.92646226474019</v>
      </c>
      <c r="S473" s="17">
        <f t="shared" si="180"/>
        <v>1466.5312994012224</v>
      </c>
      <c r="T473" s="17">
        <f t="shared" si="181"/>
        <v>344.00116940784346</v>
      </c>
      <c r="U473" s="17">
        <f t="shared" si="182"/>
        <v>5244636.9838260291</v>
      </c>
      <c r="V473" s="17">
        <f t="shared" si="183"/>
        <v>15038.354643581635</v>
      </c>
      <c r="W473" s="17">
        <f t="shared" si="184"/>
        <v>5818959.8954790058</v>
      </c>
      <c r="X473" s="18">
        <f t="shared" ca="1" si="175"/>
        <v>218477.31787760227</v>
      </c>
      <c r="Y473" s="17">
        <f t="shared" si="185"/>
        <v>110.23238470638171</v>
      </c>
      <c r="Z473" s="17">
        <f t="shared" si="186"/>
        <v>-4.9667658760022562</v>
      </c>
      <c r="AA473" s="17">
        <f t="shared" si="187"/>
        <v>-52.670182095220525</v>
      </c>
      <c r="AB473" s="17">
        <f t="shared" si="188"/>
        <v>-12.354734093434899</v>
      </c>
      <c r="AC473" s="17">
        <f t="shared" si="189"/>
        <v>21.666556880809367</v>
      </c>
      <c r="AD473" s="18">
        <f t="shared" si="190"/>
        <v>0.26726692762531457</v>
      </c>
      <c r="AE473" s="19">
        <f>IF($B473&gt;$C$1,"",p_2*$Q472*($S472/$W472)+p_3*$Q472*($T472/$W472))</f>
        <v>23.813850892257765</v>
      </c>
      <c r="AF473" s="17">
        <f>IF($B473&gt;$C$1,"",p_4*$R472)</f>
        <v>23.310702958800277</v>
      </c>
      <c r="AG473" s="17">
        <f>IF($B473&gt;$C$1,"",p_5*$R472)</f>
        <v>5.4679426693482132</v>
      </c>
      <c r="AH473" s="18">
        <f t="shared" si="191"/>
        <v>28.778645628148489</v>
      </c>
      <c r="AI473" s="72"/>
      <c r="AJ473" s="73"/>
      <c r="AK473" s="73"/>
      <c r="AL473" s="72"/>
      <c r="AM473" s="73"/>
      <c r="AN473" s="73">
        <f t="shared" si="192"/>
        <v>518</v>
      </c>
      <c r="AO473" s="19" t="str">
        <f t="shared" ca="1" si="193"/>
        <v>-</v>
      </c>
      <c r="AP473" s="17" t="str">
        <f t="shared" ca="1" si="194"/>
        <v>-</v>
      </c>
      <c r="AQ473" s="17" t="str">
        <f t="shared" ca="1" si="195"/>
        <v>-</v>
      </c>
      <c r="AR473" s="66" t="str">
        <f t="shared" ca="1" si="196"/>
        <v>-</v>
      </c>
    </row>
    <row r="474" spans="1:44" s="1" customFormat="1" ht="12" x14ac:dyDescent="0.35">
      <c r="A474" s="84"/>
      <c r="B474" s="40">
        <f t="shared" si="176"/>
        <v>471</v>
      </c>
      <c r="C474" s="41">
        <f t="shared" si="177"/>
        <v>44322</v>
      </c>
      <c r="D474" s="28">
        <f>'I Disease Parameters'!$E$6/(1000*365)</f>
        <v>2.4383561643835616E-5</v>
      </c>
      <c r="E474" s="28">
        <f>'I Disease Parameters'!$E$7/(1000*365)</f>
        <v>1.3698630136986302E-5</v>
      </c>
      <c r="F474" s="27">
        <f>(1-'I Disease Parameters'!$E$8)/'I Disease Parameters'!$E$10</f>
        <v>0.16200000000000001</v>
      </c>
      <c r="G474" s="27">
        <f>'I Disease Parameters'!$E$8/'I Disease Parameters'!$E$11</f>
        <v>3.7999999999999999E-2</v>
      </c>
      <c r="H474" s="27">
        <f>1/'I Disease Parameters'!$E$12</f>
        <v>0.05</v>
      </c>
      <c r="I474" s="27">
        <f>'I Disease Parameters'!$E$9/'I Disease Parameters'!$E$14</f>
        <v>0</v>
      </c>
      <c r="J474" s="82">
        <f t="shared" si="197"/>
        <v>2.9622548171950012</v>
      </c>
      <c r="K474" s="60">
        <f t="shared" si="198"/>
        <v>0.96147505943347544</v>
      </c>
      <c r="L474" s="30">
        <f t="shared" si="199"/>
        <v>0.98499999999999999</v>
      </c>
      <c r="M474" s="27">
        <f>J474/'I Disease Parameters'!$E$12</f>
        <v>0.14811274085975007</v>
      </c>
      <c r="N474" s="27">
        <f>K474/'I Disease Parameters'!$E$13</f>
        <v>4.8073752971673774E-2</v>
      </c>
      <c r="O474" s="27">
        <f>L474/'I Disease Parameters'!$E$13</f>
        <v>4.9250000000000002E-2</v>
      </c>
      <c r="P474" s="27">
        <f>(1-L474)/'I Disease Parameters'!$E$13</f>
        <v>7.5000000000000067E-4</v>
      </c>
      <c r="Q474" s="19">
        <f t="shared" si="178"/>
        <v>572484.50654044829</v>
      </c>
      <c r="R474" s="17">
        <f t="shared" si="179"/>
        <v>134.13168324983155</v>
      </c>
      <c r="S474" s="17">
        <f t="shared" si="180"/>
        <v>1415.6907318481944</v>
      </c>
      <c r="T474" s="17">
        <f t="shared" si="181"/>
        <v>332.07560415872496</v>
      </c>
      <c r="U474" s="17">
        <f t="shared" si="182"/>
        <v>5244655.4081063494</v>
      </c>
      <c r="V474" s="17">
        <f t="shared" si="183"/>
        <v>15038.612644458692</v>
      </c>
      <c r="W474" s="17">
        <f t="shared" si="184"/>
        <v>5819021.8126660548</v>
      </c>
      <c r="X474" s="18">
        <f t="shared" ca="1" si="175"/>
        <v>218477.31787760227</v>
      </c>
      <c r="Y474" s="17">
        <f t="shared" si="185"/>
        <v>111.05381854507141</v>
      </c>
      <c r="Z474" s="17">
        <f t="shared" si="186"/>
        <v>-4.7947790149086416</v>
      </c>
      <c r="AA474" s="17">
        <f t="shared" si="187"/>
        <v>-50.840567553027995</v>
      </c>
      <c r="AB474" s="17">
        <f t="shared" si="188"/>
        <v>-11.925565249118506</v>
      </c>
      <c r="AC474" s="17">
        <f t="shared" si="189"/>
        <v>18.424280320294201</v>
      </c>
      <c r="AD474" s="18">
        <f t="shared" si="190"/>
        <v>0.25800087705647456</v>
      </c>
      <c r="AE474" s="19">
        <f>IF($B474&gt;$C$1,"",p_2*$Q473*($S473/$W473)+p_3*$Q473*($T473/$W473))</f>
        <v>22.992416540262173</v>
      </c>
      <c r="AF474" s="17">
        <f>IF($B474&gt;$C$1,"",p_4*$R473)</f>
        <v>22.506086886887914</v>
      </c>
      <c r="AG474" s="17">
        <f>IF($B474&gt;$C$1,"",p_5*$R473)</f>
        <v>5.2792055660601269</v>
      </c>
      <c r="AH474" s="18">
        <f t="shared" si="191"/>
        <v>27.785292452948042</v>
      </c>
      <c r="AI474" s="72"/>
      <c r="AJ474" s="73"/>
      <c r="AK474" s="73"/>
      <c r="AL474" s="72"/>
      <c r="AM474" s="73"/>
      <c r="AN474" s="73">
        <f t="shared" si="192"/>
        <v>518</v>
      </c>
      <c r="AO474" s="19" t="str">
        <f t="shared" ca="1" si="193"/>
        <v>-</v>
      </c>
      <c r="AP474" s="17" t="str">
        <f t="shared" ca="1" si="194"/>
        <v>-</v>
      </c>
      <c r="AQ474" s="17" t="str">
        <f t="shared" ca="1" si="195"/>
        <v>-</v>
      </c>
      <c r="AR474" s="66" t="str">
        <f t="shared" ca="1" si="196"/>
        <v>-</v>
      </c>
    </row>
    <row r="475" spans="1:44" s="1" customFormat="1" ht="12" x14ac:dyDescent="0.35">
      <c r="A475" s="84"/>
      <c r="B475" s="40">
        <f t="shared" si="176"/>
        <v>472</v>
      </c>
      <c r="C475" s="41">
        <f t="shared" si="177"/>
        <v>44323</v>
      </c>
      <c r="D475" s="28">
        <f>'I Disease Parameters'!$E$6/(1000*365)</f>
        <v>2.4383561643835616E-5</v>
      </c>
      <c r="E475" s="28">
        <f>'I Disease Parameters'!$E$7/(1000*365)</f>
        <v>1.3698630136986302E-5</v>
      </c>
      <c r="F475" s="27">
        <f>(1-'I Disease Parameters'!$E$8)/'I Disease Parameters'!$E$10</f>
        <v>0.16200000000000001</v>
      </c>
      <c r="G475" s="27">
        <f>'I Disease Parameters'!$E$8/'I Disease Parameters'!$E$11</f>
        <v>3.7999999999999999E-2</v>
      </c>
      <c r="H475" s="27">
        <f>1/'I Disease Parameters'!$E$12</f>
        <v>0.05</v>
      </c>
      <c r="I475" s="27">
        <f>'I Disease Parameters'!$E$9/'I Disease Parameters'!$E$14</f>
        <v>0</v>
      </c>
      <c r="J475" s="82">
        <f t="shared" si="197"/>
        <v>2.9622548171950012</v>
      </c>
      <c r="K475" s="60">
        <f t="shared" si="198"/>
        <v>0.96147505943347544</v>
      </c>
      <c r="L475" s="30">
        <f t="shared" si="199"/>
        <v>0.98499999999999999</v>
      </c>
      <c r="M475" s="27">
        <f>J475/'I Disease Parameters'!$E$12</f>
        <v>0.14811274085975007</v>
      </c>
      <c r="N475" s="27">
        <f>K475/'I Disease Parameters'!$E$13</f>
        <v>4.8073752971673774E-2</v>
      </c>
      <c r="O475" s="27">
        <f>L475/'I Disease Parameters'!$E$13</f>
        <v>4.9250000000000002E-2</v>
      </c>
      <c r="P475" s="27">
        <f>(1-L475)/'I Disease Parameters'!$E$13</f>
        <v>7.5000000000000067E-4</v>
      </c>
      <c r="Q475" s="19">
        <f t="shared" si="178"/>
        <v>572596.3533605024</v>
      </c>
      <c r="R475" s="17">
        <f t="shared" si="179"/>
        <v>129.50291268713357</v>
      </c>
      <c r="S475" s="17">
        <f t="shared" si="180"/>
        <v>1366.6161349185334</v>
      </c>
      <c r="T475" s="17">
        <f t="shared" si="181"/>
        <v>320.56427893340339</v>
      </c>
      <c r="U475" s="17">
        <f t="shared" si="182"/>
        <v>5244670.7027718155</v>
      </c>
      <c r="V475" s="17">
        <f t="shared" si="183"/>
        <v>15038.86170116181</v>
      </c>
      <c r="W475" s="17">
        <f t="shared" si="184"/>
        <v>5819083.7394588571</v>
      </c>
      <c r="X475" s="18">
        <f t="shared" ca="1" si="175"/>
        <v>218477.31787760227</v>
      </c>
      <c r="Y475" s="17">
        <f t="shared" si="185"/>
        <v>111.84682005411014</v>
      </c>
      <c r="Z475" s="17">
        <f t="shared" si="186"/>
        <v>-4.62877056269798</v>
      </c>
      <c r="AA475" s="17">
        <f t="shared" si="187"/>
        <v>-49.074596929661084</v>
      </c>
      <c r="AB475" s="17">
        <f t="shared" si="188"/>
        <v>-11.511325225321571</v>
      </c>
      <c r="AC475" s="17">
        <f t="shared" si="189"/>
        <v>15.294665466062725</v>
      </c>
      <c r="AD475" s="18">
        <f t="shared" si="190"/>
        <v>0.2490567031181854</v>
      </c>
      <c r="AE475" s="19">
        <f>IF($B475&gt;$C$1,"",p_2*$Q474*($S474/$W474)+p_3*$Q474*($T474/$W474))</f>
        <v>22.199403507586794</v>
      </c>
      <c r="AF475" s="17">
        <f>IF($B475&gt;$C$1,"",p_4*$R474)</f>
        <v>21.729332686472713</v>
      </c>
      <c r="AG475" s="17">
        <f>IF($B475&gt;$C$1,"",p_5*$R474)</f>
        <v>5.0970039634935986</v>
      </c>
      <c r="AH475" s="18">
        <f t="shared" si="191"/>
        <v>26.826336649966311</v>
      </c>
      <c r="AI475" s="72"/>
      <c r="AJ475" s="73"/>
      <c r="AK475" s="73"/>
      <c r="AL475" s="72"/>
      <c r="AM475" s="73"/>
      <c r="AN475" s="73">
        <f t="shared" si="192"/>
        <v>518</v>
      </c>
      <c r="AO475" s="19" t="str">
        <f t="shared" ca="1" si="193"/>
        <v>-</v>
      </c>
      <c r="AP475" s="17" t="str">
        <f t="shared" ca="1" si="194"/>
        <v>-</v>
      </c>
      <c r="AQ475" s="17" t="str">
        <f t="shared" ca="1" si="195"/>
        <v>-</v>
      </c>
      <c r="AR475" s="66" t="str">
        <f t="shared" ca="1" si="196"/>
        <v>-</v>
      </c>
    </row>
    <row r="476" spans="1:44" s="1" customFormat="1" ht="12" x14ac:dyDescent="0.35">
      <c r="A476" s="84"/>
      <c r="B476" s="40">
        <f t="shared" si="176"/>
        <v>473</v>
      </c>
      <c r="C476" s="41">
        <f t="shared" si="177"/>
        <v>44324</v>
      </c>
      <c r="D476" s="28">
        <f>'I Disease Parameters'!$E$6/(1000*365)</f>
        <v>2.4383561643835616E-5</v>
      </c>
      <c r="E476" s="28">
        <f>'I Disease Parameters'!$E$7/(1000*365)</f>
        <v>1.3698630136986302E-5</v>
      </c>
      <c r="F476" s="27">
        <f>(1-'I Disease Parameters'!$E$8)/'I Disease Parameters'!$E$10</f>
        <v>0.16200000000000001</v>
      </c>
      <c r="G476" s="27">
        <f>'I Disease Parameters'!$E$8/'I Disease Parameters'!$E$11</f>
        <v>3.7999999999999999E-2</v>
      </c>
      <c r="H476" s="27">
        <f>1/'I Disease Parameters'!$E$12</f>
        <v>0.05</v>
      </c>
      <c r="I476" s="27">
        <f>'I Disease Parameters'!$E$9/'I Disease Parameters'!$E$14</f>
        <v>0</v>
      </c>
      <c r="J476" s="82">
        <f t="shared" si="197"/>
        <v>2.9622548171950012</v>
      </c>
      <c r="K476" s="60">
        <f t="shared" si="198"/>
        <v>0.96147505943347544</v>
      </c>
      <c r="L476" s="30">
        <f t="shared" si="199"/>
        <v>0.98499999999999999</v>
      </c>
      <c r="M476" s="27">
        <f>J476/'I Disease Parameters'!$E$12</f>
        <v>0.14811274085975007</v>
      </c>
      <c r="N476" s="27">
        <f>K476/'I Disease Parameters'!$E$13</f>
        <v>4.8073752971673774E-2</v>
      </c>
      <c r="O476" s="27">
        <f>L476/'I Disease Parameters'!$E$13</f>
        <v>4.9250000000000002E-2</v>
      </c>
      <c r="P476" s="27">
        <f>(1-L476)/'I Disease Parameters'!$E$13</f>
        <v>7.5000000000000067E-4</v>
      </c>
      <c r="Q476" s="19">
        <f t="shared" si="178"/>
        <v>572708.96573700197</v>
      </c>
      <c r="R476" s="17">
        <f t="shared" si="179"/>
        <v>125.03438104692327</v>
      </c>
      <c r="S476" s="17">
        <f t="shared" si="180"/>
        <v>1319.2460792589511</v>
      </c>
      <c r="T476" s="17">
        <f t="shared" si="181"/>
        <v>309.45278437735203</v>
      </c>
      <c r="U476" s="17">
        <f t="shared" si="182"/>
        <v>5244682.9765651515</v>
      </c>
      <c r="V476" s="17">
        <f t="shared" si="183"/>
        <v>15039.102124371009</v>
      </c>
      <c r="W476" s="17">
        <f t="shared" si="184"/>
        <v>5819145.675546837</v>
      </c>
      <c r="X476" s="18">
        <f t="shared" ca="1" si="175"/>
        <v>218477.31787760227</v>
      </c>
      <c r="Y476" s="17">
        <f t="shared" si="185"/>
        <v>112.61237649957184</v>
      </c>
      <c r="Z476" s="17">
        <f t="shared" si="186"/>
        <v>-4.4685316402103012</v>
      </c>
      <c r="AA476" s="17">
        <f t="shared" si="187"/>
        <v>-47.370055659582249</v>
      </c>
      <c r="AB476" s="17">
        <f t="shared" si="188"/>
        <v>-11.111494556051355</v>
      </c>
      <c r="AC476" s="17">
        <f t="shared" si="189"/>
        <v>12.273793336004019</v>
      </c>
      <c r="AD476" s="18">
        <f t="shared" si="190"/>
        <v>0.2404232091994345</v>
      </c>
      <c r="AE476" s="19">
        <f>IF($B476&gt;$C$1,"",p_2*$Q475*($S475/$W475)+p_3*$Q475*($T475/$W475))</f>
        <v>21.433824909718979</v>
      </c>
      <c r="AF476" s="17">
        <f>IF($B476&gt;$C$1,"",p_4*$R475)</f>
        <v>20.979471855315641</v>
      </c>
      <c r="AG476" s="17">
        <f>IF($B476&gt;$C$1,"",p_5*$R475)</f>
        <v>4.9211106821110757</v>
      </c>
      <c r="AH476" s="18">
        <f t="shared" si="191"/>
        <v>25.900582537426715</v>
      </c>
      <c r="AI476" s="72"/>
      <c r="AJ476" s="73"/>
      <c r="AK476" s="73"/>
      <c r="AL476" s="72"/>
      <c r="AM476" s="73"/>
      <c r="AN476" s="73">
        <f t="shared" si="192"/>
        <v>518</v>
      </c>
      <c r="AO476" s="19" t="str">
        <f t="shared" ca="1" si="193"/>
        <v>-</v>
      </c>
      <c r="AP476" s="17" t="str">
        <f t="shared" ca="1" si="194"/>
        <v>-</v>
      </c>
      <c r="AQ476" s="17" t="str">
        <f t="shared" ca="1" si="195"/>
        <v>-</v>
      </c>
      <c r="AR476" s="66" t="str">
        <f t="shared" ca="1" si="196"/>
        <v>-</v>
      </c>
    </row>
    <row r="477" spans="1:44" s="1" customFormat="1" ht="12" x14ac:dyDescent="0.35">
      <c r="A477" s="84"/>
      <c r="B477" s="40">
        <f t="shared" si="176"/>
        <v>474</v>
      </c>
      <c r="C477" s="41">
        <f t="shared" si="177"/>
        <v>44325</v>
      </c>
      <c r="D477" s="28">
        <f>'I Disease Parameters'!$E$6/(1000*365)</f>
        <v>2.4383561643835616E-5</v>
      </c>
      <c r="E477" s="28">
        <f>'I Disease Parameters'!$E$7/(1000*365)</f>
        <v>1.3698630136986302E-5</v>
      </c>
      <c r="F477" s="27">
        <f>(1-'I Disease Parameters'!$E$8)/'I Disease Parameters'!$E$10</f>
        <v>0.16200000000000001</v>
      </c>
      <c r="G477" s="27">
        <f>'I Disease Parameters'!$E$8/'I Disease Parameters'!$E$11</f>
        <v>3.7999999999999999E-2</v>
      </c>
      <c r="H477" s="27">
        <f>1/'I Disease Parameters'!$E$12</f>
        <v>0.05</v>
      </c>
      <c r="I477" s="27">
        <f>'I Disease Parameters'!$E$9/'I Disease Parameters'!$E$14</f>
        <v>0</v>
      </c>
      <c r="J477" s="82">
        <f t="shared" si="197"/>
        <v>2.9622548171950012</v>
      </c>
      <c r="K477" s="60">
        <f t="shared" si="198"/>
        <v>0.96147505943347544</v>
      </c>
      <c r="L477" s="30">
        <f t="shared" si="199"/>
        <v>0.98499999999999999</v>
      </c>
      <c r="M477" s="27">
        <f>J477/'I Disease Parameters'!$E$12</f>
        <v>0.14811274085975007</v>
      </c>
      <c r="N477" s="27">
        <f>K477/'I Disease Parameters'!$E$13</f>
        <v>4.8073752971673774E-2</v>
      </c>
      <c r="O477" s="27">
        <f>L477/'I Disease Parameters'!$E$13</f>
        <v>4.9250000000000002E-2</v>
      </c>
      <c r="P477" s="27">
        <f>(1-L477)/'I Disease Parameters'!$E$13</f>
        <v>7.5000000000000067E-4</v>
      </c>
      <c r="Q477" s="19">
        <f t="shared" si="178"/>
        <v>572822.31717771094</v>
      </c>
      <c r="R477" s="17">
        <f t="shared" si="179"/>
        <v>120.72052032528514</v>
      </c>
      <c r="S477" s="17">
        <f t="shared" si="180"/>
        <v>1273.5212731615056</v>
      </c>
      <c r="T477" s="17">
        <f t="shared" si="181"/>
        <v>298.7272125590294</v>
      </c>
      <c r="U477" s="17">
        <f t="shared" si="182"/>
        <v>5244692.3344464628</v>
      </c>
      <c r="V477" s="17">
        <f t="shared" si="183"/>
        <v>15039.334213959291</v>
      </c>
      <c r="W477" s="17">
        <f t="shared" si="184"/>
        <v>5819207.6206302196</v>
      </c>
      <c r="X477" s="18">
        <f t="shared" ca="1" si="175"/>
        <v>218477.31787760227</v>
      </c>
      <c r="Y477" s="17">
        <f t="shared" si="185"/>
        <v>113.35144070896786</v>
      </c>
      <c r="Z477" s="17">
        <f t="shared" si="186"/>
        <v>-4.3138607216381359</v>
      </c>
      <c r="AA477" s="17">
        <f t="shared" si="187"/>
        <v>-45.72480609744548</v>
      </c>
      <c r="AB477" s="17">
        <f t="shared" si="188"/>
        <v>-10.725571818322635</v>
      </c>
      <c r="AC477" s="17">
        <f t="shared" si="189"/>
        <v>9.357881311327219</v>
      </c>
      <c r="AD477" s="18">
        <f t="shared" si="190"/>
        <v>0.23208958828217874</v>
      </c>
      <c r="AE477" s="19">
        <f>IF($B477&gt;$C$1,"",p_2*$Q476*($S476/$W476)+p_3*$Q476*($T476/$W476))</f>
        <v>20.694728287486889</v>
      </c>
      <c r="AF477" s="17">
        <f>IF($B477&gt;$C$1,"",p_4*$R476)</f>
        <v>20.255569729601572</v>
      </c>
      <c r="AG477" s="17">
        <f>IF($B477&gt;$C$1,"",p_5*$R476)</f>
        <v>4.751306479783084</v>
      </c>
      <c r="AH477" s="18">
        <f t="shared" si="191"/>
        <v>25.006876209384657</v>
      </c>
      <c r="AI477" s="72"/>
      <c r="AJ477" s="73"/>
      <c r="AK477" s="73"/>
      <c r="AL477" s="72"/>
      <c r="AM477" s="73"/>
      <c r="AN477" s="73">
        <f t="shared" si="192"/>
        <v>518</v>
      </c>
      <c r="AO477" s="19" t="str">
        <f t="shared" ca="1" si="193"/>
        <v>-</v>
      </c>
      <c r="AP477" s="17" t="str">
        <f t="shared" ca="1" si="194"/>
        <v>-</v>
      </c>
      <c r="AQ477" s="17" t="str">
        <f t="shared" ca="1" si="195"/>
        <v>-</v>
      </c>
      <c r="AR477" s="66" t="str">
        <f t="shared" ca="1" si="196"/>
        <v>-</v>
      </c>
    </row>
    <row r="478" spans="1:44" s="1" customFormat="1" ht="12" x14ac:dyDescent="0.35">
      <c r="A478" s="84"/>
      <c r="B478" s="40">
        <f t="shared" si="176"/>
        <v>475</v>
      </c>
      <c r="C478" s="41">
        <f t="shared" si="177"/>
        <v>44326</v>
      </c>
      <c r="D478" s="28">
        <f>'I Disease Parameters'!$E$6/(1000*365)</f>
        <v>2.4383561643835616E-5</v>
      </c>
      <c r="E478" s="28">
        <f>'I Disease Parameters'!$E$7/(1000*365)</f>
        <v>1.3698630136986302E-5</v>
      </c>
      <c r="F478" s="27">
        <f>(1-'I Disease Parameters'!$E$8)/'I Disease Parameters'!$E$10</f>
        <v>0.16200000000000001</v>
      </c>
      <c r="G478" s="27">
        <f>'I Disease Parameters'!$E$8/'I Disease Parameters'!$E$11</f>
        <v>3.7999999999999999E-2</v>
      </c>
      <c r="H478" s="27">
        <f>1/'I Disease Parameters'!$E$12</f>
        <v>0.05</v>
      </c>
      <c r="I478" s="27">
        <f>'I Disease Parameters'!$E$9/'I Disease Parameters'!$E$14</f>
        <v>0</v>
      </c>
      <c r="J478" s="82">
        <f t="shared" si="197"/>
        <v>2.9622548171950012</v>
      </c>
      <c r="K478" s="60">
        <f t="shared" si="198"/>
        <v>0.96147505943347544</v>
      </c>
      <c r="L478" s="30">
        <f t="shared" si="199"/>
        <v>0.98499999999999999</v>
      </c>
      <c r="M478" s="27">
        <f>J478/'I Disease Parameters'!$E$12</f>
        <v>0.14811274085975007</v>
      </c>
      <c r="N478" s="27">
        <f>K478/'I Disease Parameters'!$E$13</f>
        <v>4.8073752971673774E-2</v>
      </c>
      <c r="O478" s="27">
        <f>L478/'I Disease Parameters'!$E$13</f>
        <v>4.9250000000000002E-2</v>
      </c>
      <c r="P478" s="27">
        <f>(1-L478)/'I Disease Parameters'!$E$13</f>
        <v>7.5000000000000067E-4</v>
      </c>
      <c r="Q478" s="19">
        <f t="shared" si="178"/>
        <v>572936.38210999127</v>
      </c>
      <c r="R478" s="17">
        <f t="shared" si="179"/>
        <v>116.55595695279244</v>
      </c>
      <c r="S478" s="17">
        <f t="shared" si="180"/>
        <v>1229.3844882992339</v>
      </c>
      <c r="T478" s="17">
        <f t="shared" si="181"/>
        <v>288.37413954984214</v>
      </c>
      <c r="U478" s="17">
        <f t="shared" si="182"/>
        <v>5244698.8777248673</v>
      </c>
      <c r="V478" s="17">
        <f t="shared" si="183"/>
        <v>15039.55825936871</v>
      </c>
      <c r="W478" s="17">
        <f t="shared" si="184"/>
        <v>5819269.5744196605</v>
      </c>
      <c r="X478" s="18">
        <f t="shared" ca="1" si="175"/>
        <v>218477.31787760227</v>
      </c>
      <c r="Y478" s="17">
        <f t="shared" si="185"/>
        <v>114.06493228033651</v>
      </c>
      <c r="Z478" s="17">
        <f t="shared" si="186"/>
        <v>-4.1645633724926938</v>
      </c>
      <c r="AA478" s="17">
        <f t="shared" si="187"/>
        <v>-44.136784862271725</v>
      </c>
      <c r="AB478" s="17">
        <f t="shared" si="188"/>
        <v>-10.353073009187256</v>
      </c>
      <c r="AC478" s="17">
        <f t="shared" si="189"/>
        <v>6.5432784045115113</v>
      </c>
      <c r="AD478" s="18">
        <f t="shared" si="190"/>
        <v>0.22404540941897721</v>
      </c>
      <c r="AE478" s="19">
        <f>IF($B478&gt;$C$1,"",p_2*$Q477*($S477/$W477)+p_3*$Q477*($T477/$W477))</f>
        <v>19.981194398322231</v>
      </c>
      <c r="AF478" s="17">
        <f>IF($B478&gt;$C$1,"",p_4*$R477)</f>
        <v>19.556724292696192</v>
      </c>
      <c r="AG478" s="17">
        <f>IF($B478&gt;$C$1,"",p_5*$R477)</f>
        <v>4.5873797723608352</v>
      </c>
      <c r="AH478" s="18">
        <f t="shared" si="191"/>
        <v>24.144104065057029</v>
      </c>
      <c r="AI478" s="72"/>
      <c r="AJ478" s="73"/>
      <c r="AK478" s="73"/>
      <c r="AL478" s="72"/>
      <c r="AM478" s="73"/>
      <c r="AN478" s="73">
        <f t="shared" si="192"/>
        <v>518</v>
      </c>
      <c r="AO478" s="19" t="str">
        <f t="shared" ca="1" si="193"/>
        <v>-</v>
      </c>
      <c r="AP478" s="17" t="str">
        <f t="shared" ca="1" si="194"/>
        <v>-</v>
      </c>
      <c r="AQ478" s="17" t="str">
        <f t="shared" ca="1" si="195"/>
        <v>-</v>
      </c>
      <c r="AR478" s="66" t="str">
        <f t="shared" ca="1" si="196"/>
        <v>-</v>
      </c>
    </row>
    <row r="479" spans="1:44" s="1" customFormat="1" ht="12" x14ac:dyDescent="0.35">
      <c r="A479" s="84"/>
      <c r="B479" s="40">
        <f t="shared" si="176"/>
        <v>476</v>
      </c>
      <c r="C479" s="41">
        <f t="shared" si="177"/>
        <v>44327</v>
      </c>
      <c r="D479" s="28">
        <f>'I Disease Parameters'!$E$6/(1000*365)</f>
        <v>2.4383561643835616E-5</v>
      </c>
      <c r="E479" s="28">
        <f>'I Disease Parameters'!$E$7/(1000*365)</f>
        <v>1.3698630136986302E-5</v>
      </c>
      <c r="F479" s="27">
        <f>(1-'I Disease Parameters'!$E$8)/'I Disease Parameters'!$E$10</f>
        <v>0.16200000000000001</v>
      </c>
      <c r="G479" s="27">
        <f>'I Disease Parameters'!$E$8/'I Disease Parameters'!$E$11</f>
        <v>3.7999999999999999E-2</v>
      </c>
      <c r="H479" s="27">
        <f>1/'I Disease Parameters'!$E$12</f>
        <v>0.05</v>
      </c>
      <c r="I479" s="27">
        <f>'I Disease Parameters'!$E$9/'I Disease Parameters'!$E$14</f>
        <v>0</v>
      </c>
      <c r="J479" s="82">
        <f t="shared" si="197"/>
        <v>2.9622548171950012</v>
      </c>
      <c r="K479" s="60">
        <f t="shared" si="198"/>
        <v>0.96147505943347544</v>
      </c>
      <c r="L479" s="30">
        <f t="shared" si="199"/>
        <v>0.98499999999999999</v>
      </c>
      <c r="M479" s="27">
        <f>J479/'I Disease Parameters'!$E$12</f>
        <v>0.14811274085975007</v>
      </c>
      <c r="N479" s="27">
        <f>K479/'I Disease Parameters'!$E$13</f>
        <v>4.8073752971673774E-2</v>
      </c>
      <c r="O479" s="27">
        <f>L479/'I Disease Parameters'!$E$13</f>
        <v>4.9250000000000002E-2</v>
      </c>
      <c r="P479" s="27">
        <f>(1-L479)/'I Disease Parameters'!$E$13</f>
        <v>7.5000000000000067E-4</v>
      </c>
      <c r="Q479" s="19">
        <f t="shared" si="178"/>
        <v>573051.13584874023</v>
      </c>
      <c r="R479" s="17">
        <f t="shared" si="179"/>
        <v>112.53550495569178</v>
      </c>
      <c r="S479" s="17">
        <f t="shared" si="180"/>
        <v>1186.7804880272233</v>
      </c>
      <c r="T479" s="17">
        <f t="shared" si="181"/>
        <v>278.3806086058774</v>
      </c>
      <c r="U479" s="17">
        <f t="shared" si="182"/>
        <v>5244702.7041855492</v>
      </c>
      <c r="V479" s="17">
        <f t="shared" si="183"/>
        <v>15039.774539973372</v>
      </c>
      <c r="W479" s="17">
        <f t="shared" si="184"/>
        <v>5819331.5366358785</v>
      </c>
      <c r="X479" s="18">
        <f t="shared" ca="1" si="175"/>
        <v>218477.31787760227</v>
      </c>
      <c r="Y479" s="17">
        <f t="shared" si="185"/>
        <v>114.7537387489574</v>
      </c>
      <c r="Z479" s="17">
        <f t="shared" si="186"/>
        <v>-4.0204519971006647</v>
      </c>
      <c r="AA479" s="17">
        <f t="shared" si="187"/>
        <v>-42.60400027201058</v>
      </c>
      <c r="AB479" s="17">
        <f t="shared" si="188"/>
        <v>-9.9935309439647426</v>
      </c>
      <c r="AC479" s="17">
        <f t="shared" si="189"/>
        <v>3.8264606818556786</v>
      </c>
      <c r="AD479" s="18">
        <f t="shared" si="190"/>
        <v>0.21628060466173338</v>
      </c>
      <c r="AE479" s="19">
        <f>IF($B479&gt;$C$1,"",p_2*$Q478*($S478/$W478)+p_3*$Q478*($T478/$W478))</f>
        <v>19.292336050402401</v>
      </c>
      <c r="AF479" s="17">
        <f>IF($B479&gt;$C$1,"",p_4*$R478)</f>
        <v>18.882065026352375</v>
      </c>
      <c r="AG479" s="17">
        <f>IF($B479&gt;$C$1,"",p_5*$R478)</f>
        <v>4.4291263642061125</v>
      </c>
      <c r="AH479" s="18">
        <f t="shared" si="191"/>
        <v>23.311191390558488</v>
      </c>
      <c r="AI479" s="72"/>
      <c r="AJ479" s="73"/>
      <c r="AK479" s="73"/>
      <c r="AL479" s="72"/>
      <c r="AM479" s="73"/>
      <c r="AN479" s="73">
        <f t="shared" si="192"/>
        <v>518</v>
      </c>
      <c r="AO479" s="19" t="str">
        <f t="shared" ca="1" si="193"/>
        <v>-</v>
      </c>
      <c r="AP479" s="17" t="str">
        <f t="shared" ca="1" si="194"/>
        <v>-</v>
      </c>
      <c r="AQ479" s="17" t="str">
        <f t="shared" ca="1" si="195"/>
        <v>-</v>
      </c>
      <c r="AR479" s="66" t="str">
        <f t="shared" ca="1" si="196"/>
        <v>-</v>
      </c>
    </row>
    <row r="480" spans="1:44" s="1" customFormat="1" ht="12" x14ac:dyDescent="0.35">
      <c r="A480" s="84"/>
      <c r="B480" s="40">
        <f t="shared" si="176"/>
        <v>477</v>
      </c>
      <c r="C480" s="41">
        <f t="shared" si="177"/>
        <v>44328</v>
      </c>
      <c r="D480" s="28">
        <f>'I Disease Parameters'!$E$6/(1000*365)</f>
        <v>2.4383561643835616E-5</v>
      </c>
      <c r="E480" s="28">
        <f>'I Disease Parameters'!$E$7/(1000*365)</f>
        <v>1.3698630136986302E-5</v>
      </c>
      <c r="F480" s="27">
        <f>(1-'I Disease Parameters'!$E$8)/'I Disease Parameters'!$E$10</f>
        <v>0.16200000000000001</v>
      </c>
      <c r="G480" s="27">
        <f>'I Disease Parameters'!$E$8/'I Disease Parameters'!$E$11</f>
        <v>3.7999999999999999E-2</v>
      </c>
      <c r="H480" s="27">
        <f>1/'I Disease Parameters'!$E$12</f>
        <v>0.05</v>
      </c>
      <c r="I480" s="27">
        <f>'I Disease Parameters'!$E$9/'I Disease Parameters'!$E$14</f>
        <v>0</v>
      </c>
      <c r="J480" s="82">
        <f t="shared" si="197"/>
        <v>2.9622548171950012</v>
      </c>
      <c r="K480" s="60">
        <f t="shared" si="198"/>
        <v>0.96147505943347544</v>
      </c>
      <c r="L480" s="30">
        <f t="shared" si="199"/>
        <v>0.98499999999999999</v>
      </c>
      <c r="M480" s="27">
        <f>J480/'I Disease Parameters'!$E$12</f>
        <v>0.14811274085975007</v>
      </c>
      <c r="N480" s="27">
        <f>K480/'I Disease Parameters'!$E$13</f>
        <v>4.8073752971673774E-2</v>
      </c>
      <c r="O480" s="27">
        <f>L480/'I Disease Parameters'!$E$13</f>
        <v>4.9250000000000002E-2</v>
      </c>
      <c r="P480" s="27">
        <f>(1-L480)/'I Disease Parameters'!$E$13</f>
        <v>7.5000000000000067E-4</v>
      </c>
      <c r="Q480" s="19">
        <f t="shared" si="178"/>
        <v>573166.55456545204</v>
      </c>
      <c r="R480" s="17">
        <f t="shared" si="179"/>
        <v>108.65415936041809</v>
      </c>
      <c r="S480" s="17">
        <f t="shared" si="180"/>
        <v>1145.655958161725</v>
      </c>
      <c r="T480" s="17">
        <f t="shared" si="181"/>
        <v>268.73411393090521</v>
      </c>
      <c r="U480" s="17">
        <f t="shared" si="182"/>
        <v>5244703.9082124019</v>
      </c>
      <c r="V480" s="17">
        <f t="shared" si="183"/>
        <v>15039.983325429826</v>
      </c>
      <c r="W480" s="17">
        <f t="shared" si="184"/>
        <v>5819393.5070093069</v>
      </c>
      <c r="X480" s="18">
        <f t="shared" ca="1" si="175"/>
        <v>218477.31787760227</v>
      </c>
      <c r="Y480" s="17">
        <f t="shared" si="185"/>
        <v>115.41871671180706</v>
      </c>
      <c r="Z480" s="17">
        <f t="shared" si="186"/>
        <v>-3.8813455952736859</v>
      </c>
      <c r="AA480" s="17">
        <f t="shared" si="187"/>
        <v>-41.124529865498289</v>
      </c>
      <c r="AB480" s="17">
        <f t="shared" si="188"/>
        <v>-9.6464946749721889</v>
      </c>
      <c r="AC480" s="17">
        <f t="shared" si="189"/>
        <v>1.2040268527343869</v>
      </c>
      <c r="AD480" s="18">
        <f t="shared" si="190"/>
        <v>0.20878545645427948</v>
      </c>
      <c r="AE480" s="19">
        <f>IF($B480&gt;$C$1,"",p_2*$Q479*($S479/$W479)+p_3*$Q479*($T479/$W479))</f>
        <v>18.62729697812436</v>
      </c>
      <c r="AF480" s="17">
        <f>IF($B480&gt;$C$1,"",p_4*$R479)</f>
        <v>18.23075180282207</v>
      </c>
      <c r="AG480" s="17">
        <f>IF($B480&gt;$C$1,"",p_5*$R479)</f>
        <v>4.2763491883162876</v>
      </c>
      <c r="AH480" s="18">
        <f t="shared" si="191"/>
        <v>22.507100991138358</v>
      </c>
      <c r="AI480" s="72"/>
      <c r="AJ480" s="73"/>
      <c r="AK480" s="73"/>
      <c r="AL480" s="72"/>
      <c r="AM480" s="73"/>
      <c r="AN480" s="73">
        <f t="shared" si="192"/>
        <v>518</v>
      </c>
      <c r="AO480" s="19" t="str">
        <f t="shared" ca="1" si="193"/>
        <v>-</v>
      </c>
      <c r="AP480" s="17" t="str">
        <f t="shared" ca="1" si="194"/>
        <v>-</v>
      </c>
      <c r="AQ480" s="17" t="str">
        <f t="shared" ca="1" si="195"/>
        <v>-</v>
      </c>
      <c r="AR480" s="66" t="str">
        <f t="shared" ca="1" si="196"/>
        <v>-</v>
      </c>
    </row>
    <row r="481" spans="1:44" s="1" customFormat="1" ht="12" x14ac:dyDescent="0.35">
      <c r="A481" s="84"/>
      <c r="B481" s="40">
        <f t="shared" si="176"/>
        <v>478</v>
      </c>
      <c r="C481" s="41">
        <f t="shared" si="177"/>
        <v>44329</v>
      </c>
      <c r="D481" s="28">
        <f>'I Disease Parameters'!$E$6/(1000*365)</f>
        <v>2.4383561643835616E-5</v>
      </c>
      <c r="E481" s="28">
        <f>'I Disease Parameters'!$E$7/(1000*365)</f>
        <v>1.3698630136986302E-5</v>
      </c>
      <c r="F481" s="27">
        <f>(1-'I Disease Parameters'!$E$8)/'I Disease Parameters'!$E$10</f>
        <v>0.16200000000000001</v>
      </c>
      <c r="G481" s="27">
        <f>'I Disease Parameters'!$E$8/'I Disease Parameters'!$E$11</f>
        <v>3.7999999999999999E-2</v>
      </c>
      <c r="H481" s="27">
        <f>1/'I Disease Parameters'!$E$12</f>
        <v>0.05</v>
      </c>
      <c r="I481" s="27">
        <f>'I Disease Parameters'!$E$9/'I Disease Parameters'!$E$14</f>
        <v>0</v>
      </c>
      <c r="J481" s="82">
        <f t="shared" si="197"/>
        <v>2.9622548171950012</v>
      </c>
      <c r="K481" s="60">
        <f t="shared" si="198"/>
        <v>0.96147505943347544</v>
      </c>
      <c r="L481" s="30">
        <f t="shared" si="199"/>
        <v>0.98499999999999999</v>
      </c>
      <c r="M481" s="27">
        <f>J481/'I Disease Parameters'!$E$12</f>
        <v>0.14811274085975007</v>
      </c>
      <c r="N481" s="27">
        <f>K481/'I Disease Parameters'!$E$13</f>
        <v>4.8073752971673774E-2</v>
      </c>
      <c r="O481" s="27">
        <f>L481/'I Disease Parameters'!$E$13</f>
        <v>4.9250000000000002E-2</v>
      </c>
      <c r="P481" s="27">
        <f>(1-L481)/'I Disease Parameters'!$E$13</f>
        <v>7.5000000000000067E-4</v>
      </c>
      <c r="Q481" s="19">
        <f t="shared" si="178"/>
        <v>573282.61525836471</v>
      </c>
      <c r="R481" s="17">
        <f t="shared" si="179"/>
        <v>104.9070898326131</v>
      </c>
      <c r="S481" s="17">
        <f t="shared" si="180"/>
        <v>1105.9594401527916</v>
      </c>
      <c r="T481" s="17">
        <f t="shared" si="181"/>
        <v>259.42258500082397</v>
      </c>
      <c r="U481" s="17">
        <f t="shared" si="182"/>
        <v>5244702.5809064051</v>
      </c>
      <c r="V481" s="17">
        <f t="shared" si="183"/>
        <v>15040.184876015275</v>
      </c>
      <c r="W481" s="17">
        <f t="shared" si="184"/>
        <v>5819455.4852797557</v>
      </c>
      <c r="X481" s="18">
        <f t="shared" ca="1" si="175"/>
        <v>218477.31787760227</v>
      </c>
      <c r="Y481" s="17">
        <f t="shared" si="185"/>
        <v>116.06069291266613</v>
      </c>
      <c r="Z481" s="17">
        <f t="shared" si="186"/>
        <v>-3.7470695278049959</v>
      </c>
      <c r="AA481" s="17">
        <f t="shared" si="187"/>
        <v>-39.696518008933481</v>
      </c>
      <c r="AB481" s="17">
        <f t="shared" si="188"/>
        <v>-9.3115289300812378</v>
      </c>
      <c r="AC481" s="17">
        <f t="shared" si="189"/>
        <v>-1.3273059967905283</v>
      </c>
      <c r="AD481" s="18">
        <f t="shared" si="190"/>
        <v>0.20155058544878557</v>
      </c>
      <c r="AE481" s="19">
        <f>IF($B481&gt;$C$1,"",p_2*$Q480*($S480/$W480)+p_3*$Q480*($T480/$W480))</f>
        <v>17.985250757420538</v>
      </c>
      <c r="AF481" s="17">
        <f>IF($B481&gt;$C$1,"",p_4*$R480)</f>
        <v>17.60197381638773</v>
      </c>
      <c r="AG481" s="17">
        <f>IF($B481&gt;$C$1,"",p_5*$R480)</f>
        <v>4.1288580556958872</v>
      </c>
      <c r="AH481" s="18">
        <f t="shared" si="191"/>
        <v>21.730831872083616</v>
      </c>
      <c r="AI481" s="72"/>
      <c r="AJ481" s="73"/>
      <c r="AK481" s="73"/>
      <c r="AL481" s="72"/>
      <c r="AM481" s="73"/>
      <c r="AN481" s="73">
        <f t="shared" si="192"/>
        <v>518</v>
      </c>
      <c r="AO481" s="19" t="str">
        <f t="shared" ca="1" si="193"/>
        <v>-</v>
      </c>
      <c r="AP481" s="17" t="str">
        <f t="shared" ca="1" si="194"/>
        <v>-</v>
      </c>
      <c r="AQ481" s="17" t="str">
        <f t="shared" ca="1" si="195"/>
        <v>-</v>
      </c>
      <c r="AR481" s="66" t="str">
        <f t="shared" ca="1" si="196"/>
        <v>-</v>
      </c>
    </row>
    <row r="482" spans="1:44" s="1" customFormat="1" ht="12" x14ac:dyDescent="0.35">
      <c r="A482" s="84"/>
      <c r="B482" s="40">
        <f t="shared" si="176"/>
        <v>479</v>
      </c>
      <c r="C482" s="41">
        <f t="shared" si="177"/>
        <v>44330</v>
      </c>
      <c r="D482" s="28">
        <f>'I Disease Parameters'!$E$6/(1000*365)</f>
        <v>2.4383561643835616E-5</v>
      </c>
      <c r="E482" s="28">
        <f>'I Disease Parameters'!$E$7/(1000*365)</f>
        <v>1.3698630136986302E-5</v>
      </c>
      <c r="F482" s="27">
        <f>(1-'I Disease Parameters'!$E$8)/'I Disease Parameters'!$E$10</f>
        <v>0.16200000000000001</v>
      </c>
      <c r="G482" s="27">
        <f>'I Disease Parameters'!$E$8/'I Disease Parameters'!$E$11</f>
        <v>3.7999999999999999E-2</v>
      </c>
      <c r="H482" s="27">
        <f>1/'I Disease Parameters'!$E$12</f>
        <v>0.05</v>
      </c>
      <c r="I482" s="27">
        <f>'I Disease Parameters'!$E$9/'I Disease Parameters'!$E$14</f>
        <v>0</v>
      </c>
      <c r="J482" s="82">
        <f t="shared" si="197"/>
        <v>2.9622548171950012</v>
      </c>
      <c r="K482" s="60">
        <f t="shared" si="198"/>
        <v>0.96147505943347544</v>
      </c>
      <c r="L482" s="30">
        <f t="shared" si="199"/>
        <v>0.98499999999999999</v>
      </c>
      <c r="M482" s="27">
        <f>J482/'I Disease Parameters'!$E$12</f>
        <v>0.14811274085975007</v>
      </c>
      <c r="N482" s="27">
        <f>K482/'I Disease Parameters'!$E$13</f>
        <v>4.8073752971673774E-2</v>
      </c>
      <c r="O482" s="27">
        <f>L482/'I Disease Parameters'!$E$13</f>
        <v>4.9250000000000002E-2</v>
      </c>
      <c r="P482" s="27">
        <f>(1-L482)/'I Disease Parameters'!$E$13</f>
        <v>7.5000000000000067E-4</v>
      </c>
      <c r="Q482" s="19">
        <f t="shared" si="178"/>
        <v>573399.29572365375</v>
      </c>
      <c r="R482" s="17">
        <f t="shared" si="179"/>
        <v>101.28963454214997</v>
      </c>
      <c r="S482" s="17">
        <f t="shared" si="180"/>
        <v>1067.641266568718</v>
      </c>
      <c r="T482" s="17">
        <f t="shared" si="181"/>
        <v>250.43437143038091</v>
      </c>
      <c r="U482" s="17">
        <f t="shared" si="182"/>
        <v>5244698.8101998903</v>
      </c>
      <c r="V482" s="17">
        <f t="shared" si="183"/>
        <v>15040.379442954027</v>
      </c>
      <c r="W482" s="17">
        <f t="shared" si="184"/>
        <v>5819517.4711960852</v>
      </c>
      <c r="X482" s="18">
        <f t="shared" ca="1" si="175"/>
        <v>218477.31787760227</v>
      </c>
      <c r="Y482" s="17">
        <f t="shared" si="185"/>
        <v>116.68046528904233</v>
      </c>
      <c r="Z482" s="17">
        <f t="shared" si="186"/>
        <v>-3.617455290463127</v>
      </c>
      <c r="AA482" s="17">
        <f t="shared" si="187"/>
        <v>-38.31817358407352</v>
      </c>
      <c r="AB482" s="17">
        <f t="shared" si="188"/>
        <v>-8.9882135704430652</v>
      </c>
      <c r="AC482" s="17">
        <f t="shared" si="189"/>
        <v>-3.7707065148279071</v>
      </c>
      <c r="AD482" s="18">
        <f t="shared" si="190"/>
        <v>0.19456693875144992</v>
      </c>
      <c r="AE482" s="19">
        <f>IF($B482&gt;$C$1,"",p_2*$Q481*($S481/$W481)+p_3*$Q481*($T481/$W481))</f>
        <v>17.365399759481853</v>
      </c>
      <c r="AF482" s="17">
        <f>IF($B482&gt;$C$1,"",p_4*$R481)</f>
        <v>16.994948552883322</v>
      </c>
      <c r="AG482" s="17">
        <f>IF($B482&gt;$C$1,"",p_5*$R481)</f>
        <v>3.9864694136392975</v>
      </c>
      <c r="AH482" s="18">
        <f t="shared" si="191"/>
        <v>20.981417966522621</v>
      </c>
      <c r="AI482" s="72"/>
      <c r="AJ482" s="73"/>
      <c r="AK482" s="73"/>
      <c r="AL482" s="72"/>
      <c r="AM482" s="73"/>
      <c r="AN482" s="73">
        <f t="shared" si="192"/>
        <v>518</v>
      </c>
      <c r="AO482" s="19" t="str">
        <f t="shared" ca="1" si="193"/>
        <v>-</v>
      </c>
      <c r="AP482" s="17" t="str">
        <f t="shared" ca="1" si="194"/>
        <v>-</v>
      </c>
      <c r="AQ482" s="17" t="str">
        <f t="shared" ca="1" si="195"/>
        <v>-</v>
      </c>
      <c r="AR482" s="66" t="str">
        <f t="shared" ca="1" si="196"/>
        <v>-</v>
      </c>
    </row>
    <row r="483" spans="1:44" s="1" customFormat="1" ht="12" x14ac:dyDescent="0.35">
      <c r="A483" s="84"/>
      <c r="B483" s="40">
        <f t="shared" si="176"/>
        <v>480</v>
      </c>
      <c r="C483" s="41">
        <f t="shared" si="177"/>
        <v>44331</v>
      </c>
      <c r="D483" s="28">
        <f>'I Disease Parameters'!$E$6/(1000*365)</f>
        <v>2.4383561643835616E-5</v>
      </c>
      <c r="E483" s="28">
        <f>'I Disease Parameters'!$E$7/(1000*365)</f>
        <v>1.3698630136986302E-5</v>
      </c>
      <c r="F483" s="27">
        <f>(1-'I Disease Parameters'!$E$8)/'I Disease Parameters'!$E$10</f>
        <v>0.16200000000000001</v>
      </c>
      <c r="G483" s="27">
        <f>'I Disease Parameters'!$E$8/'I Disease Parameters'!$E$11</f>
        <v>3.7999999999999999E-2</v>
      </c>
      <c r="H483" s="27">
        <f>1/'I Disease Parameters'!$E$12</f>
        <v>0.05</v>
      </c>
      <c r="I483" s="27">
        <f>'I Disease Parameters'!$E$9/'I Disease Parameters'!$E$14</f>
        <v>0</v>
      </c>
      <c r="J483" s="82">
        <f t="shared" si="197"/>
        <v>2.9622548171950012</v>
      </c>
      <c r="K483" s="60">
        <f t="shared" si="198"/>
        <v>0.96147505943347544</v>
      </c>
      <c r="L483" s="30">
        <f t="shared" si="199"/>
        <v>0.98499999999999999</v>
      </c>
      <c r="M483" s="27">
        <f>J483/'I Disease Parameters'!$E$12</f>
        <v>0.14811274085975007</v>
      </c>
      <c r="N483" s="27">
        <f>K483/'I Disease Parameters'!$E$13</f>
        <v>4.8073752971673774E-2</v>
      </c>
      <c r="O483" s="27">
        <f>L483/'I Disease Parameters'!$E$13</f>
        <v>4.9250000000000002E-2</v>
      </c>
      <c r="P483" s="27">
        <f>(1-L483)/'I Disease Parameters'!$E$13</f>
        <v>7.5000000000000067E-4</v>
      </c>
      <c r="Q483" s="19">
        <f t="shared" si="178"/>
        <v>573516.57452763559</v>
      </c>
      <c r="R483" s="17">
        <f t="shared" si="179"/>
        <v>97.79729424598618</v>
      </c>
      <c r="S483" s="17">
        <f t="shared" si="180"/>
        <v>1030.6534988132807</v>
      </c>
      <c r="T483" s="17">
        <f t="shared" si="181"/>
        <v>241.75822836363574</v>
      </c>
      <c r="U483" s="17">
        <f t="shared" si="182"/>
        <v>5244692.6809668308</v>
      </c>
      <c r="V483" s="17">
        <f t="shared" si="183"/>
        <v>15040.567268732599</v>
      </c>
      <c r="W483" s="17">
        <f t="shared" si="184"/>
        <v>5819579.4645158891</v>
      </c>
      <c r="X483" s="18">
        <f t="shared" ca="1" si="175"/>
        <v>218477.31787760227</v>
      </c>
      <c r="Y483" s="17">
        <f t="shared" si="185"/>
        <v>117.27880398184061</v>
      </c>
      <c r="Z483" s="17">
        <f t="shared" si="186"/>
        <v>-3.492340296163789</v>
      </c>
      <c r="AA483" s="17">
        <f t="shared" si="187"/>
        <v>-36.987767755437289</v>
      </c>
      <c r="AB483" s="17">
        <f t="shared" si="188"/>
        <v>-8.6761430667451691</v>
      </c>
      <c r="AC483" s="17">
        <f t="shared" si="189"/>
        <v>-6.1292330594733357</v>
      </c>
      <c r="AD483" s="18">
        <f t="shared" si="190"/>
        <v>0.18782577857200522</v>
      </c>
      <c r="AE483" s="19">
        <f>IF($B483&gt;$C$1,"",p_2*$Q482*($S482/$W482)+p_3*$Q482*($T482/$W482))</f>
        <v>16.766974141506513</v>
      </c>
      <c r="AF483" s="17">
        <f>IF($B483&gt;$C$1,"",p_4*$R482)</f>
        <v>16.408920795828294</v>
      </c>
      <c r="AG483" s="17">
        <f>IF($B483&gt;$C$1,"",p_5*$R482)</f>
        <v>3.8490061126016988</v>
      </c>
      <c r="AH483" s="18">
        <f t="shared" si="191"/>
        <v>20.257926908429994</v>
      </c>
      <c r="AI483" s="72"/>
      <c r="AJ483" s="73"/>
      <c r="AK483" s="73"/>
      <c r="AL483" s="72"/>
      <c r="AM483" s="73"/>
      <c r="AN483" s="73">
        <f t="shared" si="192"/>
        <v>518</v>
      </c>
      <c r="AO483" s="19" t="str">
        <f t="shared" ca="1" si="193"/>
        <v>-</v>
      </c>
      <c r="AP483" s="17" t="str">
        <f t="shared" ca="1" si="194"/>
        <v>-</v>
      </c>
      <c r="AQ483" s="17" t="str">
        <f t="shared" ca="1" si="195"/>
        <v>-</v>
      </c>
      <c r="AR483" s="66" t="str">
        <f t="shared" ca="1" si="196"/>
        <v>-</v>
      </c>
    </row>
    <row r="484" spans="1:44" s="1" customFormat="1" ht="12" x14ac:dyDescent="0.35">
      <c r="A484" s="84"/>
      <c r="B484" s="40">
        <f t="shared" si="176"/>
        <v>481</v>
      </c>
      <c r="C484" s="41">
        <f t="shared" si="177"/>
        <v>44332</v>
      </c>
      <c r="D484" s="28">
        <f>'I Disease Parameters'!$E$6/(1000*365)</f>
        <v>2.4383561643835616E-5</v>
      </c>
      <c r="E484" s="28">
        <f>'I Disease Parameters'!$E$7/(1000*365)</f>
        <v>1.3698630136986302E-5</v>
      </c>
      <c r="F484" s="27">
        <f>(1-'I Disease Parameters'!$E$8)/'I Disease Parameters'!$E$10</f>
        <v>0.16200000000000001</v>
      </c>
      <c r="G484" s="27">
        <f>'I Disease Parameters'!$E$8/'I Disease Parameters'!$E$11</f>
        <v>3.7999999999999999E-2</v>
      </c>
      <c r="H484" s="27">
        <f>1/'I Disease Parameters'!$E$12</f>
        <v>0.05</v>
      </c>
      <c r="I484" s="27">
        <f>'I Disease Parameters'!$E$9/'I Disease Parameters'!$E$14</f>
        <v>0</v>
      </c>
      <c r="J484" s="82">
        <f t="shared" si="197"/>
        <v>2.9622548171950012</v>
      </c>
      <c r="K484" s="60">
        <f t="shared" si="198"/>
        <v>0.96147505943347544</v>
      </c>
      <c r="L484" s="30">
        <f t="shared" si="199"/>
        <v>0.98499999999999999</v>
      </c>
      <c r="M484" s="27">
        <f>J484/'I Disease Parameters'!$E$12</f>
        <v>0.14811274085975007</v>
      </c>
      <c r="N484" s="27">
        <f>K484/'I Disease Parameters'!$E$13</f>
        <v>4.8073752971673774E-2</v>
      </c>
      <c r="O484" s="27">
        <f>L484/'I Disease Parameters'!$E$13</f>
        <v>4.9250000000000002E-2</v>
      </c>
      <c r="P484" s="27">
        <f>(1-L484)/'I Disease Parameters'!$E$13</f>
        <v>7.5000000000000067E-4</v>
      </c>
      <c r="Q484" s="19">
        <f t="shared" si="178"/>
        <v>573634.43097994477</v>
      </c>
      <c r="R484" s="17">
        <f t="shared" si="179"/>
        <v>94.425726580970547</v>
      </c>
      <c r="S484" s="17">
        <f t="shared" si="180"/>
        <v>994.94986699938681</v>
      </c>
      <c r="T484" s="17">
        <f t="shared" si="181"/>
        <v>233.38330237024849</v>
      </c>
      <c r="U484" s="17">
        <f t="shared" si="182"/>
        <v>5244684.2751292996</v>
      </c>
      <c r="V484" s="17">
        <f t="shared" si="183"/>
        <v>15040.748587403872</v>
      </c>
      <c r="W484" s="17">
        <f t="shared" si="184"/>
        <v>5819641.4650051948</v>
      </c>
      <c r="X484" s="18">
        <f t="shared" ca="1" si="175"/>
        <v>218477.31787760227</v>
      </c>
      <c r="Y484" s="17">
        <f t="shared" si="185"/>
        <v>117.85645230917726</v>
      </c>
      <c r="Z484" s="17">
        <f t="shared" si="186"/>
        <v>-3.3715676650156325</v>
      </c>
      <c r="AA484" s="17">
        <f t="shared" si="187"/>
        <v>-35.703631813893935</v>
      </c>
      <c r="AB484" s="17">
        <f t="shared" si="188"/>
        <v>-8.3749259933872509</v>
      </c>
      <c r="AC484" s="17">
        <f t="shared" si="189"/>
        <v>-8.4058375312015414</v>
      </c>
      <c r="AD484" s="18">
        <f t="shared" si="190"/>
        <v>0.18131867127340229</v>
      </c>
      <c r="AE484" s="19">
        <f>IF($B484&gt;$C$1,"",p_2*$Q483*($S483/$W483)+p_3*$Q483*($T483/$W483))</f>
        <v>16.18923087314387</v>
      </c>
      <c r="AF484" s="17">
        <f>IF($B484&gt;$C$1,"",p_4*$R483)</f>
        <v>15.843161667849762</v>
      </c>
      <c r="AG484" s="17">
        <f>IF($B484&gt;$C$1,"",p_5*$R483)</f>
        <v>3.7162971813474748</v>
      </c>
      <c r="AH484" s="18">
        <f t="shared" si="191"/>
        <v>19.559458849197235</v>
      </c>
      <c r="AI484" s="72"/>
      <c r="AJ484" s="73"/>
      <c r="AK484" s="73"/>
      <c r="AL484" s="72"/>
      <c r="AM484" s="73"/>
      <c r="AN484" s="73">
        <f t="shared" si="192"/>
        <v>518</v>
      </c>
      <c r="AO484" s="19" t="str">
        <f t="shared" ca="1" si="193"/>
        <v>-</v>
      </c>
      <c r="AP484" s="17" t="str">
        <f t="shared" ca="1" si="194"/>
        <v>-</v>
      </c>
      <c r="AQ484" s="17" t="str">
        <f t="shared" ca="1" si="195"/>
        <v>-</v>
      </c>
      <c r="AR484" s="66" t="str">
        <f t="shared" ca="1" si="196"/>
        <v>-</v>
      </c>
    </row>
    <row r="485" spans="1:44" s="1" customFormat="1" ht="12" x14ac:dyDescent="0.35">
      <c r="A485" s="84"/>
      <c r="B485" s="40">
        <f t="shared" si="176"/>
        <v>482</v>
      </c>
      <c r="C485" s="41">
        <f t="shared" si="177"/>
        <v>44333</v>
      </c>
      <c r="D485" s="28">
        <f>'I Disease Parameters'!$E$6/(1000*365)</f>
        <v>2.4383561643835616E-5</v>
      </c>
      <c r="E485" s="28">
        <f>'I Disease Parameters'!$E$7/(1000*365)</f>
        <v>1.3698630136986302E-5</v>
      </c>
      <c r="F485" s="27">
        <f>(1-'I Disease Parameters'!$E$8)/'I Disease Parameters'!$E$10</f>
        <v>0.16200000000000001</v>
      </c>
      <c r="G485" s="27">
        <f>'I Disease Parameters'!$E$8/'I Disease Parameters'!$E$11</f>
        <v>3.7999999999999999E-2</v>
      </c>
      <c r="H485" s="27">
        <f>1/'I Disease Parameters'!$E$12</f>
        <v>0.05</v>
      </c>
      <c r="I485" s="27">
        <f>'I Disease Parameters'!$E$9/'I Disease Parameters'!$E$14</f>
        <v>0</v>
      </c>
      <c r="J485" s="82">
        <f t="shared" si="197"/>
        <v>2.9622548171950012</v>
      </c>
      <c r="K485" s="60">
        <f t="shared" si="198"/>
        <v>0.96147505943347544</v>
      </c>
      <c r="L485" s="30">
        <f t="shared" si="199"/>
        <v>0.98499999999999999</v>
      </c>
      <c r="M485" s="27">
        <f>J485/'I Disease Parameters'!$E$12</f>
        <v>0.14811274085975007</v>
      </c>
      <c r="N485" s="27">
        <f>K485/'I Disease Parameters'!$E$13</f>
        <v>4.8073752971673774E-2</v>
      </c>
      <c r="O485" s="27">
        <f>L485/'I Disease Parameters'!$E$13</f>
        <v>4.9250000000000002E-2</v>
      </c>
      <c r="P485" s="27">
        <f>(1-L485)/'I Disease Parameters'!$E$13</f>
        <v>7.5000000000000067E-4</v>
      </c>
      <c r="Q485" s="19">
        <f t="shared" si="178"/>
        <v>573752.84510765062</v>
      </c>
      <c r="R485" s="17">
        <f t="shared" si="179"/>
        <v>91.170740559024551</v>
      </c>
      <c r="S485" s="17">
        <f t="shared" si="180"/>
        <v>960.48571190530186</v>
      </c>
      <c r="T485" s="17">
        <f t="shared" si="181"/>
        <v>225.29911783027364</v>
      </c>
      <c r="U485" s="17">
        <f t="shared" si="182"/>
        <v>5244673.671760221</v>
      </c>
      <c r="V485" s="17">
        <f t="shared" si="183"/>
        <v>15040.92362488065</v>
      </c>
      <c r="W485" s="17">
        <f t="shared" si="184"/>
        <v>5819703.4724381659</v>
      </c>
      <c r="X485" s="18">
        <f t="shared" ca="1" si="175"/>
        <v>218477.31787760227</v>
      </c>
      <c r="Y485" s="17">
        <f t="shared" si="185"/>
        <v>118.41412770585157</v>
      </c>
      <c r="Z485" s="17">
        <f t="shared" si="186"/>
        <v>-3.2549860219459958</v>
      </c>
      <c r="AA485" s="17">
        <f t="shared" si="187"/>
        <v>-34.464155094084958</v>
      </c>
      <c r="AB485" s="17">
        <f t="shared" si="188"/>
        <v>-8.0841845399748422</v>
      </c>
      <c r="AC485" s="17">
        <f t="shared" si="189"/>
        <v>-10.603369078598917</v>
      </c>
      <c r="AD485" s="18">
        <f t="shared" si="190"/>
        <v>0.17503747677801584</v>
      </c>
      <c r="AE485" s="19">
        <f>IF($B485&gt;$C$1,"",p_2*$Q484*($S484/$W484)+p_3*$Q484*($T484/$W484))</f>
        <v>15.631452797351969</v>
      </c>
      <c r="AF485" s="17">
        <f>IF($B485&gt;$C$1,"",p_4*$R484)</f>
        <v>15.296967706117229</v>
      </c>
      <c r="AG485" s="17">
        <f>IF($B485&gt;$C$1,"",p_5*$R484)</f>
        <v>3.5881776100768805</v>
      </c>
      <c r="AH485" s="18">
        <f t="shared" si="191"/>
        <v>18.885145316194109</v>
      </c>
      <c r="AI485" s="72"/>
      <c r="AJ485" s="73"/>
      <c r="AK485" s="73"/>
      <c r="AL485" s="72"/>
      <c r="AM485" s="73"/>
      <c r="AN485" s="73">
        <f t="shared" si="192"/>
        <v>518</v>
      </c>
      <c r="AO485" s="19" t="str">
        <f t="shared" ca="1" si="193"/>
        <v>-</v>
      </c>
      <c r="AP485" s="17" t="str">
        <f t="shared" ca="1" si="194"/>
        <v>-</v>
      </c>
      <c r="AQ485" s="17" t="str">
        <f t="shared" ca="1" si="195"/>
        <v>-</v>
      </c>
      <c r="AR485" s="66" t="str">
        <f t="shared" ca="1" si="196"/>
        <v>-</v>
      </c>
    </row>
    <row r="486" spans="1:44" s="1" customFormat="1" ht="12" x14ac:dyDescent="0.35">
      <c r="A486" s="84"/>
      <c r="B486" s="40">
        <f t="shared" si="176"/>
        <v>483</v>
      </c>
      <c r="C486" s="41">
        <f t="shared" si="177"/>
        <v>44334</v>
      </c>
      <c r="D486" s="28">
        <f>'I Disease Parameters'!$E$6/(1000*365)</f>
        <v>2.4383561643835616E-5</v>
      </c>
      <c r="E486" s="28">
        <f>'I Disease Parameters'!$E$7/(1000*365)</f>
        <v>1.3698630136986302E-5</v>
      </c>
      <c r="F486" s="27">
        <f>(1-'I Disease Parameters'!$E$8)/'I Disease Parameters'!$E$10</f>
        <v>0.16200000000000001</v>
      </c>
      <c r="G486" s="27">
        <f>'I Disease Parameters'!$E$8/'I Disease Parameters'!$E$11</f>
        <v>3.7999999999999999E-2</v>
      </c>
      <c r="H486" s="27">
        <f>1/'I Disease Parameters'!$E$12</f>
        <v>0.05</v>
      </c>
      <c r="I486" s="27">
        <f>'I Disease Parameters'!$E$9/'I Disease Parameters'!$E$14</f>
        <v>0</v>
      </c>
      <c r="J486" s="82">
        <f t="shared" si="197"/>
        <v>2.9622548171950012</v>
      </c>
      <c r="K486" s="60">
        <f t="shared" si="198"/>
        <v>0.96147505943347544</v>
      </c>
      <c r="L486" s="30">
        <f t="shared" si="199"/>
        <v>0.98499999999999999</v>
      </c>
      <c r="M486" s="27">
        <f>J486/'I Disease Parameters'!$E$12</f>
        <v>0.14811274085975007</v>
      </c>
      <c r="N486" s="27">
        <f>K486/'I Disease Parameters'!$E$13</f>
        <v>4.8073752971673774E-2</v>
      </c>
      <c r="O486" s="27">
        <f>L486/'I Disease Parameters'!$E$13</f>
        <v>4.9250000000000002E-2</v>
      </c>
      <c r="P486" s="27">
        <f>(1-L486)/'I Disease Parameters'!$E$13</f>
        <v>7.5000000000000067E-4</v>
      </c>
      <c r="Q486" s="19">
        <f t="shared" si="178"/>
        <v>573871.79763028002</v>
      </c>
      <c r="R486" s="17">
        <f t="shared" si="179"/>
        <v>88.028291257399928</v>
      </c>
      <c r="S486" s="17">
        <f t="shared" si="180"/>
        <v>927.21792894207942</v>
      </c>
      <c r="T486" s="17">
        <f t="shared" si="181"/>
        <v>217.49556379071757</v>
      </c>
      <c r="U486" s="17">
        <f t="shared" si="182"/>
        <v>5244660.9471825501</v>
      </c>
      <c r="V486" s="17">
        <f t="shared" si="183"/>
        <v>15041.092599219022</v>
      </c>
      <c r="W486" s="17">
        <f t="shared" si="184"/>
        <v>5819765.4865968199</v>
      </c>
      <c r="X486" s="18">
        <f t="shared" ca="1" si="175"/>
        <v>218477.31787760227</v>
      </c>
      <c r="Y486" s="17">
        <f t="shared" si="185"/>
        <v>118.9525226294063</v>
      </c>
      <c r="Z486" s="17">
        <f t="shared" si="186"/>
        <v>-3.1424493016246231</v>
      </c>
      <c r="AA486" s="17">
        <f t="shared" si="187"/>
        <v>-33.26778296322243</v>
      </c>
      <c r="AB486" s="17">
        <f t="shared" si="188"/>
        <v>-7.8035540395560758</v>
      </c>
      <c r="AC486" s="17">
        <f t="shared" si="189"/>
        <v>-12.724577670916915</v>
      </c>
      <c r="AD486" s="18">
        <f t="shared" si="190"/>
        <v>0.16897433837220888</v>
      </c>
      <c r="AE486" s="19">
        <f>IF($B486&gt;$C$1,"",p_2*$Q485*($S485/$W485)+p_3*$Q485*($T485/$W485))</f>
        <v>15.092947724434532</v>
      </c>
      <c r="AF486" s="17">
        <f>IF($B486&gt;$C$1,"",p_4*$R485)</f>
        <v>14.769659970561978</v>
      </c>
      <c r="AG486" s="17">
        <f>IF($B486&gt;$C$1,"",p_5*$R485)</f>
        <v>3.4644881412429327</v>
      </c>
      <c r="AH486" s="18">
        <f t="shared" si="191"/>
        <v>18.23414811180491</v>
      </c>
      <c r="AI486" s="72"/>
      <c r="AJ486" s="73"/>
      <c r="AK486" s="73"/>
      <c r="AL486" s="72"/>
      <c r="AM486" s="73"/>
      <c r="AN486" s="73">
        <f t="shared" si="192"/>
        <v>518</v>
      </c>
      <c r="AO486" s="19" t="str">
        <f t="shared" ca="1" si="193"/>
        <v>-</v>
      </c>
      <c r="AP486" s="17" t="str">
        <f t="shared" ca="1" si="194"/>
        <v>-</v>
      </c>
      <c r="AQ486" s="17" t="str">
        <f t="shared" ca="1" si="195"/>
        <v>-</v>
      </c>
      <c r="AR486" s="66" t="str">
        <f t="shared" ca="1" si="196"/>
        <v>-</v>
      </c>
    </row>
    <row r="487" spans="1:44" s="1" customFormat="1" ht="12" x14ac:dyDescent="0.35">
      <c r="A487" s="84"/>
      <c r="B487" s="40">
        <f t="shared" si="176"/>
        <v>484</v>
      </c>
      <c r="C487" s="41">
        <f t="shared" si="177"/>
        <v>44335</v>
      </c>
      <c r="D487" s="28">
        <f>'I Disease Parameters'!$E$6/(1000*365)</f>
        <v>2.4383561643835616E-5</v>
      </c>
      <c r="E487" s="28">
        <f>'I Disease Parameters'!$E$7/(1000*365)</f>
        <v>1.3698630136986302E-5</v>
      </c>
      <c r="F487" s="27">
        <f>(1-'I Disease Parameters'!$E$8)/'I Disease Parameters'!$E$10</f>
        <v>0.16200000000000001</v>
      </c>
      <c r="G487" s="27">
        <f>'I Disease Parameters'!$E$8/'I Disease Parameters'!$E$11</f>
        <v>3.7999999999999999E-2</v>
      </c>
      <c r="H487" s="27">
        <f>1/'I Disease Parameters'!$E$12</f>
        <v>0.05</v>
      </c>
      <c r="I487" s="27">
        <f>'I Disease Parameters'!$E$9/'I Disease Parameters'!$E$14</f>
        <v>0</v>
      </c>
      <c r="J487" s="82">
        <f t="shared" si="197"/>
        <v>2.9622548171950012</v>
      </c>
      <c r="K487" s="60">
        <f t="shared" si="198"/>
        <v>0.96147505943347544</v>
      </c>
      <c r="L487" s="30">
        <f t="shared" si="199"/>
        <v>0.98499999999999999</v>
      </c>
      <c r="M487" s="27">
        <f>J487/'I Disease Parameters'!$E$12</f>
        <v>0.14811274085975007</v>
      </c>
      <c r="N487" s="27">
        <f>K487/'I Disease Parameters'!$E$13</f>
        <v>4.8073752971673774E-2</v>
      </c>
      <c r="O487" s="27">
        <f>L487/'I Disease Parameters'!$E$13</f>
        <v>4.9250000000000002E-2</v>
      </c>
      <c r="P487" s="27">
        <f>(1-L487)/'I Disease Parameters'!$E$13</f>
        <v>7.5000000000000067E-4</v>
      </c>
      <c r="Q487" s="19">
        <f t="shared" si="178"/>
        <v>573991.26993571525</v>
      </c>
      <c r="R487" s="17">
        <f t="shared" si="179"/>
        <v>84.994474696984867</v>
      </c>
      <c r="S487" s="17">
        <f t="shared" si="180"/>
        <v>895.10491406320932</v>
      </c>
      <c r="T487" s="17">
        <f t="shared" si="181"/>
        <v>209.96288127767809</v>
      </c>
      <c r="U487" s="17">
        <f t="shared" si="182"/>
        <v>5244646.1750650043</v>
      </c>
      <c r="V487" s="17">
        <f t="shared" si="183"/>
        <v>15041.255720891866</v>
      </c>
      <c r="W487" s="17">
        <f t="shared" si="184"/>
        <v>5819827.5072707571</v>
      </c>
      <c r="X487" s="18">
        <f t="shared" ca="1" si="175"/>
        <v>218477.31787760227</v>
      </c>
      <c r="Y487" s="17">
        <f t="shared" si="185"/>
        <v>119.47230543522164</v>
      </c>
      <c r="Z487" s="17">
        <f t="shared" si="186"/>
        <v>-3.0338165604150618</v>
      </c>
      <c r="AA487" s="17">
        <f t="shared" si="187"/>
        <v>-32.113014878870104</v>
      </c>
      <c r="AB487" s="17">
        <f t="shared" si="188"/>
        <v>-7.5326825130394752</v>
      </c>
      <c r="AC487" s="17">
        <f t="shared" si="189"/>
        <v>-14.772117545828223</v>
      </c>
      <c r="AD487" s="18">
        <f t="shared" si="190"/>
        <v>0.1631216728437721</v>
      </c>
      <c r="AE487" s="19">
        <f>IF($B487&gt;$C$1,"",p_2*$Q486*($S486/$W486)+p_3*$Q486*($T486/$W486))</f>
        <v>14.573047558068437</v>
      </c>
      <c r="AF487" s="17">
        <f>IF($B487&gt;$C$1,"",p_4*$R486)</f>
        <v>14.260583183698788</v>
      </c>
      <c r="AG487" s="17">
        <f>IF($B487&gt;$C$1,"",p_5*$R486)</f>
        <v>3.3450750677811971</v>
      </c>
      <c r="AH487" s="18">
        <f t="shared" si="191"/>
        <v>17.605658251479987</v>
      </c>
      <c r="AI487" s="72"/>
      <c r="AJ487" s="73"/>
      <c r="AK487" s="73"/>
      <c r="AL487" s="72"/>
      <c r="AM487" s="73"/>
      <c r="AN487" s="73">
        <f t="shared" si="192"/>
        <v>518</v>
      </c>
      <c r="AO487" s="19" t="str">
        <f t="shared" ca="1" si="193"/>
        <v>-</v>
      </c>
      <c r="AP487" s="17" t="str">
        <f t="shared" ca="1" si="194"/>
        <v>-</v>
      </c>
      <c r="AQ487" s="17" t="str">
        <f t="shared" ca="1" si="195"/>
        <v>-</v>
      </c>
      <c r="AR487" s="66" t="str">
        <f t="shared" ca="1" si="196"/>
        <v>-</v>
      </c>
    </row>
    <row r="488" spans="1:44" s="1" customFormat="1" ht="12" x14ac:dyDescent="0.35">
      <c r="A488" s="84"/>
      <c r="B488" s="40">
        <f t="shared" si="176"/>
        <v>485</v>
      </c>
      <c r="C488" s="41">
        <f t="shared" si="177"/>
        <v>44336</v>
      </c>
      <c r="D488" s="28">
        <f>'I Disease Parameters'!$E$6/(1000*365)</f>
        <v>2.4383561643835616E-5</v>
      </c>
      <c r="E488" s="28">
        <f>'I Disease Parameters'!$E$7/(1000*365)</f>
        <v>1.3698630136986302E-5</v>
      </c>
      <c r="F488" s="27">
        <f>(1-'I Disease Parameters'!$E$8)/'I Disease Parameters'!$E$10</f>
        <v>0.16200000000000001</v>
      </c>
      <c r="G488" s="27">
        <f>'I Disease Parameters'!$E$8/'I Disease Parameters'!$E$11</f>
        <v>3.7999999999999999E-2</v>
      </c>
      <c r="H488" s="27">
        <f>1/'I Disease Parameters'!$E$12</f>
        <v>0.05</v>
      </c>
      <c r="I488" s="27">
        <f>'I Disease Parameters'!$E$9/'I Disease Parameters'!$E$14</f>
        <v>0</v>
      </c>
      <c r="J488" s="82">
        <f t="shared" si="197"/>
        <v>2.9622548171950012</v>
      </c>
      <c r="K488" s="60">
        <f t="shared" si="198"/>
        <v>0.96147505943347544</v>
      </c>
      <c r="L488" s="30">
        <f t="shared" si="199"/>
        <v>0.98499999999999999</v>
      </c>
      <c r="M488" s="27">
        <f>J488/'I Disease Parameters'!$E$12</f>
        <v>0.14811274085975007</v>
      </c>
      <c r="N488" s="27">
        <f>K488/'I Disease Parameters'!$E$13</f>
        <v>4.8073752971673774E-2</v>
      </c>
      <c r="O488" s="27">
        <f>L488/'I Disease Parameters'!$E$13</f>
        <v>4.9250000000000002E-2</v>
      </c>
      <c r="P488" s="27">
        <f>(1-L488)/'I Disease Parameters'!$E$13</f>
        <v>7.5000000000000067E-4</v>
      </c>
      <c r="Q488" s="19">
        <f t="shared" si="178"/>
        <v>574111.24405693426</v>
      </c>
      <c r="R488" s="17">
        <f t="shared" si="179"/>
        <v>82.065522901891811</v>
      </c>
      <c r="S488" s="17">
        <f t="shared" si="180"/>
        <v>864.10651154980894</v>
      </c>
      <c r="T488" s="17">
        <f t="shared" si="181"/>
        <v>202.69165104842651</v>
      </c>
      <c r="U488" s="17">
        <f t="shared" si="182"/>
        <v>5244629.4265144588</v>
      </c>
      <c r="V488" s="17">
        <f t="shared" si="183"/>
        <v>15041.413193052824</v>
      </c>
      <c r="W488" s="17">
        <f t="shared" si="184"/>
        <v>5819889.5342568932</v>
      </c>
      <c r="X488" s="18">
        <f t="shared" ca="1" si="175"/>
        <v>218477.31787760227</v>
      </c>
      <c r="Y488" s="17">
        <f t="shared" si="185"/>
        <v>119.97412121901289</v>
      </c>
      <c r="Z488" s="17">
        <f t="shared" si="186"/>
        <v>-2.9289517950930559</v>
      </c>
      <c r="AA488" s="17">
        <f t="shared" si="187"/>
        <v>-30.998402513400379</v>
      </c>
      <c r="AB488" s="17">
        <f t="shared" si="188"/>
        <v>-7.2712302292515858</v>
      </c>
      <c r="AC488" s="17">
        <f t="shared" si="189"/>
        <v>-16.748550545424223</v>
      </c>
      <c r="AD488" s="18">
        <f t="shared" si="190"/>
        <v>0.15747216095769545</v>
      </c>
      <c r="AE488" s="19">
        <f>IF($B488&gt;$C$1,"",p_2*$Q487*($S487/$W487)+p_3*$Q487*($T487/$W487))</f>
        <v>14.071107452176461</v>
      </c>
      <c r="AF488" s="17">
        <f>IF($B488&gt;$C$1,"",p_4*$R487)</f>
        <v>13.769104900911548</v>
      </c>
      <c r="AG488" s="17">
        <f>IF($B488&gt;$C$1,"",p_5*$R487)</f>
        <v>3.229790038485425</v>
      </c>
      <c r="AH488" s="18">
        <f t="shared" si="191"/>
        <v>16.998894939396973</v>
      </c>
      <c r="AI488" s="72"/>
      <c r="AJ488" s="73"/>
      <c r="AK488" s="73"/>
      <c r="AL488" s="72"/>
      <c r="AM488" s="73"/>
      <c r="AN488" s="73">
        <f t="shared" si="192"/>
        <v>518</v>
      </c>
      <c r="AO488" s="19" t="str">
        <f t="shared" ca="1" si="193"/>
        <v>-</v>
      </c>
      <c r="AP488" s="17" t="str">
        <f t="shared" ca="1" si="194"/>
        <v>-</v>
      </c>
      <c r="AQ488" s="17" t="str">
        <f t="shared" ca="1" si="195"/>
        <v>-</v>
      </c>
      <c r="AR488" s="66" t="str">
        <f t="shared" ca="1" si="196"/>
        <v>-</v>
      </c>
    </row>
    <row r="489" spans="1:44" s="1" customFormat="1" ht="12" x14ac:dyDescent="0.35">
      <c r="A489" s="84"/>
      <c r="B489" s="40">
        <f t="shared" si="176"/>
        <v>486</v>
      </c>
      <c r="C489" s="41">
        <f t="shared" si="177"/>
        <v>44337</v>
      </c>
      <c r="D489" s="28">
        <f>'I Disease Parameters'!$E$6/(1000*365)</f>
        <v>2.4383561643835616E-5</v>
      </c>
      <c r="E489" s="28">
        <f>'I Disease Parameters'!$E$7/(1000*365)</f>
        <v>1.3698630136986302E-5</v>
      </c>
      <c r="F489" s="27">
        <f>(1-'I Disease Parameters'!$E$8)/'I Disease Parameters'!$E$10</f>
        <v>0.16200000000000001</v>
      </c>
      <c r="G489" s="27">
        <f>'I Disease Parameters'!$E$8/'I Disease Parameters'!$E$11</f>
        <v>3.7999999999999999E-2</v>
      </c>
      <c r="H489" s="27">
        <f>1/'I Disease Parameters'!$E$12</f>
        <v>0.05</v>
      </c>
      <c r="I489" s="27">
        <f>'I Disease Parameters'!$E$9/'I Disease Parameters'!$E$14</f>
        <v>0</v>
      </c>
      <c r="J489" s="82">
        <f t="shared" si="197"/>
        <v>2.9622548171950012</v>
      </c>
      <c r="K489" s="60">
        <f t="shared" si="198"/>
        <v>0.96147505943347544</v>
      </c>
      <c r="L489" s="30">
        <f t="shared" si="199"/>
        <v>0.98499999999999999</v>
      </c>
      <c r="M489" s="27">
        <f>J489/'I Disease Parameters'!$E$12</f>
        <v>0.14811274085975007</v>
      </c>
      <c r="N489" s="27">
        <f>K489/'I Disease Parameters'!$E$13</f>
        <v>4.8073752971673774E-2</v>
      </c>
      <c r="O489" s="27">
        <f>L489/'I Disease Parameters'!$E$13</f>
        <v>4.9250000000000002E-2</v>
      </c>
      <c r="P489" s="27">
        <f>(1-L489)/'I Disease Parameters'!$E$13</f>
        <v>7.5000000000000067E-4</v>
      </c>
      <c r="Q489" s="19">
        <f t="shared" si="178"/>
        <v>574231.70264956576</v>
      </c>
      <c r="R489" s="17">
        <f t="shared" si="179"/>
        <v>79.237799133810242</v>
      </c>
      <c r="S489" s="17">
        <f t="shared" si="180"/>
        <v>834.18396360692418</v>
      </c>
      <c r="T489" s="17">
        <f t="shared" si="181"/>
        <v>195.67278176831749</v>
      </c>
      <c r="U489" s="17">
        <f t="shared" si="182"/>
        <v>5244610.7701651314</v>
      </c>
      <c r="V489" s="17">
        <f t="shared" si="183"/>
        <v>15041.56521179111</v>
      </c>
      <c r="W489" s="17">
        <f t="shared" si="184"/>
        <v>5819951.5673592063</v>
      </c>
      <c r="X489" s="18">
        <f t="shared" ca="1" si="175"/>
        <v>218477.31787760227</v>
      </c>
      <c r="Y489" s="17">
        <f t="shared" si="185"/>
        <v>120.45859263150487</v>
      </c>
      <c r="Z489" s="17">
        <f t="shared" si="186"/>
        <v>-2.8277237680815688</v>
      </c>
      <c r="AA489" s="17">
        <f t="shared" si="187"/>
        <v>-29.922547942884762</v>
      </c>
      <c r="AB489" s="17">
        <f t="shared" si="188"/>
        <v>-7.0188692801090156</v>
      </c>
      <c r="AC489" s="17">
        <f t="shared" si="189"/>
        <v>-18.656349327415228</v>
      </c>
      <c r="AD489" s="18">
        <f t="shared" si="190"/>
        <v>0.15201873828664247</v>
      </c>
      <c r="AE489" s="19">
        <f>IF($B489&gt;$C$1,"",p_2*$Q488*($S488/$W488)+p_3*$Q488*($T488/$W488))</f>
        <v>13.586504997542018</v>
      </c>
      <c r="AF489" s="17">
        <f>IF($B489&gt;$C$1,"",p_4*$R488)</f>
        <v>13.294614710106474</v>
      </c>
      <c r="AG489" s="17">
        <f>IF($B489&gt;$C$1,"",p_5*$R488)</f>
        <v>3.1184898702718886</v>
      </c>
      <c r="AH489" s="18">
        <f t="shared" si="191"/>
        <v>16.413104580378363</v>
      </c>
      <c r="AI489" s="72"/>
      <c r="AJ489" s="73"/>
      <c r="AK489" s="73"/>
      <c r="AL489" s="72"/>
      <c r="AM489" s="73"/>
      <c r="AN489" s="73">
        <f t="shared" si="192"/>
        <v>518</v>
      </c>
      <c r="AO489" s="19" t="str">
        <f t="shared" ca="1" si="193"/>
        <v>-</v>
      </c>
      <c r="AP489" s="17" t="str">
        <f t="shared" ca="1" si="194"/>
        <v>-</v>
      </c>
      <c r="AQ489" s="17" t="str">
        <f t="shared" ca="1" si="195"/>
        <v>-</v>
      </c>
      <c r="AR489" s="66" t="str">
        <f t="shared" ca="1" si="196"/>
        <v>-</v>
      </c>
    </row>
    <row r="490" spans="1:44" s="1" customFormat="1" ht="12" x14ac:dyDescent="0.35">
      <c r="A490" s="84"/>
      <c r="B490" s="40">
        <f t="shared" si="176"/>
        <v>487</v>
      </c>
      <c r="C490" s="41">
        <f t="shared" si="177"/>
        <v>44338</v>
      </c>
      <c r="D490" s="28">
        <f>'I Disease Parameters'!$E$6/(1000*365)</f>
        <v>2.4383561643835616E-5</v>
      </c>
      <c r="E490" s="28">
        <f>'I Disease Parameters'!$E$7/(1000*365)</f>
        <v>1.3698630136986302E-5</v>
      </c>
      <c r="F490" s="27">
        <f>(1-'I Disease Parameters'!$E$8)/'I Disease Parameters'!$E$10</f>
        <v>0.16200000000000001</v>
      </c>
      <c r="G490" s="27">
        <f>'I Disease Parameters'!$E$8/'I Disease Parameters'!$E$11</f>
        <v>3.7999999999999999E-2</v>
      </c>
      <c r="H490" s="27">
        <f>1/'I Disease Parameters'!$E$12</f>
        <v>0.05</v>
      </c>
      <c r="I490" s="27">
        <f>'I Disease Parameters'!$E$9/'I Disease Parameters'!$E$14</f>
        <v>0</v>
      </c>
      <c r="J490" s="82">
        <f t="shared" si="197"/>
        <v>2.9622548171950012</v>
      </c>
      <c r="K490" s="60">
        <f t="shared" si="198"/>
        <v>0.96147505943347544</v>
      </c>
      <c r="L490" s="30">
        <f t="shared" si="199"/>
        <v>0.98499999999999999</v>
      </c>
      <c r="M490" s="27">
        <f>J490/'I Disease Parameters'!$E$12</f>
        <v>0.14811274085975007</v>
      </c>
      <c r="N490" s="27">
        <f>K490/'I Disease Parameters'!$E$13</f>
        <v>4.8073752971673774E-2</v>
      </c>
      <c r="O490" s="27">
        <f>L490/'I Disease Parameters'!$E$13</f>
        <v>4.9250000000000002E-2</v>
      </c>
      <c r="P490" s="27">
        <f>(1-L490)/'I Disease Parameters'!$E$13</f>
        <v>7.5000000000000067E-4</v>
      </c>
      <c r="Q490" s="19">
        <f t="shared" si="178"/>
        <v>574352.62897022802</v>
      </c>
      <c r="R490" s="17">
        <f t="shared" si="179"/>
        <v>76.507793294847886</v>
      </c>
      <c r="S490" s="17">
        <f t="shared" si="180"/>
        <v>805.29986170867153</v>
      </c>
      <c r="T490" s="17">
        <f t="shared" si="181"/>
        <v>188.8974985979211</v>
      </c>
      <c r="U490" s="17">
        <f t="shared" si="182"/>
        <v>5244590.2722646613</v>
      </c>
      <c r="V490" s="17">
        <f t="shared" si="183"/>
        <v>15041.711966377437</v>
      </c>
      <c r="W490" s="17">
        <f t="shared" si="184"/>
        <v>5820013.6063884906</v>
      </c>
      <c r="X490" s="18">
        <f t="shared" ca="1" si="175"/>
        <v>218477.31787760227</v>
      </c>
      <c r="Y490" s="17">
        <f t="shared" si="185"/>
        <v>120.92632066225633</v>
      </c>
      <c r="Z490" s="17">
        <f t="shared" si="186"/>
        <v>-2.7300058389623558</v>
      </c>
      <c r="AA490" s="17">
        <f t="shared" si="187"/>
        <v>-28.884101898252652</v>
      </c>
      <c r="AB490" s="17">
        <f t="shared" si="188"/>
        <v>-6.7752831703963921</v>
      </c>
      <c r="AC490" s="17">
        <f t="shared" si="189"/>
        <v>-20.497900470159948</v>
      </c>
      <c r="AD490" s="18">
        <f t="shared" si="190"/>
        <v>0.14675458632700611</v>
      </c>
      <c r="AE490" s="19">
        <f>IF($B490&gt;$C$1,"",p_2*$Q489*($S489/$W489)+p_3*$Q489*($T489/$W489))</f>
        <v>13.118639437102908</v>
      </c>
      <c r="AF490" s="17">
        <f>IF($B490&gt;$C$1,"",p_4*$R489)</f>
        <v>12.836523459677259</v>
      </c>
      <c r="AG490" s="17">
        <f>IF($B490&gt;$C$1,"",p_5*$R489)</f>
        <v>3.0110363670847891</v>
      </c>
      <c r="AH490" s="18">
        <f t="shared" si="191"/>
        <v>15.847559826762048</v>
      </c>
      <c r="AI490" s="72"/>
      <c r="AJ490" s="73"/>
      <c r="AK490" s="73"/>
      <c r="AL490" s="72"/>
      <c r="AM490" s="73"/>
      <c r="AN490" s="73">
        <f t="shared" si="192"/>
        <v>518</v>
      </c>
      <c r="AO490" s="19" t="str">
        <f t="shared" ca="1" si="193"/>
        <v>-</v>
      </c>
      <c r="AP490" s="17" t="str">
        <f t="shared" ca="1" si="194"/>
        <v>-</v>
      </c>
      <c r="AQ490" s="17" t="str">
        <f t="shared" ca="1" si="195"/>
        <v>-</v>
      </c>
      <c r="AR490" s="66" t="str">
        <f t="shared" ca="1" si="196"/>
        <v>-</v>
      </c>
    </row>
    <row r="491" spans="1:44" s="1" customFormat="1" ht="12" x14ac:dyDescent="0.35">
      <c r="A491" s="84"/>
      <c r="B491" s="40">
        <f t="shared" si="176"/>
        <v>488</v>
      </c>
      <c r="C491" s="41">
        <f t="shared" si="177"/>
        <v>44339</v>
      </c>
      <c r="D491" s="28">
        <f>'I Disease Parameters'!$E$6/(1000*365)</f>
        <v>2.4383561643835616E-5</v>
      </c>
      <c r="E491" s="28">
        <f>'I Disease Parameters'!$E$7/(1000*365)</f>
        <v>1.3698630136986302E-5</v>
      </c>
      <c r="F491" s="27">
        <f>(1-'I Disease Parameters'!$E$8)/'I Disease Parameters'!$E$10</f>
        <v>0.16200000000000001</v>
      </c>
      <c r="G491" s="27">
        <f>'I Disease Parameters'!$E$8/'I Disease Parameters'!$E$11</f>
        <v>3.7999999999999999E-2</v>
      </c>
      <c r="H491" s="27">
        <f>1/'I Disease Parameters'!$E$12</f>
        <v>0.05</v>
      </c>
      <c r="I491" s="27">
        <f>'I Disease Parameters'!$E$9/'I Disease Parameters'!$E$14</f>
        <v>0</v>
      </c>
      <c r="J491" s="82">
        <f t="shared" si="197"/>
        <v>2.9622548171950012</v>
      </c>
      <c r="K491" s="60">
        <f t="shared" si="198"/>
        <v>0.96147505943347544</v>
      </c>
      <c r="L491" s="30">
        <f t="shared" si="199"/>
        <v>0.98499999999999999</v>
      </c>
      <c r="M491" s="27">
        <f>J491/'I Disease Parameters'!$E$12</f>
        <v>0.14811274085975007</v>
      </c>
      <c r="N491" s="27">
        <f>K491/'I Disease Parameters'!$E$13</f>
        <v>4.8073752971673774E-2</v>
      </c>
      <c r="O491" s="27">
        <f>L491/'I Disease Parameters'!$E$13</f>
        <v>4.9250000000000002E-2</v>
      </c>
      <c r="P491" s="27">
        <f>(1-L491)/'I Disease Parameters'!$E$13</f>
        <v>7.5000000000000067E-4</v>
      </c>
      <c r="Q491" s="19">
        <f t="shared" si="178"/>
        <v>574474.00685562601</v>
      </c>
      <c r="R491" s="17">
        <f t="shared" si="179"/>
        <v>73.872117492815434</v>
      </c>
      <c r="S491" s="17">
        <f t="shared" si="180"/>
        <v>777.41809963204844</v>
      </c>
      <c r="T491" s="17">
        <f t="shared" si="181"/>
        <v>182.35733217626216</v>
      </c>
      <c r="U491" s="17">
        <f t="shared" si="182"/>
        <v>5244567.9967571925</v>
      </c>
      <c r="V491" s="17">
        <f t="shared" si="183"/>
        <v>15041.853639501385</v>
      </c>
      <c r="W491" s="17">
        <f t="shared" si="184"/>
        <v>5820075.6511621196</v>
      </c>
      <c r="X491" s="18">
        <f t="shared" ca="1" si="175"/>
        <v>218477.31787760227</v>
      </c>
      <c r="Y491" s="17">
        <f t="shared" si="185"/>
        <v>121.3778853979893</v>
      </c>
      <c r="Z491" s="17">
        <f t="shared" si="186"/>
        <v>-2.635675802032452</v>
      </c>
      <c r="AA491" s="17">
        <f t="shared" si="187"/>
        <v>-27.88176207662309</v>
      </c>
      <c r="AB491" s="17">
        <f t="shared" si="188"/>
        <v>-6.5401664216589381</v>
      </c>
      <c r="AC491" s="17">
        <f t="shared" si="189"/>
        <v>-22.275507468730211</v>
      </c>
      <c r="AD491" s="18">
        <f t="shared" si="190"/>
        <v>0.14167312394783949</v>
      </c>
      <c r="AE491" s="19">
        <f>IF($B491&gt;$C$1,"",p_2*$Q490*($S490/$W490)+p_3*$Q490*($T490/$W490))</f>
        <v>12.666930908900049</v>
      </c>
      <c r="AF491" s="17">
        <f>IF($B491&gt;$C$1,"",p_4*$R490)</f>
        <v>12.394262513765359</v>
      </c>
      <c r="AG491" s="17">
        <f>IF($B491&gt;$C$1,"",p_5*$R490)</f>
        <v>2.9072961452042194</v>
      </c>
      <c r="AH491" s="18">
        <f t="shared" si="191"/>
        <v>15.301558658969578</v>
      </c>
      <c r="AI491" s="72"/>
      <c r="AJ491" s="73"/>
      <c r="AK491" s="73"/>
      <c r="AL491" s="72"/>
      <c r="AM491" s="73"/>
      <c r="AN491" s="73">
        <f t="shared" si="192"/>
        <v>518</v>
      </c>
      <c r="AO491" s="19" t="str">
        <f t="shared" ca="1" si="193"/>
        <v>-</v>
      </c>
      <c r="AP491" s="17" t="str">
        <f t="shared" ca="1" si="194"/>
        <v>-</v>
      </c>
      <c r="AQ491" s="17" t="str">
        <f t="shared" ca="1" si="195"/>
        <v>-</v>
      </c>
      <c r="AR491" s="66" t="str">
        <f t="shared" ca="1" si="196"/>
        <v>-</v>
      </c>
    </row>
    <row r="492" spans="1:44" s="1" customFormat="1" ht="12" x14ac:dyDescent="0.35">
      <c r="A492" s="84"/>
      <c r="B492" s="40">
        <f t="shared" si="176"/>
        <v>489</v>
      </c>
      <c r="C492" s="41">
        <f t="shared" si="177"/>
        <v>44340</v>
      </c>
      <c r="D492" s="28">
        <f>'I Disease Parameters'!$E$6/(1000*365)</f>
        <v>2.4383561643835616E-5</v>
      </c>
      <c r="E492" s="28">
        <f>'I Disease Parameters'!$E$7/(1000*365)</f>
        <v>1.3698630136986302E-5</v>
      </c>
      <c r="F492" s="27">
        <f>(1-'I Disease Parameters'!$E$8)/'I Disease Parameters'!$E$10</f>
        <v>0.16200000000000001</v>
      </c>
      <c r="G492" s="27">
        <f>'I Disease Parameters'!$E$8/'I Disease Parameters'!$E$11</f>
        <v>3.7999999999999999E-2</v>
      </c>
      <c r="H492" s="27">
        <f>1/'I Disease Parameters'!$E$12</f>
        <v>0.05</v>
      </c>
      <c r="I492" s="27">
        <f>'I Disease Parameters'!$E$9/'I Disease Parameters'!$E$14</f>
        <v>0</v>
      </c>
      <c r="J492" s="82">
        <f t="shared" si="197"/>
        <v>2.9622548171950012</v>
      </c>
      <c r="K492" s="60">
        <f t="shared" si="198"/>
        <v>0.96147505943347544</v>
      </c>
      <c r="L492" s="30">
        <f t="shared" si="199"/>
        <v>0.98499999999999999</v>
      </c>
      <c r="M492" s="27">
        <f>J492/'I Disease Parameters'!$E$12</f>
        <v>0.14811274085975007</v>
      </c>
      <c r="N492" s="27">
        <f>K492/'I Disease Parameters'!$E$13</f>
        <v>4.8073752971673774E-2</v>
      </c>
      <c r="O492" s="27">
        <f>L492/'I Disease Parameters'!$E$13</f>
        <v>4.9250000000000002E-2</v>
      </c>
      <c r="P492" s="27">
        <f>(1-L492)/'I Disease Parameters'!$E$13</f>
        <v>7.5000000000000067E-4</v>
      </c>
      <c r="Q492" s="19">
        <f t="shared" si="178"/>
        <v>574595.82070237887</v>
      </c>
      <c r="R492" s="17">
        <f t="shared" si="179"/>
        <v>71.327501763131821</v>
      </c>
      <c r="S492" s="17">
        <f t="shared" si="180"/>
        <v>750.5038281212735</v>
      </c>
      <c r="T492" s="17">
        <f t="shared" si="181"/>
        <v>176.04410798652978</v>
      </c>
      <c r="U492" s="17">
        <f t="shared" si="182"/>
        <v>5244544.0053635677</v>
      </c>
      <c r="V492" s="17">
        <f t="shared" si="183"/>
        <v>15041.990407500518</v>
      </c>
      <c r="W492" s="17">
        <f t="shared" si="184"/>
        <v>5820137.701503817</v>
      </c>
      <c r="X492" s="18">
        <f t="shared" ca="1" si="175"/>
        <v>218477.31787760227</v>
      </c>
      <c r="Y492" s="17">
        <f t="shared" si="185"/>
        <v>121.81384675286245</v>
      </c>
      <c r="Z492" s="17">
        <f t="shared" si="186"/>
        <v>-2.5446157296836134</v>
      </c>
      <c r="AA492" s="17">
        <f t="shared" si="187"/>
        <v>-26.914271510774938</v>
      </c>
      <c r="AB492" s="17">
        <f t="shared" si="188"/>
        <v>-6.3132241897323809</v>
      </c>
      <c r="AC492" s="17">
        <f t="shared" si="189"/>
        <v>-23.991393624804914</v>
      </c>
      <c r="AD492" s="18">
        <f t="shared" si="190"/>
        <v>0.13676799913264404</v>
      </c>
      <c r="AE492" s="19">
        <f>IF($B492&gt;$C$1,"",p_2*$Q491*($S491/$W491)+p_3*$Q491*($T491/$W491))</f>
        <v>12.23081971569443</v>
      </c>
      <c r="AF492" s="17">
        <f>IF($B492&gt;$C$1,"",p_4*$R491)</f>
        <v>11.9672830338361</v>
      </c>
      <c r="AG492" s="17">
        <f>IF($B492&gt;$C$1,"",p_5*$R491)</f>
        <v>2.8071404647269866</v>
      </c>
      <c r="AH492" s="18">
        <f t="shared" si="191"/>
        <v>14.774423498563086</v>
      </c>
      <c r="AI492" s="72"/>
      <c r="AJ492" s="73"/>
      <c r="AK492" s="73"/>
      <c r="AL492" s="72"/>
      <c r="AM492" s="73"/>
      <c r="AN492" s="73">
        <f t="shared" si="192"/>
        <v>518</v>
      </c>
      <c r="AO492" s="19" t="str">
        <f t="shared" ca="1" si="193"/>
        <v>-</v>
      </c>
      <c r="AP492" s="17" t="str">
        <f t="shared" ca="1" si="194"/>
        <v>-</v>
      </c>
      <c r="AQ492" s="17" t="str">
        <f t="shared" ca="1" si="195"/>
        <v>-</v>
      </c>
      <c r="AR492" s="66" t="str">
        <f t="shared" ca="1" si="196"/>
        <v>-</v>
      </c>
    </row>
    <row r="493" spans="1:44" s="1" customFormat="1" ht="12" x14ac:dyDescent="0.35">
      <c r="A493" s="84"/>
      <c r="B493" s="40">
        <f t="shared" si="176"/>
        <v>490</v>
      </c>
      <c r="C493" s="41">
        <f t="shared" si="177"/>
        <v>44341</v>
      </c>
      <c r="D493" s="28">
        <f>'I Disease Parameters'!$E$6/(1000*365)</f>
        <v>2.4383561643835616E-5</v>
      </c>
      <c r="E493" s="28">
        <f>'I Disease Parameters'!$E$7/(1000*365)</f>
        <v>1.3698630136986302E-5</v>
      </c>
      <c r="F493" s="27">
        <f>(1-'I Disease Parameters'!$E$8)/'I Disease Parameters'!$E$10</f>
        <v>0.16200000000000001</v>
      </c>
      <c r="G493" s="27">
        <f>'I Disease Parameters'!$E$8/'I Disease Parameters'!$E$11</f>
        <v>3.7999999999999999E-2</v>
      </c>
      <c r="H493" s="27">
        <f>1/'I Disease Parameters'!$E$12</f>
        <v>0.05</v>
      </c>
      <c r="I493" s="27">
        <f>'I Disease Parameters'!$E$9/'I Disease Parameters'!$E$14</f>
        <v>0</v>
      </c>
      <c r="J493" s="82">
        <f t="shared" si="197"/>
        <v>2.9622548171950012</v>
      </c>
      <c r="K493" s="60">
        <f t="shared" si="198"/>
        <v>0.96147505943347544</v>
      </c>
      <c r="L493" s="30">
        <f t="shared" si="199"/>
        <v>0.98499999999999999</v>
      </c>
      <c r="M493" s="27">
        <f>J493/'I Disease Parameters'!$E$12</f>
        <v>0.14811274085975007</v>
      </c>
      <c r="N493" s="27">
        <f>K493/'I Disease Parameters'!$E$13</f>
        <v>4.8073752971673774E-2</v>
      </c>
      <c r="O493" s="27">
        <f>L493/'I Disease Parameters'!$E$13</f>
        <v>4.9250000000000002E-2</v>
      </c>
      <c r="P493" s="27">
        <f>(1-L493)/'I Disease Parameters'!$E$13</f>
        <v>7.5000000000000067E-4</v>
      </c>
      <c r="Q493" s="19">
        <f t="shared" si="178"/>
        <v>574718.05544755282</v>
      </c>
      <c r="R493" s="17">
        <f t="shared" si="179"/>
        <v>68.87078994174172</v>
      </c>
      <c r="S493" s="17">
        <f t="shared" si="180"/>
        <v>724.52341112647935</v>
      </c>
      <c r="T493" s="17">
        <f t="shared" si="181"/>
        <v>169.94993609107919</v>
      </c>
      <c r="U493" s="17">
        <f t="shared" si="182"/>
        <v>5244518.3576587252</v>
      </c>
      <c r="V493" s="17">
        <f t="shared" si="183"/>
        <v>15042.122440581508</v>
      </c>
      <c r="W493" s="17">
        <f t="shared" si="184"/>
        <v>5820199.7572434377</v>
      </c>
      <c r="X493" s="18">
        <f t="shared" ca="1" si="175"/>
        <v>218477.31787760227</v>
      </c>
      <c r="Y493" s="17">
        <f t="shared" si="185"/>
        <v>122.23474517394789</v>
      </c>
      <c r="Z493" s="17">
        <f t="shared" si="186"/>
        <v>-2.4567118213901011</v>
      </c>
      <c r="AA493" s="17">
        <f t="shared" si="187"/>
        <v>-25.980416994794155</v>
      </c>
      <c r="AB493" s="17">
        <f t="shared" si="188"/>
        <v>-6.0941718954505859</v>
      </c>
      <c r="AC493" s="17">
        <f t="shared" si="189"/>
        <v>-25.647704842500389</v>
      </c>
      <c r="AD493" s="18">
        <f t="shared" si="190"/>
        <v>0.13203308099036803</v>
      </c>
      <c r="AE493" s="19">
        <f>IF($B493&gt;$C$1,"",p_2*$Q492*($S492/$W492)+p_3*$Q492*($T492/$W492))</f>
        <v>11.809765620301507</v>
      </c>
      <c r="AF493" s="17">
        <f>IF($B493&gt;$C$1,"",p_4*$R492)</f>
        <v>11.555055285627356</v>
      </c>
      <c r="AG493" s="17">
        <f>IF($B493&gt;$C$1,"",p_5*$R492)</f>
        <v>2.710445066999009</v>
      </c>
      <c r="AH493" s="18">
        <f t="shared" si="191"/>
        <v>14.265500352626365</v>
      </c>
      <c r="AI493" s="72"/>
      <c r="AJ493" s="73"/>
      <c r="AK493" s="73"/>
      <c r="AL493" s="72"/>
      <c r="AM493" s="73"/>
      <c r="AN493" s="73">
        <f t="shared" si="192"/>
        <v>518</v>
      </c>
      <c r="AO493" s="19" t="str">
        <f t="shared" ca="1" si="193"/>
        <v>-</v>
      </c>
      <c r="AP493" s="17" t="str">
        <f t="shared" ca="1" si="194"/>
        <v>-</v>
      </c>
      <c r="AQ493" s="17" t="str">
        <f t="shared" ca="1" si="195"/>
        <v>-</v>
      </c>
      <c r="AR493" s="66" t="str">
        <f t="shared" ca="1" si="196"/>
        <v>-</v>
      </c>
    </row>
    <row r="494" spans="1:44" s="1" customFormat="1" ht="12" x14ac:dyDescent="0.35">
      <c r="A494" s="84"/>
      <c r="B494" s="40">
        <f t="shared" si="176"/>
        <v>491</v>
      </c>
      <c r="C494" s="41">
        <f t="shared" si="177"/>
        <v>44342</v>
      </c>
      <c r="D494" s="28">
        <f>'I Disease Parameters'!$E$6/(1000*365)</f>
        <v>2.4383561643835616E-5</v>
      </c>
      <c r="E494" s="28">
        <f>'I Disease Parameters'!$E$7/(1000*365)</f>
        <v>1.3698630136986302E-5</v>
      </c>
      <c r="F494" s="27">
        <f>(1-'I Disease Parameters'!$E$8)/'I Disease Parameters'!$E$10</f>
        <v>0.16200000000000001</v>
      </c>
      <c r="G494" s="27">
        <f>'I Disease Parameters'!$E$8/'I Disease Parameters'!$E$11</f>
        <v>3.7999999999999999E-2</v>
      </c>
      <c r="H494" s="27">
        <f>1/'I Disease Parameters'!$E$12</f>
        <v>0.05</v>
      </c>
      <c r="I494" s="27">
        <f>'I Disease Parameters'!$E$9/'I Disease Parameters'!$E$14</f>
        <v>0</v>
      </c>
      <c r="J494" s="82">
        <f t="shared" si="197"/>
        <v>2.9622548171950012</v>
      </c>
      <c r="K494" s="60">
        <f t="shared" si="198"/>
        <v>0.96147505943347544</v>
      </c>
      <c r="L494" s="30">
        <f t="shared" si="199"/>
        <v>0.98499999999999999</v>
      </c>
      <c r="M494" s="27">
        <f>J494/'I Disease Parameters'!$E$12</f>
        <v>0.14811274085975007</v>
      </c>
      <c r="N494" s="27">
        <f>K494/'I Disease Parameters'!$E$13</f>
        <v>4.8073752971673774E-2</v>
      </c>
      <c r="O494" s="27">
        <f>L494/'I Disease Parameters'!$E$13</f>
        <v>4.9250000000000002E-2</v>
      </c>
      <c r="P494" s="27">
        <f>(1-L494)/'I Disease Parameters'!$E$13</f>
        <v>7.5000000000000067E-4</v>
      </c>
      <c r="Q494" s="19">
        <f t="shared" si="178"/>
        <v>574840.69654987263</v>
      </c>
      <c r="R494" s="17">
        <f t="shared" si="179"/>
        <v>66.498935683641619</v>
      </c>
      <c r="S494" s="17">
        <f t="shared" si="180"/>
        <v>699.44438356248293</v>
      </c>
      <c r="T494" s="17">
        <f t="shared" si="181"/>
        <v>164.06720122299512</v>
      </c>
      <c r="U494" s="17">
        <f t="shared" si="182"/>
        <v>5244491.1111464063</v>
      </c>
      <c r="V494" s="17">
        <f t="shared" si="183"/>
        <v>15042.249903033577</v>
      </c>
      <c r="W494" s="17">
        <f t="shared" si="184"/>
        <v>5820261.8182167476</v>
      </c>
      <c r="X494" s="18">
        <f t="shared" ca="1" si="175"/>
        <v>218477.31787760227</v>
      </c>
      <c r="Y494" s="17">
        <f t="shared" si="185"/>
        <v>122.64110231981613</v>
      </c>
      <c r="Z494" s="17">
        <f t="shared" si="186"/>
        <v>-2.3718542581001003</v>
      </c>
      <c r="AA494" s="17">
        <f t="shared" si="187"/>
        <v>-25.079027563996419</v>
      </c>
      <c r="AB494" s="17">
        <f t="shared" si="188"/>
        <v>-5.8827348680840714</v>
      </c>
      <c r="AC494" s="17">
        <f t="shared" si="189"/>
        <v>-27.246512318961322</v>
      </c>
      <c r="AD494" s="18">
        <f t="shared" si="190"/>
        <v>0.12746245206835738</v>
      </c>
      <c r="AE494" s="19">
        <f>IF($B494&gt;$C$1,"",p_2*$Q493*($S493/$W493)+p_3*$Q493*($T493/$W493))</f>
        <v>11.403247165726897</v>
      </c>
      <c r="AF494" s="17">
        <f>IF($B494&gt;$C$1,"",p_4*$R493)</f>
        <v>11.157067970562158</v>
      </c>
      <c r="AG494" s="17">
        <f>IF($B494&gt;$C$1,"",p_5*$R493)</f>
        <v>2.6170900177861851</v>
      </c>
      <c r="AH494" s="18">
        <f t="shared" si="191"/>
        <v>13.774157988348342</v>
      </c>
      <c r="AI494" s="72"/>
      <c r="AJ494" s="73"/>
      <c r="AK494" s="73"/>
      <c r="AL494" s="72"/>
      <c r="AM494" s="73"/>
      <c r="AN494" s="73">
        <f t="shared" si="192"/>
        <v>518</v>
      </c>
      <c r="AO494" s="19" t="str">
        <f t="shared" ca="1" si="193"/>
        <v>-</v>
      </c>
      <c r="AP494" s="17" t="str">
        <f t="shared" ca="1" si="194"/>
        <v>-</v>
      </c>
      <c r="AQ494" s="17" t="str">
        <f t="shared" ca="1" si="195"/>
        <v>-</v>
      </c>
      <c r="AR494" s="66" t="str">
        <f t="shared" ca="1" si="196"/>
        <v>-</v>
      </c>
    </row>
    <row r="495" spans="1:44" s="1" customFormat="1" ht="12" x14ac:dyDescent="0.35">
      <c r="A495" s="84"/>
      <c r="B495" s="40">
        <f t="shared" si="176"/>
        <v>492</v>
      </c>
      <c r="C495" s="41">
        <f t="shared" si="177"/>
        <v>44343</v>
      </c>
      <c r="D495" s="28">
        <f>'I Disease Parameters'!$E$6/(1000*365)</f>
        <v>2.4383561643835616E-5</v>
      </c>
      <c r="E495" s="28">
        <f>'I Disease Parameters'!$E$7/(1000*365)</f>
        <v>1.3698630136986302E-5</v>
      </c>
      <c r="F495" s="27">
        <f>(1-'I Disease Parameters'!$E$8)/'I Disease Parameters'!$E$10</f>
        <v>0.16200000000000001</v>
      </c>
      <c r="G495" s="27">
        <f>'I Disease Parameters'!$E$8/'I Disease Parameters'!$E$11</f>
        <v>3.7999999999999999E-2</v>
      </c>
      <c r="H495" s="27">
        <f>1/'I Disease Parameters'!$E$12</f>
        <v>0.05</v>
      </c>
      <c r="I495" s="27">
        <f>'I Disease Parameters'!$E$9/'I Disease Parameters'!$E$14</f>
        <v>0</v>
      </c>
      <c r="J495" s="82">
        <f t="shared" si="197"/>
        <v>2.9622548171950012</v>
      </c>
      <c r="K495" s="60">
        <f t="shared" si="198"/>
        <v>0.96147505943347544</v>
      </c>
      <c r="L495" s="30">
        <f t="shared" si="199"/>
        <v>0.98499999999999999</v>
      </c>
      <c r="M495" s="27">
        <f>J495/'I Disease Parameters'!$E$12</f>
        <v>0.14811274085975007</v>
      </c>
      <c r="N495" s="27">
        <f>K495/'I Disease Parameters'!$E$13</f>
        <v>4.8073752971673774E-2</v>
      </c>
      <c r="O495" s="27">
        <f>L495/'I Disease Parameters'!$E$13</f>
        <v>4.9250000000000002E-2</v>
      </c>
      <c r="P495" s="27">
        <f>(1-L495)/'I Disease Parameters'!$E$13</f>
        <v>7.5000000000000067E-4</v>
      </c>
      <c r="Q495" s="19">
        <f t="shared" si="178"/>
        <v>574963.7299715915</v>
      </c>
      <c r="R495" s="17">
        <f t="shared" si="179"/>
        <v>64.208998621809243</v>
      </c>
      <c r="S495" s="17">
        <f t="shared" si="180"/>
        <v>675.23541053519682</v>
      </c>
      <c r="T495" s="17">
        <f t="shared" si="181"/>
        <v>158.3885532219166</v>
      </c>
      <c r="U495" s="17">
        <f t="shared" si="182"/>
        <v>5244462.321331257</v>
      </c>
      <c r="V495" s="17">
        <f t="shared" si="183"/>
        <v>15042.372953434495</v>
      </c>
      <c r="W495" s="17">
        <f t="shared" si="184"/>
        <v>5820323.8842652272</v>
      </c>
      <c r="X495" s="18">
        <f t="shared" ca="1" si="175"/>
        <v>218477.31787760227</v>
      </c>
      <c r="Y495" s="17">
        <f t="shared" si="185"/>
        <v>123.0334217188647</v>
      </c>
      <c r="Z495" s="17">
        <f t="shared" si="186"/>
        <v>-2.2899370618323758</v>
      </c>
      <c r="AA495" s="17">
        <f t="shared" si="187"/>
        <v>-24.208973027286106</v>
      </c>
      <c r="AB495" s="17">
        <f t="shared" si="188"/>
        <v>-5.6786480010785283</v>
      </c>
      <c r="AC495" s="17">
        <f t="shared" si="189"/>
        <v>-28.789815149269998</v>
      </c>
      <c r="AD495" s="18">
        <f t="shared" si="190"/>
        <v>0.1230504009181459</v>
      </c>
      <c r="AE495" s="19">
        <f>IF($B495&gt;$C$1,"",p_2*$Q494*($S494/$W494)+p_3*$Q494*($T494/$W494))</f>
        <v>11.010761019220377</v>
      </c>
      <c r="AF495" s="17">
        <f>IF($B495&gt;$C$1,"",p_4*$R494)</f>
        <v>10.772827580749942</v>
      </c>
      <c r="AG495" s="17">
        <f>IF($B495&gt;$C$1,"",p_5*$R494)</f>
        <v>2.5269595559783813</v>
      </c>
      <c r="AH495" s="18">
        <f t="shared" si="191"/>
        <v>13.299787136728323</v>
      </c>
      <c r="AI495" s="72"/>
      <c r="AJ495" s="73"/>
      <c r="AK495" s="73"/>
      <c r="AL495" s="72"/>
      <c r="AM495" s="73"/>
      <c r="AN495" s="73">
        <f t="shared" si="192"/>
        <v>518</v>
      </c>
      <c r="AO495" s="19" t="str">
        <f t="shared" ca="1" si="193"/>
        <v>-</v>
      </c>
      <c r="AP495" s="17" t="str">
        <f t="shared" ca="1" si="194"/>
        <v>-</v>
      </c>
      <c r="AQ495" s="17" t="str">
        <f t="shared" ca="1" si="195"/>
        <v>-</v>
      </c>
      <c r="AR495" s="66" t="str">
        <f t="shared" ca="1" si="196"/>
        <v>-</v>
      </c>
    </row>
    <row r="496" spans="1:44" s="1" customFormat="1" ht="12" x14ac:dyDescent="0.35">
      <c r="A496" s="84"/>
      <c r="B496" s="40">
        <f t="shared" si="176"/>
        <v>493</v>
      </c>
      <c r="C496" s="41">
        <f t="shared" si="177"/>
        <v>44344</v>
      </c>
      <c r="D496" s="28">
        <f>'I Disease Parameters'!$E$6/(1000*365)</f>
        <v>2.4383561643835616E-5</v>
      </c>
      <c r="E496" s="28">
        <f>'I Disease Parameters'!$E$7/(1000*365)</f>
        <v>1.3698630136986302E-5</v>
      </c>
      <c r="F496" s="27">
        <f>(1-'I Disease Parameters'!$E$8)/'I Disease Parameters'!$E$10</f>
        <v>0.16200000000000001</v>
      </c>
      <c r="G496" s="27">
        <f>'I Disease Parameters'!$E$8/'I Disease Parameters'!$E$11</f>
        <v>3.7999999999999999E-2</v>
      </c>
      <c r="H496" s="27">
        <f>1/'I Disease Parameters'!$E$12</f>
        <v>0.05</v>
      </c>
      <c r="I496" s="27">
        <f>'I Disease Parameters'!$E$9/'I Disease Parameters'!$E$14</f>
        <v>0</v>
      </c>
      <c r="J496" s="82">
        <f t="shared" si="197"/>
        <v>2.9622548171950012</v>
      </c>
      <c r="K496" s="60">
        <f t="shared" si="198"/>
        <v>0.96147505943347544</v>
      </c>
      <c r="L496" s="30">
        <f t="shared" si="199"/>
        <v>0.98499999999999999</v>
      </c>
      <c r="M496" s="27">
        <f>J496/'I Disease Parameters'!$E$12</f>
        <v>0.14811274085975007</v>
      </c>
      <c r="N496" s="27">
        <f>K496/'I Disease Parameters'!$E$13</f>
        <v>4.8073752971673774E-2</v>
      </c>
      <c r="O496" s="27">
        <f>L496/'I Disease Parameters'!$E$13</f>
        <v>4.9250000000000002E-2</v>
      </c>
      <c r="P496" s="27">
        <f>(1-L496)/'I Disease Parameters'!$E$13</f>
        <v>7.5000000000000067E-4</v>
      </c>
      <c r="Q496" s="19">
        <f t="shared" si="178"/>
        <v>575087.14216099214</v>
      </c>
      <c r="R496" s="17">
        <f t="shared" si="179"/>
        <v>61.998140661521262</v>
      </c>
      <c r="S496" s="17">
        <f t="shared" si="180"/>
        <v>651.86624798502578</v>
      </c>
      <c r="T496" s="17">
        <f t="shared" si="181"/>
        <v>152.90689780224099</v>
      </c>
      <c r="U496" s="17">
        <f t="shared" si="182"/>
        <v>5244432.0417884225</v>
      </c>
      <c r="V496" s="17">
        <f t="shared" si="183"/>
        <v>15042.491744849411</v>
      </c>
      <c r="W496" s="17">
        <f t="shared" si="184"/>
        <v>5820385.9552358631</v>
      </c>
      <c r="X496" s="18">
        <f t="shared" ca="1" si="175"/>
        <v>218477.31787760227</v>
      </c>
      <c r="Y496" s="17">
        <f t="shared" si="185"/>
        <v>123.41218940063845</v>
      </c>
      <c r="Z496" s="17">
        <f t="shared" si="186"/>
        <v>-2.2108579602879814</v>
      </c>
      <c r="AA496" s="17">
        <f t="shared" si="187"/>
        <v>-23.36916255017104</v>
      </c>
      <c r="AB496" s="17">
        <f t="shared" si="188"/>
        <v>-5.4816554196756044</v>
      </c>
      <c r="AC496" s="17">
        <f t="shared" si="189"/>
        <v>-30.279542834497988</v>
      </c>
      <c r="AD496" s="18">
        <f t="shared" si="190"/>
        <v>0.11879141491590417</v>
      </c>
      <c r="AE496" s="19">
        <f>IF($B496&gt;$C$1,"",p_2*$Q495*($S495/$W495)+p_3*$Q495*($T495/$W495))</f>
        <v>10.631821339397446</v>
      </c>
      <c r="AF496" s="17">
        <f>IF($B496&gt;$C$1,"",p_4*$R495)</f>
        <v>10.401857776733097</v>
      </c>
      <c r="AG496" s="17">
        <f>IF($B496&gt;$C$1,"",p_5*$R495)</f>
        <v>2.4399419476287512</v>
      </c>
      <c r="AH496" s="18">
        <f t="shared" si="191"/>
        <v>12.841799724361849</v>
      </c>
      <c r="AI496" s="72"/>
      <c r="AJ496" s="73"/>
      <c r="AK496" s="73"/>
      <c r="AL496" s="72"/>
      <c r="AM496" s="73"/>
      <c r="AN496" s="73">
        <f t="shared" si="192"/>
        <v>518</v>
      </c>
      <c r="AO496" s="19" t="str">
        <f t="shared" ca="1" si="193"/>
        <v>-</v>
      </c>
      <c r="AP496" s="17" t="str">
        <f t="shared" ca="1" si="194"/>
        <v>-</v>
      </c>
      <c r="AQ496" s="17" t="str">
        <f t="shared" ca="1" si="195"/>
        <v>-</v>
      </c>
      <c r="AR496" s="66" t="str">
        <f t="shared" ca="1" si="196"/>
        <v>-</v>
      </c>
    </row>
    <row r="497" spans="1:44" s="1" customFormat="1" ht="12" x14ac:dyDescent="0.35">
      <c r="A497" s="84"/>
      <c r="B497" s="40">
        <f t="shared" si="176"/>
        <v>494</v>
      </c>
      <c r="C497" s="41">
        <f t="shared" si="177"/>
        <v>44345</v>
      </c>
      <c r="D497" s="28">
        <f>'I Disease Parameters'!$E$6/(1000*365)</f>
        <v>2.4383561643835616E-5</v>
      </c>
      <c r="E497" s="28">
        <f>'I Disease Parameters'!$E$7/(1000*365)</f>
        <v>1.3698630136986302E-5</v>
      </c>
      <c r="F497" s="27">
        <f>(1-'I Disease Parameters'!$E$8)/'I Disease Parameters'!$E$10</f>
        <v>0.16200000000000001</v>
      </c>
      <c r="G497" s="27">
        <f>'I Disease Parameters'!$E$8/'I Disease Parameters'!$E$11</f>
        <v>3.7999999999999999E-2</v>
      </c>
      <c r="H497" s="27">
        <f>1/'I Disease Parameters'!$E$12</f>
        <v>0.05</v>
      </c>
      <c r="I497" s="27">
        <f>'I Disease Parameters'!$E$9/'I Disease Parameters'!$E$14</f>
        <v>0</v>
      </c>
      <c r="J497" s="82">
        <f t="shared" si="197"/>
        <v>2.9622548171950012</v>
      </c>
      <c r="K497" s="60">
        <f t="shared" si="198"/>
        <v>0.96147505943347544</v>
      </c>
      <c r="L497" s="30">
        <f t="shared" si="199"/>
        <v>0.98499999999999999</v>
      </c>
      <c r="M497" s="27">
        <f>J497/'I Disease Parameters'!$E$12</f>
        <v>0.14811274085975007</v>
      </c>
      <c r="N497" s="27">
        <f>K497/'I Disease Parameters'!$E$13</f>
        <v>4.8073752971673774E-2</v>
      </c>
      <c r="O497" s="27">
        <f>L497/'I Disease Parameters'!$E$13</f>
        <v>4.9250000000000002E-2</v>
      </c>
      <c r="P497" s="27">
        <f>(1-L497)/'I Disease Parameters'!$E$13</f>
        <v>7.5000000000000067E-4</v>
      </c>
      <c r="Q497" s="19">
        <f t="shared" si="178"/>
        <v>575210.92003549985</v>
      </c>
      <c r="R497" s="17">
        <f t="shared" si="179"/>
        <v>59.863622405227204</v>
      </c>
      <c r="S497" s="17">
        <f t="shared" si="180"/>
        <v>629.307704698311</v>
      </c>
      <c r="T497" s="17">
        <f t="shared" si="181"/>
        <v>147.6153876422284</v>
      </c>
      <c r="U497" s="17">
        <f t="shared" si="182"/>
        <v>5244400.3242307194</v>
      </c>
      <c r="V497" s="17">
        <f t="shared" si="183"/>
        <v>15042.606425022763</v>
      </c>
      <c r="W497" s="17">
        <f t="shared" si="184"/>
        <v>5820448.0309809651</v>
      </c>
      <c r="X497" s="18">
        <f t="shared" ca="1" si="175"/>
        <v>218477.31787760227</v>
      </c>
      <c r="Y497" s="17">
        <f t="shared" si="185"/>
        <v>123.77787450770847</v>
      </c>
      <c r="Z497" s="17">
        <f t="shared" si="186"/>
        <v>-2.1345182562940579</v>
      </c>
      <c r="AA497" s="17">
        <f t="shared" si="187"/>
        <v>-22.55854328671478</v>
      </c>
      <c r="AB497" s="17">
        <f t="shared" si="188"/>
        <v>-5.2915101600125922</v>
      </c>
      <c r="AC497" s="17">
        <f t="shared" si="189"/>
        <v>-31.717557703144848</v>
      </c>
      <c r="AD497" s="18">
        <f t="shared" si="190"/>
        <v>0.11468017335209879</v>
      </c>
      <c r="AE497" s="19">
        <f>IF($B497&gt;$C$1,"",p_2*$Q496*($S496/$W496)+p_3*$Q496*($T496/$W496))</f>
        <v>10.265959165608315</v>
      </c>
      <c r="AF497" s="17">
        <f>IF($B497&gt;$C$1,"",p_4*$R496)</f>
        <v>10.043698787166445</v>
      </c>
      <c r="AG497" s="17">
        <f>IF($B497&gt;$C$1,"",p_5*$R496)</f>
        <v>2.3559293451378078</v>
      </c>
      <c r="AH497" s="18">
        <f t="shared" si="191"/>
        <v>12.399628132304253</v>
      </c>
      <c r="AI497" s="72"/>
      <c r="AJ497" s="73"/>
      <c r="AK497" s="73"/>
      <c r="AL497" s="72"/>
      <c r="AM497" s="73"/>
      <c r="AN497" s="73">
        <f t="shared" si="192"/>
        <v>518</v>
      </c>
      <c r="AO497" s="19" t="str">
        <f t="shared" ca="1" si="193"/>
        <v>-</v>
      </c>
      <c r="AP497" s="17" t="str">
        <f t="shared" ca="1" si="194"/>
        <v>-</v>
      </c>
      <c r="AQ497" s="17" t="str">
        <f t="shared" ca="1" si="195"/>
        <v>-</v>
      </c>
      <c r="AR497" s="66" t="str">
        <f t="shared" ca="1" si="196"/>
        <v>-</v>
      </c>
    </row>
    <row r="498" spans="1:44" s="1" customFormat="1" ht="12" x14ac:dyDescent="0.35">
      <c r="A498" s="84"/>
      <c r="B498" s="40">
        <f t="shared" si="176"/>
        <v>495</v>
      </c>
      <c r="C498" s="41">
        <f t="shared" si="177"/>
        <v>44346</v>
      </c>
      <c r="D498" s="28">
        <f>'I Disease Parameters'!$E$6/(1000*365)</f>
        <v>2.4383561643835616E-5</v>
      </c>
      <c r="E498" s="28">
        <f>'I Disease Parameters'!$E$7/(1000*365)</f>
        <v>1.3698630136986302E-5</v>
      </c>
      <c r="F498" s="27">
        <f>(1-'I Disease Parameters'!$E$8)/'I Disease Parameters'!$E$10</f>
        <v>0.16200000000000001</v>
      </c>
      <c r="G498" s="27">
        <f>'I Disease Parameters'!$E$8/'I Disease Parameters'!$E$11</f>
        <v>3.7999999999999999E-2</v>
      </c>
      <c r="H498" s="27">
        <f>1/'I Disease Parameters'!$E$12</f>
        <v>0.05</v>
      </c>
      <c r="I498" s="27">
        <f>'I Disease Parameters'!$E$9/'I Disease Parameters'!$E$14</f>
        <v>0</v>
      </c>
      <c r="J498" s="82">
        <f t="shared" si="197"/>
        <v>2.9622548171950012</v>
      </c>
      <c r="K498" s="60">
        <f t="shared" si="198"/>
        <v>0.96147505943347544</v>
      </c>
      <c r="L498" s="30">
        <f t="shared" si="199"/>
        <v>0.98499999999999999</v>
      </c>
      <c r="M498" s="27">
        <f>J498/'I Disease Parameters'!$E$12</f>
        <v>0.14811274085975007</v>
      </c>
      <c r="N498" s="27">
        <f>K498/'I Disease Parameters'!$E$13</f>
        <v>4.8073752971673774E-2</v>
      </c>
      <c r="O498" s="27">
        <f>L498/'I Disease Parameters'!$E$13</f>
        <v>4.9250000000000002E-2</v>
      </c>
      <c r="P498" s="27">
        <f>(1-L498)/'I Disease Parameters'!$E$13</f>
        <v>7.5000000000000067E-4</v>
      </c>
      <c r="Q498" s="19">
        <f t="shared" si="178"/>
        <v>575335.05096538481</v>
      </c>
      <c r="R498" s="17">
        <f t="shared" si="179"/>
        <v>57.802799703323828</v>
      </c>
      <c r="S498" s="17">
        <f t="shared" si="180"/>
        <v>607.53160563955328</v>
      </c>
      <c r="T498" s="17">
        <f t="shared" si="181"/>
        <v>142.50741378291775</v>
      </c>
      <c r="U498" s="17">
        <f t="shared" si="182"/>
        <v>5244367.2185734631</v>
      </c>
      <c r="V498" s="17">
        <f t="shared" si="183"/>
        <v>15042.717136563495</v>
      </c>
      <c r="W498" s="17">
        <f t="shared" si="184"/>
        <v>5820510.1113579739</v>
      </c>
      <c r="X498" s="18">
        <f t="shared" ca="1" si="175"/>
        <v>218477.31787760227</v>
      </c>
      <c r="Y498" s="17">
        <f t="shared" si="185"/>
        <v>124.13092988496646</v>
      </c>
      <c r="Z498" s="17">
        <f t="shared" si="186"/>
        <v>-2.0608227019033762</v>
      </c>
      <c r="AA498" s="17">
        <f t="shared" si="187"/>
        <v>-21.776099058757723</v>
      </c>
      <c r="AB498" s="17">
        <f t="shared" si="188"/>
        <v>-5.107973859310647</v>
      </c>
      <c r="AC498" s="17">
        <f t="shared" si="189"/>
        <v>-33.10565725620836</v>
      </c>
      <c r="AD498" s="18">
        <f t="shared" si="190"/>
        <v>0.11071154073215439</v>
      </c>
      <c r="AE498" s="19">
        <f>IF($B498&gt;$C$1,"",p_2*$Q497*($S497/$W497)+p_3*$Q497*($T497/$W497))</f>
        <v>9.9127218287640595</v>
      </c>
      <c r="AF498" s="17">
        <f>IF($B498&gt;$C$1,"",p_4*$R497)</f>
        <v>9.6979068296468078</v>
      </c>
      <c r="AG498" s="17">
        <f>IF($B498&gt;$C$1,"",p_5*$R497)</f>
        <v>2.2748176513986338</v>
      </c>
      <c r="AH498" s="18">
        <f t="shared" si="191"/>
        <v>11.972724481045441</v>
      </c>
      <c r="AI498" s="72"/>
      <c r="AJ498" s="73"/>
      <c r="AK498" s="73"/>
      <c r="AL498" s="72"/>
      <c r="AM498" s="73"/>
      <c r="AN498" s="73">
        <f t="shared" si="192"/>
        <v>518</v>
      </c>
      <c r="AO498" s="19" t="str">
        <f t="shared" ca="1" si="193"/>
        <v>-</v>
      </c>
      <c r="AP498" s="17" t="str">
        <f t="shared" ca="1" si="194"/>
        <v>-</v>
      </c>
      <c r="AQ498" s="17" t="str">
        <f t="shared" ca="1" si="195"/>
        <v>-</v>
      </c>
      <c r="AR498" s="66" t="str">
        <f t="shared" ca="1" si="196"/>
        <v>-</v>
      </c>
    </row>
    <row r="499" spans="1:44" s="1" customFormat="1" ht="12" x14ac:dyDescent="0.35">
      <c r="A499" s="84"/>
      <c r="B499" s="40">
        <f t="shared" si="176"/>
        <v>496</v>
      </c>
      <c r="C499" s="41">
        <f t="shared" si="177"/>
        <v>44347</v>
      </c>
      <c r="D499" s="28">
        <f>'I Disease Parameters'!$E$6/(1000*365)</f>
        <v>2.4383561643835616E-5</v>
      </c>
      <c r="E499" s="28">
        <f>'I Disease Parameters'!$E$7/(1000*365)</f>
        <v>1.3698630136986302E-5</v>
      </c>
      <c r="F499" s="27">
        <f>(1-'I Disease Parameters'!$E$8)/'I Disease Parameters'!$E$10</f>
        <v>0.16200000000000001</v>
      </c>
      <c r="G499" s="27">
        <f>'I Disease Parameters'!$E$8/'I Disease Parameters'!$E$11</f>
        <v>3.7999999999999999E-2</v>
      </c>
      <c r="H499" s="27">
        <f>1/'I Disease Parameters'!$E$12</f>
        <v>0.05</v>
      </c>
      <c r="I499" s="27">
        <f>'I Disease Parameters'!$E$9/'I Disease Parameters'!$E$14</f>
        <v>0</v>
      </c>
      <c r="J499" s="82">
        <f t="shared" si="197"/>
        <v>2.9622548171950012</v>
      </c>
      <c r="K499" s="60">
        <f t="shared" si="198"/>
        <v>0.96147505943347544</v>
      </c>
      <c r="L499" s="30">
        <f t="shared" si="199"/>
        <v>0.98499999999999999</v>
      </c>
      <c r="M499" s="27">
        <f>J499/'I Disease Parameters'!$E$12</f>
        <v>0.14811274085975007</v>
      </c>
      <c r="N499" s="27">
        <f>K499/'I Disease Parameters'!$E$13</f>
        <v>4.8073752971673774E-2</v>
      </c>
      <c r="O499" s="27">
        <f>L499/'I Disease Parameters'!$E$13</f>
        <v>4.9250000000000002E-2</v>
      </c>
      <c r="P499" s="27">
        <f>(1-L499)/'I Disease Parameters'!$E$13</f>
        <v>7.5000000000000067E-4</v>
      </c>
      <c r="Q499" s="19">
        <f t="shared" si="178"/>
        <v>575459.52275803289</v>
      </c>
      <c r="R499" s="17">
        <f t="shared" si="179"/>
        <v>55.813120326343189</v>
      </c>
      <c r="S499" s="17">
        <f t="shared" si="180"/>
        <v>586.51075655875184</v>
      </c>
      <c r="T499" s="17">
        <f t="shared" si="181"/>
        <v>137.57659732614499</v>
      </c>
      <c r="U499" s="17">
        <f t="shared" si="182"/>
        <v>5244332.772997045</v>
      </c>
      <c r="V499" s="17">
        <f t="shared" si="183"/>
        <v>15042.824017123832</v>
      </c>
      <c r="W499" s="17">
        <f t="shared" si="184"/>
        <v>5820572.1962292893</v>
      </c>
      <c r="X499" s="18">
        <f t="shared" ca="1" si="175"/>
        <v>218477.31787760227</v>
      </c>
      <c r="Y499" s="17">
        <f t="shared" si="185"/>
        <v>124.47179264808074</v>
      </c>
      <c r="Z499" s="17">
        <f t="shared" si="186"/>
        <v>-1.9896793769806393</v>
      </c>
      <c r="AA499" s="17">
        <f t="shared" si="187"/>
        <v>-21.02084908080144</v>
      </c>
      <c r="AB499" s="17">
        <f t="shared" si="188"/>
        <v>-4.9308164567727601</v>
      </c>
      <c r="AC499" s="17">
        <f t="shared" si="189"/>
        <v>-34.445576418191195</v>
      </c>
      <c r="AD499" s="18">
        <f t="shared" si="190"/>
        <v>0.10688056033723115</v>
      </c>
      <c r="AE499" s="19">
        <f>IF($B499&gt;$C$1,"",p_2*$Q498*($S498/$W498)+p_3*$Q498*($T498/$W498))</f>
        <v>9.5716723828581411</v>
      </c>
      <c r="AF499" s="17">
        <f>IF($B499&gt;$C$1,"",p_4*$R498)</f>
        <v>9.3640535519384596</v>
      </c>
      <c r="AG499" s="17">
        <f>IF($B499&gt;$C$1,"",p_5*$R498)</f>
        <v>2.1965063887263052</v>
      </c>
      <c r="AH499" s="18">
        <f t="shared" si="191"/>
        <v>11.560559940664765</v>
      </c>
      <c r="AI499" s="72"/>
      <c r="AJ499" s="73"/>
      <c r="AK499" s="73"/>
      <c r="AL499" s="72"/>
      <c r="AM499" s="73"/>
      <c r="AN499" s="73">
        <f t="shared" si="192"/>
        <v>518</v>
      </c>
      <c r="AO499" s="19" t="str">
        <f t="shared" ca="1" si="193"/>
        <v>-</v>
      </c>
      <c r="AP499" s="17" t="str">
        <f t="shared" ca="1" si="194"/>
        <v>-</v>
      </c>
      <c r="AQ499" s="17" t="str">
        <f t="shared" ca="1" si="195"/>
        <v>-</v>
      </c>
      <c r="AR499" s="66" t="str">
        <f t="shared" ca="1" si="196"/>
        <v>-</v>
      </c>
    </row>
    <row r="500" spans="1:44" s="1" customFormat="1" ht="12" x14ac:dyDescent="0.35">
      <c r="A500" s="84"/>
      <c r="B500" s="40">
        <f t="shared" si="176"/>
        <v>497</v>
      </c>
      <c r="C500" s="41">
        <f t="shared" si="177"/>
        <v>44348</v>
      </c>
      <c r="D500" s="28">
        <f>'I Disease Parameters'!$E$6/(1000*365)</f>
        <v>2.4383561643835616E-5</v>
      </c>
      <c r="E500" s="28">
        <f>'I Disease Parameters'!$E$7/(1000*365)</f>
        <v>1.3698630136986302E-5</v>
      </c>
      <c r="F500" s="27">
        <f>(1-'I Disease Parameters'!$E$8)/'I Disease Parameters'!$E$10</f>
        <v>0.16200000000000001</v>
      </c>
      <c r="G500" s="27">
        <f>'I Disease Parameters'!$E$8/'I Disease Parameters'!$E$11</f>
        <v>3.7999999999999999E-2</v>
      </c>
      <c r="H500" s="27">
        <f>1/'I Disease Parameters'!$E$12</f>
        <v>0.05</v>
      </c>
      <c r="I500" s="27">
        <f>'I Disease Parameters'!$E$9/'I Disease Parameters'!$E$14</f>
        <v>0</v>
      </c>
      <c r="J500" s="82">
        <f t="shared" si="197"/>
        <v>2.9622548171950012</v>
      </c>
      <c r="K500" s="60">
        <f t="shared" si="198"/>
        <v>0.96147505943347544</v>
      </c>
      <c r="L500" s="30">
        <f t="shared" si="199"/>
        <v>0.98499999999999999</v>
      </c>
      <c r="M500" s="27">
        <f>J500/'I Disease Parameters'!$E$12</f>
        <v>0.14811274085975007</v>
      </c>
      <c r="N500" s="27">
        <f>K500/'I Disease Parameters'!$E$13</f>
        <v>4.8073752971673774E-2</v>
      </c>
      <c r="O500" s="27">
        <f>L500/'I Disease Parameters'!$E$13</f>
        <v>4.9250000000000002E-2</v>
      </c>
      <c r="P500" s="27">
        <f>(1-L500)/'I Disease Parameters'!$E$13</f>
        <v>7.5000000000000067E-4</v>
      </c>
      <c r="Q500" s="19">
        <f t="shared" si="178"/>
        <v>575584.32364276459</v>
      </c>
      <c r="R500" s="17">
        <f t="shared" si="179"/>
        <v>53.892120754231449</v>
      </c>
      <c r="S500" s="17">
        <f t="shared" si="180"/>
        <v>566.2189098297564</v>
      </c>
      <c r="T500" s="17">
        <f t="shared" si="181"/>
        <v>132.81678142131651</v>
      </c>
      <c r="U500" s="17">
        <f t="shared" si="182"/>
        <v>5244297.0340073183</v>
      </c>
      <c r="V500" s="17">
        <f t="shared" si="183"/>
        <v>15042.927199571826</v>
      </c>
      <c r="W500" s="17">
        <f t="shared" si="184"/>
        <v>5820634.285462088</v>
      </c>
      <c r="X500" s="18">
        <f t="shared" ca="1" si="175"/>
        <v>218477.31787760227</v>
      </c>
      <c r="Y500" s="17">
        <f t="shared" si="185"/>
        <v>124.80088473169599</v>
      </c>
      <c r="Z500" s="17">
        <f t="shared" si="186"/>
        <v>-1.9209995721117394</v>
      </c>
      <c r="AA500" s="17">
        <f t="shared" si="187"/>
        <v>-20.291846728995438</v>
      </c>
      <c r="AB500" s="17">
        <f t="shared" si="188"/>
        <v>-4.7598159048284856</v>
      </c>
      <c r="AC500" s="17">
        <f t="shared" si="189"/>
        <v>-35.738989726640284</v>
      </c>
      <c r="AD500" s="18">
        <f t="shared" si="190"/>
        <v>0.10318244799418608</v>
      </c>
      <c r="AE500" s="19">
        <f>IF($B500&gt;$C$1,"",p_2*$Q499*($S499/$W499)+p_3*$Q499*($T499/$W499))</f>
        <v>9.2423890564490332</v>
      </c>
      <c r="AF500" s="17">
        <f>IF($B500&gt;$C$1,"",p_4*$R499)</f>
        <v>9.041725492867597</v>
      </c>
      <c r="AG500" s="17">
        <f>IF($B500&gt;$C$1,"",p_5*$R499)</f>
        <v>2.1208985724010412</v>
      </c>
      <c r="AH500" s="18">
        <f t="shared" si="191"/>
        <v>11.162624065268638</v>
      </c>
      <c r="AI500" s="72"/>
      <c r="AJ500" s="73"/>
      <c r="AK500" s="73"/>
      <c r="AL500" s="72"/>
      <c r="AM500" s="73"/>
      <c r="AN500" s="73">
        <f t="shared" si="192"/>
        <v>518</v>
      </c>
      <c r="AO500" s="19" t="str">
        <f t="shared" ca="1" si="193"/>
        <v>-</v>
      </c>
      <c r="AP500" s="17" t="str">
        <f t="shared" ca="1" si="194"/>
        <v>-</v>
      </c>
      <c r="AQ500" s="17" t="str">
        <f t="shared" ca="1" si="195"/>
        <v>-</v>
      </c>
      <c r="AR500" s="66" t="str">
        <f t="shared" ca="1" si="196"/>
        <v>-</v>
      </c>
    </row>
    <row r="501" spans="1:44" s="1" customFormat="1" ht="12" x14ac:dyDescent="0.35">
      <c r="A501" s="84"/>
      <c r="B501" s="40">
        <f t="shared" si="176"/>
        <v>498</v>
      </c>
      <c r="C501" s="41">
        <f t="shared" si="177"/>
        <v>44349</v>
      </c>
      <c r="D501" s="28">
        <f>'I Disease Parameters'!$E$6/(1000*365)</f>
        <v>2.4383561643835616E-5</v>
      </c>
      <c r="E501" s="28">
        <f>'I Disease Parameters'!$E$7/(1000*365)</f>
        <v>1.3698630136986302E-5</v>
      </c>
      <c r="F501" s="27">
        <f>(1-'I Disease Parameters'!$E$8)/'I Disease Parameters'!$E$10</f>
        <v>0.16200000000000001</v>
      </c>
      <c r="G501" s="27">
        <f>'I Disease Parameters'!$E$8/'I Disease Parameters'!$E$11</f>
        <v>3.7999999999999999E-2</v>
      </c>
      <c r="H501" s="27">
        <f>1/'I Disease Parameters'!$E$12</f>
        <v>0.05</v>
      </c>
      <c r="I501" s="27">
        <f>'I Disease Parameters'!$E$9/'I Disease Parameters'!$E$14</f>
        <v>0</v>
      </c>
      <c r="J501" s="82">
        <f t="shared" si="197"/>
        <v>2.9622548171950012</v>
      </c>
      <c r="K501" s="60">
        <f t="shared" si="198"/>
        <v>0.96147505943347544</v>
      </c>
      <c r="L501" s="30">
        <f t="shared" si="199"/>
        <v>0.98499999999999999</v>
      </c>
      <c r="M501" s="27">
        <f>J501/'I Disease Parameters'!$E$12</f>
        <v>0.14811274085975007</v>
      </c>
      <c r="N501" s="27">
        <f>K501/'I Disease Parameters'!$E$13</f>
        <v>4.8073752971673774E-2</v>
      </c>
      <c r="O501" s="27">
        <f>L501/'I Disease Parameters'!$E$13</f>
        <v>4.9250000000000002E-2</v>
      </c>
      <c r="P501" s="27">
        <f>(1-L501)/'I Disease Parameters'!$E$13</f>
        <v>7.5000000000000067E-4</v>
      </c>
      <c r="Q501" s="19">
        <f t="shared" si="178"/>
        <v>575709.44225618476</v>
      </c>
      <c r="R501" s="17">
        <f t="shared" si="179"/>
        <v>52.037423078551889</v>
      </c>
      <c r="S501" s="17">
        <f t="shared" si="180"/>
        <v>546.63073147703176</v>
      </c>
      <c r="T501" s="17">
        <f t="shared" si="181"/>
        <v>128.22202353094676</v>
      </c>
      <c r="U501" s="17">
        <f t="shared" si="182"/>
        <v>5244260.0464938972</v>
      </c>
      <c r="V501" s="17">
        <f t="shared" si="183"/>
        <v>15043.026812157892</v>
      </c>
      <c r="W501" s="17">
        <f t="shared" si="184"/>
        <v>5820696.3789281687</v>
      </c>
      <c r="X501" s="18">
        <f t="shared" ca="1" si="175"/>
        <v>218477.31787760227</v>
      </c>
      <c r="Y501" s="17">
        <f t="shared" si="185"/>
        <v>125.11861342017073</v>
      </c>
      <c r="Z501" s="17">
        <f t="shared" si="186"/>
        <v>-1.8546976756795601</v>
      </c>
      <c r="AA501" s="17">
        <f t="shared" si="187"/>
        <v>-19.58817835272464</v>
      </c>
      <c r="AB501" s="17">
        <f t="shared" si="188"/>
        <v>-4.594757890369749</v>
      </c>
      <c r="AC501" s="17">
        <f t="shared" si="189"/>
        <v>-36.987513421103358</v>
      </c>
      <c r="AD501" s="18">
        <f t="shared" si="190"/>
        <v>9.9612586065632058E-2</v>
      </c>
      <c r="AE501" s="19">
        <f>IF($B501&gt;$C$1,"",p_2*$Q500*($S500/$W500)+p_3*$Q500*($T500/$W500))</f>
        <v>8.9244647233962358</v>
      </c>
      <c r="AF501" s="17">
        <f>IF($B501&gt;$C$1,"",p_4*$R500)</f>
        <v>8.7305235621854944</v>
      </c>
      <c r="AG501" s="17">
        <f>IF($B501&gt;$C$1,"",p_5*$R500)</f>
        <v>2.0479005886607951</v>
      </c>
      <c r="AH501" s="18">
        <f t="shared" si="191"/>
        <v>10.778424150846289</v>
      </c>
      <c r="AI501" s="72"/>
      <c r="AJ501" s="73"/>
      <c r="AK501" s="73"/>
      <c r="AL501" s="72"/>
      <c r="AM501" s="73"/>
      <c r="AN501" s="73">
        <f t="shared" si="192"/>
        <v>518</v>
      </c>
      <c r="AO501" s="19" t="str">
        <f t="shared" ca="1" si="193"/>
        <v>-</v>
      </c>
      <c r="AP501" s="17" t="str">
        <f t="shared" ca="1" si="194"/>
        <v>-</v>
      </c>
      <c r="AQ501" s="17" t="str">
        <f t="shared" ca="1" si="195"/>
        <v>-</v>
      </c>
      <c r="AR501" s="66" t="str">
        <f t="shared" ca="1" si="196"/>
        <v>-</v>
      </c>
    </row>
    <row r="502" spans="1:44" s="1" customFormat="1" ht="12" x14ac:dyDescent="0.35">
      <c r="A502" s="84"/>
      <c r="B502" s="40">
        <f t="shared" si="176"/>
        <v>499</v>
      </c>
      <c r="C502" s="41">
        <f t="shared" si="177"/>
        <v>44350</v>
      </c>
      <c r="D502" s="28">
        <f>'I Disease Parameters'!$E$6/(1000*365)</f>
        <v>2.4383561643835616E-5</v>
      </c>
      <c r="E502" s="28">
        <f>'I Disease Parameters'!$E$7/(1000*365)</f>
        <v>1.3698630136986302E-5</v>
      </c>
      <c r="F502" s="27">
        <f>(1-'I Disease Parameters'!$E$8)/'I Disease Parameters'!$E$10</f>
        <v>0.16200000000000001</v>
      </c>
      <c r="G502" s="27">
        <f>'I Disease Parameters'!$E$8/'I Disease Parameters'!$E$11</f>
        <v>3.7999999999999999E-2</v>
      </c>
      <c r="H502" s="27">
        <f>1/'I Disease Parameters'!$E$12</f>
        <v>0.05</v>
      </c>
      <c r="I502" s="27">
        <f>'I Disease Parameters'!$E$9/'I Disease Parameters'!$E$14</f>
        <v>0</v>
      </c>
      <c r="J502" s="82">
        <f t="shared" si="197"/>
        <v>2.9622548171950012</v>
      </c>
      <c r="K502" s="60">
        <f t="shared" si="198"/>
        <v>0.96147505943347544</v>
      </c>
      <c r="L502" s="30">
        <f t="shared" si="199"/>
        <v>0.98499999999999999</v>
      </c>
      <c r="M502" s="27">
        <f>J502/'I Disease Parameters'!$E$12</f>
        <v>0.14811274085975007</v>
      </c>
      <c r="N502" s="27">
        <f>K502/'I Disease Parameters'!$E$13</f>
        <v>4.8073752971673774E-2</v>
      </c>
      <c r="O502" s="27">
        <f>L502/'I Disease Parameters'!$E$13</f>
        <v>4.9250000000000002E-2</v>
      </c>
      <c r="P502" s="27">
        <f>(1-L502)/'I Disease Parameters'!$E$13</f>
        <v>7.5000000000000067E-4</v>
      </c>
      <c r="Q502" s="19">
        <f t="shared" si="178"/>
        <v>575834.86762804247</v>
      </c>
      <c r="R502" s="17">
        <f t="shared" si="179"/>
        <v>50.246732013596812</v>
      </c>
      <c r="S502" s="17">
        <f t="shared" si="180"/>
        <v>527.72176934969355</v>
      </c>
      <c r="T502" s="17">
        <f t="shared" si="181"/>
        <v>123.78658796530861</v>
      </c>
      <c r="U502" s="17">
        <f t="shared" si="182"/>
        <v>5244221.8537864108</v>
      </c>
      <c r="V502" s="17">
        <f t="shared" si="183"/>
        <v>15043.122978675539</v>
      </c>
      <c r="W502" s="17">
        <f t="shared" si="184"/>
        <v>5820758.476503782</v>
      </c>
      <c r="X502" s="18">
        <f t="shared" ca="1" si="175"/>
        <v>218477.31787760227</v>
      </c>
      <c r="Y502" s="17">
        <f t="shared" si="185"/>
        <v>125.42537185770925</v>
      </c>
      <c r="Z502" s="17">
        <f t="shared" si="186"/>
        <v>-1.7906910649550767</v>
      </c>
      <c r="AA502" s="17">
        <f t="shared" si="187"/>
        <v>-18.908962127338214</v>
      </c>
      <c r="AB502" s="17">
        <f t="shared" si="188"/>
        <v>-4.4354355656381443</v>
      </c>
      <c r="AC502" s="17">
        <f t="shared" si="189"/>
        <v>-38.192707486450672</v>
      </c>
      <c r="AD502" s="18">
        <f t="shared" si="190"/>
        <v>9.6166517647361616E-2</v>
      </c>
      <c r="AE502" s="19">
        <f>IF($B502&gt;$C$1,"",p_2*$Q501*($S501/$W501)+p_3*$Q501*($T501/$W501))</f>
        <v>8.6175063921673303</v>
      </c>
      <c r="AF502" s="17">
        <f>IF($B502&gt;$C$1,"",p_4*$R501)</f>
        <v>8.4300625387254069</v>
      </c>
      <c r="AG502" s="17">
        <f>IF($B502&gt;$C$1,"",p_5*$R501)</f>
        <v>1.9774220769849717</v>
      </c>
      <c r="AH502" s="18">
        <f t="shared" si="191"/>
        <v>10.407484615710379</v>
      </c>
      <c r="AI502" s="72"/>
      <c r="AJ502" s="73"/>
      <c r="AK502" s="73"/>
      <c r="AL502" s="72"/>
      <c r="AM502" s="73"/>
      <c r="AN502" s="73">
        <f t="shared" si="192"/>
        <v>518</v>
      </c>
      <c r="AO502" s="19" t="str">
        <f t="shared" ca="1" si="193"/>
        <v>-</v>
      </c>
      <c r="AP502" s="17" t="str">
        <f t="shared" ca="1" si="194"/>
        <v>-</v>
      </c>
      <c r="AQ502" s="17" t="str">
        <f t="shared" ca="1" si="195"/>
        <v>-</v>
      </c>
      <c r="AR502" s="66" t="str">
        <f t="shared" ca="1" si="196"/>
        <v>-</v>
      </c>
    </row>
    <row r="503" spans="1:44" s="1" customFormat="1" ht="12" x14ac:dyDescent="0.35">
      <c r="A503" s="84"/>
      <c r="B503" s="40">
        <f t="shared" si="176"/>
        <v>500</v>
      </c>
      <c r="C503" s="41">
        <f t="shared" si="177"/>
        <v>44351</v>
      </c>
      <c r="D503" s="28">
        <f>'I Disease Parameters'!$E$6/(1000*365)</f>
        <v>2.4383561643835616E-5</v>
      </c>
      <c r="E503" s="28">
        <f>'I Disease Parameters'!$E$7/(1000*365)</f>
        <v>1.3698630136986302E-5</v>
      </c>
      <c r="F503" s="27">
        <f>(1-'I Disease Parameters'!$E$8)/'I Disease Parameters'!$E$10</f>
        <v>0.16200000000000001</v>
      </c>
      <c r="G503" s="27">
        <f>'I Disease Parameters'!$E$8/'I Disease Parameters'!$E$11</f>
        <v>3.7999999999999999E-2</v>
      </c>
      <c r="H503" s="27">
        <f>1/'I Disease Parameters'!$E$12</f>
        <v>0.05</v>
      </c>
      <c r="I503" s="27">
        <f>'I Disease Parameters'!$E$9/'I Disease Parameters'!$E$14</f>
        <v>0</v>
      </c>
      <c r="J503" s="82">
        <f t="shared" si="197"/>
        <v>2.9622548171950012</v>
      </c>
      <c r="K503" s="60">
        <f t="shared" si="198"/>
        <v>0.96147505943347544</v>
      </c>
      <c r="L503" s="30">
        <f t="shared" si="199"/>
        <v>0.98499999999999999</v>
      </c>
      <c r="M503" s="27">
        <f>J503/'I Disease Parameters'!$E$12</f>
        <v>0.14811274085975007</v>
      </c>
      <c r="N503" s="27">
        <f>K503/'I Disease Parameters'!$E$13</f>
        <v>4.8073752971673774E-2</v>
      </c>
      <c r="O503" s="27">
        <f>L503/'I Disease Parameters'!$E$13</f>
        <v>4.9250000000000002E-2</v>
      </c>
      <c r="P503" s="27">
        <f>(1-L503)/'I Disease Parameters'!$E$13</f>
        <v>7.5000000000000067E-4</v>
      </c>
      <c r="Q503" s="19">
        <f t="shared" si="178"/>
        <v>575960.5891675835</v>
      </c>
      <c r="R503" s="17">
        <f t="shared" si="179"/>
        <v>48.517832012538484</v>
      </c>
      <c r="S503" s="17">
        <f t="shared" si="180"/>
        <v>509.46842240307797</v>
      </c>
      <c r="T503" s="17">
        <f t="shared" si="181"/>
        <v>119.50493867687538</v>
      </c>
      <c r="U503" s="17">
        <f t="shared" si="182"/>
        <v>5244182.497708804</v>
      </c>
      <c r="V503" s="17">
        <f t="shared" si="183"/>
        <v>15043.215818616512</v>
      </c>
      <c r="W503" s="17">
        <f t="shared" si="184"/>
        <v>5820820.5780694801</v>
      </c>
      <c r="X503" s="18">
        <f t="shared" ca="1" si="175"/>
        <v>218477.31787760227</v>
      </c>
      <c r="Y503" s="17">
        <f t="shared" si="185"/>
        <v>125.72153954103123</v>
      </c>
      <c r="Z503" s="17">
        <f t="shared" si="186"/>
        <v>-1.728900001058328</v>
      </c>
      <c r="AA503" s="17">
        <f t="shared" si="187"/>
        <v>-18.253346946615579</v>
      </c>
      <c r="AB503" s="17">
        <f t="shared" si="188"/>
        <v>-4.2816492884332291</v>
      </c>
      <c r="AC503" s="17">
        <f t="shared" si="189"/>
        <v>-39.356077606789768</v>
      </c>
      <c r="AD503" s="18">
        <f t="shared" si="190"/>
        <v>9.2839940973135526E-2</v>
      </c>
      <c r="AE503" s="19">
        <f>IF($B503&gt;$C$1,"",p_2*$Q502*($S502/$W502)+p_3*$Q502*($T502/$W502))</f>
        <v>8.3211347130584841</v>
      </c>
      <c r="AF503" s="17">
        <f>IF($B503&gt;$C$1,"",p_4*$R502)</f>
        <v>8.1399705862026845</v>
      </c>
      <c r="AG503" s="17">
        <f>IF($B503&gt;$C$1,"",p_5*$R502)</f>
        <v>1.9093758165166788</v>
      </c>
      <c r="AH503" s="18">
        <f t="shared" si="191"/>
        <v>10.049346402719364</v>
      </c>
      <c r="AI503" s="72"/>
      <c r="AJ503" s="73"/>
      <c r="AK503" s="73"/>
      <c r="AL503" s="72"/>
      <c r="AM503" s="73"/>
      <c r="AN503" s="73">
        <f t="shared" si="192"/>
        <v>518</v>
      </c>
      <c r="AO503" s="19" t="str">
        <f t="shared" ca="1" si="193"/>
        <v>-</v>
      </c>
      <c r="AP503" s="17" t="str">
        <f t="shared" ca="1" si="194"/>
        <v>-</v>
      </c>
      <c r="AQ503" s="17" t="str">
        <f t="shared" ca="1" si="195"/>
        <v>-</v>
      </c>
      <c r="AR503" s="66" t="str">
        <f t="shared" ca="1" si="196"/>
        <v>-</v>
      </c>
    </row>
    <row r="504" spans="1:44" s="1" customFormat="1" ht="12" x14ac:dyDescent="0.35">
      <c r="A504" s="84"/>
      <c r="B504" s="40">
        <f t="shared" si="176"/>
        <v>501</v>
      </c>
      <c r="C504" s="41">
        <f t="shared" si="177"/>
        <v>44352</v>
      </c>
      <c r="D504" s="28">
        <f>'I Disease Parameters'!$E$6/(1000*365)</f>
        <v>2.4383561643835616E-5</v>
      </c>
      <c r="E504" s="28">
        <f>'I Disease Parameters'!$E$7/(1000*365)</f>
        <v>1.3698630136986302E-5</v>
      </c>
      <c r="F504" s="27">
        <f>(1-'I Disease Parameters'!$E$8)/'I Disease Parameters'!$E$10</f>
        <v>0.16200000000000001</v>
      </c>
      <c r="G504" s="27">
        <f>'I Disease Parameters'!$E$8/'I Disease Parameters'!$E$11</f>
        <v>3.7999999999999999E-2</v>
      </c>
      <c r="H504" s="27">
        <f>1/'I Disease Parameters'!$E$12</f>
        <v>0.05</v>
      </c>
      <c r="I504" s="27">
        <f>'I Disease Parameters'!$E$9/'I Disease Parameters'!$E$14</f>
        <v>0</v>
      </c>
      <c r="J504" s="82">
        <f t="shared" si="197"/>
        <v>2.9622548171950012</v>
      </c>
      <c r="K504" s="60">
        <f t="shared" si="198"/>
        <v>0.96147505943347544</v>
      </c>
      <c r="L504" s="30">
        <f t="shared" si="199"/>
        <v>0.98499999999999999</v>
      </c>
      <c r="M504" s="27">
        <f>J504/'I Disease Parameters'!$E$12</f>
        <v>0.14811274085975007</v>
      </c>
      <c r="N504" s="27">
        <f>K504/'I Disease Parameters'!$E$13</f>
        <v>4.8073752971673774E-2</v>
      </c>
      <c r="O504" s="27">
        <f>L504/'I Disease Parameters'!$E$13</f>
        <v>4.9250000000000002E-2</v>
      </c>
      <c r="P504" s="27">
        <f>(1-L504)/'I Disease Parameters'!$E$13</f>
        <v>7.5000000000000067E-4</v>
      </c>
      <c r="Q504" s="19">
        <f t="shared" si="178"/>
        <v>576086.59665037936</v>
      </c>
      <c r="R504" s="17">
        <f t="shared" si="179"/>
        <v>46.848584484889265</v>
      </c>
      <c r="S504" s="17">
        <f t="shared" si="180"/>
        <v>491.84791104947027</v>
      </c>
      <c r="T504" s="17">
        <f t="shared" si="181"/>
        <v>115.37173230555361</v>
      </c>
      <c r="U504" s="17">
        <f t="shared" si="182"/>
        <v>5244142.0186317461</v>
      </c>
      <c r="V504" s="17">
        <f t="shared" si="183"/>
        <v>15043.305447320519</v>
      </c>
      <c r="W504" s="17">
        <f t="shared" si="184"/>
        <v>5820882.6835099654</v>
      </c>
      <c r="X504" s="18">
        <f t="shared" ca="1" si="175"/>
        <v>218477.31787760227</v>
      </c>
      <c r="Y504" s="17">
        <f t="shared" si="185"/>
        <v>126.00748279585969</v>
      </c>
      <c r="Z504" s="17">
        <f t="shared" si="186"/>
        <v>-1.6692475276492189</v>
      </c>
      <c r="AA504" s="17">
        <f t="shared" si="187"/>
        <v>-17.620511353607696</v>
      </c>
      <c r="AB504" s="17">
        <f t="shared" si="188"/>
        <v>-4.1332063713217764</v>
      </c>
      <c r="AC504" s="17">
        <f t="shared" si="189"/>
        <v>-40.479077057912946</v>
      </c>
      <c r="AD504" s="18">
        <f t="shared" si="190"/>
        <v>8.962870400682732E-2</v>
      </c>
      <c r="AE504" s="19">
        <f>IF($B504&gt;$C$1,"",p_2*$Q503*($S503/$W503)+p_3*$Q503*($T503/$W503))</f>
        <v>8.0349835026942671</v>
      </c>
      <c r="AF504" s="17">
        <f>IF($B504&gt;$C$1,"",p_4*$R503)</f>
        <v>7.8598887860312345</v>
      </c>
      <c r="AG504" s="17">
        <f>IF($B504&gt;$C$1,"",p_5*$R503)</f>
        <v>1.8436776164764623</v>
      </c>
      <c r="AH504" s="18">
        <f t="shared" si="191"/>
        <v>9.7035664025076969</v>
      </c>
      <c r="AI504" s="72"/>
      <c r="AJ504" s="73"/>
      <c r="AK504" s="73"/>
      <c r="AL504" s="72"/>
      <c r="AM504" s="73"/>
      <c r="AN504" s="73">
        <f t="shared" si="192"/>
        <v>518</v>
      </c>
      <c r="AO504" s="19" t="str">
        <f t="shared" ca="1" si="193"/>
        <v>-</v>
      </c>
      <c r="AP504" s="17" t="str">
        <f t="shared" ca="1" si="194"/>
        <v>-</v>
      </c>
      <c r="AQ504" s="17" t="str">
        <f t="shared" ca="1" si="195"/>
        <v>-</v>
      </c>
      <c r="AR504" s="66" t="str">
        <f t="shared" ca="1" si="196"/>
        <v>-</v>
      </c>
    </row>
    <row r="505" spans="1:44" s="1" customFormat="1" ht="12" x14ac:dyDescent="0.35">
      <c r="A505" s="84"/>
      <c r="B505" s="40">
        <f t="shared" si="176"/>
        <v>502</v>
      </c>
      <c r="C505" s="41">
        <f t="shared" si="177"/>
        <v>44353</v>
      </c>
      <c r="D505" s="28">
        <f>'I Disease Parameters'!$E$6/(1000*365)</f>
        <v>2.4383561643835616E-5</v>
      </c>
      <c r="E505" s="28">
        <f>'I Disease Parameters'!$E$7/(1000*365)</f>
        <v>1.3698630136986302E-5</v>
      </c>
      <c r="F505" s="27">
        <f>(1-'I Disease Parameters'!$E$8)/'I Disease Parameters'!$E$10</f>
        <v>0.16200000000000001</v>
      </c>
      <c r="G505" s="27">
        <f>'I Disease Parameters'!$E$8/'I Disease Parameters'!$E$11</f>
        <v>3.7999999999999999E-2</v>
      </c>
      <c r="H505" s="27">
        <f>1/'I Disease Parameters'!$E$12</f>
        <v>0.05</v>
      </c>
      <c r="I505" s="27">
        <f>'I Disease Parameters'!$E$9/'I Disease Parameters'!$E$14</f>
        <v>0</v>
      </c>
      <c r="J505" s="82">
        <f t="shared" si="197"/>
        <v>2.9622548171950012</v>
      </c>
      <c r="K505" s="60">
        <f t="shared" si="198"/>
        <v>0.96147505943347544</v>
      </c>
      <c r="L505" s="30">
        <f t="shared" si="199"/>
        <v>0.98499999999999999</v>
      </c>
      <c r="M505" s="27">
        <f>J505/'I Disease Parameters'!$E$12</f>
        <v>0.14811274085975007</v>
      </c>
      <c r="N505" s="27">
        <f>K505/'I Disease Parameters'!$E$13</f>
        <v>4.8073752971673774E-2</v>
      </c>
      <c r="O505" s="27">
        <f>L505/'I Disease Parameters'!$E$13</f>
        <v>4.9250000000000002E-2</v>
      </c>
      <c r="P505" s="27">
        <f>(1-L505)/'I Disease Parameters'!$E$13</f>
        <v>7.5000000000000067E-4</v>
      </c>
      <c r="Q505" s="19">
        <f t="shared" si="178"/>
        <v>576212.88020561461</v>
      </c>
      <c r="R505" s="17">
        <f t="shared" si="179"/>
        <v>45.23692511167566</v>
      </c>
      <c r="S505" s="17">
        <f t="shared" si="180"/>
        <v>474.83824854093166</v>
      </c>
      <c r="T505" s="17">
        <f t="shared" si="181"/>
        <v>111.38181146601259</v>
      </c>
      <c r="U505" s="17">
        <f t="shared" si="182"/>
        <v>5244100.4555232152</v>
      </c>
      <c r="V505" s="17">
        <f t="shared" si="183"/>
        <v>15043.391976119749</v>
      </c>
      <c r="W505" s="17">
        <f t="shared" si="184"/>
        <v>5820944.7927139485</v>
      </c>
      <c r="X505" s="18">
        <f t="shared" ca="1" si="175"/>
        <v>218477.31787760227</v>
      </c>
      <c r="Y505" s="17">
        <f t="shared" si="185"/>
        <v>126.28355523524806</v>
      </c>
      <c r="Z505" s="17">
        <f t="shared" si="186"/>
        <v>-1.6116593732136053</v>
      </c>
      <c r="AA505" s="17">
        <f t="shared" si="187"/>
        <v>-17.009662508538611</v>
      </c>
      <c r="AB505" s="17">
        <f t="shared" si="188"/>
        <v>-3.9899208395410142</v>
      </c>
      <c r="AC505" s="17">
        <f t="shared" si="189"/>
        <v>-41.563108530826867</v>
      </c>
      <c r="AD505" s="18">
        <f t="shared" si="190"/>
        <v>8.6528799229199649E-2</v>
      </c>
      <c r="AE505" s="19">
        <f>IF($B505&gt;$C$1,"",p_2*$Q504*($S504/$W504)+p_3*$Q504*($T504/$W504))</f>
        <v>7.7586992851955543</v>
      </c>
      <c r="AF505" s="17">
        <f>IF($B505&gt;$C$1,"",p_4*$R504)</f>
        <v>7.5894706865520609</v>
      </c>
      <c r="AG505" s="17">
        <f>IF($B505&gt;$C$1,"",p_5*$R504)</f>
        <v>1.7802462104257921</v>
      </c>
      <c r="AH505" s="18">
        <f t="shared" si="191"/>
        <v>9.3697168969778524</v>
      </c>
      <c r="AI505" s="72"/>
      <c r="AJ505" s="73"/>
      <c r="AK505" s="73"/>
      <c r="AL505" s="72"/>
      <c r="AM505" s="73"/>
      <c r="AN505" s="73">
        <f t="shared" si="192"/>
        <v>518</v>
      </c>
      <c r="AO505" s="19" t="str">
        <f t="shared" ca="1" si="193"/>
        <v>-</v>
      </c>
      <c r="AP505" s="17" t="str">
        <f t="shared" ca="1" si="194"/>
        <v>-</v>
      </c>
      <c r="AQ505" s="17" t="str">
        <f t="shared" ca="1" si="195"/>
        <v>-</v>
      </c>
      <c r="AR505" s="66" t="str">
        <f t="shared" ca="1" si="196"/>
        <v>-</v>
      </c>
    </row>
    <row r="506" spans="1:44" s="1" customFormat="1" ht="12" x14ac:dyDescent="0.35">
      <c r="A506" s="84"/>
      <c r="B506" s="40">
        <f t="shared" si="176"/>
        <v>503</v>
      </c>
      <c r="C506" s="41">
        <f t="shared" si="177"/>
        <v>44354</v>
      </c>
      <c r="D506" s="28">
        <f>'I Disease Parameters'!$E$6/(1000*365)</f>
        <v>2.4383561643835616E-5</v>
      </c>
      <c r="E506" s="28">
        <f>'I Disease Parameters'!$E$7/(1000*365)</f>
        <v>1.3698630136986302E-5</v>
      </c>
      <c r="F506" s="27">
        <f>(1-'I Disease Parameters'!$E$8)/'I Disease Parameters'!$E$10</f>
        <v>0.16200000000000001</v>
      </c>
      <c r="G506" s="27">
        <f>'I Disease Parameters'!$E$8/'I Disease Parameters'!$E$11</f>
        <v>3.7999999999999999E-2</v>
      </c>
      <c r="H506" s="27">
        <f>1/'I Disease Parameters'!$E$12</f>
        <v>0.05</v>
      </c>
      <c r="I506" s="27">
        <f>'I Disease Parameters'!$E$9/'I Disease Parameters'!$E$14</f>
        <v>0</v>
      </c>
      <c r="J506" s="82">
        <f t="shared" si="197"/>
        <v>2.9622548171950012</v>
      </c>
      <c r="K506" s="60">
        <f t="shared" si="198"/>
        <v>0.96147505943347544</v>
      </c>
      <c r="L506" s="30">
        <f t="shared" si="199"/>
        <v>0.98499999999999999</v>
      </c>
      <c r="M506" s="27">
        <f>J506/'I Disease Parameters'!$E$12</f>
        <v>0.14811274085975007</v>
      </c>
      <c r="N506" s="27">
        <f>K506/'I Disease Parameters'!$E$13</f>
        <v>4.8073752971673774E-2</v>
      </c>
      <c r="O506" s="27">
        <f>L506/'I Disease Parameters'!$E$13</f>
        <v>4.9250000000000002E-2</v>
      </c>
      <c r="P506" s="27">
        <f>(1-L506)/'I Disease Parameters'!$E$13</f>
        <v>7.5000000000000067E-4</v>
      </c>
      <c r="Q506" s="19">
        <f t="shared" si="178"/>
        <v>576339.43030381761</v>
      </c>
      <c r="R506" s="17">
        <f t="shared" si="179"/>
        <v>43.680861254861078</v>
      </c>
      <c r="S506" s="17">
        <f t="shared" si="180"/>
        <v>458.41821334843485</v>
      </c>
      <c r="T506" s="17">
        <f t="shared" si="181"/>
        <v>107.53019826871639</v>
      </c>
      <c r="U506" s="17">
        <f t="shared" si="182"/>
        <v>5244057.8459973158</v>
      </c>
      <c r="V506" s="17">
        <f t="shared" si="183"/>
        <v>15043.475512478348</v>
      </c>
      <c r="W506" s="17">
        <f t="shared" si="184"/>
        <v>5821006.9055740051</v>
      </c>
      <c r="X506" s="18">
        <f t="shared" ca="1" si="175"/>
        <v>218477.31787760227</v>
      </c>
      <c r="Y506" s="17">
        <f t="shared" si="185"/>
        <v>126.5500982030062</v>
      </c>
      <c r="Z506" s="17">
        <f t="shared" si="186"/>
        <v>-1.5560638568145819</v>
      </c>
      <c r="AA506" s="17">
        <f t="shared" si="187"/>
        <v>-16.420035192496812</v>
      </c>
      <c r="AB506" s="17">
        <f t="shared" si="188"/>
        <v>-3.8516131972962029</v>
      </c>
      <c r="AC506" s="17">
        <f t="shared" si="189"/>
        <v>-42.609525899402797</v>
      </c>
      <c r="AD506" s="18">
        <f t="shared" si="190"/>
        <v>8.3536358599303639E-2</v>
      </c>
      <c r="AE506" s="19">
        <f>IF($B506&gt;$C$1,"",p_2*$Q505*($S505/$W505)+p_3*$Q505*($T505/$W505))</f>
        <v>7.491940849426185</v>
      </c>
      <c r="AF506" s="17">
        <f>IF($B506&gt;$C$1,"",p_4*$R505)</f>
        <v>7.3283818680914568</v>
      </c>
      <c r="AG506" s="17">
        <f>IF($B506&gt;$C$1,"",p_5*$R505)</f>
        <v>1.719003154243675</v>
      </c>
      <c r="AH506" s="18">
        <f t="shared" si="191"/>
        <v>9.0473850223351313</v>
      </c>
      <c r="AI506" s="72"/>
      <c r="AJ506" s="73"/>
      <c r="AK506" s="73"/>
      <c r="AL506" s="72"/>
      <c r="AM506" s="73"/>
      <c r="AN506" s="73">
        <f t="shared" si="192"/>
        <v>518</v>
      </c>
      <c r="AO506" s="19" t="str">
        <f t="shared" ca="1" si="193"/>
        <v>-</v>
      </c>
      <c r="AP506" s="17" t="str">
        <f t="shared" ca="1" si="194"/>
        <v>-</v>
      </c>
      <c r="AQ506" s="17" t="str">
        <f t="shared" ca="1" si="195"/>
        <v>-</v>
      </c>
      <c r="AR506" s="66" t="str">
        <f t="shared" ca="1" si="196"/>
        <v>-</v>
      </c>
    </row>
    <row r="507" spans="1:44" s="1" customFormat="1" ht="12" x14ac:dyDescent="0.35">
      <c r="A507" s="84"/>
      <c r="B507" s="40">
        <f t="shared" si="176"/>
        <v>504</v>
      </c>
      <c r="C507" s="41">
        <f t="shared" si="177"/>
        <v>44355</v>
      </c>
      <c r="D507" s="28">
        <f>'I Disease Parameters'!$E$6/(1000*365)</f>
        <v>2.4383561643835616E-5</v>
      </c>
      <c r="E507" s="28">
        <f>'I Disease Parameters'!$E$7/(1000*365)</f>
        <v>1.3698630136986302E-5</v>
      </c>
      <c r="F507" s="27">
        <f>(1-'I Disease Parameters'!$E$8)/'I Disease Parameters'!$E$10</f>
        <v>0.16200000000000001</v>
      </c>
      <c r="G507" s="27">
        <f>'I Disease Parameters'!$E$8/'I Disease Parameters'!$E$11</f>
        <v>3.7999999999999999E-2</v>
      </c>
      <c r="H507" s="27">
        <f>1/'I Disease Parameters'!$E$12</f>
        <v>0.05</v>
      </c>
      <c r="I507" s="27">
        <f>'I Disease Parameters'!$E$9/'I Disease Parameters'!$E$14</f>
        <v>0</v>
      </c>
      <c r="J507" s="82">
        <f t="shared" si="197"/>
        <v>2.9622548171950012</v>
      </c>
      <c r="K507" s="60">
        <f t="shared" si="198"/>
        <v>0.96147505943347544</v>
      </c>
      <c r="L507" s="30">
        <f t="shared" si="199"/>
        <v>0.98499999999999999</v>
      </c>
      <c r="M507" s="27">
        <f>J507/'I Disease Parameters'!$E$12</f>
        <v>0.14811274085975007</v>
      </c>
      <c r="N507" s="27">
        <f>K507/'I Disease Parameters'!$E$13</f>
        <v>4.8073752971673774E-2</v>
      </c>
      <c r="O507" s="27">
        <f>L507/'I Disease Parameters'!$E$13</f>
        <v>4.9250000000000002E-2</v>
      </c>
      <c r="P507" s="27">
        <f>(1-L507)/'I Disease Parameters'!$E$13</f>
        <v>7.5000000000000067E-4</v>
      </c>
      <c r="Q507" s="19">
        <f t="shared" si="178"/>
        <v>576466.23774501809</v>
      </c>
      <c r="R507" s="17">
        <f t="shared" si="179"/>
        <v>42.178469457676641</v>
      </c>
      <c r="S507" s="17">
        <f t="shared" si="180"/>
        <v>442.56732250274786</v>
      </c>
      <c r="T507" s="17">
        <f t="shared" si="181"/>
        <v>103.81208806655064</v>
      </c>
      <c r="U507" s="17">
        <f t="shared" si="182"/>
        <v>5244014.2263613995</v>
      </c>
      <c r="V507" s="17">
        <f t="shared" si="183"/>
        <v>15043.556160127049</v>
      </c>
      <c r="W507" s="17">
        <f t="shared" si="184"/>
        <v>5821069.0219864445</v>
      </c>
      <c r="X507" s="18">
        <f t="shared" ca="1" si="175"/>
        <v>218477.31787760227</v>
      </c>
      <c r="Y507" s="17">
        <f t="shared" si="185"/>
        <v>126.80744120047893</v>
      </c>
      <c r="Z507" s="17">
        <f t="shared" si="186"/>
        <v>-1.5023917971844369</v>
      </c>
      <c r="AA507" s="17">
        <f t="shared" si="187"/>
        <v>-15.85089084568699</v>
      </c>
      <c r="AB507" s="17">
        <f t="shared" si="188"/>
        <v>-3.7181102021657466</v>
      </c>
      <c r="AC507" s="17">
        <f t="shared" si="189"/>
        <v>-43.619635916315019</v>
      </c>
      <c r="AD507" s="18">
        <f t="shared" si="190"/>
        <v>8.0647648701415164E-2</v>
      </c>
      <c r="AE507" s="19">
        <f>IF($B507&gt;$C$1,"",p_2*$Q506*($S506/$W506)+p_3*$Q506*($T506/$W506))</f>
        <v>7.2343788217501759</v>
      </c>
      <c r="AF507" s="17">
        <f>IF($B507&gt;$C$1,"",p_4*$R506)</f>
        <v>7.0762995232874948</v>
      </c>
      <c r="AG507" s="17">
        <f>IF($B507&gt;$C$1,"",p_5*$R506)</f>
        <v>1.6598727276847209</v>
      </c>
      <c r="AH507" s="18">
        <f t="shared" si="191"/>
        <v>8.7361722509722153</v>
      </c>
      <c r="AI507" s="72"/>
      <c r="AJ507" s="73"/>
      <c r="AK507" s="73"/>
      <c r="AL507" s="72"/>
      <c r="AM507" s="73"/>
      <c r="AN507" s="73">
        <f t="shared" si="192"/>
        <v>518</v>
      </c>
      <c r="AO507" s="19" t="str">
        <f t="shared" ca="1" si="193"/>
        <v>-</v>
      </c>
      <c r="AP507" s="17" t="str">
        <f t="shared" ca="1" si="194"/>
        <v>-</v>
      </c>
      <c r="AQ507" s="17" t="str">
        <f t="shared" ca="1" si="195"/>
        <v>-</v>
      </c>
      <c r="AR507" s="66" t="str">
        <f t="shared" ca="1" si="196"/>
        <v>-</v>
      </c>
    </row>
    <row r="508" spans="1:44" s="1" customFormat="1" ht="12" x14ac:dyDescent="0.35">
      <c r="A508" s="84"/>
      <c r="B508" s="40">
        <f t="shared" si="176"/>
        <v>505</v>
      </c>
      <c r="C508" s="41">
        <f t="shared" si="177"/>
        <v>44356</v>
      </c>
      <c r="D508" s="28">
        <f>'I Disease Parameters'!$E$6/(1000*365)</f>
        <v>2.4383561643835616E-5</v>
      </c>
      <c r="E508" s="28">
        <f>'I Disease Parameters'!$E$7/(1000*365)</f>
        <v>1.3698630136986302E-5</v>
      </c>
      <c r="F508" s="27">
        <f>(1-'I Disease Parameters'!$E$8)/'I Disease Parameters'!$E$10</f>
        <v>0.16200000000000001</v>
      </c>
      <c r="G508" s="27">
        <f>'I Disease Parameters'!$E$8/'I Disease Parameters'!$E$11</f>
        <v>3.7999999999999999E-2</v>
      </c>
      <c r="H508" s="27">
        <f>1/'I Disease Parameters'!$E$12</f>
        <v>0.05</v>
      </c>
      <c r="I508" s="27">
        <f>'I Disease Parameters'!$E$9/'I Disease Parameters'!$E$14</f>
        <v>0</v>
      </c>
      <c r="J508" s="82">
        <f t="shared" si="197"/>
        <v>2.9622548171950012</v>
      </c>
      <c r="K508" s="60">
        <f t="shared" si="198"/>
        <v>0.96147505943347544</v>
      </c>
      <c r="L508" s="30">
        <f t="shared" si="199"/>
        <v>0.98499999999999999</v>
      </c>
      <c r="M508" s="27">
        <f>J508/'I Disease Parameters'!$E$12</f>
        <v>0.14811274085975007</v>
      </c>
      <c r="N508" s="27">
        <f>K508/'I Disease Parameters'!$E$13</f>
        <v>4.8073752971673774E-2</v>
      </c>
      <c r="O508" s="27">
        <f>L508/'I Disease Parameters'!$E$13</f>
        <v>4.9250000000000002E-2</v>
      </c>
      <c r="P508" s="27">
        <f>(1-L508)/'I Disease Parameters'!$E$13</f>
        <v>7.5000000000000067E-4</v>
      </c>
      <c r="Q508" s="19">
        <f t="shared" si="178"/>
        <v>576593.29364731768</v>
      </c>
      <c r="R508" s="17">
        <f t="shared" si="179"/>
        <v>40.727893032640111</v>
      </c>
      <c r="S508" s="17">
        <f t="shared" si="180"/>
        <v>427.26580586369238</v>
      </c>
      <c r="T508" s="17">
        <f t="shared" si="181"/>
        <v>100.22284341921666</v>
      </c>
      <c r="U508" s="17">
        <f t="shared" si="182"/>
        <v>5243969.6316615418</v>
      </c>
      <c r="V508" s="17">
        <f t="shared" si="183"/>
        <v>15043.634019193099</v>
      </c>
      <c r="W508" s="17">
        <f t="shared" si="184"/>
        <v>5821131.1418511746</v>
      </c>
      <c r="X508" s="18">
        <f t="shared" ca="1" si="175"/>
        <v>218477.31787760227</v>
      </c>
      <c r="Y508" s="17">
        <f t="shared" si="185"/>
        <v>127.05590229958761</v>
      </c>
      <c r="Z508" s="17">
        <f t="shared" si="186"/>
        <v>-1.4505764250365303</v>
      </c>
      <c r="AA508" s="17">
        <f t="shared" si="187"/>
        <v>-15.301516639055478</v>
      </c>
      <c r="AB508" s="17">
        <f t="shared" si="188"/>
        <v>-3.5892446473339845</v>
      </c>
      <c r="AC508" s="17">
        <f t="shared" si="189"/>
        <v>-44.594699857756495</v>
      </c>
      <c r="AD508" s="18">
        <f t="shared" si="190"/>
        <v>7.7859066050223191E-2</v>
      </c>
      <c r="AE508" s="19">
        <f>IF($B508&gt;$C$1,"",p_2*$Q507*($S507/$W507)+p_3*$Q507*($T507/$W507))</f>
        <v>6.985695253751639</v>
      </c>
      <c r="AF508" s="17">
        <f>IF($B508&gt;$C$1,"",p_4*$R507)</f>
        <v>6.832912052143616</v>
      </c>
      <c r="AG508" s="17">
        <f>IF($B508&gt;$C$1,"",p_5*$R507)</f>
        <v>1.6027818393917124</v>
      </c>
      <c r="AH508" s="18">
        <f t="shared" si="191"/>
        <v>8.4356938915353279</v>
      </c>
      <c r="AI508" s="72"/>
      <c r="AJ508" s="73"/>
      <c r="AK508" s="73"/>
      <c r="AL508" s="72"/>
      <c r="AM508" s="73"/>
      <c r="AN508" s="73">
        <f t="shared" si="192"/>
        <v>518</v>
      </c>
      <c r="AO508" s="19" t="str">
        <f t="shared" ca="1" si="193"/>
        <v>-</v>
      </c>
      <c r="AP508" s="17" t="str">
        <f t="shared" ca="1" si="194"/>
        <v>-</v>
      </c>
      <c r="AQ508" s="17" t="str">
        <f t="shared" ca="1" si="195"/>
        <v>-</v>
      </c>
      <c r="AR508" s="66" t="str">
        <f t="shared" ca="1" si="196"/>
        <v>-</v>
      </c>
    </row>
    <row r="509" spans="1:44" s="1" customFormat="1" ht="12" x14ac:dyDescent="0.35">
      <c r="A509" s="84"/>
      <c r="B509" s="40">
        <f t="shared" si="176"/>
        <v>506</v>
      </c>
      <c r="C509" s="41">
        <f t="shared" si="177"/>
        <v>44357</v>
      </c>
      <c r="D509" s="28">
        <f>'I Disease Parameters'!$E$6/(1000*365)</f>
        <v>2.4383561643835616E-5</v>
      </c>
      <c r="E509" s="28">
        <f>'I Disease Parameters'!$E$7/(1000*365)</f>
        <v>1.3698630136986302E-5</v>
      </c>
      <c r="F509" s="27">
        <f>(1-'I Disease Parameters'!$E$8)/'I Disease Parameters'!$E$10</f>
        <v>0.16200000000000001</v>
      </c>
      <c r="G509" s="27">
        <f>'I Disease Parameters'!$E$8/'I Disease Parameters'!$E$11</f>
        <v>3.7999999999999999E-2</v>
      </c>
      <c r="H509" s="27">
        <f>1/'I Disease Parameters'!$E$12</f>
        <v>0.05</v>
      </c>
      <c r="I509" s="27">
        <f>'I Disease Parameters'!$E$9/'I Disease Parameters'!$E$14</f>
        <v>0</v>
      </c>
      <c r="J509" s="82">
        <f t="shared" si="197"/>
        <v>2.9622548171950012</v>
      </c>
      <c r="K509" s="60">
        <f t="shared" si="198"/>
        <v>0.96147505943347544</v>
      </c>
      <c r="L509" s="30">
        <f t="shared" si="199"/>
        <v>0.98499999999999999</v>
      </c>
      <c r="M509" s="27">
        <f>J509/'I Disease Parameters'!$E$12</f>
        <v>0.14811274085975007</v>
      </c>
      <c r="N509" s="27">
        <f>K509/'I Disease Parameters'!$E$13</f>
        <v>4.8073752971673774E-2</v>
      </c>
      <c r="O509" s="27">
        <f>L509/'I Disease Parameters'!$E$13</f>
        <v>4.9250000000000002E-2</v>
      </c>
      <c r="P509" s="27">
        <f>(1-L509)/'I Disease Parameters'!$E$13</f>
        <v>7.5000000000000067E-4</v>
      </c>
      <c r="Q509" s="19">
        <f t="shared" si="178"/>
        <v>576720.5894358583</v>
      </c>
      <c r="R509" s="17">
        <f t="shared" si="179"/>
        <v>39.327339734158386</v>
      </c>
      <c r="S509" s="17">
        <f t="shared" si="180"/>
        <v>412.49458128555074</v>
      </c>
      <c r="T509" s="17">
        <f t="shared" si="181"/>
        <v>96.757988267832857</v>
      </c>
      <c r="U509" s="17">
        <f t="shared" si="182"/>
        <v>5243924.0957264397</v>
      </c>
      <c r="V509" s="17">
        <f t="shared" si="183"/>
        <v>15043.709186325665</v>
      </c>
      <c r="W509" s="17">
        <f t="shared" si="184"/>
        <v>5821193.2650715858</v>
      </c>
      <c r="X509" s="18">
        <f t="shared" ca="1" si="175"/>
        <v>218477.31787760227</v>
      </c>
      <c r="Y509" s="17">
        <f t="shared" si="185"/>
        <v>127.29578854062129</v>
      </c>
      <c r="Z509" s="17">
        <f t="shared" si="186"/>
        <v>-1.4005532984817251</v>
      </c>
      <c r="AA509" s="17">
        <f t="shared" si="187"/>
        <v>-14.771224578141641</v>
      </c>
      <c r="AB509" s="17">
        <f t="shared" si="188"/>
        <v>-3.4648551513838015</v>
      </c>
      <c r="AC509" s="17">
        <f t="shared" si="189"/>
        <v>-45.535935102030635</v>
      </c>
      <c r="AD509" s="18">
        <f t="shared" si="190"/>
        <v>7.5167132565184147E-2</v>
      </c>
      <c r="AE509" s="19">
        <f>IF($B509&gt;$C$1,"",p_2*$Q508*($S508/$W508)+p_3*$Q508*($T508/$W508))</f>
        <v>6.7455832243892102</v>
      </c>
      <c r="AF509" s="17">
        <f>IF($B509&gt;$C$1,"",p_4*$R508)</f>
        <v>6.5979186712876983</v>
      </c>
      <c r="AG509" s="17">
        <f>IF($B509&gt;$C$1,"",p_5*$R508)</f>
        <v>1.5476599352403242</v>
      </c>
      <c r="AH509" s="18">
        <f t="shared" si="191"/>
        <v>8.1455786065280229</v>
      </c>
      <c r="AI509" s="72"/>
      <c r="AJ509" s="73"/>
      <c r="AK509" s="73"/>
      <c r="AL509" s="72"/>
      <c r="AM509" s="73"/>
      <c r="AN509" s="73">
        <f t="shared" si="192"/>
        <v>518</v>
      </c>
      <c r="AO509" s="19" t="str">
        <f t="shared" ca="1" si="193"/>
        <v>-</v>
      </c>
      <c r="AP509" s="17" t="str">
        <f t="shared" ca="1" si="194"/>
        <v>-</v>
      </c>
      <c r="AQ509" s="17" t="str">
        <f t="shared" ca="1" si="195"/>
        <v>-</v>
      </c>
      <c r="AR509" s="66" t="str">
        <f t="shared" ca="1" si="196"/>
        <v>-</v>
      </c>
    </row>
    <row r="510" spans="1:44" s="1" customFormat="1" ht="12" x14ac:dyDescent="0.35">
      <c r="A510" s="84"/>
      <c r="B510" s="40">
        <f t="shared" si="176"/>
        <v>507</v>
      </c>
      <c r="C510" s="41">
        <f t="shared" si="177"/>
        <v>44358</v>
      </c>
      <c r="D510" s="28">
        <f>'I Disease Parameters'!$E$6/(1000*365)</f>
        <v>2.4383561643835616E-5</v>
      </c>
      <c r="E510" s="28">
        <f>'I Disease Parameters'!$E$7/(1000*365)</f>
        <v>1.3698630136986302E-5</v>
      </c>
      <c r="F510" s="27">
        <f>(1-'I Disease Parameters'!$E$8)/'I Disease Parameters'!$E$10</f>
        <v>0.16200000000000001</v>
      </c>
      <c r="G510" s="27">
        <f>'I Disease Parameters'!$E$8/'I Disease Parameters'!$E$11</f>
        <v>3.7999999999999999E-2</v>
      </c>
      <c r="H510" s="27">
        <f>1/'I Disease Parameters'!$E$12</f>
        <v>0.05</v>
      </c>
      <c r="I510" s="27">
        <f>'I Disease Parameters'!$E$9/'I Disease Parameters'!$E$14</f>
        <v>0</v>
      </c>
      <c r="J510" s="82">
        <f t="shared" si="197"/>
        <v>2.9622548171950012</v>
      </c>
      <c r="K510" s="60">
        <f t="shared" si="198"/>
        <v>0.96147505943347544</v>
      </c>
      <c r="L510" s="30">
        <f t="shared" si="199"/>
        <v>0.98499999999999999</v>
      </c>
      <c r="M510" s="27">
        <f>J510/'I Disease Parameters'!$E$12</f>
        <v>0.14811274085975007</v>
      </c>
      <c r="N510" s="27">
        <f>K510/'I Disease Parameters'!$E$13</f>
        <v>4.8073752971673774E-2</v>
      </c>
      <c r="O510" s="27">
        <f>L510/'I Disease Parameters'!$E$13</f>
        <v>4.9250000000000002E-2</v>
      </c>
      <c r="P510" s="27">
        <f>(1-L510)/'I Disease Parameters'!$E$13</f>
        <v>7.5000000000000067E-4</v>
      </c>
      <c r="Q510" s="19">
        <f t="shared" si="178"/>
        <v>576848.11683217471</v>
      </c>
      <c r="R510" s="17">
        <f t="shared" si="179"/>
        <v>37.975079512721017</v>
      </c>
      <c r="S510" s="17">
        <f t="shared" si="180"/>
        <v>398.2352306475043</v>
      </c>
      <c r="T510" s="17">
        <f t="shared" si="181"/>
        <v>93.413202312445165</v>
      </c>
      <c r="U510" s="17">
        <f t="shared" si="182"/>
        <v>5243877.6512097716</v>
      </c>
      <c r="V510" s="17">
        <f t="shared" si="183"/>
        <v>15043.781754816866</v>
      </c>
      <c r="W510" s="17">
        <f t="shared" si="184"/>
        <v>5821255.391554419</v>
      </c>
      <c r="X510" s="18">
        <f t="shared" ca="1" si="175"/>
        <v>218477.31787760227</v>
      </c>
      <c r="Y510" s="17">
        <f t="shared" si="185"/>
        <v>127.52739631640725</v>
      </c>
      <c r="Z510" s="17">
        <f t="shared" si="186"/>
        <v>-1.3522602214373691</v>
      </c>
      <c r="AA510" s="17">
        <f t="shared" si="187"/>
        <v>-14.259350638046442</v>
      </c>
      <c r="AB510" s="17">
        <f t="shared" si="188"/>
        <v>-3.3447859553876924</v>
      </c>
      <c r="AC510" s="17">
        <f t="shared" si="189"/>
        <v>-46.444516668096185</v>
      </c>
      <c r="AD510" s="18">
        <f t="shared" si="190"/>
        <v>7.2568491201309371E-2</v>
      </c>
      <c r="AE510" s="19">
        <f>IF($B510&gt;$C$1,"",p_2*$Q509*($S509/$W509)+p_3*$Q509*($T509/$W509))</f>
        <v>6.513746456075598</v>
      </c>
      <c r="AF510" s="17">
        <f>IF($B510&gt;$C$1,"",p_4*$R509)</f>
        <v>6.3710290369336589</v>
      </c>
      <c r="AG510" s="17">
        <f>IF($B510&gt;$C$1,"",p_5*$R509)</f>
        <v>1.4944389098980186</v>
      </c>
      <c r="AH510" s="18">
        <f t="shared" si="191"/>
        <v>7.8654679468316777</v>
      </c>
      <c r="AI510" s="72"/>
      <c r="AJ510" s="73"/>
      <c r="AK510" s="73"/>
      <c r="AL510" s="72"/>
      <c r="AM510" s="73"/>
      <c r="AN510" s="73">
        <f t="shared" si="192"/>
        <v>518</v>
      </c>
      <c r="AO510" s="19" t="str">
        <f t="shared" ca="1" si="193"/>
        <v>-</v>
      </c>
      <c r="AP510" s="17" t="str">
        <f t="shared" ca="1" si="194"/>
        <v>-</v>
      </c>
      <c r="AQ510" s="17" t="str">
        <f t="shared" ca="1" si="195"/>
        <v>-</v>
      </c>
      <c r="AR510" s="66" t="str">
        <f t="shared" ca="1" si="196"/>
        <v>-</v>
      </c>
    </row>
    <row r="511" spans="1:44" s="1" customFormat="1" ht="12" x14ac:dyDescent="0.35">
      <c r="A511" s="84"/>
      <c r="B511" s="40">
        <f t="shared" si="176"/>
        <v>508</v>
      </c>
      <c r="C511" s="41">
        <f t="shared" si="177"/>
        <v>44359</v>
      </c>
      <c r="D511" s="28">
        <f>'I Disease Parameters'!$E$6/(1000*365)</f>
        <v>2.4383561643835616E-5</v>
      </c>
      <c r="E511" s="28">
        <f>'I Disease Parameters'!$E$7/(1000*365)</f>
        <v>1.3698630136986302E-5</v>
      </c>
      <c r="F511" s="27">
        <f>(1-'I Disease Parameters'!$E$8)/'I Disease Parameters'!$E$10</f>
        <v>0.16200000000000001</v>
      </c>
      <c r="G511" s="27">
        <f>'I Disease Parameters'!$E$8/'I Disease Parameters'!$E$11</f>
        <v>3.7999999999999999E-2</v>
      </c>
      <c r="H511" s="27">
        <f>1/'I Disease Parameters'!$E$12</f>
        <v>0.05</v>
      </c>
      <c r="I511" s="27">
        <f>'I Disease Parameters'!$E$9/'I Disease Parameters'!$E$14</f>
        <v>0</v>
      </c>
      <c r="J511" s="82">
        <f t="shared" si="197"/>
        <v>2.9622548171950012</v>
      </c>
      <c r="K511" s="60">
        <f t="shared" si="198"/>
        <v>0.96147505943347544</v>
      </c>
      <c r="L511" s="30">
        <f t="shared" si="199"/>
        <v>0.98499999999999999</v>
      </c>
      <c r="M511" s="27">
        <f>J511/'I Disease Parameters'!$E$12</f>
        <v>0.14811274085975007</v>
      </c>
      <c r="N511" s="27">
        <f>K511/'I Disease Parameters'!$E$13</f>
        <v>4.8073752971673774E-2</v>
      </c>
      <c r="O511" s="27">
        <f>L511/'I Disease Parameters'!$E$13</f>
        <v>4.9250000000000002E-2</v>
      </c>
      <c r="P511" s="27">
        <f>(1-L511)/'I Disease Parameters'!$E$13</f>
        <v>7.5000000000000067E-4</v>
      </c>
      <c r="Q511" s="19">
        <f t="shared" si="178"/>
        <v>576975.86784391745</v>
      </c>
      <c r="R511" s="17">
        <f t="shared" si="179"/>
        <v>36.669442347799333</v>
      </c>
      <c r="S511" s="17">
        <f t="shared" si="180"/>
        <v>384.46997671905768</v>
      </c>
      <c r="T511" s="17">
        <f t="shared" si="181"/>
        <v>90.184315585397897</v>
      </c>
      <c r="U511" s="17">
        <f t="shared" si="182"/>
        <v>5243830.3296310902</v>
      </c>
      <c r="V511" s="17">
        <f t="shared" si="183"/>
        <v>15043.851814718601</v>
      </c>
      <c r="W511" s="17">
        <f t="shared" si="184"/>
        <v>5821317.52120966</v>
      </c>
      <c r="X511" s="18">
        <f t="shared" ca="1" si="175"/>
        <v>218477.31787760227</v>
      </c>
      <c r="Y511" s="17">
        <f t="shared" si="185"/>
        <v>127.75101174274459</v>
      </c>
      <c r="Z511" s="17">
        <f t="shared" si="186"/>
        <v>-1.3056371649216842</v>
      </c>
      <c r="AA511" s="17">
        <f t="shared" si="187"/>
        <v>-13.765253928446612</v>
      </c>
      <c r="AB511" s="17">
        <f t="shared" si="188"/>
        <v>-3.2288867270472679</v>
      </c>
      <c r="AC511" s="17">
        <f t="shared" si="189"/>
        <v>-47.321578681468964</v>
      </c>
      <c r="AD511" s="18">
        <f t="shared" si="190"/>
        <v>7.0059901734566665E-2</v>
      </c>
      <c r="AE511" s="19">
        <f>IF($B511&gt;$C$1,"",p_2*$Q510*($S510/$W510)+p_3*$Q510*($T510/$W510))</f>
        <v>6.2898989441911848</v>
      </c>
      <c r="AF511" s="17">
        <f>IF($B511&gt;$C$1,"",p_4*$R510)</f>
        <v>6.1519628810608049</v>
      </c>
      <c r="AG511" s="17">
        <f>IF($B511&gt;$C$1,"",p_5*$R510)</f>
        <v>1.4430530214833985</v>
      </c>
      <c r="AH511" s="18">
        <f t="shared" si="191"/>
        <v>7.595015902544203</v>
      </c>
      <c r="AI511" s="72"/>
      <c r="AJ511" s="73"/>
      <c r="AK511" s="73"/>
      <c r="AL511" s="72"/>
      <c r="AM511" s="73"/>
      <c r="AN511" s="73">
        <f t="shared" si="192"/>
        <v>518</v>
      </c>
      <c r="AO511" s="19" t="str">
        <f t="shared" ca="1" si="193"/>
        <v>-</v>
      </c>
      <c r="AP511" s="17" t="str">
        <f t="shared" ca="1" si="194"/>
        <v>-</v>
      </c>
      <c r="AQ511" s="17" t="str">
        <f t="shared" ca="1" si="195"/>
        <v>-</v>
      </c>
      <c r="AR511" s="66" t="str">
        <f t="shared" ca="1" si="196"/>
        <v>-</v>
      </c>
    </row>
    <row r="512" spans="1:44" s="1" customFormat="1" ht="12" x14ac:dyDescent="0.35">
      <c r="A512" s="84"/>
      <c r="B512" s="40">
        <f t="shared" si="176"/>
        <v>509</v>
      </c>
      <c r="C512" s="41">
        <f t="shared" si="177"/>
        <v>44360</v>
      </c>
      <c r="D512" s="28">
        <f>'I Disease Parameters'!$E$6/(1000*365)</f>
        <v>2.4383561643835616E-5</v>
      </c>
      <c r="E512" s="28">
        <f>'I Disease Parameters'!$E$7/(1000*365)</f>
        <v>1.3698630136986302E-5</v>
      </c>
      <c r="F512" s="27">
        <f>(1-'I Disease Parameters'!$E$8)/'I Disease Parameters'!$E$10</f>
        <v>0.16200000000000001</v>
      </c>
      <c r="G512" s="27">
        <f>'I Disease Parameters'!$E$8/'I Disease Parameters'!$E$11</f>
        <v>3.7999999999999999E-2</v>
      </c>
      <c r="H512" s="27">
        <f>1/'I Disease Parameters'!$E$12</f>
        <v>0.05</v>
      </c>
      <c r="I512" s="27">
        <f>'I Disease Parameters'!$E$9/'I Disease Parameters'!$E$14</f>
        <v>0</v>
      </c>
      <c r="J512" s="82">
        <f t="shared" si="197"/>
        <v>2.9622548171950012</v>
      </c>
      <c r="K512" s="60">
        <f t="shared" si="198"/>
        <v>0.96147505943347544</v>
      </c>
      <c r="L512" s="30">
        <f t="shared" si="199"/>
        <v>0.98499999999999999</v>
      </c>
      <c r="M512" s="27">
        <f>J512/'I Disease Parameters'!$E$12</f>
        <v>0.14811274085975007</v>
      </c>
      <c r="N512" s="27">
        <f>K512/'I Disease Parameters'!$E$13</f>
        <v>4.8073752971673774E-2</v>
      </c>
      <c r="O512" s="27">
        <f>L512/'I Disease Parameters'!$E$13</f>
        <v>4.9250000000000002E-2</v>
      </c>
      <c r="P512" s="27">
        <f>(1-L512)/'I Disease Parameters'!$E$13</f>
        <v>7.5000000000000067E-4</v>
      </c>
      <c r="Q512" s="19">
        <f t="shared" si="178"/>
        <v>577103.83475493314</v>
      </c>
      <c r="R512" s="17">
        <f t="shared" si="179"/>
        <v>35.408816156669424</v>
      </c>
      <c r="S512" s="17">
        <f t="shared" si="180"/>
        <v>371.18166083143842</v>
      </c>
      <c r="T512" s="17">
        <f t="shared" si="181"/>
        <v>87.067303213761022</v>
      </c>
      <c r="U512" s="17">
        <f t="shared" si="182"/>
        <v>5243782.1614152817</v>
      </c>
      <c r="V512" s="17">
        <f t="shared" si="183"/>
        <v>15043.91945295529</v>
      </c>
      <c r="W512" s="17">
        <f t="shared" si="184"/>
        <v>5821379.6539504165</v>
      </c>
      <c r="X512" s="18">
        <f t="shared" ca="1" si="175"/>
        <v>218477.31787760227</v>
      </c>
      <c r="Y512" s="17">
        <f t="shared" si="185"/>
        <v>127.96691101568285</v>
      </c>
      <c r="Z512" s="17">
        <f t="shared" si="186"/>
        <v>-1.2606261911299086</v>
      </c>
      <c r="AA512" s="17">
        <f t="shared" si="187"/>
        <v>-13.288315887619262</v>
      </c>
      <c r="AB512" s="17">
        <f t="shared" si="188"/>
        <v>-3.1170123716368749</v>
      </c>
      <c r="AC512" s="17">
        <f t="shared" si="189"/>
        <v>-48.168215808458626</v>
      </c>
      <c r="AD512" s="18">
        <f t="shared" si="190"/>
        <v>6.7638236689163023E-2</v>
      </c>
      <c r="AE512" s="19">
        <f>IF($B512&gt;$C$1,"",p_2*$Q511*($S511/$W511)+p_3*$Q511*($T511/$W511))</f>
        <v>6.0737645995580083</v>
      </c>
      <c r="AF512" s="17">
        <f>IF($B512&gt;$C$1,"",p_4*$R511)</f>
        <v>5.940449660343492</v>
      </c>
      <c r="AG512" s="17">
        <f>IF($B512&gt;$C$1,"",p_5*$R511)</f>
        <v>1.3934388092163745</v>
      </c>
      <c r="AH512" s="18">
        <f t="shared" si="191"/>
        <v>7.3338884695598665</v>
      </c>
      <c r="AI512" s="72"/>
      <c r="AJ512" s="73"/>
      <c r="AK512" s="73"/>
      <c r="AL512" s="72"/>
      <c r="AM512" s="73"/>
      <c r="AN512" s="73">
        <f t="shared" si="192"/>
        <v>518</v>
      </c>
      <c r="AO512" s="19" t="str">
        <f t="shared" ca="1" si="193"/>
        <v>-</v>
      </c>
      <c r="AP512" s="17" t="str">
        <f t="shared" ca="1" si="194"/>
        <v>-</v>
      </c>
      <c r="AQ512" s="17" t="str">
        <f t="shared" ca="1" si="195"/>
        <v>-</v>
      </c>
      <c r="AR512" s="66" t="str">
        <f t="shared" ca="1" si="196"/>
        <v>-</v>
      </c>
    </row>
    <row r="513" spans="1:44" s="1" customFormat="1" ht="12" x14ac:dyDescent="0.35">
      <c r="A513" s="84"/>
      <c r="B513" s="40">
        <f t="shared" si="176"/>
        <v>510</v>
      </c>
      <c r="C513" s="41">
        <f t="shared" si="177"/>
        <v>44361</v>
      </c>
      <c r="D513" s="28">
        <f>'I Disease Parameters'!$E$6/(1000*365)</f>
        <v>2.4383561643835616E-5</v>
      </c>
      <c r="E513" s="28">
        <f>'I Disease Parameters'!$E$7/(1000*365)</f>
        <v>1.3698630136986302E-5</v>
      </c>
      <c r="F513" s="27">
        <f>(1-'I Disease Parameters'!$E$8)/'I Disease Parameters'!$E$10</f>
        <v>0.16200000000000001</v>
      </c>
      <c r="G513" s="27">
        <f>'I Disease Parameters'!$E$8/'I Disease Parameters'!$E$11</f>
        <v>3.7999999999999999E-2</v>
      </c>
      <c r="H513" s="27">
        <f>1/'I Disease Parameters'!$E$12</f>
        <v>0.05</v>
      </c>
      <c r="I513" s="27">
        <f>'I Disease Parameters'!$E$9/'I Disease Parameters'!$E$14</f>
        <v>0</v>
      </c>
      <c r="J513" s="82">
        <f t="shared" si="197"/>
        <v>2.9622548171950012</v>
      </c>
      <c r="K513" s="60">
        <f t="shared" si="198"/>
        <v>0.96147505943347544</v>
      </c>
      <c r="L513" s="30">
        <f t="shared" si="199"/>
        <v>0.98499999999999999</v>
      </c>
      <c r="M513" s="27">
        <f>J513/'I Disease Parameters'!$E$12</f>
        <v>0.14811274085975007</v>
      </c>
      <c r="N513" s="27">
        <f>K513/'I Disease Parameters'!$E$13</f>
        <v>4.8073752971673774E-2</v>
      </c>
      <c r="O513" s="27">
        <f>L513/'I Disease Parameters'!$E$13</f>
        <v>4.9250000000000002E-2</v>
      </c>
      <c r="P513" s="27">
        <f>(1-L513)/'I Disease Parameters'!$E$13</f>
        <v>7.5000000000000067E-4</v>
      </c>
      <c r="Q513" s="19">
        <f t="shared" si="178"/>
        <v>577232.01011569111</v>
      </c>
      <c r="R513" s="17">
        <f t="shared" si="179"/>
        <v>34.19164477647692</v>
      </c>
      <c r="S513" s="17">
        <f t="shared" si="180"/>
        <v>358.35372132696165</v>
      </c>
      <c r="T513" s="17">
        <f t="shared" si="181"/>
        <v>84.058280364242663</v>
      </c>
      <c r="U513" s="17">
        <f t="shared" si="182"/>
        <v>5243733.1759306584</v>
      </c>
      <c r="V513" s="17">
        <f t="shared" si="183"/>
        <v>15043.9847534327</v>
      </c>
      <c r="W513" s="17">
        <f t="shared" si="184"/>
        <v>5821441.7896928173</v>
      </c>
      <c r="X513" s="18">
        <f t="shared" ca="1" si="175"/>
        <v>218477.31787760227</v>
      </c>
      <c r="Y513" s="17">
        <f t="shared" si="185"/>
        <v>128.17536075797398</v>
      </c>
      <c r="Z513" s="17">
        <f t="shared" si="186"/>
        <v>-1.2171713801925037</v>
      </c>
      <c r="AA513" s="17">
        <f t="shared" si="187"/>
        <v>-12.827939504476774</v>
      </c>
      <c r="AB513" s="17">
        <f t="shared" si="188"/>
        <v>-3.0090228495183595</v>
      </c>
      <c r="AC513" s="17">
        <f t="shared" si="189"/>
        <v>-48.985484623350203</v>
      </c>
      <c r="AD513" s="18">
        <f t="shared" si="190"/>
        <v>6.5300477410346502E-2</v>
      </c>
      <c r="AE513" s="19">
        <f>IF($B513&gt;$C$1,"",p_2*$Q512*($S512/$W512)+p_3*$Q512*($T512/$W512))</f>
        <v>5.8650769034174894</v>
      </c>
      <c r="AF513" s="17">
        <f>IF($B513&gt;$C$1,"",p_4*$R512)</f>
        <v>5.7362282173804466</v>
      </c>
      <c r="AG513" s="17">
        <f>IF($B513&gt;$C$1,"",p_5*$R512)</f>
        <v>1.3455350139534381</v>
      </c>
      <c r="AH513" s="18">
        <f t="shared" si="191"/>
        <v>7.081763231333885</v>
      </c>
      <c r="AI513" s="72"/>
      <c r="AJ513" s="73"/>
      <c r="AK513" s="73"/>
      <c r="AL513" s="72"/>
      <c r="AM513" s="73"/>
      <c r="AN513" s="73">
        <f t="shared" si="192"/>
        <v>518</v>
      </c>
      <c r="AO513" s="19" t="str">
        <f t="shared" ca="1" si="193"/>
        <v>-</v>
      </c>
      <c r="AP513" s="17" t="str">
        <f t="shared" ca="1" si="194"/>
        <v>-</v>
      </c>
      <c r="AQ513" s="17" t="str">
        <f t="shared" ca="1" si="195"/>
        <v>-</v>
      </c>
      <c r="AR513" s="66" t="str">
        <f t="shared" ca="1" si="196"/>
        <v>-</v>
      </c>
    </row>
    <row r="514" spans="1:44" s="1" customFormat="1" ht="12" x14ac:dyDescent="0.35">
      <c r="A514" s="84"/>
      <c r="B514" s="40">
        <f t="shared" si="176"/>
        <v>511</v>
      </c>
      <c r="C514" s="41">
        <f t="shared" si="177"/>
        <v>44362</v>
      </c>
      <c r="D514" s="28">
        <f>'I Disease Parameters'!$E$6/(1000*365)</f>
        <v>2.4383561643835616E-5</v>
      </c>
      <c r="E514" s="28">
        <f>'I Disease Parameters'!$E$7/(1000*365)</f>
        <v>1.3698630136986302E-5</v>
      </c>
      <c r="F514" s="27">
        <f>(1-'I Disease Parameters'!$E$8)/'I Disease Parameters'!$E$10</f>
        <v>0.16200000000000001</v>
      </c>
      <c r="G514" s="27">
        <f>'I Disease Parameters'!$E$8/'I Disease Parameters'!$E$11</f>
        <v>3.7999999999999999E-2</v>
      </c>
      <c r="H514" s="27">
        <f>1/'I Disease Parameters'!$E$12</f>
        <v>0.05</v>
      </c>
      <c r="I514" s="27">
        <f>'I Disease Parameters'!$E$9/'I Disease Parameters'!$E$14</f>
        <v>0</v>
      </c>
      <c r="J514" s="82">
        <f t="shared" si="197"/>
        <v>2.9622548171950012</v>
      </c>
      <c r="K514" s="60">
        <f t="shared" si="198"/>
        <v>0.96147505943347544</v>
      </c>
      <c r="L514" s="30">
        <f t="shared" si="199"/>
        <v>0.98499999999999999</v>
      </c>
      <c r="M514" s="27">
        <f>J514/'I Disease Parameters'!$E$12</f>
        <v>0.14811274085975007</v>
      </c>
      <c r="N514" s="27">
        <f>K514/'I Disease Parameters'!$E$13</f>
        <v>4.8073752971673774E-2</v>
      </c>
      <c r="O514" s="27">
        <f>L514/'I Disease Parameters'!$E$13</f>
        <v>4.9250000000000002E-2</v>
      </c>
      <c r="P514" s="27">
        <f>(1-L514)/'I Disease Parameters'!$E$13</f>
        <v>7.5000000000000067E-4</v>
      </c>
      <c r="Q514" s="19">
        <f t="shared" si="178"/>
        <v>577360.38673404185</v>
      </c>
      <c r="R514" s="17">
        <f t="shared" si="179"/>
        <v>33.016426016957418</v>
      </c>
      <c r="S514" s="17">
        <f t="shared" si="180"/>
        <v>345.97017275931614</v>
      </c>
      <c r="T514" s="17">
        <f t="shared" si="181"/>
        <v>81.153497364244004</v>
      </c>
      <c r="U514" s="17">
        <f t="shared" si="182"/>
        <v>5243683.4015257191</v>
      </c>
      <c r="V514" s="17">
        <f t="shared" si="183"/>
        <v>15044.047797142974</v>
      </c>
      <c r="W514" s="17">
        <f t="shared" si="184"/>
        <v>5821503.9283559015</v>
      </c>
      <c r="X514" s="18">
        <f t="shared" ca="1" si="175"/>
        <v>218477.31787760227</v>
      </c>
      <c r="Y514" s="17">
        <f t="shared" si="185"/>
        <v>128.37661835073959</v>
      </c>
      <c r="Z514" s="17">
        <f t="shared" si="186"/>
        <v>-1.1752187595195025</v>
      </c>
      <c r="AA514" s="17">
        <f t="shared" si="187"/>
        <v>-12.383548567645505</v>
      </c>
      <c r="AB514" s="17">
        <f t="shared" si="188"/>
        <v>-2.904782999998659</v>
      </c>
      <c r="AC514" s="17">
        <f t="shared" si="189"/>
        <v>-49.774404939264059</v>
      </c>
      <c r="AD514" s="18">
        <f t="shared" si="190"/>
        <v>6.3043710273632314E-2</v>
      </c>
      <c r="AE514" s="19">
        <f>IF($B514&gt;$C$1,"",p_2*$Q513*($S513/$W513)+p_3*$Q513*($T513/$W513))</f>
        <v>5.6635785744714395</v>
      </c>
      <c r="AF514" s="17">
        <f>IF($B514&gt;$C$1,"",p_4*$R513)</f>
        <v>5.5390464537892612</v>
      </c>
      <c r="AG514" s="17">
        <f>IF($B514&gt;$C$1,"",p_5*$R513)</f>
        <v>1.2992825015061229</v>
      </c>
      <c r="AH514" s="18">
        <f t="shared" si="191"/>
        <v>6.8383289552953839</v>
      </c>
      <c r="AI514" s="72"/>
      <c r="AJ514" s="73"/>
      <c r="AK514" s="73"/>
      <c r="AL514" s="72"/>
      <c r="AM514" s="73"/>
      <c r="AN514" s="73">
        <f t="shared" si="192"/>
        <v>518</v>
      </c>
      <c r="AO514" s="19" t="str">
        <f t="shared" ca="1" si="193"/>
        <v>-</v>
      </c>
      <c r="AP514" s="17" t="str">
        <f t="shared" ca="1" si="194"/>
        <v>-</v>
      </c>
      <c r="AQ514" s="17" t="str">
        <f t="shared" ca="1" si="195"/>
        <v>-</v>
      </c>
      <c r="AR514" s="66" t="str">
        <f t="shared" ca="1" si="196"/>
        <v>-</v>
      </c>
    </row>
    <row r="515" spans="1:44" s="1" customFormat="1" ht="12" x14ac:dyDescent="0.35">
      <c r="A515" s="84"/>
      <c r="B515" s="40">
        <f t="shared" si="176"/>
        <v>512</v>
      </c>
      <c r="C515" s="41">
        <f t="shared" si="177"/>
        <v>44363</v>
      </c>
      <c r="D515" s="28">
        <f>'I Disease Parameters'!$E$6/(1000*365)</f>
        <v>2.4383561643835616E-5</v>
      </c>
      <c r="E515" s="28">
        <f>'I Disease Parameters'!$E$7/(1000*365)</f>
        <v>1.3698630136986302E-5</v>
      </c>
      <c r="F515" s="27">
        <f>(1-'I Disease Parameters'!$E$8)/'I Disease Parameters'!$E$10</f>
        <v>0.16200000000000001</v>
      </c>
      <c r="G515" s="27">
        <f>'I Disease Parameters'!$E$8/'I Disease Parameters'!$E$11</f>
        <v>3.7999999999999999E-2</v>
      </c>
      <c r="H515" s="27">
        <f>1/'I Disease Parameters'!$E$12</f>
        <v>0.05</v>
      </c>
      <c r="I515" s="27">
        <f>'I Disease Parameters'!$E$9/'I Disease Parameters'!$E$14</f>
        <v>0</v>
      </c>
      <c r="J515" s="82">
        <f t="shared" si="197"/>
        <v>2.9622548171950012</v>
      </c>
      <c r="K515" s="60">
        <f t="shared" si="198"/>
        <v>0.96147505943347544</v>
      </c>
      <c r="L515" s="30">
        <f t="shared" si="199"/>
        <v>0.98499999999999999</v>
      </c>
      <c r="M515" s="27">
        <f>J515/'I Disease Parameters'!$E$12</f>
        <v>0.14811274085975007</v>
      </c>
      <c r="N515" s="27">
        <f>K515/'I Disease Parameters'!$E$13</f>
        <v>4.8073752971673774E-2</v>
      </c>
      <c r="O515" s="27">
        <f>L515/'I Disease Parameters'!$E$13</f>
        <v>4.9250000000000002E-2</v>
      </c>
      <c r="P515" s="27">
        <f>(1-L515)/'I Disease Parameters'!$E$13</f>
        <v>7.5000000000000067E-4</v>
      </c>
      <c r="Q515" s="19">
        <f t="shared" si="178"/>
        <v>577488.95766629756</v>
      </c>
      <c r="R515" s="17">
        <f t="shared" si="179"/>
        <v>31.881709781319127</v>
      </c>
      <c r="S515" s="17">
        <f t="shared" si="180"/>
        <v>334.01558581866237</v>
      </c>
      <c r="T515" s="17">
        <f t="shared" si="181"/>
        <v>78.349334992931489</v>
      </c>
      <c r="U515" s="17">
        <f t="shared" si="182"/>
        <v>5243632.8655646285</v>
      </c>
      <c r="V515" s="17">
        <f t="shared" si="183"/>
        <v>15044.108662265997</v>
      </c>
      <c r="W515" s="17">
        <f t="shared" si="184"/>
        <v>5821566.0698615192</v>
      </c>
      <c r="X515" s="18">
        <f t="shared" ca="1" si="175"/>
        <v>218477.31787760227</v>
      </c>
      <c r="Y515" s="17">
        <f t="shared" si="185"/>
        <v>128.57093225570861</v>
      </c>
      <c r="Z515" s="17">
        <f t="shared" si="186"/>
        <v>-1.1347162356382903</v>
      </c>
      <c r="AA515" s="17">
        <f t="shared" si="187"/>
        <v>-11.954586940653769</v>
      </c>
      <c r="AB515" s="17">
        <f t="shared" si="188"/>
        <v>-2.8041623713125148</v>
      </c>
      <c r="AC515" s="17">
        <f t="shared" si="189"/>
        <v>-50.53596109058708</v>
      </c>
      <c r="AD515" s="18">
        <f t="shared" si="190"/>
        <v>6.0865123023177148E-2</v>
      </c>
      <c r="AE515" s="19">
        <f>IF($B515&gt;$C$1,"",p_2*$Q514*($S514/$W514)+p_3*$Q514*($T514/$W514))</f>
        <v>5.4690212475616455</v>
      </c>
      <c r="AF515" s="17">
        <f>IF($B515&gt;$C$1,"",p_4*$R514)</f>
        <v>5.3486610147471021</v>
      </c>
      <c r="AG515" s="17">
        <f>IF($B515&gt;$C$1,"",p_5*$R514)</f>
        <v>1.2546241886443819</v>
      </c>
      <c r="AH515" s="18">
        <f t="shared" si="191"/>
        <v>6.6032852033914837</v>
      </c>
      <c r="AI515" s="72"/>
      <c r="AJ515" s="73"/>
      <c r="AK515" s="73"/>
      <c r="AL515" s="72"/>
      <c r="AM515" s="73"/>
      <c r="AN515" s="73">
        <f t="shared" si="192"/>
        <v>518</v>
      </c>
      <c r="AO515" s="19" t="str">
        <f t="shared" ca="1" si="193"/>
        <v>-</v>
      </c>
      <c r="AP515" s="17" t="str">
        <f t="shared" ca="1" si="194"/>
        <v>-</v>
      </c>
      <c r="AQ515" s="17" t="str">
        <f t="shared" ca="1" si="195"/>
        <v>-</v>
      </c>
      <c r="AR515" s="66" t="str">
        <f t="shared" ca="1" si="196"/>
        <v>-</v>
      </c>
    </row>
    <row r="516" spans="1:44" s="1" customFormat="1" ht="12" x14ac:dyDescent="0.35">
      <c r="A516" s="84"/>
      <c r="B516" s="40">
        <f t="shared" si="176"/>
        <v>513</v>
      </c>
      <c r="C516" s="41">
        <f t="shared" si="177"/>
        <v>44364</v>
      </c>
      <c r="D516" s="28">
        <f>'I Disease Parameters'!$E$6/(1000*365)</f>
        <v>2.4383561643835616E-5</v>
      </c>
      <c r="E516" s="28">
        <f>'I Disease Parameters'!$E$7/(1000*365)</f>
        <v>1.3698630136986302E-5</v>
      </c>
      <c r="F516" s="27">
        <f>(1-'I Disease Parameters'!$E$8)/'I Disease Parameters'!$E$10</f>
        <v>0.16200000000000001</v>
      </c>
      <c r="G516" s="27">
        <f>'I Disease Parameters'!$E$8/'I Disease Parameters'!$E$11</f>
        <v>3.7999999999999999E-2</v>
      </c>
      <c r="H516" s="27">
        <f>1/'I Disease Parameters'!$E$12</f>
        <v>0.05</v>
      </c>
      <c r="I516" s="27">
        <f>'I Disease Parameters'!$E$9/'I Disease Parameters'!$E$14</f>
        <v>0</v>
      </c>
      <c r="J516" s="82">
        <f t="shared" si="197"/>
        <v>2.9622548171950012</v>
      </c>
      <c r="K516" s="60">
        <f t="shared" si="198"/>
        <v>0.96147505943347544</v>
      </c>
      <c r="L516" s="30">
        <f t="shared" si="199"/>
        <v>0.98499999999999999</v>
      </c>
      <c r="M516" s="27">
        <f>J516/'I Disease Parameters'!$E$12</f>
        <v>0.14811274085975007</v>
      </c>
      <c r="N516" s="27">
        <f>K516/'I Disease Parameters'!$E$13</f>
        <v>4.8073752971673774E-2</v>
      </c>
      <c r="O516" s="27">
        <f>L516/'I Disease Parameters'!$E$13</f>
        <v>4.9250000000000002E-2</v>
      </c>
      <c r="P516" s="27">
        <f>(1-L516)/'I Disease Parameters'!$E$13</f>
        <v>7.5000000000000067E-4</v>
      </c>
      <c r="Q516" s="19">
        <f t="shared" si="178"/>
        <v>577617.71620862291</v>
      </c>
      <c r="R516" s="17">
        <f t="shared" si="179"/>
        <v>30.786096252883294</v>
      </c>
      <c r="S516" s="17">
        <f t="shared" si="180"/>
        <v>322.47506795633285</v>
      </c>
      <c r="T516" s="17">
        <f t="shared" si="181"/>
        <v>75.642299936413494</v>
      </c>
      <c r="U516" s="17">
        <f t="shared" si="182"/>
        <v>5243581.594461468</v>
      </c>
      <c r="V516" s="17">
        <f t="shared" si="183"/>
        <v>15044.167424267242</v>
      </c>
      <c r="W516" s="17">
        <f t="shared" si="184"/>
        <v>5821628.2141342368</v>
      </c>
      <c r="X516" s="18">
        <f t="shared" ref="X516:X579" ca="1" si="200">IF($B516&gt;$C$1,"",MAX(View_T_C))</f>
        <v>218477.31787760227</v>
      </c>
      <c r="Y516" s="17">
        <f t="shared" si="185"/>
        <v>128.75854232534766</v>
      </c>
      <c r="Z516" s="17">
        <f t="shared" si="186"/>
        <v>-1.0956135284358339</v>
      </c>
      <c r="AA516" s="17">
        <f t="shared" si="187"/>
        <v>-11.540517862329523</v>
      </c>
      <c r="AB516" s="17">
        <f t="shared" si="188"/>
        <v>-2.707035056517995</v>
      </c>
      <c r="AC516" s="17">
        <f t="shared" si="189"/>
        <v>-51.271103160455823</v>
      </c>
      <c r="AD516" s="18">
        <f t="shared" si="190"/>
        <v>5.8762001244758721E-2</v>
      </c>
      <c r="AE516" s="19">
        <f>IF($B516&gt;$C$1,"",p_2*$Q515*($S515/$W515)+p_3*$Q515*($T515/$W515))</f>
        <v>5.2811651635784216</v>
      </c>
      <c r="AF516" s="17">
        <f>IF($B516&gt;$C$1,"",p_4*$R515)</f>
        <v>5.1648369845736992</v>
      </c>
      <c r="AG516" s="17">
        <f>IF($B516&gt;$C$1,"",p_5*$R515)</f>
        <v>1.2115049716901267</v>
      </c>
      <c r="AH516" s="18">
        <f t="shared" si="191"/>
        <v>6.3763419562638255</v>
      </c>
      <c r="AI516" s="72"/>
      <c r="AJ516" s="73"/>
      <c r="AK516" s="73"/>
      <c r="AL516" s="72"/>
      <c r="AM516" s="73"/>
      <c r="AN516" s="73">
        <f t="shared" si="192"/>
        <v>518</v>
      </c>
      <c r="AO516" s="19" t="str">
        <f t="shared" ca="1" si="193"/>
        <v>-</v>
      </c>
      <c r="AP516" s="17" t="str">
        <f t="shared" ca="1" si="194"/>
        <v>-</v>
      </c>
      <c r="AQ516" s="17" t="str">
        <f t="shared" ca="1" si="195"/>
        <v>-</v>
      </c>
      <c r="AR516" s="66" t="str">
        <f t="shared" ca="1" si="196"/>
        <v>-</v>
      </c>
    </row>
    <row r="517" spans="1:44" s="1" customFormat="1" ht="12" x14ac:dyDescent="0.35">
      <c r="A517" s="84"/>
      <c r="B517" s="40">
        <f t="shared" ref="B517:B580" si="201">IF($B516&gt;=$C$1,"",B516+1)</f>
        <v>514</v>
      </c>
      <c r="C517" s="41">
        <f t="shared" ref="C517:C580" si="202">IF($B517&gt;$C$1,"",C516+1)</f>
        <v>44365</v>
      </c>
      <c r="D517" s="28">
        <f>'I Disease Parameters'!$E$6/(1000*365)</f>
        <v>2.4383561643835616E-5</v>
      </c>
      <c r="E517" s="28">
        <f>'I Disease Parameters'!$E$7/(1000*365)</f>
        <v>1.3698630136986302E-5</v>
      </c>
      <c r="F517" s="27">
        <f>(1-'I Disease Parameters'!$E$8)/'I Disease Parameters'!$E$10</f>
        <v>0.16200000000000001</v>
      </c>
      <c r="G517" s="27">
        <f>'I Disease Parameters'!$E$8/'I Disease Parameters'!$E$11</f>
        <v>3.7999999999999999E-2</v>
      </c>
      <c r="H517" s="27">
        <f>1/'I Disease Parameters'!$E$12</f>
        <v>0.05</v>
      </c>
      <c r="I517" s="27">
        <f>'I Disease Parameters'!$E$9/'I Disease Parameters'!$E$14</f>
        <v>0</v>
      </c>
      <c r="J517" s="82">
        <f t="shared" si="197"/>
        <v>2.9622548171950012</v>
      </c>
      <c r="K517" s="60">
        <f t="shared" si="198"/>
        <v>0.96147505943347544</v>
      </c>
      <c r="L517" s="30">
        <f t="shared" si="199"/>
        <v>0.98499999999999999</v>
      </c>
      <c r="M517" s="27">
        <f>J517/'I Disease Parameters'!$E$12</f>
        <v>0.14811274085975007</v>
      </c>
      <c r="N517" s="27">
        <f>K517/'I Disease Parameters'!$E$13</f>
        <v>4.8073752971673774E-2</v>
      </c>
      <c r="O517" s="27">
        <f>L517/'I Disease Parameters'!$E$13</f>
        <v>4.9250000000000002E-2</v>
      </c>
      <c r="P517" s="27">
        <f>(1-L517)/'I Disease Parameters'!$E$13</f>
        <v>7.5000000000000067E-4</v>
      </c>
      <c r="Q517" s="19">
        <f t="shared" ref="Q517:Q580" si="203">IF($B517&gt;$C$1,"",Q516+p_0*$W516+p_9*$U516-p_1*$Q516-p_2*$Q516*($S516/$W516)-p_3*$Q516*($T516/$W516))</f>
        <v>577746.65588872472</v>
      </c>
      <c r="R517" s="17">
        <f t="shared" ref="R517:R580" si="204">IF($B517&gt;$C$1,"",R516+p_2*$Q516*($S516/$W516)+p_3*$Q516*($T516/$W516) - p_1*$R516- p_4*$R516 - p_5*$R516+AI516)</f>
        <v>29.728234145163768</v>
      </c>
      <c r="S517" s="17">
        <f t="shared" ref="S517:S580" si="205">IF($B517&gt;$C$1,"",S516+p_4*$R516-p_1*$S516-p_6*$S516+AJ516)</f>
        <v>311.33424468479893</v>
      </c>
      <c r="T517" s="17">
        <f t="shared" ref="T517:T580" si="206">IF($B517&gt;$C$1,"",T516+p_5*$R516-p_1*$T516-p_7*$T516-p_8*$T516+AK516)</f>
        <v>73.029020401312835</v>
      </c>
      <c r="U517" s="17">
        <f t="shared" ref="U517:U580" si="207">IF($B517&gt;$C$1,"",U516+p_7*$T516+p_6*$S516-p_1*$U516-p_9*$U516)</f>
        <v>5243529.6137132812</v>
      </c>
      <c r="V517" s="17">
        <f t="shared" ref="V517:V580" si="208">IF($B517&gt;$C$1,"",V516+p_8*$T516)</f>
        <v>15044.224155992193</v>
      </c>
      <c r="W517" s="17">
        <f t="shared" ref="W517:W580" si="209">IF($B517&gt;$C$1,"",SUM($Q517:$U517))</f>
        <v>5821690.3611012371</v>
      </c>
      <c r="X517" s="18">
        <f t="shared" ca="1" si="200"/>
        <v>218477.31787760227</v>
      </c>
      <c r="Y517" s="17">
        <f t="shared" ref="Y517:Y580" si="210">IF($B517&gt;$C$1,"",Q517-Q516)</f>
        <v>128.93968010181561</v>
      </c>
      <c r="Z517" s="17">
        <f t="shared" ref="Z517:Z580" si="211">IF($B517&gt;$C$1,"",R517-R516)</f>
        <v>-1.0578621077195258</v>
      </c>
      <c r="AA517" s="17">
        <f t="shared" ref="AA517:AA580" si="212">IF($B517&gt;$C$1,"",S517-S516)</f>
        <v>-11.140823271533918</v>
      </c>
      <c r="AB517" s="17">
        <f t="shared" ref="AB517:AB580" si="213">IF($B517&gt;$C$1,"",T517-T516)</f>
        <v>-2.6132795351006592</v>
      </c>
      <c r="AC517" s="17">
        <f t="shared" ref="AC517:AC580" si="214">IF($B517&gt;$C$1,"",U517-U516)</f>
        <v>-51.980748186819255</v>
      </c>
      <c r="AD517" s="18">
        <f t="shared" ref="AD517:AD580" si="215">IF($B517&gt;$C$1,"",V517-V516)</f>
        <v>5.6731724951532669E-2</v>
      </c>
      <c r="AE517" s="19">
        <f>IF($B517&gt;$C$1,"",p_2*$Q516*($S516/$W516)+p_3*$Q516*($T516/$W516))</f>
        <v>5.0997788702030666</v>
      </c>
      <c r="AF517" s="17">
        <f>IF($B517&gt;$C$1,"",p_4*$R516)</f>
        <v>4.9873475929670938</v>
      </c>
      <c r="AG517" s="17">
        <f>IF($B517&gt;$C$1,"",p_5*$R516)</f>
        <v>1.1698716576095651</v>
      </c>
      <c r="AH517" s="18">
        <f t="shared" si="191"/>
        <v>6.1572192505766594</v>
      </c>
      <c r="AI517" s="72"/>
      <c r="AJ517" s="73"/>
      <c r="AK517" s="73"/>
      <c r="AL517" s="72"/>
      <c r="AM517" s="73"/>
      <c r="AN517" s="73">
        <f t="shared" si="192"/>
        <v>518</v>
      </c>
      <c r="AO517" s="19" t="str">
        <f t="shared" ca="1" si="193"/>
        <v>-</v>
      </c>
      <c r="AP517" s="17" t="str">
        <f t="shared" ca="1" si="194"/>
        <v>-</v>
      </c>
      <c r="AQ517" s="17" t="str">
        <f t="shared" ca="1" si="195"/>
        <v>-</v>
      </c>
      <c r="AR517" s="66" t="str">
        <f t="shared" ca="1" si="196"/>
        <v>-</v>
      </c>
    </row>
    <row r="518" spans="1:44" s="1" customFormat="1" ht="12" x14ac:dyDescent="0.35">
      <c r="A518" s="84"/>
      <c r="B518" s="40">
        <f t="shared" si="201"/>
        <v>515</v>
      </c>
      <c r="C518" s="41">
        <f t="shared" si="202"/>
        <v>44366</v>
      </c>
      <c r="D518" s="28">
        <f>'I Disease Parameters'!$E$6/(1000*365)</f>
        <v>2.4383561643835616E-5</v>
      </c>
      <c r="E518" s="28">
        <f>'I Disease Parameters'!$E$7/(1000*365)</f>
        <v>1.3698630136986302E-5</v>
      </c>
      <c r="F518" s="27">
        <f>(1-'I Disease Parameters'!$E$8)/'I Disease Parameters'!$E$10</f>
        <v>0.16200000000000001</v>
      </c>
      <c r="G518" s="27">
        <f>'I Disease Parameters'!$E$8/'I Disease Parameters'!$E$11</f>
        <v>3.7999999999999999E-2</v>
      </c>
      <c r="H518" s="27">
        <f>1/'I Disease Parameters'!$E$12</f>
        <v>0.05</v>
      </c>
      <c r="I518" s="27">
        <f>'I Disease Parameters'!$E$9/'I Disease Parameters'!$E$14</f>
        <v>0</v>
      </c>
      <c r="J518" s="82">
        <f t="shared" si="197"/>
        <v>2.9622548171950012</v>
      </c>
      <c r="K518" s="60">
        <f t="shared" si="198"/>
        <v>0.96147505943347544</v>
      </c>
      <c r="L518" s="30">
        <f t="shared" si="199"/>
        <v>0.98499999999999999</v>
      </c>
      <c r="M518" s="27">
        <f>J518/'I Disease Parameters'!$E$12</f>
        <v>0.14811274085975007</v>
      </c>
      <c r="N518" s="27">
        <f>K518/'I Disease Parameters'!$E$13</f>
        <v>4.8073752971673774E-2</v>
      </c>
      <c r="O518" s="27">
        <f>L518/'I Disease Parameters'!$E$13</f>
        <v>4.9250000000000002E-2</v>
      </c>
      <c r="P518" s="27">
        <f>(1-L518)/'I Disease Parameters'!$E$13</f>
        <v>7.5000000000000067E-4</v>
      </c>
      <c r="Q518" s="19">
        <f t="shared" si="203"/>
        <v>577875.77045783086</v>
      </c>
      <c r="R518" s="17">
        <f t="shared" si="204"/>
        <v>28.706819013150124</v>
      </c>
      <c r="S518" s="17">
        <f t="shared" si="205"/>
        <v>300.57924152940859</v>
      </c>
      <c r="T518" s="17">
        <f t="shared" si="206"/>
        <v>70.506241881223687</v>
      </c>
      <c r="U518" s="17">
        <f t="shared" si="207"/>
        <v>5243476.9479319789</v>
      </c>
      <c r="V518" s="17">
        <f t="shared" si="208"/>
        <v>15044.278927757494</v>
      </c>
      <c r="W518" s="17">
        <f t="shared" si="209"/>
        <v>5821752.5106922332</v>
      </c>
      <c r="X518" s="18">
        <f t="shared" ca="1" si="200"/>
        <v>218477.31787760227</v>
      </c>
      <c r="Y518" s="17">
        <f t="shared" si="210"/>
        <v>129.11456910613924</v>
      </c>
      <c r="Z518" s="17">
        <f t="shared" si="211"/>
        <v>-1.0214151320136438</v>
      </c>
      <c r="AA518" s="17">
        <f t="shared" si="212"/>
        <v>-10.755003155390341</v>
      </c>
      <c r="AB518" s="17">
        <f t="shared" si="213"/>
        <v>-2.5227785200891475</v>
      </c>
      <c r="AC518" s="17">
        <f t="shared" si="214"/>
        <v>-52.665781302377582</v>
      </c>
      <c r="AD518" s="18">
        <f t="shared" si="215"/>
        <v>5.477176530075667E-2</v>
      </c>
      <c r="AE518" s="19">
        <f>IF($B518&gt;$C$1,"",p_2*$Q517*($S517/$W517)+p_3*$Q517*($T517/$W517))</f>
        <v>4.9246389331032843</v>
      </c>
      <c r="AF518" s="17">
        <f>IF($B518&gt;$C$1,"",p_4*$R517)</f>
        <v>4.8159739315165302</v>
      </c>
      <c r="AG518" s="17">
        <f>IF($B518&gt;$C$1,"",p_5*$R517)</f>
        <v>1.1296728975162231</v>
      </c>
      <c r="AH518" s="18">
        <f t="shared" ref="AH518:AH581" si="216">IF($B518&gt;$C$1,"",AG518+AF518)</f>
        <v>5.9456468290327535</v>
      </c>
      <c r="AI518" s="72"/>
      <c r="AJ518" s="73"/>
      <c r="AK518" s="73"/>
      <c r="AL518" s="72"/>
      <c r="AM518" s="73"/>
      <c r="AN518" s="73">
        <f t="shared" ref="AN518:AN581" si="217">AM518+AN517</f>
        <v>518</v>
      </c>
      <c r="AO518" s="19" t="str">
        <f t="shared" ref="AO518:AO581" ca="1" si="218">IF($C518&gt;=TODAY(),"-",(AL518-AD518)^2)</f>
        <v>-</v>
      </c>
      <c r="AP518" s="17" t="str">
        <f t="shared" ref="AP518:AP581" ca="1" si="219">IF($C518&gt;=TODAY(),"-",(AM518-AH518)^2)</f>
        <v>-</v>
      </c>
      <c r="AQ518" s="17" t="str">
        <f t="shared" ref="AQ518:AQ581" ca="1" si="220">IF($C518&gt;=TODAY(),"-",AO518*$AO$2+AP518*$AP$2)</f>
        <v>-</v>
      </c>
      <c r="AR518" s="66" t="str">
        <f t="shared" ref="AR518:AR581" ca="1" si="221">IF($C518&gt;=TODAY(),"-",($AR$2)^((TODAY()-C518-1)))</f>
        <v>-</v>
      </c>
    </row>
    <row r="519" spans="1:44" s="1" customFormat="1" ht="12" x14ac:dyDescent="0.35">
      <c r="A519" s="84"/>
      <c r="B519" s="40">
        <f t="shared" si="201"/>
        <v>516</v>
      </c>
      <c r="C519" s="41">
        <f t="shared" si="202"/>
        <v>44367</v>
      </c>
      <c r="D519" s="28">
        <f>'I Disease Parameters'!$E$6/(1000*365)</f>
        <v>2.4383561643835616E-5</v>
      </c>
      <c r="E519" s="28">
        <f>'I Disease Parameters'!$E$7/(1000*365)</f>
        <v>1.3698630136986302E-5</v>
      </c>
      <c r="F519" s="27">
        <f>(1-'I Disease Parameters'!$E$8)/'I Disease Parameters'!$E$10</f>
        <v>0.16200000000000001</v>
      </c>
      <c r="G519" s="27">
        <f>'I Disease Parameters'!$E$8/'I Disease Parameters'!$E$11</f>
        <v>3.7999999999999999E-2</v>
      </c>
      <c r="H519" s="27">
        <f>1/'I Disease Parameters'!$E$12</f>
        <v>0.05</v>
      </c>
      <c r="I519" s="27">
        <f>'I Disease Parameters'!$E$9/'I Disease Parameters'!$E$14</f>
        <v>0</v>
      </c>
      <c r="J519" s="82">
        <f t="shared" ref="J519:J582" si="222">J518</f>
        <v>2.9622548171950012</v>
      </c>
      <c r="K519" s="60">
        <f t="shared" ref="K519:K582" si="223">K518</f>
        <v>0.96147505943347544</v>
      </c>
      <c r="L519" s="30">
        <f t="shared" ref="L519:L582" si="224">L518</f>
        <v>0.98499999999999999</v>
      </c>
      <c r="M519" s="27">
        <f>J519/'I Disease Parameters'!$E$12</f>
        <v>0.14811274085975007</v>
      </c>
      <c r="N519" s="27">
        <f>K519/'I Disease Parameters'!$E$13</f>
        <v>4.8073752971673774E-2</v>
      </c>
      <c r="O519" s="27">
        <f>L519/'I Disease Parameters'!$E$13</f>
        <v>4.9250000000000002E-2</v>
      </c>
      <c r="P519" s="27">
        <f>(1-L519)/'I Disease Parameters'!$E$13</f>
        <v>7.5000000000000067E-4</v>
      </c>
      <c r="Q519" s="19">
        <f t="shared" si="203"/>
        <v>578005.05388294859</v>
      </c>
      <c r="R519" s="17">
        <f t="shared" si="204"/>
        <v>27.720591623638089</v>
      </c>
      <c r="S519" s="17">
        <f t="shared" si="205"/>
        <v>290.19666660921195</v>
      </c>
      <c r="T519" s="17">
        <f t="shared" si="206"/>
        <v>68.070823070732331</v>
      </c>
      <c r="U519" s="17">
        <f t="shared" si="207"/>
        <v>5243423.6208751258</v>
      </c>
      <c r="V519" s="17">
        <f t="shared" si="208"/>
        <v>15044.331807438904</v>
      </c>
      <c r="W519" s="17">
        <f t="shared" si="209"/>
        <v>5821814.6628393782</v>
      </c>
      <c r="X519" s="18">
        <f t="shared" ca="1" si="200"/>
        <v>218477.31787760227</v>
      </c>
      <c r="Y519" s="17">
        <f t="shared" si="210"/>
        <v>129.28342511772644</v>
      </c>
      <c r="Z519" s="17">
        <f t="shared" si="211"/>
        <v>-0.98622738951203459</v>
      </c>
      <c r="AA519" s="17">
        <f t="shared" si="212"/>
        <v>-10.382574920196646</v>
      </c>
      <c r="AB519" s="17">
        <f t="shared" si="213"/>
        <v>-2.4354188104913561</v>
      </c>
      <c r="AC519" s="17">
        <f t="shared" si="214"/>
        <v>-53.327056853100657</v>
      </c>
      <c r="AD519" s="18">
        <f t="shared" si="215"/>
        <v>5.2879681410558987E-2</v>
      </c>
      <c r="AE519" s="19">
        <f>IF($B519&gt;$C$1,"",p_2*$Q518*($S518/$W518)+p_3*$Q518*($T518/$W518))</f>
        <v>4.7555296572140602</v>
      </c>
      <c r="AF519" s="17">
        <f>IF($B519&gt;$C$1,"",p_4*$R518)</f>
        <v>4.6505046801303198</v>
      </c>
      <c r="AG519" s="17">
        <f>IF($B519&gt;$C$1,"",p_5*$R518)</f>
        <v>1.0908591224997046</v>
      </c>
      <c r="AH519" s="18">
        <f t="shared" si="216"/>
        <v>5.7413638026300244</v>
      </c>
      <c r="AI519" s="72"/>
      <c r="AJ519" s="73"/>
      <c r="AK519" s="73"/>
      <c r="AL519" s="72"/>
      <c r="AM519" s="73"/>
      <c r="AN519" s="73">
        <f t="shared" si="217"/>
        <v>518</v>
      </c>
      <c r="AO519" s="19" t="str">
        <f t="shared" ca="1" si="218"/>
        <v>-</v>
      </c>
      <c r="AP519" s="17" t="str">
        <f t="shared" ca="1" si="219"/>
        <v>-</v>
      </c>
      <c r="AQ519" s="17" t="str">
        <f t="shared" ca="1" si="220"/>
        <v>-</v>
      </c>
      <c r="AR519" s="66" t="str">
        <f t="shared" ca="1" si="221"/>
        <v>-</v>
      </c>
    </row>
    <row r="520" spans="1:44" s="1" customFormat="1" ht="12" x14ac:dyDescent="0.35">
      <c r="A520" s="84"/>
      <c r="B520" s="40">
        <f t="shared" si="201"/>
        <v>517</v>
      </c>
      <c r="C520" s="41">
        <f t="shared" si="202"/>
        <v>44368</v>
      </c>
      <c r="D520" s="28">
        <f>'I Disease Parameters'!$E$6/(1000*365)</f>
        <v>2.4383561643835616E-5</v>
      </c>
      <c r="E520" s="28">
        <f>'I Disease Parameters'!$E$7/(1000*365)</f>
        <v>1.3698630136986302E-5</v>
      </c>
      <c r="F520" s="27">
        <f>(1-'I Disease Parameters'!$E$8)/'I Disease Parameters'!$E$10</f>
        <v>0.16200000000000001</v>
      </c>
      <c r="G520" s="27">
        <f>'I Disease Parameters'!$E$8/'I Disease Parameters'!$E$11</f>
        <v>3.7999999999999999E-2</v>
      </c>
      <c r="H520" s="27">
        <f>1/'I Disease Parameters'!$E$12</f>
        <v>0.05</v>
      </c>
      <c r="I520" s="27">
        <f>'I Disease Parameters'!$E$9/'I Disease Parameters'!$E$14</f>
        <v>0</v>
      </c>
      <c r="J520" s="82">
        <f t="shared" si="222"/>
        <v>2.9622548171950012</v>
      </c>
      <c r="K520" s="60">
        <f t="shared" si="223"/>
        <v>0.96147505943347544</v>
      </c>
      <c r="L520" s="30">
        <f t="shared" si="224"/>
        <v>0.98499999999999999</v>
      </c>
      <c r="M520" s="27">
        <f>J520/'I Disease Parameters'!$E$12</f>
        <v>0.14811274085975007</v>
      </c>
      <c r="N520" s="27">
        <f>K520/'I Disease Parameters'!$E$13</f>
        <v>4.8073752971673774E-2</v>
      </c>
      <c r="O520" s="27">
        <f>L520/'I Disease Parameters'!$E$13</f>
        <v>4.9250000000000002E-2</v>
      </c>
      <c r="P520" s="27">
        <f>(1-L520)/'I Disease Parameters'!$E$13</f>
        <v>7.5000000000000067E-4</v>
      </c>
      <c r="Q520" s="19">
        <f t="shared" si="203"/>
        <v>578134.50033939071</v>
      </c>
      <c r="R520" s="17">
        <f t="shared" si="204"/>
        <v>26.768336382528258</v>
      </c>
      <c r="S520" s="17">
        <f t="shared" si="205"/>
        <v>280.17359382497784</v>
      </c>
      <c r="T520" s="17">
        <f t="shared" si="206"/>
        <v>65.719731921865588</v>
      </c>
      <c r="U520" s="17">
        <f t="shared" si="207"/>
        <v>5243369.6554756584</v>
      </c>
      <c r="V520" s="17">
        <f t="shared" si="208"/>
        <v>15044.382860556207</v>
      </c>
      <c r="W520" s="17">
        <f t="shared" si="209"/>
        <v>5821876.8174771788</v>
      </c>
      <c r="X520" s="18">
        <f t="shared" ca="1" si="200"/>
        <v>218477.31787760227</v>
      </c>
      <c r="Y520" s="17">
        <f t="shared" si="210"/>
        <v>129.44645644212142</v>
      </c>
      <c r="Z520" s="17">
        <f t="shared" si="211"/>
        <v>-0.95225524110983173</v>
      </c>
      <c r="AA520" s="17">
        <f t="shared" si="212"/>
        <v>-10.023072784234103</v>
      </c>
      <c r="AB520" s="17">
        <f t="shared" si="213"/>
        <v>-2.3510911488667432</v>
      </c>
      <c r="AC520" s="17">
        <f t="shared" si="214"/>
        <v>-53.965399467386305</v>
      </c>
      <c r="AD520" s="18">
        <f t="shared" si="215"/>
        <v>5.1053117302217288E-2</v>
      </c>
      <c r="AE520" s="19">
        <f>IF($B520&gt;$C$1,"",p_2*$Q519*($S519/$W519)+p_3*$Q519*($T519/$W519))</f>
        <v>4.5922428177496224</v>
      </c>
      <c r="AF520" s="17">
        <f>IF($B520&gt;$C$1,"",p_4*$R519)</f>
        <v>4.4907358430293707</v>
      </c>
      <c r="AG520" s="17">
        <f>IF($B520&gt;$C$1,"",p_5*$R519)</f>
        <v>1.0533824816982473</v>
      </c>
      <c r="AH520" s="18">
        <f t="shared" si="216"/>
        <v>5.5441183247276182</v>
      </c>
      <c r="AI520" s="72"/>
      <c r="AJ520" s="73"/>
      <c r="AK520" s="73"/>
      <c r="AL520" s="72"/>
      <c r="AM520" s="73"/>
      <c r="AN520" s="73">
        <f t="shared" si="217"/>
        <v>518</v>
      </c>
      <c r="AO520" s="19" t="str">
        <f t="shared" ca="1" si="218"/>
        <v>-</v>
      </c>
      <c r="AP520" s="17" t="str">
        <f t="shared" ca="1" si="219"/>
        <v>-</v>
      </c>
      <c r="AQ520" s="17" t="str">
        <f t="shared" ca="1" si="220"/>
        <v>-</v>
      </c>
      <c r="AR520" s="66" t="str">
        <f t="shared" ca="1" si="221"/>
        <v>-</v>
      </c>
    </row>
    <row r="521" spans="1:44" s="1" customFormat="1" ht="12" x14ac:dyDescent="0.35">
      <c r="A521" s="84"/>
      <c r="B521" s="40">
        <f t="shared" si="201"/>
        <v>518</v>
      </c>
      <c r="C521" s="41">
        <f t="shared" si="202"/>
        <v>44369</v>
      </c>
      <c r="D521" s="28">
        <f>'I Disease Parameters'!$E$6/(1000*365)</f>
        <v>2.4383561643835616E-5</v>
      </c>
      <c r="E521" s="28">
        <f>'I Disease Parameters'!$E$7/(1000*365)</f>
        <v>1.3698630136986302E-5</v>
      </c>
      <c r="F521" s="27">
        <f>(1-'I Disease Parameters'!$E$8)/'I Disease Parameters'!$E$10</f>
        <v>0.16200000000000001</v>
      </c>
      <c r="G521" s="27">
        <f>'I Disease Parameters'!$E$8/'I Disease Parameters'!$E$11</f>
        <v>3.7999999999999999E-2</v>
      </c>
      <c r="H521" s="27">
        <f>1/'I Disease Parameters'!$E$12</f>
        <v>0.05</v>
      </c>
      <c r="I521" s="27">
        <f>'I Disease Parameters'!$E$9/'I Disease Parameters'!$E$14</f>
        <v>0</v>
      </c>
      <c r="J521" s="82">
        <f t="shared" si="222"/>
        <v>2.9622548171950012</v>
      </c>
      <c r="K521" s="60">
        <f t="shared" si="223"/>
        <v>0.96147505943347544</v>
      </c>
      <c r="L521" s="30">
        <f t="shared" si="224"/>
        <v>0.98499999999999999</v>
      </c>
      <c r="M521" s="27">
        <f>J521/'I Disease Parameters'!$E$12</f>
        <v>0.14811274085975007</v>
      </c>
      <c r="N521" s="27">
        <f>K521/'I Disease Parameters'!$E$13</f>
        <v>4.8073752971673774E-2</v>
      </c>
      <c r="O521" s="27">
        <f>L521/'I Disease Parameters'!$E$13</f>
        <v>4.9250000000000002E-2</v>
      </c>
      <c r="P521" s="27">
        <f>(1-L521)/'I Disease Parameters'!$E$13</f>
        <v>7.5000000000000067E-4</v>
      </c>
      <c r="Q521" s="19">
        <f t="shared" si="203"/>
        <v>578264.10420356237</v>
      </c>
      <c r="R521" s="17">
        <f t="shared" si="204"/>
        <v>25.848879817087752</v>
      </c>
      <c r="S521" s="17">
        <f t="shared" si="205"/>
        <v>270.49754663326252</v>
      </c>
      <c r="T521" s="17">
        <f t="shared" si="206"/>
        <v>63.450041838008076</v>
      </c>
      <c r="U521" s="17">
        <f t="shared" si="207"/>
        <v>5243315.0738705657</v>
      </c>
      <c r="V521" s="17">
        <f t="shared" si="208"/>
        <v>15044.432150355147</v>
      </c>
      <c r="W521" s="17">
        <f t="shared" si="209"/>
        <v>5821938.9745424166</v>
      </c>
      <c r="X521" s="18">
        <f t="shared" ca="1" si="200"/>
        <v>218477.31787760227</v>
      </c>
      <c r="Y521" s="17">
        <f t="shared" si="210"/>
        <v>129.60386417165864</v>
      </c>
      <c r="Z521" s="17">
        <f t="shared" si="211"/>
        <v>-0.91945656544050536</v>
      </c>
      <c r="AA521" s="17">
        <f t="shared" si="212"/>
        <v>-9.6760471917153268</v>
      </c>
      <c r="AB521" s="17">
        <f t="shared" si="213"/>
        <v>-2.2696900838575118</v>
      </c>
      <c r="AC521" s="17">
        <f t="shared" si="214"/>
        <v>-54.58160509262234</v>
      </c>
      <c r="AD521" s="18">
        <f t="shared" si="215"/>
        <v>4.9289798940662877E-2</v>
      </c>
      <c r="AE521" s="19">
        <f>IF($B521&gt;$C$1,"",p_2*$Q520*($S520/$W520)+p_3*$Q520*($T520/$W520))</f>
        <v>4.4345774006046348</v>
      </c>
      <c r="AF521" s="17">
        <f>IF($B521&gt;$C$1,"",p_4*$R520)</f>
        <v>4.3364704939695775</v>
      </c>
      <c r="AG521" s="17">
        <f>IF($B521&gt;$C$1,"",p_5*$R520)</f>
        <v>1.0171967825360737</v>
      </c>
      <c r="AH521" s="18">
        <f t="shared" si="216"/>
        <v>5.353667276505651</v>
      </c>
      <c r="AI521" s="72"/>
      <c r="AJ521" s="73"/>
      <c r="AK521" s="73"/>
      <c r="AL521" s="72"/>
      <c r="AM521" s="73"/>
      <c r="AN521" s="73">
        <f t="shared" si="217"/>
        <v>518</v>
      </c>
      <c r="AO521" s="19" t="str">
        <f t="shared" ca="1" si="218"/>
        <v>-</v>
      </c>
      <c r="AP521" s="17" t="str">
        <f t="shared" ca="1" si="219"/>
        <v>-</v>
      </c>
      <c r="AQ521" s="17" t="str">
        <f t="shared" ca="1" si="220"/>
        <v>-</v>
      </c>
      <c r="AR521" s="66" t="str">
        <f t="shared" ca="1" si="221"/>
        <v>-</v>
      </c>
    </row>
    <row r="522" spans="1:44" s="1" customFormat="1" ht="12" x14ac:dyDescent="0.35">
      <c r="A522" s="84"/>
      <c r="B522" s="40">
        <f t="shared" si="201"/>
        <v>519</v>
      </c>
      <c r="C522" s="41">
        <f t="shared" si="202"/>
        <v>44370</v>
      </c>
      <c r="D522" s="28">
        <f>'I Disease Parameters'!$E$6/(1000*365)</f>
        <v>2.4383561643835616E-5</v>
      </c>
      <c r="E522" s="28">
        <f>'I Disease Parameters'!$E$7/(1000*365)</f>
        <v>1.3698630136986302E-5</v>
      </c>
      <c r="F522" s="27">
        <f>(1-'I Disease Parameters'!$E$8)/'I Disease Parameters'!$E$10</f>
        <v>0.16200000000000001</v>
      </c>
      <c r="G522" s="27">
        <f>'I Disease Parameters'!$E$8/'I Disease Parameters'!$E$11</f>
        <v>3.7999999999999999E-2</v>
      </c>
      <c r="H522" s="27">
        <f>1/'I Disease Parameters'!$E$12</f>
        <v>0.05</v>
      </c>
      <c r="I522" s="27">
        <f>'I Disease Parameters'!$E$9/'I Disease Parameters'!$E$14</f>
        <v>0</v>
      </c>
      <c r="J522" s="82">
        <f t="shared" si="222"/>
        <v>2.9622548171950012</v>
      </c>
      <c r="K522" s="60">
        <f t="shared" si="223"/>
        <v>0.96147505943347544</v>
      </c>
      <c r="L522" s="30">
        <f t="shared" si="224"/>
        <v>0.98499999999999999</v>
      </c>
      <c r="M522" s="27">
        <f>J522/'I Disease Parameters'!$E$12</f>
        <v>0.14811274085975007</v>
      </c>
      <c r="N522" s="27">
        <f>K522/'I Disease Parameters'!$E$13</f>
        <v>4.8073752971673774E-2</v>
      </c>
      <c r="O522" s="27">
        <f>L522/'I Disease Parameters'!$E$13</f>
        <v>4.9250000000000002E-2</v>
      </c>
      <c r="P522" s="27">
        <f>(1-L522)/'I Disease Parameters'!$E$13</f>
        <v>7.5000000000000067E-4</v>
      </c>
      <c r="Q522" s="19">
        <f t="shared" si="203"/>
        <v>578393.86004599812</v>
      </c>
      <c r="R522" s="17">
        <f t="shared" si="204"/>
        <v>24.961089111241055</v>
      </c>
      <c r="S522" s="17">
        <f t="shared" si="205"/>
        <v>261.15648238612334</v>
      </c>
      <c r="T522" s="17">
        <f t="shared" si="206"/>
        <v>61.25892800050169</v>
      </c>
      <c r="U522" s="17">
        <f t="shared" si="207"/>
        <v>5243259.8974285685</v>
      </c>
      <c r="V522" s="17">
        <f t="shared" si="208"/>
        <v>15044.479737886526</v>
      </c>
      <c r="W522" s="17">
        <f t="shared" si="209"/>
        <v>5822001.1339740641</v>
      </c>
      <c r="X522" s="18">
        <f t="shared" ca="1" si="200"/>
        <v>218477.31787760227</v>
      </c>
      <c r="Y522" s="17">
        <f t="shared" si="210"/>
        <v>129.75584243575577</v>
      </c>
      <c r="Z522" s="17">
        <f t="shared" si="211"/>
        <v>-0.88779070584669739</v>
      </c>
      <c r="AA522" s="17">
        <f t="shared" si="212"/>
        <v>-9.3410642471391725</v>
      </c>
      <c r="AB522" s="17">
        <f t="shared" si="213"/>
        <v>-2.1911138375063857</v>
      </c>
      <c r="AC522" s="17">
        <f t="shared" si="214"/>
        <v>-55.176441997289658</v>
      </c>
      <c r="AD522" s="18">
        <f t="shared" si="215"/>
        <v>4.7587531378667336E-2</v>
      </c>
      <c r="AE522" s="19">
        <f>IF($B522&gt;$C$1,"",p_2*$Q521*($S521/$W521)+p_3*$Q521*($T521/$W521))</f>
        <v>4.2823393518149206</v>
      </c>
      <c r="AF522" s="17">
        <f>IF($B522&gt;$C$1,"",p_4*$R521)</f>
        <v>4.1875185303682159</v>
      </c>
      <c r="AG522" s="17">
        <f>IF($B522&gt;$C$1,"",p_5*$R521)</f>
        <v>0.98225743304933455</v>
      </c>
      <c r="AH522" s="18">
        <f t="shared" si="216"/>
        <v>5.1697759634175506</v>
      </c>
      <c r="AI522" s="72"/>
      <c r="AJ522" s="73"/>
      <c r="AK522" s="73"/>
      <c r="AL522" s="72"/>
      <c r="AM522" s="73"/>
      <c r="AN522" s="73">
        <f t="shared" si="217"/>
        <v>518</v>
      </c>
      <c r="AO522" s="19" t="str">
        <f t="shared" ca="1" si="218"/>
        <v>-</v>
      </c>
      <c r="AP522" s="17" t="str">
        <f t="shared" ca="1" si="219"/>
        <v>-</v>
      </c>
      <c r="AQ522" s="17" t="str">
        <f t="shared" ca="1" si="220"/>
        <v>-</v>
      </c>
      <c r="AR522" s="66" t="str">
        <f t="shared" ca="1" si="221"/>
        <v>-</v>
      </c>
    </row>
    <row r="523" spans="1:44" s="1" customFormat="1" ht="12" x14ac:dyDescent="0.35">
      <c r="A523" s="84"/>
      <c r="B523" s="40">
        <f t="shared" si="201"/>
        <v>520</v>
      </c>
      <c r="C523" s="41">
        <f t="shared" si="202"/>
        <v>44371</v>
      </c>
      <c r="D523" s="28">
        <f>'I Disease Parameters'!$E$6/(1000*365)</f>
        <v>2.4383561643835616E-5</v>
      </c>
      <c r="E523" s="28">
        <f>'I Disease Parameters'!$E$7/(1000*365)</f>
        <v>1.3698630136986302E-5</v>
      </c>
      <c r="F523" s="27">
        <f>(1-'I Disease Parameters'!$E$8)/'I Disease Parameters'!$E$10</f>
        <v>0.16200000000000001</v>
      </c>
      <c r="G523" s="27">
        <f>'I Disease Parameters'!$E$8/'I Disease Parameters'!$E$11</f>
        <v>3.7999999999999999E-2</v>
      </c>
      <c r="H523" s="27">
        <f>1/'I Disease Parameters'!$E$12</f>
        <v>0.05</v>
      </c>
      <c r="I523" s="27">
        <f>'I Disease Parameters'!$E$9/'I Disease Parameters'!$E$14</f>
        <v>0</v>
      </c>
      <c r="J523" s="82">
        <f t="shared" si="222"/>
        <v>2.9622548171950012</v>
      </c>
      <c r="K523" s="60">
        <f t="shared" si="223"/>
        <v>0.96147505943347544</v>
      </c>
      <c r="L523" s="30">
        <f t="shared" si="224"/>
        <v>0.98499999999999999</v>
      </c>
      <c r="M523" s="27">
        <f>J523/'I Disease Parameters'!$E$12</f>
        <v>0.14811274085975007</v>
      </c>
      <c r="N523" s="27">
        <f>K523/'I Disease Parameters'!$E$13</f>
        <v>4.8073752971673774E-2</v>
      </c>
      <c r="O523" s="27">
        <f>L523/'I Disease Parameters'!$E$13</f>
        <v>4.9250000000000002E-2</v>
      </c>
      <c r="P523" s="27">
        <f>(1-L523)/'I Disease Parameters'!$E$13</f>
        <v>7.5000000000000067E-4</v>
      </c>
      <c r="Q523" s="19">
        <f t="shared" si="203"/>
        <v>578523.76262464083</v>
      </c>
      <c r="R523" s="17">
        <f t="shared" si="204"/>
        <v>24.103870692024987</v>
      </c>
      <c r="S523" s="17">
        <f t="shared" si="205"/>
        <v>252.13877721677815</v>
      </c>
      <c r="T523" s="17">
        <f t="shared" si="206"/>
        <v>59.143663823306504</v>
      </c>
      <c r="U523" s="17">
        <f t="shared" si="207"/>
        <v>5243204.1467768447</v>
      </c>
      <c r="V523" s="17">
        <f t="shared" si="208"/>
        <v>15044.525682082527</v>
      </c>
      <c r="W523" s="17">
        <f t="shared" si="209"/>
        <v>5822063.2957132179</v>
      </c>
      <c r="X523" s="18">
        <f t="shared" ca="1" si="200"/>
        <v>218477.31787760227</v>
      </c>
      <c r="Y523" s="17">
        <f t="shared" si="210"/>
        <v>129.90257864270825</v>
      </c>
      <c r="Z523" s="17">
        <f t="shared" si="211"/>
        <v>-0.85721841921606767</v>
      </c>
      <c r="AA523" s="17">
        <f t="shared" si="212"/>
        <v>-9.0177051693451915</v>
      </c>
      <c r="AB523" s="17">
        <f t="shared" si="213"/>
        <v>-2.1152641771951863</v>
      </c>
      <c r="AC523" s="17">
        <f t="shared" si="214"/>
        <v>-55.750651723705232</v>
      </c>
      <c r="AD523" s="18">
        <f t="shared" si="215"/>
        <v>4.5944196001073578E-2</v>
      </c>
      <c r="AE523" s="19">
        <f>IF($B523&gt;$C$1,"",p_2*$Q522*($S522/$W522)+p_3*$Q522*($T522/$W522))</f>
        <v>4.1353413357596933</v>
      </c>
      <c r="AF523" s="17">
        <f>IF($B523&gt;$C$1,"",p_4*$R522)</f>
        <v>4.043696436021051</v>
      </c>
      <c r="AG523" s="17">
        <f>IF($B523&gt;$C$1,"",p_5*$R522)</f>
        <v>0.94852138622716009</v>
      </c>
      <c r="AH523" s="18">
        <f t="shared" si="216"/>
        <v>4.992217822248211</v>
      </c>
      <c r="AI523" s="72"/>
      <c r="AJ523" s="73"/>
      <c r="AK523" s="73"/>
      <c r="AL523" s="72"/>
      <c r="AM523" s="73"/>
      <c r="AN523" s="73">
        <f t="shared" si="217"/>
        <v>518</v>
      </c>
      <c r="AO523" s="19" t="str">
        <f t="shared" ca="1" si="218"/>
        <v>-</v>
      </c>
      <c r="AP523" s="17" t="str">
        <f t="shared" ca="1" si="219"/>
        <v>-</v>
      </c>
      <c r="AQ523" s="17" t="str">
        <f t="shared" ca="1" si="220"/>
        <v>-</v>
      </c>
      <c r="AR523" s="66" t="str">
        <f t="shared" ca="1" si="221"/>
        <v>-</v>
      </c>
    </row>
    <row r="524" spans="1:44" s="1" customFormat="1" ht="12" x14ac:dyDescent="0.35">
      <c r="A524" s="84"/>
      <c r="B524" s="40">
        <f t="shared" si="201"/>
        <v>521</v>
      </c>
      <c r="C524" s="41">
        <f t="shared" si="202"/>
        <v>44372</v>
      </c>
      <c r="D524" s="28">
        <f>'I Disease Parameters'!$E$6/(1000*365)</f>
        <v>2.4383561643835616E-5</v>
      </c>
      <c r="E524" s="28">
        <f>'I Disease Parameters'!$E$7/(1000*365)</f>
        <v>1.3698630136986302E-5</v>
      </c>
      <c r="F524" s="27">
        <f>(1-'I Disease Parameters'!$E$8)/'I Disease Parameters'!$E$10</f>
        <v>0.16200000000000001</v>
      </c>
      <c r="G524" s="27">
        <f>'I Disease Parameters'!$E$8/'I Disease Parameters'!$E$11</f>
        <v>3.7999999999999999E-2</v>
      </c>
      <c r="H524" s="27">
        <f>1/'I Disease Parameters'!$E$12</f>
        <v>0.05</v>
      </c>
      <c r="I524" s="27">
        <f>'I Disease Parameters'!$E$9/'I Disease Parameters'!$E$14</f>
        <v>0</v>
      </c>
      <c r="J524" s="82">
        <f t="shared" si="222"/>
        <v>2.9622548171950012</v>
      </c>
      <c r="K524" s="60">
        <f t="shared" si="223"/>
        <v>0.96147505943347544</v>
      </c>
      <c r="L524" s="30">
        <f t="shared" si="224"/>
        <v>0.98499999999999999</v>
      </c>
      <c r="M524" s="27">
        <f>J524/'I Disease Parameters'!$E$12</f>
        <v>0.14811274085975007</v>
      </c>
      <c r="N524" s="27">
        <f>K524/'I Disease Parameters'!$E$13</f>
        <v>4.8073752971673774E-2</v>
      </c>
      <c r="O524" s="27">
        <f>L524/'I Disease Parameters'!$E$13</f>
        <v>4.9250000000000002E-2</v>
      </c>
      <c r="P524" s="27">
        <f>(1-L524)/'I Disease Parameters'!$E$13</f>
        <v>7.5000000000000067E-4</v>
      </c>
      <c r="Q524" s="19">
        <f t="shared" si="203"/>
        <v>578653.80687835475</v>
      </c>
      <c r="R524" s="17">
        <f t="shared" si="204"/>
        <v>23.276168865409026</v>
      </c>
      <c r="S524" s="17">
        <f t="shared" si="205"/>
        <v>243.433211452195</v>
      </c>
      <c r="T524" s="17">
        <f t="shared" si="206"/>
        <v>57.10161753126247</v>
      </c>
      <c r="U524" s="17">
        <f t="shared" si="207"/>
        <v>5243147.8418268086</v>
      </c>
      <c r="V524" s="17">
        <f t="shared" si="208"/>
        <v>15044.570039830394</v>
      </c>
      <c r="W524" s="17">
        <f t="shared" si="209"/>
        <v>5822125.4597030124</v>
      </c>
      <c r="X524" s="18">
        <f t="shared" ca="1" si="200"/>
        <v>218477.31787760227</v>
      </c>
      <c r="Y524" s="17">
        <f t="shared" si="210"/>
        <v>130.04425371391699</v>
      </c>
      <c r="Z524" s="17">
        <f t="shared" si="211"/>
        <v>-0.82770182661596081</v>
      </c>
      <c r="AA524" s="17">
        <f t="shared" si="212"/>
        <v>-8.7055657645831559</v>
      </c>
      <c r="AB524" s="17">
        <f t="shared" si="213"/>
        <v>-2.0420462920440343</v>
      </c>
      <c r="AC524" s="17">
        <f t="shared" si="214"/>
        <v>-56.304950036108494</v>
      </c>
      <c r="AD524" s="18">
        <f t="shared" si="215"/>
        <v>4.4357747867252328E-2</v>
      </c>
      <c r="AE524" s="19">
        <f>IF($B524&gt;$C$1,"",p_2*$Q523*($S523/$W523)+p_3*$Q523*($T523/$W523))</f>
        <v>3.9934025017985104</v>
      </c>
      <c r="AF524" s="17">
        <f>IF($B524&gt;$C$1,"",p_4*$R523)</f>
        <v>3.9048270521080481</v>
      </c>
      <c r="AG524" s="17">
        <f>IF($B524&gt;$C$1,"",p_5*$R523)</f>
        <v>0.91594708629694954</v>
      </c>
      <c r="AH524" s="18">
        <f t="shared" si="216"/>
        <v>4.8207741384049978</v>
      </c>
      <c r="AI524" s="72"/>
      <c r="AJ524" s="73"/>
      <c r="AK524" s="73"/>
      <c r="AL524" s="72"/>
      <c r="AM524" s="73"/>
      <c r="AN524" s="73">
        <f t="shared" si="217"/>
        <v>518</v>
      </c>
      <c r="AO524" s="19" t="str">
        <f t="shared" ca="1" si="218"/>
        <v>-</v>
      </c>
      <c r="AP524" s="17" t="str">
        <f t="shared" ca="1" si="219"/>
        <v>-</v>
      </c>
      <c r="AQ524" s="17" t="str">
        <f t="shared" ca="1" si="220"/>
        <v>-</v>
      </c>
      <c r="AR524" s="66" t="str">
        <f t="shared" ca="1" si="221"/>
        <v>-</v>
      </c>
    </row>
    <row r="525" spans="1:44" s="1" customFormat="1" ht="12" x14ac:dyDescent="0.35">
      <c r="A525" s="84"/>
      <c r="B525" s="40">
        <f t="shared" si="201"/>
        <v>522</v>
      </c>
      <c r="C525" s="41">
        <f t="shared" si="202"/>
        <v>44373</v>
      </c>
      <c r="D525" s="28">
        <f>'I Disease Parameters'!$E$6/(1000*365)</f>
        <v>2.4383561643835616E-5</v>
      </c>
      <c r="E525" s="28">
        <f>'I Disease Parameters'!$E$7/(1000*365)</f>
        <v>1.3698630136986302E-5</v>
      </c>
      <c r="F525" s="27">
        <f>(1-'I Disease Parameters'!$E$8)/'I Disease Parameters'!$E$10</f>
        <v>0.16200000000000001</v>
      </c>
      <c r="G525" s="27">
        <f>'I Disease Parameters'!$E$8/'I Disease Parameters'!$E$11</f>
        <v>3.7999999999999999E-2</v>
      </c>
      <c r="H525" s="27">
        <f>1/'I Disease Parameters'!$E$12</f>
        <v>0.05</v>
      </c>
      <c r="I525" s="27">
        <f>'I Disease Parameters'!$E$9/'I Disease Parameters'!$E$14</f>
        <v>0</v>
      </c>
      <c r="J525" s="82">
        <f t="shared" si="222"/>
        <v>2.9622548171950012</v>
      </c>
      <c r="K525" s="60">
        <f t="shared" si="223"/>
        <v>0.96147505943347544</v>
      </c>
      <c r="L525" s="30">
        <f t="shared" si="224"/>
        <v>0.98499999999999999</v>
      </c>
      <c r="M525" s="27">
        <f>J525/'I Disease Parameters'!$E$12</f>
        <v>0.14811274085975007</v>
      </c>
      <c r="N525" s="27">
        <f>K525/'I Disease Parameters'!$E$13</f>
        <v>4.8073752971673774E-2</v>
      </c>
      <c r="O525" s="27">
        <f>L525/'I Disease Parameters'!$E$13</f>
        <v>4.9250000000000002E-2</v>
      </c>
      <c r="P525" s="27">
        <f>(1-L525)/'I Disease Parameters'!$E$13</f>
        <v>7.5000000000000067E-4</v>
      </c>
      <c r="Q525" s="19">
        <f t="shared" si="203"/>
        <v>578783.98792066274</v>
      </c>
      <c r="R525" s="17">
        <f t="shared" si="204"/>
        <v>22.476964499746035</v>
      </c>
      <c r="S525" s="17">
        <f t="shared" si="205"/>
        <v>235.02895553425478</v>
      </c>
      <c r="T525" s="17">
        <f t="shared" si="206"/>
        <v>55.130248857646109</v>
      </c>
      <c r="U525" s="17">
        <f t="shared" si="207"/>
        <v>5243091.001799006</v>
      </c>
      <c r="V525" s="17">
        <f t="shared" si="208"/>
        <v>15044.612866043542</v>
      </c>
      <c r="W525" s="17">
        <f t="shared" si="209"/>
        <v>5822187.62588856</v>
      </c>
      <c r="X525" s="18">
        <f t="shared" ca="1" si="200"/>
        <v>218477.31787760227</v>
      </c>
      <c r="Y525" s="17">
        <f t="shared" si="210"/>
        <v>130.18104230798781</v>
      </c>
      <c r="Z525" s="17">
        <f t="shared" si="211"/>
        <v>-0.79920436566299102</v>
      </c>
      <c r="AA525" s="17">
        <f t="shared" si="212"/>
        <v>-8.404255917940219</v>
      </c>
      <c r="AB525" s="17">
        <f t="shared" si="213"/>
        <v>-1.9713686736163609</v>
      </c>
      <c r="AC525" s="17">
        <f t="shared" si="214"/>
        <v>-56.840027802623808</v>
      </c>
      <c r="AD525" s="18">
        <f t="shared" si="215"/>
        <v>4.2826213148146053E-2</v>
      </c>
      <c r="AE525" s="19">
        <f>IF($B525&gt;$C$1,"",p_2*$Q524*($S524/$W524)+p_3*$Q524*($T524/$W524))</f>
        <v>3.8563482590471083</v>
      </c>
      <c r="AF525" s="17">
        <f>IF($B525&gt;$C$1,"",p_4*$R524)</f>
        <v>3.7707393561962625</v>
      </c>
      <c r="AG525" s="17">
        <f>IF($B525&gt;$C$1,"",p_5*$R524)</f>
        <v>0.88449441688554298</v>
      </c>
      <c r="AH525" s="18">
        <f t="shared" si="216"/>
        <v>4.6552337730818056</v>
      </c>
      <c r="AI525" s="72"/>
      <c r="AJ525" s="73"/>
      <c r="AK525" s="73"/>
      <c r="AL525" s="72"/>
      <c r="AM525" s="73"/>
      <c r="AN525" s="73">
        <f t="shared" si="217"/>
        <v>518</v>
      </c>
      <c r="AO525" s="19" t="str">
        <f t="shared" ca="1" si="218"/>
        <v>-</v>
      </c>
      <c r="AP525" s="17" t="str">
        <f t="shared" ca="1" si="219"/>
        <v>-</v>
      </c>
      <c r="AQ525" s="17" t="str">
        <f t="shared" ca="1" si="220"/>
        <v>-</v>
      </c>
      <c r="AR525" s="66" t="str">
        <f t="shared" ca="1" si="221"/>
        <v>-</v>
      </c>
    </row>
    <row r="526" spans="1:44" s="1" customFormat="1" ht="12" x14ac:dyDescent="0.35">
      <c r="A526" s="84"/>
      <c r="B526" s="40">
        <f t="shared" si="201"/>
        <v>523</v>
      </c>
      <c r="C526" s="41">
        <f t="shared" si="202"/>
        <v>44374</v>
      </c>
      <c r="D526" s="28">
        <f>'I Disease Parameters'!$E$6/(1000*365)</f>
        <v>2.4383561643835616E-5</v>
      </c>
      <c r="E526" s="28">
        <f>'I Disease Parameters'!$E$7/(1000*365)</f>
        <v>1.3698630136986302E-5</v>
      </c>
      <c r="F526" s="27">
        <f>(1-'I Disease Parameters'!$E$8)/'I Disease Parameters'!$E$10</f>
        <v>0.16200000000000001</v>
      </c>
      <c r="G526" s="27">
        <f>'I Disease Parameters'!$E$8/'I Disease Parameters'!$E$11</f>
        <v>3.7999999999999999E-2</v>
      </c>
      <c r="H526" s="27">
        <f>1/'I Disease Parameters'!$E$12</f>
        <v>0.05</v>
      </c>
      <c r="I526" s="27">
        <f>'I Disease Parameters'!$E$9/'I Disease Parameters'!$E$14</f>
        <v>0</v>
      </c>
      <c r="J526" s="82">
        <f t="shared" si="222"/>
        <v>2.9622548171950012</v>
      </c>
      <c r="K526" s="60">
        <f t="shared" si="223"/>
        <v>0.96147505943347544</v>
      </c>
      <c r="L526" s="30">
        <f t="shared" si="224"/>
        <v>0.98499999999999999</v>
      </c>
      <c r="M526" s="27">
        <f>J526/'I Disease Parameters'!$E$12</f>
        <v>0.14811274085975007</v>
      </c>
      <c r="N526" s="27">
        <f>K526/'I Disease Parameters'!$E$13</f>
        <v>4.8073752971673774E-2</v>
      </c>
      <c r="O526" s="27">
        <f>L526/'I Disease Parameters'!$E$13</f>
        <v>4.9250000000000002E-2</v>
      </c>
      <c r="P526" s="27">
        <f>(1-L526)/'I Disease Parameters'!$E$13</f>
        <v>7.5000000000000067E-4</v>
      </c>
      <c r="Q526" s="19">
        <f t="shared" si="203"/>
        <v>578914.30103370186</v>
      </c>
      <c r="R526" s="17">
        <f t="shared" si="204"/>
        <v>21.705273755180162</v>
      </c>
      <c r="S526" s="17">
        <f t="shared" si="205"/>
        <v>226.91555643176753</v>
      </c>
      <c r="T526" s="17">
        <f t="shared" si="206"/>
        <v>53.227105856865691</v>
      </c>
      <c r="U526" s="17">
        <f t="shared" si="207"/>
        <v>5243033.6452471307</v>
      </c>
      <c r="V526" s="17">
        <f t="shared" si="208"/>
        <v>15044.654213730186</v>
      </c>
      <c r="W526" s="17">
        <f t="shared" si="209"/>
        <v>5822249.7942168759</v>
      </c>
      <c r="X526" s="18">
        <f t="shared" ca="1" si="200"/>
        <v>218477.31787760227</v>
      </c>
      <c r="Y526" s="17">
        <f t="shared" si="210"/>
        <v>130.31311303912662</v>
      </c>
      <c r="Z526" s="17">
        <f t="shared" si="211"/>
        <v>-0.77169074456587339</v>
      </c>
      <c r="AA526" s="17">
        <f t="shared" si="212"/>
        <v>-8.11339910248725</v>
      </c>
      <c r="AB526" s="17">
        <f t="shared" si="213"/>
        <v>-1.9031430007804175</v>
      </c>
      <c r="AC526" s="17">
        <f t="shared" si="214"/>
        <v>-57.35655187536031</v>
      </c>
      <c r="AD526" s="18">
        <f t="shared" si="215"/>
        <v>4.1347686643348425E-2</v>
      </c>
      <c r="AE526" s="19">
        <f>IF($B526&gt;$C$1,"",p_2*$Q525*($S525/$W525)+p_3*$Q525*($T525/$W525))</f>
        <v>3.7240100590066194</v>
      </c>
      <c r="AF526" s="17">
        <f>IF($B526&gt;$C$1,"",p_4*$R525)</f>
        <v>3.6412682489588577</v>
      </c>
      <c r="AG526" s="17">
        <f>IF($B526&gt;$C$1,"",p_5*$R525)</f>
        <v>0.85412465099034929</v>
      </c>
      <c r="AH526" s="18">
        <f t="shared" si="216"/>
        <v>4.4953928999492074</v>
      </c>
      <c r="AI526" s="72"/>
      <c r="AJ526" s="73"/>
      <c r="AK526" s="73"/>
      <c r="AL526" s="72"/>
      <c r="AM526" s="73"/>
      <c r="AN526" s="73">
        <f t="shared" si="217"/>
        <v>518</v>
      </c>
      <c r="AO526" s="19" t="str">
        <f t="shared" ca="1" si="218"/>
        <v>-</v>
      </c>
      <c r="AP526" s="17" t="str">
        <f t="shared" ca="1" si="219"/>
        <v>-</v>
      </c>
      <c r="AQ526" s="17" t="str">
        <f t="shared" ca="1" si="220"/>
        <v>-</v>
      </c>
      <c r="AR526" s="66" t="str">
        <f t="shared" ca="1" si="221"/>
        <v>-</v>
      </c>
    </row>
    <row r="527" spans="1:44" s="1" customFormat="1" ht="12" x14ac:dyDescent="0.35">
      <c r="A527" s="84"/>
      <c r="B527" s="40">
        <f t="shared" si="201"/>
        <v>524</v>
      </c>
      <c r="C527" s="41">
        <f t="shared" si="202"/>
        <v>44375</v>
      </c>
      <c r="D527" s="28">
        <f>'I Disease Parameters'!$E$6/(1000*365)</f>
        <v>2.4383561643835616E-5</v>
      </c>
      <c r="E527" s="28">
        <f>'I Disease Parameters'!$E$7/(1000*365)</f>
        <v>1.3698630136986302E-5</v>
      </c>
      <c r="F527" s="27">
        <f>(1-'I Disease Parameters'!$E$8)/'I Disease Parameters'!$E$10</f>
        <v>0.16200000000000001</v>
      </c>
      <c r="G527" s="27">
        <f>'I Disease Parameters'!$E$8/'I Disease Parameters'!$E$11</f>
        <v>3.7999999999999999E-2</v>
      </c>
      <c r="H527" s="27">
        <f>1/'I Disease Parameters'!$E$12</f>
        <v>0.05</v>
      </c>
      <c r="I527" s="27">
        <f>'I Disease Parameters'!$E$9/'I Disease Parameters'!$E$14</f>
        <v>0</v>
      </c>
      <c r="J527" s="82">
        <f t="shared" si="222"/>
        <v>2.9622548171950012</v>
      </c>
      <c r="K527" s="60">
        <f t="shared" si="223"/>
        <v>0.96147505943347544</v>
      </c>
      <c r="L527" s="30">
        <f t="shared" si="224"/>
        <v>0.98499999999999999</v>
      </c>
      <c r="M527" s="27">
        <f>J527/'I Disease Parameters'!$E$12</f>
        <v>0.14811274085975007</v>
      </c>
      <c r="N527" s="27">
        <f>K527/'I Disease Parameters'!$E$13</f>
        <v>4.8073752971673774E-2</v>
      </c>
      <c r="O527" s="27">
        <f>L527/'I Disease Parameters'!$E$13</f>
        <v>4.9250000000000002E-2</v>
      </c>
      <c r="P527" s="27">
        <f>(1-L527)/'I Disease Parameters'!$E$13</f>
        <v>7.5000000000000067E-4</v>
      </c>
      <c r="Q527" s="19">
        <f t="shared" si="203"/>
        <v>579044.74166238832</v>
      </c>
      <c r="R527" s="17">
        <f t="shared" si="204"/>
        <v>20.96014685739782</v>
      </c>
      <c r="S527" s="17">
        <f t="shared" si="205"/>
        <v>219.08292452623846</v>
      </c>
      <c r="T527" s="17">
        <f t="shared" si="206"/>
        <v>51.389821828282855</v>
      </c>
      <c r="U527" s="17">
        <f t="shared" si="207"/>
        <v>5242975.7900812132</v>
      </c>
      <c r="V527" s="17">
        <f t="shared" si="208"/>
        <v>15044.694134059579</v>
      </c>
      <c r="W527" s="17">
        <f t="shared" si="209"/>
        <v>5822311.9646368138</v>
      </c>
      <c r="X527" s="18">
        <f t="shared" ca="1" si="200"/>
        <v>218477.31787760227</v>
      </c>
      <c r="Y527" s="17">
        <f t="shared" si="210"/>
        <v>130.44062868645415</v>
      </c>
      <c r="Z527" s="17">
        <f t="shared" si="211"/>
        <v>-0.74512689778234176</v>
      </c>
      <c r="AA527" s="17">
        <f t="shared" si="212"/>
        <v>-7.8326319055290696</v>
      </c>
      <c r="AB527" s="17">
        <f t="shared" si="213"/>
        <v>-1.837284028582836</v>
      </c>
      <c r="AC527" s="17">
        <f t="shared" si="214"/>
        <v>-57.855165917426348</v>
      </c>
      <c r="AD527" s="18">
        <f t="shared" si="215"/>
        <v>3.9920329392771237E-2</v>
      </c>
      <c r="AE527" s="19">
        <f>IF($B527&gt;$C$1,"",p_2*$Q526*($S526/$W526)+p_3*$Q526*($T526/$W526))</f>
        <v>3.5962251857708849</v>
      </c>
      <c r="AF527" s="17">
        <f>IF($B527&gt;$C$1,"",p_4*$R526)</f>
        <v>3.5162543483391864</v>
      </c>
      <c r="AG527" s="17">
        <f>IF($B527&gt;$C$1,"",p_5*$R526)</f>
        <v>0.82480040269684618</v>
      </c>
      <c r="AH527" s="18">
        <f t="shared" si="216"/>
        <v>4.3410547510360322</v>
      </c>
      <c r="AI527" s="72"/>
      <c r="AJ527" s="73"/>
      <c r="AK527" s="73"/>
      <c r="AL527" s="72"/>
      <c r="AM527" s="73"/>
      <c r="AN527" s="73">
        <f t="shared" si="217"/>
        <v>518</v>
      </c>
      <c r="AO527" s="19" t="str">
        <f t="shared" ca="1" si="218"/>
        <v>-</v>
      </c>
      <c r="AP527" s="17" t="str">
        <f t="shared" ca="1" si="219"/>
        <v>-</v>
      </c>
      <c r="AQ527" s="17" t="str">
        <f t="shared" ca="1" si="220"/>
        <v>-</v>
      </c>
      <c r="AR527" s="66" t="str">
        <f t="shared" ca="1" si="221"/>
        <v>-</v>
      </c>
    </row>
    <row r="528" spans="1:44" s="1" customFormat="1" ht="12" x14ac:dyDescent="0.35">
      <c r="A528" s="84"/>
      <c r="B528" s="40">
        <f t="shared" si="201"/>
        <v>525</v>
      </c>
      <c r="C528" s="41">
        <f t="shared" si="202"/>
        <v>44376</v>
      </c>
      <c r="D528" s="28">
        <f>'I Disease Parameters'!$E$6/(1000*365)</f>
        <v>2.4383561643835616E-5</v>
      </c>
      <c r="E528" s="28">
        <f>'I Disease Parameters'!$E$7/(1000*365)</f>
        <v>1.3698630136986302E-5</v>
      </c>
      <c r="F528" s="27">
        <f>(1-'I Disease Parameters'!$E$8)/'I Disease Parameters'!$E$10</f>
        <v>0.16200000000000001</v>
      </c>
      <c r="G528" s="27">
        <f>'I Disease Parameters'!$E$8/'I Disease Parameters'!$E$11</f>
        <v>3.7999999999999999E-2</v>
      </c>
      <c r="H528" s="27">
        <f>1/'I Disease Parameters'!$E$12</f>
        <v>0.05</v>
      </c>
      <c r="I528" s="27">
        <f>'I Disease Parameters'!$E$9/'I Disease Parameters'!$E$14</f>
        <v>0</v>
      </c>
      <c r="J528" s="82">
        <f t="shared" si="222"/>
        <v>2.9622548171950012</v>
      </c>
      <c r="K528" s="60">
        <f t="shared" si="223"/>
        <v>0.96147505943347544</v>
      </c>
      <c r="L528" s="30">
        <f t="shared" si="224"/>
        <v>0.98499999999999999</v>
      </c>
      <c r="M528" s="27">
        <f>J528/'I Disease Parameters'!$E$12</f>
        <v>0.14811274085975007</v>
      </c>
      <c r="N528" s="27">
        <f>K528/'I Disease Parameters'!$E$13</f>
        <v>4.8073752971673774E-2</v>
      </c>
      <c r="O528" s="27">
        <f>L528/'I Disease Parameters'!$E$13</f>
        <v>4.9250000000000002E-2</v>
      </c>
      <c r="P528" s="27">
        <f>(1-L528)/'I Disease Parameters'!$E$13</f>
        <v>7.5000000000000067E-4</v>
      </c>
      <c r="Q528" s="19">
        <f t="shared" si="203"/>
        <v>579175.30540878535</v>
      </c>
      <c r="R528" s="17">
        <f t="shared" si="204"/>
        <v>20.240666914165082</v>
      </c>
      <c r="S528" s="17">
        <f t="shared" si="205"/>
        <v>211.52132095487255</v>
      </c>
      <c r="T528" s="17">
        <f t="shared" si="206"/>
        <v>49.616112347287803</v>
      </c>
      <c r="U528" s="17">
        <f t="shared" si="207"/>
        <v>5242917.4535899982</v>
      </c>
      <c r="V528" s="17">
        <f t="shared" si="208"/>
        <v>15044.732676425951</v>
      </c>
      <c r="W528" s="17">
        <f t="shared" si="209"/>
        <v>5822374.1370989997</v>
      </c>
      <c r="X528" s="18">
        <f t="shared" ca="1" si="200"/>
        <v>218477.31787760227</v>
      </c>
      <c r="Y528" s="17">
        <f t="shared" si="210"/>
        <v>130.56374639703427</v>
      </c>
      <c r="Z528" s="17">
        <f t="shared" si="211"/>
        <v>-0.7194799432327379</v>
      </c>
      <c r="AA528" s="17">
        <f t="shared" si="212"/>
        <v>-7.5616035713659073</v>
      </c>
      <c r="AB528" s="17">
        <f t="shared" si="213"/>
        <v>-1.773709480995052</v>
      </c>
      <c r="AC528" s="17">
        <f t="shared" si="214"/>
        <v>-58.33649121504277</v>
      </c>
      <c r="AD528" s="18">
        <f t="shared" si="215"/>
        <v>3.8542366371984826E-2</v>
      </c>
      <c r="AE528" s="19">
        <f>IF($B528&gt;$C$1,"",p_2*$Q527*($S527/$W527)+p_3*$Q527*($T527/$W527))</f>
        <v>3.47283655354624</v>
      </c>
      <c r="AF528" s="17">
        <f>IF($B528&gt;$C$1,"",p_4*$R527)</f>
        <v>3.3955437908984472</v>
      </c>
      <c r="AG528" s="17">
        <f>IF($B528&gt;$C$1,"",p_5*$R527)</f>
        <v>0.79648558058111718</v>
      </c>
      <c r="AH528" s="18">
        <f t="shared" si="216"/>
        <v>4.1920293714795642</v>
      </c>
      <c r="AI528" s="72"/>
      <c r="AJ528" s="73"/>
      <c r="AK528" s="73"/>
      <c r="AL528" s="72"/>
      <c r="AM528" s="73"/>
      <c r="AN528" s="73">
        <f t="shared" si="217"/>
        <v>518</v>
      </c>
      <c r="AO528" s="19" t="str">
        <f t="shared" ca="1" si="218"/>
        <v>-</v>
      </c>
      <c r="AP528" s="17" t="str">
        <f t="shared" ca="1" si="219"/>
        <v>-</v>
      </c>
      <c r="AQ528" s="17" t="str">
        <f t="shared" ca="1" si="220"/>
        <v>-</v>
      </c>
      <c r="AR528" s="66" t="str">
        <f t="shared" ca="1" si="221"/>
        <v>-</v>
      </c>
    </row>
    <row r="529" spans="1:44" s="1" customFormat="1" ht="12" x14ac:dyDescent="0.35">
      <c r="A529" s="84"/>
      <c r="B529" s="40">
        <f t="shared" si="201"/>
        <v>526</v>
      </c>
      <c r="C529" s="41">
        <f t="shared" si="202"/>
        <v>44377</v>
      </c>
      <c r="D529" s="28">
        <f>'I Disease Parameters'!$E$6/(1000*365)</f>
        <v>2.4383561643835616E-5</v>
      </c>
      <c r="E529" s="28">
        <f>'I Disease Parameters'!$E$7/(1000*365)</f>
        <v>1.3698630136986302E-5</v>
      </c>
      <c r="F529" s="27">
        <f>(1-'I Disease Parameters'!$E$8)/'I Disease Parameters'!$E$10</f>
        <v>0.16200000000000001</v>
      </c>
      <c r="G529" s="27">
        <f>'I Disease Parameters'!$E$8/'I Disease Parameters'!$E$11</f>
        <v>3.7999999999999999E-2</v>
      </c>
      <c r="H529" s="27">
        <f>1/'I Disease Parameters'!$E$12</f>
        <v>0.05</v>
      </c>
      <c r="I529" s="27">
        <f>'I Disease Parameters'!$E$9/'I Disease Parameters'!$E$14</f>
        <v>0</v>
      </c>
      <c r="J529" s="82">
        <f t="shared" si="222"/>
        <v>2.9622548171950012</v>
      </c>
      <c r="K529" s="60">
        <f t="shared" si="223"/>
        <v>0.96147505943347544</v>
      </c>
      <c r="L529" s="30">
        <f t="shared" si="224"/>
        <v>0.98499999999999999</v>
      </c>
      <c r="M529" s="27">
        <f>J529/'I Disease Parameters'!$E$12</f>
        <v>0.14811274085975007</v>
      </c>
      <c r="N529" s="27">
        <f>K529/'I Disease Parameters'!$E$13</f>
        <v>4.8073752971673774E-2</v>
      </c>
      <c r="O529" s="27">
        <f>L529/'I Disease Parameters'!$E$13</f>
        <v>4.9250000000000002E-2</v>
      </c>
      <c r="P529" s="27">
        <f>(1-L529)/'I Disease Parameters'!$E$13</f>
        <v>7.5000000000000067E-4</v>
      </c>
      <c r="Q529" s="19">
        <f t="shared" si="203"/>
        <v>579305.98802666634</v>
      </c>
      <c r="R529" s="17">
        <f t="shared" si="204"/>
        <v>19.545948773149842</v>
      </c>
      <c r="S529" s="17">
        <f t="shared" si="205"/>
        <v>204.22134539488181</v>
      </c>
      <c r="T529" s="17">
        <f t="shared" si="206"/>
        <v>47.903772399889803</v>
      </c>
      <c r="U529" s="17">
        <f t="shared" si="207"/>
        <v>5242858.652462543</v>
      </c>
      <c r="V529" s="17">
        <f t="shared" si="208"/>
        <v>15044.769888510211</v>
      </c>
      <c r="W529" s="17">
        <f t="shared" si="209"/>
        <v>5822436.3115557767</v>
      </c>
      <c r="X529" s="18">
        <f t="shared" ca="1" si="200"/>
        <v>218477.31787760227</v>
      </c>
      <c r="Y529" s="17">
        <f t="shared" si="210"/>
        <v>130.68261788098607</v>
      </c>
      <c r="Z529" s="17">
        <f t="shared" si="211"/>
        <v>-0.69471814101524032</v>
      </c>
      <c r="AA529" s="17">
        <f t="shared" si="212"/>
        <v>-7.2999755599907417</v>
      </c>
      <c r="AB529" s="17">
        <f t="shared" si="213"/>
        <v>-1.7123399473980001</v>
      </c>
      <c r="AC529" s="17">
        <f t="shared" si="214"/>
        <v>-58.801127455197275</v>
      </c>
      <c r="AD529" s="18">
        <f t="shared" si="215"/>
        <v>3.7212084260318079E-2</v>
      </c>
      <c r="AE529" s="19">
        <f>IF($B529&gt;$C$1,"",p_2*$Q528*($S528/$W528)+p_3*$Q528*($T528/$W528))</f>
        <v>3.3536925112275582</v>
      </c>
      <c r="AF529" s="17">
        <f>IF($B529&gt;$C$1,"",p_4*$R528)</f>
        <v>3.2789880400947435</v>
      </c>
      <c r="AG529" s="17">
        <f>IF($B529&gt;$C$1,"",p_5*$R528)</f>
        <v>0.76914534273827306</v>
      </c>
      <c r="AH529" s="18">
        <f t="shared" si="216"/>
        <v>4.0481333828330168</v>
      </c>
      <c r="AI529" s="72"/>
      <c r="AJ529" s="73"/>
      <c r="AK529" s="73"/>
      <c r="AL529" s="72"/>
      <c r="AM529" s="73"/>
      <c r="AN529" s="73">
        <f t="shared" si="217"/>
        <v>518</v>
      </c>
      <c r="AO529" s="19" t="str">
        <f t="shared" ca="1" si="218"/>
        <v>-</v>
      </c>
      <c r="AP529" s="17" t="str">
        <f t="shared" ca="1" si="219"/>
        <v>-</v>
      </c>
      <c r="AQ529" s="17" t="str">
        <f t="shared" ca="1" si="220"/>
        <v>-</v>
      </c>
      <c r="AR529" s="66" t="str">
        <f t="shared" ca="1" si="221"/>
        <v>-</v>
      </c>
    </row>
    <row r="530" spans="1:44" s="1" customFormat="1" ht="12" x14ac:dyDescent="0.35">
      <c r="A530" s="84"/>
      <c r="B530" s="40">
        <f t="shared" si="201"/>
        <v>527</v>
      </c>
      <c r="C530" s="41">
        <f t="shared" si="202"/>
        <v>44378</v>
      </c>
      <c r="D530" s="28">
        <f>'I Disease Parameters'!$E$6/(1000*365)</f>
        <v>2.4383561643835616E-5</v>
      </c>
      <c r="E530" s="28">
        <f>'I Disease Parameters'!$E$7/(1000*365)</f>
        <v>1.3698630136986302E-5</v>
      </c>
      <c r="F530" s="27">
        <f>(1-'I Disease Parameters'!$E$8)/'I Disease Parameters'!$E$10</f>
        <v>0.16200000000000001</v>
      </c>
      <c r="G530" s="27">
        <f>'I Disease Parameters'!$E$8/'I Disease Parameters'!$E$11</f>
        <v>3.7999999999999999E-2</v>
      </c>
      <c r="H530" s="27">
        <f>1/'I Disease Parameters'!$E$12</f>
        <v>0.05</v>
      </c>
      <c r="I530" s="27">
        <f>'I Disease Parameters'!$E$9/'I Disease Parameters'!$E$14</f>
        <v>0</v>
      </c>
      <c r="J530" s="82">
        <f t="shared" si="222"/>
        <v>2.9622548171950012</v>
      </c>
      <c r="K530" s="60">
        <f t="shared" si="223"/>
        <v>0.96147505943347544</v>
      </c>
      <c r="L530" s="30">
        <f t="shared" si="224"/>
        <v>0.98499999999999999</v>
      </c>
      <c r="M530" s="27">
        <f>J530/'I Disease Parameters'!$E$12</f>
        <v>0.14811274085975007</v>
      </c>
      <c r="N530" s="27">
        <f>K530/'I Disease Parameters'!$E$13</f>
        <v>4.8073752971673774E-2</v>
      </c>
      <c r="O530" s="27">
        <f>L530/'I Disease Parameters'!$E$13</f>
        <v>4.9250000000000002E-2</v>
      </c>
      <c r="P530" s="27">
        <f>(1-L530)/'I Disease Parameters'!$E$13</f>
        <v>7.5000000000000067E-4</v>
      </c>
      <c r="Q530" s="19">
        <f t="shared" si="203"/>
        <v>579436.78541626665</v>
      </c>
      <c r="R530" s="17">
        <f t="shared" si="204"/>
        <v>18.875137919580336</v>
      </c>
      <c r="S530" s="17">
        <f t="shared" si="205"/>
        <v>197.17392427371135</v>
      </c>
      <c r="T530" s="17">
        <f t="shared" si="206"/>
        <v>46.250673617214744</v>
      </c>
      <c r="U530" s="17">
        <f t="shared" si="207"/>
        <v>5242799.402809063</v>
      </c>
      <c r="V530" s="17">
        <f t="shared" si="208"/>
        <v>15044.805816339511</v>
      </c>
      <c r="W530" s="17">
        <f t="shared" si="209"/>
        <v>5822498.4879611405</v>
      </c>
      <c r="X530" s="18">
        <f t="shared" ca="1" si="200"/>
        <v>218477.31787760227</v>
      </c>
      <c r="Y530" s="17">
        <f t="shared" si="210"/>
        <v>130.79738960030954</v>
      </c>
      <c r="Z530" s="17">
        <f t="shared" si="211"/>
        <v>-0.67081085356950609</v>
      </c>
      <c r="AA530" s="17">
        <f t="shared" si="212"/>
        <v>-7.0474211211704585</v>
      </c>
      <c r="AB530" s="17">
        <f t="shared" si="213"/>
        <v>-1.6530987826750589</v>
      </c>
      <c r="AC530" s="17">
        <f t="shared" si="214"/>
        <v>-59.249653480015695</v>
      </c>
      <c r="AD530" s="18">
        <f t="shared" si="215"/>
        <v>3.5927829299907899E-2</v>
      </c>
      <c r="AE530" s="19">
        <f>IF($B530&gt;$C$1,"",p_2*$Q529*($S529/$W529)+p_3*$Q529*($T529/$W529))</f>
        <v>3.23864665378338</v>
      </c>
      <c r="AF530" s="17">
        <f>IF($B530&gt;$C$1,"",p_4*$R529)</f>
        <v>3.1664437012502744</v>
      </c>
      <c r="AG530" s="17">
        <f>IF($B530&gt;$C$1,"",p_5*$R529)</f>
        <v>0.74274605337969402</v>
      </c>
      <c r="AH530" s="18">
        <f t="shared" si="216"/>
        <v>3.9091897546299683</v>
      </c>
      <c r="AI530" s="72"/>
      <c r="AJ530" s="73"/>
      <c r="AK530" s="73"/>
      <c r="AL530" s="72"/>
      <c r="AM530" s="73"/>
      <c r="AN530" s="73">
        <f t="shared" si="217"/>
        <v>518</v>
      </c>
      <c r="AO530" s="19" t="str">
        <f t="shared" ca="1" si="218"/>
        <v>-</v>
      </c>
      <c r="AP530" s="17" t="str">
        <f t="shared" ca="1" si="219"/>
        <v>-</v>
      </c>
      <c r="AQ530" s="17" t="str">
        <f t="shared" ca="1" si="220"/>
        <v>-</v>
      </c>
      <c r="AR530" s="66" t="str">
        <f t="shared" ca="1" si="221"/>
        <v>-</v>
      </c>
    </row>
    <row r="531" spans="1:44" s="1" customFormat="1" ht="12" x14ac:dyDescent="0.35">
      <c r="A531" s="84"/>
      <c r="B531" s="40">
        <f t="shared" si="201"/>
        <v>528</v>
      </c>
      <c r="C531" s="41">
        <f t="shared" si="202"/>
        <v>44379</v>
      </c>
      <c r="D531" s="28">
        <f>'I Disease Parameters'!$E$6/(1000*365)</f>
        <v>2.4383561643835616E-5</v>
      </c>
      <c r="E531" s="28">
        <f>'I Disease Parameters'!$E$7/(1000*365)</f>
        <v>1.3698630136986302E-5</v>
      </c>
      <c r="F531" s="27">
        <f>(1-'I Disease Parameters'!$E$8)/'I Disease Parameters'!$E$10</f>
        <v>0.16200000000000001</v>
      </c>
      <c r="G531" s="27">
        <f>'I Disease Parameters'!$E$8/'I Disease Parameters'!$E$11</f>
        <v>3.7999999999999999E-2</v>
      </c>
      <c r="H531" s="27">
        <f>1/'I Disease Parameters'!$E$12</f>
        <v>0.05</v>
      </c>
      <c r="I531" s="27">
        <f>'I Disease Parameters'!$E$9/'I Disease Parameters'!$E$14</f>
        <v>0</v>
      </c>
      <c r="J531" s="82">
        <f t="shared" si="222"/>
        <v>2.9622548171950012</v>
      </c>
      <c r="K531" s="60">
        <f t="shared" si="223"/>
        <v>0.96147505943347544</v>
      </c>
      <c r="L531" s="30">
        <f t="shared" si="224"/>
        <v>0.98499999999999999</v>
      </c>
      <c r="M531" s="27">
        <f>J531/'I Disease Parameters'!$E$12</f>
        <v>0.14811274085975007</v>
      </c>
      <c r="N531" s="27">
        <f>K531/'I Disease Parameters'!$E$13</f>
        <v>4.8073752971673774E-2</v>
      </c>
      <c r="O531" s="27">
        <f>L531/'I Disease Parameters'!$E$13</f>
        <v>4.9250000000000002E-2</v>
      </c>
      <c r="P531" s="27">
        <f>(1-L531)/'I Disease Parameters'!$E$13</f>
        <v>7.5000000000000067E-4</v>
      </c>
      <c r="Q531" s="19">
        <f t="shared" si="203"/>
        <v>579567.69361921761</v>
      </c>
      <c r="R531" s="17">
        <f t="shared" si="204"/>
        <v>18.227409412342809</v>
      </c>
      <c r="S531" s="17">
        <f t="shared" si="205"/>
        <v>190.37029939033653</v>
      </c>
      <c r="T531" s="17">
        <f t="shared" si="206"/>
        <v>44.65476160642659</v>
      </c>
      <c r="U531" s="17">
        <f t="shared" si="207"/>
        <v>5242739.7201810516</v>
      </c>
      <c r="V531" s="17">
        <f t="shared" si="208"/>
        <v>15044.840504344724</v>
      </c>
      <c r="W531" s="17">
        <f t="shared" si="209"/>
        <v>5822560.6662706789</v>
      </c>
      <c r="X531" s="18">
        <f t="shared" ca="1" si="200"/>
        <v>218477.31787760227</v>
      </c>
      <c r="Y531" s="17">
        <f t="shared" si="210"/>
        <v>130.90820295095909</v>
      </c>
      <c r="Z531" s="17">
        <f t="shared" si="211"/>
        <v>-0.6477285072375274</v>
      </c>
      <c r="AA531" s="17">
        <f t="shared" si="212"/>
        <v>-6.8036248833748232</v>
      </c>
      <c r="AB531" s="17">
        <f t="shared" si="213"/>
        <v>-1.5959120107881546</v>
      </c>
      <c r="AC531" s="17">
        <f t="shared" si="214"/>
        <v>-59.682628011330962</v>
      </c>
      <c r="AD531" s="18">
        <f t="shared" si="215"/>
        <v>3.4688005212956341E-2</v>
      </c>
      <c r="AE531" s="19">
        <f>IF($B531&gt;$C$1,"",p_2*$Q530*($S530/$W530)+p_3*$Q530*($T530/$W530))</f>
        <v>3.1275576402116849</v>
      </c>
      <c r="AF531" s="17">
        <f>IF($B531&gt;$C$1,"",p_4*$R530)</f>
        <v>3.0577723429720147</v>
      </c>
      <c r="AG531" s="17">
        <f>IF($B531&gt;$C$1,"",p_5*$R530)</f>
        <v>0.7172552409440528</v>
      </c>
      <c r="AH531" s="18">
        <f t="shared" si="216"/>
        <v>3.7750275839160676</v>
      </c>
      <c r="AI531" s="72"/>
      <c r="AJ531" s="73"/>
      <c r="AK531" s="73"/>
      <c r="AL531" s="72"/>
      <c r="AM531" s="73"/>
      <c r="AN531" s="73">
        <f t="shared" si="217"/>
        <v>518</v>
      </c>
      <c r="AO531" s="19" t="str">
        <f t="shared" ca="1" si="218"/>
        <v>-</v>
      </c>
      <c r="AP531" s="17" t="str">
        <f t="shared" ca="1" si="219"/>
        <v>-</v>
      </c>
      <c r="AQ531" s="17" t="str">
        <f t="shared" ca="1" si="220"/>
        <v>-</v>
      </c>
      <c r="AR531" s="66" t="str">
        <f t="shared" ca="1" si="221"/>
        <v>-</v>
      </c>
    </row>
    <row r="532" spans="1:44" s="1" customFormat="1" ht="12" x14ac:dyDescent="0.35">
      <c r="A532" s="84"/>
      <c r="B532" s="40">
        <f t="shared" si="201"/>
        <v>529</v>
      </c>
      <c r="C532" s="41">
        <f t="shared" si="202"/>
        <v>44380</v>
      </c>
      <c r="D532" s="28">
        <f>'I Disease Parameters'!$E$6/(1000*365)</f>
        <v>2.4383561643835616E-5</v>
      </c>
      <c r="E532" s="28">
        <f>'I Disease Parameters'!$E$7/(1000*365)</f>
        <v>1.3698630136986302E-5</v>
      </c>
      <c r="F532" s="27">
        <f>(1-'I Disease Parameters'!$E$8)/'I Disease Parameters'!$E$10</f>
        <v>0.16200000000000001</v>
      </c>
      <c r="G532" s="27">
        <f>'I Disease Parameters'!$E$8/'I Disease Parameters'!$E$11</f>
        <v>3.7999999999999999E-2</v>
      </c>
      <c r="H532" s="27">
        <f>1/'I Disease Parameters'!$E$12</f>
        <v>0.05</v>
      </c>
      <c r="I532" s="27">
        <f>'I Disease Parameters'!$E$9/'I Disease Parameters'!$E$14</f>
        <v>0</v>
      </c>
      <c r="J532" s="82">
        <f t="shared" si="222"/>
        <v>2.9622548171950012</v>
      </c>
      <c r="K532" s="60">
        <f t="shared" si="223"/>
        <v>0.96147505943347544</v>
      </c>
      <c r="L532" s="30">
        <f t="shared" si="224"/>
        <v>0.98499999999999999</v>
      </c>
      <c r="M532" s="27">
        <f>J532/'I Disease Parameters'!$E$12</f>
        <v>0.14811274085975007</v>
      </c>
      <c r="N532" s="27">
        <f>K532/'I Disease Parameters'!$E$13</f>
        <v>4.8073752971673774E-2</v>
      </c>
      <c r="O532" s="27">
        <f>L532/'I Disease Parameters'!$E$13</f>
        <v>4.9250000000000002E-2</v>
      </c>
      <c r="P532" s="27">
        <f>(1-L532)/'I Disease Parameters'!$E$13</f>
        <v>7.5000000000000067E-4</v>
      </c>
      <c r="Q532" s="19">
        <f t="shared" si="203"/>
        <v>579698.70881365659</v>
      </c>
      <c r="R532" s="17">
        <f t="shared" si="204"/>
        <v>17.60196685717062</v>
      </c>
      <c r="S532" s="17">
        <f t="shared" si="205"/>
        <v>183.80201693329883</v>
      </c>
      <c r="T532" s="17">
        <f t="shared" si="206"/>
        <v>43.114053374711183</v>
      </c>
      <c r="U532" s="17">
        <f t="shared" si="207"/>
        <v>5242679.6195906987</v>
      </c>
      <c r="V532" s="17">
        <f t="shared" si="208"/>
        <v>15044.873995415928</v>
      </c>
      <c r="W532" s="17">
        <f t="shared" si="209"/>
        <v>5822622.8464415204</v>
      </c>
      <c r="X532" s="18">
        <f t="shared" ca="1" si="200"/>
        <v>218477.31787760227</v>
      </c>
      <c r="Y532" s="17">
        <f t="shared" si="210"/>
        <v>131.01519443897996</v>
      </c>
      <c r="Z532" s="17">
        <f t="shared" si="211"/>
        <v>-0.62544255517218872</v>
      </c>
      <c r="AA532" s="17">
        <f t="shared" si="212"/>
        <v>-6.5682824570376965</v>
      </c>
      <c r="AB532" s="17">
        <f t="shared" si="213"/>
        <v>-1.5407082317154064</v>
      </c>
      <c r="AC532" s="17">
        <f t="shared" si="214"/>
        <v>-60.100590352900326</v>
      </c>
      <c r="AD532" s="18">
        <f t="shared" si="215"/>
        <v>3.3491071204480249E-2</v>
      </c>
      <c r="AE532" s="19">
        <f>IF($B532&gt;$C$1,"",p_2*$Q531*($S531/$W531)+p_3*$Q531*($T531/$W531))</f>
        <v>3.0202890178362667</v>
      </c>
      <c r="AF532" s="17">
        <f>IF($B532&gt;$C$1,"",p_4*$R531)</f>
        <v>2.952840324799535</v>
      </c>
      <c r="AG532" s="17">
        <f>IF($B532&gt;$C$1,"",p_5*$R531)</f>
        <v>0.69264155766902669</v>
      </c>
      <c r="AH532" s="18">
        <f t="shared" si="216"/>
        <v>3.6454818824685615</v>
      </c>
      <c r="AI532" s="72"/>
      <c r="AJ532" s="73"/>
      <c r="AK532" s="73"/>
      <c r="AL532" s="72"/>
      <c r="AM532" s="73"/>
      <c r="AN532" s="73">
        <f t="shared" si="217"/>
        <v>518</v>
      </c>
      <c r="AO532" s="19" t="str">
        <f t="shared" ca="1" si="218"/>
        <v>-</v>
      </c>
      <c r="AP532" s="17" t="str">
        <f t="shared" ca="1" si="219"/>
        <v>-</v>
      </c>
      <c r="AQ532" s="17" t="str">
        <f t="shared" ca="1" si="220"/>
        <v>-</v>
      </c>
      <c r="AR532" s="66" t="str">
        <f t="shared" ca="1" si="221"/>
        <v>-</v>
      </c>
    </row>
    <row r="533" spans="1:44" s="1" customFormat="1" ht="12" x14ac:dyDescent="0.35">
      <c r="A533" s="84"/>
      <c r="B533" s="40">
        <f t="shared" si="201"/>
        <v>530</v>
      </c>
      <c r="C533" s="41">
        <f t="shared" si="202"/>
        <v>44381</v>
      </c>
      <c r="D533" s="28">
        <f>'I Disease Parameters'!$E$6/(1000*365)</f>
        <v>2.4383561643835616E-5</v>
      </c>
      <c r="E533" s="28">
        <f>'I Disease Parameters'!$E$7/(1000*365)</f>
        <v>1.3698630136986302E-5</v>
      </c>
      <c r="F533" s="27">
        <f>(1-'I Disease Parameters'!$E$8)/'I Disease Parameters'!$E$10</f>
        <v>0.16200000000000001</v>
      </c>
      <c r="G533" s="27">
        <f>'I Disease Parameters'!$E$8/'I Disease Parameters'!$E$11</f>
        <v>3.7999999999999999E-2</v>
      </c>
      <c r="H533" s="27">
        <f>1/'I Disease Parameters'!$E$12</f>
        <v>0.05</v>
      </c>
      <c r="I533" s="27">
        <f>'I Disease Parameters'!$E$9/'I Disease Parameters'!$E$14</f>
        <v>0</v>
      </c>
      <c r="J533" s="82">
        <f t="shared" si="222"/>
        <v>2.9622548171950012</v>
      </c>
      <c r="K533" s="60">
        <f t="shared" si="223"/>
        <v>0.96147505943347544</v>
      </c>
      <c r="L533" s="30">
        <f t="shared" si="224"/>
        <v>0.98499999999999999</v>
      </c>
      <c r="M533" s="27">
        <f>J533/'I Disease Parameters'!$E$12</f>
        <v>0.14811274085975007</v>
      </c>
      <c r="N533" s="27">
        <f>K533/'I Disease Parameters'!$E$13</f>
        <v>4.8073752971673774E-2</v>
      </c>
      <c r="O533" s="27">
        <f>L533/'I Disease Parameters'!$E$13</f>
        <v>4.9250000000000002E-2</v>
      </c>
      <c r="P533" s="27">
        <f>(1-L533)/'I Disease Parameters'!$E$13</f>
        <v>7.5000000000000067E-4</v>
      </c>
      <c r="Q533" s="19">
        <f t="shared" si="203"/>
        <v>579829.82730950601</v>
      </c>
      <c r="R533" s="17">
        <f t="shared" si="204"/>
        <v>16.998041415624627</v>
      </c>
      <c r="S533" s="17">
        <f t="shared" si="205"/>
        <v>177.46091688164714</v>
      </c>
      <c r="T533" s="17">
        <f t="shared" si="206"/>
        <v>41.626634843077227</v>
      </c>
      <c r="U533" s="17">
        <f t="shared" si="207"/>
        <v>5242619.1155296387</v>
      </c>
      <c r="V533" s="17">
        <f t="shared" si="208"/>
        <v>15044.906330955959</v>
      </c>
      <c r="W533" s="17">
        <f t="shared" si="209"/>
        <v>5822685.0284322854</v>
      </c>
      <c r="X533" s="18">
        <f t="shared" ca="1" si="200"/>
        <v>218477.31787760227</v>
      </c>
      <c r="Y533" s="17">
        <f t="shared" si="210"/>
        <v>131.11849584942684</v>
      </c>
      <c r="Z533" s="17">
        <f t="shared" si="211"/>
        <v>-0.60392544154599292</v>
      </c>
      <c r="AA533" s="17">
        <f t="shared" si="212"/>
        <v>-6.3411000516516935</v>
      </c>
      <c r="AB533" s="17">
        <f t="shared" si="213"/>
        <v>-1.4874185316339563</v>
      </c>
      <c r="AC533" s="17">
        <f t="shared" si="214"/>
        <v>-60.504061060026288</v>
      </c>
      <c r="AD533" s="18">
        <f t="shared" si="215"/>
        <v>3.2335540030544507E-2</v>
      </c>
      <c r="AE533" s="19">
        <f>IF($B533&gt;$C$1,"",p_2*$Q532*($S532/$W532)+p_3*$Q532*($T532/$W532))</f>
        <v>2.9167090527217936</v>
      </c>
      <c r="AF533" s="17">
        <f>IF($B533&gt;$C$1,"",p_4*$R532)</f>
        <v>2.8515186308616407</v>
      </c>
      <c r="AG533" s="17">
        <f>IF($B533&gt;$C$1,"",p_5*$R532)</f>
        <v>0.66887474057248353</v>
      </c>
      <c r="AH533" s="18">
        <f t="shared" si="216"/>
        <v>3.5203933714341242</v>
      </c>
      <c r="AI533" s="72"/>
      <c r="AJ533" s="73"/>
      <c r="AK533" s="73"/>
      <c r="AL533" s="72"/>
      <c r="AM533" s="73"/>
      <c r="AN533" s="73">
        <f t="shared" si="217"/>
        <v>518</v>
      </c>
      <c r="AO533" s="19" t="str">
        <f t="shared" ca="1" si="218"/>
        <v>-</v>
      </c>
      <c r="AP533" s="17" t="str">
        <f t="shared" ca="1" si="219"/>
        <v>-</v>
      </c>
      <c r="AQ533" s="17" t="str">
        <f t="shared" ca="1" si="220"/>
        <v>-</v>
      </c>
      <c r="AR533" s="66" t="str">
        <f t="shared" ca="1" si="221"/>
        <v>-</v>
      </c>
    </row>
    <row r="534" spans="1:44" s="1" customFormat="1" ht="12" x14ac:dyDescent="0.35">
      <c r="A534" s="84"/>
      <c r="B534" s="40">
        <f t="shared" si="201"/>
        <v>531</v>
      </c>
      <c r="C534" s="41">
        <f t="shared" si="202"/>
        <v>44382</v>
      </c>
      <c r="D534" s="28">
        <f>'I Disease Parameters'!$E$6/(1000*365)</f>
        <v>2.4383561643835616E-5</v>
      </c>
      <c r="E534" s="28">
        <f>'I Disease Parameters'!$E$7/(1000*365)</f>
        <v>1.3698630136986302E-5</v>
      </c>
      <c r="F534" s="27">
        <f>(1-'I Disease Parameters'!$E$8)/'I Disease Parameters'!$E$10</f>
        <v>0.16200000000000001</v>
      </c>
      <c r="G534" s="27">
        <f>'I Disease Parameters'!$E$8/'I Disease Parameters'!$E$11</f>
        <v>3.7999999999999999E-2</v>
      </c>
      <c r="H534" s="27">
        <f>1/'I Disease Parameters'!$E$12</f>
        <v>0.05</v>
      </c>
      <c r="I534" s="27">
        <f>'I Disease Parameters'!$E$9/'I Disease Parameters'!$E$14</f>
        <v>0</v>
      </c>
      <c r="J534" s="82">
        <f t="shared" si="222"/>
        <v>2.9622548171950012</v>
      </c>
      <c r="K534" s="60">
        <f t="shared" si="223"/>
        <v>0.96147505943347544</v>
      </c>
      <c r="L534" s="30">
        <f t="shared" si="224"/>
        <v>0.98499999999999999</v>
      </c>
      <c r="M534" s="27">
        <f>J534/'I Disease Parameters'!$E$12</f>
        <v>0.14811274085975007</v>
      </c>
      <c r="N534" s="27">
        <f>K534/'I Disease Parameters'!$E$13</f>
        <v>4.8073752971673774E-2</v>
      </c>
      <c r="O534" s="27">
        <f>L534/'I Disease Parameters'!$E$13</f>
        <v>4.9250000000000002E-2</v>
      </c>
      <c r="P534" s="27">
        <f>(1-L534)/'I Disease Parameters'!$E$13</f>
        <v>7.5000000000000067E-4</v>
      </c>
      <c r="Q534" s="19">
        <f t="shared" si="203"/>
        <v>579961.04554391664</v>
      </c>
      <c r="R534" s="17">
        <f t="shared" si="204"/>
        <v>16.414890848610742</v>
      </c>
      <c r="S534" s="17">
        <f t="shared" si="205"/>
        <v>171.33912277543186</v>
      </c>
      <c r="T534" s="17">
        <f t="shared" si="206"/>
        <v>40.190658446842541</v>
      </c>
      <c r="U534" s="17">
        <f t="shared" si="207"/>
        <v>5242558.2219870361</v>
      </c>
      <c r="V534" s="17">
        <f t="shared" si="208"/>
        <v>15044.937550932091</v>
      </c>
      <c r="W534" s="17">
        <f t="shared" si="209"/>
        <v>5822747.212203024</v>
      </c>
      <c r="X534" s="18">
        <f t="shared" ca="1" si="200"/>
        <v>218477.31787760227</v>
      </c>
      <c r="Y534" s="17">
        <f t="shared" si="210"/>
        <v>131.21823441062588</v>
      </c>
      <c r="Z534" s="17">
        <f t="shared" si="211"/>
        <v>-0.58315056701388457</v>
      </c>
      <c r="AA534" s="17">
        <f t="shared" si="212"/>
        <v>-6.1217941062152761</v>
      </c>
      <c r="AB534" s="17">
        <f t="shared" si="213"/>
        <v>-1.4359763962346861</v>
      </c>
      <c r="AC534" s="17">
        <f t="shared" si="214"/>
        <v>-60.893542602658272</v>
      </c>
      <c r="AD534" s="18">
        <f t="shared" si="215"/>
        <v>3.121997613197891E-2</v>
      </c>
      <c r="AE534" s="19">
        <f>IF($B534&gt;$C$1,"",p_2*$Q533*($S533/$W533)+p_3*$Q533*($T533/$W533))</f>
        <v>2.8166905659934476</v>
      </c>
      <c r="AF534" s="17">
        <f>IF($B534&gt;$C$1,"",p_4*$R533)</f>
        <v>2.7536827093311897</v>
      </c>
      <c r="AG534" s="17">
        <f>IF($B534&gt;$C$1,"",p_5*$R533)</f>
        <v>0.64592557379373583</v>
      </c>
      <c r="AH534" s="18">
        <f t="shared" si="216"/>
        <v>3.3996082831249255</v>
      </c>
      <c r="AI534" s="72"/>
      <c r="AJ534" s="73"/>
      <c r="AK534" s="73"/>
      <c r="AL534" s="72"/>
      <c r="AM534" s="73"/>
      <c r="AN534" s="73">
        <f t="shared" si="217"/>
        <v>518</v>
      </c>
      <c r="AO534" s="19" t="str">
        <f t="shared" ca="1" si="218"/>
        <v>-</v>
      </c>
      <c r="AP534" s="17" t="str">
        <f t="shared" ca="1" si="219"/>
        <v>-</v>
      </c>
      <c r="AQ534" s="17" t="str">
        <f t="shared" ca="1" si="220"/>
        <v>-</v>
      </c>
      <c r="AR534" s="66" t="str">
        <f t="shared" ca="1" si="221"/>
        <v>-</v>
      </c>
    </row>
    <row r="535" spans="1:44" s="1" customFormat="1" ht="12" x14ac:dyDescent="0.35">
      <c r="A535" s="84"/>
      <c r="B535" s="40">
        <f t="shared" si="201"/>
        <v>532</v>
      </c>
      <c r="C535" s="41">
        <f t="shared" si="202"/>
        <v>44383</v>
      </c>
      <c r="D535" s="28">
        <f>'I Disease Parameters'!$E$6/(1000*365)</f>
        <v>2.4383561643835616E-5</v>
      </c>
      <c r="E535" s="28">
        <f>'I Disease Parameters'!$E$7/(1000*365)</f>
        <v>1.3698630136986302E-5</v>
      </c>
      <c r="F535" s="27">
        <f>(1-'I Disease Parameters'!$E$8)/'I Disease Parameters'!$E$10</f>
        <v>0.16200000000000001</v>
      </c>
      <c r="G535" s="27">
        <f>'I Disease Parameters'!$E$8/'I Disease Parameters'!$E$11</f>
        <v>3.7999999999999999E-2</v>
      </c>
      <c r="H535" s="27">
        <f>1/'I Disease Parameters'!$E$12</f>
        <v>0.05</v>
      </c>
      <c r="I535" s="27">
        <f>'I Disease Parameters'!$E$9/'I Disease Parameters'!$E$14</f>
        <v>0</v>
      </c>
      <c r="J535" s="82">
        <f t="shared" si="222"/>
        <v>2.9622548171950012</v>
      </c>
      <c r="K535" s="60">
        <f t="shared" si="223"/>
        <v>0.96147505943347544</v>
      </c>
      <c r="L535" s="30">
        <f t="shared" si="224"/>
        <v>0.98499999999999999</v>
      </c>
      <c r="M535" s="27">
        <f>J535/'I Disease Parameters'!$E$12</f>
        <v>0.14811274085975007</v>
      </c>
      <c r="N535" s="27">
        <f>K535/'I Disease Parameters'!$E$13</f>
        <v>4.8073752971673774E-2</v>
      </c>
      <c r="O535" s="27">
        <f>L535/'I Disease Parameters'!$E$13</f>
        <v>4.9250000000000002E-2</v>
      </c>
      <c r="P535" s="27">
        <f>(1-L535)/'I Disease Parameters'!$E$13</f>
        <v>7.5000000000000067E-4</v>
      </c>
      <c r="Q535" s="19">
        <f t="shared" si="203"/>
        <v>580092.36007686926</v>
      </c>
      <c r="R535" s="17">
        <f t="shared" si="204"/>
        <v>15.85179859322472</v>
      </c>
      <c r="S535" s="17">
        <f t="shared" si="205"/>
        <v>165.42903184286433</v>
      </c>
      <c r="T535" s="17">
        <f t="shared" si="206"/>
        <v>38.804340819782595</v>
      </c>
      <c r="U535" s="17">
        <f t="shared" si="207"/>
        <v>5242496.9524670485</v>
      </c>
      <c r="V535" s="17">
        <f t="shared" si="208"/>
        <v>15044.967693925926</v>
      </c>
      <c r="W535" s="17">
        <f t="shared" si="209"/>
        <v>5822809.3977151737</v>
      </c>
      <c r="X535" s="18">
        <f t="shared" ca="1" si="200"/>
        <v>218477.31787760227</v>
      </c>
      <c r="Y535" s="17">
        <f t="shared" si="210"/>
        <v>131.31453295261599</v>
      </c>
      <c r="Z535" s="17">
        <f t="shared" si="211"/>
        <v>-0.5630922553860227</v>
      </c>
      <c r="AA535" s="17">
        <f t="shared" si="212"/>
        <v>-5.9100909325675275</v>
      </c>
      <c r="AB535" s="17">
        <f t="shared" si="213"/>
        <v>-1.3863176270599453</v>
      </c>
      <c r="AC535" s="17">
        <f t="shared" si="214"/>
        <v>-61.269519987516105</v>
      </c>
      <c r="AD535" s="18">
        <f t="shared" si="215"/>
        <v>3.0142993835397647E-2</v>
      </c>
      <c r="AE535" s="19">
        <f>IF($B535&gt;$C$1,"",p_2*$Q534*($S534/$W534)+p_3*$Q534*($T534/$W534))</f>
        <v>2.7201107758546001</v>
      </c>
      <c r="AF535" s="17">
        <f>IF($B535&gt;$C$1,"",p_4*$R534)</f>
        <v>2.6592123174749402</v>
      </c>
      <c r="AG535" s="17">
        <f>IF($B535&gt;$C$1,"",p_5*$R534)</f>
        <v>0.62376585224720815</v>
      </c>
      <c r="AH535" s="18">
        <f t="shared" si="216"/>
        <v>3.2829781697221483</v>
      </c>
      <c r="AI535" s="72"/>
      <c r="AJ535" s="73"/>
      <c r="AK535" s="73"/>
      <c r="AL535" s="72"/>
      <c r="AM535" s="73"/>
      <c r="AN535" s="73">
        <f t="shared" si="217"/>
        <v>518</v>
      </c>
      <c r="AO535" s="19" t="str">
        <f t="shared" ca="1" si="218"/>
        <v>-</v>
      </c>
      <c r="AP535" s="17" t="str">
        <f t="shared" ca="1" si="219"/>
        <v>-</v>
      </c>
      <c r="AQ535" s="17" t="str">
        <f t="shared" ca="1" si="220"/>
        <v>-</v>
      </c>
      <c r="AR535" s="66" t="str">
        <f t="shared" ca="1" si="221"/>
        <v>-</v>
      </c>
    </row>
    <row r="536" spans="1:44" s="1" customFormat="1" ht="12" x14ac:dyDescent="0.35">
      <c r="A536" s="84"/>
      <c r="B536" s="40">
        <f t="shared" si="201"/>
        <v>533</v>
      </c>
      <c r="C536" s="41">
        <f t="shared" si="202"/>
        <v>44384</v>
      </c>
      <c r="D536" s="28">
        <f>'I Disease Parameters'!$E$6/(1000*365)</f>
        <v>2.4383561643835616E-5</v>
      </c>
      <c r="E536" s="28">
        <f>'I Disease Parameters'!$E$7/(1000*365)</f>
        <v>1.3698630136986302E-5</v>
      </c>
      <c r="F536" s="27">
        <f>(1-'I Disease Parameters'!$E$8)/'I Disease Parameters'!$E$10</f>
        <v>0.16200000000000001</v>
      </c>
      <c r="G536" s="27">
        <f>'I Disease Parameters'!$E$8/'I Disease Parameters'!$E$11</f>
        <v>3.7999999999999999E-2</v>
      </c>
      <c r="H536" s="27">
        <f>1/'I Disease Parameters'!$E$12</f>
        <v>0.05</v>
      </c>
      <c r="I536" s="27">
        <f>'I Disease Parameters'!$E$9/'I Disease Parameters'!$E$14</f>
        <v>0</v>
      </c>
      <c r="J536" s="82">
        <f t="shared" si="222"/>
        <v>2.9622548171950012</v>
      </c>
      <c r="K536" s="60">
        <f t="shared" si="223"/>
        <v>0.96147505943347544</v>
      </c>
      <c r="L536" s="30">
        <f t="shared" si="224"/>
        <v>0.98499999999999999</v>
      </c>
      <c r="M536" s="27">
        <f>J536/'I Disease Parameters'!$E$12</f>
        <v>0.14811274085975007</v>
      </c>
      <c r="N536" s="27">
        <f>K536/'I Disease Parameters'!$E$13</f>
        <v>4.8073752971673774E-2</v>
      </c>
      <c r="O536" s="27">
        <f>L536/'I Disease Parameters'!$E$13</f>
        <v>4.9250000000000002E-2</v>
      </c>
      <c r="P536" s="27">
        <f>(1-L536)/'I Disease Parameters'!$E$13</f>
        <v>7.5000000000000067E-4</v>
      </c>
      <c r="Q536" s="19">
        <f t="shared" si="203"/>
        <v>580223.76758692763</v>
      </c>
      <c r="R536" s="17">
        <f t="shared" si="204"/>
        <v>15.308072871757071</v>
      </c>
      <c r="S536" s="17">
        <f t="shared" si="205"/>
        <v>159.72330547170236</v>
      </c>
      <c r="T536" s="17">
        <f t="shared" si="206"/>
        <v>37.465960559023408</v>
      </c>
      <c r="U536" s="17">
        <f t="shared" si="207"/>
        <v>5242435.3200056804</v>
      </c>
      <c r="V536" s="17">
        <f t="shared" si="208"/>
        <v>15044.99679718154</v>
      </c>
      <c r="W536" s="17">
        <f t="shared" si="209"/>
        <v>5822871.5849315105</v>
      </c>
      <c r="X536" s="18">
        <f t="shared" ca="1" si="200"/>
        <v>218477.31787760227</v>
      </c>
      <c r="Y536" s="17">
        <f t="shared" si="210"/>
        <v>131.40751005837228</v>
      </c>
      <c r="Z536" s="17">
        <f t="shared" si="211"/>
        <v>-0.54372572146764853</v>
      </c>
      <c r="AA536" s="17">
        <f t="shared" si="212"/>
        <v>-5.7057263711619726</v>
      </c>
      <c r="AB536" s="17">
        <f t="shared" si="213"/>
        <v>-1.3383802607591875</v>
      </c>
      <c r="AC536" s="17">
        <f t="shared" si="214"/>
        <v>-61.632461368106306</v>
      </c>
      <c r="AD536" s="18">
        <f t="shared" si="215"/>
        <v>2.9103255614245427E-2</v>
      </c>
      <c r="AE536" s="19">
        <f>IF($B536&gt;$C$1,"",p_2*$Q535*($S535/$W535)+p_3*$Q535*($T535/$W535))</f>
        <v>2.6268511451032293</v>
      </c>
      <c r="AF536" s="17">
        <f>IF($B536&gt;$C$1,"",p_4*$R535)</f>
        <v>2.5679913721024046</v>
      </c>
      <c r="AG536" s="17">
        <f>IF($B536&gt;$C$1,"",p_5*$R535)</f>
        <v>0.60236834654253935</v>
      </c>
      <c r="AH536" s="18">
        <f t="shared" si="216"/>
        <v>3.1703597186449439</v>
      </c>
      <c r="AI536" s="72"/>
      <c r="AJ536" s="73"/>
      <c r="AK536" s="73"/>
      <c r="AL536" s="72"/>
      <c r="AM536" s="73"/>
      <c r="AN536" s="73">
        <f t="shared" si="217"/>
        <v>518</v>
      </c>
      <c r="AO536" s="19" t="str">
        <f t="shared" ca="1" si="218"/>
        <v>-</v>
      </c>
      <c r="AP536" s="17" t="str">
        <f t="shared" ca="1" si="219"/>
        <v>-</v>
      </c>
      <c r="AQ536" s="17" t="str">
        <f t="shared" ca="1" si="220"/>
        <v>-</v>
      </c>
      <c r="AR536" s="66" t="str">
        <f t="shared" ca="1" si="221"/>
        <v>-</v>
      </c>
    </row>
    <row r="537" spans="1:44" s="1" customFormat="1" ht="12" x14ac:dyDescent="0.35">
      <c r="A537" s="84"/>
      <c r="B537" s="40">
        <f t="shared" si="201"/>
        <v>534</v>
      </c>
      <c r="C537" s="41">
        <f t="shared" si="202"/>
        <v>44385</v>
      </c>
      <c r="D537" s="28">
        <f>'I Disease Parameters'!$E$6/(1000*365)</f>
        <v>2.4383561643835616E-5</v>
      </c>
      <c r="E537" s="28">
        <f>'I Disease Parameters'!$E$7/(1000*365)</f>
        <v>1.3698630136986302E-5</v>
      </c>
      <c r="F537" s="27">
        <f>(1-'I Disease Parameters'!$E$8)/'I Disease Parameters'!$E$10</f>
        <v>0.16200000000000001</v>
      </c>
      <c r="G537" s="27">
        <f>'I Disease Parameters'!$E$8/'I Disease Parameters'!$E$11</f>
        <v>3.7999999999999999E-2</v>
      </c>
      <c r="H537" s="27">
        <f>1/'I Disease Parameters'!$E$12</f>
        <v>0.05</v>
      </c>
      <c r="I537" s="27">
        <f>'I Disease Parameters'!$E$9/'I Disease Parameters'!$E$14</f>
        <v>0</v>
      </c>
      <c r="J537" s="82">
        <f t="shared" si="222"/>
        <v>2.9622548171950012</v>
      </c>
      <c r="K537" s="60">
        <f t="shared" si="223"/>
        <v>0.96147505943347544</v>
      </c>
      <c r="L537" s="30">
        <f t="shared" si="224"/>
        <v>0.98499999999999999</v>
      </c>
      <c r="M537" s="27">
        <f>J537/'I Disease Parameters'!$E$12</f>
        <v>0.14811274085975007</v>
      </c>
      <c r="N537" s="27">
        <f>K537/'I Disease Parameters'!$E$13</f>
        <v>4.8073752971673774E-2</v>
      </c>
      <c r="O537" s="27">
        <f>L537/'I Disease Parameters'!$E$13</f>
        <v>4.9250000000000002E-2</v>
      </c>
      <c r="P537" s="27">
        <f>(1-L537)/'I Disease Parameters'!$E$13</f>
        <v>7.5000000000000067E-4</v>
      </c>
      <c r="Q537" s="19">
        <f t="shared" si="203"/>
        <v>580355.2648671401</v>
      </c>
      <c r="R537" s="17">
        <f t="shared" si="204"/>
        <v>14.7830458317321</v>
      </c>
      <c r="S537" s="17">
        <f t="shared" si="205"/>
        <v>154.21486001285598</v>
      </c>
      <c r="T537" s="17">
        <f t="shared" si="206"/>
        <v>36.17385606786258</v>
      </c>
      <c r="U537" s="17">
        <f t="shared" si="207"/>
        <v>5242373.3371870462</v>
      </c>
      <c r="V537" s="17">
        <f t="shared" si="208"/>
        <v>15045.024896651959</v>
      </c>
      <c r="W537" s="17">
        <f t="shared" si="209"/>
        <v>5822933.7738160985</v>
      </c>
      <c r="X537" s="18">
        <f t="shared" ca="1" si="200"/>
        <v>218477.31787760227</v>
      </c>
      <c r="Y537" s="17">
        <f t="shared" si="210"/>
        <v>131.49728021246847</v>
      </c>
      <c r="Z537" s="17">
        <f t="shared" si="211"/>
        <v>-0.52502704002497147</v>
      </c>
      <c r="AA537" s="17">
        <f t="shared" si="212"/>
        <v>-5.5084454588463814</v>
      </c>
      <c r="AB537" s="17">
        <f t="shared" si="213"/>
        <v>-1.2921044911608277</v>
      </c>
      <c r="AC537" s="17">
        <f t="shared" si="214"/>
        <v>-61.98281863424927</v>
      </c>
      <c r="AD537" s="18">
        <f t="shared" si="215"/>
        <v>2.8099470418965211E-2</v>
      </c>
      <c r="AE537" s="19">
        <f>IF($B537&gt;$C$1,"",p_2*$Q536*($S536/$W536)+p_3*$Q536*($T536/$W536))</f>
        <v>2.536797233954823</v>
      </c>
      <c r="AF537" s="17">
        <f>IF($B537&gt;$C$1,"",p_4*$R536)</f>
        <v>2.4799078052246455</v>
      </c>
      <c r="AG537" s="17">
        <f>IF($B537&gt;$C$1,"",p_5*$R536)</f>
        <v>0.58170676912676866</v>
      </c>
      <c r="AH537" s="18">
        <f t="shared" si="216"/>
        <v>3.061614574351414</v>
      </c>
      <c r="AI537" s="72"/>
      <c r="AJ537" s="73"/>
      <c r="AK537" s="73"/>
      <c r="AL537" s="72"/>
      <c r="AM537" s="73"/>
      <c r="AN537" s="73">
        <f t="shared" si="217"/>
        <v>518</v>
      </c>
      <c r="AO537" s="19" t="str">
        <f t="shared" ca="1" si="218"/>
        <v>-</v>
      </c>
      <c r="AP537" s="17" t="str">
        <f t="shared" ca="1" si="219"/>
        <v>-</v>
      </c>
      <c r="AQ537" s="17" t="str">
        <f t="shared" ca="1" si="220"/>
        <v>-</v>
      </c>
      <c r="AR537" s="66" t="str">
        <f t="shared" ca="1" si="221"/>
        <v>-</v>
      </c>
    </row>
    <row r="538" spans="1:44" s="1" customFormat="1" ht="12" x14ac:dyDescent="0.35">
      <c r="A538" s="84"/>
      <c r="B538" s="40">
        <f t="shared" si="201"/>
        <v>535</v>
      </c>
      <c r="C538" s="41">
        <f t="shared" si="202"/>
        <v>44386</v>
      </c>
      <c r="D538" s="28">
        <f>'I Disease Parameters'!$E$6/(1000*365)</f>
        <v>2.4383561643835616E-5</v>
      </c>
      <c r="E538" s="28">
        <f>'I Disease Parameters'!$E$7/(1000*365)</f>
        <v>1.3698630136986302E-5</v>
      </c>
      <c r="F538" s="27">
        <f>(1-'I Disease Parameters'!$E$8)/'I Disease Parameters'!$E$10</f>
        <v>0.16200000000000001</v>
      </c>
      <c r="G538" s="27">
        <f>'I Disease Parameters'!$E$8/'I Disease Parameters'!$E$11</f>
        <v>3.7999999999999999E-2</v>
      </c>
      <c r="H538" s="27">
        <f>1/'I Disease Parameters'!$E$12</f>
        <v>0.05</v>
      </c>
      <c r="I538" s="27">
        <f>'I Disease Parameters'!$E$9/'I Disease Parameters'!$E$14</f>
        <v>0</v>
      </c>
      <c r="J538" s="82">
        <f t="shared" si="222"/>
        <v>2.9622548171950012</v>
      </c>
      <c r="K538" s="60">
        <f t="shared" si="223"/>
        <v>0.96147505943347544</v>
      </c>
      <c r="L538" s="30">
        <f t="shared" si="224"/>
        <v>0.98499999999999999</v>
      </c>
      <c r="M538" s="27">
        <f>J538/'I Disease Parameters'!$E$12</f>
        <v>0.14811274085975007</v>
      </c>
      <c r="N538" s="27">
        <f>K538/'I Disease Parameters'!$E$13</f>
        <v>4.8073752971673774E-2</v>
      </c>
      <c r="O538" s="27">
        <f>L538/'I Disease Parameters'!$E$13</f>
        <v>4.9250000000000002E-2</v>
      </c>
      <c r="P538" s="27">
        <f>(1-L538)/'I Disease Parameters'!$E$13</f>
        <v>7.5000000000000067E-4</v>
      </c>
      <c r="Q538" s="19">
        <f t="shared" si="203"/>
        <v>580486.8488210825</v>
      </c>
      <c r="R538" s="17">
        <f t="shared" si="204"/>
        <v>14.276072715894804</v>
      </c>
      <c r="S538" s="17">
        <f t="shared" si="205"/>
        <v>148.89685790462485</v>
      </c>
      <c r="T538" s="17">
        <f t="shared" si="206"/>
        <v>34.926423473800369</v>
      </c>
      <c r="U538" s="17">
        <f t="shared" si="207"/>
        <v>5242311.0161590716</v>
      </c>
      <c r="V538" s="17">
        <f t="shared" si="208"/>
        <v>15045.05202704401</v>
      </c>
      <c r="W538" s="17">
        <f t="shared" si="209"/>
        <v>5822995.9643342486</v>
      </c>
      <c r="X538" s="18">
        <f t="shared" ca="1" si="200"/>
        <v>218477.31787760227</v>
      </c>
      <c r="Y538" s="17">
        <f t="shared" si="210"/>
        <v>131.58395394240506</v>
      </c>
      <c r="Z538" s="17">
        <f t="shared" si="211"/>
        <v>-0.50697311583729565</v>
      </c>
      <c r="AA538" s="17">
        <f t="shared" si="212"/>
        <v>-5.3180021082311271</v>
      </c>
      <c r="AB538" s="17">
        <f t="shared" si="213"/>
        <v>-1.2474325940622109</v>
      </c>
      <c r="AC538" s="17">
        <f t="shared" si="214"/>
        <v>-62.32102797459811</v>
      </c>
      <c r="AD538" s="18">
        <f t="shared" si="215"/>
        <v>2.7130392050821683E-2</v>
      </c>
      <c r="AE538" s="19">
        <f>IF($B538&gt;$C$1,"",p_2*$Q537*($S537/$W537)+p_3*$Q537*($T537/$W537))</f>
        <v>2.4498385579862711</v>
      </c>
      <c r="AF538" s="17">
        <f>IF($B538&gt;$C$1,"",p_4*$R537)</f>
        <v>2.3948534247406004</v>
      </c>
      <c r="AG538" s="17">
        <f>IF($B538&gt;$C$1,"",p_5*$R537)</f>
        <v>0.56175574160581976</v>
      </c>
      <c r="AH538" s="18">
        <f t="shared" si="216"/>
        <v>2.95660916634642</v>
      </c>
      <c r="AI538" s="72"/>
      <c r="AJ538" s="73"/>
      <c r="AK538" s="73"/>
      <c r="AL538" s="72"/>
      <c r="AM538" s="73"/>
      <c r="AN538" s="73">
        <f t="shared" si="217"/>
        <v>518</v>
      </c>
      <c r="AO538" s="19" t="str">
        <f t="shared" ca="1" si="218"/>
        <v>-</v>
      </c>
      <c r="AP538" s="17" t="str">
        <f t="shared" ca="1" si="219"/>
        <v>-</v>
      </c>
      <c r="AQ538" s="17" t="str">
        <f t="shared" ca="1" si="220"/>
        <v>-</v>
      </c>
      <c r="AR538" s="66" t="str">
        <f t="shared" ca="1" si="221"/>
        <v>-</v>
      </c>
    </row>
    <row r="539" spans="1:44" s="1" customFormat="1" ht="12" x14ac:dyDescent="0.35">
      <c r="A539" s="84"/>
      <c r="B539" s="40">
        <f t="shared" si="201"/>
        <v>536</v>
      </c>
      <c r="C539" s="41">
        <f t="shared" si="202"/>
        <v>44387</v>
      </c>
      <c r="D539" s="28">
        <f>'I Disease Parameters'!$E$6/(1000*365)</f>
        <v>2.4383561643835616E-5</v>
      </c>
      <c r="E539" s="28">
        <f>'I Disease Parameters'!$E$7/(1000*365)</f>
        <v>1.3698630136986302E-5</v>
      </c>
      <c r="F539" s="27">
        <f>(1-'I Disease Parameters'!$E$8)/'I Disease Parameters'!$E$10</f>
        <v>0.16200000000000001</v>
      </c>
      <c r="G539" s="27">
        <f>'I Disease Parameters'!$E$8/'I Disease Parameters'!$E$11</f>
        <v>3.7999999999999999E-2</v>
      </c>
      <c r="H539" s="27">
        <f>1/'I Disease Parameters'!$E$12</f>
        <v>0.05</v>
      </c>
      <c r="I539" s="27">
        <f>'I Disease Parameters'!$E$9/'I Disease Parameters'!$E$14</f>
        <v>0</v>
      </c>
      <c r="J539" s="82">
        <f t="shared" si="222"/>
        <v>2.9622548171950012</v>
      </c>
      <c r="K539" s="60">
        <f t="shared" si="223"/>
        <v>0.96147505943347544</v>
      </c>
      <c r="L539" s="30">
        <f t="shared" si="224"/>
        <v>0.98499999999999999</v>
      </c>
      <c r="M539" s="27">
        <f>J539/'I Disease Parameters'!$E$12</f>
        <v>0.14811274085975007</v>
      </c>
      <c r="N539" s="27">
        <f>K539/'I Disease Parameters'!$E$13</f>
        <v>4.8073752971673774E-2</v>
      </c>
      <c r="O539" s="27">
        <f>L539/'I Disease Parameters'!$E$13</f>
        <v>4.9250000000000002E-2</v>
      </c>
      <c r="P539" s="27">
        <f>(1-L539)/'I Disease Parameters'!$E$13</f>
        <v>7.5000000000000067E-4</v>
      </c>
      <c r="Q539" s="19">
        <f t="shared" si="203"/>
        <v>580618.51645903836</v>
      </c>
      <c r="R539" s="17">
        <f t="shared" si="204"/>
        <v>13.78653106109766</v>
      </c>
      <c r="S539" s="17">
        <f t="shared" si="205"/>
        <v>143.76269910638359</v>
      </c>
      <c r="T539" s="17">
        <f t="shared" si="206"/>
        <v>33.722114619157175</v>
      </c>
      <c r="U539" s="17">
        <f t="shared" si="207"/>
        <v>5242248.3686486501</v>
      </c>
      <c r="V539" s="17">
        <f t="shared" si="208"/>
        <v>15045.078221861615</v>
      </c>
      <c r="W539" s="17">
        <f t="shared" si="209"/>
        <v>5823058.1564524751</v>
      </c>
      <c r="X539" s="18">
        <f t="shared" ca="1" si="200"/>
        <v>218477.31787760227</v>
      </c>
      <c r="Y539" s="17">
        <f t="shared" si="210"/>
        <v>131.66763795586303</v>
      </c>
      <c r="Z539" s="17">
        <f t="shared" si="211"/>
        <v>-0.48954165479714362</v>
      </c>
      <c r="AA539" s="17">
        <f t="shared" si="212"/>
        <v>-5.1341587982412591</v>
      </c>
      <c r="AB539" s="17">
        <f t="shared" si="213"/>
        <v>-1.2043088546431946</v>
      </c>
      <c r="AC539" s="17">
        <f t="shared" si="214"/>
        <v>-62.647510421462357</v>
      </c>
      <c r="AD539" s="18">
        <f t="shared" si="215"/>
        <v>2.6194817604846321E-2</v>
      </c>
      <c r="AE539" s="19">
        <f>IF($B539&gt;$C$1,"",p_2*$Q538*($S538/$W538)+p_3*$Q538*($T538/$W538))</f>
        <v>2.3658684510217647</v>
      </c>
      <c r="AF539" s="17">
        <f>IF($B539&gt;$C$1,"",p_4*$R538)</f>
        <v>2.3127237799749585</v>
      </c>
      <c r="AG539" s="17">
        <f>IF($B539&gt;$C$1,"",p_5*$R538)</f>
        <v>0.54249076320400258</v>
      </c>
      <c r="AH539" s="18">
        <f t="shared" si="216"/>
        <v>2.8552145431789611</v>
      </c>
      <c r="AI539" s="72"/>
      <c r="AJ539" s="73"/>
      <c r="AK539" s="73"/>
      <c r="AL539" s="72"/>
      <c r="AM539" s="73"/>
      <c r="AN539" s="73">
        <f t="shared" si="217"/>
        <v>518</v>
      </c>
      <c r="AO539" s="19" t="str">
        <f t="shared" ca="1" si="218"/>
        <v>-</v>
      </c>
      <c r="AP539" s="17" t="str">
        <f t="shared" ca="1" si="219"/>
        <v>-</v>
      </c>
      <c r="AQ539" s="17" t="str">
        <f t="shared" ca="1" si="220"/>
        <v>-</v>
      </c>
      <c r="AR539" s="66" t="str">
        <f t="shared" ca="1" si="221"/>
        <v>-</v>
      </c>
    </row>
    <row r="540" spans="1:44" s="1" customFormat="1" ht="12" x14ac:dyDescent="0.35">
      <c r="A540" s="84"/>
      <c r="B540" s="40">
        <f t="shared" si="201"/>
        <v>537</v>
      </c>
      <c r="C540" s="41">
        <f t="shared" si="202"/>
        <v>44388</v>
      </c>
      <c r="D540" s="28">
        <f>'I Disease Parameters'!$E$6/(1000*365)</f>
        <v>2.4383561643835616E-5</v>
      </c>
      <c r="E540" s="28">
        <f>'I Disease Parameters'!$E$7/(1000*365)</f>
        <v>1.3698630136986302E-5</v>
      </c>
      <c r="F540" s="27">
        <f>(1-'I Disease Parameters'!$E$8)/'I Disease Parameters'!$E$10</f>
        <v>0.16200000000000001</v>
      </c>
      <c r="G540" s="27">
        <f>'I Disease Parameters'!$E$8/'I Disease Parameters'!$E$11</f>
        <v>3.7999999999999999E-2</v>
      </c>
      <c r="H540" s="27">
        <f>1/'I Disease Parameters'!$E$12</f>
        <v>0.05</v>
      </c>
      <c r="I540" s="27">
        <f>'I Disease Parameters'!$E$9/'I Disease Parameters'!$E$14</f>
        <v>0</v>
      </c>
      <c r="J540" s="82">
        <f t="shared" si="222"/>
        <v>2.9622548171950012</v>
      </c>
      <c r="K540" s="60">
        <f t="shared" si="223"/>
        <v>0.96147505943347544</v>
      </c>
      <c r="L540" s="30">
        <f t="shared" si="224"/>
        <v>0.98499999999999999</v>
      </c>
      <c r="M540" s="27">
        <f>J540/'I Disease Parameters'!$E$12</f>
        <v>0.14811274085975007</v>
      </c>
      <c r="N540" s="27">
        <f>K540/'I Disease Parameters'!$E$13</f>
        <v>4.8073752971673774E-2</v>
      </c>
      <c r="O540" s="27">
        <f>L540/'I Disease Parameters'!$E$13</f>
        <v>4.9250000000000002E-2</v>
      </c>
      <c r="P540" s="27">
        <f>(1-L540)/'I Disease Parameters'!$E$13</f>
        <v>7.5000000000000067E-4</v>
      </c>
      <c r="Q540" s="19">
        <f t="shared" si="203"/>
        <v>580750.26489431132</v>
      </c>
      <c r="R540" s="17">
        <f t="shared" si="204"/>
        <v>13.313819925076288</v>
      </c>
      <c r="S540" s="17">
        <f t="shared" si="205"/>
        <v>138.80601283091968</v>
      </c>
      <c r="T540" s="17">
        <f t="shared" si="206"/>
        <v>32.55943512174543</v>
      </c>
      <c r="U540" s="17">
        <f t="shared" si="207"/>
        <v>5242185.4059762619</v>
      </c>
      <c r="V540" s="17">
        <f t="shared" si="208"/>
        <v>15045.103513447579</v>
      </c>
      <c r="W540" s="17">
        <f t="shared" si="209"/>
        <v>5823120.350138451</v>
      </c>
      <c r="X540" s="18">
        <f t="shared" ca="1" si="200"/>
        <v>218477.31787760227</v>
      </c>
      <c r="Y540" s="17">
        <f t="shared" si="210"/>
        <v>131.74843527295161</v>
      </c>
      <c r="Z540" s="17">
        <f t="shared" si="211"/>
        <v>-0.47271113602137227</v>
      </c>
      <c r="AA540" s="17">
        <f t="shared" si="212"/>
        <v>-4.9566862754639089</v>
      </c>
      <c r="AB540" s="17">
        <f t="shared" si="213"/>
        <v>-1.1626794974117445</v>
      </c>
      <c r="AC540" s="17">
        <f t="shared" si="214"/>
        <v>-62.96267238818109</v>
      </c>
      <c r="AD540" s="18">
        <f t="shared" si="215"/>
        <v>2.5291585963714169E-2</v>
      </c>
      <c r="AE540" s="19">
        <f>IF($B540&gt;$C$1,"",p_2*$Q539*($S539/$W539)+p_3*$Q539*($T539/$W539))</f>
        <v>2.2847839327880379</v>
      </c>
      <c r="AF540" s="17">
        <f>IF($B540&gt;$C$1,"",p_4*$R539)</f>
        <v>2.2334180318978212</v>
      </c>
      <c r="AG540" s="17">
        <f>IF($B540&gt;$C$1,"",p_5*$R539)</f>
        <v>0.52388818032171103</v>
      </c>
      <c r="AH540" s="18">
        <f t="shared" si="216"/>
        <v>2.7573062122195324</v>
      </c>
      <c r="AI540" s="72"/>
      <c r="AJ540" s="73"/>
      <c r="AK540" s="73"/>
      <c r="AL540" s="72"/>
      <c r="AM540" s="73"/>
      <c r="AN540" s="73">
        <f t="shared" si="217"/>
        <v>518</v>
      </c>
      <c r="AO540" s="19" t="str">
        <f t="shared" ca="1" si="218"/>
        <v>-</v>
      </c>
      <c r="AP540" s="17" t="str">
        <f t="shared" ca="1" si="219"/>
        <v>-</v>
      </c>
      <c r="AQ540" s="17" t="str">
        <f t="shared" ca="1" si="220"/>
        <v>-</v>
      </c>
      <c r="AR540" s="66" t="str">
        <f t="shared" ca="1" si="221"/>
        <v>-</v>
      </c>
    </row>
    <row r="541" spans="1:44" s="1" customFormat="1" ht="12" x14ac:dyDescent="0.35">
      <c r="A541" s="84"/>
      <c r="B541" s="40">
        <f t="shared" si="201"/>
        <v>538</v>
      </c>
      <c r="C541" s="41">
        <f t="shared" si="202"/>
        <v>44389</v>
      </c>
      <c r="D541" s="28">
        <f>'I Disease Parameters'!$E$6/(1000*365)</f>
        <v>2.4383561643835616E-5</v>
      </c>
      <c r="E541" s="28">
        <f>'I Disease Parameters'!$E$7/(1000*365)</f>
        <v>1.3698630136986302E-5</v>
      </c>
      <c r="F541" s="27">
        <f>(1-'I Disease Parameters'!$E$8)/'I Disease Parameters'!$E$10</f>
        <v>0.16200000000000001</v>
      </c>
      <c r="G541" s="27">
        <f>'I Disease Parameters'!$E$8/'I Disease Parameters'!$E$11</f>
        <v>3.7999999999999999E-2</v>
      </c>
      <c r="H541" s="27">
        <f>1/'I Disease Parameters'!$E$12</f>
        <v>0.05</v>
      </c>
      <c r="I541" s="27">
        <f>'I Disease Parameters'!$E$9/'I Disease Parameters'!$E$14</f>
        <v>0</v>
      </c>
      <c r="J541" s="82">
        <f t="shared" si="222"/>
        <v>2.9622548171950012</v>
      </c>
      <c r="K541" s="60">
        <f t="shared" si="223"/>
        <v>0.96147505943347544</v>
      </c>
      <c r="L541" s="30">
        <f t="shared" si="224"/>
        <v>0.98499999999999999</v>
      </c>
      <c r="M541" s="27">
        <f>J541/'I Disease Parameters'!$E$12</f>
        <v>0.14811274085975007</v>
      </c>
      <c r="N541" s="27">
        <f>K541/'I Disease Parameters'!$E$13</f>
        <v>4.8073752971673774E-2</v>
      </c>
      <c r="O541" s="27">
        <f>L541/'I Disease Parameters'!$E$13</f>
        <v>4.9250000000000002E-2</v>
      </c>
      <c r="P541" s="27">
        <f>(1-L541)/'I Disease Parameters'!$E$13</f>
        <v>7.5000000000000067E-4</v>
      </c>
      <c r="Q541" s="19">
        <f t="shared" si="203"/>
        <v>580882.0913396664</v>
      </c>
      <c r="R541" s="17">
        <f t="shared" si="204"/>
        <v>12.857359140138497</v>
      </c>
      <c r="S541" s="17">
        <f t="shared" si="205"/>
        <v>134.0206495650055</v>
      </c>
      <c r="T541" s="17">
        <f t="shared" si="206"/>
        <v>31.436942503151862</v>
      </c>
      <c r="U541" s="17">
        <f t="shared" si="207"/>
        <v>5242122.1390700974</v>
      </c>
      <c r="V541" s="17">
        <f t="shared" si="208"/>
        <v>15045.127933023919</v>
      </c>
      <c r="W541" s="17">
        <f t="shared" si="209"/>
        <v>5823182.5453609722</v>
      </c>
      <c r="X541" s="18">
        <f t="shared" ca="1" si="200"/>
        <v>218477.31787760227</v>
      </c>
      <c r="Y541" s="17">
        <f t="shared" si="210"/>
        <v>131.82644535508007</v>
      </c>
      <c r="Z541" s="17">
        <f t="shared" si="211"/>
        <v>-0.45646078493779108</v>
      </c>
      <c r="AA541" s="17">
        <f t="shared" si="212"/>
        <v>-4.7853632659141851</v>
      </c>
      <c r="AB541" s="17">
        <f t="shared" si="213"/>
        <v>-1.1224926185935686</v>
      </c>
      <c r="AC541" s="17">
        <f t="shared" si="214"/>
        <v>-63.266906164586544</v>
      </c>
      <c r="AD541" s="18">
        <f t="shared" si="215"/>
        <v>2.4419576340733329E-2</v>
      </c>
      <c r="AE541" s="19">
        <f>IF($B541&gt;$C$1,"",p_2*$Q540*($S540/$W540)+p_3*$Q540*($T540/$W540))</f>
        <v>2.2064855811723323</v>
      </c>
      <c r="AF541" s="17">
        <f>IF($B541&gt;$C$1,"",p_4*$R540)</f>
        <v>2.1568388278623587</v>
      </c>
      <c r="AG541" s="17">
        <f>IF($B541&gt;$C$1,"",p_5*$R540)</f>
        <v>0.50592515715289899</v>
      </c>
      <c r="AH541" s="18">
        <f t="shared" si="216"/>
        <v>2.6627639850152578</v>
      </c>
      <c r="AI541" s="72"/>
      <c r="AJ541" s="73"/>
      <c r="AK541" s="73"/>
      <c r="AL541" s="72"/>
      <c r="AM541" s="73"/>
      <c r="AN541" s="73">
        <f t="shared" si="217"/>
        <v>518</v>
      </c>
      <c r="AO541" s="19" t="str">
        <f t="shared" ca="1" si="218"/>
        <v>-</v>
      </c>
      <c r="AP541" s="17" t="str">
        <f t="shared" ca="1" si="219"/>
        <v>-</v>
      </c>
      <c r="AQ541" s="17" t="str">
        <f t="shared" ca="1" si="220"/>
        <v>-</v>
      </c>
      <c r="AR541" s="66" t="str">
        <f t="shared" ca="1" si="221"/>
        <v>-</v>
      </c>
    </row>
    <row r="542" spans="1:44" s="1" customFormat="1" ht="12" x14ac:dyDescent="0.35">
      <c r="A542" s="84"/>
      <c r="B542" s="40">
        <f t="shared" si="201"/>
        <v>539</v>
      </c>
      <c r="C542" s="41">
        <f t="shared" si="202"/>
        <v>44390</v>
      </c>
      <c r="D542" s="28">
        <f>'I Disease Parameters'!$E$6/(1000*365)</f>
        <v>2.4383561643835616E-5</v>
      </c>
      <c r="E542" s="28">
        <f>'I Disease Parameters'!$E$7/(1000*365)</f>
        <v>1.3698630136986302E-5</v>
      </c>
      <c r="F542" s="27">
        <f>(1-'I Disease Parameters'!$E$8)/'I Disease Parameters'!$E$10</f>
        <v>0.16200000000000001</v>
      </c>
      <c r="G542" s="27">
        <f>'I Disease Parameters'!$E$8/'I Disease Parameters'!$E$11</f>
        <v>3.7999999999999999E-2</v>
      </c>
      <c r="H542" s="27">
        <f>1/'I Disease Parameters'!$E$12</f>
        <v>0.05</v>
      </c>
      <c r="I542" s="27">
        <f>'I Disease Parameters'!$E$9/'I Disease Parameters'!$E$14</f>
        <v>0</v>
      </c>
      <c r="J542" s="82">
        <f t="shared" si="222"/>
        <v>2.9622548171950012</v>
      </c>
      <c r="K542" s="60">
        <f t="shared" si="223"/>
        <v>0.96147505943347544</v>
      </c>
      <c r="L542" s="30">
        <f t="shared" si="224"/>
        <v>0.98499999999999999</v>
      </c>
      <c r="M542" s="27">
        <f>J542/'I Disease Parameters'!$E$12</f>
        <v>0.14811274085975007</v>
      </c>
      <c r="N542" s="27">
        <f>K542/'I Disease Parameters'!$E$13</f>
        <v>4.8073752971673774E-2</v>
      </c>
      <c r="O542" s="27">
        <f>L542/'I Disease Parameters'!$E$13</f>
        <v>4.9250000000000002E-2</v>
      </c>
      <c r="P542" s="27">
        <f>(1-L542)/'I Disease Parameters'!$E$13</f>
        <v>7.5000000000000067E-4</v>
      </c>
      <c r="Q542" s="19">
        <f t="shared" si="203"/>
        <v>581013.99310389312</v>
      </c>
      <c r="R542" s="17">
        <f t="shared" si="204"/>
        <v>12.416588592825743</v>
      </c>
      <c r="S542" s="17">
        <f t="shared" si="205"/>
        <v>129.40067336814855</v>
      </c>
      <c r="T542" s="17">
        <f t="shared" si="206"/>
        <v>30.353244382271544</v>
      </c>
      <c r="U542" s="17">
        <f t="shared" si="207"/>
        <v>5242058.5784796774</v>
      </c>
      <c r="V542" s="17">
        <f t="shared" si="208"/>
        <v>15045.151510730797</v>
      </c>
      <c r="W542" s="17">
        <f t="shared" si="209"/>
        <v>5823244.7420899142</v>
      </c>
      <c r="X542" s="18">
        <f t="shared" ca="1" si="200"/>
        <v>218477.31787760227</v>
      </c>
      <c r="Y542" s="17">
        <f t="shared" si="210"/>
        <v>131.90176422672812</v>
      </c>
      <c r="Z542" s="17">
        <f t="shared" si="211"/>
        <v>-0.44077054731275389</v>
      </c>
      <c r="AA542" s="17">
        <f t="shared" si="212"/>
        <v>-4.6199761968569533</v>
      </c>
      <c r="AB542" s="17">
        <f t="shared" si="213"/>
        <v>-1.0836981208803174</v>
      </c>
      <c r="AC542" s="17">
        <f t="shared" si="214"/>
        <v>-63.560590419918299</v>
      </c>
      <c r="AD542" s="18">
        <f t="shared" si="215"/>
        <v>2.3577706877404125E-2</v>
      </c>
      <c r="AE542" s="19">
        <f>IF($B542&gt;$C$1,"",p_2*$Q541*($S541/$W541)+p_3*$Q541*($T541/$W541))</f>
        <v>2.1308774089223461</v>
      </c>
      <c r="AF542" s="17">
        <f>IF($B542&gt;$C$1,"",p_4*$R541)</f>
        <v>2.0828921807024368</v>
      </c>
      <c r="AG542" s="17">
        <f>IF($B542&gt;$C$1,"",p_5*$R541)</f>
        <v>0.48857964732526288</v>
      </c>
      <c r="AH542" s="18">
        <f t="shared" si="216"/>
        <v>2.5714718280276996</v>
      </c>
      <c r="AI542" s="72"/>
      <c r="AJ542" s="73"/>
      <c r="AK542" s="73"/>
      <c r="AL542" s="72"/>
      <c r="AM542" s="73"/>
      <c r="AN542" s="73">
        <f t="shared" si="217"/>
        <v>518</v>
      </c>
      <c r="AO542" s="19" t="str">
        <f t="shared" ca="1" si="218"/>
        <v>-</v>
      </c>
      <c r="AP542" s="17" t="str">
        <f t="shared" ca="1" si="219"/>
        <v>-</v>
      </c>
      <c r="AQ542" s="17" t="str">
        <f t="shared" ca="1" si="220"/>
        <v>-</v>
      </c>
      <c r="AR542" s="66" t="str">
        <f t="shared" ca="1" si="221"/>
        <v>-</v>
      </c>
    </row>
    <row r="543" spans="1:44" s="1" customFormat="1" ht="12" x14ac:dyDescent="0.35">
      <c r="A543" s="84"/>
      <c r="B543" s="40">
        <f t="shared" si="201"/>
        <v>540</v>
      </c>
      <c r="C543" s="41">
        <f t="shared" si="202"/>
        <v>44391</v>
      </c>
      <c r="D543" s="28">
        <f>'I Disease Parameters'!$E$6/(1000*365)</f>
        <v>2.4383561643835616E-5</v>
      </c>
      <c r="E543" s="28">
        <f>'I Disease Parameters'!$E$7/(1000*365)</f>
        <v>1.3698630136986302E-5</v>
      </c>
      <c r="F543" s="27">
        <f>(1-'I Disease Parameters'!$E$8)/'I Disease Parameters'!$E$10</f>
        <v>0.16200000000000001</v>
      </c>
      <c r="G543" s="27">
        <f>'I Disease Parameters'!$E$8/'I Disease Parameters'!$E$11</f>
        <v>3.7999999999999999E-2</v>
      </c>
      <c r="H543" s="27">
        <f>1/'I Disease Parameters'!$E$12</f>
        <v>0.05</v>
      </c>
      <c r="I543" s="27">
        <f>'I Disease Parameters'!$E$9/'I Disease Parameters'!$E$14</f>
        <v>0</v>
      </c>
      <c r="J543" s="82">
        <f t="shared" si="222"/>
        <v>2.9622548171950012</v>
      </c>
      <c r="K543" s="60">
        <f t="shared" si="223"/>
        <v>0.96147505943347544</v>
      </c>
      <c r="L543" s="30">
        <f t="shared" si="224"/>
        <v>0.98499999999999999</v>
      </c>
      <c r="M543" s="27">
        <f>J543/'I Disease Parameters'!$E$12</f>
        <v>0.14811274085975007</v>
      </c>
      <c r="N543" s="27">
        <f>K543/'I Disease Parameters'!$E$13</f>
        <v>4.8073752971673774E-2</v>
      </c>
      <c r="O543" s="27">
        <f>L543/'I Disease Parameters'!$E$13</f>
        <v>4.9250000000000002E-2</v>
      </c>
      <c r="P543" s="27">
        <f>(1-L543)/'I Disease Parameters'!$E$13</f>
        <v>7.5000000000000067E-4</v>
      </c>
      <c r="Q543" s="19">
        <f t="shared" si="203"/>
        <v>581145.96758848836</v>
      </c>
      <c r="R543" s="17">
        <f t="shared" si="204"/>
        <v>11.990967528638942</v>
      </c>
      <c r="S543" s="17">
        <f t="shared" si="205"/>
        <v>124.94035443981493</v>
      </c>
      <c r="T543" s="17">
        <f t="shared" si="206"/>
        <v>29.306996731817094</v>
      </c>
      <c r="U543" s="17">
        <f t="shared" si="207"/>
        <v>5241994.734389008</v>
      </c>
      <c r="V543" s="17">
        <f t="shared" si="208"/>
        <v>15045.174275664083</v>
      </c>
      <c r="W543" s="17">
        <f t="shared" si="209"/>
        <v>5823306.9402961964</v>
      </c>
      <c r="X543" s="18">
        <f t="shared" ca="1" si="200"/>
        <v>218477.31787760227</v>
      </c>
      <c r="Y543" s="17">
        <f t="shared" si="210"/>
        <v>131.9744845952373</v>
      </c>
      <c r="Z543" s="17">
        <f t="shared" si="211"/>
        <v>-0.42562106418680123</v>
      </c>
      <c r="AA543" s="17">
        <f t="shared" si="212"/>
        <v>-4.4603189283336206</v>
      </c>
      <c r="AB543" s="17">
        <f t="shared" si="213"/>
        <v>-1.0462476504544505</v>
      </c>
      <c r="AC543" s="17">
        <f t="shared" si="214"/>
        <v>-63.844090669415891</v>
      </c>
      <c r="AD543" s="18">
        <f t="shared" si="215"/>
        <v>2.2764933286453015E-2</v>
      </c>
      <c r="AE543" s="19">
        <f>IF($B543&gt;$C$1,"",p_2*$Q542*($S542/$W542)+p_3*$Q542*($T542/$W542))</f>
        <v>2.0578667446330448</v>
      </c>
      <c r="AF543" s="17">
        <f>IF($B543&gt;$C$1,"",p_4*$R542)</f>
        <v>2.0114873520377703</v>
      </c>
      <c r="AG543" s="17">
        <f>IF($B543&gt;$C$1,"",p_5*$R542)</f>
        <v>0.47183036652737825</v>
      </c>
      <c r="AH543" s="18">
        <f t="shared" si="216"/>
        <v>2.4833177185651487</v>
      </c>
      <c r="AI543" s="72"/>
      <c r="AJ543" s="73"/>
      <c r="AK543" s="73"/>
      <c r="AL543" s="72"/>
      <c r="AM543" s="73"/>
      <c r="AN543" s="73">
        <f t="shared" si="217"/>
        <v>518</v>
      </c>
      <c r="AO543" s="19" t="str">
        <f t="shared" ca="1" si="218"/>
        <v>-</v>
      </c>
      <c r="AP543" s="17" t="str">
        <f t="shared" ca="1" si="219"/>
        <v>-</v>
      </c>
      <c r="AQ543" s="17" t="str">
        <f t="shared" ca="1" si="220"/>
        <v>-</v>
      </c>
      <c r="AR543" s="66" t="str">
        <f t="shared" ca="1" si="221"/>
        <v>-</v>
      </c>
    </row>
    <row r="544" spans="1:44" s="1" customFormat="1" ht="12" x14ac:dyDescent="0.35">
      <c r="A544" s="84"/>
      <c r="B544" s="40">
        <f t="shared" si="201"/>
        <v>541</v>
      </c>
      <c r="C544" s="41">
        <f t="shared" si="202"/>
        <v>44392</v>
      </c>
      <c r="D544" s="28">
        <f>'I Disease Parameters'!$E$6/(1000*365)</f>
        <v>2.4383561643835616E-5</v>
      </c>
      <c r="E544" s="28">
        <f>'I Disease Parameters'!$E$7/(1000*365)</f>
        <v>1.3698630136986302E-5</v>
      </c>
      <c r="F544" s="27">
        <f>(1-'I Disease Parameters'!$E$8)/'I Disease Parameters'!$E$10</f>
        <v>0.16200000000000001</v>
      </c>
      <c r="G544" s="27">
        <f>'I Disease Parameters'!$E$8/'I Disease Parameters'!$E$11</f>
        <v>3.7999999999999999E-2</v>
      </c>
      <c r="H544" s="27">
        <f>1/'I Disease Parameters'!$E$12</f>
        <v>0.05</v>
      </c>
      <c r="I544" s="27">
        <f>'I Disease Parameters'!$E$9/'I Disease Parameters'!$E$14</f>
        <v>0</v>
      </c>
      <c r="J544" s="82">
        <f t="shared" si="222"/>
        <v>2.9622548171950012</v>
      </c>
      <c r="K544" s="60">
        <f t="shared" si="223"/>
        <v>0.96147505943347544</v>
      </c>
      <c r="L544" s="30">
        <f t="shared" si="224"/>
        <v>0.98499999999999999</v>
      </c>
      <c r="M544" s="27">
        <f>J544/'I Disease Parameters'!$E$12</f>
        <v>0.14811274085975007</v>
      </c>
      <c r="N544" s="27">
        <f>K544/'I Disease Parameters'!$E$13</f>
        <v>4.8073752971673774E-2</v>
      </c>
      <c r="O544" s="27">
        <f>L544/'I Disease Parameters'!$E$13</f>
        <v>4.9250000000000002E-2</v>
      </c>
      <c r="P544" s="27">
        <f>(1-L544)/'I Disease Parameters'!$E$13</f>
        <v>7.5000000000000067E-4</v>
      </c>
      <c r="Q544" s="19">
        <f t="shared" si="203"/>
        <v>581278.01228445454</v>
      </c>
      <c r="R544" s="17">
        <f t="shared" si="204"/>
        <v>11.579973880952684</v>
      </c>
      <c r="S544" s="17">
        <f t="shared" si="205"/>
        <v>120.63416194575903</v>
      </c>
      <c r="T544" s="17">
        <f t="shared" si="206"/>
        <v>28.29690219560586</v>
      </c>
      <c r="U544" s="17">
        <f t="shared" si="207"/>
        <v>5241930.6166292718</v>
      </c>
      <c r="V544" s="17">
        <f t="shared" si="208"/>
        <v>15045.196255911633</v>
      </c>
      <c r="W544" s="17">
        <f t="shared" si="209"/>
        <v>5823369.1399517488</v>
      </c>
      <c r="X544" s="18">
        <f t="shared" ca="1" si="200"/>
        <v>218477.31787760227</v>
      </c>
      <c r="Y544" s="17">
        <f t="shared" si="210"/>
        <v>132.04469596617855</v>
      </c>
      <c r="Z544" s="17">
        <f t="shared" si="211"/>
        <v>-0.4109936476862579</v>
      </c>
      <c r="AA544" s="17">
        <f t="shared" si="212"/>
        <v>-4.3061924940558924</v>
      </c>
      <c r="AB544" s="17">
        <f t="shared" si="213"/>
        <v>-1.0100945362112341</v>
      </c>
      <c r="AC544" s="17">
        <f t="shared" si="214"/>
        <v>-64.117759736254811</v>
      </c>
      <c r="AD544" s="18">
        <f t="shared" si="215"/>
        <v>2.1980247549436172E-2</v>
      </c>
      <c r="AE544" s="19">
        <f>IF($B544&gt;$C$1,"",p_2*$Q543*($S543/$W543)+p_3*$Q543*($T543/$W543))</f>
        <v>1.9873641178706904</v>
      </c>
      <c r="AF544" s="17">
        <f>IF($B544&gt;$C$1,"",p_4*$R543)</f>
        <v>1.9425367396395086</v>
      </c>
      <c r="AG544" s="17">
        <f>IF($B544&gt;$C$1,"",p_5*$R543)</f>
        <v>0.45565676608827976</v>
      </c>
      <c r="AH544" s="18">
        <f t="shared" si="216"/>
        <v>2.3981935057277886</v>
      </c>
      <c r="AI544" s="72"/>
      <c r="AJ544" s="73"/>
      <c r="AK544" s="73"/>
      <c r="AL544" s="72"/>
      <c r="AM544" s="73"/>
      <c r="AN544" s="73">
        <f t="shared" si="217"/>
        <v>518</v>
      </c>
      <c r="AO544" s="19" t="str">
        <f t="shared" ca="1" si="218"/>
        <v>-</v>
      </c>
      <c r="AP544" s="17" t="str">
        <f t="shared" ca="1" si="219"/>
        <v>-</v>
      </c>
      <c r="AQ544" s="17" t="str">
        <f t="shared" ca="1" si="220"/>
        <v>-</v>
      </c>
      <c r="AR544" s="66" t="str">
        <f t="shared" ca="1" si="221"/>
        <v>-</v>
      </c>
    </row>
    <row r="545" spans="1:44" s="1" customFormat="1" ht="12" x14ac:dyDescent="0.35">
      <c r="A545" s="84"/>
      <c r="B545" s="40">
        <f t="shared" si="201"/>
        <v>542</v>
      </c>
      <c r="C545" s="41">
        <f t="shared" si="202"/>
        <v>44393</v>
      </c>
      <c r="D545" s="28">
        <f>'I Disease Parameters'!$E$6/(1000*365)</f>
        <v>2.4383561643835616E-5</v>
      </c>
      <c r="E545" s="28">
        <f>'I Disease Parameters'!$E$7/(1000*365)</f>
        <v>1.3698630136986302E-5</v>
      </c>
      <c r="F545" s="27">
        <f>(1-'I Disease Parameters'!$E$8)/'I Disease Parameters'!$E$10</f>
        <v>0.16200000000000001</v>
      </c>
      <c r="G545" s="27">
        <f>'I Disease Parameters'!$E$8/'I Disease Parameters'!$E$11</f>
        <v>3.7999999999999999E-2</v>
      </c>
      <c r="H545" s="27">
        <f>1/'I Disease Parameters'!$E$12</f>
        <v>0.05</v>
      </c>
      <c r="I545" s="27">
        <f>'I Disease Parameters'!$E$9/'I Disease Parameters'!$E$14</f>
        <v>0</v>
      </c>
      <c r="J545" s="82">
        <f t="shared" si="222"/>
        <v>2.9622548171950012</v>
      </c>
      <c r="K545" s="60">
        <f t="shared" si="223"/>
        <v>0.96147505943347544</v>
      </c>
      <c r="L545" s="30">
        <f t="shared" si="224"/>
        <v>0.98499999999999999</v>
      </c>
      <c r="M545" s="27">
        <f>J545/'I Disease Parameters'!$E$12</f>
        <v>0.14811274085975007</v>
      </c>
      <c r="N545" s="27">
        <f>K545/'I Disease Parameters'!$E$13</f>
        <v>4.8073752971673774E-2</v>
      </c>
      <c r="O545" s="27">
        <f>L545/'I Disease Parameters'!$E$13</f>
        <v>4.9250000000000002E-2</v>
      </c>
      <c r="P545" s="27">
        <f>(1-L545)/'I Disease Parameters'!$E$13</f>
        <v>7.5000000000000067E-4</v>
      </c>
      <c r="Q545" s="19">
        <f t="shared" si="203"/>
        <v>581410.12476920791</v>
      </c>
      <c r="R545" s="17">
        <f t="shared" si="204"/>
        <v>11.183103623272636</v>
      </c>
      <c r="S545" s="17">
        <f t="shared" si="205"/>
        <v>116.47675709441904</v>
      </c>
      <c r="T545" s="17">
        <f t="shared" si="206"/>
        <v>27.321708464504567</v>
      </c>
      <c r="U545" s="17">
        <f t="shared" si="207"/>
        <v>5241866.2346910806</v>
      </c>
      <c r="V545" s="17">
        <f t="shared" si="208"/>
        <v>15045.21747858828</v>
      </c>
      <c r="W545" s="17">
        <f t="shared" si="209"/>
        <v>5823431.3410294708</v>
      </c>
      <c r="X545" s="18">
        <f t="shared" ca="1" si="200"/>
        <v>218477.31787760227</v>
      </c>
      <c r="Y545" s="17">
        <f t="shared" si="210"/>
        <v>132.1124847533647</v>
      </c>
      <c r="Z545" s="17">
        <f t="shared" si="211"/>
        <v>-0.3968702576800478</v>
      </c>
      <c r="AA545" s="17">
        <f t="shared" si="212"/>
        <v>-4.1574048513399902</v>
      </c>
      <c r="AB545" s="17">
        <f t="shared" si="213"/>
        <v>-0.97519373110129237</v>
      </c>
      <c r="AC545" s="17">
        <f t="shared" si="214"/>
        <v>-64.381938191130757</v>
      </c>
      <c r="AD545" s="18">
        <f t="shared" si="215"/>
        <v>2.1222676647084882E-2</v>
      </c>
      <c r="AE545" s="19">
        <f>IF($B545&gt;$C$1,"",p_2*$Q544*($S544/$W544)+p_3*$Q544*($T544/$W544))</f>
        <v>1.9192831482896779</v>
      </c>
      <c r="AF545" s="17">
        <f>IF($B545&gt;$C$1,"",p_4*$R544)</f>
        <v>1.8759557687143349</v>
      </c>
      <c r="AG545" s="17">
        <f>IF($B545&gt;$C$1,"",p_5*$R544)</f>
        <v>0.440039007476202</v>
      </c>
      <c r="AH545" s="18">
        <f t="shared" si="216"/>
        <v>2.3159947761905371</v>
      </c>
      <c r="AI545" s="72"/>
      <c r="AJ545" s="73"/>
      <c r="AK545" s="73"/>
      <c r="AL545" s="72"/>
      <c r="AM545" s="73"/>
      <c r="AN545" s="73">
        <f t="shared" si="217"/>
        <v>518</v>
      </c>
      <c r="AO545" s="19" t="str">
        <f t="shared" ca="1" si="218"/>
        <v>-</v>
      </c>
      <c r="AP545" s="17" t="str">
        <f t="shared" ca="1" si="219"/>
        <v>-</v>
      </c>
      <c r="AQ545" s="17" t="str">
        <f t="shared" ca="1" si="220"/>
        <v>-</v>
      </c>
      <c r="AR545" s="66" t="str">
        <f t="shared" ca="1" si="221"/>
        <v>-</v>
      </c>
    </row>
    <row r="546" spans="1:44" s="1" customFormat="1" ht="12" x14ac:dyDescent="0.35">
      <c r="A546" s="84"/>
      <c r="B546" s="40">
        <f t="shared" si="201"/>
        <v>543</v>
      </c>
      <c r="C546" s="41">
        <f t="shared" si="202"/>
        <v>44394</v>
      </c>
      <c r="D546" s="28">
        <f>'I Disease Parameters'!$E$6/(1000*365)</f>
        <v>2.4383561643835616E-5</v>
      </c>
      <c r="E546" s="28">
        <f>'I Disease Parameters'!$E$7/(1000*365)</f>
        <v>1.3698630136986302E-5</v>
      </c>
      <c r="F546" s="27">
        <f>(1-'I Disease Parameters'!$E$8)/'I Disease Parameters'!$E$10</f>
        <v>0.16200000000000001</v>
      </c>
      <c r="G546" s="27">
        <f>'I Disease Parameters'!$E$8/'I Disease Parameters'!$E$11</f>
        <v>3.7999999999999999E-2</v>
      </c>
      <c r="H546" s="27">
        <f>1/'I Disease Parameters'!$E$12</f>
        <v>0.05</v>
      </c>
      <c r="I546" s="27">
        <f>'I Disease Parameters'!$E$9/'I Disease Parameters'!$E$14</f>
        <v>0</v>
      </c>
      <c r="J546" s="82">
        <f t="shared" si="222"/>
        <v>2.9622548171950012</v>
      </c>
      <c r="K546" s="60">
        <f t="shared" si="223"/>
        <v>0.96147505943347544</v>
      </c>
      <c r="L546" s="30">
        <f t="shared" si="224"/>
        <v>0.98499999999999999</v>
      </c>
      <c r="M546" s="27">
        <f>J546/'I Disease Parameters'!$E$12</f>
        <v>0.14811274085975007</v>
      </c>
      <c r="N546" s="27">
        <f>K546/'I Disease Parameters'!$E$13</f>
        <v>4.8073752971673774E-2</v>
      </c>
      <c r="O546" s="27">
        <f>L546/'I Disease Parameters'!$E$13</f>
        <v>4.9250000000000002E-2</v>
      </c>
      <c r="P546" s="27">
        <f>(1-L546)/'I Disease Parameters'!$E$13</f>
        <v>7.5000000000000067E-4</v>
      </c>
      <c r="Q546" s="19">
        <f t="shared" si="203"/>
        <v>581542.30270359491</v>
      </c>
      <c r="R546" s="17">
        <f t="shared" si="204"/>
        <v>10.799870144020639</v>
      </c>
      <c r="S546" s="17">
        <f t="shared" si="205"/>
        <v>112.46298645465326</v>
      </c>
      <c r="T546" s="17">
        <f t="shared" si="206"/>
        <v>26.380206708984737</v>
      </c>
      <c r="U546" s="17">
        <f t="shared" si="207"/>
        <v>5241801.5977363009</v>
      </c>
      <c r="V546" s="17">
        <f t="shared" si="208"/>
        <v>15045.237969869628</v>
      </c>
      <c r="W546" s="17">
        <f t="shared" si="209"/>
        <v>5823493.5435032034</v>
      </c>
      <c r="X546" s="18">
        <f t="shared" ca="1" si="200"/>
        <v>218477.31787760227</v>
      </c>
      <c r="Y546" s="17">
        <f t="shared" si="210"/>
        <v>132.17793438700028</v>
      </c>
      <c r="Z546" s="17">
        <f t="shared" si="211"/>
        <v>-0.38323347925199691</v>
      </c>
      <c r="AA546" s="17">
        <f t="shared" si="212"/>
        <v>-4.0137706397657809</v>
      </c>
      <c r="AB546" s="17">
        <f t="shared" si="213"/>
        <v>-0.9415017555198304</v>
      </c>
      <c r="AC546" s="17">
        <f t="shared" si="214"/>
        <v>-64.636954779736698</v>
      </c>
      <c r="AD546" s="18">
        <f t="shared" si="215"/>
        <v>2.0491281347858603E-2</v>
      </c>
      <c r="AE546" s="19">
        <f>IF($B546&gt;$C$1,"",p_2*$Q545*($S545/$W545)+p_3*$Q545*($T545/$W545))</f>
        <v>1.8535404386028491</v>
      </c>
      <c r="AF546" s="17">
        <f>IF($B546&gt;$C$1,"",p_4*$R545)</f>
        <v>1.8116627869701671</v>
      </c>
      <c r="AG546" s="17">
        <f>IF($B546&gt;$C$1,"",p_5*$R545)</f>
        <v>0.42495793768436019</v>
      </c>
      <c r="AH546" s="18">
        <f t="shared" si="216"/>
        <v>2.2366207246545273</v>
      </c>
      <c r="AI546" s="72"/>
      <c r="AJ546" s="73"/>
      <c r="AK546" s="73"/>
      <c r="AL546" s="72"/>
      <c r="AM546" s="73"/>
      <c r="AN546" s="73">
        <f t="shared" si="217"/>
        <v>518</v>
      </c>
      <c r="AO546" s="19" t="str">
        <f t="shared" ca="1" si="218"/>
        <v>-</v>
      </c>
      <c r="AP546" s="17" t="str">
        <f t="shared" ca="1" si="219"/>
        <v>-</v>
      </c>
      <c r="AQ546" s="17" t="str">
        <f t="shared" ca="1" si="220"/>
        <v>-</v>
      </c>
      <c r="AR546" s="66" t="str">
        <f t="shared" ca="1" si="221"/>
        <v>-</v>
      </c>
    </row>
    <row r="547" spans="1:44" s="1" customFormat="1" ht="12" x14ac:dyDescent="0.35">
      <c r="A547" s="84"/>
      <c r="B547" s="40">
        <f t="shared" si="201"/>
        <v>544</v>
      </c>
      <c r="C547" s="41">
        <f t="shared" si="202"/>
        <v>44395</v>
      </c>
      <c r="D547" s="28">
        <f>'I Disease Parameters'!$E$6/(1000*365)</f>
        <v>2.4383561643835616E-5</v>
      </c>
      <c r="E547" s="28">
        <f>'I Disease Parameters'!$E$7/(1000*365)</f>
        <v>1.3698630136986302E-5</v>
      </c>
      <c r="F547" s="27">
        <f>(1-'I Disease Parameters'!$E$8)/'I Disease Parameters'!$E$10</f>
        <v>0.16200000000000001</v>
      </c>
      <c r="G547" s="27">
        <f>'I Disease Parameters'!$E$8/'I Disease Parameters'!$E$11</f>
        <v>3.7999999999999999E-2</v>
      </c>
      <c r="H547" s="27">
        <f>1/'I Disease Parameters'!$E$12</f>
        <v>0.05</v>
      </c>
      <c r="I547" s="27">
        <f>'I Disease Parameters'!$E$9/'I Disease Parameters'!$E$14</f>
        <v>0</v>
      </c>
      <c r="J547" s="82">
        <f t="shared" si="222"/>
        <v>2.9622548171950012</v>
      </c>
      <c r="K547" s="60">
        <f t="shared" si="223"/>
        <v>0.96147505943347544</v>
      </c>
      <c r="L547" s="30">
        <f t="shared" si="224"/>
        <v>0.98499999999999999</v>
      </c>
      <c r="M547" s="27">
        <f>J547/'I Disease Parameters'!$E$12</f>
        <v>0.14811274085975007</v>
      </c>
      <c r="N547" s="27">
        <f>K547/'I Disease Parameters'!$E$13</f>
        <v>4.8073752971673774E-2</v>
      </c>
      <c r="O547" s="27">
        <f>L547/'I Disease Parameters'!$E$13</f>
        <v>4.9250000000000002E-2</v>
      </c>
      <c r="P547" s="27">
        <f>(1-L547)/'I Disease Parameters'!$E$13</f>
        <v>7.5000000000000067E-4</v>
      </c>
      <c r="Q547" s="19">
        <f t="shared" si="203"/>
        <v>581674.54382901045</v>
      </c>
      <c r="R547" s="17">
        <f t="shared" si="204"/>
        <v>10.429803643060712</v>
      </c>
      <c r="S547" s="17">
        <f t="shared" si="205"/>
        <v>108.5878755063964</v>
      </c>
      <c r="T547" s="17">
        <f t="shared" si="206"/>
        <v>25.471230066313641</v>
      </c>
      <c r="U547" s="17">
        <f t="shared" si="207"/>
        <v>5241736.7146094646</v>
      </c>
      <c r="V547" s="17">
        <f t="shared" si="208"/>
        <v>15045.257755024659</v>
      </c>
      <c r="W547" s="17">
        <f t="shared" si="209"/>
        <v>5823555.7473476911</v>
      </c>
      <c r="X547" s="18">
        <f t="shared" ca="1" si="200"/>
        <v>218477.31787760227</v>
      </c>
      <c r="Y547" s="17">
        <f t="shared" si="210"/>
        <v>132.24112541554496</v>
      </c>
      <c r="Z547" s="17">
        <f t="shared" si="211"/>
        <v>-0.37006650095992732</v>
      </c>
      <c r="AA547" s="17">
        <f t="shared" si="212"/>
        <v>-3.8751109482568609</v>
      </c>
      <c r="AB547" s="17">
        <f t="shared" si="213"/>
        <v>-0.9089766426710959</v>
      </c>
      <c r="AC547" s="17">
        <f t="shared" si="214"/>
        <v>-64.883126836270094</v>
      </c>
      <c r="AD547" s="18">
        <f t="shared" si="215"/>
        <v>1.9785155031058821E-2</v>
      </c>
      <c r="AE547" s="19">
        <f>IF($B547&gt;$C$1,"",p_2*$Q546*($S546/$W546)+p_3*$Q546*($T546/$W546))</f>
        <v>1.7900554712708301</v>
      </c>
      <c r="AF547" s="17">
        <f>IF($B547&gt;$C$1,"",p_4*$R546)</f>
        <v>1.7495789633313437</v>
      </c>
      <c r="AG547" s="17">
        <f>IF($B547&gt;$C$1,"",p_5*$R546)</f>
        <v>0.41039506547278426</v>
      </c>
      <c r="AH547" s="18">
        <f t="shared" si="216"/>
        <v>2.159974028804128</v>
      </c>
      <c r="AI547" s="72"/>
      <c r="AJ547" s="73"/>
      <c r="AK547" s="73"/>
      <c r="AL547" s="72"/>
      <c r="AM547" s="73"/>
      <c r="AN547" s="73">
        <f t="shared" si="217"/>
        <v>518</v>
      </c>
      <c r="AO547" s="19" t="str">
        <f t="shared" ca="1" si="218"/>
        <v>-</v>
      </c>
      <c r="AP547" s="17" t="str">
        <f t="shared" ca="1" si="219"/>
        <v>-</v>
      </c>
      <c r="AQ547" s="17" t="str">
        <f t="shared" ca="1" si="220"/>
        <v>-</v>
      </c>
      <c r="AR547" s="66" t="str">
        <f t="shared" ca="1" si="221"/>
        <v>-</v>
      </c>
    </row>
    <row r="548" spans="1:44" s="1" customFormat="1" ht="12" x14ac:dyDescent="0.35">
      <c r="A548" s="84"/>
      <c r="B548" s="40">
        <f t="shared" si="201"/>
        <v>545</v>
      </c>
      <c r="C548" s="41">
        <f t="shared" si="202"/>
        <v>44396</v>
      </c>
      <c r="D548" s="28">
        <f>'I Disease Parameters'!$E$6/(1000*365)</f>
        <v>2.4383561643835616E-5</v>
      </c>
      <c r="E548" s="28">
        <f>'I Disease Parameters'!$E$7/(1000*365)</f>
        <v>1.3698630136986302E-5</v>
      </c>
      <c r="F548" s="27">
        <f>(1-'I Disease Parameters'!$E$8)/'I Disease Parameters'!$E$10</f>
        <v>0.16200000000000001</v>
      </c>
      <c r="G548" s="27">
        <f>'I Disease Parameters'!$E$8/'I Disease Parameters'!$E$11</f>
        <v>3.7999999999999999E-2</v>
      </c>
      <c r="H548" s="27">
        <f>1/'I Disease Parameters'!$E$12</f>
        <v>0.05</v>
      </c>
      <c r="I548" s="27">
        <f>'I Disease Parameters'!$E$9/'I Disease Parameters'!$E$14</f>
        <v>0</v>
      </c>
      <c r="J548" s="82">
        <f t="shared" si="222"/>
        <v>2.9622548171950012</v>
      </c>
      <c r="K548" s="60">
        <f t="shared" si="223"/>
        <v>0.96147505943347544</v>
      </c>
      <c r="L548" s="30">
        <f t="shared" si="224"/>
        <v>0.98499999999999999</v>
      </c>
      <c r="M548" s="27">
        <f>J548/'I Disease Parameters'!$E$12</f>
        <v>0.14811274085975007</v>
      </c>
      <c r="N548" s="27">
        <f>K548/'I Disease Parameters'!$E$13</f>
        <v>4.8073752971673774E-2</v>
      </c>
      <c r="O548" s="27">
        <f>L548/'I Disease Parameters'!$E$13</f>
        <v>4.9250000000000002E-2</v>
      </c>
      <c r="P548" s="27">
        <f>(1-L548)/'I Disease Parameters'!$E$13</f>
        <v>7.5000000000000067E-4</v>
      </c>
      <c r="Q548" s="19">
        <f t="shared" si="203"/>
        <v>581806.84596461745</v>
      </c>
      <c r="R548" s="17">
        <f t="shared" si="204"/>
        <v>10.07245054920673</v>
      </c>
      <c r="S548" s="17">
        <f t="shared" si="205"/>
        <v>104.84662241610849</v>
      </c>
      <c r="T548" s="17">
        <f t="shared" si="206"/>
        <v>24.593652180474454</v>
      </c>
      <c r="U548" s="17">
        <f t="shared" si="207"/>
        <v>5241671.5938487928</v>
      </c>
      <c r="V548" s="17">
        <f t="shared" si="208"/>
        <v>15045.276858447209</v>
      </c>
      <c r="W548" s="17">
        <f t="shared" si="209"/>
        <v>5823617.9525385564</v>
      </c>
      <c r="X548" s="18">
        <f t="shared" ca="1" si="200"/>
        <v>218477.31787760227</v>
      </c>
      <c r="Y548" s="17">
        <f t="shared" si="210"/>
        <v>132.30213560699485</v>
      </c>
      <c r="Z548" s="17">
        <f t="shared" si="211"/>
        <v>-0.35735309385398217</v>
      </c>
      <c r="AA548" s="17">
        <f t="shared" si="212"/>
        <v>-3.7412530902879126</v>
      </c>
      <c r="AB548" s="17">
        <f t="shared" si="213"/>
        <v>-0.87757788583918739</v>
      </c>
      <c r="AC548" s="17">
        <f t="shared" si="214"/>
        <v>-65.120760671794415</v>
      </c>
      <c r="AD548" s="18">
        <f t="shared" si="215"/>
        <v>1.9103422549960669E-2</v>
      </c>
      <c r="AE548" s="19">
        <f>IF($B548&gt;$C$1,"",p_2*$Q547*($S547/$W547)+p_3*$Q547*($T547/$W547))</f>
        <v>1.7287505087806665</v>
      </c>
      <c r="AF548" s="17">
        <f>IF($B548&gt;$C$1,"",p_4*$R547)</f>
        <v>1.6896281901758354</v>
      </c>
      <c r="AG548" s="17">
        <f>IF($B548&gt;$C$1,"",p_5*$R547)</f>
        <v>0.39633253843630706</v>
      </c>
      <c r="AH548" s="18">
        <f t="shared" si="216"/>
        <v>2.0859607286121427</v>
      </c>
      <c r="AI548" s="72"/>
      <c r="AJ548" s="73"/>
      <c r="AK548" s="73"/>
      <c r="AL548" s="72"/>
      <c r="AM548" s="73"/>
      <c r="AN548" s="73">
        <f t="shared" si="217"/>
        <v>518</v>
      </c>
      <c r="AO548" s="19" t="str">
        <f t="shared" ca="1" si="218"/>
        <v>-</v>
      </c>
      <c r="AP548" s="17" t="str">
        <f t="shared" ca="1" si="219"/>
        <v>-</v>
      </c>
      <c r="AQ548" s="17" t="str">
        <f t="shared" ca="1" si="220"/>
        <v>-</v>
      </c>
      <c r="AR548" s="66" t="str">
        <f t="shared" ca="1" si="221"/>
        <v>-</v>
      </c>
    </row>
    <row r="549" spans="1:44" s="1" customFormat="1" ht="12" x14ac:dyDescent="0.35">
      <c r="A549" s="84"/>
      <c r="B549" s="40">
        <f t="shared" si="201"/>
        <v>546</v>
      </c>
      <c r="C549" s="41">
        <f t="shared" si="202"/>
        <v>44397</v>
      </c>
      <c r="D549" s="28">
        <f>'I Disease Parameters'!$E$6/(1000*365)</f>
        <v>2.4383561643835616E-5</v>
      </c>
      <c r="E549" s="28">
        <f>'I Disease Parameters'!$E$7/(1000*365)</f>
        <v>1.3698630136986302E-5</v>
      </c>
      <c r="F549" s="27">
        <f>(1-'I Disease Parameters'!$E$8)/'I Disease Parameters'!$E$10</f>
        <v>0.16200000000000001</v>
      </c>
      <c r="G549" s="27">
        <f>'I Disease Parameters'!$E$8/'I Disease Parameters'!$E$11</f>
        <v>3.7999999999999999E-2</v>
      </c>
      <c r="H549" s="27">
        <f>1/'I Disease Parameters'!$E$12</f>
        <v>0.05</v>
      </c>
      <c r="I549" s="27">
        <f>'I Disease Parameters'!$E$9/'I Disease Parameters'!$E$14</f>
        <v>0</v>
      </c>
      <c r="J549" s="82">
        <f t="shared" si="222"/>
        <v>2.9622548171950012</v>
      </c>
      <c r="K549" s="60">
        <f t="shared" si="223"/>
        <v>0.96147505943347544</v>
      </c>
      <c r="L549" s="30">
        <f t="shared" si="224"/>
        <v>0.98499999999999999</v>
      </c>
      <c r="M549" s="27">
        <f>J549/'I Disease Parameters'!$E$12</f>
        <v>0.14811274085975007</v>
      </c>
      <c r="N549" s="27">
        <f>K549/'I Disease Parameters'!$E$13</f>
        <v>4.8073752971673774E-2</v>
      </c>
      <c r="O549" s="27">
        <f>L549/'I Disease Parameters'!$E$13</f>
        <v>4.9250000000000002E-2</v>
      </c>
      <c r="P549" s="27">
        <f>(1-L549)/'I Disease Parameters'!$E$13</f>
        <v>7.5000000000000067E-4</v>
      </c>
      <c r="Q549" s="19">
        <f t="shared" si="203"/>
        <v>581939.2070046619</v>
      </c>
      <c r="R549" s="17">
        <f t="shared" si="204"/>
        <v>9.7273729579793144</v>
      </c>
      <c r="S549" s="17">
        <f t="shared" si="205"/>
        <v>101.23459202917297</v>
      </c>
      <c r="T549" s="17">
        <f t="shared" si="206"/>
        <v>23.746385792975651</v>
      </c>
      <c r="U549" s="17">
        <f t="shared" si="207"/>
        <v>5241606.24369682</v>
      </c>
      <c r="V549" s="17">
        <f t="shared" si="208"/>
        <v>15045.295303686344</v>
      </c>
      <c r="W549" s="17">
        <f t="shared" si="209"/>
        <v>5823680.1590522621</v>
      </c>
      <c r="X549" s="18">
        <f t="shared" ca="1" si="200"/>
        <v>218477.31787760227</v>
      </c>
      <c r="Y549" s="17">
        <f t="shared" si="210"/>
        <v>132.36104004445951</v>
      </c>
      <c r="Z549" s="17">
        <f t="shared" si="211"/>
        <v>-0.34507759122741533</v>
      </c>
      <c r="AA549" s="17">
        <f t="shared" si="212"/>
        <v>-3.6120303869355155</v>
      </c>
      <c r="AB549" s="17">
        <f t="shared" si="213"/>
        <v>-0.84726638749880223</v>
      </c>
      <c r="AC549" s="17">
        <f t="shared" si="214"/>
        <v>-65.350151972845197</v>
      </c>
      <c r="AD549" s="18">
        <f t="shared" si="215"/>
        <v>1.8445239134962321E-2</v>
      </c>
      <c r="AE549" s="19">
        <f>IF($B549&gt;$C$1,"",p_2*$Q548*($S548/$W548)+p_3*$Q548*($T548/$W548))</f>
        <v>1.6695504973885744</v>
      </c>
      <c r="AF549" s="17">
        <f>IF($B549&gt;$C$1,"",p_4*$R548)</f>
        <v>1.6317369889714903</v>
      </c>
      <c r="AG549" s="17">
        <f>IF($B549&gt;$C$1,"",p_5*$R548)</f>
        <v>0.38275312086985575</v>
      </c>
      <c r="AH549" s="18">
        <f t="shared" si="216"/>
        <v>2.0144901098413461</v>
      </c>
      <c r="AI549" s="72"/>
      <c r="AJ549" s="73"/>
      <c r="AK549" s="73"/>
      <c r="AL549" s="72"/>
      <c r="AM549" s="73"/>
      <c r="AN549" s="73">
        <f t="shared" si="217"/>
        <v>518</v>
      </c>
      <c r="AO549" s="19" t="str">
        <f t="shared" ca="1" si="218"/>
        <v>-</v>
      </c>
      <c r="AP549" s="17" t="str">
        <f t="shared" ca="1" si="219"/>
        <v>-</v>
      </c>
      <c r="AQ549" s="17" t="str">
        <f t="shared" ca="1" si="220"/>
        <v>-</v>
      </c>
      <c r="AR549" s="66" t="str">
        <f t="shared" ca="1" si="221"/>
        <v>-</v>
      </c>
    </row>
    <row r="550" spans="1:44" s="1" customFormat="1" ht="12" x14ac:dyDescent="0.35">
      <c r="A550" s="84"/>
      <c r="B550" s="40">
        <f t="shared" si="201"/>
        <v>547</v>
      </c>
      <c r="C550" s="41">
        <f t="shared" si="202"/>
        <v>44398</v>
      </c>
      <c r="D550" s="28">
        <f>'I Disease Parameters'!$E$6/(1000*365)</f>
        <v>2.4383561643835616E-5</v>
      </c>
      <c r="E550" s="28">
        <f>'I Disease Parameters'!$E$7/(1000*365)</f>
        <v>1.3698630136986302E-5</v>
      </c>
      <c r="F550" s="27">
        <f>(1-'I Disease Parameters'!$E$8)/'I Disease Parameters'!$E$10</f>
        <v>0.16200000000000001</v>
      </c>
      <c r="G550" s="27">
        <f>'I Disease Parameters'!$E$8/'I Disease Parameters'!$E$11</f>
        <v>3.7999999999999999E-2</v>
      </c>
      <c r="H550" s="27">
        <f>1/'I Disease Parameters'!$E$12</f>
        <v>0.05</v>
      </c>
      <c r="I550" s="27">
        <f>'I Disease Parameters'!$E$9/'I Disease Parameters'!$E$14</f>
        <v>0</v>
      </c>
      <c r="J550" s="82">
        <f t="shared" si="222"/>
        <v>2.9622548171950012</v>
      </c>
      <c r="K550" s="60">
        <f t="shared" si="223"/>
        <v>0.96147505943347544</v>
      </c>
      <c r="L550" s="30">
        <f t="shared" si="224"/>
        <v>0.98499999999999999</v>
      </c>
      <c r="M550" s="27">
        <f>J550/'I Disease Parameters'!$E$12</f>
        <v>0.14811274085975007</v>
      </c>
      <c r="N550" s="27">
        <f>K550/'I Disease Parameters'!$E$13</f>
        <v>4.8073752971673774E-2</v>
      </c>
      <c r="O550" s="27">
        <f>L550/'I Disease Parameters'!$E$13</f>
        <v>4.9250000000000002E-2</v>
      </c>
      <c r="P550" s="27">
        <f>(1-L550)/'I Disease Parameters'!$E$13</f>
        <v>7.5000000000000067E-4</v>
      </c>
      <c r="Q550" s="19">
        <f t="shared" si="203"/>
        <v>582071.62491588108</v>
      </c>
      <c r="R550" s="17">
        <f t="shared" si="204"/>
        <v>9.3941480889051103</v>
      </c>
      <c r="S550" s="17">
        <f t="shared" si="205"/>
        <v>97.747310071673695</v>
      </c>
      <c r="T550" s="17">
        <f t="shared" si="206"/>
        <v>22.928381382774017</v>
      </c>
      <c r="U550" s="17">
        <f t="shared" si="207"/>
        <v>5241540.6721106656</v>
      </c>
      <c r="V550" s="17">
        <f t="shared" si="208"/>
        <v>15045.313113475688</v>
      </c>
      <c r="W550" s="17">
        <f t="shared" si="209"/>
        <v>5823742.3668660903</v>
      </c>
      <c r="X550" s="18">
        <f t="shared" ca="1" si="200"/>
        <v>218477.31787760227</v>
      </c>
      <c r="Y550" s="17">
        <f t="shared" si="210"/>
        <v>132.41791121917777</v>
      </c>
      <c r="Z550" s="17">
        <f t="shared" si="211"/>
        <v>-0.33322486907420412</v>
      </c>
      <c r="AA550" s="17">
        <f t="shared" si="212"/>
        <v>-3.4872819574992775</v>
      </c>
      <c r="AB550" s="17">
        <f t="shared" si="213"/>
        <v>-0.81800441020163461</v>
      </c>
      <c r="AC550" s="17">
        <f t="shared" si="214"/>
        <v>-65.571586154401302</v>
      </c>
      <c r="AD550" s="18">
        <f t="shared" si="215"/>
        <v>1.7809789344028104E-2</v>
      </c>
      <c r="AE550" s="19">
        <f>IF($B550&gt;$C$1,"",p_2*$Q549*($S549/$W549)+p_3*$Q549*($T549/$W549))</f>
        <v>1.6123829742060143</v>
      </c>
      <c r="AF550" s="17">
        <f>IF($B550&gt;$C$1,"",p_4*$R549)</f>
        <v>1.575834419192649</v>
      </c>
      <c r="AG550" s="17">
        <f>IF($B550&gt;$C$1,"",p_5*$R549)</f>
        <v>0.36964017240321395</v>
      </c>
      <c r="AH550" s="18">
        <f t="shared" si="216"/>
        <v>1.9454745915958629</v>
      </c>
      <c r="AI550" s="72"/>
      <c r="AJ550" s="73"/>
      <c r="AK550" s="73"/>
      <c r="AL550" s="72"/>
      <c r="AM550" s="73"/>
      <c r="AN550" s="73">
        <f t="shared" si="217"/>
        <v>518</v>
      </c>
      <c r="AO550" s="19" t="str">
        <f t="shared" ca="1" si="218"/>
        <v>-</v>
      </c>
      <c r="AP550" s="17" t="str">
        <f t="shared" ca="1" si="219"/>
        <v>-</v>
      </c>
      <c r="AQ550" s="17" t="str">
        <f t="shared" ca="1" si="220"/>
        <v>-</v>
      </c>
      <c r="AR550" s="66" t="str">
        <f t="shared" ca="1" si="221"/>
        <v>-</v>
      </c>
    </row>
    <row r="551" spans="1:44" s="1" customFormat="1" ht="12" x14ac:dyDescent="0.35">
      <c r="A551" s="84"/>
      <c r="B551" s="40">
        <f t="shared" si="201"/>
        <v>548</v>
      </c>
      <c r="C551" s="41">
        <f t="shared" si="202"/>
        <v>44399</v>
      </c>
      <c r="D551" s="28">
        <f>'I Disease Parameters'!$E$6/(1000*365)</f>
        <v>2.4383561643835616E-5</v>
      </c>
      <c r="E551" s="28">
        <f>'I Disease Parameters'!$E$7/(1000*365)</f>
        <v>1.3698630136986302E-5</v>
      </c>
      <c r="F551" s="27">
        <f>(1-'I Disease Parameters'!$E$8)/'I Disease Parameters'!$E$10</f>
        <v>0.16200000000000001</v>
      </c>
      <c r="G551" s="27">
        <f>'I Disease Parameters'!$E$8/'I Disease Parameters'!$E$11</f>
        <v>3.7999999999999999E-2</v>
      </c>
      <c r="H551" s="27">
        <f>1/'I Disease Parameters'!$E$12</f>
        <v>0.05</v>
      </c>
      <c r="I551" s="27">
        <f>'I Disease Parameters'!$E$9/'I Disease Parameters'!$E$14</f>
        <v>0</v>
      </c>
      <c r="J551" s="82">
        <f t="shared" si="222"/>
        <v>2.9622548171950012</v>
      </c>
      <c r="K551" s="60">
        <f t="shared" si="223"/>
        <v>0.96147505943347544</v>
      </c>
      <c r="L551" s="30">
        <f t="shared" si="224"/>
        <v>0.98499999999999999</v>
      </c>
      <c r="M551" s="27">
        <f>J551/'I Disease Parameters'!$E$12</f>
        <v>0.14811274085975007</v>
      </c>
      <c r="N551" s="27">
        <f>K551/'I Disease Parameters'!$E$13</f>
        <v>4.8073752971673774E-2</v>
      </c>
      <c r="O551" s="27">
        <f>L551/'I Disease Parameters'!$E$13</f>
        <v>4.9250000000000002E-2</v>
      </c>
      <c r="P551" s="27">
        <f>(1-L551)/'I Disease Parameters'!$E$13</f>
        <v>7.5000000000000067E-4</v>
      </c>
      <c r="Q551" s="19">
        <f t="shared" si="203"/>
        <v>582204.09773500089</v>
      </c>
      <c r="R551" s="17">
        <f t="shared" si="204"/>
        <v>9.0723677616764871</v>
      </c>
      <c r="S551" s="17">
        <f t="shared" si="205"/>
        <v>94.380457554245083</v>
      </c>
      <c r="T551" s="17">
        <f t="shared" si="206"/>
        <v>22.138625853597507</v>
      </c>
      <c r="U551" s="17">
        <f t="shared" si="207"/>
        <v>5241474.8867719369</v>
      </c>
      <c r="V551" s="17">
        <f t="shared" si="208"/>
        <v>15045.330309761724</v>
      </c>
      <c r="W551" s="17">
        <f t="shared" si="209"/>
        <v>5823804.5759581076</v>
      </c>
      <c r="X551" s="18">
        <f t="shared" ca="1" si="200"/>
        <v>218477.31787760227</v>
      </c>
      <c r="Y551" s="17">
        <f t="shared" si="210"/>
        <v>132.47281911980826</v>
      </c>
      <c r="Z551" s="17">
        <f t="shared" si="211"/>
        <v>-0.32178032722862326</v>
      </c>
      <c r="AA551" s="17">
        <f t="shared" si="212"/>
        <v>-3.3668525174286117</v>
      </c>
      <c r="AB551" s="17">
        <f t="shared" si="213"/>
        <v>-0.78975552917651015</v>
      </c>
      <c r="AC551" s="17">
        <f t="shared" si="214"/>
        <v>-65.785338728688657</v>
      </c>
      <c r="AD551" s="18">
        <f t="shared" si="215"/>
        <v>1.7196286036778474E-2</v>
      </c>
      <c r="AE551" s="19">
        <f>IF($B551&gt;$C$1,"",p_2*$Q550*($S550/$W550)+p_3*$Q550*($T550/$W550))</f>
        <v>1.5571779775125196</v>
      </c>
      <c r="AF551" s="17">
        <f>IF($B551&gt;$C$1,"",p_4*$R550)</f>
        <v>1.521851990402628</v>
      </c>
      <c r="AG551" s="17">
        <f>IF($B551&gt;$C$1,"",p_5*$R550)</f>
        <v>0.35697762737839417</v>
      </c>
      <c r="AH551" s="18">
        <f t="shared" si="216"/>
        <v>1.8788296177810222</v>
      </c>
      <c r="AI551" s="72"/>
      <c r="AJ551" s="73"/>
      <c r="AK551" s="73"/>
      <c r="AL551" s="72"/>
      <c r="AM551" s="73"/>
      <c r="AN551" s="73">
        <f t="shared" si="217"/>
        <v>518</v>
      </c>
      <c r="AO551" s="19" t="str">
        <f t="shared" ca="1" si="218"/>
        <v>-</v>
      </c>
      <c r="AP551" s="17" t="str">
        <f t="shared" ca="1" si="219"/>
        <v>-</v>
      </c>
      <c r="AQ551" s="17" t="str">
        <f t="shared" ca="1" si="220"/>
        <v>-</v>
      </c>
      <c r="AR551" s="66" t="str">
        <f t="shared" ca="1" si="221"/>
        <v>-</v>
      </c>
    </row>
    <row r="552" spans="1:44" s="1" customFormat="1" ht="12" x14ac:dyDescent="0.35">
      <c r="A552" s="84"/>
      <c r="B552" s="40">
        <f t="shared" si="201"/>
        <v>549</v>
      </c>
      <c r="C552" s="41">
        <f t="shared" si="202"/>
        <v>44400</v>
      </c>
      <c r="D552" s="28">
        <f>'I Disease Parameters'!$E$6/(1000*365)</f>
        <v>2.4383561643835616E-5</v>
      </c>
      <c r="E552" s="28">
        <f>'I Disease Parameters'!$E$7/(1000*365)</f>
        <v>1.3698630136986302E-5</v>
      </c>
      <c r="F552" s="27">
        <f>(1-'I Disease Parameters'!$E$8)/'I Disease Parameters'!$E$10</f>
        <v>0.16200000000000001</v>
      </c>
      <c r="G552" s="27">
        <f>'I Disease Parameters'!$E$8/'I Disease Parameters'!$E$11</f>
        <v>3.7999999999999999E-2</v>
      </c>
      <c r="H552" s="27">
        <f>1/'I Disease Parameters'!$E$12</f>
        <v>0.05</v>
      </c>
      <c r="I552" s="27">
        <f>'I Disease Parameters'!$E$9/'I Disease Parameters'!$E$14</f>
        <v>0</v>
      </c>
      <c r="J552" s="82">
        <f t="shared" si="222"/>
        <v>2.9622548171950012</v>
      </c>
      <c r="K552" s="60">
        <f t="shared" si="223"/>
        <v>0.96147505943347544</v>
      </c>
      <c r="L552" s="30">
        <f t="shared" si="224"/>
        <v>0.98499999999999999</v>
      </c>
      <c r="M552" s="27">
        <f>J552/'I Disease Parameters'!$E$12</f>
        <v>0.14811274085975007</v>
      </c>
      <c r="N552" s="27">
        <f>K552/'I Disease Parameters'!$E$13</f>
        <v>4.8073752971673774E-2</v>
      </c>
      <c r="O552" s="27">
        <f>L552/'I Disease Parameters'!$E$13</f>
        <v>4.9250000000000002E-2</v>
      </c>
      <c r="P552" s="27">
        <f>(1-L552)/'I Disease Parameters'!$E$13</f>
        <v>7.5000000000000067E-4</v>
      </c>
      <c r="Q552" s="19">
        <f t="shared" si="203"/>
        <v>582336.62356632121</v>
      </c>
      <c r="R552" s="17">
        <f t="shared" si="204"/>
        <v>8.7616378905135726</v>
      </c>
      <c r="S552" s="17">
        <f t="shared" si="205"/>
        <v>91.129865370944231</v>
      </c>
      <c r="T552" s="17">
        <f t="shared" si="206"/>
        <v>21.376141267014027</v>
      </c>
      <c r="U552" s="17">
        <f t="shared" si="207"/>
        <v>5241408.8950962918</v>
      </c>
      <c r="V552" s="17">
        <f t="shared" si="208"/>
        <v>15045.346913731115</v>
      </c>
      <c r="W552" s="17">
        <f t="shared" si="209"/>
        <v>5823866.7863071412</v>
      </c>
      <c r="X552" s="18">
        <f t="shared" ca="1" si="200"/>
        <v>218477.31787760227</v>
      </c>
      <c r="Y552" s="17">
        <f t="shared" si="210"/>
        <v>132.52583132032305</v>
      </c>
      <c r="Z552" s="17">
        <f t="shared" si="211"/>
        <v>-0.31072987116291451</v>
      </c>
      <c r="AA552" s="17">
        <f t="shared" si="212"/>
        <v>-3.2505921833008529</v>
      </c>
      <c r="AB552" s="17">
        <f t="shared" si="213"/>
        <v>-0.76248458658347928</v>
      </c>
      <c r="AC552" s="17">
        <f t="shared" si="214"/>
        <v>-65.991675645112991</v>
      </c>
      <c r="AD552" s="18">
        <f t="shared" si="215"/>
        <v>1.6603969390416751E-2</v>
      </c>
      <c r="AE552" s="19">
        <f>IF($B552&gt;$C$1,"",p_2*$Q551*($S551/$W551)+p_3*$Q551*($T551/$W551))</f>
        <v>1.5038679601828164</v>
      </c>
      <c r="AF552" s="17">
        <f>IF($B552&gt;$C$1,"",p_4*$R551)</f>
        <v>1.4697235773915909</v>
      </c>
      <c r="AG552" s="17">
        <f>IF($B552&gt;$C$1,"",p_5*$R551)</f>
        <v>0.34474997494370652</v>
      </c>
      <c r="AH552" s="18">
        <f t="shared" si="216"/>
        <v>1.8144735523352975</v>
      </c>
      <c r="AI552" s="72"/>
      <c r="AJ552" s="73"/>
      <c r="AK552" s="73"/>
      <c r="AL552" s="72"/>
      <c r="AM552" s="73"/>
      <c r="AN552" s="73">
        <f t="shared" si="217"/>
        <v>518</v>
      </c>
      <c r="AO552" s="19" t="str">
        <f t="shared" ca="1" si="218"/>
        <v>-</v>
      </c>
      <c r="AP552" s="17" t="str">
        <f t="shared" ca="1" si="219"/>
        <v>-</v>
      </c>
      <c r="AQ552" s="17" t="str">
        <f t="shared" ca="1" si="220"/>
        <v>-</v>
      </c>
      <c r="AR552" s="66" t="str">
        <f t="shared" ca="1" si="221"/>
        <v>-</v>
      </c>
    </row>
    <row r="553" spans="1:44" s="1" customFormat="1" ht="12" x14ac:dyDescent="0.35">
      <c r="A553" s="84"/>
      <c r="B553" s="40">
        <f t="shared" si="201"/>
        <v>550</v>
      </c>
      <c r="C553" s="41">
        <f t="shared" si="202"/>
        <v>44401</v>
      </c>
      <c r="D553" s="28">
        <f>'I Disease Parameters'!$E$6/(1000*365)</f>
        <v>2.4383561643835616E-5</v>
      </c>
      <c r="E553" s="28">
        <f>'I Disease Parameters'!$E$7/(1000*365)</f>
        <v>1.3698630136986302E-5</v>
      </c>
      <c r="F553" s="27">
        <f>(1-'I Disease Parameters'!$E$8)/'I Disease Parameters'!$E$10</f>
        <v>0.16200000000000001</v>
      </c>
      <c r="G553" s="27">
        <f>'I Disease Parameters'!$E$8/'I Disease Parameters'!$E$11</f>
        <v>3.7999999999999999E-2</v>
      </c>
      <c r="H553" s="27">
        <f>1/'I Disease Parameters'!$E$12</f>
        <v>0.05</v>
      </c>
      <c r="I553" s="27">
        <f>'I Disease Parameters'!$E$9/'I Disease Parameters'!$E$14</f>
        <v>0</v>
      </c>
      <c r="J553" s="82">
        <f t="shared" si="222"/>
        <v>2.9622548171950012</v>
      </c>
      <c r="K553" s="60">
        <f t="shared" si="223"/>
        <v>0.96147505943347544</v>
      </c>
      <c r="L553" s="30">
        <f t="shared" si="224"/>
        <v>0.98499999999999999</v>
      </c>
      <c r="M553" s="27">
        <f>J553/'I Disease Parameters'!$E$12</f>
        <v>0.14811274085975007</v>
      </c>
      <c r="N553" s="27">
        <f>K553/'I Disease Parameters'!$E$13</f>
        <v>4.8073752971673774E-2</v>
      </c>
      <c r="O553" s="27">
        <f>L553/'I Disease Parameters'!$E$13</f>
        <v>4.9250000000000002E-2</v>
      </c>
      <c r="P553" s="27">
        <f>(1-L553)/'I Disease Parameters'!$E$13</f>
        <v>7.5000000000000067E-4</v>
      </c>
      <c r="Q553" s="19">
        <f t="shared" si="203"/>
        <v>582469.20057938294</v>
      </c>
      <c r="R553" s="17">
        <f t="shared" si="204"/>
        <v>8.461577996093693</v>
      </c>
      <c r="S553" s="17">
        <f t="shared" si="205"/>
        <v>87.991509086340059</v>
      </c>
      <c r="T553" s="17">
        <f t="shared" si="206"/>
        <v>20.639983619649868</v>
      </c>
      <c r="U553" s="17">
        <f t="shared" si="207"/>
        <v>5241342.7042426672</v>
      </c>
      <c r="V553" s="17">
        <f t="shared" si="208"/>
        <v>15045.362945837065</v>
      </c>
      <c r="W553" s="17">
        <f t="shared" si="209"/>
        <v>5823928.9978927523</v>
      </c>
      <c r="X553" s="18">
        <f t="shared" ca="1" si="200"/>
        <v>218477.31787760227</v>
      </c>
      <c r="Y553" s="17">
        <f t="shared" si="210"/>
        <v>132.57701306173112</v>
      </c>
      <c r="Z553" s="17">
        <f t="shared" si="211"/>
        <v>-0.30005989441987957</v>
      </c>
      <c r="AA553" s="17">
        <f t="shared" si="212"/>
        <v>-3.1383562846041713</v>
      </c>
      <c r="AB553" s="17">
        <f t="shared" si="213"/>
        <v>-0.73615764736415912</v>
      </c>
      <c r="AC553" s="17">
        <f t="shared" si="214"/>
        <v>-66.190853624604642</v>
      </c>
      <c r="AD553" s="18">
        <f t="shared" si="215"/>
        <v>1.6032105950216646E-2</v>
      </c>
      <c r="AE553" s="19">
        <f>IF($B553&gt;$C$1,"",p_2*$Q552*($S552/$W552)+p_3*$Q552*($T552/$W552))</f>
        <v>1.4523877061196933</v>
      </c>
      <c r="AF553" s="17">
        <f>IF($B553&gt;$C$1,"",p_4*$R552)</f>
        <v>1.4193853382631989</v>
      </c>
      <c r="AG553" s="17">
        <f>IF($B553&gt;$C$1,"",p_5*$R552)</f>
        <v>0.33294223983951576</v>
      </c>
      <c r="AH553" s="18">
        <f t="shared" si="216"/>
        <v>1.7523275781027148</v>
      </c>
      <c r="AI553" s="72"/>
      <c r="AJ553" s="73"/>
      <c r="AK553" s="73"/>
      <c r="AL553" s="72"/>
      <c r="AM553" s="73"/>
      <c r="AN553" s="73">
        <f t="shared" si="217"/>
        <v>518</v>
      </c>
      <c r="AO553" s="19" t="str">
        <f t="shared" ca="1" si="218"/>
        <v>-</v>
      </c>
      <c r="AP553" s="17" t="str">
        <f t="shared" ca="1" si="219"/>
        <v>-</v>
      </c>
      <c r="AQ553" s="17" t="str">
        <f t="shared" ca="1" si="220"/>
        <v>-</v>
      </c>
      <c r="AR553" s="66" t="str">
        <f t="shared" ca="1" si="221"/>
        <v>-</v>
      </c>
    </row>
    <row r="554" spans="1:44" s="1" customFormat="1" ht="12" x14ac:dyDescent="0.35">
      <c r="A554" s="84"/>
      <c r="B554" s="40">
        <f t="shared" si="201"/>
        <v>551</v>
      </c>
      <c r="C554" s="41">
        <f t="shared" si="202"/>
        <v>44402</v>
      </c>
      <c r="D554" s="28">
        <f>'I Disease Parameters'!$E$6/(1000*365)</f>
        <v>2.4383561643835616E-5</v>
      </c>
      <c r="E554" s="28">
        <f>'I Disease Parameters'!$E$7/(1000*365)</f>
        <v>1.3698630136986302E-5</v>
      </c>
      <c r="F554" s="27">
        <f>(1-'I Disease Parameters'!$E$8)/'I Disease Parameters'!$E$10</f>
        <v>0.16200000000000001</v>
      </c>
      <c r="G554" s="27">
        <f>'I Disease Parameters'!$E$8/'I Disease Parameters'!$E$11</f>
        <v>3.7999999999999999E-2</v>
      </c>
      <c r="H554" s="27">
        <f>1/'I Disease Parameters'!$E$12</f>
        <v>0.05</v>
      </c>
      <c r="I554" s="27">
        <f>'I Disease Parameters'!$E$9/'I Disease Parameters'!$E$14</f>
        <v>0</v>
      </c>
      <c r="J554" s="82">
        <f t="shared" si="222"/>
        <v>2.9622548171950012</v>
      </c>
      <c r="K554" s="60">
        <f t="shared" si="223"/>
        <v>0.96147505943347544</v>
      </c>
      <c r="L554" s="30">
        <f t="shared" si="224"/>
        <v>0.98499999999999999</v>
      </c>
      <c r="M554" s="27">
        <f>J554/'I Disease Parameters'!$E$12</f>
        <v>0.14811274085975007</v>
      </c>
      <c r="N554" s="27">
        <f>K554/'I Disease Parameters'!$E$13</f>
        <v>4.8073752971673774E-2</v>
      </c>
      <c r="O554" s="27">
        <f>L554/'I Disease Parameters'!$E$13</f>
        <v>4.9250000000000002E-2</v>
      </c>
      <c r="P554" s="27">
        <f>(1-L554)/'I Disease Parameters'!$E$13</f>
        <v>7.5000000000000067E-4</v>
      </c>
      <c r="Q554" s="19">
        <f t="shared" si="203"/>
        <v>582601.82700671791</v>
      </c>
      <c r="R554" s="17">
        <f t="shared" si="204"/>
        <v>8.1718207344354834</v>
      </c>
      <c r="S554" s="17">
        <f t="shared" si="205"/>
        <v>84.961503904252069</v>
      </c>
      <c r="T554" s="17">
        <f t="shared" si="206"/>
        <v>19.929241663017297</v>
      </c>
      <c r="U554" s="17">
        <f t="shared" si="207"/>
        <v>5241276.3211221881</v>
      </c>
      <c r="V554" s="17">
        <f t="shared" si="208"/>
        <v>15045.37842582478</v>
      </c>
      <c r="W554" s="17">
        <f t="shared" si="209"/>
        <v>5823991.2106952071</v>
      </c>
      <c r="X554" s="18">
        <f t="shared" ca="1" si="200"/>
        <v>218477.31787760227</v>
      </c>
      <c r="Y554" s="17">
        <f t="shared" si="210"/>
        <v>132.62642733496614</v>
      </c>
      <c r="Z554" s="17">
        <f t="shared" si="211"/>
        <v>-0.28975726165820959</v>
      </c>
      <c r="AA554" s="17">
        <f t="shared" si="212"/>
        <v>-3.0300051820879901</v>
      </c>
      <c r="AB554" s="17">
        <f t="shared" si="213"/>
        <v>-0.710741956632571</v>
      </c>
      <c r="AC554" s="17">
        <f t="shared" si="214"/>
        <v>-66.3831204790622</v>
      </c>
      <c r="AD554" s="18">
        <f t="shared" si="215"/>
        <v>1.5479987714570598E-2</v>
      </c>
      <c r="AE554" s="19">
        <f>IF($B554&gt;$C$1,"",p_2*$Q553*($S553/$W553)+p_3*$Q553*($T553/$W553))</f>
        <v>1.4026742495878719</v>
      </c>
      <c r="AF554" s="17">
        <f>IF($B554&gt;$C$1,"",p_4*$R553)</f>
        <v>1.3707756353671783</v>
      </c>
      <c r="AG554" s="17">
        <f>IF($B554&gt;$C$1,"",p_5*$R553)</f>
        <v>0.32153996385156031</v>
      </c>
      <c r="AH554" s="18">
        <f t="shared" si="216"/>
        <v>1.6923155992187386</v>
      </c>
      <c r="AI554" s="72"/>
      <c r="AJ554" s="73"/>
      <c r="AK554" s="73"/>
      <c r="AL554" s="72"/>
      <c r="AM554" s="73"/>
      <c r="AN554" s="73">
        <f t="shared" si="217"/>
        <v>518</v>
      </c>
      <c r="AO554" s="19" t="str">
        <f t="shared" ca="1" si="218"/>
        <v>-</v>
      </c>
      <c r="AP554" s="17" t="str">
        <f t="shared" ca="1" si="219"/>
        <v>-</v>
      </c>
      <c r="AQ554" s="17" t="str">
        <f t="shared" ca="1" si="220"/>
        <v>-</v>
      </c>
      <c r="AR554" s="66" t="str">
        <f t="shared" ca="1" si="221"/>
        <v>-</v>
      </c>
    </row>
    <row r="555" spans="1:44" s="1" customFormat="1" ht="12" x14ac:dyDescent="0.35">
      <c r="A555" s="84"/>
      <c r="B555" s="40">
        <f t="shared" si="201"/>
        <v>552</v>
      </c>
      <c r="C555" s="41">
        <f t="shared" si="202"/>
        <v>44403</v>
      </c>
      <c r="D555" s="28">
        <f>'I Disease Parameters'!$E$6/(1000*365)</f>
        <v>2.4383561643835616E-5</v>
      </c>
      <c r="E555" s="28">
        <f>'I Disease Parameters'!$E$7/(1000*365)</f>
        <v>1.3698630136986302E-5</v>
      </c>
      <c r="F555" s="27">
        <f>(1-'I Disease Parameters'!$E$8)/'I Disease Parameters'!$E$10</f>
        <v>0.16200000000000001</v>
      </c>
      <c r="G555" s="27">
        <f>'I Disease Parameters'!$E$8/'I Disease Parameters'!$E$11</f>
        <v>3.7999999999999999E-2</v>
      </c>
      <c r="H555" s="27">
        <f>1/'I Disease Parameters'!$E$12</f>
        <v>0.05</v>
      </c>
      <c r="I555" s="27">
        <f>'I Disease Parameters'!$E$9/'I Disease Parameters'!$E$14</f>
        <v>0</v>
      </c>
      <c r="J555" s="82">
        <f t="shared" si="222"/>
        <v>2.9622548171950012</v>
      </c>
      <c r="K555" s="60">
        <f t="shared" si="223"/>
        <v>0.96147505943347544</v>
      </c>
      <c r="L555" s="30">
        <f t="shared" si="224"/>
        <v>0.98499999999999999</v>
      </c>
      <c r="M555" s="27">
        <f>J555/'I Disease Parameters'!$E$12</f>
        <v>0.14811274085975007</v>
      </c>
      <c r="N555" s="27">
        <f>K555/'I Disease Parameters'!$E$13</f>
        <v>4.8073752971673774E-2</v>
      </c>
      <c r="O555" s="27">
        <f>L555/'I Disease Parameters'!$E$13</f>
        <v>4.9250000000000002E-2</v>
      </c>
      <c r="P555" s="27">
        <f>(1-L555)/'I Disease Parameters'!$E$13</f>
        <v>7.5000000000000067E-4</v>
      </c>
      <c r="Q555" s="19">
        <f t="shared" si="203"/>
        <v>582734.50114167447</v>
      </c>
      <c r="R555" s="17">
        <f t="shared" si="204"/>
        <v>7.8920114421464422</v>
      </c>
      <c r="S555" s="17">
        <f t="shared" si="205"/>
        <v>82.036099811800142</v>
      </c>
      <c r="T555" s="17">
        <f t="shared" si="206"/>
        <v>19.243035764464533</v>
      </c>
      <c r="U555" s="17">
        <f t="shared" si="207"/>
        <v>5241209.7524067666</v>
      </c>
      <c r="V555" s="17">
        <f t="shared" si="208"/>
        <v>15045.393372756027</v>
      </c>
      <c r="W555" s="17">
        <f t="shared" si="209"/>
        <v>5824053.4246954592</v>
      </c>
      <c r="X555" s="18">
        <f t="shared" ca="1" si="200"/>
        <v>218477.31787760227</v>
      </c>
      <c r="Y555" s="17">
        <f t="shared" si="210"/>
        <v>132.67413495655637</v>
      </c>
      <c r="Z555" s="17">
        <f t="shared" si="211"/>
        <v>-0.27980929228904117</v>
      </c>
      <c r="AA555" s="17">
        <f t="shared" si="212"/>
        <v>-2.9254040924519273</v>
      </c>
      <c r="AB555" s="17">
        <f t="shared" si="213"/>
        <v>-0.68620589855276393</v>
      </c>
      <c r="AC555" s="17">
        <f t="shared" si="214"/>
        <v>-66.568715421482921</v>
      </c>
      <c r="AD555" s="18">
        <f t="shared" si="215"/>
        <v>1.4946931247322937E-2</v>
      </c>
      <c r="AE555" s="19">
        <f>IF($B555&gt;$C$1,"",p_2*$Q554*($S554/$W554)+p_3*$Q554*($T554/$W554))</f>
        <v>1.3546667973478412</v>
      </c>
      <c r="AF555" s="17">
        <f>IF($B555&gt;$C$1,"",p_4*$R554)</f>
        <v>1.3238349589785483</v>
      </c>
      <c r="AG555" s="17">
        <f>IF($B555&gt;$C$1,"",p_5*$R554)</f>
        <v>0.31052918790854839</v>
      </c>
      <c r="AH555" s="18">
        <f t="shared" si="216"/>
        <v>1.6343641468870966</v>
      </c>
      <c r="AI555" s="72"/>
      <c r="AJ555" s="73"/>
      <c r="AK555" s="73"/>
      <c r="AL555" s="72"/>
      <c r="AM555" s="73"/>
      <c r="AN555" s="73">
        <f t="shared" si="217"/>
        <v>518</v>
      </c>
      <c r="AO555" s="19" t="str">
        <f t="shared" ca="1" si="218"/>
        <v>-</v>
      </c>
      <c r="AP555" s="17" t="str">
        <f t="shared" ca="1" si="219"/>
        <v>-</v>
      </c>
      <c r="AQ555" s="17" t="str">
        <f t="shared" ca="1" si="220"/>
        <v>-</v>
      </c>
      <c r="AR555" s="66" t="str">
        <f t="shared" ca="1" si="221"/>
        <v>-</v>
      </c>
    </row>
    <row r="556" spans="1:44" s="1" customFormat="1" ht="12" x14ac:dyDescent="0.35">
      <c r="A556" s="84"/>
      <c r="B556" s="40">
        <f t="shared" si="201"/>
        <v>553</v>
      </c>
      <c r="C556" s="41">
        <f t="shared" si="202"/>
        <v>44404</v>
      </c>
      <c r="D556" s="28">
        <f>'I Disease Parameters'!$E$6/(1000*365)</f>
        <v>2.4383561643835616E-5</v>
      </c>
      <c r="E556" s="28">
        <f>'I Disease Parameters'!$E$7/(1000*365)</f>
        <v>1.3698630136986302E-5</v>
      </c>
      <c r="F556" s="27">
        <f>(1-'I Disease Parameters'!$E$8)/'I Disease Parameters'!$E$10</f>
        <v>0.16200000000000001</v>
      </c>
      <c r="G556" s="27">
        <f>'I Disease Parameters'!$E$8/'I Disease Parameters'!$E$11</f>
        <v>3.7999999999999999E-2</v>
      </c>
      <c r="H556" s="27">
        <f>1/'I Disease Parameters'!$E$12</f>
        <v>0.05</v>
      </c>
      <c r="I556" s="27">
        <f>'I Disease Parameters'!$E$9/'I Disease Parameters'!$E$14</f>
        <v>0</v>
      </c>
      <c r="J556" s="82">
        <f t="shared" si="222"/>
        <v>2.9622548171950012</v>
      </c>
      <c r="K556" s="60">
        <f t="shared" si="223"/>
        <v>0.96147505943347544</v>
      </c>
      <c r="L556" s="30">
        <f t="shared" si="224"/>
        <v>0.98499999999999999</v>
      </c>
      <c r="M556" s="27">
        <f>J556/'I Disease Parameters'!$E$12</f>
        <v>0.14811274085975007</v>
      </c>
      <c r="N556" s="27">
        <f>K556/'I Disease Parameters'!$E$13</f>
        <v>4.8073752971673774E-2</v>
      </c>
      <c r="O556" s="27">
        <f>L556/'I Disease Parameters'!$E$13</f>
        <v>4.9250000000000002E-2</v>
      </c>
      <c r="P556" s="27">
        <f>(1-L556)/'I Disease Parameters'!$E$13</f>
        <v>7.5000000000000067E-4</v>
      </c>
      <c r="Q556" s="19">
        <f t="shared" si="203"/>
        <v>582867.22133631981</v>
      </c>
      <c r="R556" s="17">
        <f t="shared" si="204"/>
        <v>7.6218076974634537</v>
      </c>
      <c r="S556" s="17">
        <f t="shared" si="205"/>
        <v>79.211676892648654</v>
      </c>
      <c r="T556" s="17">
        <f t="shared" si="206"/>
        <v>18.580516807813218</v>
      </c>
      <c r="U556" s="17">
        <f t="shared" si="207"/>
        <v>5241143.0045373999</v>
      </c>
      <c r="V556" s="17">
        <f t="shared" si="208"/>
        <v>15045.40780503285</v>
      </c>
      <c r="W556" s="17">
        <f t="shared" si="209"/>
        <v>5824115.6398751177</v>
      </c>
      <c r="X556" s="18">
        <f t="shared" ca="1" si="200"/>
        <v>218477.31787760227</v>
      </c>
      <c r="Y556" s="17">
        <f t="shared" si="210"/>
        <v>132.72019464534242</v>
      </c>
      <c r="Z556" s="17">
        <f t="shared" si="211"/>
        <v>-0.27020374468298858</v>
      </c>
      <c r="AA556" s="17">
        <f t="shared" si="212"/>
        <v>-2.8244229191514876</v>
      </c>
      <c r="AB556" s="17">
        <f t="shared" si="213"/>
        <v>-0.66251895665131499</v>
      </c>
      <c r="AC556" s="17">
        <f t="shared" si="214"/>
        <v>-66.747869366779923</v>
      </c>
      <c r="AD556" s="18">
        <f t="shared" si="215"/>
        <v>1.4432276822844869E-2</v>
      </c>
      <c r="AE556" s="19">
        <f>IF($B556&gt;$C$1,"",p_2*$Q555*($S555/$W555)+p_3*$Q555*($T555/$W555))</f>
        <v>1.3083066534920824</v>
      </c>
      <c r="AF556" s="17">
        <f>IF($B556&gt;$C$1,"",p_4*$R555)</f>
        <v>1.2785058536277236</v>
      </c>
      <c r="AG556" s="17">
        <f>IF($B556&gt;$C$1,"",p_5*$R555)</f>
        <v>0.2998964348015648</v>
      </c>
      <c r="AH556" s="18">
        <f t="shared" si="216"/>
        <v>1.5784022884292885</v>
      </c>
      <c r="AI556" s="72"/>
      <c r="AJ556" s="73"/>
      <c r="AK556" s="73"/>
      <c r="AL556" s="72"/>
      <c r="AM556" s="73"/>
      <c r="AN556" s="73">
        <f t="shared" si="217"/>
        <v>518</v>
      </c>
      <c r="AO556" s="19" t="str">
        <f t="shared" ca="1" si="218"/>
        <v>-</v>
      </c>
      <c r="AP556" s="17" t="str">
        <f t="shared" ca="1" si="219"/>
        <v>-</v>
      </c>
      <c r="AQ556" s="17" t="str">
        <f t="shared" ca="1" si="220"/>
        <v>-</v>
      </c>
      <c r="AR556" s="66" t="str">
        <f t="shared" ca="1" si="221"/>
        <v>-</v>
      </c>
    </row>
    <row r="557" spans="1:44" s="1" customFormat="1" ht="12" x14ac:dyDescent="0.35">
      <c r="A557" s="84"/>
      <c r="B557" s="40">
        <f t="shared" si="201"/>
        <v>554</v>
      </c>
      <c r="C557" s="41">
        <f t="shared" si="202"/>
        <v>44405</v>
      </c>
      <c r="D557" s="28">
        <f>'I Disease Parameters'!$E$6/(1000*365)</f>
        <v>2.4383561643835616E-5</v>
      </c>
      <c r="E557" s="28">
        <f>'I Disease Parameters'!$E$7/(1000*365)</f>
        <v>1.3698630136986302E-5</v>
      </c>
      <c r="F557" s="27">
        <f>(1-'I Disease Parameters'!$E$8)/'I Disease Parameters'!$E$10</f>
        <v>0.16200000000000001</v>
      </c>
      <c r="G557" s="27">
        <f>'I Disease Parameters'!$E$8/'I Disease Parameters'!$E$11</f>
        <v>3.7999999999999999E-2</v>
      </c>
      <c r="H557" s="27">
        <f>1/'I Disease Parameters'!$E$12</f>
        <v>0.05</v>
      </c>
      <c r="I557" s="27">
        <f>'I Disease Parameters'!$E$9/'I Disease Parameters'!$E$14</f>
        <v>0</v>
      </c>
      <c r="J557" s="82">
        <f t="shared" si="222"/>
        <v>2.9622548171950012</v>
      </c>
      <c r="K557" s="60">
        <f t="shared" si="223"/>
        <v>0.96147505943347544</v>
      </c>
      <c r="L557" s="30">
        <f t="shared" si="224"/>
        <v>0.98499999999999999</v>
      </c>
      <c r="M557" s="27">
        <f>J557/'I Disease Parameters'!$E$12</f>
        <v>0.14811274085975007</v>
      </c>
      <c r="N557" s="27">
        <f>K557/'I Disease Parameters'!$E$13</f>
        <v>4.8073752971673774E-2</v>
      </c>
      <c r="O557" s="27">
        <f>L557/'I Disease Parameters'!$E$13</f>
        <v>4.9250000000000002E-2</v>
      </c>
      <c r="P557" s="27">
        <f>(1-L557)/'I Disease Parameters'!$E$13</f>
        <v>7.5000000000000067E-4</v>
      </c>
      <c r="Q557" s="19">
        <f t="shared" si="203"/>
        <v>582999.98599941458</v>
      </c>
      <c r="R557" s="17">
        <f t="shared" si="204"/>
        <v>7.3608788965357439</v>
      </c>
      <c r="S557" s="17">
        <f t="shared" si="205"/>
        <v>76.484740803541015</v>
      </c>
      <c r="T557" s="17">
        <f t="shared" si="206"/>
        <v>17.940865132298665</v>
      </c>
      <c r="U557" s="17">
        <f t="shared" si="207"/>
        <v>5241076.0837321831</v>
      </c>
      <c r="V557" s="17">
        <f t="shared" si="208"/>
        <v>15045.421740420456</v>
      </c>
      <c r="W557" s="17">
        <f t="shared" si="209"/>
        <v>5824177.8562164297</v>
      </c>
      <c r="X557" s="18">
        <f t="shared" ca="1" si="200"/>
        <v>218477.31787760227</v>
      </c>
      <c r="Y557" s="17">
        <f t="shared" si="210"/>
        <v>132.76466309477109</v>
      </c>
      <c r="Z557" s="17">
        <f t="shared" si="211"/>
        <v>-0.26092880092770976</v>
      </c>
      <c r="AA557" s="17">
        <f t="shared" si="212"/>
        <v>-2.7269360891076388</v>
      </c>
      <c r="AB557" s="17">
        <f t="shared" si="213"/>
        <v>-0.63965167551455338</v>
      </c>
      <c r="AC557" s="17">
        <f t="shared" si="214"/>
        <v>-66.920805216766894</v>
      </c>
      <c r="AD557" s="18">
        <f t="shared" si="215"/>
        <v>1.3935387605670257E-2</v>
      </c>
      <c r="AE557" s="19">
        <f>IF($B557&gt;$C$1,"",p_2*$Q556*($S556/$W556)+p_3*$Q556*($T556/$W556))</f>
        <v>1.2635371468896037</v>
      </c>
      <c r="AF557" s="17">
        <f>IF($B557&gt;$C$1,"",p_4*$R556)</f>
        <v>1.2347328469890795</v>
      </c>
      <c r="AG557" s="17">
        <f>IF($B557&gt;$C$1,"",p_5*$R556)</f>
        <v>0.28962869250361123</v>
      </c>
      <c r="AH557" s="18">
        <f t="shared" si="216"/>
        <v>1.5243615394926908</v>
      </c>
      <c r="AI557" s="72"/>
      <c r="AJ557" s="73"/>
      <c r="AK557" s="73"/>
      <c r="AL557" s="72"/>
      <c r="AM557" s="73"/>
      <c r="AN557" s="73">
        <f t="shared" si="217"/>
        <v>518</v>
      </c>
      <c r="AO557" s="19" t="str">
        <f t="shared" ca="1" si="218"/>
        <v>-</v>
      </c>
      <c r="AP557" s="17" t="str">
        <f t="shared" ca="1" si="219"/>
        <v>-</v>
      </c>
      <c r="AQ557" s="17" t="str">
        <f t="shared" ca="1" si="220"/>
        <v>-</v>
      </c>
      <c r="AR557" s="66" t="str">
        <f t="shared" ca="1" si="221"/>
        <v>-</v>
      </c>
    </row>
    <row r="558" spans="1:44" s="1" customFormat="1" ht="12" x14ac:dyDescent="0.35">
      <c r="A558" s="84"/>
      <c r="B558" s="40">
        <f t="shared" si="201"/>
        <v>555</v>
      </c>
      <c r="C558" s="41">
        <f t="shared" si="202"/>
        <v>44406</v>
      </c>
      <c r="D558" s="28">
        <f>'I Disease Parameters'!$E$6/(1000*365)</f>
        <v>2.4383561643835616E-5</v>
      </c>
      <c r="E558" s="28">
        <f>'I Disease Parameters'!$E$7/(1000*365)</f>
        <v>1.3698630136986302E-5</v>
      </c>
      <c r="F558" s="27">
        <f>(1-'I Disease Parameters'!$E$8)/'I Disease Parameters'!$E$10</f>
        <v>0.16200000000000001</v>
      </c>
      <c r="G558" s="27">
        <f>'I Disease Parameters'!$E$8/'I Disease Parameters'!$E$11</f>
        <v>3.7999999999999999E-2</v>
      </c>
      <c r="H558" s="27">
        <f>1/'I Disease Parameters'!$E$12</f>
        <v>0.05</v>
      </c>
      <c r="I558" s="27">
        <f>'I Disease Parameters'!$E$9/'I Disease Parameters'!$E$14</f>
        <v>0</v>
      </c>
      <c r="J558" s="82">
        <f t="shared" si="222"/>
        <v>2.9622548171950012</v>
      </c>
      <c r="K558" s="60">
        <f t="shared" si="223"/>
        <v>0.96147505943347544</v>
      </c>
      <c r="L558" s="30">
        <f t="shared" si="224"/>
        <v>0.98499999999999999</v>
      </c>
      <c r="M558" s="27">
        <f>J558/'I Disease Parameters'!$E$12</f>
        <v>0.14811274085975007</v>
      </c>
      <c r="N558" s="27">
        <f>K558/'I Disease Parameters'!$E$13</f>
        <v>4.8073752971673774E-2</v>
      </c>
      <c r="O558" s="27">
        <f>L558/'I Disease Parameters'!$E$13</f>
        <v>4.9250000000000002E-2</v>
      </c>
      <c r="P558" s="27">
        <f>(1-L558)/'I Disease Parameters'!$E$13</f>
        <v>7.5000000000000067E-4</v>
      </c>
      <c r="Q558" s="19">
        <f t="shared" si="203"/>
        <v>583132.79359445698</v>
      </c>
      <c r="R558" s="17">
        <f t="shared" si="204"/>
        <v>7.1089058444190432</v>
      </c>
      <c r="S558" s="17">
        <f t="shared" si="205"/>
        <v>73.851918408427352</v>
      </c>
      <c r="T558" s="17">
        <f t="shared" si="206"/>
        <v>17.323289508476307</v>
      </c>
      <c r="U558" s="17">
        <f t="shared" si="207"/>
        <v>5241008.9959940407</v>
      </c>
      <c r="V558" s="17">
        <f t="shared" si="208"/>
        <v>15045.435196069304</v>
      </c>
      <c r="W558" s="17">
        <f t="shared" si="209"/>
        <v>5824240.073702259</v>
      </c>
      <c r="X558" s="18">
        <f t="shared" ca="1" si="200"/>
        <v>218477.31787760227</v>
      </c>
      <c r="Y558" s="17">
        <f t="shared" si="210"/>
        <v>132.80759504239541</v>
      </c>
      <c r="Z558" s="17">
        <f t="shared" si="211"/>
        <v>-0.25197305211670074</v>
      </c>
      <c r="AA558" s="17">
        <f t="shared" si="212"/>
        <v>-2.6328223951136636</v>
      </c>
      <c r="AB558" s="17">
        <f t="shared" si="213"/>
        <v>-0.61757562382235776</v>
      </c>
      <c r="AC558" s="17">
        <f t="shared" si="214"/>
        <v>-67.087738142348826</v>
      </c>
      <c r="AD558" s="18">
        <f t="shared" si="215"/>
        <v>1.3455648848321289E-2</v>
      </c>
      <c r="AE558" s="19">
        <f>IF($B558&gt;$C$1,"",p_2*$Q557*($S557/$W557)+p_3*$Q557*($T557/$W557))</f>
        <v>1.2203035611479343</v>
      </c>
      <c r="AF558" s="17">
        <f>IF($B558&gt;$C$1,"",p_4*$R557)</f>
        <v>1.1924623812387904</v>
      </c>
      <c r="AG558" s="17">
        <f>IF($B558&gt;$C$1,"",p_5*$R557)</f>
        <v>0.27971339806835827</v>
      </c>
      <c r="AH558" s="18">
        <f t="shared" si="216"/>
        <v>1.4721757793071486</v>
      </c>
      <c r="AI558" s="72"/>
      <c r="AJ558" s="73"/>
      <c r="AK558" s="73"/>
      <c r="AL558" s="72"/>
      <c r="AM558" s="73"/>
      <c r="AN558" s="73">
        <f t="shared" si="217"/>
        <v>518</v>
      </c>
      <c r="AO558" s="19" t="str">
        <f t="shared" ca="1" si="218"/>
        <v>-</v>
      </c>
      <c r="AP558" s="17" t="str">
        <f t="shared" ca="1" si="219"/>
        <v>-</v>
      </c>
      <c r="AQ558" s="17" t="str">
        <f t="shared" ca="1" si="220"/>
        <v>-</v>
      </c>
      <c r="AR558" s="66" t="str">
        <f t="shared" ca="1" si="221"/>
        <v>-</v>
      </c>
    </row>
    <row r="559" spans="1:44" s="1" customFormat="1" ht="12" x14ac:dyDescent="0.35">
      <c r="A559" s="84"/>
      <c r="B559" s="40">
        <f t="shared" si="201"/>
        <v>556</v>
      </c>
      <c r="C559" s="41">
        <f t="shared" si="202"/>
        <v>44407</v>
      </c>
      <c r="D559" s="28">
        <f>'I Disease Parameters'!$E$6/(1000*365)</f>
        <v>2.4383561643835616E-5</v>
      </c>
      <c r="E559" s="28">
        <f>'I Disease Parameters'!$E$7/(1000*365)</f>
        <v>1.3698630136986302E-5</v>
      </c>
      <c r="F559" s="27">
        <f>(1-'I Disease Parameters'!$E$8)/'I Disease Parameters'!$E$10</f>
        <v>0.16200000000000001</v>
      </c>
      <c r="G559" s="27">
        <f>'I Disease Parameters'!$E$8/'I Disease Parameters'!$E$11</f>
        <v>3.7999999999999999E-2</v>
      </c>
      <c r="H559" s="27">
        <f>1/'I Disease Parameters'!$E$12</f>
        <v>0.05</v>
      </c>
      <c r="I559" s="27">
        <f>'I Disease Parameters'!$E$9/'I Disease Parameters'!$E$14</f>
        <v>0</v>
      </c>
      <c r="J559" s="82">
        <f t="shared" si="222"/>
        <v>2.9622548171950012</v>
      </c>
      <c r="K559" s="60">
        <f t="shared" si="223"/>
        <v>0.96147505943347544</v>
      </c>
      <c r="L559" s="30">
        <f t="shared" si="224"/>
        <v>0.98499999999999999</v>
      </c>
      <c r="M559" s="27">
        <f>J559/'I Disease Parameters'!$E$12</f>
        <v>0.14811274085975007</v>
      </c>
      <c r="N559" s="27">
        <f>K559/'I Disease Parameters'!$E$13</f>
        <v>4.8073752971673774E-2</v>
      </c>
      <c r="O559" s="27">
        <f>L559/'I Disease Parameters'!$E$13</f>
        <v>4.9250000000000002E-2</v>
      </c>
      <c r="P559" s="27">
        <f>(1-L559)/'I Disease Parameters'!$E$13</f>
        <v>7.5000000000000067E-4</v>
      </c>
      <c r="Q559" s="19">
        <f t="shared" si="203"/>
        <v>583265.64263779542</v>
      </c>
      <c r="R559" s="17">
        <f t="shared" si="204"/>
        <v>6.8655803602683312</v>
      </c>
      <c r="S559" s="17">
        <f t="shared" si="205"/>
        <v>71.30995356468668</v>
      </c>
      <c r="T559" s="17">
        <f t="shared" si="206"/>
        <v>16.727026149804683</v>
      </c>
      <c r="U559" s="17">
        <f t="shared" si="207"/>
        <v>5240941.7471181881</v>
      </c>
      <c r="V559" s="17">
        <f t="shared" si="208"/>
        <v>15045.448188536435</v>
      </c>
      <c r="W559" s="17">
        <f t="shared" si="209"/>
        <v>5824302.2923160587</v>
      </c>
      <c r="X559" s="18">
        <f t="shared" ca="1" si="200"/>
        <v>218477.31787760227</v>
      </c>
      <c r="Y559" s="17">
        <f t="shared" si="210"/>
        <v>132.84904333844315</v>
      </c>
      <c r="Z559" s="17">
        <f t="shared" si="211"/>
        <v>-0.24332548415071198</v>
      </c>
      <c r="AA559" s="17">
        <f t="shared" si="212"/>
        <v>-2.5419648437406721</v>
      </c>
      <c r="AB559" s="17">
        <f t="shared" si="213"/>
        <v>-0.59626335867162439</v>
      </c>
      <c r="AC559" s="17">
        <f t="shared" si="214"/>
        <v>-67.248875852674246</v>
      </c>
      <c r="AD559" s="18">
        <f t="shared" si="215"/>
        <v>1.2992467130970908E-2</v>
      </c>
      <c r="AE559" s="19">
        <f>IF($B559&gt;$C$1,"",p_2*$Q558*($S558/$W558)+p_3*$Q558*($T558/$W558))</f>
        <v>1.1785530670049373</v>
      </c>
      <c r="AF559" s="17">
        <f>IF($B559&gt;$C$1,"",p_4*$R558)</f>
        <v>1.151642746795885</v>
      </c>
      <c r="AG559" s="17">
        <f>IF($B559&gt;$C$1,"",p_5*$R558)</f>
        <v>0.27013842208792366</v>
      </c>
      <c r="AH559" s="18">
        <f t="shared" si="216"/>
        <v>1.4217811688838087</v>
      </c>
      <c r="AI559" s="72"/>
      <c r="AJ559" s="73"/>
      <c r="AK559" s="73"/>
      <c r="AL559" s="72"/>
      <c r="AM559" s="73"/>
      <c r="AN559" s="73">
        <f t="shared" si="217"/>
        <v>518</v>
      </c>
      <c r="AO559" s="19" t="str">
        <f t="shared" ca="1" si="218"/>
        <v>-</v>
      </c>
      <c r="AP559" s="17" t="str">
        <f t="shared" ca="1" si="219"/>
        <v>-</v>
      </c>
      <c r="AQ559" s="17" t="str">
        <f t="shared" ca="1" si="220"/>
        <v>-</v>
      </c>
      <c r="AR559" s="66" t="str">
        <f t="shared" ca="1" si="221"/>
        <v>-</v>
      </c>
    </row>
    <row r="560" spans="1:44" s="1" customFormat="1" ht="12" x14ac:dyDescent="0.35">
      <c r="A560" s="84"/>
      <c r="B560" s="40">
        <f t="shared" si="201"/>
        <v>557</v>
      </c>
      <c r="C560" s="41">
        <f t="shared" si="202"/>
        <v>44408</v>
      </c>
      <c r="D560" s="28">
        <f>'I Disease Parameters'!$E$6/(1000*365)</f>
        <v>2.4383561643835616E-5</v>
      </c>
      <c r="E560" s="28">
        <f>'I Disease Parameters'!$E$7/(1000*365)</f>
        <v>1.3698630136986302E-5</v>
      </c>
      <c r="F560" s="27">
        <f>(1-'I Disease Parameters'!$E$8)/'I Disease Parameters'!$E$10</f>
        <v>0.16200000000000001</v>
      </c>
      <c r="G560" s="27">
        <f>'I Disease Parameters'!$E$8/'I Disease Parameters'!$E$11</f>
        <v>3.7999999999999999E-2</v>
      </c>
      <c r="H560" s="27">
        <f>1/'I Disease Parameters'!$E$12</f>
        <v>0.05</v>
      </c>
      <c r="I560" s="27">
        <f>'I Disease Parameters'!$E$9/'I Disease Parameters'!$E$14</f>
        <v>0</v>
      </c>
      <c r="J560" s="82">
        <f t="shared" si="222"/>
        <v>2.9622548171950012</v>
      </c>
      <c r="K560" s="60">
        <f t="shared" si="223"/>
        <v>0.96147505943347544</v>
      </c>
      <c r="L560" s="30">
        <f t="shared" si="224"/>
        <v>0.98499999999999999</v>
      </c>
      <c r="M560" s="27">
        <f>J560/'I Disease Parameters'!$E$12</f>
        <v>0.14811274085975007</v>
      </c>
      <c r="N560" s="27">
        <f>K560/'I Disease Parameters'!$E$13</f>
        <v>4.8073752971673774E-2</v>
      </c>
      <c r="O560" s="27">
        <f>L560/'I Disease Parameters'!$E$13</f>
        <v>4.9250000000000002E-2</v>
      </c>
      <c r="P560" s="27">
        <f>(1-L560)/'I Disease Parameters'!$E$13</f>
        <v>7.5000000000000067E-4</v>
      </c>
      <c r="Q560" s="19">
        <f t="shared" si="203"/>
        <v>583398.53169680526</v>
      </c>
      <c r="R560" s="17">
        <f t="shared" si="204"/>
        <v>6.6306048962344954</v>
      </c>
      <c r="S560" s="17">
        <f t="shared" si="205"/>
        <v>68.855703056136832</v>
      </c>
      <c r="T560" s="17">
        <f t="shared" si="206"/>
        <v>16.151337758660127</v>
      </c>
      <c r="U560" s="17">
        <f t="shared" si="207"/>
        <v>5240874.3426993405</v>
      </c>
      <c r="V560" s="17">
        <f t="shared" si="208"/>
        <v>15045.460733806047</v>
      </c>
      <c r="W560" s="17">
        <f t="shared" si="209"/>
        <v>5824364.5120418565</v>
      </c>
      <c r="X560" s="18">
        <f t="shared" ca="1" si="200"/>
        <v>218477.31787760227</v>
      </c>
      <c r="Y560" s="17">
        <f t="shared" si="210"/>
        <v>132.88905900984537</v>
      </c>
      <c r="Z560" s="17">
        <f t="shared" si="211"/>
        <v>-0.23497546403383573</v>
      </c>
      <c r="AA560" s="17">
        <f t="shared" si="212"/>
        <v>-2.4542505085498476</v>
      </c>
      <c r="AB560" s="17">
        <f t="shared" si="213"/>
        <v>-0.57568839114455628</v>
      </c>
      <c r="AC560" s="17">
        <f t="shared" si="214"/>
        <v>-67.40441884752363</v>
      </c>
      <c r="AD560" s="18">
        <f t="shared" si="215"/>
        <v>1.2545269612019183E-2</v>
      </c>
      <c r="AE560" s="19">
        <f>IF($B560&gt;$C$1,"",p_2*$Q559*($S559/$W559)+p_3*$Q559*($T559/$W559))</f>
        <v>1.1382346570658617</v>
      </c>
      <c r="AF560" s="17">
        <f>IF($B560&gt;$C$1,"",p_4*$R559)</f>
        <v>1.1122240183634697</v>
      </c>
      <c r="AG560" s="17">
        <f>IF($B560&gt;$C$1,"",p_5*$R559)</f>
        <v>0.26089205369019658</v>
      </c>
      <c r="AH560" s="18">
        <f t="shared" si="216"/>
        <v>1.3731160720536664</v>
      </c>
      <c r="AI560" s="72"/>
      <c r="AJ560" s="73"/>
      <c r="AK560" s="73"/>
      <c r="AL560" s="72"/>
      <c r="AM560" s="73"/>
      <c r="AN560" s="73">
        <f t="shared" si="217"/>
        <v>518</v>
      </c>
      <c r="AO560" s="19" t="str">
        <f t="shared" ca="1" si="218"/>
        <v>-</v>
      </c>
      <c r="AP560" s="17" t="str">
        <f t="shared" ca="1" si="219"/>
        <v>-</v>
      </c>
      <c r="AQ560" s="17" t="str">
        <f t="shared" ca="1" si="220"/>
        <v>-</v>
      </c>
      <c r="AR560" s="66" t="str">
        <f t="shared" ca="1" si="221"/>
        <v>-</v>
      </c>
    </row>
    <row r="561" spans="1:44" s="1" customFormat="1" ht="12" x14ac:dyDescent="0.35">
      <c r="A561" s="84"/>
      <c r="B561" s="40">
        <f t="shared" si="201"/>
        <v>558</v>
      </c>
      <c r="C561" s="41">
        <f t="shared" si="202"/>
        <v>44409</v>
      </c>
      <c r="D561" s="28">
        <f>'I Disease Parameters'!$E$6/(1000*365)</f>
        <v>2.4383561643835616E-5</v>
      </c>
      <c r="E561" s="28">
        <f>'I Disease Parameters'!$E$7/(1000*365)</f>
        <v>1.3698630136986302E-5</v>
      </c>
      <c r="F561" s="27">
        <f>(1-'I Disease Parameters'!$E$8)/'I Disease Parameters'!$E$10</f>
        <v>0.16200000000000001</v>
      </c>
      <c r="G561" s="27">
        <f>'I Disease Parameters'!$E$8/'I Disease Parameters'!$E$11</f>
        <v>3.7999999999999999E-2</v>
      </c>
      <c r="H561" s="27">
        <f>1/'I Disease Parameters'!$E$12</f>
        <v>0.05</v>
      </c>
      <c r="I561" s="27">
        <f>'I Disease Parameters'!$E$9/'I Disease Parameters'!$E$14</f>
        <v>0</v>
      </c>
      <c r="J561" s="82">
        <f t="shared" si="222"/>
        <v>2.9622548171950012</v>
      </c>
      <c r="K561" s="60">
        <f t="shared" si="223"/>
        <v>0.96147505943347544</v>
      </c>
      <c r="L561" s="30">
        <f t="shared" si="224"/>
        <v>0.98499999999999999</v>
      </c>
      <c r="M561" s="27">
        <f>J561/'I Disease Parameters'!$E$12</f>
        <v>0.14811274085975007</v>
      </c>
      <c r="N561" s="27">
        <f>K561/'I Disease Parameters'!$E$13</f>
        <v>4.8073752971673774E-2</v>
      </c>
      <c r="O561" s="27">
        <f>L561/'I Disease Parameters'!$E$13</f>
        <v>4.9250000000000002E-2</v>
      </c>
      <c r="P561" s="27">
        <f>(1-L561)/'I Disease Parameters'!$E$13</f>
        <v>7.5000000000000067E-4</v>
      </c>
      <c r="Q561" s="19">
        <f t="shared" si="203"/>
        <v>583531.45938812988</v>
      </c>
      <c r="R561" s="17">
        <f t="shared" si="204"/>
        <v>6.4036921695875311</v>
      </c>
      <c r="S561" s="17">
        <f t="shared" si="205"/>
        <v>66.48613266771099</v>
      </c>
      <c r="T561" s="17">
        <f t="shared" si="206"/>
        <v>15.595512605581856</v>
      </c>
      <c r="U561" s="17">
        <f t="shared" si="207"/>
        <v>5240806.7881386634</v>
      </c>
      <c r="V561" s="17">
        <f t="shared" si="208"/>
        <v>15045.472847309366</v>
      </c>
      <c r="W561" s="17">
        <f t="shared" si="209"/>
        <v>5824426.7328642365</v>
      </c>
      <c r="X561" s="18">
        <f t="shared" ca="1" si="200"/>
        <v>218477.31787760227</v>
      </c>
      <c r="Y561" s="17">
        <f t="shared" si="210"/>
        <v>132.92769132461399</v>
      </c>
      <c r="Z561" s="17">
        <f t="shared" si="211"/>
        <v>-0.22691272664696438</v>
      </c>
      <c r="AA561" s="17">
        <f t="shared" si="212"/>
        <v>-2.3695703884258421</v>
      </c>
      <c r="AB561" s="17">
        <f t="shared" si="213"/>
        <v>-0.55582515307827052</v>
      </c>
      <c r="AC561" s="17">
        <f t="shared" si="214"/>
        <v>-67.554560677148402</v>
      </c>
      <c r="AD561" s="18">
        <f t="shared" si="215"/>
        <v>1.2113503318687435E-2</v>
      </c>
      <c r="AE561" s="19">
        <f>IF($B561&gt;$C$1,"",p_2*$Q560*($S560/$W560)+p_3*$Q560*($T560/$W560))</f>
        <v>1.0992990828039917</v>
      </c>
      <c r="AF561" s="17">
        <f>IF($B561&gt;$C$1,"",p_4*$R560)</f>
        <v>1.0741579931899883</v>
      </c>
      <c r="AG561" s="17">
        <f>IF($B561&gt;$C$1,"",p_5*$R560)</f>
        <v>0.25196298605691081</v>
      </c>
      <c r="AH561" s="18">
        <f t="shared" si="216"/>
        <v>1.3261209792468991</v>
      </c>
      <c r="AI561" s="72"/>
      <c r="AJ561" s="73"/>
      <c r="AK561" s="73"/>
      <c r="AL561" s="72"/>
      <c r="AM561" s="73"/>
      <c r="AN561" s="73">
        <f t="shared" si="217"/>
        <v>518</v>
      </c>
      <c r="AO561" s="19" t="str">
        <f t="shared" ca="1" si="218"/>
        <v>-</v>
      </c>
      <c r="AP561" s="17" t="str">
        <f t="shared" ca="1" si="219"/>
        <v>-</v>
      </c>
      <c r="AQ561" s="17" t="str">
        <f t="shared" ca="1" si="220"/>
        <v>-</v>
      </c>
      <c r="AR561" s="66" t="str">
        <f t="shared" ca="1" si="221"/>
        <v>-</v>
      </c>
    </row>
    <row r="562" spans="1:44" s="1" customFormat="1" ht="12" x14ac:dyDescent="0.35">
      <c r="A562" s="84"/>
      <c r="B562" s="40">
        <f t="shared" si="201"/>
        <v>559</v>
      </c>
      <c r="C562" s="41">
        <f t="shared" si="202"/>
        <v>44410</v>
      </c>
      <c r="D562" s="28">
        <f>'I Disease Parameters'!$E$6/(1000*365)</f>
        <v>2.4383561643835616E-5</v>
      </c>
      <c r="E562" s="28">
        <f>'I Disease Parameters'!$E$7/(1000*365)</f>
        <v>1.3698630136986302E-5</v>
      </c>
      <c r="F562" s="27">
        <f>(1-'I Disease Parameters'!$E$8)/'I Disease Parameters'!$E$10</f>
        <v>0.16200000000000001</v>
      </c>
      <c r="G562" s="27">
        <f>'I Disease Parameters'!$E$8/'I Disease Parameters'!$E$11</f>
        <v>3.7999999999999999E-2</v>
      </c>
      <c r="H562" s="27">
        <f>1/'I Disease Parameters'!$E$12</f>
        <v>0.05</v>
      </c>
      <c r="I562" s="27">
        <f>'I Disease Parameters'!$E$9/'I Disease Parameters'!$E$14</f>
        <v>0</v>
      </c>
      <c r="J562" s="82">
        <f t="shared" si="222"/>
        <v>2.9622548171950012</v>
      </c>
      <c r="K562" s="60">
        <f t="shared" si="223"/>
        <v>0.96147505943347544</v>
      </c>
      <c r="L562" s="30">
        <f t="shared" si="224"/>
        <v>0.98499999999999999</v>
      </c>
      <c r="M562" s="27">
        <f>J562/'I Disease Parameters'!$E$12</f>
        <v>0.14811274085975007</v>
      </c>
      <c r="N562" s="27">
        <f>K562/'I Disease Parameters'!$E$13</f>
        <v>4.8073752971673774E-2</v>
      </c>
      <c r="O562" s="27">
        <f>L562/'I Disease Parameters'!$E$13</f>
        <v>4.9250000000000002E-2</v>
      </c>
      <c r="P562" s="27">
        <f>(1-L562)/'I Disease Parameters'!$E$13</f>
        <v>7.5000000000000067E-4</v>
      </c>
      <c r="Q562" s="19">
        <f t="shared" si="203"/>
        <v>583664.42437598156</v>
      </c>
      <c r="R562" s="17">
        <f t="shared" si="204"/>
        <v>6.1845648076056188</v>
      </c>
      <c r="S562" s="17">
        <f t="shared" si="205"/>
        <v>64.198313396857969</v>
      </c>
      <c r="T562" s="17">
        <f t="shared" si="206"/>
        <v>15.058863640588109</v>
      </c>
      <c r="U562" s="17">
        <f t="shared" si="207"/>
        <v>5240739.0886504827</v>
      </c>
      <c r="V562" s="17">
        <f t="shared" si="208"/>
        <v>15045.48454394382</v>
      </c>
      <c r="W562" s="17">
        <f t="shared" si="209"/>
        <v>5824488.9547683094</v>
      </c>
      <c r="X562" s="18">
        <f t="shared" ca="1" si="200"/>
        <v>218477.31787760227</v>
      </c>
      <c r="Y562" s="17">
        <f t="shared" si="210"/>
        <v>132.96498785167933</v>
      </c>
      <c r="Z562" s="17">
        <f t="shared" si="211"/>
        <v>-0.21912736198191229</v>
      </c>
      <c r="AA562" s="17">
        <f t="shared" si="212"/>
        <v>-2.2878192708530207</v>
      </c>
      <c r="AB562" s="17">
        <f t="shared" si="213"/>
        <v>-0.5366489649937467</v>
      </c>
      <c r="AC562" s="17">
        <f t="shared" si="214"/>
        <v>-67.699488180689514</v>
      </c>
      <c r="AD562" s="18">
        <f t="shared" si="215"/>
        <v>1.1696634453983279E-2</v>
      </c>
      <c r="AE562" s="19">
        <f>IF($B562&gt;$C$1,"",p_2*$Q561*($S561/$W561)+p_3*$Q561*($T561/$W561))</f>
        <v>1.0616987937461373</v>
      </c>
      <c r="AF562" s="17">
        <f>IF($B562&gt;$C$1,"",p_4*$R561)</f>
        <v>1.0373981314731802</v>
      </c>
      <c r="AG562" s="17">
        <f>IF($B562&gt;$C$1,"",p_5*$R561)</f>
        <v>0.24334030244432617</v>
      </c>
      <c r="AH562" s="18">
        <f t="shared" si="216"/>
        <v>1.2807384339175063</v>
      </c>
      <c r="AI562" s="72"/>
      <c r="AJ562" s="73"/>
      <c r="AK562" s="73"/>
      <c r="AL562" s="72"/>
      <c r="AM562" s="73"/>
      <c r="AN562" s="73">
        <f t="shared" si="217"/>
        <v>518</v>
      </c>
      <c r="AO562" s="19" t="str">
        <f t="shared" ca="1" si="218"/>
        <v>-</v>
      </c>
      <c r="AP562" s="17" t="str">
        <f t="shared" ca="1" si="219"/>
        <v>-</v>
      </c>
      <c r="AQ562" s="17" t="str">
        <f t="shared" ca="1" si="220"/>
        <v>-</v>
      </c>
      <c r="AR562" s="66" t="str">
        <f t="shared" ca="1" si="221"/>
        <v>-</v>
      </c>
    </row>
    <row r="563" spans="1:44" s="1" customFormat="1" ht="12" x14ac:dyDescent="0.35">
      <c r="A563" s="84"/>
      <c r="B563" s="40">
        <f t="shared" si="201"/>
        <v>560</v>
      </c>
      <c r="C563" s="41">
        <f t="shared" si="202"/>
        <v>44411</v>
      </c>
      <c r="D563" s="28">
        <f>'I Disease Parameters'!$E$6/(1000*365)</f>
        <v>2.4383561643835616E-5</v>
      </c>
      <c r="E563" s="28">
        <f>'I Disease Parameters'!$E$7/(1000*365)</f>
        <v>1.3698630136986302E-5</v>
      </c>
      <c r="F563" s="27">
        <f>(1-'I Disease Parameters'!$E$8)/'I Disease Parameters'!$E$10</f>
        <v>0.16200000000000001</v>
      </c>
      <c r="G563" s="27">
        <f>'I Disease Parameters'!$E$8/'I Disease Parameters'!$E$11</f>
        <v>3.7999999999999999E-2</v>
      </c>
      <c r="H563" s="27">
        <f>1/'I Disease Parameters'!$E$12</f>
        <v>0.05</v>
      </c>
      <c r="I563" s="27">
        <f>'I Disease Parameters'!$E$9/'I Disease Parameters'!$E$14</f>
        <v>0</v>
      </c>
      <c r="J563" s="82">
        <f t="shared" si="222"/>
        <v>2.9622548171950012</v>
      </c>
      <c r="K563" s="60">
        <f t="shared" si="223"/>
        <v>0.96147505943347544</v>
      </c>
      <c r="L563" s="30">
        <f t="shared" si="224"/>
        <v>0.98499999999999999</v>
      </c>
      <c r="M563" s="27">
        <f>J563/'I Disease Parameters'!$E$12</f>
        <v>0.14811274085975007</v>
      </c>
      <c r="N563" s="27">
        <f>K563/'I Disease Parameters'!$E$13</f>
        <v>4.8073752971673774E-2</v>
      </c>
      <c r="O563" s="27">
        <f>L563/'I Disease Parameters'!$E$13</f>
        <v>4.9250000000000002E-2</v>
      </c>
      <c r="P563" s="27">
        <f>(1-L563)/'I Disease Parameters'!$E$13</f>
        <v>7.5000000000000067E-4</v>
      </c>
      <c r="Q563" s="19">
        <f t="shared" si="203"/>
        <v>583797.42537050159</v>
      </c>
      <c r="R563" s="17">
        <f t="shared" si="204"/>
        <v>5.9729550047855655</v>
      </c>
      <c r="S563" s="17">
        <f t="shared" si="205"/>
        <v>61.989417796896547</v>
      </c>
      <c r="T563" s="17">
        <f t="shared" si="206"/>
        <v>14.540727635444421</v>
      </c>
      <c r="U563" s="17">
        <f t="shared" si="207"/>
        <v>5240671.2492687665</v>
      </c>
      <c r="V563" s="17">
        <f t="shared" si="208"/>
        <v>15045.49583809155</v>
      </c>
      <c r="W563" s="17">
        <f t="shared" si="209"/>
        <v>5824551.177739705</v>
      </c>
      <c r="X563" s="18">
        <f t="shared" ca="1" si="200"/>
        <v>218477.31787760227</v>
      </c>
      <c r="Y563" s="17">
        <f t="shared" si="210"/>
        <v>133.00099452002905</v>
      </c>
      <c r="Z563" s="17">
        <f t="shared" si="211"/>
        <v>-0.21160980282005326</v>
      </c>
      <c r="AA563" s="17">
        <f t="shared" si="212"/>
        <v>-2.2088955999614228</v>
      </c>
      <c r="AB563" s="17">
        <f t="shared" si="213"/>
        <v>-0.51813600514368829</v>
      </c>
      <c r="AC563" s="17">
        <f t="shared" si="214"/>
        <v>-67.83938171621412</v>
      </c>
      <c r="AD563" s="18">
        <f t="shared" si="215"/>
        <v>1.1294147730950499E-2</v>
      </c>
      <c r="AE563" s="19">
        <f>IF($B563&gt;$C$1,"",p_2*$Q562*($S562/$W562)+p_3*$Q562*($T562/$W562))</f>
        <v>1.0253878787669295</v>
      </c>
      <c r="AF563" s="17">
        <f>IF($B563&gt;$C$1,"",p_4*$R562)</f>
        <v>1.0018994988321104</v>
      </c>
      <c r="AG563" s="17">
        <f>IF($B563&gt;$C$1,"",p_5*$R562)</f>
        <v>0.23501346268901352</v>
      </c>
      <c r="AH563" s="18">
        <f t="shared" si="216"/>
        <v>1.2369129615211238</v>
      </c>
      <c r="AI563" s="72"/>
      <c r="AJ563" s="73"/>
      <c r="AK563" s="73"/>
      <c r="AL563" s="72"/>
      <c r="AM563" s="73"/>
      <c r="AN563" s="73">
        <f t="shared" si="217"/>
        <v>518</v>
      </c>
      <c r="AO563" s="19" t="str">
        <f t="shared" ca="1" si="218"/>
        <v>-</v>
      </c>
      <c r="AP563" s="17" t="str">
        <f t="shared" ca="1" si="219"/>
        <v>-</v>
      </c>
      <c r="AQ563" s="17" t="str">
        <f t="shared" ca="1" si="220"/>
        <v>-</v>
      </c>
      <c r="AR563" s="66" t="str">
        <f t="shared" ca="1" si="221"/>
        <v>-</v>
      </c>
    </row>
    <row r="564" spans="1:44" s="1" customFormat="1" ht="12" x14ac:dyDescent="0.35">
      <c r="A564" s="84"/>
      <c r="B564" s="40">
        <f t="shared" si="201"/>
        <v>561</v>
      </c>
      <c r="C564" s="41">
        <f t="shared" si="202"/>
        <v>44412</v>
      </c>
      <c r="D564" s="28">
        <f>'I Disease Parameters'!$E$6/(1000*365)</f>
        <v>2.4383561643835616E-5</v>
      </c>
      <c r="E564" s="28">
        <f>'I Disease Parameters'!$E$7/(1000*365)</f>
        <v>1.3698630136986302E-5</v>
      </c>
      <c r="F564" s="27">
        <f>(1-'I Disease Parameters'!$E$8)/'I Disease Parameters'!$E$10</f>
        <v>0.16200000000000001</v>
      </c>
      <c r="G564" s="27">
        <f>'I Disease Parameters'!$E$8/'I Disease Parameters'!$E$11</f>
        <v>3.7999999999999999E-2</v>
      </c>
      <c r="H564" s="27">
        <f>1/'I Disease Parameters'!$E$12</f>
        <v>0.05</v>
      </c>
      <c r="I564" s="27">
        <f>'I Disease Parameters'!$E$9/'I Disease Parameters'!$E$14</f>
        <v>0</v>
      </c>
      <c r="J564" s="82">
        <f t="shared" si="222"/>
        <v>2.9622548171950012</v>
      </c>
      <c r="K564" s="60">
        <f t="shared" si="223"/>
        <v>0.96147505943347544</v>
      </c>
      <c r="L564" s="30">
        <f t="shared" si="224"/>
        <v>0.98499999999999999</v>
      </c>
      <c r="M564" s="27">
        <f>J564/'I Disease Parameters'!$E$12</f>
        <v>0.14811274085975007</v>
      </c>
      <c r="N564" s="27">
        <f>K564/'I Disease Parameters'!$E$13</f>
        <v>4.8073752971673774E-2</v>
      </c>
      <c r="O564" s="27">
        <f>L564/'I Disease Parameters'!$E$13</f>
        <v>4.9250000000000002E-2</v>
      </c>
      <c r="P564" s="27">
        <f>(1-L564)/'I Disease Parameters'!$E$13</f>
        <v>7.5000000000000067E-4</v>
      </c>
      <c r="Q564" s="19">
        <f t="shared" si="203"/>
        <v>583930.46112617722</v>
      </c>
      <c r="R564" s="17">
        <f t="shared" si="204"/>
        <v>5.7686041919455793</v>
      </c>
      <c r="S564" s="17">
        <f t="shared" si="205"/>
        <v>59.856716447720174</v>
      </c>
      <c r="T564" s="17">
        <f t="shared" si="206"/>
        <v>14.040464355804252</v>
      </c>
      <c r="U564" s="17">
        <f t="shared" si="207"/>
        <v>5240603.2748533795</v>
      </c>
      <c r="V564" s="17">
        <f t="shared" si="208"/>
        <v>15045.506743637277</v>
      </c>
      <c r="W564" s="17">
        <f t="shared" si="209"/>
        <v>5824613.4017645521</v>
      </c>
      <c r="X564" s="18">
        <f t="shared" ca="1" si="200"/>
        <v>218477.31787760227</v>
      </c>
      <c r="Y564" s="17">
        <f t="shared" si="210"/>
        <v>133.0357556756353</v>
      </c>
      <c r="Z564" s="17">
        <f t="shared" si="211"/>
        <v>-0.20435081283998624</v>
      </c>
      <c r="AA564" s="17">
        <f t="shared" si="212"/>
        <v>-2.1327013491763722</v>
      </c>
      <c r="AB564" s="17">
        <f t="shared" si="213"/>
        <v>-0.50026327964016915</v>
      </c>
      <c r="AC564" s="17">
        <f t="shared" si="214"/>
        <v>-67.974415387026966</v>
      </c>
      <c r="AD564" s="18">
        <f t="shared" si="215"/>
        <v>1.0905545726927812E-2</v>
      </c>
      <c r="AE564" s="19">
        <f>IF($B564&gt;$C$1,"",p_2*$Q563*($S563/$W563)+p_3*$Q563*($T563/$W563))</f>
        <v>0.99032200941856308</v>
      </c>
      <c r="AF564" s="17">
        <f>IF($B564&gt;$C$1,"",p_4*$R563)</f>
        <v>0.96761871077526163</v>
      </c>
      <c r="AG564" s="17">
        <f>IF($B564&gt;$C$1,"",p_5*$R563)</f>
        <v>0.22697229018185147</v>
      </c>
      <c r="AH564" s="18">
        <f t="shared" si="216"/>
        <v>1.194591000957113</v>
      </c>
      <c r="AI564" s="72"/>
      <c r="AJ564" s="73"/>
      <c r="AK564" s="73"/>
      <c r="AL564" s="72"/>
      <c r="AM564" s="73"/>
      <c r="AN564" s="73">
        <f t="shared" si="217"/>
        <v>518</v>
      </c>
      <c r="AO564" s="19" t="str">
        <f t="shared" ca="1" si="218"/>
        <v>-</v>
      </c>
      <c r="AP564" s="17" t="str">
        <f t="shared" ca="1" si="219"/>
        <v>-</v>
      </c>
      <c r="AQ564" s="17" t="str">
        <f t="shared" ca="1" si="220"/>
        <v>-</v>
      </c>
      <c r="AR564" s="66" t="str">
        <f t="shared" ca="1" si="221"/>
        <v>-</v>
      </c>
    </row>
    <row r="565" spans="1:44" s="1" customFormat="1" ht="12" x14ac:dyDescent="0.35">
      <c r="A565" s="84"/>
      <c r="B565" s="40">
        <f t="shared" si="201"/>
        <v>562</v>
      </c>
      <c r="C565" s="41">
        <f t="shared" si="202"/>
        <v>44413</v>
      </c>
      <c r="D565" s="28">
        <f>'I Disease Parameters'!$E$6/(1000*365)</f>
        <v>2.4383561643835616E-5</v>
      </c>
      <c r="E565" s="28">
        <f>'I Disease Parameters'!$E$7/(1000*365)</f>
        <v>1.3698630136986302E-5</v>
      </c>
      <c r="F565" s="27">
        <f>(1-'I Disease Parameters'!$E$8)/'I Disease Parameters'!$E$10</f>
        <v>0.16200000000000001</v>
      </c>
      <c r="G565" s="27">
        <f>'I Disease Parameters'!$E$8/'I Disease Parameters'!$E$11</f>
        <v>3.7999999999999999E-2</v>
      </c>
      <c r="H565" s="27">
        <f>1/'I Disease Parameters'!$E$12</f>
        <v>0.05</v>
      </c>
      <c r="I565" s="27">
        <f>'I Disease Parameters'!$E$9/'I Disease Parameters'!$E$14</f>
        <v>0</v>
      </c>
      <c r="J565" s="82">
        <f t="shared" si="222"/>
        <v>2.9622548171950012</v>
      </c>
      <c r="K565" s="60">
        <f t="shared" si="223"/>
        <v>0.96147505943347544</v>
      </c>
      <c r="L565" s="30">
        <f t="shared" si="224"/>
        <v>0.98499999999999999</v>
      </c>
      <c r="M565" s="27">
        <f>J565/'I Disease Parameters'!$E$12</f>
        <v>0.14811274085975007</v>
      </c>
      <c r="N565" s="27">
        <f>K565/'I Disease Parameters'!$E$13</f>
        <v>4.8073752971673774E-2</v>
      </c>
      <c r="O565" s="27">
        <f>L565/'I Disease Parameters'!$E$13</f>
        <v>4.9250000000000002E-2</v>
      </c>
      <c r="P565" s="27">
        <f>(1-L565)/'I Disease Parameters'!$E$13</f>
        <v>7.5000000000000067E-4</v>
      </c>
      <c r="Q565" s="19">
        <f t="shared" si="203"/>
        <v>584063.53044031281</v>
      </c>
      <c r="R565" s="17">
        <f t="shared" si="204"/>
        <v>5.5712627168064133</v>
      </c>
      <c r="S565" s="17">
        <f t="shared" si="205"/>
        <v>57.797574549409525</v>
      </c>
      <c r="T565" s="17">
        <f t="shared" si="206"/>
        <v>13.557455762179808</v>
      </c>
      <c r="U565" s="17">
        <f t="shared" si="207"/>
        <v>5240535.1700961143</v>
      </c>
      <c r="V565" s="17">
        <f t="shared" si="208"/>
        <v>15045.517273985544</v>
      </c>
      <c r="W565" s="17">
        <f t="shared" si="209"/>
        <v>5824675.6268294556</v>
      </c>
      <c r="X565" s="18">
        <f t="shared" ca="1" si="200"/>
        <v>218477.31787760227</v>
      </c>
      <c r="Y565" s="17">
        <f t="shared" si="210"/>
        <v>133.06931413558777</v>
      </c>
      <c r="Z565" s="17">
        <f t="shared" si="211"/>
        <v>-0.197341475139166</v>
      </c>
      <c r="AA565" s="17">
        <f t="shared" si="212"/>
        <v>-2.0591418983106493</v>
      </c>
      <c r="AB565" s="17">
        <f t="shared" si="213"/>
        <v>-0.48300859362444371</v>
      </c>
      <c r="AC565" s="17">
        <f t="shared" si="214"/>
        <v>-68.1047572651878</v>
      </c>
      <c r="AD565" s="18">
        <f t="shared" si="215"/>
        <v>1.053034826691146E-2</v>
      </c>
      <c r="AE565" s="19">
        <f>IF($B565&gt;$C$1,"",p_2*$Q564*($S564/$W564)+p_3*$Q564*($T564/$W564))</f>
        <v>0.9564583852251819</v>
      </c>
      <c r="AF565" s="17">
        <f>IF($B565&gt;$C$1,"",p_4*$R564)</f>
        <v>0.93451387909518391</v>
      </c>
      <c r="AG565" s="17">
        <f>IF($B565&gt;$C$1,"",p_5*$R564)</f>
        <v>0.219206959293932</v>
      </c>
      <c r="AH565" s="18">
        <f t="shared" si="216"/>
        <v>1.153720838389116</v>
      </c>
      <c r="AI565" s="72"/>
      <c r="AJ565" s="73"/>
      <c r="AK565" s="73"/>
      <c r="AL565" s="72"/>
      <c r="AM565" s="73"/>
      <c r="AN565" s="73">
        <f t="shared" si="217"/>
        <v>518</v>
      </c>
      <c r="AO565" s="19" t="str">
        <f t="shared" ca="1" si="218"/>
        <v>-</v>
      </c>
      <c r="AP565" s="17" t="str">
        <f t="shared" ca="1" si="219"/>
        <v>-</v>
      </c>
      <c r="AQ565" s="17" t="str">
        <f t="shared" ca="1" si="220"/>
        <v>-</v>
      </c>
      <c r="AR565" s="66" t="str">
        <f t="shared" ca="1" si="221"/>
        <v>-</v>
      </c>
    </row>
    <row r="566" spans="1:44" s="1" customFormat="1" ht="12" x14ac:dyDescent="0.35">
      <c r="A566" s="84"/>
      <c r="B566" s="40">
        <f t="shared" si="201"/>
        <v>563</v>
      </c>
      <c r="C566" s="41">
        <f t="shared" si="202"/>
        <v>44414</v>
      </c>
      <c r="D566" s="28">
        <f>'I Disease Parameters'!$E$6/(1000*365)</f>
        <v>2.4383561643835616E-5</v>
      </c>
      <c r="E566" s="28">
        <f>'I Disease Parameters'!$E$7/(1000*365)</f>
        <v>1.3698630136986302E-5</v>
      </c>
      <c r="F566" s="27">
        <f>(1-'I Disease Parameters'!$E$8)/'I Disease Parameters'!$E$10</f>
        <v>0.16200000000000001</v>
      </c>
      <c r="G566" s="27">
        <f>'I Disease Parameters'!$E$8/'I Disease Parameters'!$E$11</f>
        <v>3.7999999999999999E-2</v>
      </c>
      <c r="H566" s="27">
        <f>1/'I Disease Parameters'!$E$12</f>
        <v>0.05</v>
      </c>
      <c r="I566" s="27">
        <f>'I Disease Parameters'!$E$9/'I Disease Parameters'!$E$14</f>
        <v>0</v>
      </c>
      <c r="J566" s="82">
        <f t="shared" si="222"/>
        <v>2.9622548171950012</v>
      </c>
      <c r="K566" s="60">
        <f t="shared" si="223"/>
        <v>0.96147505943347544</v>
      </c>
      <c r="L566" s="30">
        <f t="shared" si="224"/>
        <v>0.98499999999999999</v>
      </c>
      <c r="M566" s="27">
        <f>J566/'I Disease Parameters'!$E$12</f>
        <v>0.14811274085975007</v>
      </c>
      <c r="N566" s="27">
        <f>K566/'I Disease Parameters'!$E$13</f>
        <v>4.8073752971673774E-2</v>
      </c>
      <c r="O566" s="27">
        <f>L566/'I Disease Parameters'!$E$13</f>
        <v>4.9250000000000002E-2</v>
      </c>
      <c r="P566" s="27">
        <f>(1-L566)/'I Disease Parameters'!$E$13</f>
        <v>7.5000000000000067E-4</v>
      </c>
      <c r="Q566" s="19">
        <f t="shared" si="203"/>
        <v>584196.63215155422</v>
      </c>
      <c r="R566" s="17">
        <f t="shared" si="204"/>
        <v>5.3806895356513547</v>
      </c>
      <c r="S566" s="17">
        <f t="shared" si="205"/>
        <v>55.809448634465127</v>
      </c>
      <c r="T566" s="17">
        <f t="shared" si="206"/>
        <v>13.091105238737375</v>
      </c>
      <c r="U566" s="17">
        <f t="shared" si="207"/>
        <v>5240466.9395265225</v>
      </c>
      <c r="V566" s="17">
        <f t="shared" si="208"/>
        <v>15045.527442077366</v>
      </c>
      <c r="W566" s="17">
        <f t="shared" si="209"/>
        <v>5824737.8529214859</v>
      </c>
      <c r="X566" s="18">
        <f t="shared" ca="1" si="200"/>
        <v>218477.31787760227</v>
      </c>
      <c r="Y566" s="17">
        <f t="shared" si="210"/>
        <v>133.10171124141198</v>
      </c>
      <c r="Z566" s="17">
        <f t="shared" si="211"/>
        <v>-0.19057318115505861</v>
      </c>
      <c r="AA566" s="17">
        <f t="shared" si="212"/>
        <v>-1.9881259149443977</v>
      </c>
      <c r="AB566" s="17">
        <f t="shared" si="213"/>
        <v>-0.46635052344243277</v>
      </c>
      <c r="AC566" s="17">
        <f t="shared" si="214"/>
        <v>-68.230569591745734</v>
      </c>
      <c r="AD566" s="18">
        <f t="shared" si="215"/>
        <v>1.0168091821469716E-2</v>
      </c>
      <c r="AE566" s="19">
        <f>IF($B566&gt;$C$1,"",p_2*$Q565*($S565/$W565)+p_3*$Q565*($T565/$W565))</f>
        <v>0.92375568087357751</v>
      </c>
      <c r="AF566" s="17">
        <f>IF($B566&gt;$C$1,"",p_4*$R565)</f>
        <v>0.90254456012263895</v>
      </c>
      <c r="AG566" s="17">
        <f>IF($B566&gt;$C$1,"",p_5*$R565)</f>
        <v>0.2117079832386437</v>
      </c>
      <c r="AH566" s="18">
        <f t="shared" si="216"/>
        <v>1.1142525433612827</v>
      </c>
      <c r="AI566" s="72"/>
      <c r="AJ566" s="73"/>
      <c r="AK566" s="73"/>
      <c r="AL566" s="72"/>
      <c r="AM566" s="73"/>
      <c r="AN566" s="73">
        <f t="shared" si="217"/>
        <v>518</v>
      </c>
      <c r="AO566" s="19" t="str">
        <f t="shared" ca="1" si="218"/>
        <v>-</v>
      </c>
      <c r="AP566" s="17" t="str">
        <f t="shared" ca="1" si="219"/>
        <v>-</v>
      </c>
      <c r="AQ566" s="17" t="str">
        <f t="shared" ca="1" si="220"/>
        <v>-</v>
      </c>
      <c r="AR566" s="66" t="str">
        <f t="shared" ca="1" si="221"/>
        <v>-</v>
      </c>
    </row>
    <row r="567" spans="1:44" s="1" customFormat="1" ht="12" x14ac:dyDescent="0.35">
      <c r="A567" s="84"/>
      <c r="B567" s="40">
        <f t="shared" si="201"/>
        <v>564</v>
      </c>
      <c r="C567" s="41">
        <f t="shared" si="202"/>
        <v>44415</v>
      </c>
      <c r="D567" s="28">
        <f>'I Disease Parameters'!$E$6/(1000*365)</f>
        <v>2.4383561643835616E-5</v>
      </c>
      <c r="E567" s="28">
        <f>'I Disease Parameters'!$E$7/(1000*365)</f>
        <v>1.3698630136986302E-5</v>
      </c>
      <c r="F567" s="27">
        <f>(1-'I Disease Parameters'!$E$8)/'I Disease Parameters'!$E$10</f>
        <v>0.16200000000000001</v>
      </c>
      <c r="G567" s="27">
        <f>'I Disease Parameters'!$E$8/'I Disease Parameters'!$E$11</f>
        <v>3.7999999999999999E-2</v>
      </c>
      <c r="H567" s="27">
        <f>1/'I Disease Parameters'!$E$12</f>
        <v>0.05</v>
      </c>
      <c r="I567" s="27">
        <f>'I Disease Parameters'!$E$9/'I Disease Parameters'!$E$14</f>
        <v>0</v>
      </c>
      <c r="J567" s="82">
        <f t="shared" si="222"/>
        <v>2.9622548171950012</v>
      </c>
      <c r="K567" s="60">
        <f t="shared" si="223"/>
        <v>0.96147505943347544</v>
      </c>
      <c r="L567" s="30">
        <f t="shared" si="224"/>
        <v>0.98499999999999999</v>
      </c>
      <c r="M567" s="27">
        <f>J567/'I Disease Parameters'!$E$12</f>
        <v>0.14811274085975007</v>
      </c>
      <c r="N567" s="27">
        <f>K567/'I Disease Parameters'!$E$13</f>
        <v>4.8073752971673774E-2</v>
      </c>
      <c r="O567" s="27">
        <f>L567/'I Disease Parameters'!$E$13</f>
        <v>4.9250000000000002E-2</v>
      </c>
      <c r="P567" s="27">
        <f>(1-L567)/'I Disease Parameters'!$E$13</f>
        <v>7.5000000000000067E-4</v>
      </c>
      <c r="Q567" s="19">
        <f t="shared" si="203"/>
        <v>584329.76513846382</v>
      </c>
      <c r="R567" s="17">
        <f t="shared" si="204"/>
        <v>5.1966519156795066</v>
      </c>
      <c r="S567" s="17">
        <f t="shared" si="205"/>
        <v>53.8898833945224</v>
      </c>
      <c r="T567" s="17">
        <f t="shared" si="206"/>
        <v>12.640836848946508</v>
      </c>
      <c r="U567" s="17">
        <f t="shared" si="207"/>
        <v>5240398.5875175372</v>
      </c>
      <c r="V567" s="17">
        <f t="shared" si="208"/>
        <v>15045.537260406294</v>
      </c>
      <c r="W567" s="17">
        <f t="shared" si="209"/>
        <v>5824800.0800281605</v>
      </c>
      <c r="X567" s="18">
        <f t="shared" ca="1" si="200"/>
        <v>218477.31787760227</v>
      </c>
      <c r="Y567" s="17">
        <f t="shared" si="210"/>
        <v>133.13298690959346</v>
      </c>
      <c r="Z567" s="17">
        <f t="shared" si="211"/>
        <v>-0.18403761997184809</v>
      </c>
      <c r="AA567" s="17">
        <f t="shared" si="212"/>
        <v>-1.9195652399427274</v>
      </c>
      <c r="AB567" s="17">
        <f t="shared" si="213"/>
        <v>-0.45026838979086747</v>
      </c>
      <c r="AC567" s="17">
        <f t="shared" si="214"/>
        <v>-68.352008985355496</v>
      </c>
      <c r="AD567" s="18">
        <f t="shared" si="215"/>
        <v>9.8183289283042541E-3</v>
      </c>
      <c r="AE567" s="19">
        <f>IF($B567&gt;$C$1,"",p_2*$Q566*($S566/$W566)+p_3*$Q566*($T566/$W566))</f>
        <v>0.89217399523425445</v>
      </c>
      <c r="AF567" s="17">
        <f>IF($B567&gt;$C$1,"",p_4*$R566)</f>
        <v>0.87167170477551947</v>
      </c>
      <c r="AG567" s="17">
        <f>IF($B567&gt;$C$1,"",p_5*$R566)</f>
        <v>0.20446620235475146</v>
      </c>
      <c r="AH567" s="18">
        <f t="shared" si="216"/>
        <v>1.076137907130271</v>
      </c>
      <c r="AI567" s="72"/>
      <c r="AJ567" s="73"/>
      <c r="AK567" s="73"/>
      <c r="AL567" s="72"/>
      <c r="AM567" s="73"/>
      <c r="AN567" s="73">
        <f t="shared" si="217"/>
        <v>518</v>
      </c>
      <c r="AO567" s="19" t="str">
        <f t="shared" ca="1" si="218"/>
        <v>-</v>
      </c>
      <c r="AP567" s="17" t="str">
        <f t="shared" ca="1" si="219"/>
        <v>-</v>
      </c>
      <c r="AQ567" s="17" t="str">
        <f t="shared" ca="1" si="220"/>
        <v>-</v>
      </c>
      <c r="AR567" s="66" t="str">
        <f t="shared" ca="1" si="221"/>
        <v>-</v>
      </c>
    </row>
    <row r="568" spans="1:44" s="1" customFormat="1" ht="12" x14ac:dyDescent="0.35">
      <c r="A568" s="84"/>
      <c r="B568" s="40">
        <f t="shared" si="201"/>
        <v>565</v>
      </c>
      <c r="C568" s="41">
        <f t="shared" si="202"/>
        <v>44416</v>
      </c>
      <c r="D568" s="28">
        <f>'I Disease Parameters'!$E$6/(1000*365)</f>
        <v>2.4383561643835616E-5</v>
      </c>
      <c r="E568" s="28">
        <f>'I Disease Parameters'!$E$7/(1000*365)</f>
        <v>1.3698630136986302E-5</v>
      </c>
      <c r="F568" s="27">
        <f>(1-'I Disease Parameters'!$E$8)/'I Disease Parameters'!$E$10</f>
        <v>0.16200000000000001</v>
      </c>
      <c r="G568" s="27">
        <f>'I Disease Parameters'!$E$8/'I Disease Parameters'!$E$11</f>
        <v>3.7999999999999999E-2</v>
      </c>
      <c r="H568" s="27">
        <f>1/'I Disease Parameters'!$E$12</f>
        <v>0.05</v>
      </c>
      <c r="I568" s="27">
        <f>'I Disease Parameters'!$E$9/'I Disease Parameters'!$E$14</f>
        <v>0</v>
      </c>
      <c r="J568" s="82">
        <f t="shared" si="222"/>
        <v>2.9622548171950012</v>
      </c>
      <c r="K568" s="60">
        <f t="shared" si="223"/>
        <v>0.96147505943347544</v>
      </c>
      <c r="L568" s="30">
        <f t="shared" si="224"/>
        <v>0.98499999999999999</v>
      </c>
      <c r="M568" s="27">
        <f>J568/'I Disease Parameters'!$E$12</f>
        <v>0.14811274085975007</v>
      </c>
      <c r="N568" s="27">
        <f>K568/'I Disease Parameters'!$E$13</f>
        <v>4.8073752971673774E-2</v>
      </c>
      <c r="O568" s="27">
        <f>L568/'I Disease Parameters'!$E$13</f>
        <v>4.9250000000000002E-2</v>
      </c>
      <c r="P568" s="27">
        <f>(1-L568)/'I Disease Parameters'!$E$13</f>
        <v>7.5000000000000067E-4</v>
      </c>
      <c r="Q568" s="19">
        <f t="shared" si="203"/>
        <v>584462.92831814534</v>
      </c>
      <c r="R568" s="17">
        <f t="shared" si="204"/>
        <v>5.0189251476802834</v>
      </c>
      <c r="S568" s="17">
        <f t="shared" si="205"/>
        <v>52.036508617555612</v>
      </c>
      <c r="T568" s="17">
        <f t="shared" si="206"/>
        <v>12.206094617146388</v>
      </c>
      <c r="U568" s="17">
        <f t="shared" si="207"/>
        <v>5240330.1182909012</v>
      </c>
      <c r="V568" s="17">
        <f t="shared" si="208"/>
        <v>15045.546741033932</v>
      </c>
      <c r="W568" s="17">
        <f t="shared" si="209"/>
        <v>5824862.3081374289</v>
      </c>
      <c r="X568" s="18">
        <f t="shared" ca="1" si="200"/>
        <v>218477.31787760227</v>
      </c>
      <c r="Y568" s="17">
        <f t="shared" si="210"/>
        <v>133.16317968151998</v>
      </c>
      <c r="Z568" s="17">
        <f t="shared" si="211"/>
        <v>-0.17772676799922316</v>
      </c>
      <c r="AA568" s="17">
        <f t="shared" si="212"/>
        <v>-1.8533747769667883</v>
      </c>
      <c r="AB568" s="17">
        <f t="shared" si="213"/>
        <v>-0.43474223180012039</v>
      </c>
      <c r="AC568" s="17">
        <f t="shared" si="214"/>
        <v>-68.469226635992527</v>
      </c>
      <c r="AD568" s="18">
        <f t="shared" si="215"/>
        <v>9.4806276374583831E-3</v>
      </c>
      <c r="AE568" s="19">
        <f>IF($B568&gt;$C$1,"",p_2*$Q567*($S567/$W567)+p_3*$Q567*($T567/$W567))</f>
        <v>0.86167480214922143</v>
      </c>
      <c r="AF568" s="17">
        <f>IF($B568&gt;$C$1,"",p_4*$R567)</f>
        <v>0.84185761034008011</v>
      </c>
      <c r="AG568" s="17">
        <f>IF($B568&gt;$C$1,"",p_5*$R567)</f>
        <v>0.19747277279582123</v>
      </c>
      <c r="AH568" s="18">
        <f t="shared" si="216"/>
        <v>1.0393303831359013</v>
      </c>
      <c r="AI568" s="72"/>
      <c r="AJ568" s="73"/>
      <c r="AK568" s="73"/>
      <c r="AL568" s="72"/>
      <c r="AM568" s="73"/>
      <c r="AN568" s="73">
        <f t="shared" si="217"/>
        <v>518</v>
      </c>
      <c r="AO568" s="19" t="str">
        <f t="shared" ca="1" si="218"/>
        <v>-</v>
      </c>
      <c r="AP568" s="17" t="str">
        <f t="shared" ca="1" si="219"/>
        <v>-</v>
      </c>
      <c r="AQ568" s="17" t="str">
        <f t="shared" ca="1" si="220"/>
        <v>-</v>
      </c>
      <c r="AR568" s="66" t="str">
        <f t="shared" ca="1" si="221"/>
        <v>-</v>
      </c>
    </row>
    <row r="569" spans="1:44" s="1" customFormat="1" ht="12" x14ac:dyDescent="0.35">
      <c r="A569" s="84"/>
      <c r="B569" s="40">
        <f t="shared" si="201"/>
        <v>566</v>
      </c>
      <c r="C569" s="41">
        <f t="shared" si="202"/>
        <v>44417</v>
      </c>
      <c r="D569" s="28">
        <f>'I Disease Parameters'!$E$6/(1000*365)</f>
        <v>2.4383561643835616E-5</v>
      </c>
      <c r="E569" s="28">
        <f>'I Disease Parameters'!$E$7/(1000*365)</f>
        <v>1.3698630136986302E-5</v>
      </c>
      <c r="F569" s="27">
        <f>(1-'I Disease Parameters'!$E$8)/'I Disease Parameters'!$E$10</f>
        <v>0.16200000000000001</v>
      </c>
      <c r="G569" s="27">
        <f>'I Disease Parameters'!$E$8/'I Disease Parameters'!$E$11</f>
        <v>3.7999999999999999E-2</v>
      </c>
      <c r="H569" s="27">
        <f>1/'I Disease Parameters'!$E$12</f>
        <v>0.05</v>
      </c>
      <c r="I569" s="27">
        <f>'I Disease Parameters'!$E$9/'I Disease Parameters'!$E$14</f>
        <v>0</v>
      </c>
      <c r="J569" s="82">
        <f t="shared" si="222"/>
        <v>2.9622548171950012</v>
      </c>
      <c r="K569" s="60">
        <f t="shared" si="223"/>
        <v>0.96147505943347544</v>
      </c>
      <c r="L569" s="30">
        <f t="shared" si="224"/>
        <v>0.98499999999999999</v>
      </c>
      <c r="M569" s="27">
        <f>J569/'I Disease Parameters'!$E$12</f>
        <v>0.14811274085975007</v>
      </c>
      <c r="N569" s="27">
        <f>K569/'I Disease Parameters'!$E$13</f>
        <v>4.8073752971673774E-2</v>
      </c>
      <c r="O569" s="27">
        <f>L569/'I Disease Parameters'!$E$13</f>
        <v>4.9250000000000002E-2</v>
      </c>
      <c r="P569" s="27">
        <f>(1-L569)/'I Disease Parameters'!$E$13</f>
        <v>7.5000000000000067E-4</v>
      </c>
      <c r="Q569" s="19">
        <f t="shared" si="203"/>
        <v>584596.12064491585</v>
      </c>
      <c r="R569" s="17">
        <f t="shared" si="204"/>
        <v>4.847292268670035</v>
      </c>
      <c r="S569" s="17">
        <f t="shared" si="205"/>
        <v>50.247036231716869</v>
      </c>
      <c r="T569" s="17">
        <f t="shared" si="206"/>
        <v>11.786341835125342</v>
      </c>
      <c r="U569" s="17">
        <f t="shared" si="207"/>
        <v>5240261.5359224053</v>
      </c>
      <c r="V569" s="17">
        <f t="shared" si="208"/>
        <v>15045.555895604894</v>
      </c>
      <c r="W569" s="17">
        <f t="shared" si="209"/>
        <v>5824924.5372376563</v>
      </c>
      <c r="X569" s="18">
        <f t="shared" ca="1" si="200"/>
        <v>218477.31787760227</v>
      </c>
      <c r="Y569" s="17">
        <f t="shared" si="210"/>
        <v>133.19232677051332</v>
      </c>
      <c r="Z569" s="17">
        <f t="shared" si="211"/>
        <v>-0.17163287901024837</v>
      </c>
      <c r="AA569" s="17">
        <f t="shared" si="212"/>
        <v>-1.7894723858387422</v>
      </c>
      <c r="AB569" s="17">
        <f t="shared" si="213"/>
        <v>-0.41975278202104604</v>
      </c>
      <c r="AC569" s="17">
        <f t="shared" si="214"/>
        <v>-68.582368495874107</v>
      </c>
      <c r="AD569" s="18">
        <f t="shared" si="215"/>
        <v>9.1545709619822446E-3</v>
      </c>
      <c r="AE569" s="19">
        <f>IF($B569&gt;$C$1,"",p_2*$Q568*($S568/$W568)+p_3*$Q568*($T568/$W568))</f>
        <v>0.83222090292509165</v>
      </c>
      <c r="AF569" s="17">
        <f>IF($B569&gt;$C$1,"",p_4*$R568)</f>
        <v>0.81306587392420593</v>
      </c>
      <c r="AG569" s="17">
        <f>IF($B569&gt;$C$1,"",p_5*$R568)</f>
        <v>0.19071915561185077</v>
      </c>
      <c r="AH569" s="18">
        <f t="shared" si="216"/>
        <v>1.0037850295360566</v>
      </c>
      <c r="AI569" s="72"/>
      <c r="AJ569" s="73"/>
      <c r="AK569" s="73"/>
      <c r="AL569" s="72"/>
      <c r="AM569" s="73"/>
      <c r="AN569" s="73">
        <f t="shared" si="217"/>
        <v>518</v>
      </c>
      <c r="AO569" s="19" t="str">
        <f t="shared" ca="1" si="218"/>
        <v>-</v>
      </c>
      <c r="AP569" s="17" t="str">
        <f t="shared" ca="1" si="219"/>
        <v>-</v>
      </c>
      <c r="AQ569" s="17" t="str">
        <f t="shared" ca="1" si="220"/>
        <v>-</v>
      </c>
      <c r="AR569" s="66" t="str">
        <f t="shared" ca="1" si="221"/>
        <v>-</v>
      </c>
    </row>
    <row r="570" spans="1:44" s="1" customFormat="1" ht="12" x14ac:dyDescent="0.35">
      <c r="A570" s="84"/>
      <c r="B570" s="40">
        <f t="shared" si="201"/>
        <v>567</v>
      </c>
      <c r="C570" s="41">
        <f t="shared" si="202"/>
        <v>44418</v>
      </c>
      <c r="D570" s="28">
        <f>'I Disease Parameters'!$E$6/(1000*365)</f>
        <v>2.4383561643835616E-5</v>
      </c>
      <c r="E570" s="28">
        <f>'I Disease Parameters'!$E$7/(1000*365)</f>
        <v>1.3698630136986302E-5</v>
      </c>
      <c r="F570" s="27">
        <f>(1-'I Disease Parameters'!$E$8)/'I Disease Parameters'!$E$10</f>
        <v>0.16200000000000001</v>
      </c>
      <c r="G570" s="27">
        <f>'I Disease Parameters'!$E$8/'I Disease Parameters'!$E$11</f>
        <v>3.7999999999999999E-2</v>
      </c>
      <c r="H570" s="27">
        <f>1/'I Disease Parameters'!$E$12</f>
        <v>0.05</v>
      </c>
      <c r="I570" s="27">
        <f>'I Disease Parameters'!$E$9/'I Disease Parameters'!$E$14</f>
        <v>0</v>
      </c>
      <c r="J570" s="82">
        <f t="shared" si="222"/>
        <v>2.9622548171950012</v>
      </c>
      <c r="K570" s="60">
        <f t="shared" si="223"/>
        <v>0.96147505943347544</v>
      </c>
      <c r="L570" s="30">
        <f t="shared" si="224"/>
        <v>0.98499999999999999</v>
      </c>
      <c r="M570" s="27">
        <f>J570/'I Disease Parameters'!$E$12</f>
        <v>0.14811274085975007</v>
      </c>
      <c r="N570" s="27">
        <f>K570/'I Disease Parameters'!$E$13</f>
        <v>4.8073752971673774E-2</v>
      </c>
      <c r="O570" s="27">
        <f>L570/'I Disease Parameters'!$E$13</f>
        <v>4.9250000000000002E-2</v>
      </c>
      <c r="P570" s="27">
        <f>(1-L570)/'I Disease Parameters'!$E$13</f>
        <v>7.5000000000000067E-4</v>
      </c>
      <c r="Q570" s="19">
        <f t="shared" si="203"/>
        <v>584729.34110902355</v>
      </c>
      <c r="R570" s="17">
        <f t="shared" si="204"/>
        <v>4.6815437941442832</v>
      </c>
      <c r="S570" s="17">
        <f t="shared" si="205"/>
        <v>48.519257452090756</v>
      </c>
      <c r="T570" s="17">
        <f t="shared" si="206"/>
        <v>11.381060392841068</v>
      </c>
      <c r="U570" s="17">
        <f t="shared" si="207"/>
        <v>5240192.8443469508</v>
      </c>
      <c r="V570" s="17">
        <f t="shared" si="208"/>
        <v>15045.564735361269</v>
      </c>
      <c r="W570" s="17">
        <f t="shared" si="209"/>
        <v>5824986.7673176136</v>
      </c>
      <c r="X570" s="18">
        <f t="shared" ca="1" si="200"/>
        <v>218477.31787760227</v>
      </c>
      <c r="Y570" s="17">
        <f t="shared" si="210"/>
        <v>133.2204641076969</v>
      </c>
      <c r="Z570" s="17">
        <f t="shared" si="211"/>
        <v>-0.16574847452575181</v>
      </c>
      <c r="AA570" s="17">
        <f t="shared" si="212"/>
        <v>-1.7277787796261137</v>
      </c>
      <c r="AB570" s="17">
        <f t="shared" si="213"/>
        <v>-0.40528144228427365</v>
      </c>
      <c r="AC570" s="17">
        <f t="shared" si="214"/>
        <v>-68.691575454548001</v>
      </c>
      <c r="AD570" s="18">
        <f t="shared" si="215"/>
        <v>8.8397563758917386E-3</v>
      </c>
      <c r="AE570" s="19">
        <f>IF($B570&gt;$C$1,"",p_2*$Q569*($S569/$W569)+p_3*$Q569*($T569/$W569))</f>
        <v>0.80377638047220878</v>
      </c>
      <c r="AF570" s="17">
        <f>IF($B570&gt;$C$1,"",p_4*$R569)</f>
        <v>0.78526134752454568</v>
      </c>
      <c r="AG570" s="17">
        <f>IF($B570&gt;$C$1,"",p_5*$R569)</f>
        <v>0.18419710620946134</v>
      </c>
      <c r="AH570" s="18">
        <f t="shared" si="216"/>
        <v>0.96945845373400696</v>
      </c>
      <c r="AI570" s="72"/>
      <c r="AJ570" s="73"/>
      <c r="AK570" s="73"/>
      <c r="AL570" s="72"/>
      <c r="AM570" s="73"/>
      <c r="AN570" s="73">
        <f t="shared" si="217"/>
        <v>518</v>
      </c>
      <c r="AO570" s="19" t="str">
        <f t="shared" ca="1" si="218"/>
        <v>-</v>
      </c>
      <c r="AP570" s="17" t="str">
        <f t="shared" ca="1" si="219"/>
        <v>-</v>
      </c>
      <c r="AQ570" s="17" t="str">
        <f t="shared" ca="1" si="220"/>
        <v>-</v>
      </c>
      <c r="AR570" s="66" t="str">
        <f t="shared" ca="1" si="221"/>
        <v>-</v>
      </c>
    </row>
    <row r="571" spans="1:44" s="1" customFormat="1" ht="12" x14ac:dyDescent="0.35">
      <c r="A571" s="84"/>
      <c r="B571" s="40">
        <f t="shared" si="201"/>
        <v>568</v>
      </c>
      <c r="C571" s="41">
        <f t="shared" si="202"/>
        <v>44419</v>
      </c>
      <c r="D571" s="28">
        <f>'I Disease Parameters'!$E$6/(1000*365)</f>
        <v>2.4383561643835616E-5</v>
      </c>
      <c r="E571" s="28">
        <f>'I Disease Parameters'!$E$7/(1000*365)</f>
        <v>1.3698630136986302E-5</v>
      </c>
      <c r="F571" s="27">
        <f>(1-'I Disease Parameters'!$E$8)/'I Disease Parameters'!$E$10</f>
        <v>0.16200000000000001</v>
      </c>
      <c r="G571" s="27">
        <f>'I Disease Parameters'!$E$8/'I Disease Parameters'!$E$11</f>
        <v>3.7999999999999999E-2</v>
      </c>
      <c r="H571" s="27">
        <f>1/'I Disease Parameters'!$E$12</f>
        <v>0.05</v>
      </c>
      <c r="I571" s="27">
        <f>'I Disease Parameters'!$E$9/'I Disease Parameters'!$E$14</f>
        <v>0</v>
      </c>
      <c r="J571" s="82">
        <f t="shared" si="222"/>
        <v>2.9622548171950012</v>
      </c>
      <c r="K571" s="60">
        <f t="shared" si="223"/>
        <v>0.96147505943347544</v>
      </c>
      <c r="L571" s="30">
        <f t="shared" si="224"/>
        <v>0.98499999999999999</v>
      </c>
      <c r="M571" s="27">
        <f>J571/'I Disease Parameters'!$E$12</f>
        <v>0.14811274085975007</v>
      </c>
      <c r="N571" s="27">
        <f>K571/'I Disease Parameters'!$E$13</f>
        <v>4.8073752971673774E-2</v>
      </c>
      <c r="O571" s="27">
        <f>L571/'I Disease Parameters'!$E$13</f>
        <v>4.9250000000000002E-2</v>
      </c>
      <c r="P571" s="27">
        <f>(1-L571)/'I Disease Parameters'!$E$13</f>
        <v>7.5000000000000067E-4</v>
      </c>
      <c r="Q571" s="19">
        <f t="shared" si="203"/>
        <v>584862.5887354099</v>
      </c>
      <c r="R571" s="17">
        <f t="shared" si="204"/>
        <v>4.5214774596111118</v>
      </c>
      <c r="S571" s="17">
        <f t="shared" si="205"/>
        <v>46.851040026775237</v>
      </c>
      <c r="T571" s="17">
        <f t="shared" si="206"/>
        <v>10.98975013243961</v>
      </c>
      <c r="U571" s="17">
        <f t="shared" si="207"/>
        <v>5240124.0473634265</v>
      </c>
      <c r="V571" s="17">
        <f t="shared" si="208"/>
        <v>15045.573271156563</v>
      </c>
      <c r="W571" s="17">
        <f t="shared" si="209"/>
        <v>5825048.9983664555</v>
      </c>
      <c r="X571" s="18">
        <f t="shared" ca="1" si="200"/>
        <v>218477.31787760227</v>
      </c>
      <c r="Y571" s="17">
        <f t="shared" si="210"/>
        <v>133.24762638635002</v>
      </c>
      <c r="Z571" s="17">
        <f t="shared" si="211"/>
        <v>-0.16006633453317143</v>
      </c>
      <c r="AA571" s="17">
        <f t="shared" si="212"/>
        <v>-1.6682174253155182</v>
      </c>
      <c r="AB571" s="17">
        <f t="shared" si="213"/>
        <v>-0.39131026040145755</v>
      </c>
      <c r="AC571" s="17">
        <f t="shared" si="214"/>
        <v>-68.796983524225652</v>
      </c>
      <c r="AD571" s="18">
        <f t="shared" si="215"/>
        <v>8.5357952939375537E-3</v>
      </c>
      <c r="AE571" s="19">
        <f>IF($B571&gt;$C$1,"",p_2*$Q570*($S570/$W570)+p_3*$Q570*($T570/$W570))</f>
        <v>0.77630655503259127</v>
      </c>
      <c r="AF571" s="17">
        <f>IF($B571&gt;$C$1,"",p_4*$R570)</f>
        <v>0.75841009465137388</v>
      </c>
      <c r="AG571" s="17">
        <f>IF($B571&gt;$C$1,"",p_5*$R570)</f>
        <v>0.17789866417748276</v>
      </c>
      <c r="AH571" s="18">
        <f t="shared" si="216"/>
        <v>0.93630875882885667</v>
      </c>
      <c r="AI571" s="72"/>
      <c r="AJ571" s="73"/>
      <c r="AK571" s="73"/>
      <c r="AL571" s="72"/>
      <c r="AM571" s="73"/>
      <c r="AN571" s="73">
        <f t="shared" si="217"/>
        <v>518</v>
      </c>
      <c r="AO571" s="19" t="str">
        <f t="shared" ca="1" si="218"/>
        <v>-</v>
      </c>
      <c r="AP571" s="17" t="str">
        <f t="shared" ca="1" si="219"/>
        <v>-</v>
      </c>
      <c r="AQ571" s="17" t="str">
        <f t="shared" ca="1" si="220"/>
        <v>-</v>
      </c>
      <c r="AR571" s="66" t="str">
        <f t="shared" ca="1" si="221"/>
        <v>-</v>
      </c>
    </row>
    <row r="572" spans="1:44" s="1" customFormat="1" ht="12" x14ac:dyDescent="0.35">
      <c r="A572" s="84"/>
      <c r="B572" s="40">
        <f t="shared" si="201"/>
        <v>569</v>
      </c>
      <c r="C572" s="41">
        <f t="shared" si="202"/>
        <v>44420</v>
      </c>
      <c r="D572" s="28">
        <f>'I Disease Parameters'!$E$6/(1000*365)</f>
        <v>2.4383561643835616E-5</v>
      </c>
      <c r="E572" s="28">
        <f>'I Disease Parameters'!$E$7/(1000*365)</f>
        <v>1.3698630136986302E-5</v>
      </c>
      <c r="F572" s="27">
        <f>(1-'I Disease Parameters'!$E$8)/'I Disease Parameters'!$E$10</f>
        <v>0.16200000000000001</v>
      </c>
      <c r="G572" s="27">
        <f>'I Disease Parameters'!$E$8/'I Disease Parameters'!$E$11</f>
        <v>3.7999999999999999E-2</v>
      </c>
      <c r="H572" s="27">
        <f>1/'I Disease Parameters'!$E$12</f>
        <v>0.05</v>
      </c>
      <c r="I572" s="27">
        <f>'I Disease Parameters'!$E$9/'I Disease Parameters'!$E$14</f>
        <v>0</v>
      </c>
      <c r="J572" s="82">
        <f t="shared" si="222"/>
        <v>2.9622548171950012</v>
      </c>
      <c r="K572" s="60">
        <f t="shared" si="223"/>
        <v>0.96147505943347544</v>
      </c>
      <c r="L572" s="30">
        <f t="shared" si="224"/>
        <v>0.98499999999999999</v>
      </c>
      <c r="M572" s="27">
        <f>J572/'I Disease Parameters'!$E$12</f>
        <v>0.14811274085975007</v>
      </c>
      <c r="N572" s="27">
        <f>K572/'I Disease Parameters'!$E$13</f>
        <v>4.8073752971673774E-2</v>
      </c>
      <c r="O572" s="27">
        <f>L572/'I Disease Parameters'!$E$13</f>
        <v>4.9250000000000002E-2</v>
      </c>
      <c r="P572" s="27">
        <f>(1-L572)/'I Disease Parameters'!$E$13</f>
        <v>7.5000000000000067E-4</v>
      </c>
      <c r="Q572" s="19">
        <f t="shared" si="203"/>
        <v>584995.86258251441</v>
      </c>
      <c r="R572" s="17">
        <f t="shared" si="204"/>
        <v>4.3668979710829827</v>
      </c>
      <c r="S572" s="17">
        <f t="shared" si="205"/>
        <v>45.240325578824617</v>
      </c>
      <c r="T572" s="17">
        <f t="shared" si="206"/>
        <v>10.611928224760488</v>
      </c>
      <c r="U572" s="17">
        <f t="shared" si="207"/>
        <v>5240055.1486394256</v>
      </c>
      <c r="V572" s="17">
        <f t="shared" si="208"/>
        <v>15045.581513469162</v>
      </c>
      <c r="W572" s="17">
        <f t="shared" si="209"/>
        <v>5825111.2303737151</v>
      </c>
      <c r="X572" s="18">
        <f t="shared" ca="1" si="200"/>
        <v>218477.31787760227</v>
      </c>
      <c r="Y572" s="17">
        <f t="shared" si="210"/>
        <v>133.27384710451588</v>
      </c>
      <c r="Z572" s="17">
        <f t="shared" si="211"/>
        <v>-0.15457948852812908</v>
      </c>
      <c r="AA572" s="17">
        <f t="shared" si="212"/>
        <v>-1.6107144479506204</v>
      </c>
      <c r="AB572" s="17">
        <f t="shared" si="213"/>
        <v>-0.37782190767912205</v>
      </c>
      <c r="AC572" s="17">
        <f t="shared" si="214"/>
        <v>-68.898724000900984</v>
      </c>
      <c r="AD572" s="18">
        <f t="shared" si="215"/>
        <v>8.2423125986679224E-3</v>
      </c>
      <c r="AE572" s="19">
        <f>IF($B572&gt;$C$1,"",p_2*$Q571*($S571/$W571)+p_3*$Q571*($T571/$W571))</f>
        <v>0.74977794144148568</v>
      </c>
      <c r="AF572" s="17">
        <f>IF($B572&gt;$C$1,"",p_4*$R571)</f>
        <v>0.73247934845700013</v>
      </c>
      <c r="AG572" s="17">
        <f>IF($B572&gt;$C$1,"",p_5*$R571)</f>
        <v>0.17181614346522225</v>
      </c>
      <c r="AH572" s="18">
        <f t="shared" si="216"/>
        <v>0.90429549192222236</v>
      </c>
      <c r="AI572" s="72"/>
      <c r="AJ572" s="73"/>
      <c r="AK572" s="73"/>
      <c r="AL572" s="72"/>
      <c r="AM572" s="73"/>
      <c r="AN572" s="73">
        <f t="shared" si="217"/>
        <v>518</v>
      </c>
      <c r="AO572" s="19" t="str">
        <f t="shared" ca="1" si="218"/>
        <v>-</v>
      </c>
      <c r="AP572" s="17" t="str">
        <f t="shared" ca="1" si="219"/>
        <v>-</v>
      </c>
      <c r="AQ572" s="17" t="str">
        <f t="shared" ca="1" si="220"/>
        <v>-</v>
      </c>
      <c r="AR572" s="66" t="str">
        <f t="shared" ca="1" si="221"/>
        <v>-</v>
      </c>
    </row>
    <row r="573" spans="1:44" s="1" customFormat="1" ht="12" x14ac:dyDescent="0.35">
      <c r="A573" s="84"/>
      <c r="B573" s="40">
        <f t="shared" si="201"/>
        <v>570</v>
      </c>
      <c r="C573" s="41">
        <f t="shared" si="202"/>
        <v>44421</v>
      </c>
      <c r="D573" s="28">
        <f>'I Disease Parameters'!$E$6/(1000*365)</f>
        <v>2.4383561643835616E-5</v>
      </c>
      <c r="E573" s="28">
        <f>'I Disease Parameters'!$E$7/(1000*365)</f>
        <v>1.3698630136986302E-5</v>
      </c>
      <c r="F573" s="27">
        <f>(1-'I Disease Parameters'!$E$8)/'I Disease Parameters'!$E$10</f>
        <v>0.16200000000000001</v>
      </c>
      <c r="G573" s="27">
        <f>'I Disease Parameters'!$E$8/'I Disease Parameters'!$E$11</f>
        <v>3.7999999999999999E-2</v>
      </c>
      <c r="H573" s="27">
        <f>1/'I Disease Parameters'!$E$12</f>
        <v>0.05</v>
      </c>
      <c r="I573" s="27">
        <f>'I Disease Parameters'!$E$9/'I Disease Parameters'!$E$14</f>
        <v>0</v>
      </c>
      <c r="J573" s="82">
        <f t="shared" si="222"/>
        <v>2.9622548171950012</v>
      </c>
      <c r="K573" s="60">
        <f t="shared" si="223"/>
        <v>0.96147505943347544</v>
      </c>
      <c r="L573" s="30">
        <f t="shared" si="224"/>
        <v>0.98499999999999999</v>
      </c>
      <c r="M573" s="27">
        <f>J573/'I Disease Parameters'!$E$12</f>
        <v>0.14811274085975007</v>
      </c>
      <c r="N573" s="27">
        <f>K573/'I Disease Parameters'!$E$13</f>
        <v>4.8073752971673774E-2</v>
      </c>
      <c r="O573" s="27">
        <f>L573/'I Disease Parameters'!$E$13</f>
        <v>4.9250000000000002E-2</v>
      </c>
      <c r="P573" s="27">
        <f>(1-L573)/'I Disease Parameters'!$E$13</f>
        <v>7.5000000000000067E-4</v>
      </c>
      <c r="Q573" s="19">
        <f t="shared" si="203"/>
        <v>585129.16174112132</v>
      </c>
      <c r="R573" s="17">
        <f t="shared" si="204"/>
        <v>4.2176167642154692</v>
      </c>
      <c r="S573" s="17">
        <f t="shared" si="205"/>
        <v>43.68512704071145</v>
      </c>
      <c r="T573" s="17">
        <f t="shared" si="206"/>
        <v>10.247128567543827</v>
      </c>
      <c r="U573" s="17">
        <f t="shared" si="207"/>
        <v>5239986.1517157909</v>
      </c>
      <c r="V573" s="17">
        <f t="shared" si="208"/>
        <v>15045.589472415331</v>
      </c>
      <c r="W573" s="17">
        <f t="shared" si="209"/>
        <v>5825173.4633292845</v>
      </c>
      <c r="X573" s="18">
        <f t="shared" ca="1" si="200"/>
        <v>218477.31787760227</v>
      </c>
      <c r="Y573" s="17">
        <f t="shared" si="210"/>
        <v>133.29915860691108</v>
      </c>
      <c r="Z573" s="17">
        <f t="shared" si="211"/>
        <v>-0.14928120686751356</v>
      </c>
      <c r="AA573" s="17">
        <f t="shared" si="212"/>
        <v>-1.5551985381131672</v>
      </c>
      <c r="AB573" s="17">
        <f t="shared" si="213"/>
        <v>-0.36479965721666119</v>
      </c>
      <c r="AC573" s="17">
        <f t="shared" si="214"/>
        <v>-68.996923634782434</v>
      </c>
      <c r="AD573" s="18">
        <f t="shared" si="215"/>
        <v>7.9589461693103658E-3</v>
      </c>
      <c r="AE573" s="19">
        <f>IF($B573&gt;$C$1,"",p_2*$Q572*($S572/$W572)+p_3*$Q572*($T572/$W572))</f>
        <v>0.7241582078692349</v>
      </c>
      <c r="AF573" s="17">
        <f>IF($B573&gt;$C$1,"",p_4*$R572)</f>
        <v>0.70743747131544321</v>
      </c>
      <c r="AG573" s="17">
        <f>IF($B573&gt;$C$1,"",p_5*$R572)</f>
        <v>0.16594212290115334</v>
      </c>
      <c r="AH573" s="18">
        <f t="shared" si="216"/>
        <v>0.8733795942165965</v>
      </c>
      <c r="AI573" s="72"/>
      <c r="AJ573" s="73"/>
      <c r="AK573" s="73"/>
      <c r="AL573" s="72"/>
      <c r="AM573" s="73"/>
      <c r="AN573" s="73">
        <f t="shared" si="217"/>
        <v>518</v>
      </c>
      <c r="AO573" s="19" t="str">
        <f t="shared" ca="1" si="218"/>
        <v>-</v>
      </c>
      <c r="AP573" s="17" t="str">
        <f t="shared" ca="1" si="219"/>
        <v>-</v>
      </c>
      <c r="AQ573" s="17" t="str">
        <f t="shared" ca="1" si="220"/>
        <v>-</v>
      </c>
      <c r="AR573" s="66" t="str">
        <f t="shared" ca="1" si="221"/>
        <v>-</v>
      </c>
    </row>
    <row r="574" spans="1:44" s="1" customFormat="1" ht="12" x14ac:dyDescent="0.35">
      <c r="A574" s="84"/>
      <c r="B574" s="40">
        <f t="shared" si="201"/>
        <v>571</v>
      </c>
      <c r="C574" s="41">
        <f t="shared" si="202"/>
        <v>44422</v>
      </c>
      <c r="D574" s="28">
        <f>'I Disease Parameters'!$E$6/(1000*365)</f>
        <v>2.4383561643835616E-5</v>
      </c>
      <c r="E574" s="28">
        <f>'I Disease Parameters'!$E$7/(1000*365)</f>
        <v>1.3698630136986302E-5</v>
      </c>
      <c r="F574" s="27">
        <f>(1-'I Disease Parameters'!$E$8)/'I Disease Parameters'!$E$10</f>
        <v>0.16200000000000001</v>
      </c>
      <c r="G574" s="27">
        <f>'I Disease Parameters'!$E$8/'I Disease Parameters'!$E$11</f>
        <v>3.7999999999999999E-2</v>
      </c>
      <c r="H574" s="27">
        <f>1/'I Disease Parameters'!$E$12</f>
        <v>0.05</v>
      </c>
      <c r="I574" s="27">
        <f>'I Disease Parameters'!$E$9/'I Disease Parameters'!$E$14</f>
        <v>0</v>
      </c>
      <c r="J574" s="82">
        <f t="shared" si="222"/>
        <v>2.9622548171950012</v>
      </c>
      <c r="K574" s="60">
        <f t="shared" si="223"/>
        <v>0.96147505943347544</v>
      </c>
      <c r="L574" s="30">
        <f t="shared" si="224"/>
        <v>0.98499999999999999</v>
      </c>
      <c r="M574" s="27">
        <f>J574/'I Disease Parameters'!$E$12</f>
        <v>0.14811274085975007</v>
      </c>
      <c r="N574" s="27">
        <f>K574/'I Disease Parameters'!$E$13</f>
        <v>4.8073752971673774E-2</v>
      </c>
      <c r="O574" s="27">
        <f>L574/'I Disease Parameters'!$E$13</f>
        <v>4.9250000000000002E-2</v>
      </c>
      <c r="P574" s="27">
        <f>(1-L574)/'I Disease Parameters'!$E$13</f>
        <v>7.5000000000000067E-4</v>
      </c>
      <c r="Q574" s="19">
        <f t="shared" si="203"/>
        <v>585262.4853332456</v>
      </c>
      <c r="R574" s="17">
        <f t="shared" si="204"/>
        <v>4.0734517717923033</v>
      </c>
      <c r="S574" s="17">
        <f t="shared" si="205"/>
        <v>42.183526178080967</v>
      </c>
      <c r="T574" s="17">
        <f t="shared" si="206"/>
        <v>9.8949012045826112</v>
      </c>
      <c r="U574" s="17">
        <f t="shared" si="207"/>
        <v>5239917.0600110097</v>
      </c>
      <c r="V574" s="17">
        <f t="shared" si="208"/>
        <v>15045.597157761757</v>
      </c>
      <c r="W574" s="17">
        <f t="shared" si="209"/>
        <v>5825235.69722341</v>
      </c>
      <c r="X574" s="18">
        <f t="shared" ca="1" si="200"/>
        <v>218477.31787760227</v>
      </c>
      <c r="Y574" s="17">
        <f t="shared" si="210"/>
        <v>133.323592124274</v>
      </c>
      <c r="Z574" s="17">
        <f t="shared" si="211"/>
        <v>-0.14416499242316583</v>
      </c>
      <c r="AA574" s="17">
        <f t="shared" si="212"/>
        <v>-1.5016008626304824</v>
      </c>
      <c r="AB574" s="17">
        <f t="shared" si="213"/>
        <v>-0.35222736296121582</v>
      </c>
      <c r="AC574" s="17">
        <f t="shared" si="214"/>
        <v>-69.091704781167209</v>
      </c>
      <c r="AD574" s="18">
        <f t="shared" si="215"/>
        <v>7.6853464252053527E-3</v>
      </c>
      <c r="AE574" s="19">
        <f>IF($B574&gt;$C$1,"",p_2*$Q573*($S573/$W573)+p_3*$Q573*($T573/$W573))</f>
        <v>0.69941613599203967</v>
      </c>
      <c r="AF574" s="17">
        <f>IF($B574&gt;$C$1,"",p_4*$R573)</f>
        <v>0.68325391580290606</v>
      </c>
      <c r="AG574" s="17">
        <f>IF($B574&gt;$C$1,"",p_5*$R573)</f>
        <v>0.16026943704018781</v>
      </c>
      <c r="AH574" s="18">
        <f t="shared" si="216"/>
        <v>0.84352335284309388</v>
      </c>
      <c r="AI574" s="72"/>
      <c r="AJ574" s="73"/>
      <c r="AK574" s="73"/>
      <c r="AL574" s="72"/>
      <c r="AM574" s="73"/>
      <c r="AN574" s="73">
        <f t="shared" si="217"/>
        <v>518</v>
      </c>
      <c r="AO574" s="19" t="str">
        <f t="shared" ca="1" si="218"/>
        <v>-</v>
      </c>
      <c r="AP574" s="17" t="str">
        <f t="shared" ca="1" si="219"/>
        <v>-</v>
      </c>
      <c r="AQ574" s="17" t="str">
        <f t="shared" ca="1" si="220"/>
        <v>-</v>
      </c>
      <c r="AR574" s="66" t="str">
        <f t="shared" ca="1" si="221"/>
        <v>-</v>
      </c>
    </row>
    <row r="575" spans="1:44" s="1" customFormat="1" ht="12" x14ac:dyDescent="0.35">
      <c r="A575" s="84"/>
      <c r="B575" s="40">
        <f t="shared" si="201"/>
        <v>572</v>
      </c>
      <c r="C575" s="41">
        <f t="shared" si="202"/>
        <v>44423</v>
      </c>
      <c r="D575" s="28">
        <f>'I Disease Parameters'!$E$6/(1000*365)</f>
        <v>2.4383561643835616E-5</v>
      </c>
      <c r="E575" s="28">
        <f>'I Disease Parameters'!$E$7/(1000*365)</f>
        <v>1.3698630136986302E-5</v>
      </c>
      <c r="F575" s="27">
        <f>(1-'I Disease Parameters'!$E$8)/'I Disease Parameters'!$E$10</f>
        <v>0.16200000000000001</v>
      </c>
      <c r="G575" s="27">
        <f>'I Disease Parameters'!$E$8/'I Disease Parameters'!$E$11</f>
        <v>3.7999999999999999E-2</v>
      </c>
      <c r="H575" s="27">
        <f>1/'I Disease Parameters'!$E$12</f>
        <v>0.05</v>
      </c>
      <c r="I575" s="27">
        <f>'I Disease Parameters'!$E$9/'I Disease Parameters'!$E$14</f>
        <v>0</v>
      </c>
      <c r="J575" s="82">
        <f t="shared" si="222"/>
        <v>2.9622548171950012</v>
      </c>
      <c r="K575" s="60">
        <f t="shared" si="223"/>
        <v>0.96147505943347544</v>
      </c>
      <c r="L575" s="30">
        <f t="shared" si="224"/>
        <v>0.98499999999999999</v>
      </c>
      <c r="M575" s="27">
        <f>J575/'I Disease Parameters'!$E$12</f>
        <v>0.14811274085975007</v>
      </c>
      <c r="N575" s="27">
        <f>K575/'I Disease Parameters'!$E$13</f>
        <v>4.8073752971673774E-2</v>
      </c>
      <c r="O575" s="27">
        <f>L575/'I Disease Parameters'!$E$13</f>
        <v>4.9250000000000002E-2</v>
      </c>
      <c r="P575" s="27">
        <f>(1-L575)/'I Disease Parameters'!$E$13</f>
        <v>7.5000000000000067E-4</v>
      </c>
      <c r="Q575" s="19">
        <f t="shared" si="203"/>
        <v>585395.83251105668</v>
      </c>
      <c r="R575" s="17">
        <f t="shared" si="204"/>
        <v>3.934227199266608</v>
      </c>
      <c r="S575" s="17">
        <f t="shared" si="205"/>
        <v>40.733671199684288</v>
      </c>
      <c r="T575" s="17">
        <f t="shared" si="206"/>
        <v>9.5548117650897453</v>
      </c>
      <c r="U575" s="17">
        <f t="shared" si="207"/>
        <v>5239847.8768254491</v>
      </c>
      <c r="V575" s="17">
        <f t="shared" si="208"/>
        <v>15045.60457893766</v>
      </c>
      <c r="W575" s="17">
        <f t="shared" si="209"/>
        <v>5825297.9320466695</v>
      </c>
      <c r="X575" s="18">
        <f t="shared" ca="1" si="200"/>
        <v>218477.31787760227</v>
      </c>
      <c r="Y575" s="17">
        <f t="shared" si="210"/>
        <v>133.34717781108338</v>
      </c>
      <c r="Z575" s="17">
        <f t="shared" si="211"/>
        <v>-0.13922457252569531</v>
      </c>
      <c r="AA575" s="17">
        <f t="shared" si="212"/>
        <v>-1.4498549783966794</v>
      </c>
      <c r="AB575" s="17">
        <f t="shared" si="213"/>
        <v>-0.34008943949286596</v>
      </c>
      <c r="AC575" s="17">
        <f t="shared" si="214"/>
        <v>-69.183185560628772</v>
      </c>
      <c r="AD575" s="18">
        <f t="shared" si="215"/>
        <v>7.4211759038007585E-3</v>
      </c>
      <c r="AE575" s="19">
        <f>IF($B575&gt;$C$1,"",p_2*$Q574*($S574/$W574)+p_3*$Q574*($T574/$W574))</f>
        <v>0.67552158254196815</v>
      </c>
      <c r="AF575" s="17">
        <f>IF($B575&gt;$C$1,"",p_4*$R574)</f>
        <v>0.65989918703035311</v>
      </c>
      <c r="AG575" s="17">
        <f>IF($B575&gt;$C$1,"",p_5*$R574)</f>
        <v>0.15479116732810752</v>
      </c>
      <c r="AH575" s="18">
        <f t="shared" si="216"/>
        <v>0.8146903543584606</v>
      </c>
      <c r="AI575" s="72"/>
      <c r="AJ575" s="73"/>
      <c r="AK575" s="73"/>
      <c r="AL575" s="72"/>
      <c r="AM575" s="73"/>
      <c r="AN575" s="73">
        <f t="shared" si="217"/>
        <v>518</v>
      </c>
      <c r="AO575" s="19" t="str">
        <f t="shared" ca="1" si="218"/>
        <v>-</v>
      </c>
      <c r="AP575" s="17" t="str">
        <f t="shared" ca="1" si="219"/>
        <v>-</v>
      </c>
      <c r="AQ575" s="17" t="str">
        <f t="shared" ca="1" si="220"/>
        <v>-</v>
      </c>
      <c r="AR575" s="66" t="str">
        <f t="shared" ca="1" si="221"/>
        <v>-</v>
      </c>
    </row>
    <row r="576" spans="1:44" s="1" customFormat="1" ht="12" x14ac:dyDescent="0.35">
      <c r="A576" s="84"/>
      <c r="B576" s="40">
        <f t="shared" si="201"/>
        <v>573</v>
      </c>
      <c r="C576" s="41">
        <f t="shared" si="202"/>
        <v>44424</v>
      </c>
      <c r="D576" s="28">
        <f>'I Disease Parameters'!$E$6/(1000*365)</f>
        <v>2.4383561643835616E-5</v>
      </c>
      <c r="E576" s="28">
        <f>'I Disease Parameters'!$E$7/(1000*365)</f>
        <v>1.3698630136986302E-5</v>
      </c>
      <c r="F576" s="27">
        <f>(1-'I Disease Parameters'!$E$8)/'I Disease Parameters'!$E$10</f>
        <v>0.16200000000000001</v>
      </c>
      <c r="G576" s="27">
        <f>'I Disease Parameters'!$E$8/'I Disease Parameters'!$E$11</f>
        <v>3.7999999999999999E-2</v>
      </c>
      <c r="H576" s="27">
        <f>1/'I Disease Parameters'!$E$12</f>
        <v>0.05</v>
      </c>
      <c r="I576" s="27">
        <f>'I Disease Parameters'!$E$9/'I Disease Parameters'!$E$14</f>
        <v>0</v>
      </c>
      <c r="J576" s="82">
        <f t="shared" si="222"/>
        <v>2.9622548171950012</v>
      </c>
      <c r="K576" s="60">
        <f t="shared" si="223"/>
        <v>0.96147505943347544</v>
      </c>
      <c r="L576" s="30">
        <f t="shared" si="224"/>
        <v>0.98499999999999999</v>
      </c>
      <c r="M576" s="27">
        <f>J576/'I Disease Parameters'!$E$12</f>
        <v>0.14811274085975007</v>
      </c>
      <c r="N576" s="27">
        <f>K576/'I Disease Parameters'!$E$13</f>
        <v>4.8073752971673774E-2</v>
      </c>
      <c r="O576" s="27">
        <f>L576/'I Disease Parameters'!$E$13</f>
        <v>4.9250000000000002E-2</v>
      </c>
      <c r="P576" s="27">
        <f>(1-L576)/'I Disease Parameters'!$E$13</f>
        <v>7.5000000000000067E-4</v>
      </c>
      <c r="Q576" s="19">
        <f t="shared" si="203"/>
        <v>585529.202455841</v>
      </c>
      <c r="R576" s="17">
        <f t="shared" si="204"/>
        <v>3.7997733080783238</v>
      </c>
      <c r="S576" s="17">
        <f t="shared" si="205"/>
        <v>39.333774450485379</v>
      </c>
      <c r="T576" s="17">
        <f t="shared" si="206"/>
        <v>9.2264409225749908</v>
      </c>
      <c r="U576" s="17">
        <f t="shared" si="207"/>
        <v>5239778.6053454503</v>
      </c>
      <c r="V576" s="17">
        <f t="shared" si="208"/>
        <v>15045.611745046484</v>
      </c>
      <c r="W576" s="17">
        <f t="shared" si="209"/>
        <v>5825360.1677899724</v>
      </c>
      <c r="X576" s="18">
        <f t="shared" ca="1" si="200"/>
        <v>218477.31787760227</v>
      </c>
      <c r="Y576" s="17">
        <f t="shared" si="210"/>
        <v>133.36994478432462</v>
      </c>
      <c r="Z576" s="17">
        <f t="shared" si="211"/>
        <v>-0.13445389118828421</v>
      </c>
      <c r="AA576" s="17">
        <f t="shared" si="212"/>
        <v>-1.3998967491989092</v>
      </c>
      <c r="AB576" s="17">
        <f t="shared" si="213"/>
        <v>-0.32837084251475446</v>
      </c>
      <c r="AC576" s="17">
        <f t="shared" si="214"/>
        <v>-69.271479998715222</v>
      </c>
      <c r="AD576" s="18">
        <f t="shared" si="215"/>
        <v>7.1661088240944082E-3</v>
      </c>
      <c r="AE576" s="19">
        <f>IF($B576&gt;$C$1,"",p_2*$Q575*($S575/$W575)+p_3*$Q575*($T575/$W575))</f>
        <v>0.65244544218831502</v>
      </c>
      <c r="AF576" s="17">
        <f>IF($B576&gt;$C$1,"",p_4*$R575)</f>
        <v>0.6373448062811905</v>
      </c>
      <c r="AG576" s="17">
        <f>IF($B576&gt;$C$1,"",p_5*$R575)</f>
        <v>0.14950063357213111</v>
      </c>
      <c r="AH576" s="18">
        <f t="shared" si="216"/>
        <v>0.78684543985332156</v>
      </c>
      <c r="AI576" s="72"/>
      <c r="AJ576" s="73"/>
      <c r="AK576" s="73"/>
      <c r="AL576" s="72"/>
      <c r="AM576" s="73"/>
      <c r="AN576" s="73">
        <f t="shared" si="217"/>
        <v>518</v>
      </c>
      <c r="AO576" s="19" t="str">
        <f t="shared" ca="1" si="218"/>
        <v>-</v>
      </c>
      <c r="AP576" s="17" t="str">
        <f t="shared" ca="1" si="219"/>
        <v>-</v>
      </c>
      <c r="AQ576" s="17" t="str">
        <f t="shared" ca="1" si="220"/>
        <v>-</v>
      </c>
      <c r="AR576" s="66" t="str">
        <f t="shared" ca="1" si="221"/>
        <v>-</v>
      </c>
    </row>
    <row r="577" spans="1:44" s="1" customFormat="1" ht="12" x14ac:dyDescent="0.35">
      <c r="A577" s="84"/>
      <c r="B577" s="40">
        <f t="shared" si="201"/>
        <v>574</v>
      </c>
      <c r="C577" s="41">
        <f t="shared" si="202"/>
        <v>44425</v>
      </c>
      <c r="D577" s="28">
        <f>'I Disease Parameters'!$E$6/(1000*365)</f>
        <v>2.4383561643835616E-5</v>
      </c>
      <c r="E577" s="28">
        <f>'I Disease Parameters'!$E$7/(1000*365)</f>
        <v>1.3698630136986302E-5</v>
      </c>
      <c r="F577" s="27">
        <f>(1-'I Disease Parameters'!$E$8)/'I Disease Parameters'!$E$10</f>
        <v>0.16200000000000001</v>
      </c>
      <c r="G577" s="27">
        <f>'I Disease Parameters'!$E$8/'I Disease Parameters'!$E$11</f>
        <v>3.7999999999999999E-2</v>
      </c>
      <c r="H577" s="27">
        <f>1/'I Disease Parameters'!$E$12</f>
        <v>0.05</v>
      </c>
      <c r="I577" s="27">
        <f>'I Disease Parameters'!$E$9/'I Disease Parameters'!$E$14</f>
        <v>0</v>
      </c>
      <c r="J577" s="82">
        <f t="shared" si="222"/>
        <v>2.9622548171950012</v>
      </c>
      <c r="K577" s="60">
        <f t="shared" si="223"/>
        <v>0.96147505943347544</v>
      </c>
      <c r="L577" s="30">
        <f t="shared" si="224"/>
        <v>0.98499999999999999</v>
      </c>
      <c r="M577" s="27">
        <f>J577/'I Disease Parameters'!$E$12</f>
        <v>0.14811274085975007</v>
      </c>
      <c r="N577" s="27">
        <f>K577/'I Disease Parameters'!$E$13</f>
        <v>4.8073752971673774E-2</v>
      </c>
      <c r="O577" s="27">
        <f>L577/'I Disease Parameters'!$E$13</f>
        <v>4.9250000000000002E-2</v>
      </c>
      <c r="P577" s="27">
        <f>(1-L577)/'I Disease Parameters'!$E$13</f>
        <v>7.5000000000000067E-4</v>
      </c>
      <c r="Q577" s="19">
        <f t="shared" si="203"/>
        <v>585662.5943769993</v>
      </c>
      <c r="R577" s="17">
        <f t="shared" si="204"/>
        <v>3.6699262064775775</v>
      </c>
      <c r="S577" s="17">
        <f t="shared" si="205"/>
        <v>37.982110185041712</v>
      </c>
      <c r="T577" s="17">
        <f t="shared" si="206"/>
        <v>8.9093838725515386</v>
      </c>
      <c r="U577" s="17">
        <f t="shared" si="207"/>
        <v>5239709.2486472744</v>
      </c>
      <c r="V577" s="17">
        <f t="shared" si="208"/>
        <v>15045.618664877176</v>
      </c>
      <c r="W577" s="17">
        <f t="shared" si="209"/>
        <v>5825422.4044445381</v>
      </c>
      <c r="X577" s="18">
        <f t="shared" ca="1" si="200"/>
        <v>218477.31787760227</v>
      </c>
      <c r="Y577" s="17">
        <f t="shared" si="210"/>
        <v>133.39192115829792</v>
      </c>
      <c r="Z577" s="17">
        <f t="shared" si="211"/>
        <v>-0.12984710160074631</v>
      </c>
      <c r="AA577" s="17">
        <f t="shared" si="212"/>
        <v>-1.3516642654436666</v>
      </c>
      <c r="AB577" s="17">
        <f t="shared" si="213"/>
        <v>-0.31705705002345219</v>
      </c>
      <c r="AC577" s="17">
        <f t="shared" si="214"/>
        <v>-69.356698175892234</v>
      </c>
      <c r="AD577" s="18">
        <f t="shared" si="215"/>
        <v>6.9198306919133756E-3</v>
      </c>
      <c r="AE577" s="19">
        <f>IF($B577&gt;$C$1,"",p_2*$Q576*($S576/$W576)+p_3*$Q576*($T576/$W576))</f>
        <v>0.6301596117040712</v>
      </c>
      <c r="AF577" s="17">
        <f>IF($B577&gt;$C$1,"",p_4*$R576)</f>
        <v>0.61556327590868842</v>
      </c>
      <c r="AG577" s="17">
        <f>IF($B577&gt;$C$1,"",p_5*$R576)</f>
        <v>0.14439138570697629</v>
      </c>
      <c r="AH577" s="18">
        <f t="shared" si="216"/>
        <v>0.75995466161566472</v>
      </c>
      <c r="AI577" s="72"/>
      <c r="AJ577" s="73"/>
      <c r="AK577" s="73"/>
      <c r="AL577" s="72"/>
      <c r="AM577" s="73"/>
      <c r="AN577" s="73">
        <f t="shared" si="217"/>
        <v>518</v>
      </c>
      <c r="AO577" s="19" t="str">
        <f t="shared" ca="1" si="218"/>
        <v>-</v>
      </c>
      <c r="AP577" s="17" t="str">
        <f t="shared" ca="1" si="219"/>
        <v>-</v>
      </c>
      <c r="AQ577" s="17" t="str">
        <f t="shared" ca="1" si="220"/>
        <v>-</v>
      </c>
      <c r="AR577" s="66" t="str">
        <f t="shared" ca="1" si="221"/>
        <v>-</v>
      </c>
    </row>
    <row r="578" spans="1:44" s="1" customFormat="1" ht="12" x14ac:dyDescent="0.35">
      <c r="A578" s="84"/>
      <c r="B578" s="40">
        <f t="shared" si="201"/>
        <v>575</v>
      </c>
      <c r="C578" s="41">
        <f t="shared" si="202"/>
        <v>44426</v>
      </c>
      <c r="D578" s="28">
        <f>'I Disease Parameters'!$E$6/(1000*365)</f>
        <v>2.4383561643835616E-5</v>
      </c>
      <c r="E578" s="28">
        <f>'I Disease Parameters'!$E$7/(1000*365)</f>
        <v>1.3698630136986302E-5</v>
      </c>
      <c r="F578" s="27">
        <f>(1-'I Disease Parameters'!$E$8)/'I Disease Parameters'!$E$10</f>
        <v>0.16200000000000001</v>
      </c>
      <c r="G578" s="27">
        <f>'I Disease Parameters'!$E$8/'I Disease Parameters'!$E$11</f>
        <v>3.7999999999999999E-2</v>
      </c>
      <c r="H578" s="27">
        <f>1/'I Disease Parameters'!$E$12</f>
        <v>0.05</v>
      </c>
      <c r="I578" s="27">
        <f>'I Disease Parameters'!$E$9/'I Disease Parameters'!$E$14</f>
        <v>0</v>
      </c>
      <c r="J578" s="82">
        <f t="shared" si="222"/>
        <v>2.9622548171950012</v>
      </c>
      <c r="K578" s="60">
        <f t="shared" si="223"/>
        <v>0.96147505943347544</v>
      </c>
      <c r="L578" s="30">
        <f t="shared" si="224"/>
        <v>0.98499999999999999</v>
      </c>
      <c r="M578" s="27">
        <f>J578/'I Disease Parameters'!$E$12</f>
        <v>0.14811274085975007</v>
      </c>
      <c r="N578" s="27">
        <f>K578/'I Disease Parameters'!$E$13</f>
        <v>4.8073752971673774E-2</v>
      </c>
      <c r="O578" s="27">
        <f>L578/'I Disease Parameters'!$E$13</f>
        <v>4.9250000000000002E-2</v>
      </c>
      <c r="P578" s="27">
        <f>(1-L578)/'I Disease Parameters'!$E$13</f>
        <v>7.5000000000000067E-4</v>
      </c>
      <c r="Q578" s="19">
        <f t="shared" si="203"/>
        <v>585796.00751107873</v>
      </c>
      <c r="R578" s="17">
        <f t="shared" si="204"/>
        <v>3.5445276475932102</v>
      </c>
      <c r="S578" s="17">
        <f t="shared" si="205"/>
        <v>36.677012418359745</v>
      </c>
      <c r="T578" s="17">
        <f t="shared" si="206"/>
        <v>8.6032498284156915</v>
      </c>
      <c r="U578" s="17">
        <f t="shared" si="207"/>
        <v>5239639.8097009165</v>
      </c>
      <c r="V578" s="17">
        <f t="shared" si="208"/>
        <v>15045.625346915082</v>
      </c>
      <c r="W578" s="17">
        <f t="shared" si="209"/>
        <v>5825484.6420018896</v>
      </c>
      <c r="X578" s="18">
        <f t="shared" ca="1" si="200"/>
        <v>218477.31787760227</v>
      </c>
      <c r="Y578" s="17">
        <f t="shared" si="210"/>
        <v>133.41313407942653</v>
      </c>
      <c r="Z578" s="17">
        <f t="shared" si="211"/>
        <v>-0.12539855888436735</v>
      </c>
      <c r="AA578" s="17">
        <f t="shared" si="212"/>
        <v>-1.3050977666819676</v>
      </c>
      <c r="AB578" s="17">
        <f t="shared" si="213"/>
        <v>-0.30613404413584711</v>
      </c>
      <c r="AC578" s="17">
        <f t="shared" si="214"/>
        <v>-69.438946357928216</v>
      </c>
      <c r="AD578" s="18">
        <f t="shared" si="215"/>
        <v>6.6820379051932832E-3</v>
      </c>
      <c r="AE578" s="19">
        <f>IF($B578&gt;$C$1,"",p_2*$Q577*($S577/$W577)+p_3*$Q577*($T577/$W577))</f>
        <v>0.60863695537287998</v>
      </c>
      <c r="AF578" s="17">
        <f>IF($B578&gt;$C$1,"",p_4*$R577)</f>
        <v>0.59452804544936755</v>
      </c>
      <c r="AG578" s="17">
        <f>IF($B578&gt;$C$1,"",p_5*$R577)</f>
        <v>0.13945719584614794</v>
      </c>
      <c r="AH578" s="18">
        <f t="shared" si="216"/>
        <v>0.73398524129551546</v>
      </c>
      <c r="AI578" s="72"/>
      <c r="AJ578" s="73"/>
      <c r="AK578" s="73"/>
      <c r="AL578" s="72"/>
      <c r="AM578" s="73"/>
      <c r="AN578" s="73">
        <f t="shared" si="217"/>
        <v>518</v>
      </c>
      <c r="AO578" s="19" t="str">
        <f t="shared" ca="1" si="218"/>
        <v>-</v>
      </c>
      <c r="AP578" s="17" t="str">
        <f t="shared" ca="1" si="219"/>
        <v>-</v>
      </c>
      <c r="AQ578" s="17" t="str">
        <f t="shared" ca="1" si="220"/>
        <v>-</v>
      </c>
      <c r="AR578" s="66" t="str">
        <f t="shared" ca="1" si="221"/>
        <v>-</v>
      </c>
    </row>
    <row r="579" spans="1:44" s="1" customFormat="1" ht="12" x14ac:dyDescent="0.35">
      <c r="A579" s="84"/>
      <c r="B579" s="40">
        <f t="shared" si="201"/>
        <v>576</v>
      </c>
      <c r="C579" s="41">
        <f t="shared" si="202"/>
        <v>44427</v>
      </c>
      <c r="D579" s="28">
        <f>'I Disease Parameters'!$E$6/(1000*365)</f>
        <v>2.4383561643835616E-5</v>
      </c>
      <c r="E579" s="28">
        <f>'I Disease Parameters'!$E$7/(1000*365)</f>
        <v>1.3698630136986302E-5</v>
      </c>
      <c r="F579" s="27">
        <f>(1-'I Disease Parameters'!$E$8)/'I Disease Parameters'!$E$10</f>
        <v>0.16200000000000001</v>
      </c>
      <c r="G579" s="27">
        <f>'I Disease Parameters'!$E$8/'I Disease Parameters'!$E$11</f>
        <v>3.7999999999999999E-2</v>
      </c>
      <c r="H579" s="27">
        <f>1/'I Disease Parameters'!$E$12</f>
        <v>0.05</v>
      </c>
      <c r="I579" s="27">
        <f>'I Disease Parameters'!$E$9/'I Disease Parameters'!$E$14</f>
        <v>0</v>
      </c>
      <c r="J579" s="82">
        <f t="shared" si="222"/>
        <v>2.9622548171950012</v>
      </c>
      <c r="K579" s="60">
        <f t="shared" si="223"/>
        <v>0.96147505943347544</v>
      </c>
      <c r="L579" s="30">
        <f t="shared" si="224"/>
        <v>0.98499999999999999</v>
      </c>
      <c r="M579" s="27">
        <f>J579/'I Disease Parameters'!$E$12</f>
        <v>0.14811274085975007</v>
      </c>
      <c r="N579" s="27">
        <f>K579/'I Disease Parameters'!$E$13</f>
        <v>4.8073752971673774E-2</v>
      </c>
      <c r="O579" s="27">
        <f>L579/'I Disease Parameters'!$E$13</f>
        <v>4.9250000000000002E-2</v>
      </c>
      <c r="P579" s="27">
        <f>(1-L579)/'I Disease Parameters'!$E$13</f>
        <v>7.5000000000000067E-4</v>
      </c>
      <c r="Q579" s="19">
        <f t="shared" si="203"/>
        <v>585929.44112083793</v>
      </c>
      <c r="R579" s="17">
        <f t="shared" si="204"/>
        <v>3.4234248344947216</v>
      </c>
      <c r="S579" s="17">
        <f t="shared" si="205"/>
        <v>35.416872851524211</v>
      </c>
      <c r="T579" s="17">
        <f t="shared" si="206"/>
        <v>8.3076615348660745</v>
      </c>
      <c r="U579" s="17">
        <f t="shared" si="207"/>
        <v>5239570.2913737874</v>
      </c>
      <c r="V579" s="17">
        <f t="shared" si="208"/>
        <v>15045.631799352454</v>
      </c>
      <c r="W579" s="17">
        <f t="shared" si="209"/>
        <v>5825546.8804538464</v>
      </c>
      <c r="X579" s="18">
        <f t="shared" ca="1" si="200"/>
        <v>218477.31787760227</v>
      </c>
      <c r="Y579" s="17">
        <f t="shared" si="210"/>
        <v>133.43360975920223</v>
      </c>
      <c r="Z579" s="17">
        <f t="shared" si="211"/>
        <v>-0.12110281309848858</v>
      </c>
      <c r="AA579" s="17">
        <f t="shared" si="212"/>
        <v>-1.2601395668355337</v>
      </c>
      <c r="AB579" s="17">
        <f t="shared" si="213"/>
        <v>-0.29558829354961702</v>
      </c>
      <c r="AC579" s="17">
        <f t="shared" si="214"/>
        <v>-69.518327129073441</v>
      </c>
      <c r="AD579" s="18">
        <f t="shared" si="215"/>
        <v>6.452437371990527E-3</v>
      </c>
      <c r="AE579" s="19">
        <f>IF($B579&gt;$C$1,"",p_2*$Q578*($S578/$W578)+p_3*$Q578*($T578/$W578))</f>
        <v>0.58785127159340811</v>
      </c>
      <c r="AF579" s="17">
        <f>IF($B579&gt;$C$1,"",p_4*$R578)</f>
        <v>0.57421347891010011</v>
      </c>
      <c r="AG579" s="17">
        <f>IF($B579&gt;$C$1,"",p_5*$R578)</f>
        <v>0.13469205060854197</v>
      </c>
      <c r="AH579" s="18">
        <f t="shared" si="216"/>
        <v>0.70890552951864205</v>
      </c>
      <c r="AI579" s="72"/>
      <c r="AJ579" s="73"/>
      <c r="AK579" s="73"/>
      <c r="AL579" s="72"/>
      <c r="AM579" s="73"/>
      <c r="AN579" s="73">
        <f t="shared" si="217"/>
        <v>518</v>
      </c>
      <c r="AO579" s="19" t="str">
        <f t="shared" ca="1" si="218"/>
        <v>-</v>
      </c>
      <c r="AP579" s="17" t="str">
        <f t="shared" ca="1" si="219"/>
        <v>-</v>
      </c>
      <c r="AQ579" s="17" t="str">
        <f t="shared" ca="1" si="220"/>
        <v>-</v>
      </c>
      <c r="AR579" s="66" t="str">
        <f t="shared" ca="1" si="221"/>
        <v>-</v>
      </c>
    </row>
    <row r="580" spans="1:44" s="1" customFormat="1" ht="12" x14ac:dyDescent="0.35">
      <c r="A580" s="84"/>
      <c r="B580" s="40">
        <f t="shared" si="201"/>
        <v>577</v>
      </c>
      <c r="C580" s="41">
        <f t="shared" si="202"/>
        <v>44428</v>
      </c>
      <c r="D580" s="28">
        <f>'I Disease Parameters'!$E$6/(1000*365)</f>
        <v>2.4383561643835616E-5</v>
      </c>
      <c r="E580" s="28">
        <f>'I Disease Parameters'!$E$7/(1000*365)</f>
        <v>1.3698630136986302E-5</v>
      </c>
      <c r="F580" s="27">
        <f>(1-'I Disease Parameters'!$E$8)/'I Disease Parameters'!$E$10</f>
        <v>0.16200000000000001</v>
      </c>
      <c r="G580" s="27">
        <f>'I Disease Parameters'!$E$8/'I Disease Parameters'!$E$11</f>
        <v>3.7999999999999999E-2</v>
      </c>
      <c r="H580" s="27">
        <f>1/'I Disease Parameters'!$E$12</f>
        <v>0.05</v>
      </c>
      <c r="I580" s="27">
        <f>'I Disease Parameters'!$E$9/'I Disease Parameters'!$E$14</f>
        <v>0</v>
      </c>
      <c r="J580" s="82">
        <f t="shared" si="222"/>
        <v>2.9622548171950012</v>
      </c>
      <c r="K580" s="60">
        <f t="shared" si="223"/>
        <v>0.96147505943347544</v>
      </c>
      <c r="L580" s="30">
        <f t="shared" si="224"/>
        <v>0.98499999999999999</v>
      </c>
      <c r="M580" s="27">
        <f>J580/'I Disease Parameters'!$E$12</f>
        <v>0.14811274085975007</v>
      </c>
      <c r="N580" s="27">
        <f>K580/'I Disease Parameters'!$E$13</f>
        <v>4.8073752971673774E-2</v>
      </c>
      <c r="O580" s="27">
        <f>L580/'I Disease Parameters'!$E$13</f>
        <v>4.9250000000000002E-2</v>
      </c>
      <c r="P580" s="27">
        <f>(1-L580)/'I Disease Parameters'!$E$13</f>
        <v>7.5000000000000067E-4</v>
      </c>
      <c r="Q580" s="19">
        <f t="shared" si="203"/>
        <v>586062.89449434553</v>
      </c>
      <c r="R580" s="17">
        <f t="shared" si="204"/>
        <v>3.306470232004731</v>
      </c>
      <c r="S580" s="17">
        <f t="shared" si="205"/>
        <v>34.200138869494346</v>
      </c>
      <c r="T580" s="17">
        <f t="shared" si="206"/>
        <v>8.0222547982509003</v>
      </c>
      <c r="U580" s="17">
        <f t="shared" si="207"/>
        <v>5239500.6964342631</v>
      </c>
      <c r="V580" s="17">
        <f t="shared" si="208"/>
        <v>15045.638030098604</v>
      </c>
      <c r="W580" s="17">
        <f t="shared" si="209"/>
        <v>5825609.119792508</v>
      </c>
      <c r="X580" s="18">
        <f t="shared" ref="X580:X643" ca="1" si="225">IF($B580&gt;$C$1,"",MAX(View_T_C))</f>
        <v>218477.31787760227</v>
      </c>
      <c r="Y580" s="17">
        <f t="shared" si="210"/>
        <v>133.45337350759655</v>
      </c>
      <c r="Z580" s="17">
        <f t="shared" si="211"/>
        <v>-0.11695460248999057</v>
      </c>
      <c r="AA580" s="17">
        <f t="shared" si="212"/>
        <v>-1.216733982029865</v>
      </c>
      <c r="AB580" s="17">
        <f t="shared" si="213"/>
        <v>-0.28540673661517424</v>
      </c>
      <c r="AC580" s="17">
        <f t="shared" si="214"/>
        <v>-69.594939524307847</v>
      </c>
      <c r="AD580" s="18">
        <f t="shared" si="215"/>
        <v>6.2307461503223749E-3</v>
      </c>
      <c r="AE580" s="19">
        <f>IF($B580&gt;$C$1,"",p_2*$Q579*($S579/$W579)+p_3*$Q579*($T579/$W579))</f>
        <v>0.56777726063956313</v>
      </c>
      <c r="AF580" s="17">
        <f>IF($B580&gt;$C$1,"",p_4*$R579)</f>
        <v>0.5545948231881449</v>
      </c>
      <c r="AG580" s="17">
        <f>IF($B580&gt;$C$1,"",p_5*$R579)</f>
        <v>0.13009014371079941</v>
      </c>
      <c r="AH580" s="18">
        <f t="shared" si="216"/>
        <v>0.68468496689894431</v>
      </c>
      <c r="AI580" s="72"/>
      <c r="AJ580" s="73"/>
      <c r="AK580" s="73"/>
      <c r="AL580" s="72"/>
      <c r="AM580" s="73"/>
      <c r="AN580" s="73">
        <f t="shared" si="217"/>
        <v>518</v>
      </c>
      <c r="AO580" s="19" t="str">
        <f t="shared" ca="1" si="218"/>
        <v>-</v>
      </c>
      <c r="AP580" s="17" t="str">
        <f t="shared" ca="1" si="219"/>
        <v>-</v>
      </c>
      <c r="AQ580" s="17" t="str">
        <f t="shared" ca="1" si="220"/>
        <v>-</v>
      </c>
      <c r="AR580" s="66" t="str">
        <f t="shared" ca="1" si="221"/>
        <v>-</v>
      </c>
    </row>
    <row r="581" spans="1:44" s="1" customFormat="1" ht="12" x14ac:dyDescent="0.35">
      <c r="A581" s="84"/>
      <c r="B581" s="40">
        <f t="shared" ref="B581:B644" si="226">IF($B580&gt;=$C$1,"",B580+1)</f>
        <v>578</v>
      </c>
      <c r="C581" s="41">
        <f t="shared" ref="C581:C644" si="227">IF($B581&gt;$C$1,"",C580+1)</f>
        <v>44429</v>
      </c>
      <c r="D581" s="28">
        <f>'I Disease Parameters'!$E$6/(1000*365)</f>
        <v>2.4383561643835616E-5</v>
      </c>
      <c r="E581" s="28">
        <f>'I Disease Parameters'!$E$7/(1000*365)</f>
        <v>1.3698630136986302E-5</v>
      </c>
      <c r="F581" s="27">
        <f>(1-'I Disease Parameters'!$E$8)/'I Disease Parameters'!$E$10</f>
        <v>0.16200000000000001</v>
      </c>
      <c r="G581" s="27">
        <f>'I Disease Parameters'!$E$8/'I Disease Parameters'!$E$11</f>
        <v>3.7999999999999999E-2</v>
      </c>
      <c r="H581" s="27">
        <f>1/'I Disease Parameters'!$E$12</f>
        <v>0.05</v>
      </c>
      <c r="I581" s="27">
        <f>'I Disease Parameters'!$E$9/'I Disease Parameters'!$E$14</f>
        <v>0</v>
      </c>
      <c r="J581" s="82">
        <f t="shared" si="222"/>
        <v>2.9622548171950012</v>
      </c>
      <c r="K581" s="60">
        <f t="shared" si="223"/>
        <v>0.96147505943347544</v>
      </c>
      <c r="L581" s="30">
        <f t="shared" si="224"/>
        <v>0.98499999999999999</v>
      </c>
      <c r="M581" s="27">
        <f>J581/'I Disease Parameters'!$E$12</f>
        <v>0.14811274085975007</v>
      </c>
      <c r="N581" s="27">
        <f>K581/'I Disease Parameters'!$E$13</f>
        <v>4.8073752971673774E-2</v>
      </c>
      <c r="O581" s="27">
        <f>L581/'I Disease Parameters'!$E$13</f>
        <v>4.9250000000000002E-2</v>
      </c>
      <c r="P581" s="27">
        <f>(1-L581)/'I Disease Parameters'!$E$13</f>
        <v>7.5000000000000067E-4</v>
      </c>
      <c r="Q581" s="19">
        <f t="shared" ref="Q581:Q644" si="228">IF($B581&gt;$C$1,"",Q580+p_0*$W580+p_9*$U580-p_1*$Q580-p_2*$Q580*($S580/$W580)-p_3*$Q580*($T580/$W580))</f>
        <v>586196.36694410874</v>
      </c>
      <c r="R581" s="17">
        <f t="shared" ref="R581:R644" si="229">IF($B581&gt;$C$1,"",R580+p_2*$Q580*($S580/$W580)+p_3*$Q580*($T580/$W580) - p_1*$R580- p_4*$R580 - p_5*$R580+AI580)</f>
        <v>3.1935213850274558</v>
      </c>
      <c r="S581" s="17">
        <f t="shared" ref="S581:S644" si="230">IF($B581&gt;$C$1,"",S580+p_4*$R580-p_1*$S580-p_6*$S580+AJ580)</f>
        <v>33.025311608551391</v>
      </c>
      <c r="T581" s="17">
        <f t="shared" ref="T581:T644" si="231">IF($B581&gt;$C$1,"",T580+p_5*$R580-p_1*$T580-p_7*$T580-p_8*$T580+AK580)</f>
        <v>7.7466780332531897</v>
      </c>
      <c r="U581" s="17">
        <f t="shared" ref="U581:U644" si="232">IF($B581&gt;$C$1,"",U580+p_7*$T580+p_6*$S580-p_1*$U580-p_9*$U580)</f>
        <v>5239431.0275551127</v>
      </c>
      <c r="V581" s="17">
        <f t="shared" ref="V581:V644" si="233">IF($B581&gt;$C$1,"",V580+p_8*$T580)</f>
        <v>15045.644046789703</v>
      </c>
      <c r="W581" s="17">
        <f t="shared" ref="W581:W644" si="234">IF($B581&gt;$C$1,"",SUM($Q581:$U581))</f>
        <v>5825671.3600102486</v>
      </c>
      <c r="X581" s="18">
        <f t="shared" ca="1" si="225"/>
        <v>218477.31787760227</v>
      </c>
      <c r="Y581" s="17">
        <f t="shared" ref="Y581:Y644" si="235">IF($B581&gt;$C$1,"",Q581-Q580)</f>
        <v>133.47244976321235</v>
      </c>
      <c r="Z581" s="17">
        <f t="shared" ref="Z581:Z644" si="236">IF($B581&gt;$C$1,"",R581-R580)</f>
        <v>-0.11294884697727525</v>
      </c>
      <c r="AA581" s="17">
        <f t="shared" ref="AA581:AA644" si="237">IF($B581&gt;$C$1,"",S581-S580)</f>
        <v>-1.1748272609429549</v>
      </c>
      <c r="AB581" s="17">
        <f t="shared" ref="AB581:AB644" si="238">IF($B581&gt;$C$1,"",T581-T580)</f>
        <v>-0.27557676499771055</v>
      </c>
      <c r="AC581" s="17">
        <f t="shared" ref="AC581:AC644" si="239">IF($B581&gt;$C$1,"",U581-U580)</f>
        <v>-69.668879150412977</v>
      </c>
      <c r="AD581" s="18">
        <f t="shared" ref="AD581:AD644" si="240">IF($B581&gt;$C$1,"",V581-V580)</f>
        <v>6.016691098921001E-3</v>
      </c>
      <c r="AE581" s="19">
        <f>IF($B581&gt;$C$1,"",p_2*$Q580*($S580/$W580)+p_3*$Q580*($T580/$W580))</f>
        <v>0.54839049353643832</v>
      </c>
      <c r="AF581" s="17">
        <f>IF($B581&gt;$C$1,"",p_4*$R580)</f>
        <v>0.53564817758476646</v>
      </c>
      <c r="AG581" s="17">
        <f>IF($B581&gt;$C$1,"",p_5*$R580)</f>
        <v>0.12564586881617978</v>
      </c>
      <c r="AH581" s="18">
        <f t="shared" si="216"/>
        <v>0.66129404640094624</v>
      </c>
      <c r="AI581" s="72"/>
      <c r="AJ581" s="73"/>
      <c r="AK581" s="73"/>
      <c r="AL581" s="72"/>
      <c r="AM581" s="73"/>
      <c r="AN581" s="73">
        <f t="shared" si="217"/>
        <v>518</v>
      </c>
      <c r="AO581" s="19" t="str">
        <f t="shared" ca="1" si="218"/>
        <v>-</v>
      </c>
      <c r="AP581" s="17" t="str">
        <f t="shared" ca="1" si="219"/>
        <v>-</v>
      </c>
      <c r="AQ581" s="17" t="str">
        <f t="shared" ca="1" si="220"/>
        <v>-</v>
      </c>
      <c r="AR581" s="66" t="str">
        <f t="shared" ca="1" si="221"/>
        <v>-</v>
      </c>
    </row>
    <row r="582" spans="1:44" s="1" customFormat="1" ht="12" x14ac:dyDescent="0.35">
      <c r="A582" s="84"/>
      <c r="B582" s="40">
        <f t="shared" si="226"/>
        <v>579</v>
      </c>
      <c r="C582" s="41">
        <f t="shared" si="227"/>
        <v>44430</v>
      </c>
      <c r="D582" s="28">
        <f>'I Disease Parameters'!$E$6/(1000*365)</f>
        <v>2.4383561643835616E-5</v>
      </c>
      <c r="E582" s="28">
        <f>'I Disease Parameters'!$E$7/(1000*365)</f>
        <v>1.3698630136986302E-5</v>
      </c>
      <c r="F582" s="27">
        <f>(1-'I Disease Parameters'!$E$8)/'I Disease Parameters'!$E$10</f>
        <v>0.16200000000000001</v>
      </c>
      <c r="G582" s="27">
        <f>'I Disease Parameters'!$E$8/'I Disease Parameters'!$E$11</f>
        <v>3.7999999999999999E-2</v>
      </c>
      <c r="H582" s="27">
        <f>1/'I Disease Parameters'!$E$12</f>
        <v>0.05</v>
      </c>
      <c r="I582" s="27">
        <f>'I Disease Parameters'!$E$9/'I Disease Parameters'!$E$14</f>
        <v>0</v>
      </c>
      <c r="J582" s="82">
        <f t="shared" si="222"/>
        <v>2.9622548171950012</v>
      </c>
      <c r="K582" s="60">
        <f t="shared" si="223"/>
        <v>0.96147505943347544</v>
      </c>
      <c r="L582" s="30">
        <f t="shared" si="224"/>
        <v>0.98499999999999999</v>
      </c>
      <c r="M582" s="27">
        <f>J582/'I Disease Parameters'!$E$12</f>
        <v>0.14811274085975007</v>
      </c>
      <c r="N582" s="27">
        <f>K582/'I Disease Parameters'!$E$13</f>
        <v>4.8073752971673774E-2</v>
      </c>
      <c r="O582" s="27">
        <f>L582/'I Disease Parameters'!$E$13</f>
        <v>4.9250000000000002E-2</v>
      </c>
      <c r="P582" s="27">
        <f>(1-L582)/'I Disease Parameters'!$E$13</f>
        <v>7.5000000000000067E-4</v>
      </c>
      <c r="Q582" s="19">
        <f t="shared" si="228"/>
        <v>586329.85780623183</v>
      </c>
      <c r="R582" s="17">
        <f t="shared" si="229"/>
        <v>3.0844407431669332</v>
      </c>
      <c r="S582" s="17">
        <f t="shared" si="230"/>
        <v>31.890944090969384</v>
      </c>
      <c r="T582" s="17">
        <f t="shared" si="231"/>
        <v>7.4805918253444048</v>
      </c>
      <c r="U582" s="17">
        <f t="shared" si="232"/>
        <v>5239361.2873168113</v>
      </c>
      <c r="V582" s="17">
        <f t="shared" si="233"/>
        <v>15045.649856798227</v>
      </c>
      <c r="W582" s="17">
        <f t="shared" si="234"/>
        <v>5825733.6010997025</v>
      </c>
      <c r="X582" s="18">
        <f t="shared" ca="1" si="225"/>
        <v>218477.31787760227</v>
      </c>
      <c r="Y582" s="17">
        <f t="shared" si="235"/>
        <v>133.49086212308612</v>
      </c>
      <c r="Z582" s="17">
        <f t="shared" si="236"/>
        <v>-0.10908064186052258</v>
      </c>
      <c r="AA582" s="17">
        <f t="shared" si="237"/>
        <v>-1.1343675175820067</v>
      </c>
      <c r="AB582" s="17">
        <f t="shared" si="238"/>
        <v>-0.2660862079087849</v>
      </c>
      <c r="AC582" s="17">
        <f t="shared" si="239"/>
        <v>-69.740238301455975</v>
      </c>
      <c r="AD582" s="18">
        <f t="shared" si="240"/>
        <v>5.8100085243495414E-3</v>
      </c>
      <c r="AE582" s="19">
        <f>IF($B582&gt;$C$1,"",p_2*$Q581*($S581/$W581)+p_3*$Q581*($T581/$W581))</f>
        <v>0.52966738201325614</v>
      </c>
      <c r="AF582" s="17">
        <f>IF($B582&gt;$C$1,"",p_4*$R581)</f>
        <v>0.51735046437444787</v>
      </c>
      <c r="AG582" s="17">
        <f>IF($B582&gt;$C$1,"",p_5*$R581)</f>
        <v>0.12135381263104332</v>
      </c>
      <c r="AH582" s="18">
        <f t="shared" ref="AH582:AH645" si="241">IF($B582&gt;$C$1,"",AG582+AF582)</f>
        <v>0.63870427700549115</v>
      </c>
      <c r="AI582" s="72"/>
      <c r="AJ582" s="73"/>
      <c r="AK582" s="73"/>
      <c r="AL582" s="72"/>
      <c r="AM582" s="73"/>
      <c r="AN582" s="73">
        <f t="shared" ref="AN582:AN645" si="242">AM582+AN581</f>
        <v>518</v>
      </c>
      <c r="AO582" s="19" t="str">
        <f t="shared" ref="AO582:AO645" ca="1" si="243">IF($C582&gt;=TODAY(),"-",(AL582-AD582)^2)</f>
        <v>-</v>
      </c>
      <c r="AP582" s="17" t="str">
        <f t="shared" ref="AP582:AP645" ca="1" si="244">IF($C582&gt;=TODAY(),"-",(AM582-AH582)^2)</f>
        <v>-</v>
      </c>
      <c r="AQ582" s="17" t="str">
        <f t="shared" ref="AQ582:AQ645" ca="1" si="245">IF($C582&gt;=TODAY(),"-",AO582*$AO$2+AP582*$AP$2)</f>
        <v>-</v>
      </c>
      <c r="AR582" s="66" t="str">
        <f t="shared" ref="AR582:AR645" ca="1" si="246">IF($C582&gt;=TODAY(),"-",($AR$2)^((TODAY()-C582-1)))</f>
        <v>-</v>
      </c>
    </row>
    <row r="583" spans="1:44" s="1" customFormat="1" ht="12" x14ac:dyDescent="0.35">
      <c r="A583" s="84"/>
      <c r="B583" s="40">
        <f t="shared" si="226"/>
        <v>580</v>
      </c>
      <c r="C583" s="41">
        <f t="shared" si="227"/>
        <v>44431</v>
      </c>
      <c r="D583" s="28">
        <f>'I Disease Parameters'!$E$6/(1000*365)</f>
        <v>2.4383561643835616E-5</v>
      </c>
      <c r="E583" s="28">
        <f>'I Disease Parameters'!$E$7/(1000*365)</f>
        <v>1.3698630136986302E-5</v>
      </c>
      <c r="F583" s="27">
        <f>(1-'I Disease Parameters'!$E$8)/'I Disease Parameters'!$E$10</f>
        <v>0.16200000000000001</v>
      </c>
      <c r="G583" s="27">
        <f>'I Disease Parameters'!$E$8/'I Disease Parameters'!$E$11</f>
        <v>3.7999999999999999E-2</v>
      </c>
      <c r="H583" s="27">
        <f>1/'I Disease Parameters'!$E$12</f>
        <v>0.05</v>
      </c>
      <c r="I583" s="27">
        <f>'I Disease Parameters'!$E$9/'I Disease Parameters'!$E$14</f>
        <v>0</v>
      </c>
      <c r="J583" s="82">
        <f t="shared" ref="J583:J646" si="247">J582</f>
        <v>2.9622548171950012</v>
      </c>
      <c r="K583" s="60">
        <f t="shared" ref="K583:K646" si="248">K582</f>
        <v>0.96147505943347544</v>
      </c>
      <c r="L583" s="30">
        <f t="shared" ref="L583:L646" si="249">L582</f>
        <v>0.98499999999999999</v>
      </c>
      <c r="M583" s="27">
        <f>J583/'I Disease Parameters'!$E$12</f>
        <v>0.14811274085975007</v>
      </c>
      <c r="N583" s="27">
        <f>K583/'I Disease Parameters'!$E$13</f>
        <v>4.8073752971673774E-2</v>
      </c>
      <c r="O583" s="27">
        <f>L583/'I Disease Parameters'!$E$13</f>
        <v>4.9250000000000002E-2</v>
      </c>
      <c r="P583" s="27">
        <f>(1-L583)/'I Disease Parameters'!$E$13</f>
        <v>7.5000000000000067E-4</v>
      </c>
      <c r="Q583" s="19">
        <f t="shared" si="228"/>
        <v>586463.36643960502</v>
      </c>
      <c r="R583" s="17">
        <f t="shared" si="229"/>
        <v>2.9790954914165648</v>
      </c>
      <c r="S583" s="17">
        <f t="shared" si="230"/>
        <v>30.795639424566133</v>
      </c>
      <c r="T583" s="17">
        <f t="shared" si="231"/>
        <v>7.2236685084569068</v>
      </c>
      <c r="U583" s="17">
        <f t="shared" si="232"/>
        <v>5239291.4782107342</v>
      </c>
      <c r="V583" s="17">
        <f t="shared" si="233"/>
        <v>15045.655467242095</v>
      </c>
      <c r="W583" s="17">
        <f t="shared" si="234"/>
        <v>5825795.8430537637</v>
      </c>
      <c r="X583" s="18">
        <f t="shared" ca="1" si="225"/>
        <v>218477.31787760227</v>
      </c>
      <c r="Y583" s="17">
        <f t="shared" si="235"/>
        <v>133.50863337318879</v>
      </c>
      <c r="Z583" s="17">
        <f t="shared" si="236"/>
        <v>-0.10534525175036835</v>
      </c>
      <c r="AA583" s="17">
        <f t="shared" si="237"/>
        <v>-1.0953046664032513</v>
      </c>
      <c r="AB583" s="17">
        <f t="shared" si="238"/>
        <v>-0.25692331688749803</v>
      </c>
      <c r="AC583" s="17">
        <f t="shared" si="239"/>
        <v>-69.809106077067554</v>
      </c>
      <c r="AD583" s="18">
        <f t="shared" si="240"/>
        <v>5.610443868135917E-3</v>
      </c>
      <c r="AE583" s="19">
        <f>IF($B583&gt;$C$1,"",p_2*$Q582*($S582/$W582)+p_3*$Q582*($T582/$W582))</f>
        <v>0.5115851494959387</v>
      </c>
      <c r="AF583" s="17">
        <f>IF($B583&gt;$C$1,"",p_4*$R582)</f>
        <v>0.4996794003930432</v>
      </c>
      <c r="AG583" s="17">
        <f>IF($B583&gt;$C$1,"",p_5*$R582)</f>
        <v>0.11720874824034345</v>
      </c>
      <c r="AH583" s="18">
        <f t="shared" si="241"/>
        <v>0.6168881486333867</v>
      </c>
      <c r="AI583" s="72"/>
      <c r="AJ583" s="73"/>
      <c r="AK583" s="73"/>
      <c r="AL583" s="72"/>
      <c r="AM583" s="73"/>
      <c r="AN583" s="73">
        <f t="shared" si="242"/>
        <v>518</v>
      </c>
      <c r="AO583" s="19" t="str">
        <f t="shared" ca="1" si="243"/>
        <v>-</v>
      </c>
      <c r="AP583" s="17" t="str">
        <f t="shared" ca="1" si="244"/>
        <v>-</v>
      </c>
      <c r="AQ583" s="17" t="str">
        <f t="shared" ca="1" si="245"/>
        <v>-</v>
      </c>
      <c r="AR583" s="66" t="str">
        <f t="shared" ca="1" si="246"/>
        <v>-</v>
      </c>
    </row>
    <row r="584" spans="1:44" s="1" customFormat="1" ht="12" x14ac:dyDescent="0.35">
      <c r="A584" s="84"/>
      <c r="B584" s="40">
        <f t="shared" si="226"/>
        <v>581</v>
      </c>
      <c r="C584" s="41">
        <f t="shared" si="227"/>
        <v>44432</v>
      </c>
      <c r="D584" s="28">
        <f>'I Disease Parameters'!$E$6/(1000*365)</f>
        <v>2.4383561643835616E-5</v>
      </c>
      <c r="E584" s="28">
        <f>'I Disease Parameters'!$E$7/(1000*365)</f>
        <v>1.3698630136986302E-5</v>
      </c>
      <c r="F584" s="27">
        <f>(1-'I Disease Parameters'!$E$8)/'I Disease Parameters'!$E$10</f>
        <v>0.16200000000000001</v>
      </c>
      <c r="G584" s="27">
        <f>'I Disease Parameters'!$E$8/'I Disease Parameters'!$E$11</f>
        <v>3.7999999999999999E-2</v>
      </c>
      <c r="H584" s="27">
        <f>1/'I Disease Parameters'!$E$12</f>
        <v>0.05</v>
      </c>
      <c r="I584" s="27">
        <f>'I Disease Parameters'!$E$9/'I Disease Parameters'!$E$14</f>
        <v>0</v>
      </c>
      <c r="J584" s="82">
        <f t="shared" si="247"/>
        <v>2.9622548171950012</v>
      </c>
      <c r="K584" s="60">
        <f t="shared" si="248"/>
        <v>0.96147505943347544</v>
      </c>
      <c r="L584" s="30">
        <f t="shared" si="249"/>
        <v>0.98499999999999999</v>
      </c>
      <c r="M584" s="27">
        <f>J584/'I Disease Parameters'!$E$12</f>
        <v>0.14811274085975007</v>
      </c>
      <c r="N584" s="27">
        <f>K584/'I Disease Parameters'!$E$13</f>
        <v>4.8073752971673774E-2</v>
      </c>
      <c r="O584" s="27">
        <f>L584/'I Disease Parameters'!$E$13</f>
        <v>4.9250000000000002E-2</v>
      </c>
      <c r="P584" s="27">
        <f>(1-L584)/'I Disease Parameters'!$E$13</f>
        <v>7.5000000000000067E-4</v>
      </c>
      <c r="Q584" s="19">
        <f t="shared" si="228"/>
        <v>586596.89222511963</v>
      </c>
      <c r="R584" s="17">
        <f t="shared" si="229"/>
        <v>2.8773573867092002</v>
      </c>
      <c r="S584" s="17">
        <f t="shared" si="230"/>
        <v>29.738049064873</v>
      </c>
      <c r="T584" s="17">
        <f t="shared" si="231"/>
        <v>6.9755917573447617</v>
      </c>
      <c r="U584" s="17">
        <f t="shared" si="232"/>
        <v>5239221.6026422391</v>
      </c>
      <c r="V584" s="17">
        <f t="shared" si="233"/>
        <v>15045.660884993476</v>
      </c>
      <c r="W584" s="17">
        <f t="shared" si="234"/>
        <v>5825858.0858655674</v>
      </c>
      <c r="X584" s="18">
        <f t="shared" ca="1" si="225"/>
        <v>218477.31787760227</v>
      </c>
      <c r="Y584" s="17">
        <f t="shared" si="235"/>
        <v>133.5257855146192</v>
      </c>
      <c r="Z584" s="17">
        <f t="shared" si="236"/>
        <v>-0.10173810470736466</v>
      </c>
      <c r="AA584" s="17">
        <f t="shared" si="237"/>
        <v>-1.0575903596931333</v>
      </c>
      <c r="AB584" s="17">
        <f t="shared" si="238"/>
        <v>-0.24807675111214511</v>
      </c>
      <c r="AC584" s="17">
        <f t="shared" si="239"/>
        <v>-69.875568495132029</v>
      </c>
      <c r="AD584" s="18">
        <f t="shared" si="240"/>
        <v>5.4177513811737299E-3</v>
      </c>
      <c r="AE584" s="19">
        <f>IF($B584&gt;$C$1,"",p_2*$Q583*($S583/$W583)+p_3*$Q583*($T583/$W583))</f>
        <v>0.4941218031032284</v>
      </c>
      <c r="AF584" s="17">
        <f>IF($B584&gt;$C$1,"",p_4*$R583)</f>
        <v>0.48261346960948354</v>
      </c>
      <c r="AG584" s="17">
        <f>IF($B584&gt;$C$1,"",p_5*$R583)</f>
        <v>0.11320562867382947</v>
      </c>
      <c r="AH584" s="18">
        <f t="shared" si="241"/>
        <v>0.59581909828331303</v>
      </c>
      <c r="AI584" s="72"/>
      <c r="AJ584" s="73"/>
      <c r="AK584" s="73"/>
      <c r="AL584" s="72"/>
      <c r="AM584" s="73"/>
      <c r="AN584" s="73">
        <f t="shared" si="242"/>
        <v>518</v>
      </c>
      <c r="AO584" s="19" t="str">
        <f t="shared" ca="1" si="243"/>
        <v>-</v>
      </c>
      <c r="AP584" s="17" t="str">
        <f t="shared" ca="1" si="244"/>
        <v>-</v>
      </c>
      <c r="AQ584" s="17" t="str">
        <f t="shared" ca="1" si="245"/>
        <v>-</v>
      </c>
      <c r="AR584" s="66" t="str">
        <f t="shared" ca="1" si="246"/>
        <v>-</v>
      </c>
    </row>
    <row r="585" spans="1:44" s="1" customFormat="1" ht="12" x14ac:dyDescent="0.35">
      <c r="A585" s="84"/>
      <c r="B585" s="40">
        <f t="shared" si="226"/>
        <v>582</v>
      </c>
      <c r="C585" s="41">
        <f t="shared" si="227"/>
        <v>44433</v>
      </c>
      <c r="D585" s="28">
        <f>'I Disease Parameters'!$E$6/(1000*365)</f>
        <v>2.4383561643835616E-5</v>
      </c>
      <c r="E585" s="28">
        <f>'I Disease Parameters'!$E$7/(1000*365)</f>
        <v>1.3698630136986302E-5</v>
      </c>
      <c r="F585" s="27">
        <f>(1-'I Disease Parameters'!$E$8)/'I Disease Parameters'!$E$10</f>
        <v>0.16200000000000001</v>
      </c>
      <c r="G585" s="27">
        <f>'I Disease Parameters'!$E$8/'I Disease Parameters'!$E$11</f>
        <v>3.7999999999999999E-2</v>
      </c>
      <c r="H585" s="27">
        <f>1/'I Disease Parameters'!$E$12</f>
        <v>0.05</v>
      </c>
      <c r="I585" s="27">
        <f>'I Disease Parameters'!$E$9/'I Disease Parameters'!$E$14</f>
        <v>0</v>
      </c>
      <c r="J585" s="82">
        <f t="shared" si="247"/>
        <v>2.9622548171950012</v>
      </c>
      <c r="K585" s="60">
        <f t="shared" si="248"/>
        <v>0.96147505943347544</v>
      </c>
      <c r="L585" s="30">
        <f t="shared" si="249"/>
        <v>0.98499999999999999</v>
      </c>
      <c r="M585" s="27">
        <f>J585/'I Disease Parameters'!$E$12</f>
        <v>0.14811274085975007</v>
      </c>
      <c r="N585" s="27">
        <f>K585/'I Disease Parameters'!$E$13</f>
        <v>4.8073752971673774E-2</v>
      </c>
      <c r="O585" s="27">
        <f>L585/'I Disease Parameters'!$E$13</f>
        <v>4.9250000000000002E-2</v>
      </c>
      <c r="P585" s="27">
        <f>(1-L585)/'I Disease Parameters'!$E$13</f>
        <v>7.5000000000000067E-4</v>
      </c>
      <c r="Q585" s="19">
        <f t="shared" si="228"/>
        <v>586730.43456491188</v>
      </c>
      <c r="R585" s="17">
        <f t="shared" si="229"/>
        <v>2.7791026001242884</v>
      </c>
      <c r="S585" s="17">
        <f t="shared" si="230"/>
        <v>28.716871137741101</v>
      </c>
      <c r="T585" s="17">
        <f t="shared" si="231"/>
        <v>6.7360561941210024</v>
      </c>
      <c r="U585" s="17">
        <f t="shared" si="232"/>
        <v>5239151.6629336458</v>
      </c>
      <c r="V585" s="17">
        <f t="shared" si="233"/>
        <v>15045.666116687295</v>
      </c>
      <c r="W585" s="17">
        <f t="shared" si="234"/>
        <v>5825920.3295284901</v>
      </c>
      <c r="X585" s="18">
        <f t="shared" ca="1" si="225"/>
        <v>218477.31787760227</v>
      </c>
      <c r="Y585" s="17">
        <f t="shared" si="235"/>
        <v>133.54233979224227</v>
      </c>
      <c r="Z585" s="17">
        <f t="shared" si="236"/>
        <v>-9.8254786584911713E-2</v>
      </c>
      <c r="AA585" s="17">
        <f t="shared" si="237"/>
        <v>-1.0211779271318981</v>
      </c>
      <c r="AB585" s="17">
        <f t="shared" si="238"/>
        <v>-0.23953556322375924</v>
      </c>
      <c r="AC585" s="17">
        <f t="shared" si="239"/>
        <v>-69.939708593301475</v>
      </c>
      <c r="AD585" s="18">
        <f t="shared" si="240"/>
        <v>5.2316938181320438E-3</v>
      </c>
      <c r="AE585" s="19">
        <f>IF($B585&gt;$C$1,"",p_2*$Q584*($S584/$W584)+p_3*$Q584*($T584/$W584))</f>
        <v>0.47725610661154133</v>
      </c>
      <c r="AF585" s="17">
        <f>IF($B585&gt;$C$1,"",p_4*$R584)</f>
        <v>0.46613189664689042</v>
      </c>
      <c r="AG585" s="17">
        <f>IF($B585&gt;$C$1,"",p_5*$R584)</f>
        <v>0.1093395806949496</v>
      </c>
      <c r="AH585" s="18">
        <f t="shared" si="241"/>
        <v>0.57547147734184001</v>
      </c>
      <c r="AI585" s="72"/>
      <c r="AJ585" s="73"/>
      <c r="AK585" s="73"/>
      <c r="AL585" s="72"/>
      <c r="AM585" s="73"/>
      <c r="AN585" s="73">
        <f t="shared" si="242"/>
        <v>518</v>
      </c>
      <c r="AO585" s="19" t="str">
        <f t="shared" ca="1" si="243"/>
        <v>-</v>
      </c>
      <c r="AP585" s="17" t="str">
        <f t="shared" ca="1" si="244"/>
        <v>-</v>
      </c>
      <c r="AQ585" s="17" t="str">
        <f t="shared" ca="1" si="245"/>
        <v>-</v>
      </c>
      <c r="AR585" s="66" t="str">
        <f t="shared" ca="1" si="246"/>
        <v>-</v>
      </c>
    </row>
    <row r="586" spans="1:44" s="1" customFormat="1" ht="12" x14ac:dyDescent="0.35">
      <c r="A586" s="84"/>
      <c r="B586" s="40">
        <f t="shared" si="226"/>
        <v>583</v>
      </c>
      <c r="C586" s="41">
        <f t="shared" si="227"/>
        <v>44434</v>
      </c>
      <c r="D586" s="28">
        <f>'I Disease Parameters'!$E$6/(1000*365)</f>
        <v>2.4383561643835616E-5</v>
      </c>
      <c r="E586" s="28">
        <f>'I Disease Parameters'!$E$7/(1000*365)</f>
        <v>1.3698630136986302E-5</v>
      </c>
      <c r="F586" s="27">
        <f>(1-'I Disease Parameters'!$E$8)/'I Disease Parameters'!$E$10</f>
        <v>0.16200000000000001</v>
      </c>
      <c r="G586" s="27">
        <f>'I Disease Parameters'!$E$8/'I Disease Parameters'!$E$11</f>
        <v>3.7999999999999999E-2</v>
      </c>
      <c r="H586" s="27">
        <f>1/'I Disease Parameters'!$E$12</f>
        <v>0.05</v>
      </c>
      <c r="I586" s="27">
        <f>'I Disease Parameters'!$E$9/'I Disease Parameters'!$E$14</f>
        <v>0</v>
      </c>
      <c r="J586" s="82">
        <f t="shared" si="247"/>
        <v>2.9622548171950012</v>
      </c>
      <c r="K586" s="60">
        <f t="shared" si="248"/>
        <v>0.96147505943347544</v>
      </c>
      <c r="L586" s="30">
        <f t="shared" si="249"/>
        <v>0.98499999999999999</v>
      </c>
      <c r="M586" s="27">
        <f>J586/'I Disease Parameters'!$E$12</f>
        <v>0.14811274085975007</v>
      </c>
      <c r="N586" s="27">
        <f>K586/'I Disease Parameters'!$E$13</f>
        <v>4.8073752971673774E-2</v>
      </c>
      <c r="O586" s="27">
        <f>L586/'I Disease Parameters'!$E$13</f>
        <v>4.9250000000000002E-2</v>
      </c>
      <c r="P586" s="27">
        <f>(1-L586)/'I Disease Parameters'!$E$13</f>
        <v>7.5000000000000067E-4</v>
      </c>
      <c r="Q586" s="19">
        <f t="shared" si="228"/>
        <v>586863.99288163148</v>
      </c>
      <c r="R586" s="17">
        <f t="shared" si="229"/>
        <v>2.6842115645557456</v>
      </c>
      <c r="S586" s="17">
        <f t="shared" si="230"/>
        <v>27.730848820277775</v>
      </c>
      <c r="T586" s="17">
        <f t="shared" si="231"/>
        <v>6.5047670084772902</v>
      </c>
      <c r="U586" s="17">
        <f t="shared" si="232"/>
        <v>5239081.6613271078</v>
      </c>
      <c r="V586" s="17">
        <f t="shared" si="233"/>
        <v>15045.671168729441</v>
      </c>
      <c r="W586" s="17">
        <f t="shared" si="234"/>
        <v>5825982.5740361325</v>
      </c>
      <c r="X586" s="18">
        <f t="shared" ca="1" si="225"/>
        <v>218477.31787760227</v>
      </c>
      <c r="Y586" s="17">
        <f t="shared" si="235"/>
        <v>133.55831671960186</v>
      </c>
      <c r="Z586" s="17">
        <f t="shared" si="236"/>
        <v>-9.4891035568542836E-2</v>
      </c>
      <c r="AA586" s="17">
        <f t="shared" si="237"/>
        <v>-0.98602231746332691</v>
      </c>
      <c r="AB586" s="17">
        <f t="shared" si="238"/>
        <v>-0.23128918564371226</v>
      </c>
      <c r="AC586" s="17">
        <f t="shared" si="239"/>
        <v>-70.00160653796047</v>
      </c>
      <c r="AD586" s="18">
        <f t="shared" si="240"/>
        <v>5.0520421464170795E-3</v>
      </c>
      <c r="AE586" s="19">
        <f>IF($B586&gt;$C$1,"",p_2*$Q585*($S585/$W585)+p_3*$Q585*($T585/$W585))</f>
        <v>0.46096755435494641</v>
      </c>
      <c r="AF586" s="17">
        <f>IF($B586&gt;$C$1,"",p_4*$R585)</f>
        <v>0.45021462122013473</v>
      </c>
      <c r="AG586" s="17">
        <f>IF($B586&gt;$C$1,"",p_5*$R585)</f>
        <v>0.10560589880472296</v>
      </c>
      <c r="AH586" s="18">
        <f t="shared" si="241"/>
        <v>0.55582052002485771</v>
      </c>
      <c r="AI586" s="72"/>
      <c r="AJ586" s="73"/>
      <c r="AK586" s="73"/>
      <c r="AL586" s="72"/>
      <c r="AM586" s="73"/>
      <c r="AN586" s="73">
        <f t="shared" si="242"/>
        <v>518</v>
      </c>
      <c r="AO586" s="19" t="str">
        <f t="shared" ca="1" si="243"/>
        <v>-</v>
      </c>
      <c r="AP586" s="17" t="str">
        <f t="shared" ca="1" si="244"/>
        <v>-</v>
      </c>
      <c r="AQ586" s="17" t="str">
        <f t="shared" ca="1" si="245"/>
        <v>-</v>
      </c>
      <c r="AR586" s="66" t="str">
        <f t="shared" ca="1" si="246"/>
        <v>-</v>
      </c>
    </row>
    <row r="587" spans="1:44" s="1" customFormat="1" ht="12" x14ac:dyDescent="0.35">
      <c r="A587" s="84"/>
      <c r="B587" s="40">
        <f t="shared" si="226"/>
        <v>584</v>
      </c>
      <c r="C587" s="41">
        <f t="shared" si="227"/>
        <v>44435</v>
      </c>
      <c r="D587" s="28">
        <f>'I Disease Parameters'!$E$6/(1000*365)</f>
        <v>2.4383561643835616E-5</v>
      </c>
      <c r="E587" s="28">
        <f>'I Disease Parameters'!$E$7/(1000*365)</f>
        <v>1.3698630136986302E-5</v>
      </c>
      <c r="F587" s="27">
        <f>(1-'I Disease Parameters'!$E$8)/'I Disease Parameters'!$E$10</f>
        <v>0.16200000000000001</v>
      </c>
      <c r="G587" s="27">
        <f>'I Disease Parameters'!$E$8/'I Disease Parameters'!$E$11</f>
        <v>3.7999999999999999E-2</v>
      </c>
      <c r="H587" s="27">
        <f>1/'I Disease Parameters'!$E$12</f>
        <v>0.05</v>
      </c>
      <c r="I587" s="27">
        <f>'I Disease Parameters'!$E$9/'I Disease Parameters'!$E$14</f>
        <v>0</v>
      </c>
      <c r="J587" s="82">
        <f t="shared" si="247"/>
        <v>2.9622548171950012</v>
      </c>
      <c r="K587" s="60">
        <f t="shared" si="248"/>
        <v>0.96147505943347544</v>
      </c>
      <c r="L587" s="30">
        <f t="shared" si="249"/>
        <v>0.98499999999999999</v>
      </c>
      <c r="M587" s="27">
        <f>J587/'I Disease Parameters'!$E$12</f>
        <v>0.14811274085975007</v>
      </c>
      <c r="N587" s="27">
        <f>K587/'I Disease Parameters'!$E$13</f>
        <v>4.8073752971673774E-2</v>
      </c>
      <c r="O587" s="27">
        <f>L587/'I Disease Parameters'!$E$13</f>
        <v>4.9250000000000002E-2</v>
      </c>
      <c r="P587" s="27">
        <f>(1-L587)/'I Disease Parameters'!$E$13</f>
        <v>7.5000000000000067E-4</v>
      </c>
      <c r="Q587" s="19">
        <f t="shared" si="228"/>
        <v>586997.56661773624</v>
      </c>
      <c r="R587" s="17">
        <f t="shared" si="229"/>
        <v>2.5925688276509988</v>
      </c>
      <c r="S587" s="17">
        <f t="shared" si="230"/>
        <v>26.77876877808054</v>
      </c>
      <c r="T587" s="17">
        <f t="shared" si="231"/>
        <v>6.2814395911091676</v>
      </c>
      <c r="U587" s="17">
        <f t="shared" si="232"/>
        <v>5239011.5999873877</v>
      </c>
      <c r="V587" s="17">
        <f t="shared" si="233"/>
        <v>15045.676047304698</v>
      </c>
      <c r="W587" s="17">
        <f t="shared" si="234"/>
        <v>5826044.8193823211</v>
      </c>
      <c r="X587" s="18">
        <f t="shared" ca="1" si="225"/>
        <v>218477.31787760227</v>
      </c>
      <c r="Y587" s="17">
        <f t="shared" si="235"/>
        <v>133.57373610476498</v>
      </c>
      <c r="Z587" s="17">
        <f t="shared" si="236"/>
        <v>-9.164273690474678E-2</v>
      </c>
      <c r="AA587" s="17">
        <f t="shared" si="237"/>
        <v>-0.95208004219723463</v>
      </c>
      <c r="AB587" s="17">
        <f t="shared" si="238"/>
        <v>-0.22332741736812256</v>
      </c>
      <c r="AC587" s="17">
        <f t="shared" si="239"/>
        <v>-70.061339720152318</v>
      </c>
      <c r="AD587" s="18">
        <f t="shared" si="240"/>
        <v>4.8785752569528995E-3</v>
      </c>
      <c r="AE587" s="19">
        <f>IF($B587&gt;$C$1,"",p_2*$Q586*($S586/$W586)+p_3*$Q586*($T586/$W586))</f>
        <v>0.44523634602783435</v>
      </c>
      <c r="AF587" s="17">
        <f>IF($B587&gt;$C$1,"",p_4*$R586)</f>
        <v>0.43484227345803078</v>
      </c>
      <c r="AG587" s="17">
        <f>IF($B587&gt;$C$1,"",p_5*$R586)</f>
        <v>0.10200003945311834</v>
      </c>
      <c r="AH587" s="18">
        <f t="shared" si="241"/>
        <v>0.53684231291114914</v>
      </c>
      <c r="AI587" s="72"/>
      <c r="AJ587" s="73"/>
      <c r="AK587" s="73"/>
      <c r="AL587" s="72"/>
      <c r="AM587" s="73"/>
      <c r="AN587" s="73">
        <f t="shared" si="242"/>
        <v>518</v>
      </c>
      <c r="AO587" s="19" t="str">
        <f t="shared" ca="1" si="243"/>
        <v>-</v>
      </c>
      <c r="AP587" s="17" t="str">
        <f t="shared" ca="1" si="244"/>
        <v>-</v>
      </c>
      <c r="AQ587" s="17" t="str">
        <f t="shared" ca="1" si="245"/>
        <v>-</v>
      </c>
      <c r="AR587" s="66" t="str">
        <f t="shared" ca="1" si="246"/>
        <v>-</v>
      </c>
    </row>
    <row r="588" spans="1:44" s="1" customFormat="1" ht="12" x14ac:dyDescent="0.35">
      <c r="A588" s="84"/>
      <c r="B588" s="40">
        <f t="shared" si="226"/>
        <v>585</v>
      </c>
      <c r="C588" s="41">
        <f t="shared" si="227"/>
        <v>44436</v>
      </c>
      <c r="D588" s="28">
        <f>'I Disease Parameters'!$E$6/(1000*365)</f>
        <v>2.4383561643835616E-5</v>
      </c>
      <c r="E588" s="28">
        <f>'I Disease Parameters'!$E$7/(1000*365)</f>
        <v>1.3698630136986302E-5</v>
      </c>
      <c r="F588" s="27">
        <f>(1-'I Disease Parameters'!$E$8)/'I Disease Parameters'!$E$10</f>
        <v>0.16200000000000001</v>
      </c>
      <c r="G588" s="27">
        <f>'I Disease Parameters'!$E$8/'I Disease Parameters'!$E$11</f>
        <v>3.7999999999999999E-2</v>
      </c>
      <c r="H588" s="27">
        <f>1/'I Disease Parameters'!$E$12</f>
        <v>0.05</v>
      </c>
      <c r="I588" s="27">
        <f>'I Disease Parameters'!$E$9/'I Disease Parameters'!$E$14</f>
        <v>0</v>
      </c>
      <c r="J588" s="82">
        <f t="shared" si="247"/>
        <v>2.9622548171950012</v>
      </c>
      <c r="K588" s="60">
        <f t="shared" si="248"/>
        <v>0.96147505943347544</v>
      </c>
      <c r="L588" s="30">
        <f t="shared" si="249"/>
        <v>0.98499999999999999</v>
      </c>
      <c r="M588" s="27">
        <f>J588/'I Disease Parameters'!$E$12</f>
        <v>0.14811274085975007</v>
      </c>
      <c r="N588" s="27">
        <f>K588/'I Disease Parameters'!$E$13</f>
        <v>4.8073752971673774E-2</v>
      </c>
      <c r="O588" s="27">
        <f>L588/'I Disease Parameters'!$E$13</f>
        <v>4.9250000000000002E-2</v>
      </c>
      <c r="P588" s="27">
        <f>(1-L588)/'I Disease Parameters'!$E$13</f>
        <v>7.5000000000000067E-4</v>
      </c>
      <c r="Q588" s="19">
        <f t="shared" si="228"/>
        <v>587131.15523481066</v>
      </c>
      <c r="R588" s="17">
        <f t="shared" si="229"/>
        <v>2.5040629098382889</v>
      </c>
      <c r="S588" s="17">
        <f t="shared" si="230"/>
        <v>25.859459656806962</v>
      </c>
      <c r="T588" s="17">
        <f t="shared" si="231"/>
        <v>6.0657991798867599</v>
      </c>
      <c r="U588" s="17">
        <f t="shared" si="232"/>
        <v>5238941.4810045352</v>
      </c>
      <c r="V588" s="17">
        <f t="shared" si="233"/>
        <v>15045.680758384391</v>
      </c>
      <c r="W588" s="17">
        <f t="shared" si="234"/>
        <v>5826107.0655610925</v>
      </c>
      <c r="X588" s="18">
        <f t="shared" ca="1" si="225"/>
        <v>218477.31787760227</v>
      </c>
      <c r="Y588" s="17">
        <f t="shared" si="235"/>
        <v>133.58861707441974</v>
      </c>
      <c r="Z588" s="17">
        <f t="shared" si="236"/>
        <v>-8.8505917812709889E-2</v>
      </c>
      <c r="AA588" s="17">
        <f t="shared" si="237"/>
        <v>-0.919309121273578</v>
      </c>
      <c r="AB588" s="17">
        <f t="shared" si="238"/>
        <v>-0.21564041122240774</v>
      </c>
      <c r="AC588" s="17">
        <f t="shared" si="239"/>
        <v>-70.118982852436602</v>
      </c>
      <c r="AD588" s="18">
        <f t="shared" si="240"/>
        <v>4.7110796931519872E-3</v>
      </c>
      <c r="AE588" s="19">
        <f>IF($B588&gt;$C$1,"",p_2*$Q587*($S587/$W587)+p_3*$Q587*($T587/$W587))</f>
        <v>0.43004336235896529</v>
      </c>
      <c r="AF588" s="17">
        <f>IF($B588&gt;$C$1,"",p_4*$R587)</f>
        <v>0.41999615007946184</v>
      </c>
      <c r="AG588" s="17">
        <f>IF($B588&gt;$C$1,"",p_5*$R587)</f>
        <v>9.851761545073795E-2</v>
      </c>
      <c r="AH588" s="18">
        <f t="shared" si="241"/>
        <v>0.51851376553019979</v>
      </c>
      <c r="AI588" s="72"/>
      <c r="AJ588" s="73"/>
      <c r="AK588" s="73"/>
      <c r="AL588" s="72"/>
      <c r="AM588" s="73"/>
      <c r="AN588" s="73">
        <f t="shared" si="242"/>
        <v>518</v>
      </c>
      <c r="AO588" s="19" t="str">
        <f t="shared" ca="1" si="243"/>
        <v>-</v>
      </c>
      <c r="AP588" s="17" t="str">
        <f t="shared" ca="1" si="244"/>
        <v>-</v>
      </c>
      <c r="AQ588" s="17" t="str">
        <f t="shared" ca="1" si="245"/>
        <v>-</v>
      </c>
      <c r="AR588" s="66" t="str">
        <f t="shared" ca="1" si="246"/>
        <v>-</v>
      </c>
    </row>
    <row r="589" spans="1:44" s="1" customFormat="1" ht="12" x14ac:dyDescent="0.35">
      <c r="A589" s="84"/>
      <c r="B589" s="40">
        <f t="shared" si="226"/>
        <v>586</v>
      </c>
      <c r="C589" s="41">
        <f t="shared" si="227"/>
        <v>44437</v>
      </c>
      <c r="D589" s="28">
        <f>'I Disease Parameters'!$E$6/(1000*365)</f>
        <v>2.4383561643835616E-5</v>
      </c>
      <c r="E589" s="28">
        <f>'I Disease Parameters'!$E$7/(1000*365)</f>
        <v>1.3698630136986302E-5</v>
      </c>
      <c r="F589" s="27">
        <f>(1-'I Disease Parameters'!$E$8)/'I Disease Parameters'!$E$10</f>
        <v>0.16200000000000001</v>
      </c>
      <c r="G589" s="27">
        <f>'I Disease Parameters'!$E$8/'I Disease Parameters'!$E$11</f>
        <v>3.7999999999999999E-2</v>
      </c>
      <c r="H589" s="27">
        <f>1/'I Disease Parameters'!$E$12</f>
        <v>0.05</v>
      </c>
      <c r="I589" s="27">
        <f>'I Disease Parameters'!$E$9/'I Disease Parameters'!$E$14</f>
        <v>0</v>
      </c>
      <c r="J589" s="82">
        <f t="shared" si="247"/>
        <v>2.9622548171950012</v>
      </c>
      <c r="K589" s="60">
        <f t="shared" si="248"/>
        <v>0.96147505943347544</v>
      </c>
      <c r="L589" s="30">
        <f t="shared" si="249"/>
        <v>0.98499999999999999</v>
      </c>
      <c r="M589" s="27">
        <f>J589/'I Disease Parameters'!$E$12</f>
        <v>0.14811274085975007</v>
      </c>
      <c r="N589" s="27">
        <f>K589/'I Disease Parameters'!$E$13</f>
        <v>4.8073752971673774E-2</v>
      </c>
      <c r="O589" s="27">
        <f>L589/'I Disease Parameters'!$E$13</f>
        <v>4.9250000000000002E-2</v>
      </c>
      <c r="P589" s="27">
        <f>(1-L589)/'I Disease Parameters'!$E$13</f>
        <v>7.5000000000000067E-4</v>
      </c>
      <c r="Q589" s="19">
        <f t="shared" si="228"/>
        <v>587264.75821290829</v>
      </c>
      <c r="R589" s="17">
        <f t="shared" si="229"/>
        <v>2.4185861672656692</v>
      </c>
      <c r="S589" s="17">
        <f t="shared" si="230"/>
        <v>24.971790626187037</v>
      </c>
      <c r="T589" s="17">
        <f t="shared" si="231"/>
        <v>5.8575805183268264</v>
      </c>
      <c r="U589" s="17">
        <f t="shared" si="232"/>
        <v>5238871.3063964704</v>
      </c>
      <c r="V589" s="17">
        <f t="shared" si="233"/>
        <v>15045.685307733776</v>
      </c>
      <c r="W589" s="17">
        <f t="shared" si="234"/>
        <v>5826169.3125666901</v>
      </c>
      <c r="X589" s="18">
        <f t="shared" ca="1" si="225"/>
        <v>218477.31787760227</v>
      </c>
      <c r="Y589" s="17">
        <f t="shared" si="235"/>
        <v>133.60297809762415</v>
      </c>
      <c r="Z589" s="17">
        <f t="shared" si="236"/>
        <v>-8.5476742572619724E-2</v>
      </c>
      <c r="AA589" s="17">
        <f t="shared" si="237"/>
        <v>-0.88766903061992508</v>
      </c>
      <c r="AB589" s="17">
        <f t="shared" si="238"/>
        <v>-0.20821866155993352</v>
      </c>
      <c r="AC589" s="17">
        <f t="shared" si="239"/>
        <v>-70.174608064815402</v>
      </c>
      <c r="AD589" s="18">
        <f t="shared" si="240"/>
        <v>4.5493493853427935E-3</v>
      </c>
      <c r="AE589" s="19">
        <f>IF($B589&gt;$C$1,"",p_2*$Q588*($S588/$W588)+p_3*$Q588*($T588/$W588))</f>
        <v>0.41537014162668001</v>
      </c>
      <c r="AF589" s="17">
        <f>IF($B589&gt;$C$1,"",p_4*$R588)</f>
        <v>0.40565819139380282</v>
      </c>
      <c r="AG589" s="17">
        <f>IF($B589&gt;$C$1,"",p_5*$R588)</f>
        <v>9.5154390573854983E-2</v>
      </c>
      <c r="AH589" s="18">
        <f t="shared" si="241"/>
        <v>0.50081258196765777</v>
      </c>
      <c r="AI589" s="72"/>
      <c r="AJ589" s="73"/>
      <c r="AK589" s="73"/>
      <c r="AL589" s="72"/>
      <c r="AM589" s="73"/>
      <c r="AN589" s="73">
        <f t="shared" si="242"/>
        <v>518</v>
      </c>
      <c r="AO589" s="19" t="str">
        <f t="shared" ca="1" si="243"/>
        <v>-</v>
      </c>
      <c r="AP589" s="17" t="str">
        <f t="shared" ca="1" si="244"/>
        <v>-</v>
      </c>
      <c r="AQ589" s="17" t="str">
        <f t="shared" ca="1" si="245"/>
        <v>-</v>
      </c>
      <c r="AR589" s="66" t="str">
        <f t="shared" ca="1" si="246"/>
        <v>-</v>
      </c>
    </row>
    <row r="590" spans="1:44" s="1" customFormat="1" ht="12" x14ac:dyDescent="0.35">
      <c r="A590" s="84"/>
      <c r="B590" s="40">
        <f t="shared" si="226"/>
        <v>587</v>
      </c>
      <c r="C590" s="41">
        <f t="shared" si="227"/>
        <v>44438</v>
      </c>
      <c r="D590" s="28">
        <f>'I Disease Parameters'!$E$6/(1000*365)</f>
        <v>2.4383561643835616E-5</v>
      </c>
      <c r="E590" s="28">
        <f>'I Disease Parameters'!$E$7/(1000*365)</f>
        <v>1.3698630136986302E-5</v>
      </c>
      <c r="F590" s="27">
        <f>(1-'I Disease Parameters'!$E$8)/'I Disease Parameters'!$E$10</f>
        <v>0.16200000000000001</v>
      </c>
      <c r="G590" s="27">
        <f>'I Disease Parameters'!$E$8/'I Disease Parameters'!$E$11</f>
        <v>3.7999999999999999E-2</v>
      </c>
      <c r="H590" s="27">
        <f>1/'I Disease Parameters'!$E$12</f>
        <v>0.05</v>
      </c>
      <c r="I590" s="27">
        <f>'I Disease Parameters'!$E$9/'I Disease Parameters'!$E$14</f>
        <v>0</v>
      </c>
      <c r="J590" s="82">
        <f t="shared" si="247"/>
        <v>2.9622548171950012</v>
      </c>
      <c r="K590" s="60">
        <f t="shared" si="248"/>
        <v>0.96147505943347544</v>
      </c>
      <c r="L590" s="30">
        <f t="shared" si="249"/>
        <v>0.98499999999999999</v>
      </c>
      <c r="M590" s="27">
        <f>J590/'I Disease Parameters'!$E$12</f>
        <v>0.14811274085975007</v>
      </c>
      <c r="N590" s="27">
        <f>K590/'I Disease Parameters'!$E$13</f>
        <v>4.8073752971673774E-2</v>
      </c>
      <c r="O590" s="27">
        <f>L590/'I Disease Parameters'!$E$13</f>
        <v>4.9250000000000002E-2</v>
      </c>
      <c r="P590" s="27">
        <f>(1-L590)/'I Disease Parameters'!$E$13</f>
        <v>7.5000000000000067E-4</v>
      </c>
      <c r="Q590" s="19">
        <f t="shared" si="228"/>
        <v>587398.37504991645</v>
      </c>
      <c r="R590" s="17">
        <f t="shared" si="229"/>
        <v>2.3360346594812795</v>
      </c>
      <c r="S590" s="17">
        <f t="shared" si="230"/>
        <v>24.114669974651076</v>
      </c>
      <c r="T590" s="17">
        <f t="shared" si="231"/>
        <v>5.6565275259375607</v>
      </c>
      <c r="U590" s="17">
        <f t="shared" si="232"/>
        <v>5238801.0781114809</v>
      </c>
      <c r="V590" s="17">
        <f t="shared" si="233"/>
        <v>15045.689700919165</v>
      </c>
      <c r="W590" s="17">
        <f t="shared" si="234"/>
        <v>5826231.5603935579</v>
      </c>
      <c r="X590" s="18">
        <f t="shared" ca="1" si="225"/>
        <v>218477.31787760227</v>
      </c>
      <c r="Y590" s="17">
        <f t="shared" si="235"/>
        <v>133.61683700815775</v>
      </c>
      <c r="Z590" s="17">
        <f t="shared" si="236"/>
        <v>-8.2551507784389688E-2</v>
      </c>
      <c r="AA590" s="17">
        <f t="shared" si="237"/>
        <v>-0.85712065153596129</v>
      </c>
      <c r="AB590" s="17">
        <f t="shared" si="238"/>
        <v>-0.20105299238926566</v>
      </c>
      <c r="AC590" s="17">
        <f t="shared" si="239"/>
        <v>-70.228284989483654</v>
      </c>
      <c r="AD590" s="18">
        <f t="shared" si="240"/>
        <v>4.3931853888352634E-3</v>
      </c>
      <c r="AE590" s="19">
        <f>IF($B590&gt;$C$1,"",p_2*$Q589*($S589/$W589)+p_3*$Q589*($T589/$W589))</f>
        <v>0.40119885698610358</v>
      </c>
      <c r="AF590" s="17">
        <f>IF($B590&gt;$C$1,"",p_4*$R589)</f>
        <v>0.39181095909703845</v>
      </c>
      <c r="AG590" s="17">
        <f>IF($B590&gt;$C$1,"",p_5*$R589)</f>
        <v>9.1906274356095427E-2</v>
      </c>
      <c r="AH590" s="18">
        <f t="shared" si="241"/>
        <v>0.48371723345313389</v>
      </c>
      <c r="AI590" s="72"/>
      <c r="AJ590" s="73"/>
      <c r="AK590" s="73"/>
      <c r="AL590" s="72"/>
      <c r="AM590" s="73"/>
      <c r="AN590" s="73">
        <f t="shared" si="242"/>
        <v>518</v>
      </c>
      <c r="AO590" s="19" t="str">
        <f t="shared" ca="1" si="243"/>
        <v>-</v>
      </c>
      <c r="AP590" s="17" t="str">
        <f t="shared" ca="1" si="244"/>
        <v>-</v>
      </c>
      <c r="AQ590" s="17" t="str">
        <f t="shared" ca="1" si="245"/>
        <v>-</v>
      </c>
      <c r="AR590" s="66" t="str">
        <f t="shared" ca="1" si="246"/>
        <v>-</v>
      </c>
    </row>
    <row r="591" spans="1:44" s="1" customFormat="1" ht="12" x14ac:dyDescent="0.35">
      <c r="A591" s="84"/>
      <c r="B591" s="40">
        <f t="shared" si="226"/>
        <v>588</v>
      </c>
      <c r="C591" s="41">
        <f t="shared" si="227"/>
        <v>44439</v>
      </c>
      <c r="D591" s="28">
        <f>'I Disease Parameters'!$E$6/(1000*365)</f>
        <v>2.4383561643835616E-5</v>
      </c>
      <c r="E591" s="28">
        <f>'I Disease Parameters'!$E$7/(1000*365)</f>
        <v>1.3698630136986302E-5</v>
      </c>
      <c r="F591" s="27">
        <f>(1-'I Disease Parameters'!$E$8)/'I Disease Parameters'!$E$10</f>
        <v>0.16200000000000001</v>
      </c>
      <c r="G591" s="27">
        <f>'I Disease Parameters'!$E$8/'I Disease Parameters'!$E$11</f>
        <v>3.7999999999999999E-2</v>
      </c>
      <c r="H591" s="27">
        <f>1/'I Disease Parameters'!$E$12</f>
        <v>0.05</v>
      </c>
      <c r="I591" s="27">
        <f>'I Disease Parameters'!$E$9/'I Disease Parameters'!$E$14</f>
        <v>0</v>
      </c>
      <c r="J591" s="82">
        <f t="shared" si="247"/>
        <v>2.9622548171950012</v>
      </c>
      <c r="K591" s="60">
        <f t="shared" si="248"/>
        <v>0.96147505943347544</v>
      </c>
      <c r="L591" s="30">
        <f t="shared" si="249"/>
        <v>0.98499999999999999</v>
      </c>
      <c r="M591" s="27">
        <f>J591/'I Disease Parameters'!$E$12</f>
        <v>0.14811274085975007</v>
      </c>
      <c r="N591" s="27">
        <f>K591/'I Disease Parameters'!$E$13</f>
        <v>4.8073752971673774E-2</v>
      </c>
      <c r="O591" s="27">
        <f>L591/'I Disease Parameters'!$E$13</f>
        <v>4.9250000000000002E-2</v>
      </c>
      <c r="P591" s="27">
        <f>(1-L591)/'I Disease Parameters'!$E$13</f>
        <v>7.5000000000000067E-4</v>
      </c>
      <c r="Q591" s="19">
        <f t="shared" si="228"/>
        <v>587532.00526094309</v>
      </c>
      <c r="R591" s="17">
        <f t="shared" si="229"/>
        <v>2.2563080216904257</v>
      </c>
      <c r="S591" s="17">
        <f t="shared" si="230"/>
        <v>23.28704375280963</v>
      </c>
      <c r="T591" s="17">
        <f t="shared" si="231"/>
        <v>5.4623929800225337</v>
      </c>
      <c r="U591" s="17">
        <f t="shared" si="232"/>
        <v>5238730.7980306307</v>
      </c>
      <c r="V591" s="17">
        <f t="shared" si="233"/>
        <v>15045.693943314809</v>
      </c>
      <c r="W591" s="17">
        <f t="shared" si="234"/>
        <v>5826293.8090363285</v>
      </c>
      <c r="X591" s="18">
        <f t="shared" ca="1" si="225"/>
        <v>218477.31787760227</v>
      </c>
      <c r="Y591" s="17">
        <f t="shared" si="235"/>
        <v>133.63021102664061</v>
      </c>
      <c r="Z591" s="17">
        <f t="shared" si="236"/>
        <v>-7.9726637790853871E-2</v>
      </c>
      <c r="AA591" s="17">
        <f t="shared" si="237"/>
        <v>-0.82762622184144519</v>
      </c>
      <c r="AB591" s="17">
        <f t="shared" si="238"/>
        <v>-0.19413454591502699</v>
      </c>
      <c r="AC591" s="17">
        <f t="shared" si="239"/>
        <v>-70.280080850236118</v>
      </c>
      <c r="AD591" s="18">
        <f t="shared" si="240"/>
        <v>4.2423956438142341E-3</v>
      </c>
      <c r="AE591" s="19">
        <f>IF($B591&gt;$C$1,"",p_2*$Q590*($S590/$W590)+p_3*$Q590*($T590/$W590))</f>
        <v>0.38751229458018982</v>
      </c>
      <c r="AF591" s="17">
        <f>IF($B591&gt;$C$1,"",p_4*$R590)</f>
        <v>0.37843761483596727</v>
      </c>
      <c r="AG591" s="17">
        <f>IF($B591&gt;$C$1,"",p_5*$R590)</f>
        <v>8.8769317060288622E-2</v>
      </c>
      <c r="AH591" s="18">
        <f t="shared" si="241"/>
        <v>0.46720693189625589</v>
      </c>
      <c r="AI591" s="72"/>
      <c r="AJ591" s="73"/>
      <c r="AK591" s="73"/>
      <c r="AL591" s="72"/>
      <c r="AM591" s="73"/>
      <c r="AN591" s="73">
        <f t="shared" si="242"/>
        <v>518</v>
      </c>
      <c r="AO591" s="19" t="str">
        <f t="shared" ca="1" si="243"/>
        <v>-</v>
      </c>
      <c r="AP591" s="17" t="str">
        <f t="shared" ca="1" si="244"/>
        <v>-</v>
      </c>
      <c r="AQ591" s="17" t="str">
        <f t="shared" ca="1" si="245"/>
        <v>-</v>
      </c>
      <c r="AR591" s="66" t="str">
        <f t="shared" ca="1" si="246"/>
        <v>-</v>
      </c>
    </row>
    <row r="592" spans="1:44" s="1" customFormat="1" ht="12" x14ac:dyDescent="0.35">
      <c r="A592" s="84"/>
      <c r="B592" s="40">
        <f t="shared" si="226"/>
        <v>589</v>
      </c>
      <c r="C592" s="41">
        <f t="shared" si="227"/>
        <v>44440</v>
      </c>
      <c r="D592" s="28">
        <f>'I Disease Parameters'!$E$6/(1000*365)</f>
        <v>2.4383561643835616E-5</v>
      </c>
      <c r="E592" s="28">
        <f>'I Disease Parameters'!$E$7/(1000*365)</f>
        <v>1.3698630136986302E-5</v>
      </c>
      <c r="F592" s="27">
        <f>(1-'I Disease Parameters'!$E$8)/'I Disease Parameters'!$E$10</f>
        <v>0.16200000000000001</v>
      </c>
      <c r="G592" s="27">
        <f>'I Disease Parameters'!$E$8/'I Disease Parameters'!$E$11</f>
        <v>3.7999999999999999E-2</v>
      </c>
      <c r="H592" s="27">
        <f>1/'I Disease Parameters'!$E$12</f>
        <v>0.05</v>
      </c>
      <c r="I592" s="27">
        <f>'I Disease Parameters'!$E$9/'I Disease Parameters'!$E$14</f>
        <v>0</v>
      </c>
      <c r="J592" s="82">
        <f t="shared" si="247"/>
        <v>2.9622548171950012</v>
      </c>
      <c r="K592" s="60">
        <f t="shared" si="248"/>
        <v>0.96147505943347544</v>
      </c>
      <c r="L592" s="30">
        <f t="shared" si="249"/>
        <v>0.98499999999999999</v>
      </c>
      <c r="M592" s="27">
        <f>J592/'I Disease Parameters'!$E$12</f>
        <v>0.14811274085975007</v>
      </c>
      <c r="N592" s="27">
        <f>K592/'I Disease Parameters'!$E$13</f>
        <v>4.8073752971673774E-2</v>
      </c>
      <c r="O592" s="27">
        <f>L592/'I Disease Parameters'!$E$13</f>
        <v>4.9250000000000002E-2</v>
      </c>
      <c r="P592" s="27">
        <f>(1-L592)/'I Disease Parameters'!$E$13</f>
        <v>7.5000000000000067E-4</v>
      </c>
      <c r="Q592" s="19">
        <f t="shared" si="228"/>
        <v>587665.64837772481</v>
      </c>
      <c r="R592" s="17">
        <f t="shared" si="229"/>
        <v>2.1793093414307103</v>
      </c>
      <c r="S592" s="17">
        <f t="shared" si="230"/>
        <v>22.487894464083642</v>
      </c>
      <c r="T592" s="17">
        <f t="shared" si="231"/>
        <v>5.2749382085445475</v>
      </c>
      <c r="U592" s="17">
        <f t="shared" si="232"/>
        <v>5238660.4679700835</v>
      </c>
      <c r="V592" s="17">
        <f t="shared" si="233"/>
        <v>15045.698040109544</v>
      </c>
      <c r="W592" s="17">
        <f t="shared" si="234"/>
        <v>5826356.0584898219</v>
      </c>
      <c r="X592" s="18">
        <f t="shared" ca="1" si="225"/>
        <v>218477.31787760227</v>
      </c>
      <c r="Y592" s="17">
        <f t="shared" si="235"/>
        <v>133.64311678172089</v>
      </c>
      <c r="Z592" s="17">
        <f t="shared" si="236"/>
        <v>-7.6998680259715346E-2</v>
      </c>
      <c r="AA592" s="17">
        <f t="shared" si="237"/>
        <v>-0.79914928872598878</v>
      </c>
      <c r="AB592" s="17">
        <f t="shared" si="238"/>
        <v>-0.18745477147798617</v>
      </c>
      <c r="AC592" s="17">
        <f t="shared" si="239"/>
        <v>-70.330060547217727</v>
      </c>
      <c r="AD592" s="18">
        <f t="shared" si="240"/>
        <v>4.0967947352328338E-3</v>
      </c>
      <c r="AE592" s="19">
        <f>IF($B592&gt;$C$1,"",p_2*$Q591*($S591/$W591)+p_3*$Q591*($T591/$W591))</f>
        <v>0.3742938324074338</v>
      </c>
      <c r="AF592" s="17">
        <f>IF($B592&gt;$C$1,"",p_4*$R591)</f>
        <v>0.36552189951384895</v>
      </c>
      <c r="AG592" s="17">
        <f>IF($B592&gt;$C$1,"",p_5*$R591)</f>
        <v>8.5739704824236179E-2</v>
      </c>
      <c r="AH592" s="18">
        <f t="shared" si="241"/>
        <v>0.45126160433808515</v>
      </c>
      <c r="AI592" s="72"/>
      <c r="AJ592" s="73"/>
      <c r="AK592" s="73"/>
      <c r="AL592" s="72"/>
      <c r="AM592" s="73"/>
      <c r="AN592" s="73">
        <f t="shared" si="242"/>
        <v>518</v>
      </c>
      <c r="AO592" s="19" t="str">
        <f t="shared" ca="1" si="243"/>
        <v>-</v>
      </c>
      <c r="AP592" s="17" t="str">
        <f t="shared" ca="1" si="244"/>
        <v>-</v>
      </c>
      <c r="AQ592" s="17" t="str">
        <f t="shared" ca="1" si="245"/>
        <v>-</v>
      </c>
      <c r="AR592" s="66" t="str">
        <f t="shared" ca="1" si="246"/>
        <v>-</v>
      </c>
    </row>
    <row r="593" spans="1:44" s="1" customFormat="1" ht="12" x14ac:dyDescent="0.35">
      <c r="A593" s="84"/>
      <c r="B593" s="40">
        <f t="shared" si="226"/>
        <v>590</v>
      </c>
      <c r="C593" s="41">
        <f t="shared" si="227"/>
        <v>44441</v>
      </c>
      <c r="D593" s="28">
        <f>'I Disease Parameters'!$E$6/(1000*365)</f>
        <v>2.4383561643835616E-5</v>
      </c>
      <c r="E593" s="28">
        <f>'I Disease Parameters'!$E$7/(1000*365)</f>
        <v>1.3698630136986302E-5</v>
      </c>
      <c r="F593" s="27">
        <f>(1-'I Disease Parameters'!$E$8)/'I Disease Parameters'!$E$10</f>
        <v>0.16200000000000001</v>
      </c>
      <c r="G593" s="27">
        <f>'I Disease Parameters'!$E$8/'I Disease Parameters'!$E$11</f>
        <v>3.7999999999999999E-2</v>
      </c>
      <c r="H593" s="27">
        <f>1/'I Disease Parameters'!$E$12</f>
        <v>0.05</v>
      </c>
      <c r="I593" s="27">
        <f>'I Disease Parameters'!$E$9/'I Disease Parameters'!$E$14</f>
        <v>0</v>
      </c>
      <c r="J593" s="82">
        <f t="shared" si="247"/>
        <v>2.9622548171950012</v>
      </c>
      <c r="K593" s="60">
        <f t="shared" si="248"/>
        <v>0.96147505943347544</v>
      </c>
      <c r="L593" s="30">
        <f t="shared" si="249"/>
        <v>0.98499999999999999</v>
      </c>
      <c r="M593" s="27">
        <f>J593/'I Disease Parameters'!$E$12</f>
        <v>0.14811274085975007</v>
      </c>
      <c r="N593" s="27">
        <f>K593/'I Disease Parameters'!$E$13</f>
        <v>4.8073752971673774E-2</v>
      </c>
      <c r="O593" s="27">
        <f>L593/'I Disease Parameters'!$E$13</f>
        <v>4.9250000000000002E-2</v>
      </c>
      <c r="P593" s="27">
        <f>(1-L593)/'I Disease Parameters'!$E$13</f>
        <v>7.5000000000000067E-4</v>
      </c>
      <c r="Q593" s="19">
        <f t="shared" si="228"/>
        <v>587799.30394805467</v>
      </c>
      <c r="R593" s="17">
        <f t="shared" si="229"/>
        <v>2.1049450395119647</v>
      </c>
      <c r="S593" s="17">
        <f t="shared" si="230"/>
        <v>21.716239800842409</v>
      </c>
      <c r="T593" s="17">
        <f t="shared" si="231"/>
        <v>5.0939327936641723</v>
      </c>
      <c r="U593" s="17">
        <f t="shared" si="232"/>
        <v>5238590.0896833492</v>
      </c>
      <c r="V593" s="17">
        <f t="shared" si="233"/>
        <v>15045.701996313201</v>
      </c>
      <c r="W593" s="17">
        <f t="shared" si="234"/>
        <v>5826418.3087490378</v>
      </c>
      <c r="X593" s="18">
        <f t="shared" ca="1" si="225"/>
        <v>218477.31787760227</v>
      </c>
      <c r="Y593" s="17">
        <f t="shared" si="235"/>
        <v>133.65557032986544</v>
      </c>
      <c r="Z593" s="17">
        <f t="shared" si="236"/>
        <v>-7.4364301918745657E-2</v>
      </c>
      <c r="AA593" s="17">
        <f t="shared" si="237"/>
        <v>-0.77165466324123244</v>
      </c>
      <c r="AB593" s="17">
        <f t="shared" si="238"/>
        <v>-0.18100541488037525</v>
      </c>
      <c r="AC593" s="17">
        <f t="shared" si="239"/>
        <v>-70.378286734223366</v>
      </c>
      <c r="AD593" s="18">
        <f t="shared" si="240"/>
        <v>3.9562036563438596E-3</v>
      </c>
      <c r="AE593" s="19">
        <f>IF($B593&gt;$C$1,"",p_2*$Q592*($S592/$W592)+p_3*$Q592*($T592/$W592))</f>
        <v>0.36152741992001874</v>
      </c>
      <c r="AF593" s="17">
        <f>IF($B593&gt;$C$1,"",p_4*$R592)</f>
        <v>0.3530481133117751</v>
      </c>
      <c r="AG593" s="17">
        <f>IF($B593&gt;$C$1,"",p_5*$R592)</f>
        <v>8.2813754974366993E-2</v>
      </c>
      <c r="AH593" s="18">
        <f t="shared" si="241"/>
        <v>0.4358618682861421</v>
      </c>
      <c r="AI593" s="72"/>
      <c r="AJ593" s="73"/>
      <c r="AK593" s="73"/>
      <c r="AL593" s="72"/>
      <c r="AM593" s="73"/>
      <c r="AN593" s="73">
        <f t="shared" si="242"/>
        <v>518</v>
      </c>
      <c r="AO593" s="19" t="str">
        <f t="shared" ca="1" si="243"/>
        <v>-</v>
      </c>
      <c r="AP593" s="17" t="str">
        <f t="shared" ca="1" si="244"/>
        <v>-</v>
      </c>
      <c r="AQ593" s="17" t="str">
        <f t="shared" ca="1" si="245"/>
        <v>-</v>
      </c>
      <c r="AR593" s="66" t="str">
        <f t="shared" ca="1" si="246"/>
        <v>-</v>
      </c>
    </row>
    <row r="594" spans="1:44" s="1" customFormat="1" ht="12" x14ac:dyDescent="0.35">
      <c r="A594" s="84"/>
      <c r="B594" s="40">
        <f t="shared" si="226"/>
        <v>591</v>
      </c>
      <c r="C594" s="41">
        <f t="shared" si="227"/>
        <v>44442</v>
      </c>
      <c r="D594" s="28">
        <f>'I Disease Parameters'!$E$6/(1000*365)</f>
        <v>2.4383561643835616E-5</v>
      </c>
      <c r="E594" s="28">
        <f>'I Disease Parameters'!$E$7/(1000*365)</f>
        <v>1.3698630136986302E-5</v>
      </c>
      <c r="F594" s="27">
        <f>(1-'I Disease Parameters'!$E$8)/'I Disease Parameters'!$E$10</f>
        <v>0.16200000000000001</v>
      </c>
      <c r="G594" s="27">
        <f>'I Disease Parameters'!$E$8/'I Disease Parameters'!$E$11</f>
        <v>3.7999999999999999E-2</v>
      </c>
      <c r="H594" s="27">
        <f>1/'I Disease Parameters'!$E$12</f>
        <v>0.05</v>
      </c>
      <c r="I594" s="27">
        <f>'I Disease Parameters'!$E$9/'I Disease Parameters'!$E$14</f>
        <v>0</v>
      </c>
      <c r="J594" s="82">
        <f t="shared" si="247"/>
        <v>2.9622548171950012</v>
      </c>
      <c r="K594" s="60">
        <f t="shared" si="248"/>
        <v>0.96147505943347544</v>
      </c>
      <c r="L594" s="30">
        <f t="shared" si="249"/>
        <v>0.98499999999999999</v>
      </c>
      <c r="M594" s="27">
        <f>J594/'I Disease Parameters'!$E$12</f>
        <v>0.14811274085975007</v>
      </c>
      <c r="N594" s="27">
        <f>K594/'I Disease Parameters'!$E$13</f>
        <v>4.8073752971673774E-2</v>
      </c>
      <c r="O594" s="27">
        <f>L594/'I Disease Parameters'!$E$13</f>
        <v>4.9250000000000002E-2</v>
      </c>
      <c r="P594" s="27">
        <f>(1-L594)/'I Disease Parameters'!$E$13</f>
        <v>7.5000000000000067E-4</v>
      </c>
      <c r="Q594" s="19">
        <f t="shared" si="228"/>
        <v>587932.97153523099</v>
      </c>
      <c r="R594" s="17">
        <f t="shared" si="229"/>
        <v>2.0331247550731022</v>
      </c>
      <c r="S594" s="17">
        <f t="shared" si="230"/>
        <v>20.971131424464229</v>
      </c>
      <c r="T594" s="17">
        <f t="shared" si="231"/>
        <v>4.9191542855811354</v>
      </c>
      <c r="U594" s="17">
        <f t="shared" si="232"/>
        <v>5238519.6648634514</v>
      </c>
      <c r="V594" s="17">
        <f t="shared" si="233"/>
        <v>15045.705816762797</v>
      </c>
      <c r="W594" s="17">
        <f t="shared" si="234"/>
        <v>5826480.5598091474</v>
      </c>
      <c r="X594" s="18">
        <f t="shared" ca="1" si="225"/>
        <v>218477.31787760227</v>
      </c>
      <c r="Y594" s="17">
        <f t="shared" si="235"/>
        <v>133.66758717631456</v>
      </c>
      <c r="Z594" s="17">
        <f t="shared" si="236"/>
        <v>-7.1820284438862458E-2</v>
      </c>
      <c r="AA594" s="17">
        <f t="shared" si="237"/>
        <v>-0.74510837637818028</v>
      </c>
      <c r="AB594" s="17">
        <f t="shared" si="238"/>
        <v>-0.17477850808303685</v>
      </c>
      <c r="AC594" s="17">
        <f t="shared" si="239"/>
        <v>-70.424819897860289</v>
      </c>
      <c r="AD594" s="18">
        <f t="shared" si="240"/>
        <v>3.8204495958780171E-3</v>
      </c>
      <c r="AE594" s="19">
        <f>IF($B594&gt;$C$1,"",p_2*$Q593*($S593/$W593)+p_3*$Q593*($T593/$W593))</f>
        <v>0.3491975583270856</v>
      </c>
      <c r="AF594" s="17">
        <f>IF($B594&gt;$C$1,"",p_4*$R593)</f>
        <v>0.34100109640093829</v>
      </c>
      <c r="AG594" s="17">
        <f>IF($B594&gt;$C$1,"",p_5*$R593)</f>
        <v>7.998791150145465E-2</v>
      </c>
      <c r="AH594" s="18">
        <f t="shared" si="241"/>
        <v>0.42098900790239291</v>
      </c>
      <c r="AI594" s="72"/>
      <c r="AJ594" s="73"/>
      <c r="AK594" s="73"/>
      <c r="AL594" s="72"/>
      <c r="AM594" s="73"/>
      <c r="AN594" s="73">
        <f t="shared" si="242"/>
        <v>518</v>
      </c>
      <c r="AO594" s="19" t="str">
        <f t="shared" ca="1" si="243"/>
        <v>-</v>
      </c>
      <c r="AP594" s="17" t="str">
        <f t="shared" ca="1" si="244"/>
        <v>-</v>
      </c>
      <c r="AQ594" s="17" t="str">
        <f t="shared" ca="1" si="245"/>
        <v>-</v>
      </c>
      <c r="AR594" s="66" t="str">
        <f t="shared" ca="1" si="246"/>
        <v>-</v>
      </c>
    </row>
    <row r="595" spans="1:44" s="1" customFormat="1" ht="12" x14ac:dyDescent="0.35">
      <c r="A595" s="84"/>
      <c r="B595" s="40">
        <f t="shared" si="226"/>
        <v>592</v>
      </c>
      <c r="C595" s="41">
        <f t="shared" si="227"/>
        <v>44443</v>
      </c>
      <c r="D595" s="28">
        <f>'I Disease Parameters'!$E$6/(1000*365)</f>
        <v>2.4383561643835616E-5</v>
      </c>
      <c r="E595" s="28">
        <f>'I Disease Parameters'!$E$7/(1000*365)</f>
        <v>1.3698630136986302E-5</v>
      </c>
      <c r="F595" s="27">
        <f>(1-'I Disease Parameters'!$E$8)/'I Disease Parameters'!$E$10</f>
        <v>0.16200000000000001</v>
      </c>
      <c r="G595" s="27">
        <f>'I Disease Parameters'!$E$8/'I Disease Parameters'!$E$11</f>
        <v>3.7999999999999999E-2</v>
      </c>
      <c r="H595" s="27">
        <f>1/'I Disease Parameters'!$E$12</f>
        <v>0.05</v>
      </c>
      <c r="I595" s="27">
        <f>'I Disease Parameters'!$E$9/'I Disease Parameters'!$E$14</f>
        <v>0</v>
      </c>
      <c r="J595" s="82">
        <f t="shared" si="247"/>
        <v>2.9622548171950012</v>
      </c>
      <c r="K595" s="60">
        <f t="shared" si="248"/>
        <v>0.96147505943347544</v>
      </c>
      <c r="L595" s="30">
        <f t="shared" si="249"/>
        <v>0.98499999999999999</v>
      </c>
      <c r="M595" s="27">
        <f>J595/'I Disease Parameters'!$E$12</f>
        <v>0.14811274085975007</v>
      </c>
      <c r="N595" s="27">
        <f>K595/'I Disease Parameters'!$E$13</f>
        <v>4.8073752971673774E-2</v>
      </c>
      <c r="O595" s="27">
        <f>L595/'I Disease Parameters'!$E$13</f>
        <v>4.9250000000000002E-2</v>
      </c>
      <c r="P595" s="27">
        <f>(1-L595)/'I Disease Parameters'!$E$13</f>
        <v>7.5000000000000067E-4</v>
      </c>
      <c r="Q595" s="19">
        <f t="shared" si="228"/>
        <v>588066.65071752376</v>
      </c>
      <c r="R595" s="17">
        <f t="shared" si="229"/>
        <v>1.9637612346131244</v>
      </c>
      <c r="S595" s="17">
        <f t="shared" si="230"/>
        <v>20.251653787789923</v>
      </c>
      <c r="T595" s="17">
        <f t="shared" si="231"/>
        <v>4.7503879263197115</v>
      </c>
      <c r="U595" s="17">
        <f t="shared" si="232"/>
        <v>5238449.1951450165</v>
      </c>
      <c r="V595" s="17">
        <f t="shared" si="233"/>
        <v>15045.709506128511</v>
      </c>
      <c r="W595" s="17">
        <f t="shared" si="234"/>
        <v>5826542.8116654893</v>
      </c>
      <c r="X595" s="18">
        <f t="shared" ca="1" si="225"/>
        <v>218477.31787760227</v>
      </c>
      <c r="Y595" s="17">
        <f t="shared" si="235"/>
        <v>133.67918229277711</v>
      </c>
      <c r="Z595" s="17">
        <f t="shared" si="236"/>
        <v>-6.9363520459977845E-2</v>
      </c>
      <c r="AA595" s="17">
        <f t="shared" si="237"/>
        <v>-0.71947763667430564</v>
      </c>
      <c r="AB595" s="17">
        <f t="shared" si="238"/>
        <v>-0.16876635926142391</v>
      </c>
      <c r="AC595" s="17">
        <f t="shared" si="239"/>
        <v>-70.469718434847891</v>
      </c>
      <c r="AD595" s="18">
        <f t="shared" si="240"/>
        <v>3.6893657143082237E-3</v>
      </c>
      <c r="AE595" s="19">
        <f>IF($B595&gt;$C$1,"",p_2*$Q594*($S594/$W594)+p_3*$Q594*($T594/$W594))</f>
        <v>0.33728928157868487</v>
      </c>
      <c r="AF595" s="17">
        <f>IF($B595&gt;$C$1,"",p_4*$R594)</f>
        <v>0.32936621032184255</v>
      </c>
      <c r="AG595" s="17">
        <f>IF($B595&gt;$C$1,"",p_5*$R594)</f>
        <v>7.7258740692777883E-2</v>
      </c>
      <c r="AH595" s="18">
        <f t="shared" si="241"/>
        <v>0.40662495101462043</v>
      </c>
      <c r="AI595" s="72"/>
      <c r="AJ595" s="73"/>
      <c r="AK595" s="73"/>
      <c r="AL595" s="72"/>
      <c r="AM595" s="73"/>
      <c r="AN595" s="73">
        <f t="shared" si="242"/>
        <v>518</v>
      </c>
      <c r="AO595" s="19" t="str">
        <f t="shared" ca="1" si="243"/>
        <v>-</v>
      </c>
      <c r="AP595" s="17" t="str">
        <f t="shared" ca="1" si="244"/>
        <v>-</v>
      </c>
      <c r="AQ595" s="17" t="str">
        <f t="shared" ca="1" si="245"/>
        <v>-</v>
      </c>
      <c r="AR595" s="66" t="str">
        <f t="shared" ca="1" si="246"/>
        <v>-</v>
      </c>
    </row>
    <row r="596" spans="1:44" s="1" customFormat="1" ht="12" x14ac:dyDescent="0.35">
      <c r="A596" s="84"/>
      <c r="B596" s="40">
        <f t="shared" si="226"/>
        <v>593</v>
      </c>
      <c r="C596" s="41">
        <f t="shared" si="227"/>
        <v>44444</v>
      </c>
      <c r="D596" s="28">
        <f>'I Disease Parameters'!$E$6/(1000*365)</f>
        <v>2.4383561643835616E-5</v>
      </c>
      <c r="E596" s="28">
        <f>'I Disease Parameters'!$E$7/(1000*365)</f>
        <v>1.3698630136986302E-5</v>
      </c>
      <c r="F596" s="27">
        <f>(1-'I Disease Parameters'!$E$8)/'I Disease Parameters'!$E$10</f>
        <v>0.16200000000000001</v>
      </c>
      <c r="G596" s="27">
        <f>'I Disease Parameters'!$E$8/'I Disease Parameters'!$E$11</f>
        <v>3.7999999999999999E-2</v>
      </c>
      <c r="H596" s="27">
        <f>1/'I Disease Parameters'!$E$12</f>
        <v>0.05</v>
      </c>
      <c r="I596" s="27">
        <f>'I Disease Parameters'!$E$9/'I Disease Parameters'!$E$14</f>
        <v>0</v>
      </c>
      <c r="J596" s="82">
        <f t="shared" si="247"/>
        <v>2.9622548171950012</v>
      </c>
      <c r="K596" s="60">
        <f t="shared" si="248"/>
        <v>0.96147505943347544</v>
      </c>
      <c r="L596" s="30">
        <f t="shared" si="249"/>
        <v>0.98499999999999999</v>
      </c>
      <c r="M596" s="27">
        <f>J596/'I Disease Parameters'!$E$12</f>
        <v>0.14811274085975007</v>
      </c>
      <c r="N596" s="27">
        <f>K596/'I Disease Parameters'!$E$13</f>
        <v>4.8073752971673774E-2</v>
      </c>
      <c r="O596" s="27">
        <f>L596/'I Disease Parameters'!$E$13</f>
        <v>4.9250000000000002E-2</v>
      </c>
      <c r="P596" s="27">
        <f>(1-L596)/'I Disease Parameters'!$E$13</f>
        <v>7.5000000000000067E-4</v>
      </c>
      <c r="Q596" s="19">
        <f t="shared" si="228"/>
        <v>588200.34108766029</v>
      </c>
      <c r="R596" s="17">
        <f t="shared" si="229"/>
        <v>1.8967702248584932</v>
      </c>
      <c r="S596" s="17">
        <f t="shared" si="230"/>
        <v>19.556922998492851</v>
      </c>
      <c r="T596" s="17">
        <f t="shared" si="231"/>
        <v>4.5874263831118158</v>
      </c>
      <c r="U596" s="17">
        <f t="shared" si="232"/>
        <v>5238378.6821062956</v>
      </c>
      <c r="V596" s="17">
        <f t="shared" si="233"/>
        <v>15045.713068919456</v>
      </c>
      <c r="W596" s="17">
        <f t="shared" si="234"/>
        <v>5826605.0643135626</v>
      </c>
      <c r="X596" s="18">
        <f t="shared" ca="1" si="225"/>
        <v>218477.31787760227</v>
      </c>
      <c r="Y596" s="17">
        <f t="shared" si="235"/>
        <v>133.69037013652269</v>
      </c>
      <c r="Z596" s="17">
        <f t="shared" si="236"/>
        <v>-6.6991009754631126E-2</v>
      </c>
      <c r="AA596" s="17">
        <f t="shared" si="237"/>
        <v>-0.69473078929707199</v>
      </c>
      <c r="AB596" s="17">
        <f t="shared" si="238"/>
        <v>-0.16296154320789569</v>
      </c>
      <c r="AC596" s="17">
        <f t="shared" si="239"/>
        <v>-70.513038720935583</v>
      </c>
      <c r="AD596" s="18">
        <f t="shared" si="240"/>
        <v>3.5627909455797635E-3</v>
      </c>
      <c r="AE596" s="19">
        <f>IF($B596&gt;$C$1,"",p_2*$Q595*($S595/$W595)+p_3*$Q595*($T595/$W595))</f>
        <v>0.32578813800682382</v>
      </c>
      <c r="AF596" s="17">
        <f>IF($B596&gt;$C$1,"",p_4*$R595)</f>
        <v>0.31812932000732613</v>
      </c>
      <c r="AG596" s="17">
        <f>IF($B596&gt;$C$1,"",p_5*$R595)</f>
        <v>7.4622926915298718E-2</v>
      </c>
      <c r="AH596" s="18">
        <f t="shared" si="241"/>
        <v>0.39275224692262484</v>
      </c>
      <c r="AI596" s="72"/>
      <c r="AJ596" s="73"/>
      <c r="AK596" s="73"/>
      <c r="AL596" s="72"/>
      <c r="AM596" s="73"/>
      <c r="AN596" s="73">
        <f t="shared" si="242"/>
        <v>518</v>
      </c>
      <c r="AO596" s="19" t="str">
        <f t="shared" ca="1" si="243"/>
        <v>-</v>
      </c>
      <c r="AP596" s="17" t="str">
        <f t="shared" ca="1" si="244"/>
        <v>-</v>
      </c>
      <c r="AQ596" s="17" t="str">
        <f t="shared" ca="1" si="245"/>
        <v>-</v>
      </c>
      <c r="AR596" s="66" t="str">
        <f t="shared" ca="1" si="246"/>
        <v>-</v>
      </c>
    </row>
    <row r="597" spans="1:44" s="1" customFormat="1" ht="12" x14ac:dyDescent="0.35">
      <c r="A597" s="84"/>
      <c r="B597" s="40">
        <f t="shared" si="226"/>
        <v>594</v>
      </c>
      <c r="C597" s="41">
        <f t="shared" si="227"/>
        <v>44445</v>
      </c>
      <c r="D597" s="28">
        <f>'I Disease Parameters'!$E$6/(1000*365)</f>
        <v>2.4383561643835616E-5</v>
      </c>
      <c r="E597" s="28">
        <f>'I Disease Parameters'!$E$7/(1000*365)</f>
        <v>1.3698630136986302E-5</v>
      </c>
      <c r="F597" s="27">
        <f>(1-'I Disease Parameters'!$E$8)/'I Disease Parameters'!$E$10</f>
        <v>0.16200000000000001</v>
      </c>
      <c r="G597" s="27">
        <f>'I Disease Parameters'!$E$8/'I Disease Parameters'!$E$11</f>
        <v>3.7999999999999999E-2</v>
      </c>
      <c r="H597" s="27">
        <f>1/'I Disease Parameters'!$E$12</f>
        <v>0.05</v>
      </c>
      <c r="I597" s="27">
        <f>'I Disease Parameters'!$E$9/'I Disease Parameters'!$E$14</f>
        <v>0</v>
      </c>
      <c r="J597" s="82">
        <f t="shared" si="247"/>
        <v>2.9622548171950012</v>
      </c>
      <c r="K597" s="60">
        <f t="shared" si="248"/>
        <v>0.96147505943347544</v>
      </c>
      <c r="L597" s="30">
        <f t="shared" si="249"/>
        <v>0.98499999999999999</v>
      </c>
      <c r="M597" s="27">
        <f>J597/'I Disease Parameters'!$E$12</f>
        <v>0.14811274085975007</v>
      </c>
      <c r="N597" s="27">
        <f>K597/'I Disease Parameters'!$E$13</f>
        <v>4.8073752971673774E-2</v>
      </c>
      <c r="O597" s="27">
        <f>L597/'I Disease Parameters'!$E$13</f>
        <v>4.9250000000000002E-2</v>
      </c>
      <c r="P597" s="27">
        <f>(1-L597)/'I Disease Parameters'!$E$13</f>
        <v>7.5000000000000067E-4</v>
      </c>
      <c r="Q597" s="19">
        <f t="shared" si="228"/>
        <v>588334.0422523286</v>
      </c>
      <c r="R597" s="17">
        <f t="shared" si="229"/>
        <v>1.8320703693338714</v>
      </c>
      <c r="S597" s="17">
        <f t="shared" si="230"/>
        <v>18.886085721940514</v>
      </c>
      <c r="T597" s="17">
        <f t="shared" si="231"/>
        <v>4.430069491043545</v>
      </c>
      <c r="U597" s="17">
        <f t="shared" si="232"/>
        <v>5238308.1272711121</v>
      </c>
      <c r="V597" s="17">
        <f t="shared" si="233"/>
        <v>15045.716509489244</v>
      </c>
      <c r="W597" s="17">
        <f t="shared" si="234"/>
        <v>5826667.3177490234</v>
      </c>
      <c r="X597" s="18">
        <f t="shared" ca="1" si="225"/>
        <v>218477.31787760227</v>
      </c>
      <c r="Y597" s="17">
        <f t="shared" si="235"/>
        <v>133.7011646683095</v>
      </c>
      <c r="Z597" s="17">
        <f t="shared" si="236"/>
        <v>-6.4699855524621874E-2</v>
      </c>
      <c r="AA597" s="17">
        <f t="shared" si="237"/>
        <v>-0.67083727655233716</v>
      </c>
      <c r="AB597" s="17">
        <f t="shared" si="238"/>
        <v>-0.15735689206827086</v>
      </c>
      <c r="AC597" s="17">
        <f t="shared" si="239"/>
        <v>-70.554835183545947</v>
      </c>
      <c r="AD597" s="18">
        <f t="shared" si="240"/>
        <v>3.4405697879265063E-3</v>
      </c>
      <c r="AE597" s="19">
        <f>IF($B597&gt;$C$1,"",p_2*$Q596*($S596/$W596)+p_3*$Q596*($T596/$W596))</f>
        <v>0.31468017260084169</v>
      </c>
      <c r="AF597" s="17">
        <f>IF($B597&gt;$C$1,"",p_4*$R596)</f>
        <v>0.3072767764270759</v>
      </c>
      <c r="AG597" s="17">
        <f>IF($B597&gt;$C$1,"",p_5*$R596)</f>
        <v>7.2077268544622736E-2</v>
      </c>
      <c r="AH597" s="18">
        <f t="shared" si="241"/>
        <v>0.37935404497169867</v>
      </c>
      <c r="AI597" s="72"/>
      <c r="AJ597" s="73"/>
      <c r="AK597" s="73"/>
      <c r="AL597" s="72"/>
      <c r="AM597" s="73"/>
      <c r="AN597" s="73">
        <f t="shared" si="242"/>
        <v>518</v>
      </c>
      <c r="AO597" s="19" t="str">
        <f t="shared" ca="1" si="243"/>
        <v>-</v>
      </c>
      <c r="AP597" s="17" t="str">
        <f t="shared" ca="1" si="244"/>
        <v>-</v>
      </c>
      <c r="AQ597" s="17" t="str">
        <f t="shared" ca="1" si="245"/>
        <v>-</v>
      </c>
      <c r="AR597" s="66" t="str">
        <f t="shared" ca="1" si="246"/>
        <v>-</v>
      </c>
    </row>
    <row r="598" spans="1:44" s="1" customFormat="1" ht="12" x14ac:dyDescent="0.35">
      <c r="A598" s="84"/>
      <c r="B598" s="40">
        <f t="shared" si="226"/>
        <v>595</v>
      </c>
      <c r="C598" s="41">
        <f t="shared" si="227"/>
        <v>44446</v>
      </c>
      <c r="D598" s="28">
        <f>'I Disease Parameters'!$E$6/(1000*365)</f>
        <v>2.4383561643835616E-5</v>
      </c>
      <c r="E598" s="28">
        <f>'I Disease Parameters'!$E$7/(1000*365)</f>
        <v>1.3698630136986302E-5</v>
      </c>
      <c r="F598" s="27">
        <f>(1-'I Disease Parameters'!$E$8)/'I Disease Parameters'!$E$10</f>
        <v>0.16200000000000001</v>
      </c>
      <c r="G598" s="27">
        <f>'I Disease Parameters'!$E$8/'I Disease Parameters'!$E$11</f>
        <v>3.7999999999999999E-2</v>
      </c>
      <c r="H598" s="27">
        <f>1/'I Disease Parameters'!$E$12</f>
        <v>0.05</v>
      </c>
      <c r="I598" s="27">
        <f>'I Disease Parameters'!$E$9/'I Disease Parameters'!$E$14</f>
        <v>0</v>
      </c>
      <c r="J598" s="82">
        <f t="shared" si="247"/>
        <v>2.9622548171950012</v>
      </c>
      <c r="K598" s="60">
        <f t="shared" si="248"/>
        <v>0.96147505943347544</v>
      </c>
      <c r="L598" s="30">
        <f t="shared" si="249"/>
        <v>0.98499999999999999</v>
      </c>
      <c r="M598" s="27">
        <f>J598/'I Disease Parameters'!$E$12</f>
        <v>0.14811274085975007</v>
      </c>
      <c r="N598" s="27">
        <f>K598/'I Disease Parameters'!$E$13</f>
        <v>4.8073752971673774E-2</v>
      </c>
      <c r="O598" s="27">
        <f>L598/'I Disease Parameters'!$E$13</f>
        <v>4.9250000000000002E-2</v>
      </c>
      <c r="P598" s="27">
        <f>(1-L598)/'I Disease Parameters'!$E$13</f>
        <v>7.5000000000000067E-4</v>
      </c>
      <c r="Q598" s="19">
        <f t="shared" si="228"/>
        <v>588467.7538316974</v>
      </c>
      <c r="R598" s="17">
        <f t="shared" si="229"/>
        <v>1.769583108507859</v>
      </c>
      <c r="S598" s="17">
        <f t="shared" si="230"/>
        <v>18.238318122172537</v>
      </c>
      <c r="T598" s="17">
        <f t="shared" si="231"/>
        <v>4.2781240046426152</v>
      </c>
      <c r="U598" s="17">
        <f t="shared" si="232"/>
        <v>5238237.5321107423</v>
      </c>
      <c r="V598" s="17">
        <f t="shared" si="233"/>
        <v>15045.719832041363</v>
      </c>
      <c r="W598" s="17">
        <f t="shared" si="234"/>
        <v>5826729.5719676754</v>
      </c>
      <c r="X598" s="18">
        <f t="shared" ca="1" si="225"/>
        <v>218477.31787760227</v>
      </c>
      <c r="Y598" s="17">
        <f t="shared" si="235"/>
        <v>133.71157936879899</v>
      </c>
      <c r="Z598" s="17">
        <f t="shared" si="236"/>
        <v>-6.2487260826012303E-2</v>
      </c>
      <c r="AA598" s="17">
        <f t="shared" si="237"/>
        <v>-0.64776759976797749</v>
      </c>
      <c r="AB598" s="17">
        <f t="shared" si="238"/>
        <v>-0.15194548640092975</v>
      </c>
      <c r="AC598" s="17">
        <f t="shared" si="239"/>
        <v>-70.595160369761288</v>
      </c>
      <c r="AD598" s="18">
        <f t="shared" si="240"/>
        <v>3.3225521183339879E-3</v>
      </c>
      <c r="AE598" s="19">
        <f>IF($B598&gt;$C$1,"",p_2*$Q597*($S597/$W597)+p_3*$Q597*($T597/$W597))</f>
        <v>0.30395190989513632</v>
      </c>
      <c r="AF598" s="17">
        <f>IF($B598&gt;$C$1,"",p_4*$R597)</f>
        <v>0.29679539983208719</v>
      </c>
      <c r="AG598" s="17">
        <f>IF($B598&gt;$C$1,"",p_5*$R597)</f>
        <v>6.9618674034687106E-2</v>
      </c>
      <c r="AH598" s="18">
        <f t="shared" si="241"/>
        <v>0.36641407386677427</v>
      </c>
      <c r="AI598" s="72"/>
      <c r="AJ598" s="73"/>
      <c r="AK598" s="73"/>
      <c r="AL598" s="72"/>
      <c r="AM598" s="73"/>
      <c r="AN598" s="73">
        <f t="shared" si="242"/>
        <v>518</v>
      </c>
      <c r="AO598" s="19" t="str">
        <f t="shared" ca="1" si="243"/>
        <v>-</v>
      </c>
      <c r="AP598" s="17" t="str">
        <f t="shared" ca="1" si="244"/>
        <v>-</v>
      </c>
      <c r="AQ598" s="17" t="str">
        <f t="shared" ca="1" si="245"/>
        <v>-</v>
      </c>
      <c r="AR598" s="66" t="str">
        <f t="shared" ca="1" si="246"/>
        <v>-</v>
      </c>
    </row>
    <row r="599" spans="1:44" s="1" customFormat="1" ht="12" x14ac:dyDescent="0.35">
      <c r="A599" s="84"/>
      <c r="B599" s="40">
        <f t="shared" si="226"/>
        <v>596</v>
      </c>
      <c r="C599" s="41">
        <f t="shared" si="227"/>
        <v>44447</v>
      </c>
      <c r="D599" s="28">
        <f>'I Disease Parameters'!$E$6/(1000*365)</f>
        <v>2.4383561643835616E-5</v>
      </c>
      <c r="E599" s="28">
        <f>'I Disease Parameters'!$E$7/(1000*365)</f>
        <v>1.3698630136986302E-5</v>
      </c>
      <c r="F599" s="27">
        <f>(1-'I Disease Parameters'!$E$8)/'I Disease Parameters'!$E$10</f>
        <v>0.16200000000000001</v>
      </c>
      <c r="G599" s="27">
        <f>'I Disease Parameters'!$E$8/'I Disease Parameters'!$E$11</f>
        <v>3.7999999999999999E-2</v>
      </c>
      <c r="H599" s="27">
        <f>1/'I Disease Parameters'!$E$12</f>
        <v>0.05</v>
      </c>
      <c r="I599" s="27">
        <f>'I Disease Parameters'!$E$9/'I Disease Parameters'!$E$14</f>
        <v>0</v>
      </c>
      <c r="J599" s="82">
        <f t="shared" si="247"/>
        <v>2.9622548171950012</v>
      </c>
      <c r="K599" s="60">
        <f t="shared" si="248"/>
        <v>0.96147505943347544</v>
      </c>
      <c r="L599" s="30">
        <f t="shared" si="249"/>
        <v>0.98499999999999999</v>
      </c>
      <c r="M599" s="27">
        <f>J599/'I Disease Parameters'!$E$12</f>
        <v>0.14811274085975007</v>
      </c>
      <c r="N599" s="27">
        <f>K599/'I Disease Parameters'!$E$13</f>
        <v>4.8073752971673774E-2</v>
      </c>
      <c r="O599" s="27">
        <f>L599/'I Disease Parameters'!$E$13</f>
        <v>4.9250000000000002E-2</v>
      </c>
      <c r="P599" s="27">
        <f>(1-L599)/'I Disease Parameters'!$E$13</f>
        <v>7.5000000000000067E-4</v>
      </c>
      <c r="Q599" s="19">
        <f t="shared" si="228"/>
        <v>588601.47545895283</v>
      </c>
      <c r="R599" s="17">
        <f t="shared" si="229"/>
        <v>1.7092325833898152</v>
      </c>
      <c r="S599" s="17">
        <f t="shared" si="230"/>
        <v>17.612824839667908</v>
      </c>
      <c r="T599" s="17">
        <f t="shared" si="231"/>
        <v>4.1314033580953646</v>
      </c>
      <c r="U599" s="17">
        <f t="shared" si="232"/>
        <v>5238166.8980457336</v>
      </c>
      <c r="V599" s="17">
        <f t="shared" si="233"/>
        <v>15045.723040634366</v>
      </c>
      <c r="W599" s="17">
        <f t="shared" si="234"/>
        <v>5826791.826965468</v>
      </c>
      <c r="X599" s="18">
        <f t="shared" ca="1" si="225"/>
        <v>218477.31787760227</v>
      </c>
      <c r="Y599" s="17">
        <f t="shared" si="235"/>
        <v>133.72162725543603</v>
      </c>
      <c r="Z599" s="17">
        <f t="shared" si="236"/>
        <v>-6.0350525118043841E-2</v>
      </c>
      <c r="AA599" s="17">
        <f t="shared" si="237"/>
        <v>-0.62549328250462821</v>
      </c>
      <c r="AB599" s="17">
        <f t="shared" si="238"/>
        <v>-0.14672064654725059</v>
      </c>
      <c r="AC599" s="17">
        <f t="shared" si="239"/>
        <v>-70.634065008722246</v>
      </c>
      <c r="AD599" s="18">
        <f t="shared" si="240"/>
        <v>3.2085930033645127E-3</v>
      </c>
      <c r="AE599" s="19">
        <f>IF($B599&gt;$C$1,"",p_2*$Q598*($S598/$W598)+p_3*$Q598*($T598/$W598))</f>
        <v>0.29359033744802837</v>
      </c>
      <c r="AF599" s="17">
        <f>IF($B599&gt;$C$1,"",p_4*$R598)</f>
        <v>0.2866724635782732</v>
      </c>
      <c r="AG599" s="17">
        <f>IF($B599&gt;$C$1,"",p_5*$R598)</f>
        <v>6.7244158123298647E-2</v>
      </c>
      <c r="AH599" s="18">
        <f t="shared" si="241"/>
        <v>0.35391662170157184</v>
      </c>
      <c r="AI599" s="72"/>
      <c r="AJ599" s="73"/>
      <c r="AK599" s="73"/>
      <c r="AL599" s="72"/>
      <c r="AM599" s="73"/>
      <c r="AN599" s="73">
        <f t="shared" si="242"/>
        <v>518</v>
      </c>
      <c r="AO599" s="19" t="str">
        <f t="shared" ca="1" si="243"/>
        <v>-</v>
      </c>
      <c r="AP599" s="17" t="str">
        <f t="shared" ca="1" si="244"/>
        <v>-</v>
      </c>
      <c r="AQ599" s="17" t="str">
        <f t="shared" ca="1" si="245"/>
        <v>-</v>
      </c>
      <c r="AR599" s="66" t="str">
        <f t="shared" ca="1" si="246"/>
        <v>-</v>
      </c>
    </row>
    <row r="600" spans="1:44" s="1" customFormat="1" ht="12" x14ac:dyDescent="0.35">
      <c r="A600" s="84"/>
      <c r="B600" s="40">
        <f t="shared" si="226"/>
        <v>597</v>
      </c>
      <c r="C600" s="41">
        <f t="shared" si="227"/>
        <v>44448</v>
      </c>
      <c r="D600" s="28">
        <f>'I Disease Parameters'!$E$6/(1000*365)</f>
        <v>2.4383561643835616E-5</v>
      </c>
      <c r="E600" s="28">
        <f>'I Disease Parameters'!$E$7/(1000*365)</f>
        <v>1.3698630136986302E-5</v>
      </c>
      <c r="F600" s="27">
        <f>(1-'I Disease Parameters'!$E$8)/'I Disease Parameters'!$E$10</f>
        <v>0.16200000000000001</v>
      </c>
      <c r="G600" s="27">
        <f>'I Disease Parameters'!$E$8/'I Disease Parameters'!$E$11</f>
        <v>3.7999999999999999E-2</v>
      </c>
      <c r="H600" s="27">
        <f>1/'I Disease Parameters'!$E$12</f>
        <v>0.05</v>
      </c>
      <c r="I600" s="27">
        <f>'I Disease Parameters'!$E$9/'I Disease Parameters'!$E$14</f>
        <v>0</v>
      </c>
      <c r="J600" s="82">
        <f t="shared" si="247"/>
        <v>2.9622548171950012</v>
      </c>
      <c r="K600" s="60">
        <f t="shared" si="248"/>
        <v>0.96147505943347544</v>
      </c>
      <c r="L600" s="30">
        <f t="shared" si="249"/>
        <v>0.98499999999999999</v>
      </c>
      <c r="M600" s="27">
        <f>J600/'I Disease Parameters'!$E$12</f>
        <v>0.14811274085975007</v>
      </c>
      <c r="N600" s="27">
        <f>K600/'I Disease Parameters'!$E$13</f>
        <v>4.8073752971673774E-2</v>
      </c>
      <c r="O600" s="27">
        <f>L600/'I Disease Parameters'!$E$13</f>
        <v>4.9250000000000002E-2</v>
      </c>
      <c r="P600" s="27">
        <f>(1-L600)/'I Disease Parameters'!$E$13</f>
        <v>7.5000000000000067E-4</v>
      </c>
      <c r="Q600" s="19">
        <f t="shared" si="228"/>
        <v>588735.20677985123</v>
      </c>
      <c r="R600" s="17">
        <f t="shared" si="229"/>
        <v>1.6509455424581629</v>
      </c>
      <c r="S600" s="17">
        <f t="shared" si="230"/>
        <v>17.008838004620518</v>
      </c>
      <c r="T600" s="17">
        <f t="shared" si="231"/>
        <v>3.9897274337928601</v>
      </c>
      <c r="U600" s="17">
        <f t="shared" si="232"/>
        <v>5238096.2264476577</v>
      </c>
      <c r="V600" s="17">
        <f t="shared" si="233"/>
        <v>15045.726139186885</v>
      </c>
      <c r="W600" s="17">
        <f t="shared" si="234"/>
        <v>5826854.0827384898</v>
      </c>
      <c r="X600" s="18">
        <f t="shared" ca="1" si="225"/>
        <v>218477.31787760227</v>
      </c>
      <c r="Y600" s="17">
        <f t="shared" si="235"/>
        <v>133.73132089839783</v>
      </c>
      <c r="Z600" s="17">
        <f t="shared" si="236"/>
        <v>-5.8287040931652268E-2</v>
      </c>
      <c r="AA600" s="17">
        <f t="shared" si="237"/>
        <v>-0.60398683504739026</v>
      </c>
      <c r="AB600" s="17">
        <f t="shared" si="238"/>
        <v>-0.14167592430250453</v>
      </c>
      <c r="AC600" s="17">
        <f t="shared" si="239"/>
        <v>-70.671598075889051</v>
      </c>
      <c r="AD600" s="18">
        <f t="shared" si="240"/>
        <v>3.0985525190772023E-3</v>
      </c>
      <c r="AE600" s="19">
        <f>IF($B600&gt;$C$1,"",p_2*$Q599*($S599/$W599)+p_3*$Q599*($T599/$W599))</f>
        <v>0.28358288989128888</v>
      </c>
      <c r="AF600" s="17">
        <f>IF($B600&gt;$C$1,"",p_4*$R599)</f>
        <v>0.27689567850915009</v>
      </c>
      <c r="AG600" s="17">
        <f>IF($B600&gt;$C$1,"",p_5*$R599)</f>
        <v>6.4950838168812974E-2</v>
      </c>
      <c r="AH600" s="18">
        <f t="shared" si="241"/>
        <v>0.34184651667796306</v>
      </c>
      <c r="AI600" s="72"/>
      <c r="AJ600" s="73"/>
      <c r="AK600" s="73"/>
      <c r="AL600" s="72"/>
      <c r="AM600" s="73"/>
      <c r="AN600" s="73">
        <f t="shared" si="242"/>
        <v>518</v>
      </c>
      <c r="AO600" s="19" t="str">
        <f t="shared" ca="1" si="243"/>
        <v>-</v>
      </c>
      <c r="AP600" s="17" t="str">
        <f t="shared" ca="1" si="244"/>
        <v>-</v>
      </c>
      <c r="AQ600" s="17" t="str">
        <f t="shared" ca="1" si="245"/>
        <v>-</v>
      </c>
      <c r="AR600" s="66" t="str">
        <f t="shared" ca="1" si="246"/>
        <v>-</v>
      </c>
    </row>
    <row r="601" spans="1:44" s="1" customFormat="1" ht="12" x14ac:dyDescent="0.35">
      <c r="A601" s="84"/>
      <c r="B601" s="40">
        <f t="shared" si="226"/>
        <v>598</v>
      </c>
      <c r="C601" s="41">
        <f t="shared" si="227"/>
        <v>44449</v>
      </c>
      <c r="D601" s="28">
        <f>'I Disease Parameters'!$E$6/(1000*365)</f>
        <v>2.4383561643835616E-5</v>
      </c>
      <c r="E601" s="28">
        <f>'I Disease Parameters'!$E$7/(1000*365)</f>
        <v>1.3698630136986302E-5</v>
      </c>
      <c r="F601" s="27">
        <f>(1-'I Disease Parameters'!$E$8)/'I Disease Parameters'!$E$10</f>
        <v>0.16200000000000001</v>
      </c>
      <c r="G601" s="27">
        <f>'I Disease Parameters'!$E$8/'I Disease Parameters'!$E$11</f>
        <v>3.7999999999999999E-2</v>
      </c>
      <c r="H601" s="27">
        <f>1/'I Disease Parameters'!$E$12</f>
        <v>0.05</v>
      </c>
      <c r="I601" s="27">
        <f>'I Disease Parameters'!$E$9/'I Disease Parameters'!$E$14</f>
        <v>0</v>
      </c>
      <c r="J601" s="82">
        <f t="shared" si="247"/>
        <v>2.9622548171950012</v>
      </c>
      <c r="K601" s="60">
        <f t="shared" si="248"/>
        <v>0.96147505943347544</v>
      </c>
      <c r="L601" s="30">
        <f t="shared" si="249"/>
        <v>0.98499999999999999</v>
      </c>
      <c r="M601" s="27">
        <f>J601/'I Disease Parameters'!$E$12</f>
        <v>0.14811274085975007</v>
      </c>
      <c r="N601" s="27">
        <f>K601/'I Disease Parameters'!$E$13</f>
        <v>4.8073752971673774E-2</v>
      </c>
      <c r="O601" s="27">
        <f>L601/'I Disease Parameters'!$E$13</f>
        <v>4.9250000000000002E-2</v>
      </c>
      <c r="P601" s="27">
        <f>(1-L601)/'I Disease Parameters'!$E$13</f>
        <v>7.5000000000000067E-4</v>
      </c>
      <c r="Q601" s="19">
        <f t="shared" si="228"/>
        <v>588868.94745228742</v>
      </c>
      <c r="R601" s="17">
        <f t="shared" si="229"/>
        <v>1.5946512518047313</v>
      </c>
      <c r="S601" s="17">
        <f t="shared" si="230"/>
        <v>16.425616284486832</v>
      </c>
      <c r="T601" s="17">
        <f t="shared" si="231"/>
        <v>3.852922338916164</v>
      </c>
      <c r="U601" s="17">
        <f t="shared" si="232"/>
        <v>5238025.518640806</v>
      </c>
      <c r="V601" s="17">
        <f t="shared" si="233"/>
        <v>15045.72913148246</v>
      </c>
      <c r="W601" s="17">
        <f t="shared" si="234"/>
        <v>5826916.339282969</v>
      </c>
      <c r="X601" s="18">
        <f t="shared" ca="1" si="225"/>
        <v>218477.31787760227</v>
      </c>
      <c r="Y601" s="17">
        <f t="shared" si="235"/>
        <v>133.74067243619356</v>
      </c>
      <c r="Z601" s="17">
        <f t="shared" si="236"/>
        <v>-5.6294290653431611E-2</v>
      </c>
      <c r="AA601" s="17">
        <f t="shared" si="237"/>
        <v>-0.58322172013368601</v>
      </c>
      <c r="AB601" s="17">
        <f t="shared" si="238"/>
        <v>-0.13680509487669612</v>
      </c>
      <c r="AC601" s="17">
        <f t="shared" si="239"/>
        <v>-70.707806851714849</v>
      </c>
      <c r="AD601" s="18">
        <f t="shared" si="240"/>
        <v>2.9922955745860236E-3</v>
      </c>
      <c r="AE601" s="19">
        <f>IF($B601&gt;$C$1,"",p_2*$Q600*($S600/$W600)+p_3*$Q600*($T600/$W600))</f>
        <v>0.27391743353056347</v>
      </c>
      <c r="AF601" s="17">
        <f>IF($B601&gt;$C$1,"",p_4*$R600)</f>
        <v>0.26745317787822243</v>
      </c>
      <c r="AG601" s="17">
        <f>IF($B601&gt;$C$1,"",p_5*$R600)</f>
        <v>6.2735930613410193E-2</v>
      </c>
      <c r="AH601" s="18">
        <f t="shared" si="241"/>
        <v>0.33018910849163263</v>
      </c>
      <c r="AI601" s="72"/>
      <c r="AJ601" s="73"/>
      <c r="AK601" s="73"/>
      <c r="AL601" s="72"/>
      <c r="AM601" s="73"/>
      <c r="AN601" s="73">
        <f t="shared" si="242"/>
        <v>518</v>
      </c>
      <c r="AO601" s="19" t="str">
        <f t="shared" ca="1" si="243"/>
        <v>-</v>
      </c>
      <c r="AP601" s="17" t="str">
        <f t="shared" ca="1" si="244"/>
        <v>-</v>
      </c>
      <c r="AQ601" s="17" t="str">
        <f t="shared" ca="1" si="245"/>
        <v>-</v>
      </c>
      <c r="AR601" s="66" t="str">
        <f t="shared" ca="1" si="246"/>
        <v>-</v>
      </c>
    </row>
    <row r="602" spans="1:44" s="1" customFormat="1" ht="12" x14ac:dyDescent="0.35">
      <c r="A602" s="84"/>
      <c r="B602" s="40">
        <f t="shared" si="226"/>
        <v>599</v>
      </c>
      <c r="C602" s="41">
        <f t="shared" si="227"/>
        <v>44450</v>
      </c>
      <c r="D602" s="28">
        <f>'I Disease Parameters'!$E$6/(1000*365)</f>
        <v>2.4383561643835616E-5</v>
      </c>
      <c r="E602" s="28">
        <f>'I Disease Parameters'!$E$7/(1000*365)</f>
        <v>1.3698630136986302E-5</v>
      </c>
      <c r="F602" s="27">
        <f>(1-'I Disease Parameters'!$E$8)/'I Disease Parameters'!$E$10</f>
        <v>0.16200000000000001</v>
      </c>
      <c r="G602" s="27">
        <f>'I Disease Parameters'!$E$8/'I Disease Parameters'!$E$11</f>
        <v>3.7999999999999999E-2</v>
      </c>
      <c r="H602" s="27">
        <f>1/'I Disease Parameters'!$E$12</f>
        <v>0.05</v>
      </c>
      <c r="I602" s="27">
        <f>'I Disease Parameters'!$E$9/'I Disease Parameters'!$E$14</f>
        <v>0</v>
      </c>
      <c r="J602" s="82">
        <f t="shared" si="247"/>
        <v>2.9622548171950012</v>
      </c>
      <c r="K602" s="60">
        <f t="shared" si="248"/>
        <v>0.96147505943347544</v>
      </c>
      <c r="L602" s="30">
        <f t="shared" si="249"/>
        <v>0.98499999999999999</v>
      </c>
      <c r="M602" s="27">
        <f>J602/'I Disease Parameters'!$E$12</f>
        <v>0.14811274085975007</v>
      </c>
      <c r="N602" s="27">
        <f>K602/'I Disease Parameters'!$E$13</f>
        <v>4.8073752971673774E-2</v>
      </c>
      <c r="O602" s="27">
        <f>L602/'I Disease Parameters'!$E$13</f>
        <v>4.9250000000000002E-2</v>
      </c>
      <c r="P602" s="27">
        <f>(1-L602)/'I Disease Parameters'!$E$13</f>
        <v>7.5000000000000067E-4</v>
      </c>
      <c r="Q602" s="19">
        <f t="shared" si="228"/>
        <v>589002.6971458781</v>
      </c>
      <c r="R602" s="17">
        <f t="shared" si="229"/>
        <v>1.540281408383706</v>
      </c>
      <c r="S602" s="17">
        <f t="shared" si="230"/>
        <v>15.862443964612606</v>
      </c>
      <c r="T602" s="17">
        <f t="shared" si="231"/>
        <v>3.7208201897808686</v>
      </c>
      <c r="U602" s="17">
        <f t="shared" si="232"/>
        <v>5237954.7759038173</v>
      </c>
      <c r="V602" s="17">
        <f t="shared" si="233"/>
        <v>15045.732021174214</v>
      </c>
      <c r="W602" s="17">
        <f t="shared" si="234"/>
        <v>5826978.5965952585</v>
      </c>
      <c r="X602" s="18">
        <f t="shared" ca="1" si="225"/>
        <v>218477.31787760227</v>
      </c>
      <c r="Y602" s="17">
        <f t="shared" si="235"/>
        <v>133.749693590682</v>
      </c>
      <c r="Z602" s="17">
        <f t="shared" si="236"/>
        <v>-5.4369843421025355E-2</v>
      </c>
      <c r="AA602" s="17">
        <f t="shared" si="237"/>
        <v>-0.56317231987422645</v>
      </c>
      <c r="AB602" s="17">
        <f t="shared" si="238"/>
        <v>-0.13210214913529539</v>
      </c>
      <c r="AC602" s="17">
        <f t="shared" si="239"/>
        <v>-70.742736988700926</v>
      </c>
      <c r="AD602" s="18">
        <f t="shared" si="240"/>
        <v>2.8896917538077105E-3</v>
      </c>
      <c r="AE602" s="19">
        <f>IF($B602&gt;$C$1,"",p_2*$Q601*($S601/$W601)+p_3*$Q601*($T601/$W601))</f>
        <v>0.26458225147761688</v>
      </c>
      <c r="AF602" s="17">
        <f>IF($B602&gt;$C$1,"",p_4*$R601)</f>
        <v>0.2583335027923665</v>
      </c>
      <c r="AG602" s="17">
        <f>IF($B602&gt;$C$1,"",p_5*$R601)</f>
        <v>6.0596747568579787E-2</v>
      </c>
      <c r="AH602" s="18">
        <f t="shared" si="241"/>
        <v>0.3189302503609463</v>
      </c>
      <c r="AI602" s="72"/>
      <c r="AJ602" s="73"/>
      <c r="AK602" s="73"/>
      <c r="AL602" s="72"/>
      <c r="AM602" s="73"/>
      <c r="AN602" s="73">
        <f t="shared" si="242"/>
        <v>518</v>
      </c>
      <c r="AO602" s="19" t="str">
        <f t="shared" ca="1" si="243"/>
        <v>-</v>
      </c>
      <c r="AP602" s="17" t="str">
        <f t="shared" ca="1" si="244"/>
        <v>-</v>
      </c>
      <c r="AQ602" s="17" t="str">
        <f t="shared" ca="1" si="245"/>
        <v>-</v>
      </c>
      <c r="AR602" s="66" t="str">
        <f t="shared" ca="1" si="246"/>
        <v>-</v>
      </c>
    </row>
    <row r="603" spans="1:44" s="1" customFormat="1" ht="12" x14ac:dyDescent="0.35">
      <c r="A603" s="84"/>
      <c r="B603" s="40">
        <f t="shared" si="226"/>
        <v>600</v>
      </c>
      <c r="C603" s="41">
        <f t="shared" si="227"/>
        <v>44451</v>
      </c>
      <c r="D603" s="28">
        <f>'I Disease Parameters'!$E$6/(1000*365)</f>
        <v>2.4383561643835616E-5</v>
      </c>
      <c r="E603" s="28">
        <f>'I Disease Parameters'!$E$7/(1000*365)</f>
        <v>1.3698630136986302E-5</v>
      </c>
      <c r="F603" s="27">
        <f>(1-'I Disease Parameters'!$E$8)/'I Disease Parameters'!$E$10</f>
        <v>0.16200000000000001</v>
      </c>
      <c r="G603" s="27">
        <f>'I Disease Parameters'!$E$8/'I Disease Parameters'!$E$11</f>
        <v>3.7999999999999999E-2</v>
      </c>
      <c r="H603" s="27">
        <f>1/'I Disease Parameters'!$E$12</f>
        <v>0.05</v>
      </c>
      <c r="I603" s="27">
        <f>'I Disease Parameters'!$E$9/'I Disease Parameters'!$E$14</f>
        <v>0</v>
      </c>
      <c r="J603" s="82">
        <f t="shared" si="247"/>
        <v>2.9622548171950012</v>
      </c>
      <c r="K603" s="60">
        <f t="shared" si="248"/>
        <v>0.96147505943347544</v>
      </c>
      <c r="L603" s="30">
        <f t="shared" si="249"/>
        <v>0.98499999999999999</v>
      </c>
      <c r="M603" s="27">
        <f>J603/'I Disease Parameters'!$E$12</f>
        <v>0.14811274085975007</v>
      </c>
      <c r="N603" s="27">
        <f>K603/'I Disease Parameters'!$E$13</f>
        <v>4.8073752971673774E-2</v>
      </c>
      <c r="O603" s="27">
        <f>L603/'I Disease Parameters'!$E$13</f>
        <v>4.9250000000000002E-2</v>
      </c>
      <c r="P603" s="27">
        <f>(1-L603)/'I Disease Parameters'!$E$13</f>
        <v>7.5000000000000067E-4</v>
      </c>
      <c r="Q603" s="19">
        <f t="shared" si="228"/>
        <v>589136.45554155833</v>
      </c>
      <c r="R603" s="17">
        <f t="shared" si="229"/>
        <v>1.4877700562576264</v>
      </c>
      <c r="S603" s="17">
        <f t="shared" si="230"/>
        <v>15.318630060787196</v>
      </c>
      <c r="T603" s="17">
        <f t="shared" si="231"/>
        <v>3.59325890367082</v>
      </c>
      <c r="U603" s="17">
        <f t="shared" si="232"/>
        <v>5237883.9994712612</v>
      </c>
      <c r="V603" s="17">
        <f t="shared" si="233"/>
        <v>15045.734811789356</v>
      </c>
      <c r="W603" s="17">
        <f t="shared" si="234"/>
        <v>5827040.8546718406</v>
      </c>
      <c r="X603" s="18">
        <f t="shared" ca="1" si="225"/>
        <v>218477.31787760227</v>
      </c>
      <c r="Y603" s="17">
        <f t="shared" si="235"/>
        <v>133.75839568022639</v>
      </c>
      <c r="Z603" s="17">
        <f t="shared" si="236"/>
        <v>-5.2511352126079602E-2</v>
      </c>
      <c r="AA603" s="17">
        <f t="shared" si="237"/>
        <v>-0.54381390382540928</v>
      </c>
      <c r="AB603" s="17">
        <f t="shared" si="238"/>
        <v>-0.12756128611004858</v>
      </c>
      <c r="AC603" s="17">
        <f t="shared" si="239"/>
        <v>-70.77643255610019</v>
      </c>
      <c r="AD603" s="18">
        <f t="shared" si="240"/>
        <v>2.7906151426577708E-3</v>
      </c>
      <c r="AE603" s="19">
        <f>IF($B603&gt;$C$1,"",p_2*$Q602*($S602/$W602)+p_3*$Q602*($T602/$W602))</f>
        <v>0.25556602929598199</v>
      </c>
      <c r="AF603" s="17">
        <f>IF($B603&gt;$C$1,"",p_4*$R602)</f>
        <v>0.24952558815816037</v>
      </c>
      <c r="AG603" s="17">
        <f>IF($B603&gt;$C$1,"",p_5*$R602)</f>
        <v>5.8530693518580826E-2</v>
      </c>
      <c r="AH603" s="18">
        <f t="shared" si="241"/>
        <v>0.30805628167674121</v>
      </c>
      <c r="AI603" s="72"/>
      <c r="AJ603" s="73"/>
      <c r="AK603" s="73"/>
      <c r="AL603" s="72"/>
      <c r="AM603" s="73"/>
      <c r="AN603" s="73">
        <f t="shared" si="242"/>
        <v>518</v>
      </c>
      <c r="AO603" s="19" t="str">
        <f t="shared" ca="1" si="243"/>
        <v>-</v>
      </c>
      <c r="AP603" s="17" t="str">
        <f t="shared" ca="1" si="244"/>
        <v>-</v>
      </c>
      <c r="AQ603" s="17" t="str">
        <f t="shared" ca="1" si="245"/>
        <v>-</v>
      </c>
      <c r="AR603" s="66" t="str">
        <f t="shared" ca="1" si="246"/>
        <v>-</v>
      </c>
    </row>
    <row r="604" spans="1:44" s="1" customFormat="1" ht="12" x14ac:dyDescent="0.35">
      <c r="A604" s="84"/>
      <c r="B604" s="40">
        <f t="shared" si="226"/>
        <v>601</v>
      </c>
      <c r="C604" s="41">
        <f t="shared" si="227"/>
        <v>44452</v>
      </c>
      <c r="D604" s="28">
        <f>'I Disease Parameters'!$E$6/(1000*365)</f>
        <v>2.4383561643835616E-5</v>
      </c>
      <c r="E604" s="28">
        <f>'I Disease Parameters'!$E$7/(1000*365)</f>
        <v>1.3698630136986302E-5</v>
      </c>
      <c r="F604" s="27">
        <f>(1-'I Disease Parameters'!$E$8)/'I Disease Parameters'!$E$10</f>
        <v>0.16200000000000001</v>
      </c>
      <c r="G604" s="27">
        <f>'I Disease Parameters'!$E$8/'I Disease Parameters'!$E$11</f>
        <v>3.7999999999999999E-2</v>
      </c>
      <c r="H604" s="27">
        <f>1/'I Disease Parameters'!$E$12</f>
        <v>0.05</v>
      </c>
      <c r="I604" s="27">
        <f>'I Disease Parameters'!$E$9/'I Disease Parameters'!$E$14</f>
        <v>0</v>
      </c>
      <c r="J604" s="82">
        <f t="shared" si="247"/>
        <v>2.9622548171950012</v>
      </c>
      <c r="K604" s="60">
        <f t="shared" si="248"/>
        <v>0.96147505943347544</v>
      </c>
      <c r="L604" s="30">
        <f t="shared" si="249"/>
        <v>0.98499999999999999</v>
      </c>
      <c r="M604" s="27">
        <f>J604/'I Disease Parameters'!$E$12</f>
        <v>0.14811274085975007</v>
      </c>
      <c r="N604" s="27">
        <f>K604/'I Disease Parameters'!$E$13</f>
        <v>4.8073752971673774E-2</v>
      </c>
      <c r="O604" s="27">
        <f>L604/'I Disease Parameters'!$E$13</f>
        <v>4.9250000000000002E-2</v>
      </c>
      <c r="P604" s="27">
        <f>(1-L604)/'I Disease Parameters'!$E$13</f>
        <v>7.5000000000000067E-4</v>
      </c>
      <c r="Q604" s="19">
        <f t="shared" si="228"/>
        <v>589270.22233119351</v>
      </c>
      <c r="R604" s="17">
        <f t="shared" si="229"/>
        <v>1.4370535057366076</v>
      </c>
      <c r="S604" s="17">
        <f t="shared" si="230"/>
        <v>14.793507462614164</v>
      </c>
      <c r="T604" s="17">
        <f t="shared" si="231"/>
        <v>3.470081997900361</v>
      </c>
      <c r="U604" s="17">
        <f t="shared" si="232"/>
        <v>5237813.1905351561</v>
      </c>
      <c r="V604" s="17">
        <f t="shared" si="233"/>
        <v>15045.737506733534</v>
      </c>
      <c r="W604" s="17">
        <f t="shared" si="234"/>
        <v>5827103.113509316</v>
      </c>
      <c r="X604" s="18">
        <f t="shared" ca="1" si="225"/>
        <v>218477.31787760227</v>
      </c>
      <c r="Y604" s="17">
        <f t="shared" si="235"/>
        <v>133.7667896351777</v>
      </c>
      <c r="Z604" s="17">
        <f t="shared" si="236"/>
        <v>-5.0716550521018755E-2</v>
      </c>
      <c r="AA604" s="17">
        <f t="shared" si="237"/>
        <v>-0.52512259817303253</v>
      </c>
      <c r="AB604" s="17">
        <f t="shared" si="238"/>
        <v>-0.12317690577045903</v>
      </c>
      <c r="AC604" s="17">
        <f t="shared" si="239"/>
        <v>-70.808936105109751</v>
      </c>
      <c r="AD604" s="18">
        <f t="shared" si="240"/>
        <v>2.6949441780743655E-3</v>
      </c>
      <c r="AE604" s="19">
        <f>IF($B604&gt;$C$1,"",p_2*$Q603*($S603/$W603)+p_3*$Q603*($T603/$W603))</f>
        <v>0.24685784114223586</v>
      </c>
      <c r="AF604" s="17">
        <f>IF($B604&gt;$C$1,"",p_4*$R603)</f>
        <v>0.24101874911373547</v>
      </c>
      <c r="AG604" s="17">
        <f>IF($B604&gt;$C$1,"",p_5*$R603)</f>
        <v>5.6535262137789803E-2</v>
      </c>
      <c r="AH604" s="18">
        <f t="shared" si="241"/>
        <v>0.29755401125152525</v>
      </c>
      <c r="AI604" s="72"/>
      <c r="AJ604" s="73"/>
      <c r="AK604" s="73"/>
      <c r="AL604" s="72"/>
      <c r="AM604" s="73"/>
      <c r="AN604" s="73">
        <f t="shared" si="242"/>
        <v>518</v>
      </c>
      <c r="AO604" s="19" t="str">
        <f t="shared" ca="1" si="243"/>
        <v>-</v>
      </c>
      <c r="AP604" s="17" t="str">
        <f t="shared" ca="1" si="244"/>
        <v>-</v>
      </c>
      <c r="AQ604" s="17" t="str">
        <f t="shared" ca="1" si="245"/>
        <v>-</v>
      </c>
      <c r="AR604" s="66" t="str">
        <f t="shared" ca="1" si="246"/>
        <v>-</v>
      </c>
    </row>
    <row r="605" spans="1:44" s="1" customFormat="1" ht="12" x14ac:dyDescent="0.35">
      <c r="A605" s="84"/>
      <c r="B605" s="40">
        <f t="shared" si="226"/>
        <v>602</v>
      </c>
      <c r="C605" s="41">
        <f t="shared" si="227"/>
        <v>44453</v>
      </c>
      <c r="D605" s="28">
        <f>'I Disease Parameters'!$E$6/(1000*365)</f>
        <v>2.4383561643835616E-5</v>
      </c>
      <c r="E605" s="28">
        <f>'I Disease Parameters'!$E$7/(1000*365)</f>
        <v>1.3698630136986302E-5</v>
      </c>
      <c r="F605" s="27">
        <f>(1-'I Disease Parameters'!$E$8)/'I Disease Parameters'!$E$10</f>
        <v>0.16200000000000001</v>
      </c>
      <c r="G605" s="27">
        <f>'I Disease Parameters'!$E$8/'I Disease Parameters'!$E$11</f>
        <v>3.7999999999999999E-2</v>
      </c>
      <c r="H605" s="27">
        <f>1/'I Disease Parameters'!$E$12</f>
        <v>0.05</v>
      </c>
      <c r="I605" s="27">
        <f>'I Disease Parameters'!$E$9/'I Disease Parameters'!$E$14</f>
        <v>0</v>
      </c>
      <c r="J605" s="82">
        <f t="shared" si="247"/>
        <v>2.9622548171950012</v>
      </c>
      <c r="K605" s="60">
        <f t="shared" si="248"/>
        <v>0.96147505943347544</v>
      </c>
      <c r="L605" s="30">
        <f t="shared" si="249"/>
        <v>0.98499999999999999</v>
      </c>
      <c r="M605" s="27">
        <f>J605/'I Disease Parameters'!$E$12</f>
        <v>0.14811274085975007</v>
      </c>
      <c r="N605" s="27">
        <f>K605/'I Disease Parameters'!$E$13</f>
        <v>4.8073752971673774E-2</v>
      </c>
      <c r="O605" s="27">
        <f>L605/'I Disease Parameters'!$E$13</f>
        <v>4.9250000000000002E-2</v>
      </c>
      <c r="P605" s="27">
        <f>(1-L605)/'I Disease Parameters'!$E$13</f>
        <v>7.5000000000000067E-4</v>
      </c>
      <c r="Q605" s="19">
        <f t="shared" si="228"/>
        <v>589403.99721720396</v>
      </c>
      <c r="R605" s="17">
        <f t="shared" si="229"/>
        <v>1.3880702553105702</v>
      </c>
      <c r="S605" s="17">
        <f t="shared" si="230"/>
        <v>14.286432106625627</v>
      </c>
      <c r="T605" s="17">
        <f t="shared" si="231"/>
        <v>3.3511383958534999</v>
      </c>
      <c r="U605" s="17">
        <f t="shared" si="232"/>
        <v>5237742.3502464443</v>
      </c>
      <c r="V605" s="17">
        <f t="shared" si="233"/>
        <v>15045.740109295033</v>
      </c>
      <c r="W605" s="17">
        <f t="shared" si="234"/>
        <v>5827165.3731044065</v>
      </c>
      <c r="X605" s="18">
        <f t="shared" ca="1" si="225"/>
        <v>218477.31787760227</v>
      </c>
      <c r="Y605" s="17">
        <f t="shared" si="235"/>
        <v>133.77488601044752</v>
      </c>
      <c r="Z605" s="17">
        <f t="shared" si="236"/>
        <v>-4.8983250426037461E-2</v>
      </c>
      <c r="AA605" s="17">
        <f t="shared" si="237"/>
        <v>-0.50707535598853681</v>
      </c>
      <c r="AB605" s="17">
        <f t="shared" si="238"/>
        <v>-0.11894360204686105</v>
      </c>
      <c r="AC605" s="17">
        <f t="shared" si="239"/>
        <v>-70.840288711711764</v>
      </c>
      <c r="AD605" s="18">
        <f t="shared" si="240"/>
        <v>2.6025614988611778E-3</v>
      </c>
      <c r="AE605" s="19">
        <f>IF($B605&gt;$C$1,"",p_2*$Q604*($S604/$W604)+p_3*$Q604*($T604/$W604))</f>
        <v>0.23844713638574622</v>
      </c>
      <c r="AF605" s="17">
        <f>IF($B605&gt;$C$1,"",p_4*$R604)</f>
        <v>0.23280266792933044</v>
      </c>
      <c r="AG605" s="17">
        <f>IF($B605&gt;$C$1,"",p_5*$R604)</f>
        <v>5.4608033217991091E-2</v>
      </c>
      <c r="AH605" s="18">
        <f t="shared" si="241"/>
        <v>0.28741070114732153</v>
      </c>
      <c r="AI605" s="72"/>
      <c r="AJ605" s="73"/>
      <c r="AK605" s="73"/>
      <c r="AL605" s="72"/>
      <c r="AM605" s="73"/>
      <c r="AN605" s="73">
        <f t="shared" si="242"/>
        <v>518</v>
      </c>
      <c r="AO605" s="19" t="str">
        <f t="shared" ca="1" si="243"/>
        <v>-</v>
      </c>
      <c r="AP605" s="17" t="str">
        <f t="shared" ca="1" si="244"/>
        <v>-</v>
      </c>
      <c r="AQ605" s="17" t="str">
        <f t="shared" ca="1" si="245"/>
        <v>-</v>
      </c>
      <c r="AR605" s="66" t="str">
        <f t="shared" ca="1" si="246"/>
        <v>-</v>
      </c>
    </row>
    <row r="606" spans="1:44" s="1" customFormat="1" ht="12" x14ac:dyDescent="0.35">
      <c r="A606" s="84"/>
      <c r="B606" s="40">
        <f t="shared" si="226"/>
        <v>603</v>
      </c>
      <c r="C606" s="41">
        <f t="shared" si="227"/>
        <v>44454</v>
      </c>
      <c r="D606" s="28">
        <f>'I Disease Parameters'!$E$6/(1000*365)</f>
        <v>2.4383561643835616E-5</v>
      </c>
      <c r="E606" s="28">
        <f>'I Disease Parameters'!$E$7/(1000*365)</f>
        <v>1.3698630136986302E-5</v>
      </c>
      <c r="F606" s="27">
        <f>(1-'I Disease Parameters'!$E$8)/'I Disease Parameters'!$E$10</f>
        <v>0.16200000000000001</v>
      </c>
      <c r="G606" s="27">
        <f>'I Disease Parameters'!$E$8/'I Disease Parameters'!$E$11</f>
        <v>3.7999999999999999E-2</v>
      </c>
      <c r="H606" s="27">
        <f>1/'I Disease Parameters'!$E$12</f>
        <v>0.05</v>
      </c>
      <c r="I606" s="27">
        <f>'I Disease Parameters'!$E$9/'I Disease Parameters'!$E$14</f>
        <v>0</v>
      </c>
      <c r="J606" s="82">
        <f t="shared" si="247"/>
        <v>2.9622548171950012</v>
      </c>
      <c r="K606" s="60">
        <f t="shared" si="248"/>
        <v>0.96147505943347544</v>
      </c>
      <c r="L606" s="30">
        <f t="shared" si="249"/>
        <v>0.98499999999999999</v>
      </c>
      <c r="M606" s="27">
        <f>J606/'I Disease Parameters'!$E$12</f>
        <v>0.14811274085975007</v>
      </c>
      <c r="N606" s="27">
        <f>K606/'I Disease Parameters'!$E$13</f>
        <v>4.8073752971673774E-2</v>
      </c>
      <c r="O606" s="27">
        <f>L606/'I Disease Parameters'!$E$13</f>
        <v>4.9250000000000002E-2</v>
      </c>
      <c r="P606" s="27">
        <f>(1-L606)/'I Disease Parameters'!$E$13</f>
        <v>7.5000000000000067E-4</v>
      </c>
      <c r="Q606" s="19">
        <f t="shared" si="228"/>
        <v>589537.77991220204</v>
      </c>
      <c r="R606" s="17">
        <f t="shared" si="229"/>
        <v>1.3407609162777481</v>
      </c>
      <c r="S606" s="17">
        <f t="shared" si="230"/>
        <v>13.796782178105252</v>
      </c>
      <c r="T606" s="17">
        <f t="shared" si="231"/>
        <v>3.236282239757204</v>
      </c>
      <c r="U606" s="17">
        <f t="shared" si="232"/>
        <v>5237671.4797164071</v>
      </c>
      <c r="V606" s="17">
        <f t="shared" si="233"/>
        <v>15045.74262264883</v>
      </c>
      <c r="W606" s="17">
        <f t="shared" si="234"/>
        <v>5827227.6334539428</v>
      </c>
      <c r="X606" s="18">
        <f t="shared" ca="1" si="225"/>
        <v>218477.31787760227</v>
      </c>
      <c r="Y606" s="17">
        <f t="shared" si="235"/>
        <v>133.78269499808084</v>
      </c>
      <c r="Z606" s="17">
        <f t="shared" si="236"/>
        <v>-4.7309339032822084E-2</v>
      </c>
      <c r="AA606" s="17">
        <f t="shared" si="237"/>
        <v>-0.48964992852037525</v>
      </c>
      <c r="AB606" s="17">
        <f t="shared" si="238"/>
        <v>-0.11485615609629596</v>
      </c>
      <c r="AC606" s="17">
        <f t="shared" si="239"/>
        <v>-70.870530037209392</v>
      </c>
      <c r="AD606" s="18">
        <f t="shared" si="240"/>
        <v>2.5133537965302821E-3</v>
      </c>
      <c r="AE606" s="19">
        <f>IF($B606&gt;$C$1,"",p_2*$Q605*($S605/$W605)+p_3*$Q605*($T605/$W605))</f>
        <v>0.23032372669032364</v>
      </c>
      <c r="AF606" s="17">
        <f>IF($B606&gt;$C$1,"",p_4*$R605)</f>
        <v>0.22486738136031237</v>
      </c>
      <c r="AG606" s="17">
        <f>IF($B606&gt;$C$1,"",p_5*$R605)</f>
        <v>5.2746669701801661E-2</v>
      </c>
      <c r="AH606" s="18">
        <f t="shared" si="241"/>
        <v>0.27761405106211401</v>
      </c>
      <c r="AI606" s="72"/>
      <c r="AJ606" s="73"/>
      <c r="AK606" s="73"/>
      <c r="AL606" s="72"/>
      <c r="AM606" s="73"/>
      <c r="AN606" s="73">
        <f t="shared" si="242"/>
        <v>518</v>
      </c>
      <c r="AO606" s="19" t="str">
        <f t="shared" ca="1" si="243"/>
        <v>-</v>
      </c>
      <c r="AP606" s="17" t="str">
        <f t="shared" ca="1" si="244"/>
        <v>-</v>
      </c>
      <c r="AQ606" s="17" t="str">
        <f t="shared" ca="1" si="245"/>
        <v>-</v>
      </c>
      <c r="AR606" s="66" t="str">
        <f t="shared" ca="1" si="246"/>
        <v>-</v>
      </c>
    </row>
    <row r="607" spans="1:44" s="1" customFormat="1" ht="12" x14ac:dyDescent="0.35">
      <c r="A607" s="84"/>
      <c r="B607" s="40">
        <f t="shared" si="226"/>
        <v>604</v>
      </c>
      <c r="C607" s="41">
        <f t="shared" si="227"/>
        <v>44455</v>
      </c>
      <c r="D607" s="28">
        <f>'I Disease Parameters'!$E$6/(1000*365)</f>
        <v>2.4383561643835616E-5</v>
      </c>
      <c r="E607" s="28">
        <f>'I Disease Parameters'!$E$7/(1000*365)</f>
        <v>1.3698630136986302E-5</v>
      </c>
      <c r="F607" s="27">
        <f>(1-'I Disease Parameters'!$E$8)/'I Disease Parameters'!$E$10</f>
        <v>0.16200000000000001</v>
      </c>
      <c r="G607" s="27">
        <f>'I Disease Parameters'!$E$8/'I Disease Parameters'!$E$11</f>
        <v>3.7999999999999999E-2</v>
      </c>
      <c r="H607" s="27">
        <f>1/'I Disease Parameters'!$E$12</f>
        <v>0.05</v>
      </c>
      <c r="I607" s="27">
        <f>'I Disease Parameters'!$E$9/'I Disease Parameters'!$E$14</f>
        <v>0</v>
      </c>
      <c r="J607" s="82">
        <f t="shared" si="247"/>
        <v>2.9622548171950012</v>
      </c>
      <c r="K607" s="60">
        <f t="shared" si="248"/>
        <v>0.96147505943347544</v>
      </c>
      <c r="L607" s="30">
        <f t="shared" si="249"/>
        <v>0.98499999999999999</v>
      </c>
      <c r="M607" s="27">
        <f>J607/'I Disease Parameters'!$E$12</f>
        <v>0.14811274085975007</v>
      </c>
      <c r="N607" s="27">
        <f>K607/'I Disease Parameters'!$E$13</f>
        <v>4.8073752971673774E-2</v>
      </c>
      <c r="O607" s="27">
        <f>L607/'I Disease Parameters'!$E$13</f>
        <v>4.9250000000000002E-2</v>
      </c>
      <c r="P607" s="27">
        <f>(1-L607)/'I Disease Parameters'!$E$13</f>
        <v>7.5000000000000067E-4</v>
      </c>
      <c r="Q607" s="19">
        <f t="shared" si="228"/>
        <v>589671.57013864268</v>
      </c>
      <c r="R607" s="17">
        <f t="shared" si="229"/>
        <v>1.2950681399760973</v>
      </c>
      <c r="S607" s="17">
        <f t="shared" si="230"/>
        <v>13.323957340620845</v>
      </c>
      <c r="T607" s="17">
        <f t="shared" si="231"/>
        <v>3.1253727099544766</v>
      </c>
      <c r="U607" s="17">
        <f t="shared" si="232"/>
        <v>5237600.580018037</v>
      </c>
      <c r="V607" s="17">
        <f t="shared" si="233"/>
        <v>15045.74504986051</v>
      </c>
      <c r="W607" s="17">
        <f t="shared" si="234"/>
        <v>5827289.8945548702</v>
      </c>
      <c r="X607" s="18">
        <f t="shared" ca="1" si="225"/>
        <v>218477.31787760227</v>
      </c>
      <c r="Y607" s="17">
        <f t="shared" si="235"/>
        <v>133.79022644064389</v>
      </c>
      <c r="Z607" s="17">
        <f t="shared" si="236"/>
        <v>-4.5692776301650806E-2</v>
      </c>
      <c r="AA607" s="17">
        <f t="shared" si="237"/>
        <v>-0.4728248374844064</v>
      </c>
      <c r="AB607" s="17">
        <f t="shared" si="238"/>
        <v>-0.11090952980272739</v>
      </c>
      <c r="AC607" s="17">
        <f t="shared" si="239"/>
        <v>-70.899698370136321</v>
      </c>
      <c r="AD607" s="18">
        <f t="shared" si="240"/>
        <v>2.4272116806969279E-3</v>
      </c>
      <c r="AE607" s="19">
        <f>IF($B607&gt;$C$1,"",p_2*$Q606*($S606/$W606)+p_3*$Q606*($T606/$W606))</f>
        <v>0.22247777354179277</v>
      </c>
      <c r="AF607" s="17">
        <f>IF($B607&gt;$C$1,"",p_4*$R606)</f>
        <v>0.21720326843699519</v>
      </c>
      <c r="AG607" s="17">
        <f>IF($B607&gt;$C$1,"",p_5*$R606)</f>
        <v>5.0948914818554424E-2</v>
      </c>
      <c r="AH607" s="18">
        <f t="shared" si="241"/>
        <v>0.26815218325554963</v>
      </c>
      <c r="AI607" s="72"/>
      <c r="AJ607" s="73"/>
      <c r="AK607" s="73"/>
      <c r="AL607" s="72"/>
      <c r="AM607" s="73"/>
      <c r="AN607" s="73">
        <f t="shared" si="242"/>
        <v>518</v>
      </c>
      <c r="AO607" s="19" t="str">
        <f t="shared" ca="1" si="243"/>
        <v>-</v>
      </c>
      <c r="AP607" s="17" t="str">
        <f t="shared" ca="1" si="244"/>
        <v>-</v>
      </c>
      <c r="AQ607" s="17" t="str">
        <f t="shared" ca="1" si="245"/>
        <v>-</v>
      </c>
      <c r="AR607" s="66" t="str">
        <f t="shared" ca="1" si="246"/>
        <v>-</v>
      </c>
    </row>
    <row r="608" spans="1:44" s="1" customFormat="1" ht="12" x14ac:dyDescent="0.35">
      <c r="A608" s="84"/>
      <c r="B608" s="40">
        <f t="shared" si="226"/>
        <v>605</v>
      </c>
      <c r="C608" s="41">
        <f t="shared" si="227"/>
        <v>44456</v>
      </c>
      <c r="D608" s="28">
        <f>'I Disease Parameters'!$E$6/(1000*365)</f>
        <v>2.4383561643835616E-5</v>
      </c>
      <c r="E608" s="28">
        <f>'I Disease Parameters'!$E$7/(1000*365)</f>
        <v>1.3698630136986302E-5</v>
      </c>
      <c r="F608" s="27">
        <f>(1-'I Disease Parameters'!$E$8)/'I Disease Parameters'!$E$10</f>
        <v>0.16200000000000001</v>
      </c>
      <c r="G608" s="27">
        <f>'I Disease Parameters'!$E$8/'I Disease Parameters'!$E$11</f>
        <v>3.7999999999999999E-2</v>
      </c>
      <c r="H608" s="27">
        <f>1/'I Disease Parameters'!$E$12</f>
        <v>0.05</v>
      </c>
      <c r="I608" s="27">
        <f>'I Disease Parameters'!$E$9/'I Disease Parameters'!$E$14</f>
        <v>0</v>
      </c>
      <c r="J608" s="82">
        <f t="shared" si="247"/>
        <v>2.9622548171950012</v>
      </c>
      <c r="K608" s="60">
        <f t="shared" si="248"/>
        <v>0.96147505943347544</v>
      </c>
      <c r="L608" s="30">
        <f t="shared" si="249"/>
        <v>0.98499999999999999</v>
      </c>
      <c r="M608" s="27">
        <f>J608/'I Disease Parameters'!$E$12</f>
        <v>0.14811274085975007</v>
      </c>
      <c r="N608" s="27">
        <f>K608/'I Disease Parameters'!$E$13</f>
        <v>4.8073752971673774E-2</v>
      </c>
      <c r="O608" s="27">
        <f>L608/'I Disease Parameters'!$E$13</f>
        <v>4.9250000000000002E-2</v>
      </c>
      <c r="P608" s="27">
        <f>(1-L608)/'I Disease Parameters'!$E$13</f>
        <v>7.5000000000000067E-4</v>
      </c>
      <c r="Q608" s="19">
        <f t="shared" si="228"/>
        <v>589805.3676284852</v>
      </c>
      <c r="R608" s="17">
        <f t="shared" si="229"/>
        <v>1.2509365475274734</v>
      </c>
      <c r="S608" s="17">
        <f t="shared" si="230"/>
        <v>12.867377992302361</v>
      </c>
      <c r="T608" s="17">
        <f t="shared" si="231"/>
        <v>3.0182738504510507</v>
      </c>
      <c r="U608" s="17">
        <f t="shared" si="232"/>
        <v>5237529.6521873586</v>
      </c>
      <c r="V608" s="17">
        <f t="shared" si="233"/>
        <v>15045.747393890042</v>
      </c>
      <c r="W608" s="17">
        <f t="shared" si="234"/>
        <v>5827352.1564042345</v>
      </c>
      <c r="X608" s="18">
        <f t="shared" ca="1" si="225"/>
        <v>218477.31787760227</v>
      </c>
      <c r="Y608" s="17">
        <f t="shared" si="235"/>
        <v>133.79748984251637</v>
      </c>
      <c r="Z608" s="17">
        <f t="shared" si="236"/>
        <v>-4.4131592448623858E-2</v>
      </c>
      <c r="AA608" s="17">
        <f t="shared" si="237"/>
        <v>-0.45657934831848479</v>
      </c>
      <c r="AB608" s="17">
        <f t="shared" si="238"/>
        <v>-0.1070988595034259</v>
      </c>
      <c r="AC608" s="17">
        <f t="shared" si="239"/>
        <v>-70.927830678410828</v>
      </c>
      <c r="AD608" s="18">
        <f t="shared" si="240"/>
        <v>2.3440295317413984E-3</v>
      </c>
      <c r="AE608" s="19">
        <f>IF($B608&gt;$C$1,"",p_2*$Q607*($S607/$W607)+p_3*$Q607*($T607/$W607))</f>
        <v>0.2148997762060475</v>
      </c>
      <c r="AF608" s="17">
        <f>IF($B608&gt;$C$1,"",p_4*$R607)</f>
        <v>0.20980103867612776</v>
      </c>
      <c r="AG608" s="17">
        <f>IF($B608&gt;$C$1,"",p_5*$R607)</f>
        <v>4.9212589319091692E-2</v>
      </c>
      <c r="AH608" s="18">
        <f t="shared" si="241"/>
        <v>0.25901362799521943</v>
      </c>
      <c r="AI608" s="72"/>
      <c r="AJ608" s="73"/>
      <c r="AK608" s="73"/>
      <c r="AL608" s="72"/>
      <c r="AM608" s="73"/>
      <c r="AN608" s="73">
        <f t="shared" si="242"/>
        <v>518</v>
      </c>
      <c r="AO608" s="19" t="str">
        <f t="shared" ca="1" si="243"/>
        <v>-</v>
      </c>
      <c r="AP608" s="17" t="str">
        <f t="shared" ca="1" si="244"/>
        <v>-</v>
      </c>
      <c r="AQ608" s="17" t="str">
        <f t="shared" ca="1" si="245"/>
        <v>-</v>
      </c>
      <c r="AR608" s="66" t="str">
        <f t="shared" ca="1" si="246"/>
        <v>-</v>
      </c>
    </row>
    <row r="609" spans="1:44" s="1" customFormat="1" ht="12" x14ac:dyDescent="0.35">
      <c r="A609" s="84"/>
      <c r="B609" s="40">
        <f t="shared" si="226"/>
        <v>606</v>
      </c>
      <c r="C609" s="41">
        <f t="shared" si="227"/>
        <v>44457</v>
      </c>
      <c r="D609" s="28">
        <f>'I Disease Parameters'!$E$6/(1000*365)</f>
        <v>2.4383561643835616E-5</v>
      </c>
      <c r="E609" s="28">
        <f>'I Disease Parameters'!$E$7/(1000*365)</f>
        <v>1.3698630136986302E-5</v>
      </c>
      <c r="F609" s="27">
        <f>(1-'I Disease Parameters'!$E$8)/'I Disease Parameters'!$E$10</f>
        <v>0.16200000000000001</v>
      </c>
      <c r="G609" s="27">
        <f>'I Disease Parameters'!$E$8/'I Disease Parameters'!$E$11</f>
        <v>3.7999999999999999E-2</v>
      </c>
      <c r="H609" s="27">
        <f>1/'I Disease Parameters'!$E$12</f>
        <v>0.05</v>
      </c>
      <c r="I609" s="27">
        <f>'I Disease Parameters'!$E$9/'I Disease Parameters'!$E$14</f>
        <v>0</v>
      </c>
      <c r="J609" s="82">
        <f t="shared" si="247"/>
        <v>2.9622548171950012</v>
      </c>
      <c r="K609" s="60">
        <f t="shared" si="248"/>
        <v>0.96147505943347544</v>
      </c>
      <c r="L609" s="30">
        <f t="shared" si="249"/>
        <v>0.98499999999999999</v>
      </c>
      <c r="M609" s="27">
        <f>J609/'I Disease Parameters'!$E$12</f>
        <v>0.14811274085975007</v>
      </c>
      <c r="N609" s="27">
        <f>K609/'I Disease Parameters'!$E$13</f>
        <v>4.8073752971673774E-2</v>
      </c>
      <c r="O609" s="27">
        <f>L609/'I Disease Parameters'!$E$13</f>
        <v>4.9250000000000002E-2</v>
      </c>
      <c r="P609" s="27">
        <f>(1-L609)/'I Disease Parameters'!$E$13</f>
        <v>7.5000000000000067E-4</v>
      </c>
      <c r="Q609" s="19">
        <f t="shared" si="228"/>
        <v>589939.17212286708</v>
      </c>
      <c r="R609" s="17">
        <f t="shared" si="229"/>
        <v>1.2083126620075848</v>
      </c>
      <c r="S609" s="17">
        <f t="shared" si="230"/>
        <v>12.426484547934745</v>
      </c>
      <c r="T609" s="17">
        <f t="shared" si="231"/>
        <v>2.9148544005174122</v>
      </c>
      <c r="U609" s="17">
        <f t="shared" si="232"/>
        <v>5237458.6972247083</v>
      </c>
      <c r="V609" s="17">
        <f t="shared" si="233"/>
        <v>15045.74965759543</v>
      </c>
      <c r="W609" s="17">
        <f t="shared" si="234"/>
        <v>5827414.4189991858</v>
      </c>
      <c r="X609" s="18">
        <f t="shared" ca="1" si="225"/>
        <v>218477.31787760227</v>
      </c>
      <c r="Y609" s="17">
        <f t="shared" si="235"/>
        <v>133.80449438188225</v>
      </c>
      <c r="Z609" s="17">
        <f t="shared" si="236"/>
        <v>-4.2623885519888605E-2</v>
      </c>
      <c r="AA609" s="17">
        <f t="shared" si="237"/>
        <v>-0.44089344436761557</v>
      </c>
      <c r="AB609" s="17">
        <f t="shared" si="238"/>
        <v>-0.1034194499336385</v>
      </c>
      <c r="AC609" s="17">
        <f t="shared" si="239"/>
        <v>-70.954962650313973</v>
      </c>
      <c r="AD609" s="18">
        <f t="shared" si="240"/>
        <v>2.2637053880316671E-3</v>
      </c>
      <c r="AE609" s="19">
        <f>IF($B609&gt;$C$1,"",p_2*$Q608*($S608/$W608)+p_3*$Q608*($T608/$W608))</f>
        <v>0.20758056010269538</v>
      </c>
      <c r="AF609" s="17">
        <f>IF($B609&gt;$C$1,"",p_4*$R608)</f>
        <v>0.2026517206994507</v>
      </c>
      <c r="AG609" s="17">
        <f>IF($B609&gt;$C$1,"",p_5*$R608)</f>
        <v>4.7535588806043985E-2</v>
      </c>
      <c r="AH609" s="18">
        <f t="shared" si="241"/>
        <v>0.25018730950549467</v>
      </c>
      <c r="AI609" s="72"/>
      <c r="AJ609" s="73"/>
      <c r="AK609" s="73"/>
      <c r="AL609" s="72"/>
      <c r="AM609" s="73"/>
      <c r="AN609" s="73">
        <f t="shared" si="242"/>
        <v>518</v>
      </c>
      <c r="AO609" s="19" t="str">
        <f t="shared" ca="1" si="243"/>
        <v>-</v>
      </c>
      <c r="AP609" s="17" t="str">
        <f t="shared" ca="1" si="244"/>
        <v>-</v>
      </c>
      <c r="AQ609" s="17" t="str">
        <f t="shared" ca="1" si="245"/>
        <v>-</v>
      </c>
      <c r="AR609" s="66" t="str">
        <f t="shared" ca="1" si="246"/>
        <v>-</v>
      </c>
    </row>
    <row r="610" spans="1:44" s="1" customFormat="1" ht="12" x14ac:dyDescent="0.35">
      <c r="A610" s="84"/>
      <c r="B610" s="40">
        <f t="shared" si="226"/>
        <v>607</v>
      </c>
      <c r="C610" s="41">
        <f t="shared" si="227"/>
        <v>44458</v>
      </c>
      <c r="D610" s="28">
        <f>'I Disease Parameters'!$E$6/(1000*365)</f>
        <v>2.4383561643835616E-5</v>
      </c>
      <c r="E610" s="28">
        <f>'I Disease Parameters'!$E$7/(1000*365)</f>
        <v>1.3698630136986302E-5</v>
      </c>
      <c r="F610" s="27">
        <f>(1-'I Disease Parameters'!$E$8)/'I Disease Parameters'!$E$10</f>
        <v>0.16200000000000001</v>
      </c>
      <c r="G610" s="27">
        <f>'I Disease Parameters'!$E$8/'I Disease Parameters'!$E$11</f>
        <v>3.7999999999999999E-2</v>
      </c>
      <c r="H610" s="27">
        <f>1/'I Disease Parameters'!$E$12</f>
        <v>0.05</v>
      </c>
      <c r="I610" s="27">
        <f>'I Disease Parameters'!$E$9/'I Disease Parameters'!$E$14</f>
        <v>0</v>
      </c>
      <c r="J610" s="82">
        <f t="shared" si="247"/>
        <v>2.9622548171950012</v>
      </c>
      <c r="K610" s="60">
        <f t="shared" si="248"/>
        <v>0.96147505943347544</v>
      </c>
      <c r="L610" s="30">
        <f t="shared" si="249"/>
        <v>0.98499999999999999</v>
      </c>
      <c r="M610" s="27">
        <f>J610/'I Disease Parameters'!$E$12</f>
        <v>0.14811274085975007</v>
      </c>
      <c r="N610" s="27">
        <f>K610/'I Disease Parameters'!$E$13</f>
        <v>4.8073752971673774E-2</v>
      </c>
      <c r="O610" s="27">
        <f>L610/'I Disease Parameters'!$E$13</f>
        <v>4.9250000000000002E-2</v>
      </c>
      <c r="P610" s="27">
        <f>(1-L610)/'I Disease Parameters'!$E$13</f>
        <v>7.5000000000000067E-4</v>
      </c>
      <c r="Q610" s="19">
        <f t="shared" si="228"/>
        <v>590072.98337178922</v>
      </c>
      <c r="R610" s="17">
        <f t="shared" si="229"/>
        <v>1.1671448429577291</v>
      </c>
      <c r="S610" s="17">
        <f t="shared" si="230"/>
        <v>12.00073674596751</v>
      </c>
      <c r="T610" s="17">
        <f t="shared" si="231"/>
        <v>2.8149876321354941</v>
      </c>
      <c r="U610" s="17">
        <f t="shared" si="232"/>
        <v>5237387.7160959635</v>
      </c>
      <c r="V610" s="17">
        <f t="shared" si="233"/>
        <v>15045.751843736231</v>
      </c>
      <c r="W610" s="17">
        <f t="shared" si="234"/>
        <v>5827476.682336974</v>
      </c>
      <c r="X610" s="18">
        <f t="shared" ca="1" si="225"/>
        <v>218477.31787760227</v>
      </c>
      <c r="Y610" s="17">
        <f t="shared" si="235"/>
        <v>133.81124892213847</v>
      </c>
      <c r="Z610" s="17">
        <f t="shared" si="236"/>
        <v>-4.116781904985567E-2</v>
      </c>
      <c r="AA610" s="17">
        <f t="shared" si="237"/>
        <v>-0.42574780196723516</v>
      </c>
      <c r="AB610" s="17">
        <f t="shared" si="238"/>
        <v>-9.9866768381918103E-2</v>
      </c>
      <c r="AC610" s="17">
        <f t="shared" si="239"/>
        <v>-70.981128744781017</v>
      </c>
      <c r="AD610" s="18">
        <f t="shared" si="240"/>
        <v>2.186140800404246E-3</v>
      </c>
      <c r="AE610" s="19">
        <f>IF($B610&gt;$C$1,"",p_2*$Q609*($S609/$W609)+p_3*$Q609*($T609/$W609))</f>
        <v>0.20051126557990825</v>
      </c>
      <c r="AF610" s="17">
        <f>IF($B610&gt;$C$1,"",p_4*$R609)</f>
        <v>0.19574665124522875</v>
      </c>
      <c r="AG610" s="17">
        <f>IF($B610&gt;$C$1,"",p_5*$R609)</f>
        <v>4.5915881156288224E-2</v>
      </c>
      <c r="AH610" s="18">
        <f t="shared" si="241"/>
        <v>0.24166253240151697</v>
      </c>
      <c r="AI610" s="72"/>
      <c r="AJ610" s="73"/>
      <c r="AK610" s="73"/>
      <c r="AL610" s="72"/>
      <c r="AM610" s="73"/>
      <c r="AN610" s="73">
        <f t="shared" si="242"/>
        <v>518</v>
      </c>
      <c r="AO610" s="19" t="str">
        <f t="shared" ca="1" si="243"/>
        <v>-</v>
      </c>
      <c r="AP610" s="17" t="str">
        <f t="shared" ca="1" si="244"/>
        <v>-</v>
      </c>
      <c r="AQ610" s="17" t="str">
        <f t="shared" ca="1" si="245"/>
        <v>-</v>
      </c>
      <c r="AR610" s="66" t="str">
        <f t="shared" ca="1" si="246"/>
        <v>-</v>
      </c>
    </row>
    <row r="611" spans="1:44" s="1" customFormat="1" ht="12" x14ac:dyDescent="0.35">
      <c r="A611" s="84"/>
      <c r="B611" s="40">
        <f t="shared" si="226"/>
        <v>608</v>
      </c>
      <c r="C611" s="41">
        <f t="shared" si="227"/>
        <v>44459</v>
      </c>
      <c r="D611" s="28">
        <f>'I Disease Parameters'!$E$6/(1000*365)</f>
        <v>2.4383561643835616E-5</v>
      </c>
      <c r="E611" s="28">
        <f>'I Disease Parameters'!$E$7/(1000*365)</f>
        <v>1.3698630136986302E-5</v>
      </c>
      <c r="F611" s="27">
        <f>(1-'I Disease Parameters'!$E$8)/'I Disease Parameters'!$E$10</f>
        <v>0.16200000000000001</v>
      </c>
      <c r="G611" s="27">
        <f>'I Disease Parameters'!$E$8/'I Disease Parameters'!$E$11</f>
        <v>3.7999999999999999E-2</v>
      </c>
      <c r="H611" s="27">
        <f>1/'I Disease Parameters'!$E$12</f>
        <v>0.05</v>
      </c>
      <c r="I611" s="27">
        <f>'I Disease Parameters'!$E$9/'I Disease Parameters'!$E$14</f>
        <v>0</v>
      </c>
      <c r="J611" s="82">
        <f t="shared" si="247"/>
        <v>2.9622548171950012</v>
      </c>
      <c r="K611" s="60">
        <f t="shared" si="248"/>
        <v>0.96147505943347544</v>
      </c>
      <c r="L611" s="30">
        <f t="shared" si="249"/>
        <v>0.98499999999999999</v>
      </c>
      <c r="M611" s="27">
        <f>J611/'I Disease Parameters'!$E$12</f>
        <v>0.14811274085975007</v>
      </c>
      <c r="N611" s="27">
        <f>K611/'I Disease Parameters'!$E$13</f>
        <v>4.8073752971673774E-2</v>
      </c>
      <c r="O611" s="27">
        <f>L611/'I Disease Parameters'!$E$13</f>
        <v>4.9250000000000002E-2</v>
      </c>
      <c r="P611" s="27">
        <f>(1-L611)/'I Disease Parameters'!$E$13</f>
        <v>7.5000000000000067E-4</v>
      </c>
      <c r="Q611" s="19">
        <f t="shared" si="228"/>
        <v>590206.80113381089</v>
      </c>
      <c r="R611" s="17">
        <f t="shared" si="229"/>
        <v>1.127383223157262</v>
      </c>
      <c r="S611" s="17">
        <f t="shared" si="230"/>
        <v>11.58961297957423</v>
      </c>
      <c r="T611" s="17">
        <f t="shared" si="231"/>
        <v>2.7185511930867006</v>
      </c>
      <c r="U611" s="17">
        <f t="shared" si="232"/>
        <v>5237316.7097337348</v>
      </c>
      <c r="V611" s="17">
        <f t="shared" si="233"/>
        <v>15045.753954976955</v>
      </c>
      <c r="W611" s="17">
        <f t="shared" si="234"/>
        <v>5827538.9464149419</v>
      </c>
      <c r="X611" s="18">
        <f t="shared" ca="1" si="225"/>
        <v>218477.31787760227</v>
      </c>
      <c r="Y611" s="17">
        <f t="shared" si="235"/>
        <v>133.81776202167384</v>
      </c>
      <c r="Z611" s="17">
        <f t="shared" si="236"/>
        <v>-3.9761619800467107E-2</v>
      </c>
      <c r="AA611" s="17">
        <f t="shared" si="237"/>
        <v>-0.41112376639327941</v>
      </c>
      <c r="AB611" s="17">
        <f t="shared" si="238"/>
        <v>-9.643643904879351E-2</v>
      </c>
      <c r="AC611" s="17">
        <f t="shared" si="239"/>
        <v>-71.006362228654325</v>
      </c>
      <c r="AD611" s="18">
        <f t="shared" si="240"/>
        <v>2.1112407248438103E-3</v>
      </c>
      <c r="AE611" s="19">
        <f>IF($B611&gt;$C$1,"",p_2*$Q610*($S610/$W610)+p_3*$Q610*($T610/$W610))</f>
        <v>0.19368333707659874</v>
      </c>
      <c r="AF611" s="17">
        <f>IF($B611&gt;$C$1,"",p_4*$R610)</f>
        <v>0.18907746455915211</v>
      </c>
      <c r="AG611" s="17">
        <f>IF($B611&gt;$C$1,"",p_5*$R610)</f>
        <v>4.4351504032393706E-2</v>
      </c>
      <c r="AH611" s="18">
        <f t="shared" si="241"/>
        <v>0.23342896859154583</v>
      </c>
      <c r="AI611" s="72"/>
      <c r="AJ611" s="73"/>
      <c r="AK611" s="73"/>
      <c r="AL611" s="72"/>
      <c r="AM611" s="73"/>
      <c r="AN611" s="73">
        <f t="shared" si="242"/>
        <v>518</v>
      </c>
      <c r="AO611" s="19" t="str">
        <f t="shared" ca="1" si="243"/>
        <v>-</v>
      </c>
      <c r="AP611" s="17" t="str">
        <f t="shared" ca="1" si="244"/>
        <v>-</v>
      </c>
      <c r="AQ611" s="17" t="str">
        <f t="shared" ca="1" si="245"/>
        <v>-</v>
      </c>
      <c r="AR611" s="66" t="str">
        <f t="shared" ca="1" si="246"/>
        <v>-</v>
      </c>
    </row>
    <row r="612" spans="1:44" s="1" customFormat="1" ht="12" x14ac:dyDescent="0.35">
      <c r="A612" s="84"/>
      <c r="B612" s="40">
        <f t="shared" si="226"/>
        <v>609</v>
      </c>
      <c r="C612" s="41">
        <f t="shared" si="227"/>
        <v>44460</v>
      </c>
      <c r="D612" s="28">
        <f>'I Disease Parameters'!$E$6/(1000*365)</f>
        <v>2.4383561643835616E-5</v>
      </c>
      <c r="E612" s="28">
        <f>'I Disease Parameters'!$E$7/(1000*365)</f>
        <v>1.3698630136986302E-5</v>
      </c>
      <c r="F612" s="27">
        <f>(1-'I Disease Parameters'!$E$8)/'I Disease Parameters'!$E$10</f>
        <v>0.16200000000000001</v>
      </c>
      <c r="G612" s="27">
        <f>'I Disease Parameters'!$E$8/'I Disease Parameters'!$E$11</f>
        <v>3.7999999999999999E-2</v>
      </c>
      <c r="H612" s="27">
        <f>1/'I Disease Parameters'!$E$12</f>
        <v>0.05</v>
      </c>
      <c r="I612" s="27">
        <f>'I Disease Parameters'!$E$9/'I Disease Parameters'!$E$14</f>
        <v>0</v>
      </c>
      <c r="J612" s="82">
        <f t="shared" si="247"/>
        <v>2.9622548171950012</v>
      </c>
      <c r="K612" s="60">
        <f t="shared" si="248"/>
        <v>0.96147505943347544</v>
      </c>
      <c r="L612" s="30">
        <f t="shared" si="249"/>
        <v>0.98499999999999999</v>
      </c>
      <c r="M612" s="27">
        <f>J612/'I Disease Parameters'!$E$12</f>
        <v>0.14811274085975007</v>
      </c>
      <c r="N612" s="27">
        <f>K612/'I Disease Parameters'!$E$13</f>
        <v>4.8073752971673774E-2</v>
      </c>
      <c r="O612" s="27">
        <f>L612/'I Disease Parameters'!$E$13</f>
        <v>4.9250000000000002E-2</v>
      </c>
      <c r="P612" s="27">
        <f>(1-L612)/'I Disease Parameters'!$E$13</f>
        <v>7.5000000000000067E-4</v>
      </c>
      <c r="Q612" s="19">
        <f t="shared" si="228"/>
        <v>590340.62517575698</v>
      </c>
      <c r="R612" s="17">
        <f t="shared" si="229"/>
        <v>1.0889796475785358</v>
      </c>
      <c r="S612" s="17">
        <f t="shared" si="230"/>
        <v>11.192609650925359</v>
      </c>
      <c r="T612" s="17">
        <f t="shared" si="231"/>
        <v>2.6254269554850391</v>
      </c>
      <c r="U612" s="17">
        <f t="shared" si="232"/>
        <v>5237245.6790385125</v>
      </c>
      <c r="V612" s="17">
        <f t="shared" si="233"/>
        <v>15045.755993890351</v>
      </c>
      <c r="W612" s="17">
        <f t="shared" si="234"/>
        <v>5827601.2112305239</v>
      </c>
      <c r="X612" s="18">
        <f t="shared" ca="1" si="225"/>
        <v>218477.31787760227</v>
      </c>
      <c r="Y612" s="17">
        <f t="shared" si="235"/>
        <v>133.82404194609262</v>
      </c>
      <c r="Z612" s="17">
        <f t="shared" si="236"/>
        <v>-3.8403575578726201E-2</v>
      </c>
      <c r="AA612" s="17">
        <f t="shared" si="237"/>
        <v>-0.39700332864887145</v>
      </c>
      <c r="AB612" s="17">
        <f t="shared" si="238"/>
        <v>-9.3124237601661441E-2</v>
      </c>
      <c r="AC612" s="17">
        <f t="shared" si="239"/>
        <v>-71.030695222318172</v>
      </c>
      <c r="AD612" s="18">
        <f t="shared" si="240"/>
        <v>2.0389133951539407E-3</v>
      </c>
      <c r="AE612" s="19">
        <f>IF($B612&gt;$C$1,"",p_2*$Q611*($S611/$W611)+p_3*$Q611*($T611/$W611))</f>
        <v>0.18708851265852294</v>
      </c>
      <c r="AF612" s="17">
        <f>IF($B612&gt;$C$1,"",p_4*$R611)</f>
        <v>0.18263608215147645</v>
      </c>
      <c r="AG612" s="17">
        <f>IF($B612&gt;$C$1,"",p_5*$R611)</f>
        <v>4.2840562479975954E-2</v>
      </c>
      <c r="AH612" s="18">
        <f t="shared" si="241"/>
        <v>0.22547664463145239</v>
      </c>
      <c r="AI612" s="72"/>
      <c r="AJ612" s="73"/>
      <c r="AK612" s="73"/>
      <c r="AL612" s="72"/>
      <c r="AM612" s="73"/>
      <c r="AN612" s="73">
        <f t="shared" si="242"/>
        <v>518</v>
      </c>
      <c r="AO612" s="19" t="str">
        <f t="shared" ca="1" si="243"/>
        <v>-</v>
      </c>
      <c r="AP612" s="17" t="str">
        <f t="shared" ca="1" si="244"/>
        <v>-</v>
      </c>
      <c r="AQ612" s="17" t="str">
        <f t="shared" ca="1" si="245"/>
        <v>-</v>
      </c>
      <c r="AR612" s="66" t="str">
        <f t="shared" ca="1" si="246"/>
        <v>-</v>
      </c>
    </row>
    <row r="613" spans="1:44" s="1" customFormat="1" ht="12" x14ac:dyDescent="0.35">
      <c r="A613" s="84"/>
      <c r="B613" s="40">
        <f t="shared" si="226"/>
        <v>610</v>
      </c>
      <c r="C613" s="41">
        <f t="shared" si="227"/>
        <v>44461</v>
      </c>
      <c r="D613" s="28">
        <f>'I Disease Parameters'!$E$6/(1000*365)</f>
        <v>2.4383561643835616E-5</v>
      </c>
      <c r="E613" s="28">
        <f>'I Disease Parameters'!$E$7/(1000*365)</f>
        <v>1.3698630136986302E-5</v>
      </c>
      <c r="F613" s="27">
        <f>(1-'I Disease Parameters'!$E$8)/'I Disease Parameters'!$E$10</f>
        <v>0.16200000000000001</v>
      </c>
      <c r="G613" s="27">
        <f>'I Disease Parameters'!$E$8/'I Disease Parameters'!$E$11</f>
        <v>3.7999999999999999E-2</v>
      </c>
      <c r="H613" s="27">
        <f>1/'I Disease Parameters'!$E$12</f>
        <v>0.05</v>
      </c>
      <c r="I613" s="27">
        <f>'I Disease Parameters'!$E$9/'I Disease Parameters'!$E$14</f>
        <v>0</v>
      </c>
      <c r="J613" s="82">
        <f t="shared" si="247"/>
        <v>2.9622548171950012</v>
      </c>
      <c r="K613" s="60">
        <f t="shared" si="248"/>
        <v>0.96147505943347544</v>
      </c>
      <c r="L613" s="30">
        <f t="shared" si="249"/>
        <v>0.98499999999999999</v>
      </c>
      <c r="M613" s="27">
        <f>J613/'I Disease Parameters'!$E$12</f>
        <v>0.14811274085975007</v>
      </c>
      <c r="N613" s="27">
        <f>K613/'I Disease Parameters'!$E$13</f>
        <v>4.8073752971673774E-2</v>
      </c>
      <c r="O613" s="27">
        <f>L613/'I Disease Parameters'!$E$13</f>
        <v>4.9250000000000002E-2</v>
      </c>
      <c r="P613" s="27">
        <f>(1-L613)/'I Disease Parameters'!$E$13</f>
        <v>7.5000000000000067E-4</v>
      </c>
      <c r="Q613" s="19">
        <f t="shared" si="228"/>
        <v>590474.4552724337</v>
      </c>
      <c r="R613" s="17">
        <f t="shared" si="229"/>
        <v>1.0518876144487843</v>
      </c>
      <c r="S613" s="17">
        <f t="shared" si="230"/>
        <v>10.809240547866938</v>
      </c>
      <c r="T613" s="17">
        <f t="shared" si="231"/>
        <v>2.5355008695659564</v>
      </c>
      <c r="U613" s="17">
        <f t="shared" si="232"/>
        <v>5237174.6248797784</v>
      </c>
      <c r="V613" s="17">
        <f t="shared" si="233"/>
        <v>15045.757962960568</v>
      </c>
      <c r="W613" s="17">
        <f t="shared" si="234"/>
        <v>5827663.4767812435</v>
      </c>
      <c r="X613" s="18">
        <f t="shared" ca="1" si="225"/>
        <v>218477.31787760227</v>
      </c>
      <c r="Y613" s="17">
        <f t="shared" si="235"/>
        <v>133.83009667671286</v>
      </c>
      <c r="Z613" s="17">
        <f t="shared" si="236"/>
        <v>-3.7092033129751512E-2</v>
      </c>
      <c r="AA613" s="17">
        <f t="shared" si="237"/>
        <v>-0.38336910305842054</v>
      </c>
      <c r="AB613" s="17">
        <f t="shared" si="238"/>
        <v>-8.9926085919082688E-2</v>
      </c>
      <c r="AC613" s="17">
        <f t="shared" si="239"/>
        <v>-71.054158734157681</v>
      </c>
      <c r="AD613" s="18">
        <f t="shared" si="240"/>
        <v>1.9690702174557373E-3</v>
      </c>
      <c r="AE613" s="19">
        <f>IF($B613&gt;$C$1,"",p_2*$Q612*($S612/$W612)+p_3*$Q612*($T612/$W612))</f>
        <v>0.18071881391537417</v>
      </c>
      <c r="AF613" s="17">
        <f>IF($B613&gt;$C$1,"",p_4*$R612)</f>
        <v>0.17641470290772282</v>
      </c>
      <c r="AG613" s="17">
        <f>IF($B613&gt;$C$1,"",p_5*$R612)</f>
        <v>4.1381226607984357E-2</v>
      </c>
      <c r="AH613" s="18">
        <f t="shared" si="241"/>
        <v>0.21779592951570717</v>
      </c>
      <c r="AI613" s="72"/>
      <c r="AJ613" s="73"/>
      <c r="AK613" s="73"/>
      <c r="AL613" s="72"/>
      <c r="AM613" s="73"/>
      <c r="AN613" s="73">
        <f t="shared" si="242"/>
        <v>518</v>
      </c>
      <c r="AO613" s="19" t="str">
        <f t="shared" ca="1" si="243"/>
        <v>-</v>
      </c>
      <c r="AP613" s="17" t="str">
        <f t="shared" ca="1" si="244"/>
        <v>-</v>
      </c>
      <c r="AQ613" s="17" t="str">
        <f t="shared" ca="1" si="245"/>
        <v>-</v>
      </c>
      <c r="AR613" s="66" t="str">
        <f t="shared" ca="1" si="246"/>
        <v>-</v>
      </c>
    </row>
    <row r="614" spans="1:44" s="1" customFormat="1" ht="12" x14ac:dyDescent="0.35">
      <c r="A614" s="84"/>
      <c r="B614" s="40">
        <f t="shared" si="226"/>
        <v>611</v>
      </c>
      <c r="C614" s="41">
        <f t="shared" si="227"/>
        <v>44462</v>
      </c>
      <c r="D614" s="28">
        <f>'I Disease Parameters'!$E$6/(1000*365)</f>
        <v>2.4383561643835616E-5</v>
      </c>
      <c r="E614" s="28">
        <f>'I Disease Parameters'!$E$7/(1000*365)</f>
        <v>1.3698630136986302E-5</v>
      </c>
      <c r="F614" s="27">
        <f>(1-'I Disease Parameters'!$E$8)/'I Disease Parameters'!$E$10</f>
        <v>0.16200000000000001</v>
      </c>
      <c r="G614" s="27">
        <f>'I Disease Parameters'!$E$8/'I Disease Parameters'!$E$11</f>
        <v>3.7999999999999999E-2</v>
      </c>
      <c r="H614" s="27">
        <f>1/'I Disease Parameters'!$E$12</f>
        <v>0.05</v>
      </c>
      <c r="I614" s="27">
        <f>'I Disease Parameters'!$E$9/'I Disease Parameters'!$E$14</f>
        <v>0</v>
      </c>
      <c r="J614" s="82">
        <f t="shared" si="247"/>
        <v>2.9622548171950012</v>
      </c>
      <c r="K614" s="60">
        <f t="shared" si="248"/>
        <v>0.96147505943347544</v>
      </c>
      <c r="L614" s="30">
        <f t="shared" si="249"/>
        <v>0.98499999999999999</v>
      </c>
      <c r="M614" s="27">
        <f>J614/'I Disease Parameters'!$E$12</f>
        <v>0.14811274085975007</v>
      </c>
      <c r="N614" s="27">
        <f>K614/'I Disease Parameters'!$E$13</f>
        <v>4.8073752971673774E-2</v>
      </c>
      <c r="O614" s="27">
        <f>L614/'I Disease Parameters'!$E$13</f>
        <v>4.9250000000000002E-2</v>
      </c>
      <c r="P614" s="27">
        <f>(1-L614)/'I Disease Parameters'!$E$13</f>
        <v>7.5000000000000067E-4</v>
      </c>
      <c r="Q614" s="19">
        <f t="shared" si="228"/>
        <v>590608.29120635497</v>
      </c>
      <c r="R614" s="17">
        <f t="shared" si="229"/>
        <v>1.0160622183460315</v>
      </c>
      <c r="S614" s="17">
        <f t="shared" si="230"/>
        <v>10.439036242225967</v>
      </c>
      <c r="T614" s="17">
        <f t="shared" si="231"/>
        <v>2.448662822548088</v>
      </c>
      <c r="U614" s="17">
        <f t="shared" si="232"/>
        <v>5237103.548097074</v>
      </c>
      <c r="V614" s="17">
        <f t="shared" si="233"/>
        <v>15045.75986458622</v>
      </c>
      <c r="W614" s="17">
        <f t="shared" si="234"/>
        <v>5827725.7430647118</v>
      </c>
      <c r="X614" s="18">
        <f t="shared" ca="1" si="225"/>
        <v>218477.31787760227</v>
      </c>
      <c r="Y614" s="17">
        <f t="shared" si="235"/>
        <v>133.83593392127659</v>
      </c>
      <c r="Z614" s="17">
        <f t="shared" si="236"/>
        <v>-3.5825396102752816E-2</v>
      </c>
      <c r="AA614" s="17">
        <f t="shared" si="237"/>
        <v>-0.3702043056409714</v>
      </c>
      <c r="AB614" s="17">
        <f t="shared" si="238"/>
        <v>-8.6838047017868458E-2</v>
      </c>
      <c r="AC614" s="17">
        <f t="shared" si="239"/>
        <v>-71.076782704330981</v>
      </c>
      <c r="AD614" s="18">
        <f t="shared" si="240"/>
        <v>1.9016256519535091E-3</v>
      </c>
      <c r="AE614" s="19">
        <f>IF($B614&gt;$C$1,"",p_2*$Q613*($S613/$W613)+p_3*$Q613*($T613/$W613))</f>
        <v>0.17456653620638013</v>
      </c>
      <c r="AF614" s="17">
        <f>IF($B614&gt;$C$1,"",p_4*$R613)</f>
        <v>0.17040579354070307</v>
      </c>
      <c r="AG614" s="17">
        <f>IF($B614&gt;$C$1,"",p_5*$R613)</f>
        <v>3.9971729349053804E-2</v>
      </c>
      <c r="AH614" s="18">
        <f t="shared" si="241"/>
        <v>0.21037752288975686</v>
      </c>
      <c r="AI614" s="72"/>
      <c r="AJ614" s="73"/>
      <c r="AK614" s="73"/>
      <c r="AL614" s="72"/>
      <c r="AM614" s="73"/>
      <c r="AN614" s="73">
        <f t="shared" si="242"/>
        <v>518</v>
      </c>
      <c r="AO614" s="19" t="str">
        <f t="shared" ca="1" si="243"/>
        <v>-</v>
      </c>
      <c r="AP614" s="17" t="str">
        <f t="shared" ca="1" si="244"/>
        <v>-</v>
      </c>
      <c r="AQ614" s="17" t="str">
        <f t="shared" ca="1" si="245"/>
        <v>-</v>
      </c>
      <c r="AR614" s="66" t="str">
        <f t="shared" ca="1" si="246"/>
        <v>-</v>
      </c>
    </row>
    <row r="615" spans="1:44" s="1" customFormat="1" ht="12" x14ac:dyDescent="0.35">
      <c r="A615" s="84"/>
      <c r="B615" s="40">
        <f t="shared" si="226"/>
        <v>612</v>
      </c>
      <c r="C615" s="41">
        <f t="shared" si="227"/>
        <v>44463</v>
      </c>
      <c r="D615" s="28">
        <f>'I Disease Parameters'!$E$6/(1000*365)</f>
        <v>2.4383561643835616E-5</v>
      </c>
      <c r="E615" s="28">
        <f>'I Disease Parameters'!$E$7/(1000*365)</f>
        <v>1.3698630136986302E-5</v>
      </c>
      <c r="F615" s="27">
        <f>(1-'I Disease Parameters'!$E$8)/'I Disease Parameters'!$E$10</f>
        <v>0.16200000000000001</v>
      </c>
      <c r="G615" s="27">
        <f>'I Disease Parameters'!$E$8/'I Disease Parameters'!$E$11</f>
        <v>3.7999999999999999E-2</v>
      </c>
      <c r="H615" s="27">
        <f>1/'I Disease Parameters'!$E$12</f>
        <v>0.05</v>
      </c>
      <c r="I615" s="27">
        <f>'I Disease Parameters'!$E$9/'I Disease Parameters'!$E$14</f>
        <v>0</v>
      </c>
      <c r="J615" s="82">
        <f t="shared" si="247"/>
        <v>2.9622548171950012</v>
      </c>
      <c r="K615" s="60">
        <f t="shared" si="248"/>
        <v>0.96147505943347544</v>
      </c>
      <c r="L615" s="30">
        <f t="shared" si="249"/>
        <v>0.98499999999999999</v>
      </c>
      <c r="M615" s="27">
        <f>J615/'I Disease Parameters'!$E$12</f>
        <v>0.14811274085975007</v>
      </c>
      <c r="N615" s="27">
        <f>K615/'I Disease Parameters'!$E$13</f>
        <v>4.8073752971673774E-2</v>
      </c>
      <c r="O615" s="27">
        <f>L615/'I Disease Parameters'!$E$13</f>
        <v>4.9250000000000002E-2</v>
      </c>
      <c r="P615" s="27">
        <f>(1-L615)/'I Disease Parameters'!$E$13</f>
        <v>7.5000000000000067E-4</v>
      </c>
      <c r="Q615" s="19">
        <f t="shared" si="228"/>
        <v>590742.132767478</v>
      </c>
      <c r="R615" s="17">
        <f t="shared" si="229"/>
        <v>0.98146009525865274</v>
      </c>
      <c r="S615" s="17">
        <f t="shared" si="230"/>
        <v>10.081543508990258</v>
      </c>
      <c r="T615" s="17">
        <f t="shared" si="231"/>
        <v>2.3648065023914966</v>
      </c>
      <c r="U615" s="17">
        <f t="shared" si="232"/>
        <v>5237032.4495010367</v>
      </c>
      <c r="V615" s="17">
        <f t="shared" si="233"/>
        <v>15045.761701083336</v>
      </c>
      <c r="W615" s="17">
        <f t="shared" si="234"/>
        <v>5827788.0100786211</v>
      </c>
      <c r="X615" s="18">
        <f t="shared" ca="1" si="225"/>
        <v>218477.31787760227</v>
      </c>
      <c r="Y615" s="17">
        <f t="shared" si="235"/>
        <v>133.84156112303026</v>
      </c>
      <c r="Z615" s="17">
        <f t="shared" si="236"/>
        <v>-3.4602123087378756E-2</v>
      </c>
      <c r="AA615" s="17">
        <f t="shared" si="237"/>
        <v>-0.35749273323570918</v>
      </c>
      <c r="AB615" s="17">
        <f t="shared" si="238"/>
        <v>-8.3856320156591391E-2</v>
      </c>
      <c r="AC615" s="17">
        <f t="shared" si="239"/>
        <v>-71.098596037365496</v>
      </c>
      <c r="AD615" s="18">
        <f t="shared" si="240"/>
        <v>1.836497116528335E-3</v>
      </c>
      <c r="AE615" s="19">
        <f>IF($B615&gt;$C$1,"",p_2*$Q614*($S614/$W614)+p_3*$Q614*($T614/$W614))</f>
        <v>0.1686242392423527</v>
      </c>
      <c r="AF615" s="17">
        <f>IF($B615&gt;$C$1,"",p_4*$R614)</f>
        <v>0.16460207937205712</v>
      </c>
      <c r="AG615" s="17">
        <f>IF($B615&gt;$C$1,"",p_5*$R614)</f>
        <v>3.8610364297149195E-2</v>
      </c>
      <c r="AH615" s="18">
        <f t="shared" si="241"/>
        <v>0.20321244366920632</v>
      </c>
      <c r="AI615" s="72"/>
      <c r="AJ615" s="73"/>
      <c r="AK615" s="73"/>
      <c r="AL615" s="72"/>
      <c r="AM615" s="73"/>
      <c r="AN615" s="73">
        <f t="shared" si="242"/>
        <v>518</v>
      </c>
      <c r="AO615" s="19" t="str">
        <f t="shared" ca="1" si="243"/>
        <v>-</v>
      </c>
      <c r="AP615" s="17" t="str">
        <f t="shared" ca="1" si="244"/>
        <v>-</v>
      </c>
      <c r="AQ615" s="17" t="str">
        <f t="shared" ca="1" si="245"/>
        <v>-</v>
      </c>
      <c r="AR615" s="66" t="str">
        <f t="shared" ca="1" si="246"/>
        <v>-</v>
      </c>
    </row>
    <row r="616" spans="1:44" s="1" customFormat="1" ht="12" x14ac:dyDescent="0.35">
      <c r="A616" s="84"/>
      <c r="B616" s="40">
        <f t="shared" si="226"/>
        <v>613</v>
      </c>
      <c r="C616" s="41">
        <f t="shared" si="227"/>
        <v>44464</v>
      </c>
      <c r="D616" s="28">
        <f>'I Disease Parameters'!$E$6/(1000*365)</f>
        <v>2.4383561643835616E-5</v>
      </c>
      <c r="E616" s="28">
        <f>'I Disease Parameters'!$E$7/(1000*365)</f>
        <v>1.3698630136986302E-5</v>
      </c>
      <c r="F616" s="27">
        <f>(1-'I Disease Parameters'!$E$8)/'I Disease Parameters'!$E$10</f>
        <v>0.16200000000000001</v>
      </c>
      <c r="G616" s="27">
        <f>'I Disease Parameters'!$E$8/'I Disease Parameters'!$E$11</f>
        <v>3.7999999999999999E-2</v>
      </c>
      <c r="H616" s="27">
        <f>1/'I Disease Parameters'!$E$12</f>
        <v>0.05</v>
      </c>
      <c r="I616" s="27">
        <f>'I Disease Parameters'!$E$9/'I Disease Parameters'!$E$14</f>
        <v>0</v>
      </c>
      <c r="J616" s="82">
        <f t="shared" si="247"/>
        <v>2.9622548171950012</v>
      </c>
      <c r="K616" s="60">
        <f t="shared" si="248"/>
        <v>0.96147505943347544</v>
      </c>
      <c r="L616" s="30">
        <f t="shared" si="249"/>
        <v>0.98499999999999999</v>
      </c>
      <c r="M616" s="27">
        <f>J616/'I Disease Parameters'!$E$12</f>
        <v>0.14811274085975007</v>
      </c>
      <c r="N616" s="27">
        <f>K616/'I Disease Parameters'!$E$13</f>
        <v>4.8073752971673774E-2</v>
      </c>
      <c r="O616" s="27">
        <f>L616/'I Disease Parameters'!$E$13</f>
        <v>4.9250000000000002E-2</v>
      </c>
      <c r="P616" s="27">
        <f>(1-L616)/'I Disease Parameters'!$E$13</f>
        <v>7.5000000000000067E-4</v>
      </c>
      <c r="Q616" s="19">
        <f t="shared" si="228"/>
        <v>590875.97975294793</v>
      </c>
      <c r="R616" s="17">
        <f t="shared" si="229"/>
        <v>0.94803936954063617</v>
      </c>
      <c r="S616" s="17">
        <f t="shared" si="230"/>
        <v>9.7363247656369065</v>
      </c>
      <c r="T616" s="17">
        <f t="shared" si="231"/>
        <v>2.2838292662821287</v>
      </c>
      <c r="U616" s="17">
        <f t="shared" si="232"/>
        <v>5236961.3298743917</v>
      </c>
      <c r="V616" s="17">
        <f t="shared" si="233"/>
        <v>15045.763474688214</v>
      </c>
      <c r="W616" s="17">
        <f t="shared" si="234"/>
        <v>5827850.2778207408</v>
      </c>
      <c r="X616" s="18">
        <f t="shared" ca="1" si="225"/>
        <v>218477.31787760227</v>
      </c>
      <c r="Y616" s="17">
        <f t="shared" si="235"/>
        <v>133.84698546992149</v>
      </c>
      <c r="Z616" s="17">
        <f t="shared" si="236"/>
        <v>-3.3420725718016575E-2</v>
      </c>
      <c r="AA616" s="17">
        <f t="shared" si="237"/>
        <v>-0.34521874335335134</v>
      </c>
      <c r="AB616" s="17">
        <f t="shared" si="238"/>
        <v>-8.0977236109367912E-2</v>
      </c>
      <c r="AC616" s="17">
        <f t="shared" si="239"/>
        <v>-71.119626644998789</v>
      </c>
      <c r="AD616" s="18">
        <f t="shared" si="240"/>
        <v>1.7736048775987001E-3</v>
      </c>
      <c r="AE616" s="19">
        <f>IF($B616&gt;$C$1,"",p_2*$Q615*($S615/$W615)+p_3*$Q615*($T615/$W615))</f>
        <v>0.16288473799255307</v>
      </c>
      <c r="AF616" s="17">
        <f>IF($B616&gt;$C$1,"",p_4*$R615)</f>
        <v>0.15899653543190176</v>
      </c>
      <c r="AG616" s="17">
        <f>IF($B616&gt;$C$1,"",p_5*$R615)</f>
        <v>3.7295483619828804E-2</v>
      </c>
      <c r="AH616" s="18">
        <f t="shared" si="241"/>
        <v>0.19629201905173055</v>
      </c>
      <c r="AI616" s="72"/>
      <c r="AJ616" s="73"/>
      <c r="AK616" s="73"/>
      <c r="AL616" s="72"/>
      <c r="AM616" s="73"/>
      <c r="AN616" s="73">
        <f t="shared" si="242"/>
        <v>518</v>
      </c>
      <c r="AO616" s="19" t="str">
        <f t="shared" ca="1" si="243"/>
        <v>-</v>
      </c>
      <c r="AP616" s="17" t="str">
        <f t="shared" ca="1" si="244"/>
        <v>-</v>
      </c>
      <c r="AQ616" s="17" t="str">
        <f t="shared" ca="1" si="245"/>
        <v>-</v>
      </c>
      <c r="AR616" s="66" t="str">
        <f t="shared" ca="1" si="246"/>
        <v>-</v>
      </c>
    </row>
    <row r="617" spans="1:44" s="1" customFormat="1" ht="12" x14ac:dyDescent="0.35">
      <c r="A617" s="84"/>
      <c r="B617" s="40">
        <f t="shared" si="226"/>
        <v>614</v>
      </c>
      <c r="C617" s="41">
        <f t="shared" si="227"/>
        <v>44465</v>
      </c>
      <c r="D617" s="28">
        <f>'I Disease Parameters'!$E$6/(1000*365)</f>
        <v>2.4383561643835616E-5</v>
      </c>
      <c r="E617" s="28">
        <f>'I Disease Parameters'!$E$7/(1000*365)</f>
        <v>1.3698630136986302E-5</v>
      </c>
      <c r="F617" s="27">
        <f>(1-'I Disease Parameters'!$E$8)/'I Disease Parameters'!$E$10</f>
        <v>0.16200000000000001</v>
      </c>
      <c r="G617" s="27">
        <f>'I Disease Parameters'!$E$8/'I Disease Parameters'!$E$11</f>
        <v>3.7999999999999999E-2</v>
      </c>
      <c r="H617" s="27">
        <f>1/'I Disease Parameters'!$E$12</f>
        <v>0.05</v>
      </c>
      <c r="I617" s="27">
        <f>'I Disease Parameters'!$E$9/'I Disease Parameters'!$E$14</f>
        <v>0</v>
      </c>
      <c r="J617" s="82">
        <f t="shared" si="247"/>
        <v>2.9622548171950012</v>
      </c>
      <c r="K617" s="60">
        <f t="shared" si="248"/>
        <v>0.96147505943347544</v>
      </c>
      <c r="L617" s="30">
        <f t="shared" si="249"/>
        <v>0.98499999999999999</v>
      </c>
      <c r="M617" s="27">
        <f>J617/'I Disease Parameters'!$E$12</f>
        <v>0.14811274085975007</v>
      </c>
      <c r="N617" s="27">
        <f>K617/'I Disease Parameters'!$E$13</f>
        <v>4.8073752971673774E-2</v>
      </c>
      <c r="O617" s="27">
        <f>L617/'I Disease Parameters'!$E$13</f>
        <v>4.9250000000000002E-2</v>
      </c>
      <c r="P617" s="27">
        <f>(1-L617)/'I Disease Parameters'!$E$13</f>
        <v>7.5000000000000067E-4</v>
      </c>
      <c r="Q617" s="19">
        <f t="shared" si="228"/>
        <v>591009.83196685091</v>
      </c>
      <c r="R617" s="17">
        <f t="shared" si="229"/>
        <v>0.91575960269697154</v>
      </c>
      <c r="S617" s="17">
        <f t="shared" si="230"/>
        <v>9.4029575309087861</v>
      </c>
      <c r="T617" s="17">
        <f t="shared" si="231"/>
        <v>2.205632013678152</v>
      </c>
      <c r="U617" s="17">
        <f t="shared" si="232"/>
        <v>5236890.1899729222</v>
      </c>
      <c r="V617" s="17">
        <f t="shared" si="233"/>
        <v>15045.765187560164</v>
      </c>
      <c r="W617" s="17">
        <f t="shared" si="234"/>
        <v>5827912.5462889206</v>
      </c>
      <c r="X617" s="18">
        <f t="shared" ca="1" si="225"/>
        <v>218477.31787760227</v>
      </c>
      <c r="Y617" s="17">
        <f t="shared" si="235"/>
        <v>133.85221390298102</v>
      </c>
      <c r="Z617" s="17">
        <f t="shared" si="236"/>
        <v>-3.2279766843664626E-2</v>
      </c>
      <c r="AA617" s="17">
        <f t="shared" si="237"/>
        <v>-0.33336723472812047</v>
      </c>
      <c r="AB617" s="17">
        <f t="shared" si="238"/>
        <v>-7.8197252603976697E-2</v>
      </c>
      <c r="AC617" s="17">
        <f t="shared" si="239"/>
        <v>-71.13990146946162</v>
      </c>
      <c r="AD617" s="18">
        <f t="shared" si="240"/>
        <v>1.7128719500760781E-3</v>
      </c>
      <c r="AE617" s="19">
        <f>IF($B617&gt;$C$1,"",p_2*$Q616*($S616/$W616)+p_3*$Q616*($T616/$W616))</f>
        <v>0.15734109390514101</v>
      </c>
      <c r="AF617" s="17">
        <f>IF($B617&gt;$C$1,"",p_4*$R616)</f>
        <v>0.15358237786558307</v>
      </c>
      <c r="AG617" s="17">
        <f>IF($B617&gt;$C$1,"",p_5*$R616)</f>
        <v>3.6025496042544174E-2</v>
      </c>
      <c r="AH617" s="18">
        <f t="shared" si="241"/>
        <v>0.18960787390812725</v>
      </c>
      <c r="AI617" s="72"/>
      <c r="AJ617" s="73"/>
      <c r="AK617" s="73"/>
      <c r="AL617" s="72"/>
      <c r="AM617" s="73"/>
      <c r="AN617" s="73">
        <f t="shared" si="242"/>
        <v>518</v>
      </c>
      <c r="AO617" s="19" t="str">
        <f t="shared" ca="1" si="243"/>
        <v>-</v>
      </c>
      <c r="AP617" s="17" t="str">
        <f t="shared" ca="1" si="244"/>
        <v>-</v>
      </c>
      <c r="AQ617" s="17" t="str">
        <f t="shared" ca="1" si="245"/>
        <v>-</v>
      </c>
      <c r="AR617" s="66" t="str">
        <f t="shared" ca="1" si="246"/>
        <v>-</v>
      </c>
    </row>
    <row r="618" spans="1:44" s="1" customFormat="1" ht="12" x14ac:dyDescent="0.35">
      <c r="A618" s="84"/>
      <c r="B618" s="40">
        <f t="shared" si="226"/>
        <v>615</v>
      </c>
      <c r="C618" s="41">
        <f t="shared" si="227"/>
        <v>44466</v>
      </c>
      <c r="D618" s="28">
        <f>'I Disease Parameters'!$E$6/(1000*365)</f>
        <v>2.4383561643835616E-5</v>
      </c>
      <c r="E618" s="28">
        <f>'I Disease Parameters'!$E$7/(1000*365)</f>
        <v>1.3698630136986302E-5</v>
      </c>
      <c r="F618" s="27">
        <f>(1-'I Disease Parameters'!$E$8)/'I Disease Parameters'!$E$10</f>
        <v>0.16200000000000001</v>
      </c>
      <c r="G618" s="27">
        <f>'I Disease Parameters'!$E$8/'I Disease Parameters'!$E$11</f>
        <v>3.7999999999999999E-2</v>
      </c>
      <c r="H618" s="27">
        <f>1/'I Disease Parameters'!$E$12</f>
        <v>0.05</v>
      </c>
      <c r="I618" s="27">
        <f>'I Disease Parameters'!$E$9/'I Disease Parameters'!$E$14</f>
        <v>0</v>
      </c>
      <c r="J618" s="82">
        <f t="shared" si="247"/>
        <v>2.9622548171950012</v>
      </c>
      <c r="K618" s="60">
        <f t="shared" si="248"/>
        <v>0.96147505943347544</v>
      </c>
      <c r="L618" s="30">
        <f t="shared" si="249"/>
        <v>0.98499999999999999</v>
      </c>
      <c r="M618" s="27">
        <f>J618/'I Disease Parameters'!$E$12</f>
        <v>0.14811274085975007</v>
      </c>
      <c r="N618" s="27">
        <f>K618/'I Disease Parameters'!$E$13</f>
        <v>4.8073752971673774E-2</v>
      </c>
      <c r="O618" s="27">
        <f>L618/'I Disease Parameters'!$E$13</f>
        <v>4.9250000000000002E-2</v>
      </c>
      <c r="P618" s="27">
        <f>(1-L618)/'I Disease Parameters'!$E$13</f>
        <v>7.5000000000000067E-4</v>
      </c>
      <c r="Q618" s="19">
        <f t="shared" si="228"/>
        <v>591143.68921997643</v>
      </c>
      <c r="R618" s="17">
        <f t="shared" si="229"/>
        <v>0.88458174393585165</v>
      </c>
      <c r="S618" s="17">
        <f t="shared" si="230"/>
        <v>9.0810339023628455</v>
      </c>
      <c r="T618" s="17">
        <f t="shared" si="231"/>
        <v>2.130119063759556</v>
      </c>
      <c r="U618" s="17">
        <f t="shared" si="232"/>
        <v>5236819.0305263959</v>
      </c>
      <c r="V618" s="17">
        <f t="shared" si="233"/>
        <v>15045.766841784174</v>
      </c>
      <c r="W618" s="17">
        <f t="shared" si="234"/>
        <v>5827974.8154810825</v>
      </c>
      <c r="X618" s="18">
        <f t="shared" ca="1" si="225"/>
        <v>218477.31787760227</v>
      </c>
      <c r="Y618" s="17">
        <f t="shared" si="235"/>
        <v>133.85725312551949</v>
      </c>
      <c r="Z618" s="17">
        <f t="shared" si="236"/>
        <v>-3.1177858761119892E-2</v>
      </c>
      <c r="AA618" s="17">
        <f t="shared" si="237"/>
        <v>-0.32192362854594059</v>
      </c>
      <c r="AB618" s="17">
        <f t="shared" si="238"/>
        <v>-7.5512949918596028E-2</v>
      </c>
      <c r="AC618" s="17">
        <f t="shared" si="239"/>
        <v>-71.159446526318789</v>
      </c>
      <c r="AD618" s="18">
        <f t="shared" si="240"/>
        <v>1.65422401005344E-3</v>
      </c>
      <c r="AE618" s="19">
        <f>IF($B618&gt;$C$1,"",p_2*$Q617*($S617/$W617)+p_3*$Q617*($T617/$W617))</f>
        <v>0.15198660643036613</v>
      </c>
      <c r="AF618" s="17">
        <f>IF($B618&gt;$C$1,"",p_4*$R617)</f>
        <v>0.1483530556369094</v>
      </c>
      <c r="AG618" s="17">
        <f>IF($B618&gt;$C$1,"",p_5*$R617)</f>
        <v>3.4798864902484919E-2</v>
      </c>
      <c r="AH618" s="18">
        <f t="shared" si="241"/>
        <v>0.18315192053939433</v>
      </c>
      <c r="AI618" s="72"/>
      <c r="AJ618" s="73"/>
      <c r="AK618" s="73"/>
      <c r="AL618" s="72"/>
      <c r="AM618" s="73"/>
      <c r="AN618" s="73">
        <f t="shared" si="242"/>
        <v>518</v>
      </c>
      <c r="AO618" s="19" t="str">
        <f t="shared" ca="1" si="243"/>
        <v>-</v>
      </c>
      <c r="AP618" s="17" t="str">
        <f t="shared" ca="1" si="244"/>
        <v>-</v>
      </c>
      <c r="AQ618" s="17" t="str">
        <f t="shared" ca="1" si="245"/>
        <v>-</v>
      </c>
      <c r="AR618" s="66" t="str">
        <f t="shared" ca="1" si="246"/>
        <v>-</v>
      </c>
    </row>
    <row r="619" spans="1:44" s="1" customFormat="1" ht="12" x14ac:dyDescent="0.35">
      <c r="A619" s="84"/>
      <c r="B619" s="40">
        <f t="shared" si="226"/>
        <v>616</v>
      </c>
      <c r="C619" s="41">
        <f t="shared" si="227"/>
        <v>44467</v>
      </c>
      <c r="D619" s="28">
        <f>'I Disease Parameters'!$E$6/(1000*365)</f>
        <v>2.4383561643835616E-5</v>
      </c>
      <c r="E619" s="28">
        <f>'I Disease Parameters'!$E$7/(1000*365)</f>
        <v>1.3698630136986302E-5</v>
      </c>
      <c r="F619" s="27">
        <f>(1-'I Disease Parameters'!$E$8)/'I Disease Parameters'!$E$10</f>
        <v>0.16200000000000001</v>
      </c>
      <c r="G619" s="27">
        <f>'I Disease Parameters'!$E$8/'I Disease Parameters'!$E$11</f>
        <v>3.7999999999999999E-2</v>
      </c>
      <c r="H619" s="27">
        <f>1/'I Disease Parameters'!$E$12</f>
        <v>0.05</v>
      </c>
      <c r="I619" s="27">
        <f>'I Disease Parameters'!$E$9/'I Disease Parameters'!$E$14</f>
        <v>0</v>
      </c>
      <c r="J619" s="82">
        <f t="shared" si="247"/>
        <v>2.9622548171950012</v>
      </c>
      <c r="K619" s="60">
        <f t="shared" si="248"/>
        <v>0.96147505943347544</v>
      </c>
      <c r="L619" s="30">
        <f t="shared" si="249"/>
        <v>0.98499999999999999</v>
      </c>
      <c r="M619" s="27">
        <f>J619/'I Disease Parameters'!$E$12</f>
        <v>0.14811274085975007</v>
      </c>
      <c r="N619" s="27">
        <f>K619/'I Disease Parameters'!$E$13</f>
        <v>4.8073752971673774E-2</v>
      </c>
      <c r="O619" s="27">
        <f>L619/'I Disease Parameters'!$E$13</f>
        <v>4.9250000000000002E-2</v>
      </c>
      <c r="P619" s="27">
        <f>(1-L619)/'I Disease Parameters'!$E$13</f>
        <v>7.5000000000000067E-4</v>
      </c>
      <c r="Q619" s="19">
        <f t="shared" si="228"/>
        <v>591277.55132958724</v>
      </c>
      <c r="R619" s="17">
        <f t="shared" si="229"/>
        <v>0.85446808242658012</v>
      </c>
      <c r="S619" s="17">
        <f t="shared" si="230"/>
        <v>8.7701600520376211</v>
      </c>
      <c r="T619" s="17">
        <f t="shared" si="231"/>
        <v>2.0571980371279386</v>
      </c>
      <c r="U619" s="17">
        <f t="shared" si="232"/>
        <v>5236747.8522394607</v>
      </c>
      <c r="V619" s="17">
        <f t="shared" si="233"/>
        <v>15045.768439373473</v>
      </c>
      <c r="W619" s="17">
        <f t="shared" si="234"/>
        <v>5828037.0853952197</v>
      </c>
      <c r="X619" s="18">
        <f t="shared" ca="1" si="225"/>
        <v>218477.31787760227</v>
      </c>
      <c r="Y619" s="17">
        <f t="shared" si="235"/>
        <v>133.86210961081088</v>
      </c>
      <c r="Z619" s="17">
        <f t="shared" si="236"/>
        <v>-3.0113661509271528E-2</v>
      </c>
      <c r="AA619" s="17">
        <f t="shared" si="237"/>
        <v>-0.31087385032522441</v>
      </c>
      <c r="AB619" s="17">
        <f t="shared" si="238"/>
        <v>-7.2921026631617369E-2</v>
      </c>
      <c r="AC619" s="17">
        <f t="shared" si="239"/>
        <v>-71.178286935202777</v>
      </c>
      <c r="AD619" s="18">
        <f t="shared" si="240"/>
        <v>1.597589298398816E-3</v>
      </c>
      <c r="AE619" s="19">
        <f>IF($B619&gt;$C$1,"",p_2*$Q618*($S618/$W618)+p_3*$Q618*($T618/$W618))</f>
        <v>0.14681480483603493</v>
      </c>
      <c r="AF619" s="17">
        <f>IF($B619&gt;$C$1,"",p_4*$R618)</f>
        <v>0.14330224251760798</v>
      </c>
      <c r="AG619" s="17">
        <f>IF($B619&gt;$C$1,"",p_5*$R618)</f>
        <v>3.3614106269562363E-2</v>
      </c>
      <c r="AH619" s="18">
        <f t="shared" si="241"/>
        <v>0.17691634878717033</v>
      </c>
      <c r="AI619" s="72"/>
      <c r="AJ619" s="73"/>
      <c r="AK619" s="73"/>
      <c r="AL619" s="72"/>
      <c r="AM619" s="73"/>
      <c r="AN619" s="73">
        <f t="shared" si="242"/>
        <v>518</v>
      </c>
      <c r="AO619" s="19" t="str">
        <f t="shared" ca="1" si="243"/>
        <v>-</v>
      </c>
      <c r="AP619" s="17" t="str">
        <f t="shared" ca="1" si="244"/>
        <v>-</v>
      </c>
      <c r="AQ619" s="17" t="str">
        <f t="shared" ca="1" si="245"/>
        <v>-</v>
      </c>
      <c r="AR619" s="66" t="str">
        <f t="shared" ca="1" si="246"/>
        <v>-</v>
      </c>
    </row>
    <row r="620" spans="1:44" s="1" customFormat="1" ht="12" x14ac:dyDescent="0.35">
      <c r="A620" s="84"/>
      <c r="B620" s="40">
        <f t="shared" si="226"/>
        <v>617</v>
      </c>
      <c r="C620" s="41">
        <f t="shared" si="227"/>
        <v>44468</v>
      </c>
      <c r="D620" s="28">
        <f>'I Disease Parameters'!$E$6/(1000*365)</f>
        <v>2.4383561643835616E-5</v>
      </c>
      <c r="E620" s="28">
        <f>'I Disease Parameters'!$E$7/(1000*365)</f>
        <v>1.3698630136986302E-5</v>
      </c>
      <c r="F620" s="27">
        <f>(1-'I Disease Parameters'!$E$8)/'I Disease Parameters'!$E$10</f>
        <v>0.16200000000000001</v>
      </c>
      <c r="G620" s="27">
        <f>'I Disease Parameters'!$E$8/'I Disease Parameters'!$E$11</f>
        <v>3.7999999999999999E-2</v>
      </c>
      <c r="H620" s="27">
        <f>1/'I Disease Parameters'!$E$12</f>
        <v>0.05</v>
      </c>
      <c r="I620" s="27">
        <f>'I Disease Parameters'!$E$9/'I Disease Parameters'!$E$14</f>
        <v>0</v>
      </c>
      <c r="J620" s="82">
        <f t="shared" si="247"/>
        <v>2.9622548171950012</v>
      </c>
      <c r="K620" s="60">
        <f t="shared" si="248"/>
        <v>0.96147505943347544</v>
      </c>
      <c r="L620" s="30">
        <f t="shared" si="249"/>
        <v>0.98499999999999999</v>
      </c>
      <c r="M620" s="27">
        <f>J620/'I Disease Parameters'!$E$12</f>
        <v>0.14811274085975007</v>
      </c>
      <c r="N620" s="27">
        <f>K620/'I Disease Parameters'!$E$13</f>
        <v>4.8073752971673774E-2</v>
      </c>
      <c r="O620" s="27">
        <f>L620/'I Disease Parameters'!$E$13</f>
        <v>4.9250000000000002E-2</v>
      </c>
      <c r="P620" s="27">
        <f>(1-L620)/'I Disease Parameters'!$E$13</f>
        <v>7.5000000000000067E-4</v>
      </c>
      <c r="Q620" s="19">
        <f t="shared" si="228"/>
        <v>591411.41811919725</v>
      </c>
      <c r="R620" s="17">
        <f t="shared" si="229"/>
        <v>0.82538220120418815</v>
      </c>
      <c r="S620" s="17">
        <f t="shared" si="230"/>
        <v>8.4699557396100502</v>
      </c>
      <c r="T620" s="17">
        <f t="shared" si="231"/>
        <v>1.9867797416087223</v>
      </c>
      <c r="U620" s="17">
        <f t="shared" si="232"/>
        <v>5236676.6557925185</v>
      </c>
      <c r="V620" s="17">
        <f t="shared" si="233"/>
        <v>15045.769982272001</v>
      </c>
      <c r="W620" s="17">
        <f t="shared" si="234"/>
        <v>5828099.3560293978</v>
      </c>
      <c r="X620" s="18">
        <f t="shared" ca="1" si="225"/>
        <v>218477.31787760227</v>
      </c>
      <c r="Y620" s="17">
        <f t="shared" si="235"/>
        <v>133.86678961000871</v>
      </c>
      <c r="Z620" s="17">
        <f t="shared" si="236"/>
        <v>-2.9085881222391974E-2</v>
      </c>
      <c r="AA620" s="17">
        <f t="shared" si="237"/>
        <v>-0.30020431242757084</v>
      </c>
      <c r="AB620" s="17">
        <f t="shared" si="238"/>
        <v>-7.0418295519216301E-2</v>
      </c>
      <c r="AC620" s="17">
        <f t="shared" si="239"/>
        <v>-71.196446942165494</v>
      </c>
      <c r="AD620" s="18">
        <f t="shared" si="240"/>
        <v>1.5428985279868357E-3</v>
      </c>
      <c r="AE620" s="19">
        <f>IF($B620&gt;$C$1,"",p_2*$Q619*($S619/$W619)+p_3*$Q619*($T619/$W619))</f>
        <v>0.14181944030514912</v>
      </c>
      <c r="AF620" s="17">
        <f>IF($B620&gt;$C$1,"",p_4*$R619)</f>
        <v>0.13842382935310599</v>
      </c>
      <c r="AG620" s="17">
        <f>IF($B620&gt;$C$1,"",p_5*$R619)</f>
        <v>3.2469787132210041E-2</v>
      </c>
      <c r="AH620" s="18">
        <f t="shared" si="241"/>
        <v>0.17089361648531604</v>
      </c>
      <c r="AI620" s="72"/>
      <c r="AJ620" s="73"/>
      <c r="AK620" s="73"/>
      <c r="AL620" s="72"/>
      <c r="AM620" s="73"/>
      <c r="AN620" s="73">
        <f t="shared" si="242"/>
        <v>518</v>
      </c>
      <c r="AO620" s="19" t="str">
        <f t="shared" ca="1" si="243"/>
        <v>-</v>
      </c>
      <c r="AP620" s="17" t="str">
        <f t="shared" ca="1" si="244"/>
        <v>-</v>
      </c>
      <c r="AQ620" s="17" t="str">
        <f t="shared" ca="1" si="245"/>
        <v>-</v>
      </c>
      <c r="AR620" s="66" t="str">
        <f t="shared" ca="1" si="246"/>
        <v>-</v>
      </c>
    </row>
    <row r="621" spans="1:44" s="1" customFormat="1" ht="12" x14ac:dyDescent="0.35">
      <c r="A621" s="84"/>
      <c r="B621" s="40">
        <f t="shared" si="226"/>
        <v>618</v>
      </c>
      <c r="C621" s="41">
        <f t="shared" si="227"/>
        <v>44469</v>
      </c>
      <c r="D621" s="28">
        <f>'I Disease Parameters'!$E$6/(1000*365)</f>
        <v>2.4383561643835616E-5</v>
      </c>
      <c r="E621" s="28">
        <f>'I Disease Parameters'!$E$7/(1000*365)</f>
        <v>1.3698630136986302E-5</v>
      </c>
      <c r="F621" s="27">
        <f>(1-'I Disease Parameters'!$E$8)/'I Disease Parameters'!$E$10</f>
        <v>0.16200000000000001</v>
      </c>
      <c r="G621" s="27">
        <f>'I Disease Parameters'!$E$8/'I Disease Parameters'!$E$11</f>
        <v>3.7999999999999999E-2</v>
      </c>
      <c r="H621" s="27">
        <f>1/'I Disease Parameters'!$E$12</f>
        <v>0.05</v>
      </c>
      <c r="I621" s="27">
        <f>'I Disease Parameters'!$E$9/'I Disease Parameters'!$E$14</f>
        <v>0</v>
      </c>
      <c r="J621" s="82">
        <f t="shared" si="247"/>
        <v>2.9622548171950012</v>
      </c>
      <c r="K621" s="60">
        <f t="shared" si="248"/>
        <v>0.96147505943347544</v>
      </c>
      <c r="L621" s="30">
        <f t="shared" si="249"/>
        <v>0.98499999999999999</v>
      </c>
      <c r="M621" s="27">
        <f>J621/'I Disease Parameters'!$E$12</f>
        <v>0.14811274085975007</v>
      </c>
      <c r="N621" s="27">
        <f>K621/'I Disease Parameters'!$E$13</f>
        <v>4.8073752971673774E-2</v>
      </c>
      <c r="O621" s="27">
        <f>L621/'I Disease Parameters'!$E$13</f>
        <v>4.9250000000000002E-2</v>
      </c>
      <c r="P621" s="27">
        <f>(1-L621)/'I Disease Parameters'!$E$13</f>
        <v>7.5000000000000067E-4</v>
      </c>
      <c r="Q621" s="19">
        <f t="shared" si="228"/>
        <v>591545.28941835742</v>
      </c>
      <c r="R621" s="17">
        <f t="shared" si="229"/>
        <v>0.79728893266381706</v>
      </c>
      <c r="S621" s="17">
        <f t="shared" si="230"/>
        <v>8.1800538424336722</v>
      </c>
      <c r="T621" s="17">
        <f t="shared" si="231"/>
        <v>1.9187780620132013</v>
      </c>
      <c r="U621" s="17">
        <f t="shared" si="232"/>
        <v>5236605.4418425532</v>
      </c>
      <c r="V621" s="17">
        <f t="shared" si="233"/>
        <v>15045.771472356806</v>
      </c>
      <c r="W621" s="17">
        <f t="shared" si="234"/>
        <v>5828161.6273817476</v>
      </c>
      <c r="X621" s="18">
        <f t="shared" ca="1" si="225"/>
        <v>218477.31787760227</v>
      </c>
      <c r="Y621" s="17">
        <f t="shared" si="235"/>
        <v>133.87129916017875</v>
      </c>
      <c r="Z621" s="17">
        <f t="shared" si="236"/>
        <v>-2.8093268540371086E-2</v>
      </c>
      <c r="AA621" s="17">
        <f t="shared" si="237"/>
        <v>-0.28990189717637804</v>
      </c>
      <c r="AB621" s="17">
        <f t="shared" si="238"/>
        <v>-6.8001679595520947E-2</v>
      </c>
      <c r="AC621" s="17">
        <f t="shared" si="239"/>
        <v>-71.213949965313077</v>
      </c>
      <c r="AD621" s="18">
        <f t="shared" si="240"/>
        <v>1.4900848054821836E-3</v>
      </c>
      <c r="AE621" s="19">
        <f>IF($B621&gt;$C$1,"",p_2*$Q620*($S620/$W620)+p_3*$Q620*($T620/$W620))</f>
        <v>0.13699447830596262</v>
      </c>
      <c r="AF621" s="17">
        <f>IF($B621&gt;$C$1,"",p_4*$R620)</f>
        <v>0.13371191659507847</v>
      </c>
      <c r="AG621" s="17">
        <f>IF($B621&gt;$C$1,"",p_5*$R620)</f>
        <v>3.1364523645759146E-2</v>
      </c>
      <c r="AH621" s="18">
        <f t="shared" si="241"/>
        <v>0.16507644024083762</v>
      </c>
      <c r="AI621" s="72"/>
      <c r="AJ621" s="73"/>
      <c r="AK621" s="73"/>
      <c r="AL621" s="72"/>
      <c r="AM621" s="73"/>
      <c r="AN621" s="73">
        <f t="shared" si="242"/>
        <v>518</v>
      </c>
      <c r="AO621" s="19" t="str">
        <f t="shared" ca="1" si="243"/>
        <v>-</v>
      </c>
      <c r="AP621" s="17" t="str">
        <f t="shared" ca="1" si="244"/>
        <v>-</v>
      </c>
      <c r="AQ621" s="17" t="str">
        <f t="shared" ca="1" si="245"/>
        <v>-</v>
      </c>
      <c r="AR621" s="66" t="str">
        <f t="shared" ca="1" si="246"/>
        <v>-</v>
      </c>
    </row>
    <row r="622" spans="1:44" s="1" customFormat="1" ht="12" x14ac:dyDescent="0.35">
      <c r="A622" s="84"/>
      <c r="B622" s="40">
        <f t="shared" si="226"/>
        <v>619</v>
      </c>
      <c r="C622" s="41">
        <f t="shared" si="227"/>
        <v>44470</v>
      </c>
      <c r="D622" s="28">
        <f>'I Disease Parameters'!$E$6/(1000*365)</f>
        <v>2.4383561643835616E-5</v>
      </c>
      <c r="E622" s="28">
        <f>'I Disease Parameters'!$E$7/(1000*365)</f>
        <v>1.3698630136986302E-5</v>
      </c>
      <c r="F622" s="27">
        <f>(1-'I Disease Parameters'!$E$8)/'I Disease Parameters'!$E$10</f>
        <v>0.16200000000000001</v>
      </c>
      <c r="G622" s="27">
        <f>'I Disease Parameters'!$E$8/'I Disease Parameters'!$E$11</f>
        <v>3.7999999999999999E-2</v>
      </c>
      <c r="H622" s="27">
        <f>1/'I Disease Parameters'!$E$12</f>
        <v>0.05</v>
      </c>
      <c r="I622" s="27">
        <f>'I Disease Parameters'!$E$9/'I Disease Parameters'!$E$14</f>
        <v>0</v>
      </c>
      <c r="J622" s="82">
        <f t="shared" si="247"/>
        <v>2.9622548171950012</v>
      </c>
      <c r="K622" s="60">
        <f t="shared" si="248"/>
        <v>0.96147505943347544</v>
      </c>
      <c r="L622" s="30">
        <f t="shared" si="249"/>
        <v>0.98499999999999999</v>
      </c>
      <c r="M622" s="27">
        <f>J622/'I Disease Parameters'!$E$12</f>
        <v>0.14811274085975007</v>
      </c>
      <c r="N622" s="27">
        <f>K622/'I Disease Parameters'!$E$13</f>
        <v>4.8073752971673774E-2</v>
      </c>
      <c r="O622" s="27">
        <f>L622/'I Disease Parameters'!$E$13</f>
        <v>4.9250000000000002E-2</v>
      </c>
      <c r="P622" s="27">
        <f>(1-L622)/'I Disease Parameters'!$E$13</f>
        <v>7.5000000000000067E-4</v>
      </c>
      <c r="Q622" s="19">
        <f t="shared" si="228"/>
        <v>591679.16506244859</v>
      </c>
      <c r="R622" s="17">
        <f t="shared" si="229"/>
        <v>0.77015431558989433</v>
      </c>
      <c r="S622" s="17">
        <f t="shared" si="230"/>
        <v>7.9000999018714388</v>
      </c>
      <c r="T622" s="17">
        <f t="shared" si="231"/>
        <v>1.8531098537227799</v>
      </c>
      <c r="U622" s="17">
        <f t="shared" si="232"/>
        <v>5236534.2110239444</v>
      </c>
      <c r="V622" s="17">
        <f t="shared" si="233"/>
        <v>15045.772911440352</v>
      </c>
      <c r="W622" s="17">
        <f t="shared" si="234"/>
        <v>5828223.8994504642</v>
      </c>
      <c r="X622" s="18">
        <f t="shared" ca="1" si="225"/>
        <v>218477.31787760227</v>
      </c>
      <c r="Y622" s="17">
        <f t="shared" si="235"/>
        <v>133.87564409116749</v>
      </c>
      <c r="Z622" s="17">
        <f t="shared" si="236"/>
        <v>-2.7134617073922729E-2</v>
      </c>
      <c r="AA622" s="17">
        <f t="shared" si="237"/>
        <v>-0.27995394056223333</v>
      </c>
      <c r="AB622" s="17">
        <f t="shared" si="238"/>
        <v>-6.5668208290421415E-2</v>
      </c>
      <c r="AC622" s="17">
        <f t="shared" si="239"/>
        <v>-71.230818608775735</v>
      </c>
      <c r="AD622" s="18">
        <f t="shared" si="240"/>
        <v>1.4390835458470974E-3</v>
      </c>
      <c r="AE622" s="19">
        <f>IF($B622&gt;$C$1,"",p_2*$Q621*($S621/$W621)+p_3*$Q621*($T621/$W621))</f>
        <v>0.1323340912250415</v>
      </c>
      <c r="AF622" s="17">
        <f>IF($B622&gt;$C$1,"",p_4*$R621)</f>
        <v>0.12916080709153838</v>
      </c>
      <c r="AG622" s="17">
        <f>IF($B622&gt;$C$1,"",p_5*$R621)</f>
        <v>3.0296979441225048E-2</v>
      </c>
      <c r="AH622" s="18">
        <f t="shared" si="241"/>
        <v>0.15945778653276343</v>
      </c>
      <c r="AI622" s="72"/>
      <c r="AJ622" s="73"/>
      <c r="AK622" s="73"/>
      <c r="AL622" s="72"/>
      <c r="AM622" s="73"/>
      <c r="AN622" s="73">
        <f t="shared" si="242"/>
        <v>518</v>
      </c>
      <c r="AO622" s="19" t="str">
        <f t="shared" ca="1" si="243"/>
        <v>-</v>
      </c>
      <c r="AP622" s="17" t="str">
        <f t="shared" ca="1" si="244"/>
        <v>-</v>
      </c>
      <c r="AQ622" s="17" t="str">
        <f t="shared" ca="1" si="245"/>
        <v>-</v>
      </c>
      <c r="AR622" s="66" t="str">
        <f t="shared" ca="1" si="246"/>
        <v>-</v>
      </c>
    </row>
    <row r="623" spans="1:44" s="1" customFormat="1" ht="12" x14ac:dyDescent="0.35">
      <c r="A623" s="84"/>
      <c r="B623" s="40">
        <f t="shared" si="226"/>
        <v>620</v>
      </c>
      <c r="C623" s="41">
        <f t="shared" si="227"/>
        <v>44471</v>
      </c>
      <c r="D623" s="28">
        <f>'I Disease Parameters'!$E$6/(1000*365)</f>
        <v>2.4383561643835616E-5</v>
      </c>
      <c r="E623" s="28">
        <f>'I Disease Parameters'!$E$7/(1000*365)</f>
        <v>1.3698630136986302E-5</v>
      </c>
      <c r="F623" s="27">
        <f>(1-'I Disease Parameters'!$E$8)/'I Disease Parameters'!$E$10</f>
        <v>0.16200000000000001</v>
      </c>
      <c r="G623" s="27">
        <f>'I Disease Parameters'!$E$8/'I Disease Parameters'!$E$11</f>
        <v>3.7999999999999999E-2</v>
      </c>
      <c r="H623" s="27">
        <f>1/'I Disease Parameters'!$E$12</f>
        <v>0.05</v>
      </c>
      <c r="I623" s="27">
        <f>'I Disease Parameters'!$E$9/'I Disease Parameters'!$E$14</f>
        <v>0</v>
      </c>
      <c r="J623" s="82">
        <f t="shared" si="247"/>
        <v>2.9622548171950012</v>
      </c>
      <c r="K623" s="60">
        <f t="shared" si="248"/>
        <v>0.96147505943347544</v>
      </c>
      <c r="L623" s="30">
        <f t="shared" si="249"/>
        <v>0.98499999999999999</v>
      </c>
      <c r="M623" s="27">
        <f>J623/'I Disease Parameters'!$E$12</f>
        <v>0.14811274085975007</v>
      </c>
      <c r="N623" s="27">
        <f>K623/'I Disease Parameters'!$E$13</f>
        <v>4.8073752971673774E-2</v>
      </c>
      <c r="O623" s="27">
        <f>L623/'I Disease Parameters'!$E$13</f>
        <v>4.9250000000000002E-2</v>
      </c>
      <c r="P623" s="27">
        <f>(1-L623)/'I Disease Parameters'!$E$13</f>
        <v>7.5000000000000067E-4</v>
      </c>
      <c r="Q623" s="19">
        <f t="shared" si="228"/>
        <v>591813.04489248164</v>
      </c>
      <c r="R623" s="17">
        <f t="shared" si="229"/>
        <v>0.74394555366703607</v>
      </c>
      <c r="S623" s="17">
        <f t="shared" si="230"/>
        <v>7.6297516853568297</v>
      </c>
      <c r="T623" s="17">
        <f t="shared" si="231"/>
        <v>1.7896948399625676</v>
      </c>
      <c r="U623" s="17">
        <f t="shared" si="232"/>
        <v>5236462.9639492435</v>
      </c>
      <c r="V623" s="17">
        <f t="shared" si="233"/>
        <v>15045.774301272742</v>
      </c>
      <c r="W623" s="17">
        <f t="shared" si="234"/>
        <v>5828286.1722338041</v>
      </c>
      <c r="X623" s="18">
        <f t="shared" ca="1" si="225"/>
        <v>218477.31787760227</v>
      </c>
      <c r="Y623" s="17">
        <f t="shared" si="235"/>
        <v>133.87983003305271</v>
      </c>
      <c r="Z623" s="17">
        <f t="shared" si="236"/>
        <v>-2.6208761922858259E-2</v>
      </c>
      <c r="AA623" s="17">
        <f t="shared" si="237"/>
        <v>-0.27034821651460916</v>
      </c>
      <c r="AB623" s="17">
        <f t="shared" si="238"/>
        <v>-6.3415013760212302E-2</v>
      </c>
      <c r="AC623" s="17">
        <f t="shared" si="239"/>
        <v>-71.247074700891972</v>
      </c>
      <c r="AD623" s="18">
        <f t="shared" si="240"/>
        <v>1.3898323904868448E-3</v>
      </c>
      <c r="AE623" s="19">
        <f>IF($B623&gt;$C$1,"",p_2*$Q622*($S622/$W622)+p_3*$Q622*($T622/$W622))</f>
        <v>0.12783265125423807</v>
      </c>
      <c r="AF623" s="17">
        <f>IF($B623&gt;$C$1,"",p_4*$R622)</f>
        <v>0.12476499912556288</v>
      </c>
      <c r="AG623" s="17">
        <f>IF($B623&gt;$C$1,"",p_5*$R622)</f>
        <v>2.9265863992415982E-2</v>
      </c>
      <c r="AH623" s="18">
        <f t="shared" si="241"/>
        <v>0.15403086311797887</v>
      </c>
      <c r="AI623" s="72"/>
      <c r="AJ623" s="73"/>
      <c r="AK623" s="73"/>
      <c r="AL623" s="72"/>
      <c r="AM623" s="73"/>
      <c r="AN623" s="73">
        <f t="shared" si="242"/>
        <v>518</v>
      </c>
      <c r="AO623" s="19" t="str">
        <f t="shared" ca="1" si="243"/>
        <v>-</v>
      </c>
      <c r="AP623" s="17" t="str">
        <f t="shared" ca="1" si="244"/>
        <v>-</v>
      </c>
      <c r="AQ623" s="17" t="str">
        <f t="shared" ca="1" si="245"/>
        <v>-</v>
      </c>
      <c r="AR623" s="66" t="str">
        <f t="shared" ca="1" si="246"/>
        <v>-</v>
      </c>
    </row>
    <row r="624" spans="1:44" s="1" customFormat="1" ht="12" x14ac:dyDescent="0.35">
      <c r="A624" s="84"/>
      <c r="B624" s="40">
        <f t="shared" si="226"/>
        <v>621</v>
      </c>
      <c r="C624" s="41">
        <f t="shared" si="227"/>
        <v>44472</v>
      </c>
      <c r="D624" s="28">
        <f>'I Disease Parameters'!$E$6/(1000*365)</f>
        <v>2.4383561643835616E-5</v>
      </c>
      <c r="E624" s="28">
        <f>'I Disease Parameters'!$E$7/(1000*365)</f>
        <v>1.3698630136986302E-5</v>
      </c>
      <c r="F624" s="27">
        <f>(1-'I Disease Parameters'!$E$8)/'I Disease Parameters'!$E$10</f>
        <v>0.16200000000000001</v>
      </c>
      <c r="G624" s="27">
        <f>'I Disease Parameters'!$E$8/'I Disease Parameters'!$E$11</f>
        <v>3.7999999999999999E-2</v>
      </c>
      <c r="H624" s="27">
        <f>1/'I Disease Parameters'!$E$12</f>
        <v>0.05</v>
      </c>
      <c r="I624" s="27">
        <f>'I Disease Parameters'!$E$9/'I Disease Parameters'!$E$14</f>
        <v>0</v>
      </c>
      <c r="J624" s="82">
        <f t="shared" si="247"/>
        <v>2.9622548171950012</v>
      </c>
      <c r="K624" s="60">
        <f t="shared" si="248"/>
        <v>0.96147505943347544</v>
      </c>
      <c r="L624" s="30">
        <f t="shared" si="249"/>
        <v>0.98499999999999999</v>
      </c>
      <c r="M624" s="27">
        <f>J624/'I Disease Parameters'!$E$12</f>
        <v>0.14811274085975007</v>
      </c>
      <c r="N624" s="27">
        <f>K624/'I Disease Parameters'!$E$13</f>
        <v>4.8073752971673774E-2</v>
      </c>
      <c r="O624" s="27">
        <f>L624/'I Disease Parameters'!$E$13</f>
        <v>4.9250000000000002E-2</v>
      </c>
      <c r="P624" s="27">
        <f>(1-L624)/'I Disease Parameters'!$E$13</f>
        <v>7.5000000000000067E-4</v>
      </c>
      <c r="Q624" s="19">
        <f t="shared" si="228"/>
        <v>591946.92875490442</v>
      </c>
      <c r="R624" s="17">
        <f t="shared" si="229"/>
        <v>0.71863097542145116</v>
      </c>
      <c r="S624" s="17">
        <f t="shared" si="230"/>
        <v>7.3686787636366731</v>
      </c>
      <c r="T624" s="17">
        <f t="shared" si="231"/>
        <v>1.7284555126361159</v>
      </c>
      <c r="U624" s="17">
        <f t="shared" si="232"/>
        <v>5236391.7012099298</v>
      </c>
      <c r="V624" s="17">
        <f t="shared" si="233"/>
        <v>15045.775643543873</v>
      </c>
      <c r="W624" s="17">
        <f t="shared" si="234"/>
        <v>5828348.4457300864</v>
      </c>
      <c r="X624" s="18">
        <f t="shared" ca="1" si="225"/>
        <v>218477.31787760227</v>
      </c>
      <c r="Y624" s="17">
        <f t="shared" si="235"/>
        <v>133.8838624227792</v>
      </c>
      <c r="Z624" s="17">
        <f t="shared" si="236"/>
        <v>-2.5314578245584918E-2</v>
      </c>
      <c r="AA624" s="17">
        <f t="shared" si="237"/>
        <v>-0.26107292172015661</v>
      </c>
      <c r="AB624" s="17">
        <f t="shared" si="238"/>
        <v>-6.1239327326451765E-2</v>
      </c>
      <c r="AC624" s="17">
        <f t="shared" si="239"/>
        <v>-71.26273931376636</v>
      </c>
      <c r="AD624" s="18">
        <f t="shared" si="240"/>
        <v>1.3422711308521684E-3</v>
      </c>
      <c r="AE624" s="19">
        <f>IF($B624&gt;$C$1,"",p_2*$Q623*($S623/$W623)+p_3*$Q623*($T623/$W623))</f>
        <v>0.12348472352280421</v>
      </c>
      <c r="AF624" s="17">
        <f>IF($B624&gt;$C$1,"",p_4*$R623)</f>
        <v>0.12051917969405984</v>
      </c>
      <c r="AG624" s="17">
        <f>IF($B624&gt;$C$1,"",p_5*$R623)</f>
        <v>2.8269931039347371E-2</v>
      </c>
      <c r="AH624" s="18">
        <f t="shared" si="241"/>
        <v>0.14878911073340723</v>
      </c>
      <c r="AI624" s="72"/>
      <c r="AJ624" s="73"/>
      <c r="AK624" s="73"/>
      <c r="AL624" s="72"/>
      <c r="AM624" s="73"/>
      <c r="AN624" s="73">
        <f t="shared" si="242"/>
        <v>518</v>
      </c>
      <c r="AO624" s="19" t="str">
        <f t="shared" ca="1" si="243"/>
        <v>-</v>
      </c>
      <c r="AP624" s="17" t="str">
        <f t="shared" ca="1" si="244"/>
        <v>-</v>
      </c>
      <c r="AQ624" s="17" t="str">
        <f t="shared" ca="1" si="245"/>
        <v>-</v>
      </c>
      <c r="AR624" s="66" t="str">
        <f t="shared" ca="1" si="246"/>
        <v>-</v>
      </c>
    </row>
    <row r="625" spans="1:44" s="1" customFormat="1" ht="12" x14ac:dyDescent="0.35">
      <c r="A625" s="84"/>
      <c r="B625" s="40">
        <f t="shared" si="226"/>
        <v>622</v>
      </c>
      <c r="C625" s="41">
        <f t="shared" si="227"/>
        <v>44473</v>
      </c>
      <c r="D625" s="28">
        <f>'I Disease Parameters'!$E$6/(1000*365)</f>
        <v>2.4383561643835616E-5</v>
      </c>
      <c r="E625" s="28">
        <f>'I Disease Parameters'!$E$7/(1000*365)</f>
        <v>1.3698630136986302E-5</v>
      </c>
      <c r="F625" s="27">
        <f>(1-'I Disease Parameters'!$E$8)/'I Disease Parameters'!$E$10</f>
        <v>0.16200000000000001</v>
      </c>
      <c r="G625" s="27">
        <f>'I Disease Parameters'!$E$8/'I Disease Parameters'!$E$11</f>
        <v>3.7999999999999999E-2</v>
      </c>
      <c r="H625" s="27">
        <f>1/'I Disease Parameters'!$E$12</f>
        <v>0.05</v>
      </c>
      <c r="I625" s="27">
        <f>'I Disease Parameters'!$E$9/'I Disease Parameters'!$E$14</f>
        <v>0</v>
      </c>
      <c r="J625" s="82">
        <f t="shared" si="247"/>
        <v>2.9622548171950012</v>
      </c>
      <c r="K625" s="60">
        <f t="shared" si="248"/>
        <v>0.96147505943347544</v>
      </c>
      <c r="L625" s="30">
        <f t="shared" si="249"/>
        <v>0.98499999999999999</v>
      </c>
      <c r="M625" s="27">
        <f>J625/'I Disease Parameters'!$E$12</f>
        <v>0.14811274085975007</v>
      </c>
      <c r="N625" s="27">
        <f>K625/'I Disease Parameters'!$E$13</f>
        <v>4.8073752971673774E-2</v>
      </c>
      <c r="O625" s="27">
        <f>L625/'I Disease Parameters'!$E$13</f>
        <v>4.9250000000000002E-2</v>
      </c>
      <c r="P625" s="27">
        <f>(1-L625)/'I Disease Parameters'!$E$13</f>
        <v>7.5000000000000067E-4</v>
      </c>
      <c r="Q625" s="19">
        <f t="shared" si="228"/>
        <v>592080.81650141545</v>
      </c>
      <c r="R625" s="17">
        <f t="shared" si="229"/>
        <v>0.69417999554339838</v>
      </c>
      <c r="S625" s="17">
        <f t="shared" si="230"/>
        <v>7.1165621026681327</v>
      </c>
      <c r="T625" s="17">
        <f t="shared" si="231"/>
        <v>1.6693170365975494</v>
      </c>
      <c r="U625" s="17">
        <f t="shared" si="232"/>
        <v>5236320.4233771358</v>
      </c>
      <c r="V625" s="17">
        <f t="shared" si="233"/>
        <v>15045.776939885507</v>
      </c>
      <c r="W625" s="17">
        <f t="shared" si="234"/>
        <v>5828410.7199376859</v>
      </c>
      <c r="X625" s="18">
        <f t="shared" ca="1" si="225"/>
        <v>218477.31787760227</v>
      </c>
      <c r="Y625" s="17">
        <f t="shared" si="235"/>
        <v>133.88774651102722</v>
      </c>
      <c r="Z625" s="17">
        <f t="shared" si="236"/>
        <v>-2.4450979878052781E-2</v>
      </c>
      <c r="AA625" s="17">
        <f t="shared" si="237"/>
        <v>-0.25211666096854035</v>
      </c>
      <c r="AB625" s="17">
        <f t="shared" si="238"/>
        <v>-5.9138476038566479E-2</v>
      </c>
      <c r="AC625" s="17">
        <f t="shared" si="239"/>
        <v>-71.277832794003189</v>
      </c>
      <c r="AD625" s="18">
        <f t="shared" si="240"/>
        <v>1.2963416338607203E-3</v>
      </c>
      <c r="AE625" s="19">
        <f>IF($B625&gt;$C$1,"",p_2*$Q624*($S624/$W624)+p_3*$Q624*($T624/$W624))</f>
        <v>0.11928505946617478</v>
      </c>
      <c r="AF625" s="17">
        <f>IF($B625&gt;$C$1,"",p_4*$R624)</f>
        <v>0.11641821801827509</v>
      </c>
      <c r="AG625" s="17">
        <f>IF($B625&gt;$C$1,"",p_5*$R624)</f>
        <v>2.7307977066015142E-2</v>
      </c>
      <c r="AH625" s="18">
        <f t="shared" si="241"/>
        <v>0.14372619508429024</v>
      </c>
      <c r="AI625" s="72"/>
      <c r="AJ625" s="73"/>
      <c r="AK625" s="73"/>
      <c r="AL625" s="72"/>
      <c r="AM625" s="73"/>
      <c r="AN625" s="73">
        <f t="shared" si="242"/>
        <v>518</v>
      </c>
      <c r="AO625" s="19" t="str">
        <f t="shared" ca="1" si="243"/>
        <v>-</v>
      </c>
      <c r="AP625" s="17" t="str">
        <f t="shared" ca="1" si="244"/>
        <v>-</v>
      </c>
      <c r="AQ625" s="17" t="str">
        <f t="shared" ca="1" si="245"/>
        <v>-</v>
      </c>
      <c r="AR625" s="66" t="str">
        <f t="shared" ca="1" si="246"/>
        <v>-</v>
      </c>
    </row>
    <row r="626" spans="1:44" s="1" customFormat="1" ht="12" x14ac:dyDescent="0.35">
      <c r="A626" s="84"/>
      <c r="B626" s="40">
        <f t="shared" si="226"/>
        <v>623</v>
      </c>
      <c r="C626" s="41">
        <f t="shared" si="227"/>
        <v>44474</v>
      </c>
      <c r="D626" s="28">
        <f>'I Disease Parameters'!$E$6/(1000*365)</f>
        <v>2.4383561643835616E-5</v>
      </c>
      <c r="E626" s="28">
        <f>'I Disease Parameters'!$E$7/(1000*365)</f>
        <v>1.3698630136986302E-5</v>
      </c>
      <c r="F626" s="27">
        <f>(1-'I Disease Parameters'!$E$8)/'I Disease Parameters'!$E$10</f>
        <v>0.16200000000000001</v>
      </c>
      <c r="G626" s="27">
        <f>'I Disease Parameters'!$E$8/'I Disease Parameters'!$E$11</f>
        <v>3.7999999999999999E-2</v>
      </c>
      <c r="H626" s="27">
        <f>1/'I Disease Parameters'!$E$12</f>
        <v>0.05</v>
      </c>
      <c r="I626" s="27">
        <f>'I Disease Parameters'!$E$9/'I Disease Parameters'!$E$14</f>
        <v>0</v>
      </c>
      <c r="J626" s="82">
        <f t="shared" si="247"/>
        <v>2.9622548171950012</v>
      </c>
      <c r="K626" s="60">
        <f t="shared" si="248"/>
        <v>0.96147505943347544</v>
      </c>
      <c r="L626" s="30">
        <f t="shared" si="249"/>
        <v>0.98499999999999999</v>
      </c>
      <c r="M626" s="27">
        <f>J626/'I Disease Parameters'!$E$12</f>
        <v>0.14811274085975007</v>
      </c>
      <c r="N626" s="27">
        <f>K626/'I Disease Parameters'!$E$13</f>
        <v>4.8073752971673774E-2</v>
      </c>
      <c r="O626" s="27">
        <f>L626/'I Disease Parameters'!$E$13</f>
        <v>4.9250000000000002E-2</v>
      </c>
      <c r="P626" s="27">
        <f>(1-L626)/'I Disease Parameters'!$E$13</f>
        <v>7.5000000000000067E-4</v>
      </c>
      <c r="Q626" s="19">
        <f t="shared" si="228"/>
        <v>592214.70798878383</v>
      </c>
      <c r="R626" s="17">
        <f t="shared" si="229"/>
        <v>0.67056307754295497</v>
      </c>
      <c r="S626" s="17">
        <f t="shared" si="230"/>
        <v>6.8730936696606655</v>
      </c>
      <c r="T626" s="17">
        <f t="shared" si="231"/>
        <v>1.6122071572416552</v>
      </c>
      <c r="U626" s="17">
        <f t="shared" si="232"/>
        <v>5236249.1310023461</v>
      </c>
      <c r="V626" s="17">
        <f t="shared" si="233"/>
        <v>15045.778191873285</v>
      </c>
      <c r="W626" s="17">
        <f t="shared" si="234"/>
        <v>5828472.9948550342</v>
      </c>
      <c r="X626" s="18">
        <f t="shared" ca="1" si="225"/>
        <v>218477.31787760227</v>
      </c>
      <c r="Y626" s="17">
        <f t="shared" si="235"/>
        <v>133.89148736838251</v>
      </c>
      <c r="Z626" s="17">
        <f t="shared" si="236"/>
        <v>-2.361691800044341E-2</v>
      </c>
      <c r="AA626" s="17">
        <f t="shared" si="237"/>
        <v>-0.24346843300746723</v>
      </c>
      <c r="AB626" s="17">
        <f t="shared" si="238"/>
        <v>-5.7109879355894178E-2</v>
      </c>
      <c r="AC626" s="17">
        <f t="shared" si="239"/>
        <v>-71.292374789714813</v>
      </c>
      <c r="AD626" s="18">
        <f t="shared" si="240"/>
        <v>1.2519877782324329E-3</v>
      </c>
      <c r="AE626" s="19">
        <f>IF($B626&gt;$C$1,"",p_2*$Q625*($S625/$W625)+p_3*$Q625*($T625/$W625))</f>
        <v>0.11522859042324378</v>
      </c>
      <c r="AF626" s="17">
        <f>IF($B626&gt;$C$1,"",p_4*$R625)</f>
        <v>0.11245715927803054</v>
      </c>
      <c r="AG626" s="17">
        <f>IF($B626&gt;$C$1,"",p_5*$R625)</f>
        <v>2.6378839830649137E-2</v>
      </c>
      <c r="AH626" s="18">
        <f t="shared" si="241"/>
        <v>0.13883599910867969</v>
      </c>
      <c r="AI626" s="72"/>
      <c r="AJ626" s="73"/>
      <c r="AK626" s="73"/>
      <c r="AL626" s="72"/>
      <c r="AM626" s="73"/>
      <c r="AN626" s="73">
        <f t="shared" si="242"/>
        <v>518</v>
      </c>
      <c r="AO626" s="19" t="str">
        <f t="shared" ca="1" si="243"/>
        <v>-</v>
      </c>
      <c r="AP626" s="17" t="str">
        <f t="shared" ca="1" si="244"/>
        <v>-</v>
      </c>
      <c r="AQ626" s="17" t="str">
        <f t="shared" ca="1" si="245"/>
        <v>-</v>
      </c>
      <c r="AR626" s="66" t="str">
        <f t="shared" ca="1" si="246"/>
        <v>-</v>
      </c>
    </row>
    <row r="627" spans="1:44" s="1" customFormat="1" ht="12" x14ac:dyDescent="0.35">
      <c r="A627" s="84"/>
      <c r="B627" s="40">
        <f t="shared" si="226"/>
        <v>624</v>
      </c>
      <c r="C627" s="41">
        <f t="shared" si="227"/>
        <v>44475</v>
      </c>
      <c r="D627" s="28">
        <f>'I Disease Parameters'!$E$6/(1000*365)</f>
        <v>2.4383561643835616E-5</v>
      </c>
      <c r="E627" s="28">
        <f>'I Disease Parameters'!$E$7/(1000*365)</f>
        <v>1.3698630136986302E-5</v>
      </c>
      <c r="F627" s="27">
        <f>(1-'I Disease Parameters'!$E$8)/'I Disease Parameters'!$E$10</f>
        <v>0.16200000000000001</v>
      </c>
      <c r="G627" s="27">
        <f>'I Disease Parameters'!$E$8/'I Disease Parameters'!$E$11</f>
        <v>3.7999999999999999E-2</v>
      </c>
      <c r="H627" s="27">
        <f>1/'I Disease Parameters'!$E$12</f>
        <v>0.05</v>
      </c>
      <c r="I627" s="27">
        <f>'I Disease Parameters'!$E$9/'I Disease Parameters'!$E$14</f>
        <v>0</v>
      </c>
      <c r="J627" s="82">
        <f t="shared" si="247"/>
        <v>2.9622548171950012</v>
      </c>
      <c r="K627" s="60">
        <f t="shared" si="248"/>
        <v>0.96147505943347544</v>
      </c>
      <c r="L627" s="30">
        <f t="shared" si="249"/>
        <v>0.98499999999999999</v>
      </c>
      <c r="M627" s="27">
        <f>J627/'I Disease Parameters'!$E$12</f>
        <v>0.14811274085975007</v>
      </c>
      <c r="N627" s="27">
        <f>K627/'I Disease Parameters'!$E$13</f>
        <v>4.8073752971673774E-2</v>
      </c>
      <c r="O627" s="27">
        <f>L627/'I Disease Parameters'!$E$13</f>
        <v>4.9250000000000002E-2</v>
      </c>
      <c r="P627" s="27">
        <f>(1-L627)/'I Disease Parameters'!$E$13</f>
        <v>7.5000000000000067E-4</v>
      </c>
      <c r="Q627" s="19">
        <f t="shared" si="228"/>
        <v>592348.60307867546</v>
      </c>
      <c r="R627" s="17">
        <f t="shared" si="229"/>
        <v>0.64775169769302132</v>
      </c>
      <c r="S627" s="17">
        <f t="shared" si="230"/>
        <v>6.6379760527715126</v>
      </c>
      <c r="T627" s="17">
        <f t="shared" si="231"/>
        <v>1.5570561112966534</v>
      </c>
      <c r="U627" s="17">
        <f t="shared" si="232"/>
        <v>5236177.8246180816</v>
      </c>
      <c r="V627" s="17">
        <f t="shared" si="233"/>
        <v>15045.779401028653</v>
      </c>
      <c r="W627" s="17">
        <f t="shared" si="234"/>
        <v>5828535.2704806188</v>
      </c>
      <c r="X627" s="18">
        <f t="shared" ca="1" si="225"/>
        <v>218477.31787760227</v>
      </c>
      <c r="Y627" s="17">
        <f t="shared" si="235"/>
        <v>133.89508989162277</v>
      </c>
      <c r="Z627" s="17">
        <f t="shared" si="236"/>
        <v>-2.2811379849933644E-2</v>
      </c>
      <c r="AA627" s="17">
        <f t="shared" si="237"/>
        <v>-0.23511761688915289</v>
      </c>
      <c r="AB627" s="17">
        <f t="shared" si="238"/>
        <v>-5.5151045945001753E-2</v>
      </c>
      <c r="AC627" s="17">
        <f t="shared" si="239"/>
        <v>-71.306384264491498</v>
      </c>
      <c r="AD627" s="18">
        <f t="shared" si="240"/>
        <v>1.2091553671780275E-3</v>
      </c>
      <c r="AE627" s="19">
        <f>IF($B627&gt;$C$1,"",p_2*$Q626*($S626/$W626)+p_3*$Q626*($T626/$W626))</f>
        <v>0.11131042145424008</v>
      </c>
      <c r="AF627" s="17">
        <f>IF($B627&gt;$C$1,"",p_4*$R626)</f>
        <v>0.1086312185619587</v>
      </c>
      <c r="AG627" s="17">
        <f>IF($B627&gt;$C$1,"",p_5*$R626)</f>
        <v>2.5481396946632286E-2</v>
      </c>
      <c r="AH627" s="18">
        <f t="shared" si="241"/>
        <v>0.13411261550859099</v>
      </c>
      <c r="AI627" s="72"/>
      <c r="AJ627" s="73"/>
      <c r="AK627" s="73"/>
      <c r="AL627" s="72"/>
      <c r="AM627" s="73"/>
      <c r="AN627" s="73">
        <f t="shared" si="242"/>
        <v>518</v>
      </c>
      <c r="AO627" s="19" t="str">
        <f t="shared" ca="1" si="243"/>
        <v>-</v>
      </c>
      <c r="AP627" s="17" t="str">
        <f t="shared" ca="1" si="244"/>
        <v>-</v>
      </c>
      <c r="AQ627" s="17" t="str">
        <f t="shared" ca="1" si="245"/>
        <v>-</v>
      </c>
      <c r="AR627" s="66" t="str">
        <f t="shared" ca="1" si="246"/>
        <v>-</v>
      </c>
    </row>
    <row r="628" spans="1:44" s="1" customFormat="1" ht="12" x14ac:dyDescent="0.35">
      <c r="A628" s="84"/>
      <c r="B628" s="40">
        <f t="shared" si="226"/>
        <v>625</v>
      </c>
      <c r="C628" s="41">
        <f t="shared" si="227"/>
        <v>44476</v>
      </c>
      <c r="D628" s="28">
        <f>'I Disease Parameters'!$E$6/(1000*365)</f>
        <v>2.4383561643835616E-5</v>
      </c>
      <c r="E628" s="28">
        <f>'I Disease Parameters'!$E$7/(1000*365)</f>
        <v>1.3698630136986302E-5</v>
      </c>
      <c r="F628" s="27">
        <f>(1-'I Disease Parameters'!$E$8)/'I Disease Parameters'!$E$10</f>
        <v>0.16200000000000001</v>
      </c>
      <c r="G628" s="27">
        <f>'I Disease Parameters'!$E$8/'I Disease Parameters'!$E$11</f>
        <v>3.7999999999999999E-2</v>
      </c>
      <c r="H628" s="27">
        <f>1/'I Disease Parameters'!$E$12</f>
        <v>0.05</v>
      </c>
      <c r="I628" s="27">
        <f>'I Disease Parameters'!$E$9/'I Disease Parameters'!$E$14</f>
        <v>0</v>
      </c>
      <c r="J628" s="82">
        <f t="shared" si="247"/>
        <v>2.9622548171950012</v>
      </c>
      <c r="K628" s="60">
        <f t="shared" si="248"/>
        <v>0.96147505943347544</v>
      </c>
      <c r="L628" s="30">
        <f t="shared" si="249"/>
        <v>0.98499999999999999</v>
      </c>
      <c r="M628" s="27">
        <f>J628/'I Disease Parameters'!$E$12</f>
        <v>0.14811274085975007</v>
      </c>
      <c r="N628" s="27">
        <f>K628/'I Disease Parameters'!$E$13</f>
        <v>4.8073752971673774E-2</v>
      </c>
      <c r="O628" s="27">
        <f>L628/'I Disease Parameters'!$E$13</f>
        <v>4.9250000000000002E-2</v>
      </c>
      <c r="P628" s="27">
        <f>(1-L628)/'I Disease Parameters'!$E$13</f>
        <v>7.5000000000000067E-4</v>
      </c>
      <c r="Q628" s="19">
        <f t="shared" si="228"/>
        <v>592482.50163748534</v>
      </c>
      <c r="R628" s="17">
        <f t="shared" si="229"/>
        <v>0.62571831021507185</v>
      </c>
      <c r="S628" s="17">
        <f t="shared" si="230"/>
        <v>6.4109220939804006</v>
      </c>
      <c r="T628" s="17">
        <f t="shared" si="231"/>
        <v>1.5037965407083844</v>
      </c>
      <c r="U628" s="17">
        <f t="shared" si="232"/>
        <v>5236106.5047385469</v>
      </c>
      <c r="V628" s="17">
        <f t="shared" si="233"/>
        <v>15045.780568820735</v>
      </c>
      <c r="W628" s="17">
        <f t="shared" si="234"/>
        <v>5828597.5468129776</v>
      </c>
      <c r="X628" s="18">
        <f t="shared" ca="1" si="225"/>
        <v>218477.31787760227</v>
      </c>
      <c r="Y628" s="17">
        <f t="shared" si="235"/>
        <v>133.89855880988762</v>
      </c>
      <c r="Z628" s="17">
        <f t="shared" si="236"/>
        <v>-2.2033387477949473E-2</v>
      </c>
      <c r="AA628" s="17">
        <f t="shared" si="237"/>
        <v>-0.22705395879111201</v>
      </c>
      <c r="AB628" s="17">
        <f t="shared" si="238"/>
        <v>-5.3259570588269023E-2</v>
      </c>
      <c r="AC628" s="17">
        <f t="shared" si="239"/>
        <v>-71.319879534654319</v>
      </c>
      <c r="AD628" s="18">
        <f t="shared" si="240"/>
        <v>1.1677920829242794E-3</v>
      </c>
      <c r="AE628" s="19">
        <f>IF($B628&gt;$C$1,"",p_2*$Q627*($S627/$W627)+p_3*$Q627*($T627/$W627))</f>
        <v>0.1075258253715821</v>
      </c>
      <c r="AF628" s="17">
        <f>IF($B628&gt;$C$1,"",p_4*$R627)</f>
        <v>0.10493577502626945</v>
      </c>
      <c r="AG628" s="17">
        <f>IF($B628&gt;$C$1,"",p_5*$R627)</f>
        <v>2.4614564512334808E-2</v>
      </c>
      <c r="AH628" s="18">
        <f t="shared" si="241"/>
        <v>0.12955033953860426</v>
      </c>
      <c r="AI628" s="72"/>
      <c r="AJ628" s="73"/>
      <c r="AK628" s="73"/>
      <c r="AL628" s="72"/>
      <c r="AM628" s="73"/>
      <c r="AN628" s="73">
        <f t="shared" si="242"/>
        <v>518</v>
      </c>
      <c r="AO628" s="19" t="str">
        <f t="shared" ca="1" si="243"/>
        <v>-</v>
      </c>
      <c r="AP628" s="17" t="str">
        <f t="shared" ca="1" si="244"/>
        <v>-</v>
      </c>
      <c r="AQ628" s="17" t="str">
        <f t="shared" ca="1" si="245"/>
        <v>-</v>
      </c>
      <c r="AR628" s="66" t="str">
        <f t="shared" ca="1" si="246"/>
        <v>-</v>
      </c>
    </row>
    <row r="629" spans="1:44" s="1" customFormat="1" ht="12" x14ac:dyDescent="0.35">
      <c r="A629" s="84"/>
      <c r="B629" s="40">
        <f t="shared" si="226"/>
        <v>626</v>
      </c>
      <c r="C629" s="41">
        <f t="shared" si="227"/>
        <v>44477</v>
      </c>
      <c r="D629" s="28">
        <f>'I Disease Parameters'!$E$6/(1000*365)</f>
        <v>2.4383561643835616E-5</v>
      </c>
      <c r="E629" s="28">
        <f>'I Disease Parameters'!$E$7/(1000*365)</f>
        <v>1.3698630136986302E-5</v>
      </c>
      <c r="F629" s="27">
        <f>(1-'I Disease Parameters'!$E$8)/'I Disease Parameters'!$E$10</f>
        <v>0.16200000000000001</v>
      </c>
      <c r="G629" s="27">
        <f>'I Disease Parameters'!$E$8/'I Disease Parameters'!$E$11</f>
        <v>3.7999999999999999E-2</v>
      </c>
      <c r="H629" s="27">
        <f>1/'I Disease Parameters'!$E$12</f>
        <v>0.05</v>
      </c>
      <c r="I629" s="27">
        <f>'I Disease Parameters'!$E$9/'I Disease Parameters'!$E$14</f>
        <v>0</v>
      </c>
      <c r="J629" s="82">
        <f t="shared" si="247"/>
        <v>2.9622548171950012</v>
      </c>
      <c r="K629" s="60">
        <f t="shared" si="248"/>
        <v>0.96147505943347544</v>
      </c>
      <c r="L629" s="30">
        <f t="shared" si="249"/>
        <v>0.98499999999999999</v>
      </c>
      <c r="M629" s="27">
        <f>J629/'I Disease Parameters'!$E$12</f>
        <v>0.14811274085975007</v>
      </c>
      <c r="N629" s="27">
        <f>K629/'I Disease Parameters'!$E$13</f>
        <v>4.8073752971673774E-2</v>
      </c>
      <c r="O629" s="27">
        <f>L629/'I Disease Parameters'!$E$13</f>
        <v>4.9250000000000002E-2</v>
      </c>
      <c r="P629" s="27">
        <f>(1-L629)/'I Disease Parameters'!$E$13</f>
        <v>7.5000000000000067E-4</v>
      </c>
      <c r="Q629" s="19">
        <f t="shared" si="228"/>
        <v>592616.40353617561</v>
      </c>
      <c r="R629" s="17">
        <f t="shared" si="229"/>
        <v>0.60443631366471229</v>
      </c>
      <c r="S629" s="17">
        <f t="shared" si="230"/>
        <v>6.19165453468562</v>
      </c>
      <c r="T629" s="17">
        <f t="shared" si="231"/>
        <v>1.4523634095085256</v>
      </c>
      <c r="U629" s="17">
        <f t="shared" si="232"/>
        <v>5236035.1718602646</v>
      </c>
      <c r="V629" s="17">
        <f t="shared" si="233"/>
        <v>15045.78169666814</v>
      </c>
      <c r="W629" s="17">
        <f t="shared" si="234"/>
        <v>5828659.8238506978</v>
      </c>
      <c r="X629" s="18">
        <f t="shared" ca="1" si="225"/>
        <v>218477.31787760227</v>
      </c>
      <c r="Y629" s="17">
        <f t="shared" si="235"/>
        <v>133.90189869026653</v>
      </c>
      <c r="Z629" s="17">
        <f t="shared" si="236"/>
        <v>-2.1281996550359561E-2</v>
      </c>
      <c r="AA629" s="17">
        <f t="shared" si="237"/>
        <v>-0.21926755929478059</v>
      </c>
      <c r="AB629" s="17">
        <f t="shared" si="238"/>
        <v>-5.1433131199858817E-2</v>
      </c>
      <c r="AC629" s="17">
        <f t="shared" si="239"/>
        <v>-71.332878282293677</v>
      </c>
      <c r="AD629" s="18">
        <f t="shared" si="240"/>
        <v>1.1278474048594944E-3</v>
      </c>
      <c r="AE629" s="19">
        <f>IF($B629&gt;$C$1,"",p_2*$Q628*($S628/$W628)+p_3*$Q628*($T628/$W628))</f>
        <v>0.10387023697635649</v>
      </c>
      <c r="AF629" s="17">
        <f>IF($B629&gt;$C$1,"",p_4*$R628)</f>
        <v>0.10136636625484165</v>
      </c>
      <c r="AG629" s="17">
        <f>IF($B629&gt;$C$1,"",p_5*$R628)</f>
        <v>2.3777295788172729E-2</v>
      </c>
      <c r="AH629" s="18">
        <f t="shared" si="241"/>
        <v>0.12514366204301439</v>
      </c>
      <c r="AI629" s="72"/>
      <c r="AJ629" s="73"/>
      <c r="AK629" s="73"/>
      <c r="AL629" s="72"/>
      <c r="AM629" s="73"/>
      <c r="AN629" s="73">
        <f t="shared" si="242"/>
        <v>518</v>
      </c>
      <c r="AO629" s="19" t="str">
        <f t="shared" ca="1" si="243"/>
        <v>-</v>
      </c>
      <c r="AP629" s="17" t="str">
        <f t="shared" ca="1" si="244"/>
        <v>-</v>
      </c>
      <c r="AQ629" s="17" t="str">
        <f t="shared" ca="1" si="245"/>
        <v>-</v>
      </c>
      <c r="AR629" s="66" t="str">
        <f t="shared" ca="1" si="246"/>
        <v>-</v>
      </c>
    </row>
    <row r="630" spans="1:44" s="1" customFormat="1" ht="12" x14ac:dyDescent="0.35">
      <c r="A630" s="84"/>
      <c r="B630" s="40">
        <f t="shared" si="226"/>
        <v>627</v>
      </c>
      <c r="C630" s="41">
        <f t="shared" si="227"/>
        <v>44478</v>
      </c>
      <c r="D630" s="28">
        <f>'I Disease Parameters'!$E$6/(1000*365)</f>
        <v>2.4383561643835616E-5</v>
      </c>
      <c r="E630" s="28">
        <f>'I Disease Parameters'!$E$7/(1000*365)</f>
        <v>1.3698630136986302E-5</v>
      </c>
      <c r="F630" s="27">
        <f>(1-'I Disease Parameters'!$E$8)/'I Disease Parameters'!$E$10</f>
        <v>0.16200000000000001</v>
      </c>
      <c r="G630" s="27">
        <f>'I Disease Parameters'!$E$8/'I Disease Parameters'!$E$11</f>
        <v>3.7999999999999999E-2</v>
      </c>
      <c r="H630" s="27">
        <f>1/'I Disease Parameters'!$E$12</f>
        <v>0.05</v>
      </c>
      <c r="I630" s="27">
        <f>'I Disease Parameters'!$E$9/'I Disease Parameters'!$E$14</f>
        <v>0</v>
      </c>
      <c r="J630" s="82">
        <f t="shared" si="247"/>
        <v>2.9622548171950012</v>
      </c>
      <c r="K630" s="60">
        <f t="shared" si="248"/>
        <v>0.96147505943347544</v>
      </c>
      <c r="L630" s="30">
        <f t="shared" si="249"/>
        <v>0.98499999999999999</v>
      </c>
      <c r="M630" s="27">
        <f>J630/'I Disease Parameters'!$E$12</f>
        <v>0.14811274085975007</v>
      </c>
      <c r="N630" s="27">
        <f>K630/'I Disease Parameters'!$E$13</f>
        <v>4.8073752971673774E-2</v>
      </c>
      <c r="O630" s="27">
        <f>L630/'I Disease Parameters'!$E$13</f>
        <v>4.9250000000000002E-2</v>
      </c>
      <c r="P630" s="27">
        <f>(1-L630)/'I Disease Parameters'!$E$13</f>
        <v>7.5000000000000067E-4</v>
      </c>
      <c r="Q630" s="19">
        <f t="shared" si="228"/>
        <v>592750.30865011876</v>
      </c>
      <c r="R630" s="17">
        <f t="shared" si="229"/>
        <v>0.58388001847558568</v>
      </c>
      <c r="S630" s="17">
        <f t="shared" si="230"/>
        <v>5.9799056735796157</v>
      </c>
      <c r="T630" s="17">
        <f t="shared" si="231"/>
        <v>1.4026939235631872</v>
      </c>
      <c r="U630" s="17">
        <f t="shared" si="232"/>
        <v>5235963.8264626861</v>
      </c>
      <c r="V630" s="17">
        <f t="shared" si="233"/>
        <v>15045.782785940697</v>
      </c>
      <c r="W630" s="17">
        <f t="shared" si="234"/>
        <v>5828722.1015924206</v>
      </c>
      <c r="X630" s="18">
        <f t="shared" ca="1" si="225"/>
        <v>218477.31787760227</v>
      </c>
      <c r="Y630" s="17">
        <f t="shared" si="235"/>
        <v>133.90511394315399</v>
      </c>
      <c r="Z630" s="17">
        <f t="shared" si="236"/>
        <v>-2.0556295189126605E-2</v>
      </c>
      <c r="AA630" s="17">
        <f t="shared" si="237"/>
        <v>-0.21174886110600433</v>
      </c>
      <c r="AB630" s="17">
        <f t="shared" si="238"/>
        <v>-4.9669485945338376E-2</v>
      </c>
      <c r="AC630" s="17">
        <f t="shared" si="239"/>
        <v>-71.345397578552365</v>
      </c>
      <c r="AD630" s="18">
        <f t="shared" si="240"/>
        <v>1.0892725567828165E-3</v>
      </c>
      <c r="AE630" s="19">
        <f>IF($B630&gt;$C$1,"",p_2*$Q629*($S629/$W629)+p_3*$Q629*($T629/$W629))</f>
        <v>0.10033924749331806</v>
      </c>
      <c r="AF630" s="17">
        <f>IF($B630&gt;$C$1,"",p_4*$R629)</f>
        <v>9.7918682813683391E-2</v>
      </c>
      <c r="AG630" s="17">
        <f>IF($B630&gt;$C$1,"",p_5*$R629)</f>
        <v>2.2968579919259068E-2</v>
      </c>
      <c r="AH630" s="18">
        <f t="shared" si="241"/>
        <v>0.12088726273294245</v>
      </c>
      <c r="AI630" s="72"/>
      <c r="AJ630" s="73"/>
      <c r="AK630" s="73"/>
      <c r="AL630" s="72"/>
      <c r="AM630" s="73"/>
      <c r="AN630" s="73">
        <f t="shared" si="242"/>
        <v>518</v>
      </c>
      <c r="AO630" s="19" t="str">
        <f t="shared" ca="1" si="243"/>
        <v>-</v>
      </c>
      <c r="AP630" s="17" t="str">
        <f t="shared" ca="1" si="244"/>
        <v>-</v>
      </c>
      <c r="AQ630" s="17" t="str">
        <f t="shared" ca="1" si="245"/>
        <v>-</v>
      </c>
      <c r="AR630" s="66" t="str">
        <f t="shared" ca="1" si="246"/>
        <v>-</v>
      </c>
    </row>
    <row r="631" spans="1:44" s="1" customFormat="1" ht="12" x14ac:dyDescent="0.35">
      <c r="A631" s="84"/>
      <c r="B631" s="40">
        <f t="shared" si="226"/>
        <v>628</v>
      </c>
      <c r="C631" s="41">
        <f t="shared" si="227"/>
        <v>44479</v>
      </c>
      <c r="D631" s="28">
        <f>'I Disease Parameters'!$E$6/(1000*365)</f>
        <v>2.4383561643835616E-5</v>
      </c>
      <c r="E631" s="28">
        <f>'I Disease Parameters'!$E$7/(1000*365)</f>
        <v>1.3698630136986302E-5</v>
      </c>
      <c r="F631" s="27">
        <f>(1-'I Disease Parameters'!$E$8)/'I Disease Parameters'!$E$10</f>
        <v>0.16200000000000001</v>
      </c>
      <c r="G631" s="27">
        <f>'I Disease Parameters'!$E$8/'I Disease Parameters'!$E$11</f>
        <v>3.7999999999999999E-2</v>
      </c>
      <c r="H631" s="27">
        <f>1/'I Disease Parameters'!$E$12</f>
        <v>0.05</v>
      </c>
      <c r="I631" s="27">
        <f>'I Disease Parameters'!$E$9/'I Disease Parameters'!$E$14</f>
        <v>0</v>
      </c>
      <c r="J631" s="82">
        <f t="shared" si="247"/>
        <v>2.9622548171950012</v>
      </c>
      <c r="K631" s="60">
        <f t="shared" si="248"/>
        <v>0.96147505943347544</v>
      </c>
      <c r="L631" s="30">
        <f t="shared" si="249"/>
        <v>0.98499999999999999</v>
      </c>
      <c r="M631" s="27">
        <f>J631/'I Disease Parameters'!$E$12</f>
        <v>0.14811274085975007</v>
      </c>
      <c r="N631" s="27">
        <f>K631/'I Disease Parameters'!$E$13</f>
        <v>4.8073752971673774E-2</v>
      </c>
      <c r="O631" s="27">
        <f>L631/'I Disease Parameters'!$E$13</f>
        <v>4.9250000000000002E-2</v>
      </c>
      <c r="P631" s="27">
        <f>(1-L631)/'I Disease Parameters'!$E$13</f>
        <v>7.5000000000000067E-4</v>
      </c>
      <c r="Q631" s="19">
        <f t="shared" si="228"/>
        <v>592884.21685894672</v>
      </c>
      <c r="R631" s="17">
        <f t="shared" si="229"/>
        <v>0.56402461562160722</v>
      </c>
      <c r="S631" s="17">
        <f t="shared" si="230"/>
        <v>5.7754170363776041</v>
      </c>
      <c r="T631" s="17">
        <f t="shared" si="231"/>
        <v>1.3547274531018458</v>
      </c>
      <c r="U631" s="17">
        <f t="shared" si="232"/>
        <v>5235892.4690087754</v>
      </c>
      <c r="V631" s="17">
        <f t="shared" si="233"/>
        <v>15045.78383796114</v>
      </c>
      <c r="W631" s="17">
        <f t="shared" si="234"/>
        <v>5828784.3800368272</v>
      </c>
      <c r="X631" s="18">
        <f t="shared" ca="1" si="225"/>
        <v>218477.31787760227</v>
      </c>
      <c r="Y631" s="17">
        <f t="shared" si="235"/>
        <v>133.90820882795379</v>
      </c>
      <c r="Z631" s="17">
        <f t="shared" si="236"/>
        <v>-1.9855402853978465E-2</v>
      </c>
      <c r="AA631" s="17">
        <f t="shared" si="237"/>
        <v>-0.2044886372020116</v>
      </c>
      <c r="AB631" s="17">
        <f t="shared" si="238"/>
        <v>-4.7966470461341393E-2</v>
      </c>
      <c r="AC631" s="17">
        <f t="shared" si="239"/>
        <v>-71.357453910633922</v>
      </c>
      <c r="AD631" s="18">
        <f t="shared" si="240"/>
        <v>1.0520204432395985E-3</v>
      </c>
      <c r="AE631" s="19">
        <f>IF($B631&gt;$C$1,"",p_2*$Q630*($S630/$W630)+p_3*$Q630*($T630/$W630))</f>
        <v>9.692859919755617E-2</v>
      </c>
      <c r="AF631" s="17">
        <f>IF($B631&gt;$C$1,"",p_4*$R630)</f>
        <v>9.4588562993044883E-2</v>
      </c>
      <c r="AG631" s="17">
        <f>IF($B631&gt;$C$1,"",p_5*$R630)</f>
        <v>2.2187440702072254E-2</v>
      </c>
      <c r="AH631" s="18">
        <f t="shared" si="241"/>
        <v>0.11677600369511713</v>
      </c>
      <c r="AI631" s="72"/>
      <c r="AJ631" s="73"/>
      <c r="AK631" s="73"/>
      <c r="AL631" s="72"/>
      <c r="AM631" s="73"/>
      <c r="AN631" s="73">
        <f t="shared" si="242"/>
        <v>518</v>
      </c>
      <c r="AO631" s="19" t="str">
        <f t="shared" ca="1" si="243"/>
        <v>-</v>
      </c>
      <c r="AP631" s="17" t="str">
        <f t="shared" ca="1" si="244"/>
        <v>-</v>
      </c>
      <c r="AQ631" s="17" t="str">
        <f t="shared" ca="1" si="245"/>
        <v>-</v>
      </c>
      <c r="AR631" s="66" t="str">
        <f t="shared" ca="1" si="246"/>
        <v>-</v>
      </c>
    </row>
    <row r="632" spans="1:44" s="1" customFormat="1" ht="12" x14ac:dyDescent="0.35">
      <c r="A632" s="84"/>
      <c r="B632" s="40">
        <f t="shared" si="226"/>
        <v>629</v>
      </c>
      <c r="C632" s="41">
        <f t="shared" si="227"/>
        <v>44480</v>
      </c>
      <c r="D632" s="28">
        <f>'I Disease Parameters'!$E$6/(1000*365)</f>
        <v>2.4383561643835616E-5</v>
      </c>
      <c r="E632" s="28">
        <f>'I Disease Parameters'!$E$7/(1000*365)</f>
        <v>1.3698630136986302E-5</v>
      </c>
      <c r="F632" s="27">
        <f>(1-'I Disease Parameters'!$E$8)/'I Disease Parameters'!$E$10</f>
        <v>0.16200000000000001</v>
      </c>
      <c r="G632" s="27">
        <f>'I Disease Parameters'!$E$8/'I Disease Parameters'!$E$11</f>
        <v>3.7999999999999999E-2</v>
      </c>
      <c r="H632" s="27">
        <f>1/'I Disease Parameters'!$E$12</f>
        <v>0.05</v>
      </c>
      <c r="I632" s="27">
        <f>'I Disease Parameters'!$E$9/'I Disease Parameters'!$E$14</f>
        <v>0</v>
      </c>
      <c r="J632" s="82">
        <f t="shared" si="247"/>
        <v>2.9622548171950012</v>
      </c>
      <c r="K632" s="60">
        <f t="shared" si="248"/>
        <v>0.96147505943347544</v>
      </c>
      <c r="L632" s="30">
        <f t="shared" si="249"/>
        <v>0.98499999999999999</v>
      </c>
      <c r="M632" s="27">
        <f>J632/'I Disease Parameters'!$E$12</f>
        <v>0.14811274085975007</v>
      </c>
      <c r="N632" s="27">
        <f>K632/'I Disease Parameters'!$E$13</f>
        <v>4.8073752971673774E-2</v>
      </c>
      <c r="O632" s="27">
        <f>L632/'I Disease Parameters'!$E$13</f>
        <v>4.9250000000000002E-2</v>
      </c>
      <c r="P632" s="27">
        <f>(1-L632)/'I Disease Parameters'!$E$13</f>
        <v>7.5000000000000067E-4</v>
      </c>
      <c r="Q632" s="19">
        <f t="shared" si="228"/>
        <v>593018.12804640504</v>
      </c>
      <c r="R632" s="17">
        <f t="shared" si="229"/>
        <v>0.54484614635889783</v>
      </c>
      <c r="S632" s="17">
        <f t="shared" si="230"/>
        <v>5.5779390569875567</v>
      </c>
      <c r="T632" s="17">
        <f t="shared" si="231"/>
        <v>1.3084054579300581</v>
      </c>
      <c r="U632" s="17">
        <f t="shared" si="232"/>
        <v>5235821.0999455843</v>
      </c>
      <c r="V632" s="17">
        <f t="shared" si="233"/>
        <v>15045.78485400673</v>
      </c>
      <c r="W632" s="17">
        <f t="shared" si="234"/>
        <v>5828846.659182651</v>
      </c>
      <c r="X632" s="18">
        <f t="shared" ca="1" si="225"/>
        <v>218477.31787760227</v>
      </c>
      <c r="Y632" s="17">
        <f t="shared" si="235"/>
        <v>133.91118745831773</v>
      </c>
      <c r="Z632" s="17">
        <f t="shared" si="236"/>
        <v>-1.9178469262709386E-2</v>
      </c>
      <c r="AA632" s="17">
        <f t="shared" si="237"/>
        <v>-0.19747797939004741</v>
      </c>
      <c r="AB632" s="17">
        <f t="shared" si="238"/>
        <v>-4.63219951717877E-2</v>
      </c>
      <c r="AC632" s="17">
        <f t="shared" si="239"/>
        <v>-71.369063191115856</v>
      </c>
      <c r="AD632" s="18">
        <f t="shared" si="240"/>
        <v>1.0160455894947518E-3</v>
      </c>
      <c r="AE632" s="19">
        <f>IF($B632&gt;$C$1,"",p_2*$Q631*($S631/$W631)+p_3*$Q631*($T631/$W631))</f>
        <v>9.3634180226209701E-2</v>
      </c>
      <c r="AF632" s="17">
        <f>IF($B632&gt;$C$1,"",p_4*$R631)</f>
        <v>9.1371987730700377E-2</v>
      </c>
      <c r="AG632" s="17">
        <f>IF($B632&gt;$C$1,"",p_5*$R631)</f>
        <v>2.1432935393621073E-2</v>
      </c>
      <c r="AH632" s="18">
        <f t="shared" si="241"/>
        <v>0.11280492312432144</v>
      </c>
      <c r="AI632" s="72"/>
      <c r="AJ632" s="73"/>
      <c r="AK632" s="73"/>
      <c r="AL632" s="72"/>
      <c r="AM632" s="73"/>
      <c r="AN632" s="73">
        <f t="shared" si="242"/>
        <v>518</v>
      </c>
      <c r="AO632" s="19" t="str">
        <f t="shared" ca="1" si="243"/>
        <v>-</v>
      </c>
      <c r="AP632" s="17" t="str">
        <f t="shared" ca="1" si="244"/>
        <v>-</v>
      </c>
      <c r="AQ632" s="17" t="str">
        <f t="shared" ca="1" si="245"/>
        <v>-</v>
      </c>
      <c r="AR632" s="66" t="str">
        <f t="shared" ca="1" si="246"/>
        <v>-</v>
      </c>
    </row>
    <row r="633" spans="1:44" s="1" customFormat="1" ht="12" x14ac:dyDescent="0.35">
      <c r="A633" s="84"/>
      <c r="B633" s="40">
        <f t="shared" si="226"/>
        <v>630</v>
      </c>
      <c r="C633" s="41">
        <f t="shared" si="227"/>
        <v>44481</v>
      </c>
      <c r="D633" s="28">
        <f>'I Disease Parameters'!$E$6/(1000*365)</f>
        <v>2.4383561643835616E-5</v>
      </c>
      <c r="E633" s="28">
        <f>'I Disease Parameters'!$E$7/(1000*365)</f>
        <v>1.3698630136986302E-5</v>
      </c>
      <c r="F633" s="27">
        <f>(1-'I Disease Parameters'!$E$8)/'I Disease Parameters'!$E$10</f>
        <v>0.16200000000000001</v>
      </c>
      <c r="G633" s="27">
        <f>'I Disease Parameters'!$E$8/'I Disease Parameters'!$E$11</f>
        <v>3.7999999999999999E-2</v>
      </c>
      <c r="H633" s="27">
        <f>1/'I Disease Parameters'!$E$12</f>
        <v>0.05</v>
      </c>
      <c r="I633" s="27">
        <f>'I Disease Parameters'!$E$9/'I Disease Parameters'!$E$14</f>
        <v>0</v>
      </c>
      <c r="J633" s="82">
        <f t="shared" si="247"/>
        <v>2.9622548171950012</v>
      </c>
      <c r="K633" s="60">
        <f t="shared" si="248"/>
        <v>0.96147505943347544</v>
      </c>
      <c r="L633" s="30">
        <f t="shared" si="249"/>
        <v>0.98499999999999999</v>
      </c>
      <c r="M633" s="27">
        <f>J633/'I Disease Parameters'!$E$12</f>
        <v>0.14811274085975007</v>
      </c>
      <c r="N633" s="27">
        <f>K633/'I Disease Parameters'!$E$13</f>
        <v>4.8073752971673774E-2</v>
      </c>
      <c r="O633" s="27">
        <f>L633/'I Disease Parameters'!$E$13</f>
        <v>4.9250000000000002E-2</v>
      </c>
      <c r="P633" s="27">
        <f>(1-L633)/'I Disease Parameters'!$E$13</f>
        <v>7.5000000000000067E-4</v>
      </c>
      <c r="Q633" s="19">
        <f t="shared" si="228"/>
        <v>593152.04210021149</v>
      </c>
      <c r="R633" s="17">
        <f t="shared" si="229"/>
        <v>0.52632147301011845</v>
      </c>
      <c r="S633" s="17">
        <f t="shared" si="230"/>
        <v>5.3872307697242521</v>
      </c>
      <c r="T633" s="17">
        <f t="shared" si="231"/>
        <v>1.2636714152327559</v>
      </c>
      <c r="U633" s="17">
        <f t="shared" si="232"/>
        <v>5235749.7197047947</v>
      </c>
      <c r="V633" s="17">
        <f t="shared" si="233"/>
        <v>15045.785835310824</v>
      </c>
      <c r="W633" s="17">
        <f t="shared" si="234"/>
        <v>5828908.9390286645</v>
      </c>
      <c r="X633" s="18">
        <f t="shared" ca="1" si="225"/>
        <v>218477.31787760227</v>
      </c>
      <c r="Y633" s="17">
        <f t="shared" si="235"/>
        <v>133.91405380645301</v>
      </c>
      <c r="Z633" s="17">
        <f t="shared" si="236"/>
        <v>-1.8524673348779386E-2</v>
      </c>
      <c r="AA633" s="17">
        <f t="shared" si="237"/>
        <v>-0.19070828726330458</v>
      </c>
      <c r="AB633" s="17">
        <f t="shared" si="238"/>
        <v>-4.473404269730219E-2</v>
      </c>
      <c r="AC633" s="17">
        <f t="shared" si="239"/>
        <v>-71.380240789614618</v>
      </c>
      <c r="AD633" s="18">
        <f t="shared" si="240"/>
        <v>9.8130409423902165E-4</v>
      </c>
      <c r="AE633" s="19">
        <f>IF($B633&gt;$C$1,"",p_2*$Q632*($S632/$W632)+p_3*$Q632*($T632/$W632))</f>
        <v>9.0452019568840539E-2</v>
      </c>
      <c r="AF633" s="17">
        <f>IF($B633&gt;$C$1,"",p_4*$R632)</f>
        <v>8.8265075710141458E-2</v>
      </c>
      <c r="AG633" s="17">
        <f>IF($B633&gt;$C$1,"",p_5*$R632)</f>
        <v>2.0704153561638117E-2</v>
      </c>
      <c r="AH633" s="18">
        <f t="shared" si="241"/>
        <v>0.10896922927177957</v>
      </c>
      <c r="AI633" s="72"/>
      <c r="AJ633" s="73"/>
      <c r="AK633" s="73"/>
      <c r="AL633" s="72"/>
      <c r="AM633" s="73"/>
      <c r="AN633" s="73">
        <f t="shared" si="242"/>
        <v>518</v>
      </c>
      <c r="AO633" s="19" t="str">
        <f t="shared" ca="1" si="243"/>
        <v>-</v>
      </c>
      <c r="AP633" s="17" t="str">
        <f t="shared" ca="1" si="244"/>
        <v>-</v>
      </c>
      <c r="AQ633" s="17" t="str">
        <f t="shared" ca="1" si="245"/>
        <v>-</v>
      </c>
      <c r="AR633" s="66" t="str">
        <f t="shared" ca="1" si="246"/>
        <v>-</v>
      </c>
    </row>
    <row r="634" spans="1:44" s="1" customFormat="1" ht="12" x14ac:dyDescent="0.35">
      <c r="A634" s="84"/>
      <c r="B634" s="40">
        <f t="shared" si="226"/>
        <v>631</v>
      </c>
      <c r="C634" s="41">
        <f t="shared" si="227"/>
        <v>44482</v>
      </c>
      <c r="D634" s="28">
        <f>'I Disease Parameters'!$E$6/(1000*365)</f>
        <v>2.4383561643835616E-5</v>
      </c>
      <c r="E634" s="28">
        <f>'I Disease Parameters'!$E$7/(1000*365)</f>
        <v>1.3698630136986302E-5</v>
      </c>
      <c r="F634" s="27">
        <f>(1-'I Disease Parameters'!$E$8)/'I Disease Parameters'!$E$10</f>
        <v>0.16200000000000001</v>
      </c>
      <c r="G634" s="27">
        <f>'I Disease Parameters'!$E$8/'I Disease Parameters'!$E$11</f>
        <v>3.7999999999999999E-2</v>
      </c>
      <c r="H634" s="27">
        <f>1/'I Disease Parameters'!$E$12</f>
        <v>0.05</v>
      </c>
      <c r="I634" s="27">
        <f>'I Disease Parameters'!$E$9/'I Disease Parameters'!$E$14</f>
        <v>0</v>
      </c>
      <c r="J634" s="82">
        <f t="shared" si="247"/>
        <v>2.9622548171950012</v>
      </c>
      <c r="K634" s="60">
        <f t="shared" si="248"/>
        <v>0.96147505943347544</v>
      </c>
      <c r="L634" s="30">
        <f t="shared" si="249"/>
        <v>0.98499999999999999</v>
      </c>
      <c r="M634" s="27">
        <f>J634/'I Disease Parameters'!$E$12</f>
        <v>0.14811274085975007</v>
      </c>
      <c r="N634" s="27">
        <f>K634/'I Disease Parameters'!$E$13</f>
        <v>4.8073752971673774E-2</v>
      </c>
      <c r="O634" s="27">
        <f>L634/'I Disease Parameters'!$E$13</f>
        <v>4.9250000000000002E-2</v>
      </c>
      <c r="P634" s="27">
        <f>(1-L634)/'I Disease Parameters'!$E$13</f>
        <v>7.5000000000000067E-4</v>
      </c>
      <c r="Q634" s="19">
        <f t="shared" si="228"/>
        <v>593285.95891192066</v>
      </c>
      <c r="R634" s="17">
        <f t="shared" si="229"/>
        <v>0.50842825075520204</v>
      </c>
      <c r="S634" s="17">
        <f t="shared" si="230"/>
        <v>5.2030595121839012</v>
      </c>
      <c r="T634" s="17">
        <f t="shared" si="231"/>
        <v>1.2204707498781704</v>
      </c>
      <c r="U634" s="17">
        <f t="shared" si="232"/>
        <v>5235678.3287032507</v>
      </c>
      <c r="V634" s="17">
        <f t="shared" si="233"/>
        <v>15045.786783064386</v>
      </c>
      <c r="W634" s="17">
        <f t="shared" si="234"/>
        <v>5828971.219573684</v>
      </c>
      <c r="X634" s="18">
        <f t="shared" ca="1" si="225"/>
        <v>218477.31787760227</v>
      </c>
      <c r="Y634" s="17">
        <f t="shared" si="235"/>
        <v>133.91681170917582</v>
      </c>
      <c r="Z634" s="17">
        <f t="shared" si="236"/>
        <v>-1.7893222254916408E-2</v>
      </c>
      <c r="AA634" s="17">
        <f t="shared" si="237"/>
        <v>-0.18417125754035091</v>
      </c>
      <c r="AB634" s="17">
        <f t="shared" si="238"/>
        <v>-4.3200665354585555E-2</v>
      </c>
      <c r="AC634" s="17">
        <f t="shared" si="239"/>
        <v>-71.391001543961465</v>
      </c>
      <c r="AD634" s="18">
        <f t="shared" si="240"/>
        <v>9.4775356228637975E-4</v>
      </c>
      <c r="AE634" s="19">
        <f>IF($B634&gt;$C$1,"",p_2*$Q633*($S633/$W633)+p_3*$Q633*($T633/$W633))</f>
        <v>8.7378282230299115E-2</v>
      </c>
      <c r="AF634" s="17">
        <f>IF($B634&gt;$C$1,"",p_4*$R633)</f>
        <v>8.5264078627639198E-2</v>
      </c>
      <c r="AG634" s="17">
        <f>IF($B634&gt;$C$1,"",p_5*$R633)</f>
        <v>2.0000215974384502E-2</v>
      </c>
      <c r="AH634" s="18">
        <f t="shared" si="241"/>
        <v>0.1052642946020237</v>
      </c>
      <c r="AI634" s="72"/>
      <c r="AJ634" s="73"/>
      <c r="AK634" s="73"/>
      <c r="AL634" s="72"/>
      <c r="AM634" s="73"/>
      <c r="AN634" s="73">
        <f t="shared" si="242"/>
        <v>518</v>
      </c>
      <c r="AO634" s="19" t="str">
        <f t="shared" ca="1" si="243"/>
        <v>-</v>
      </c>
      <c r="AP634" s="17" t="str">
        <f t="shared" ca="1" si="244"/>
        <v>-</v>
      </c>
      <c r="AQ634" s="17" t="str">
        <f t="shared" ca="1" si="245"/>
        <v>-</v>
      </c>
      <c r="AR634" s="66" t="str">
        <f t="shared" ca="1" si="246"/>
        <v>-</v>
      </c>
    </row>
    <row r="635" spans="1:44" s="1" customFormat="1" ht="12" x14ac:dyDescent="0.35">
      <c r="A635" s="84"/>
      <c r="B635" s="40">
        <f t="shared" si="226"/>
        <v>632</v>
      </c>
      <c r="C635" s="41">
        <f t="shared" si="227"/>
        <v>44483</v>
      </c>
      <c r="D635" s="28">
        <f>'I Disease Parameters'!$E$6/(1000*365)</f>
        <v>2.4383561643835616E-5</v>
      </c>
      <c r="E635" s="28">
        <f>'I Disease Parameters'!$E$7/(1000*365)</f>
        <v>1.3698630136986302E-5</v>
      </c>
      <c r="F635" s="27">
        <f>(1-'I Disease Parameters'!$E$8)/'I Disease Parameters'!$E$10</f>
        <v>0.16200000000000001</v>
      </c>
      <c r="G635" s="27">
        <f>'I Disease Parameters'!$E$8/'I Disease Parameters'!$E$11</f>
        <v>3.7999999999999999E-2</v>
      </c>
      <c r="H635" s="27">
        <f>1/'I Disease Parameters'!$E$12</f>
        <v>0.05</v>
      </c>
      <c r="I635" s="27">
        <f>'I Disease Parameters'!$E$9/'I Disease Parameters'!$E$14</f>
        <v>0</v>
      </c>
      <c r="J635" s="82">
        <f t="shared" si="247"/>
        <v>2.9622548171950012</v>
      </c>
      <c r="K635" s="60">
        <f t="shared" si="248"/>
        <v>0.96147505943347544</v>
      </c>
      <c r="L635" s="30">
        <f t="shared" si="249"/>
        <v>0.98499999999999999</v>
      </c>
      <c r="M635" s="27">
        <f>J635/'I Disease Parameters'!$E$12</f>
        <v>0.14811274085975007</v>
      </c>
      <c r="N635" s="27">
        <f>K635/'I Disease Parameters'!$E$13</f>
        <v>4.8073752971673774E-2</v>
      </c>
      <c r="O635" s="27">
        <f>L635/'I Disease Parameters'!$E$13</f>
        <v>4.9250000000000002E-2</v>
      </c>
      <c r="P635" s="27">
        <f>(1-L635)/'I Disease Parameters'!$E$13</f>
        <v>7.5000000000000067E-4</v>
      </c>
      <c r="Q635" s="19">
        <f t="shared" si="228"/>
        <v>593419.87837679207</v>
      </c>
      <c r="R635" s="17">
        <f t="shared" si="229"/>
        <v>0.49114490039372971</v>
      </c>
      <c r="S635" s="17">
        <f t="shared" si="230"/>
        <v>5.0252006384092107</v>
      </c>
      <c r="T635" s="17">
        <f t="shared" si="231"/>
        <v>1.1787507671355639</v>
      </c>
      <c r="U635" s="17">
        <f t="shared" si="232"/>
        <v>5235606.92734347</v>
      </c>
      <c r="V635" s="17">
        <f t="shared" si="233"/>
        <v>15045.787698417449</v>
      </c>
      <c r="W635" s="17">
        <f t="shared" si="234"/>
        <v>5829033.5008165678</v>
      </c>
      <c r="X635" s="18">
        <f t="shared" ca="1" si="225"/>
        <v>218477.31787760227</v>
      </c>
      <c r="Y635" s="17">
        <f t="shared" si="235"/>
        <v>133.91946487140376</v>
      </c>
      <c r="Z635" s="17">
        <f t="shared" si="236"/>
        <v>-1.7283350361472327E-2</v>
      </c>
      <c r="AA635" s="17">
        <f t="shared" si="237"/>
        <v>-0.17785887377469045</v>
      </c>
      <c r="AB635" s="17">
        <f t="shared" si="238"/>
        <v>-4.1719982742606465E-2</v>
      </c>
      <c r="AC635" s="17">
        <f t="shared" si="239"/>
        <v>-71.401359780691564</v>
      </c>
      <c r="AD635" s="18">
        <f t="shared" si="240"/>
        <v>9.1535306273726746E-4</v>
      </c>
      <c r="AE635" s="19">
        <f>IF($B635&gt;$C$1,"",p_2*$Q634*($S634/$W634)+p_3*$Q634*($T634/$W634))</f>
        <v>8.4409264560126401E-2</v>
      </c>
      <c r="AF635" s="17">
        <f>IF($B635&gt;$C$1,"",p_4*$R634)</f>
        <v>8.2365376622342737E-2</v>
      </c>
      <c r="AG635" s="17">
        <f>IF($B635&gt;$C$1,"",p_5*$R634)</f>
        <v>1.9320273528697678E-2</v>
      </c>
      <c r="AH635" s="18">
        <f t="shared" si="241"/>
        <v>0.10168565015104042</v>
      </c>
      <c r="AI635" s="72"/>
      <c r="AJ635" s="73"/>
      <c r="AK635" s="73"/>
      <c r="AL635" s="72"/>
      <c r="AM635" s="73"/>
      <c r="AN635" s="73">
        <f t="shared" si="242"/>
        <v>518</v>
      </c>
      <c r="AO635" s="19" t="str">
        <f t="shared" ca="1" si="243"/>
        <v>-</v>
      </c>
      <c r="AP635" s="17" t="str">
        <f t="shared" ca="1" si="244"/>
        <v>-</v>
      </c>
      <c r="AQ635" s="17" t="str">
        <f t="shared" ca="1" si="245"/>
        <v>-</v>
      </c>
      <c r="AR635" s="66" t="str">
        <f t="shared" ca="1" si="246"/>
        <v>-</v>
      </c>
    </row>
    <row r="636" spans="1:44" s="1" customFormat="1" ht="12" x14ac:dyDescent="0.35">
      <c r="A636" s="84"/>
      <c r="B636" s="40">
        <f t="shared" si="226"/>
        <v>633</v>
      </c>
      <c r="C636" s="41">
        <f t="shared" si="227"/>
        <v>44484</v>
      </c>
      <c r="D636" s="28">
        <f>'I Disease Parameters'!$E$6/(1000*365)</f>
        <v>2.4383561643835616E-5</v>
      </c>
      <c r="E636" s="28">
        <f>'I Disease Parameters'!$E$7/(1000*365)</f>
        <v>1.3698630136986302E-5</v>
      </c>
      <c r="F636" s="27">
        <f>(1-'I Disease Parameters'!$E$8)/'I Disease Parameters'!$E$10</f>
        <v>0.16200000000000001</v>
      </c>
      <c r="G636" s="27">
        <f>'I Disease Parameters'!$E$8/'I Disease Parameters'!$E$11</f>
        <v>3.7999999999999999E-2</v>
      </c>
      <c r="H636" s="27">
        <f>1/'I Disease Parameters'!$E$12</f>
        <v>0.05</v>
      </c>
      <c r="I636" s="27">
        <f>'I Disease Parameters'!$E$9/'I Disease Parameters'!$E$14</f>
        <v>0</v>
      </c>
      <c r="J636" s="82">
        <f t="shared" si="247"/>
        <v>2.9622548171950012</v>
      </c>
      <c r="K636" s="60">
        <f t="shared" si="248"/>
        <v>0.96147505943347544</v>
      </c>
      <c r="L636" s="30">
        <f t="shared" si="249"/>
        <v>0.98499999999999999</v>
      </c>
      <c r="M636" s="27">
        <f>J636/'I Disease Parameters'!$E$12</f>
        <v>0.14811274085975007</v>
      </c>
      <c r="N636" s="27">
        <f>K636/'I Disease Parameters'!$E$13</f>
        <v>4.8073752971673774E-2</v>
      </c>
      <c r="O636" s="27">
        <f>L636/'I Disease Parameters'!$E$13</f>
        <v>4.9250000000000002E-2</v>
      </c>
      <c r="P636" s="27">
        <f>(1-L636)/'I Disease Parameters'!$E$13</f>
        <v>7.5000000000000067E-4</v>
      </c>
      <c r="Q636" s="19">
        <f t="shared" si="228"/>
        <v>593553.8003936637</v>
      </c>
      <c r="R636" s="17">
        <f t="shared" si="229"/>
        <v>0.47445058204539436</v>
      </c>
      <c r="S636" s="17">
        <f t="shared" si="230"/>
        <v>4.8534372419876251</v>
      </c>
      <c r="T636" s="17">
        <f t="shared" si="231"/>
        <v>1.1384605877229648</v>
      </c>
      <c r="U636" s="17">
        <f t="shared" si="232"/>
        <v>5235535.5160141364</v>
      </c>
      <c r="V636" s="17">
        <f t="shared" si="233"/>
        <v>15045.788582480525</v>
      </c>
      <c r="W636" s="17">
        <f t="shared" si="234"/>
        <v>5829095.7827562122</v>
      </c>
      <c r="X636" s="18">
        <f t="shared" ca="1" si="225"/>
        <v>218477.31787760227</v>
      </c>
      <c r="Y636" s="17">
        <f t="shared" si="235"/>
        <v>133.92201687162742</v>
      </c>
      <c r="Z636" s="17">
        <f t="shared" si="236"/>
        <v>-1.6694318348335346E-2</v>
      </c>
      <c r="AA636" s="17">
        <f t="shared" si="237"/>
        <v>-0.17176339642158567</v>
      </c>
      <c r="AB636" s="17">
        <f t="shared" si="238"/>
        <v>-4.0290179412599159E-2</v>
      </c>
      <c r="AC636" s="17">
        <f t="shared" si="239"/>
        <v>-71.411329333670437</v>
      </c>
      <c r="AD636" s="18">
        <f t="shared" si="240"/>
        <v>8.8406307622790337E-4</v>
      </c>
      <c r="AE636" s="19">
        <f>IF($B636&gt;$C$1,"",p_2*$Q635*($S635/$W635)+p_3*$Q635*($T635/$W635))</f>
        <v>8.1541389742744663E-2</v>
      </c>
      <c r="AF636" s="17">
        <f>IF($B636&gt;$C$1,"",p_4*$R635)</f>
        <v>7.9565473863784222E-2</v>
      </c>
      <c r="AG636" s="17">
        <f>IF($B636&gt;$C$1,"",p_5*$R635)</f>
        <v>1.8663506214961729E-2</v>
      </c>
      <c r="AH636" s="18">
        <f t="shared" si="241"/>
        <v>9.8228980078745948E-2</v>
      </c>
      <c r="AI636" s="72"/>
      <c r="AJ636" s="73"/>
      <c r="AK636" s="73"/>
      <c r="AL636" s="72"/>
      <c r="AM636" s="73"/>
      <c r="AN636" s="73">
        <f t="shared" si="242"/>
        <v>518</v>
      </c>
      <c r="AO636" s="19" t="str">
        <f t="shared" ca="1" si="243"/>
        <v>-</v>
      </c>
      <c r="AP636" s="17" t="str">
        <f t="shared" ca="1" si="244"/>
        <v>-</v>
      </c>
      <c r="AQ636" s="17" t="str">
        <f t="shared" ca="1" si="245"/>
        <v>-</v>
      </c>
      <c r="AR636" s="66" t="str">
        <f t="shared" ca="1" si="246"/>
        <v>-</v>
      </c>
    </row>
    <row r="637" spans="1:44" s="1" customFormat="1" ht="12" x14ac:dyDescent="0.35">
      <c r="A637" s="84"/>
      <c r="B637" s="40">
        <f t="shared" si="226"/>
        <v>634</v>
      </c>
      <c r="C637" s="41">
        <f t="shared" si="227"/>
        <v>44485</v>
      </c>
      <c r="D637" s="28">
        <f>'I Disease Parameters'!$E$6/(1000*365)</f>
        <v>2.4383561643835616E-5</v>
      </c>
      <c r="E637" s="28">
        <f>'I Disease Parameters'!$E$7/(1000*365)</f>
        <v>1.3698630136986302E-5</v>
      </c>
      <c r="F637" s="27">
        <f>(1-'I Disease Parameters'!$E$8)/'I Disease Parameters'!$E$10</f>
        <v>0.16200000000000001</v>
      </c>
      <c r="G637" s="27">
        <f>'I Disease Parameters'!$E$8/'I Disease Parameters'!$E$11</f>
        <v>3.7999999999999999E-2</v>
      </c>
      <c r="H637" s="27">
        <f>1/'I Disease Parameters'!$E$12</f>
        <v>0.05</v>
      </c>
      <c r="I637" s="27">
        <f>'I Disease Parameters'!$E$9/'I Disease Parameters'!$E$14</f>
        <v>0</v>
      </c>
      <c r="J637" s="82">
        <f t="shared" si="247"/>
        <v>2.9622548171950012</v>
      </c>
      <c r="K637" s="60">
        <f t="shared" si="248"/>
        <v>0.96147505943347544</v>
      </c>
      <c r="L637" s="30">
        <f t="shared" si="249"/>
        <v>0.98499999999999999</v>
      </c>
      <c r="M637" s="27">
        <f>J637/'I Disease Parameters'!$E$12</f>
        <v>0.14811274085975007</v>
      </c>
      <c r="N637" s="27">
        <f>K637/'I Disease Parameters'!$E$13</f>
        <v>4.8073752971673774E-2</v>
      </c>
      <c r="O637" s="27">
        <f>L637/'I Disease Parameters'!$E$13</f>
        <v>4.9250000000000002E-2</v>
      </c>
      <c r="P637" s="27">
        <f>(1-L637)/'I Disease Parameters'!$E$13</f>
        <v>7.5000000000000067E-4</v>
      </c>
      <c r="Q637" s="19">
        <f t="shared" si="228"/>
        <v>593687.72486482887</v>
      </c>
      <c r="R637" s="17">
        <f t="shared" si="229"/>
        <v>0.45832516975616128</v>
      </c>
      <c r="S637" s="17">
        <f t="shared" si="230"/>
        <v>4.6875598887379271</v>
      </c>
      <c r="T637" s="17">
        <f t="shared" si="231"/>
        <v>1.0995510851040247</v>
      </c>
      <c r="U637" s="17">
        <f t="shared" si="232"/>
        <v>5235464.0950905802</v>
      </c>
      <c r="V637" s="17">
        <f t="shared" si="233"/>
        <v>15045.789436325966</v>
      </c>
      <c r="W637" s="17">
        <f t="shared" si="234"/>
        <v>5829158.0653915526</v>
      </c>
      <c r="X637" s="18">
        <f t="shared" ca="1" si="225"/>
        <v>218477.31787760227</v>
      </c>
      <c r="Y637" s="17">
        <f t="shared" si="235"/>
        <v>133.92447116516996</v>
      </c>
      <c r="Z637" s="17">
        <f t="shared" si="236"/>
        <v>-1.6125412289233088E-2</v>
      </c>
      <c r="AA637" s="17">
        <f t="shared" si="237"/>
        <v>-0.16587735324969799</v>
      </c>
      <c r="AB637" s="17">
        <f t="shared" si="238"/>
        <v>-3.8909502618940106E-2</v>
      </c>
      <c r="AC637" s="17">
        <f t="shared" si="239"/>
        <v>-71.42092355620116</v>
      </c>
      <c r="AD637" s="18">
        <f t="shared" si="240"/>
        <v>8.5384544036060106E-4</v>
      </c>
      <c r="AE637" s="19">
        <f>IF($B637&gt;$C$1,"",p_2*$Q636*($S636/$W636)+p_3*$Q636*($T636/$W636))</f>
        <v>7.8771203442887613E-2</v>
      </c>
      <c r="AF637" s="17">
        <f>IF($B637&gt;$C$1,"",p_4*$R636)</f>
        <v>7.6860994291353887E-2</v>
      </c>
      <c r="AG637" s="17">
        <f>IF($B637&gt;$C$1,"",p_5*$R636)</f>
        <v>1.8029122117724984E-2</v>
      </c>
      <c r="AH637" s="18">
        <f t="shared" si="241"/>
        <v>9.4890116409078878E-2</v>
      </c>
      <c r="AI637" s="72"/>
      <c r="AJ637" s="73"/>
      <c r="AK637" s="73"/>
      <c r="AL637" s="72"/>
      <c r="AM637" s="73"/>
      <c r="AN637" s="73">
        <f t="shared" si="242"/>
        <v>518</v>
      </c>
      <c r="AO637" s="19" t="str">
        <f t="shared" ca="1" si="243"/>
        <v>-</v>
      </c>
      <c r="AP637" s="17" t="str">
        <f t="shared" ca="1" si="244"/>
        <v>-</v>
      </c>
      <c r="AQ637" s="17" t="str">
        <f t="shared" ca="1" si="245"/>
        <v>-</v>
      </c>
      <c r="AR637" s="66" t="str">
        <f t="shared" ca="1" si="246"/>
        <v>-</v>
      </c>
    </row>
    <row r="638" spans="1:44" s="1" customFormat="1" ht="12" x14ac:dyDescent="0.35">
      <c r="A638" s="84"/>
      <c r="B638" s="40">
        <f t="shared" si="226"/>
        <v>635</v>
      </c>
      <c r="C638" s="41">
        <f t="shared" si="227"/>
        <v>44486</v>
      </c>
      <c r="D638" s="28">
        <f>'I Disease Parameters'!$E$6/(1000*365)</f>
        <v>2.4383561643835616E-5</v>
      </c>
      <c r="E638" s="28">
        <f>'I Disease Parameters'!$E$7/(1000*365)</f>
        <v>1.3698630136986302E-5</v>
      </c>
      <c r="F638" s="27">
        <f>(1-'I Disease Parameters'!$E$8)/'I Disease Parameters'!$E$10</f>
        <v>0.16200000000000001</v>
      </c>
      <c r="G638" s="27">
        <f>'I Disease Parameters'!$E$8/'I Disease Parameters'!$E$11</f>
        <v>3.7999999999999999E-2</v>
      </c>
      <c r="H638" s="27">
        <f>1/'I Disease Parameters'!$E$12</f>
        <v>0.05</v>
      </c>
      <c r="I638" s="27">
        <f>'I Disease Parameters'!$E$9/'I Disease Parameters'!$E$14</f>
        <v>0</v>
      </c>
      <c r="J638" s="82">
        <f t="shared" si="247"/>
        <v>2.9622548171950012</v>
      </c>
      <c r="K638" s="60">
        <f t="shared" si="248"/>
        <v>0.96147505943347544</v>
      </c>
      <c r="L638" s="30">
        <f t="shared" si="249"/>
        <v>0.98499999999999999</v>
      </c>
      <c r="M638" s="27">
        <f>J638/'I Disease Parameters'!$E$12</f>
        <v>0.14811274085975007</v>
      </c>
      <c r="N638" s="27">
        <f>K638/'I Disease Parameters'!$E$13</f>
        <v>4.8073752971673774E-2</v>
      </c>
      <c r="O638" s="27">
        <f>L638/'I Disease Parameters'!$E$13</f>
        <v>4.9250000000000002E-2</v>
      </c>
      <c r="P638" s="27">
        <f>(1-L638)/'I Disease Parameters'!$E$13</f>
        <v>7.5000000000000067E-4</v>
      </c>
      <c r="Q638" s="19">
        <f t="shared" si="228"/>
        <v>593821.65169591864</v>
      </c>
      <c r="R638" s="17">
        <f t="shared" si="229"/>
        <v>0.44274922697885855</v>
      </c>
      <c r="S638" s="17">
        <f t="shared" si="230"/>
        <v>4.527366358652368</v>
      </c>
      <c r="T638" s="17">
        <f t="shared" si="231"/>
        <v>1.061974824955926</v>
      </c>
      <c r="U638" s="17">
        <f t="shared" si="232"/>
        <v>5235392.6649352312</v>
      </c>
      <c r="V638" s="17">
        <f t="shared" si="233"/>
        <v>15045.790260989279</v>
      </c>
      <c r="W638" s="17">
        <f t="shared" si="234"/>
        <v>5829220.3487215601</v>
      </c>
      <c r="X638" s="18">
        <f t="shared" ca="1" si="225"/>
        <v>218477.31787760227</v>
      </c>
      <c r="Y638" s="17">
        <f t="shared" si="235"/>
        <v>133.92683108977508</v>
      </c>
      <c r="Z638" s="17">
        <f t="shared" si="236"/>
        <v>-1.5575942777302731E-2</v>
      </c>
      <c r="AA638" s="17">
        <f t="shared" si="237"/>
        <v>-0.16019353008555903</v>
      </c>
      <c r="AB638" s="17">
        <f t="shared" si="238"/>
        <v>-3.7576260148098672E-2</v>
      </c>
      <c r="AC638" s="17">
        <f t="shared" si="239"/>
        <v>-71.430155348964036</v>
      </c>
      <c r="AD638" s="18">
        <f t="shared" si="240"/>
        <v>8.2466331332398113E-4</v>
      </c>
      <c r="AE638" s="19">
        <f>IF($B638&gt;$C$1,"",p_2*$Q637*($S637/$W637)+p_3*$Q637*($T637/$W637))</f>
        <v>7.6095369600912469E-2</v>
      </c>
      <c r="AF638" s="17">
        <f>IF($B638&gt;$C$1,"",p_4*$R637)</f>
        <v>7.4248677500498128E-2</v>
      </c>
      <c r="AG638" s="17">
        <f>IF($B638&gt;$C$1,"",p_5*$R637)</f>
        <v>1.7416356450734128E-2</v>
      </c>
      <c r="AH638" s="18">
        <f t="shared" si="241"/>
        <v>9.1665033951232253E-2</v>
      </c>
      <c r="AI638" s="72"/>
      <c r="AJ638" s="73"/>
      <c r="AK638" s="73"/>
      <c r="AL638" s="72"/>
      <c r="AM638" s="73"/>
      <c r="AN638" s="73">
        <f t="shared" si="242"/>
        <v>518</v>
      </c>
      <c r="AO638" s="19" t="str">
        <f t="shared" ca="1" si="243"/>
        <v>-</v>
      </c>
      <c r="AP638" s="17" t="str">
        <f t="shared" ca="1" si="244"/>
        <v>-</v>
      </c>
      <c r="AQ638" s="17" t="str">
        <f t="shared" ca="1" si="245"/>
        <v>-</v>
      </c>
      <c r="AR638" s="66" t="str">
        <f t="shared" ca="1" si="246"/>
        <v>-</v>
      </c>
    </row>
    <row r="639" spans="1:44" s="1" customFormat="1" ht="12" x14ac:dyDescent="0.35">
      <c r="A639" s="84"/>
      <c r="B639" s="40">
        <f t="shared" si="226"/>
        <v>636</v>
      </c>
      <c r="C639" s="41">
        <f t="shared" si="227"/>
        <v>44487</v>
      </c>
      <c r="D639" s="28">
        <f>'I Disease Parameters'!$E$6/(1000*365)</f>
        <v>2.4383561643835616E-5</v>
      </c>
      <c r="E639" s="28">
        <f>'I Disease Parameters'!$E$7/(1000*365)</f>
        <v>1.3698630136986302E-5</v>
      </c>
      <c r="F639" s="27">
        <f>(1-'I Disease Parameters'!$E$8)/'I Disease Parameters'!$E$10</f>
        <v>0.16200000000000001</v>
      </c>
      <c r="G639" s="27">
        <f>'I Disease Parameters'!$E$8/'I Disease Parameters'!$E$11</f>
        <v>3.7999999999999999E-2</v>
      </c>
      <c r="H639" s="27">
        <f>1/'I Disease Parameters'!$E$12</f>
        <v>0.05</v>
      </c>
      <c r="I639" s="27">
        <f>'I Disease Parameters'!$E$9/'I Disease Parameters'!$E$14</f>
        <v>0</v>
      </c>
      <c r="J639" s="82">
        <f t="shared" si="247"/>
        <v>2.9622548171950012</v>
      </c>
      <c r="K639" s="60">
        <f t="shared" si="248"/>
        <v>0.96147505943347544</v>
      </c>
      <c r="L639" s="30">
        <f t="shared" si="249"/>
        <v>0.98499999999999999</v>
      </c>
      <c r="M639" s="27">
        <f>J639/'I Disease Parameters'!$E$12</f>
        <v>0.14811274085975007</v>
      </c>
      <c r="N639" s="27">
        <f>K639/'I Disease Parameters'!$E$13</f>
        <v>4.8073752971673774E-2</v>
      </c>
      <c r="O639" s="27">
        <f>L639/'I Disease Parameters'!$E$13</f>
        <v>4.9250000000000002E-2</v>
      </c>
      <c r="P639" s="27">
        <f>(1-L639)/'I Disease Parameters'!$E$13</f>
        <v>7.5000000000000067E-4</v>
      </c>
      <c r="Q639" s="19">
        <f t="shared" si="228"/>
        <v>593955.58079578693</v>
      </c>
      <c r="R639" s="17">
        <f t="shared" si="229"/>
        <v>0.42770398289800504</v>
      </c>
      <c r="S639" s="17">
        <f t="shared" si="230"/>
        <v>4.3726613967730827</v>
      </c>
      <c r="T639" s="17">
        <f t="shared" si="231"/>
        <v>1.0256860067329843</v>
      </c>
      <c r="U639" s="17">
        <f t="shared" si="232"/>
        <v>5235321.2258980703</v>
      </c>
      <c r="V639" s="17">
        <f t="shared" si="233"/>
        <v>15045.791057470398</v>
      </c>
      <c r="W639" s="17">
        <f t="shared" si="234"/>
        <v>5829282.6327452436</v>
      </c>
      <c r="X639" s="18">
        <f t="shared" ca="1" si="225"/>
        <v>218477.31787760227</v>
      </c>
      <c r="Y639" s="17">
        <f t="shared" si="235"/>
        <v>133.92909986828454</v>
      </c>
      <c r="Z639" s="17">
        <f t="shared" si="236"/>
        <v>-1.5045244080853504E-2</v>
      </c>
      <c r="AA639" s="17">
        <f t="shared" si="237"/>
        <v>-0.15470496187928529</v>
      </c>
      <c r="AB639" s="17">
        <f t="shared" si="238"/>
        <v>-3.6288818222941721E-2</v>
      </c>
      <c r="AC639" s="17">
        <f t="shared" si="239"/>
        <v>-71.439037160947919</v>
      </c>
      <c r="AD639" s="18">
        <f t="shared" si="240"/>
        <v>7.9648111932328902E-4</v>
      </c>
      <c r="AE639" s="19">
        <f>IF($B639&gt;$C$1,"",p_2*$Q638*($S638/$W638)+p_3*$Q638*($T638/$W638))</f>
        <v>7.3510666372821942E-2</v>
      </c>
      <c r="AF639" s="17">
        <f>IF($B639&gt;$C$1,"",p_4*$R638)</f>
        <v>7.1725374770575084E-2</v>
      </c>
      <c r="AG639" s="17">
        <f>IF($B639&gt;$C$1,"",p_5*$R638)</f>
        <v>1.6824470625196625E-2</v>
      </c>
      <c r="AH639" s="18">
        <f t="shared" si="241"/>
        <v>8.8549845395771709E-2</v>
      </c>
      <c r="AI639" s="72"/>
      <c r="AJ639" s="73"/>
      <c r="AK639" s="73"/>
      <c r="AL639" s="72"/>
      <c r="AM639" s="73"/>
      <c r="AN639" s="73">
        <f t="shared" si="242"/>
        <v>518</v>
      </c>
      <c r="AO639" s="19" t="str">
        <f t="shared" ca="1" si="243"/>
        <v>-</v>
      </c>
      <c r="AP639" s="17" t="str">
        <f t="shared" ca="1" si="244"/>
        <v>-</v>
      </c>
      <c r="AQ639" s="17" t="str">
        <f t="shared" ca="1" si="245"/>
        <v>-</v>
      </c>
      <c r="AR639" s="66" t="str">
        <f t="shared" ca="1" si="246"/>
        <v>-</v>
      </c>
    </row>
    <row r="640" spans="1:44" s="1" customFormat="1" ht="12" x14ac:dyDescent="0.35">
      <c r="A640" s="84"/>
      <c r="B640" s="40">
        <f t="shared" si="226"/>
        <v>637</v>
      </c>
      <c r="C640" s="41">
        <f t="shared" si="227"/>
        <v>44488</v>
      </c>
      <c r="D640" s="28">
        <f>'I Disease Parameters'!$E$6/(1000*365)</f>
        <v>2.4383561643835616E-5</v>
      </c>
      <c r="E640" s="28">
        <f>'I Disease Parameters'!$E$7/(1000*365)</f>
        <v>1.3698630136986302E-5</v>
      </c>
      <c r="F640" s="27">
        <f>(1-'I Disease Parameters'!$E$8)/'I Disease Parameters'!$E$10</f>
        <v>0.16200000000000001</v>
      </c>
      <c r="G640" s="27">
        <f>'I Disease Parameters'!$E$8/'I Disease Parameters'!$E$11</f>
        <v>3.7999999999999999E-2</v>
      </c>
      <c r="H640" s="27">
        <f>1/'I Disease Parameters'!$E$12</f>
        <v>0.05</v>
      </c>
      <c r="I640" s="27">
        <f>'I Disease Parameters'!$E$9/'I Disease Parameters'!$E$14</f>
        <v>0</v>
      </c>
      <c r="J640" s="82">
        <f t="shared" si="247"/>
        <v>2.9622548171950012</v>
      </c>
      <c r="K640" s="60">
        <f t="shared" si="248"/>
        <v>0.96147505943347544</v>
      </c>
      <c r="L640" s="30">
        <f t="shared" si="249"/>
        <v>0.98499999999999999</v>
      </c>
      <c r="M640" s="27">
        <f>J640/'I Disease Parameters'!$E$12</f>
        <v>0.14811274085975007</v>
      </c>
      <c r="N640" s="27">
        <f>K640/'I Disease Parameters'!$E$13</f>
        <v>4.8073752971673774E-2</v>
      </c>
      <c r="O640" s="27">
        <f>L640/'I Disease Parameters'!$E$13</f>
        <v>4.9250000000000002E-2</v>
      </c>
      <c r="P640" s="27">
        <f>(1-L640)/'I Disease Parameters'!$E$13</f>
        <v>7.5000000000000067E-4</v>
      </c>
      <c r="Q640" s="19">
        <f t="shared" si="228"/>
        <v>594089.51207640057</v>
      </c>
      <c r="R640" s="17">
        <f t="shared" si="229"/>
        <v>0.41317130956973741</v>
      </c>
      <c r="S640" s="17">
        <f t="shared" si="230"/>
        <v>4.2232564726927162</v>
      </c>
      <c r="T640" s="17">
        <f t="shared" si="231"/>
        <v>0.99064040725321645</v>
      </c>
      <c r="U640" s="17">
        <f t="shared" si="232"/>
        <v>5235249.7783170538</v>
      </c>
      <c r="V640" s="17">
        <f t="shared" si="233"/>
        <v>15045.791826734903</v>
      </c>
      <c r="W640" s="17">
        <f t="shared" si="234"/>
        <v>5829344.9174616439</v>
      </c>
      <c r="X640" s="18">
        <f t="shared" ca="1" si="225"/>
        <v>218477.31787760227</v>
      </c>
      <c r="Y640" s="17">
        <f t="shared" si="235"/>
        <v>133.93128061364405</v>
      </c>
      <c r="Z640" s="17">
        <f t="shared" si="236"/>
        <v>-1.4532673328267631E-2</v>
      </c>
      <c r="AA640" s="17">
        <f t="shared" si="237"/>
        <v>-0.14940492408036654</v>
      </c>
      <c r="AB640" s="17">
        <f t="shared" si="238"/>
        <v>-3.5045599479767819E-2</v>
      </c>
      <c r="AC640" s="17">
        <f t="shared" si="239"/>
        <v>-71.447581016458571</v>
      </c>
      <c r="AD640" s="18">
        <f t="shared" si="240"/>
        <v>7.6926450492464937E-4</v>
      </c>
      <c r="AE640" s="19">
        <f>IF($B640&gt;$C$1,"",p_2*$Q639*($S639/$W639)+p_3*$Q639*($T639/$W639))</f>
        <v>7.1013982210003171E-2</v>
      </c>
      <c r="AF640" s="17">
        <f>IF($B640&gt;$C$1,"",p_4*$R639)</f>
        <v>6.9288045229476819E-2</v>
      </c>
      <c r="AG640" s="17">
        <f>IF($B640&gt;$C$1,"",p_5*$R639)</f>
        <v>1.6252751350124193E-2</v>
      </c>
      <c r="AH640" s="18">
        <f t="shared" si="241"/>
        <v>8.5540796579601008E-2</v>
      </c>
      <c r="AI640" s="72"/>
      <c r="AJ640" s="73"/>
      <c r="AK640" s="73"/>
      <c r="AL640" s="72"/>
      <c r="AM640" s="73"/>
      <c r="AN640" s="73">
        <f t="shared" si="242"/>
        <v>518</v>
      </c>
      <c r="AO640" s="19" t="str">
        <f t="shared" ca="1" si="243"/>
        <v>-</v>
      </c>
      <c r="AP640" s="17" t="str">
        <f t="shared" ca="1" si="244"/>
        <v>-</v>
      </c>
      <c r="AQ640" s="17" t="str">
        <f t="shared" ca="1" si="245"/>
        <v>-</v>
      </c>
      <c r="AR640" s="66" t="str">
        <f t="shared" ca="1" si="246"/>
        <v>-</v>
      </c>
    </row>
    <row r="641" spans="1:44" s="1" customFormat="1" ht="12" x14ac:dyDescent="0.35">
      <c r="A641" s="84"/>
      <c r="B641" s="40">
        <f t="shared" si="226"/>
        <v>638</v>
      </c>
      <c r="C641" s="41">
        <f t="shared" si="227"/>
        <v>44489</v>
      </c>
      <c r="D641" s="28">
        <f>'I Disease Parameters'!$E$6/(1000*365)</f>
        <v>2.4383561643835616E-5</v>
      </c>
      <c r="E641" s="28">
        <f>'I Disease Parameters'!$E$7/(1000*365)</f>
        <v>1.3698630136986302E-5</v>
      </c>
      <c r="F641" s="27">
        <f>(1-'I Disease Parameters'!$E$8)/'I Disease Parameters'!$E$10</f>
        <v>0.16200000000000001</v>
      </c>
      <c r="G641" s="27">
        <f>'I Disease Parameters'!$E$8/'I Disease Parameters'!$E$11</f>
        <v>3.7999999999999999E-2</v>
      </c>
      <c r="H641" s="27">
        <f>1/'I Disease Parameters'!$E$12</f>
        <v>0.05</v>
      </c>
      <c r="I641" s="27">
        <f>'I Disease Parameters'!$E$9/'I Disease Parameters'!$E$14</f>
        <v>0</v>
      </c>
      <c r="J641" s="82">
        <f t="shared" si="247"/>
        <v>2.9622548171950012</v>
      </c>
      <c r="K641" s="60">
        <f t="shared" si="248"/>
        <v>0.96147505943347544</v>
      </c>
      <c r="L641" s="30">
        <f t="shared" si="249"/>
        <v>0.98499999999999999</v>
      </c>
      <c r="M641" s="27">
        <f>J641/'I Disease Parameters'!$E$12</f>
        <v>0.14811274085975007</v>
      </c>
      <c r="N641" s="27">
        <f>K641/'I Disease Parameters'!$E$13</f>
        <v>4.8073752971673774E-2</v>
      </c>
      <c r="O641" s="27">
        <f>L641/'I Disease Parameters'!$E$13</f>
        <v>4.9250000000000002E-2</v>
      </c>
      <c r="P641" s="27">
        <f>(1-L641)/'I Disease Parameters'!$E$13</f>
        <v>7.5000000000000067E-4</v>
      </c>
      <c r="Q641" s="19">
        <f t="shared" si="228"/>
        <v>594223.4454527325</v>
      </c>
      <c r="R641" s="17">
        <f t="shared" si="229"/>
        <v>0.39913369984870023</v>
      </c>
      <c r="S641" s="17">
        <f t="shared" si="230"/>
        <v>4.0789695483799848</v>
      </c>
      <c r="T641" s="17">
        <f t="shared" si="231"/>
        <v>0.95679532623766772</v>
      </c>
      <c r="U641" s="17">
        <f t="shared" si="232"/>
        <v>5235178.3225185294</v>
      </c>
      <c r="V641" s="17">
        <f t="shared" si="233"/>
        <v>15045.79256971521</v>
      </c>
      <c r="W641" s="17">
        <f t="shared" si="234"/>
        <v>5829407.2028698362</v>
      </c>
      <c r="X641" s="18">
        <f t="shared" ca="1" si="225"/>
        <v>218477.31787760227</v>
      </c>
      <c r="Y641" s="17">
        <f t="shared" si="235"/>
        <v>133.93337633193005</v>
      </c>
      <c r="Z641" s="17">
        <f t="shared" si="236"/>
        <v>-1.4037609721037181E-2</v>
      </c>
      <c r="AA641" s="17">
        <f t="shared" si="237"/>
        <v>-0.14428692431273138</v>
      </c>
      <c r="AB641" s="17">
        <f t="shared" si="238"/>
        <v>-3.3845081015548728E-2</v>
      </c>
      <c r="AC641" s="17">
        <f t="shared" si="239"/>
        <v>-71.455798524431884</v>
      </c>
      <c r="AD641" s="18">
        <f t="shared" si="240"/>
        <v>7.4298030631325673E-4</v>
      </c>
      <c r="AE641" s="19">
        <f>IF($B641&gt;$C$1,"",p_2*$Q640*($S640/$W640)+p_3*$Q640*($T640/$W640))</f>
        <v>6.8602312073863317E-2</v>
      </c>
      <c r="AF641" s="17">
        <f>IF($B641&gt;$C$1,"",p_4*$R640)</f>
        <v>6.6933752150297468E-2</v>
      </c>
      <c r="AG641" s="17">
        <f>IF($B641&gt;$C$1,"",p_5*$R640)</f>
        <v>1.570050976365002E-2</v>
      </c>
      <c r="AH641" s="18">
        <f t="shared" si="241"/>
        <v>8.2634261913947488E-2</v>
      </c>
      <c r="AI641" s="72"/>
      <c r="AJ641" s="73"/>
      <c r="AK641" s="73"/>
      <c r="AL641" s="72"/>
      <c r="AM641" s="73"/>
      <c r="AN641" s="73">
        <f t="shared" si="242"/>
        <v>518</v>
      </c>
      <c r="AO641" s="19" t="str">
        <f t="shared" ca="1" si="243"/>
        <v>-</v>
      </c>
      <c r="AP641" s="17" t="str">
        <f t="shared" ca="1" si="244"/>
        <v>-</v>
      </c>
      <c r="AQ641" s="17" t="str">
        <f t="shared" ca="1" si="245"/>
        <v>-</v>
      </c>
      <c r="AR641" s="66" t="str">
        <f t="shared" ca="1" si="246"/>
        <v>-</v>
      </c>
    </row>
    <row r="642" spans="1:44" s="1" customFormat="1" ht="12" x14ac:dyDescent="0.35">
      <c r="A642" s="84"/>
      <c r="B642" s="40">
        <f t="shared" si="226"/>
        <v>639</v>
      </c>
      <c r="C642" s="41">
        <f t="shared" si="227"/>
        <v>44490</v>
      </c>
      <c r="D642" s="28">
        <f>'I Disease Parameters'!$E$6/(1000*365)</f>
        <v>2.4383561643835616E-5</v>
      </c>
      <c r="E642" s="28">
        <f>'I Disease Parameters'!$E$7/(1000*365)</f>
        <v>1.3698630136986302E-5</v>
      </c>
      <c r="F642" s="27">
        <f>(1-'I Disease Parameters'!$E$8)/'I Disease Parameters'!$E$10</f>
        <v>0.16200000000000001</v>
      </c>
      <c r="G642" s="27">
        <f>'I Disease Parameters'!$E$8/'I Disease Parameters'!$E$11</f>
        <v>3.7999999999999999E-2</v>
      </c>
      <c r="H642" s="27">
        <f>1/'I Disease Parameters'!$E$12</f>
        <v>0.05</v>
      </c>
      <c r="I642" s="27">
        <f>'I Disease Parameters'!$E$9/'I Disease Parameters'!$E$14</f>
        <v>0</v>
      </c>
      <c r="J642" s="82">
        <f t="shared" si="247"/>
        <v>2.9622548171950012</v>
      </c>
      <c r="K642" s="60">
        <f t="shared" si="248"/>
        <v>0.96147505943347544</v>
      </c>
      <c r="L642" s="30">
        <f t="shared" si="249"/>
        <v>0.98499999999999999</v>
      </c>
      <c r="M642" s="27">
        <f>J642/'I Disease Parameters'!$E$12</f>
        <v>0.14811274085975007</v>
      </c>
      <c r="N642" s="27">
        <f>K642/'I Disease Parameters'!$E$13</f>
        <v>4.8073752971673774E-2</v>
      </c>
      <c r="O642" s="27">
        <f>L642/'I Disease Parameters'!$E$13</f>
        <v>4.9250000000000002E-2</v>
      </c>
      <c r="P642" s="27">
        <f>(1-L642)/'I Disease Parameters'!$E$13</f>
        <v>7.5000000000000067E-4</v>
      </c>
      <c r="Q642" s="19">
        <f t="shared" si="228"/>
        <v>594357.38084265904</v>
      </c>
      <c r="R642" s="17">
        <f t="shared" si="229"/>
        <v>0.38557424607473878</v>
      </c>
      <c r="S642" s="17">
        <f t="shared" si="230"/>
        <v>3.9396248540412913</v>
      </c>
      <c r="T642" s="17">
        <f t="shared" si="231"/>
        <v>0.92410953373474403</v>
      </c>
      <c r="U642" s="17">
        <f t="shared" si="232"/>
        <v>5235106.8588176351</v>
      </c>
      <c r="V642" s="17">
        <f t="shared" si="233"/>
        <v>15045.793287311704</v>
      </c>
      <c r="W642" s="17">
        <f t="shared" si="234"/>
        <v>5829469.4889689283</v>
      </c>
      <c r="X642" s="18">
        <f t="shared" ca="1" si="225"/>
        <v>218477.31787760227</v>
      </c>
      <c r="Y642" s="17">
        <f t="shared" si="235"/>
        <v>133.93538992654067</v>
      </c>
      <c r="Z642" s="17">
        <f t="shared" si="236"/>
        <v>-1.355945377396145E-2</v>
      </c>
      <c r="AA642" s="17">
        <f t="shared" si="237"/>
        <v>-0.13934469433869356</v>
      </c>
      <c r="AB642" s="17">
        <f t="shared" si="238"/>
        <v>-3.2685792502923694E-2</v>
      </c>
      <c r="AC642" s="17">
        <f t="shared" si="239"/>
        <v>-71.463700894266367</v>
      </c>
      <c r="AD642" s="18">
        <f t="shared" si="240"/>
        <v>7.1759649472369347E-4</v>
      </c>
      <c r="AE642" s="19">
        <f>IF($B642&gt;$C$1,"",p_2*$Q641*($S641/$W641)+p_3*$Q641*($T641/$W641))</f>
        <v>6.6272753780708016E-2</v>
      </c>
      <c r="AF642" s="17">
        <f>IF($B642&gt;$C$1,"",p_4*$R641)</f>
        <v>6.4659659375489439E-2</v>
      </c>
      <c r="AG642" s="17">
        <f>IF($B642&gt;$C$1,"",p_5*$R641)</f>
        <v>1.5167080594250608E-2</v>
      </c>
      <c r="AH642" s="18">
        <f t="shared" si="241"/>
        <v>7.9826739969740046E-2</v>
      </c>
      <c r="AI642" s="72"/>
      <c r="AJ642" s="73"/>
      <c r="AK642" s="73"/>
      <c r="AL642" s="72"/>
      <c r="AM642" s="73"/>
      <c r="AN642" s="73">
        <f t="shared" si="242"/>
        <v>518</v>
      </c>
      <c r="AO642" s="19" t="str">
        <f t="shared" ca="1" si="243"/>
        <v>-</v>
      </c>
      <c r="AP642" s="17" t="str">
        <f t="shared" ca="1" si="244"/>
        <v>-</v>
      </c>
      <c r="AQ642" s="17" t="str">
        <f t="shared" ca="1" si="245"/>
        <v>-</v>
      </c>
      <c r="AR642" s="66" t="str">
        <f t="shared" ca="1" si="246"/>
        <v>-</v>
      </c>
    </row>
    <row r="643" spans="1:44" s="1" customFormat="1" ht="12" x14ac:dyDescent="0.35">
      <c r="A643" s="84"/>
      <c r="B643" s="40">
        <f t="shared" si="226"/>
        <v>640</v>
      </c>
      <c r="C643" s="41">
        <f t="shared" si="227"/>
        <v>44491</v>
      </c>
      <c r="D643" s="28">
        <f>'I Disease Parameters'!$E$6/(1000*365)</f>
        <v>2.4383561643835616E-5</v>
      </c>
      <c r="E643" s="28">
        <f>'I Disease Parameters'!$E$7/(1000*365)</f>
        <v>1.3698630136986302E-5</v>
      </c>
      <c r="F643" s="27">
        <f>(1-'I Disease Parameters'!$E$8)/'I Disease Parameters'!$E$10</f>
        <v>0.16200000000000001</v>
      </c>
      <c r="G643" s="27">
        <f>'I Disease Parameters'!$E$8/'I Disease Parameters'!$E$11</f>
        <v>3.7999999999999999E-2</v>
      </c>
      <c r="H643" s="27">
        <f>1/'I Disease Parameters'!$E$12</f>
        <v>0.05</v>
      </c>
      <c r="I643" s="27">
        <f>'I Disease Parameters'!$E$9/'I Disease Parameters'!$E$14</f>
        <v>0</v>
      </c>
      <c r="J643" s="82">
        <f t="shared" si="247"/>
        <v>2.9622548171950012</v>
      </c>
      <c r="K643" s="60">
        <f t="shared" si="248"/>
        <v>0.96147505943347544</v>
      </c>
      <c r="L643" s="30">
        <f t="shared" si="249"/>
        <v>0.98499999999999999</v>
      </c>
      <c r="M643" s="27">
        <f>J643/'I Disease Parameters'!$E$12</f>
        <v>0.14811274085975007</v>
      </c>
      <c r="N643" s="27">
        <f>K643/'I Disease Parameters'!$E$13</f>
        <v>4.8073752971673774E-2</v>
      </c>
      <c r="O643" s="27">
        <f>L643/'I Disease Parameters'!$E$13</f>
        <v>4.9250000000000002E-2</v>
      </c>
      <c r="P643" s="27">
        <f>(1-L643)/'I Disease Parameters'!$E$13</f>
        <v>7.5000000000000067E-4</v>
      </c>
      <c r="Q643" s="19">
        <f t="shared" si="228"/>
        <v>594491.31816686038</v>
      </c>
      <c r="R643" s="17">
        <f t="shared" si="229"/>
        <v>0.37247661949317395</v>
      </c>
      <c r="S643" s="17">
        <f t="shared" si="230"/>
        <v>3.8050526717395803</v>
      </c>
      <c r="T643" s="17">
        <f t="shared" si="231"/>
        <v>0.89254321936413816</v>
      </c>
      <c r="U643" s="17">
        <f t="shared" si="232"/>
        <v>5235035.3875186862</v>
      </c>
      <c r="V643" s="17">
        <f t="shared" si="233"/>
        <v>15045.793980393855</v>
      </c>
      <c r="W643" s="17">
        <f t="shared" si="234"/>
        <v>5829531.7757580569</v>
      </c>
      <c r="X643" s="18">
        <f t="shared" ca="1" si="225"/>
        <v>218477.31787760227</v>
      </c>
      <c r="Y643" s="17">
        <f t="shared" si="235"/>
        <v>133.93732420133892</v>
      </c>
      <c r="Z643" s="17">
        <f t="shared" si="236"/>
        <v>-1.3097626581564825E-2</v>
      </c>
      <c r="AA643" s="17">
        <f t="shared" si="237"/>
        <v>-0.13457218230171097</v>
      </c>
      <c r="AB643" s="17">
        <f t="shared" si="238"/>
        <v>-3.1566314370605864E-2</v>
      </c>
      <c r="AC643" s="17">
        <f t="shared" si="239"/>
        <v>-71.471298948861659</v>
      </c>
      <c r="AD643" s="18">
        <f t="shared" si="240"/>
        <v>6.930821509740781E-4</v>
      </c>
      <c r="AE643" s="19">
        <f>IF($B643&gt;$C$1,"",p_2*$Q642*($S642/$W642)+p_3*$Q642*($T642/$W642))</f>
        <v>6.4022504472370345E-2</v>
      </c>
      <c r="AF643" s="17">
        <f>IF($B643&gt;$C$1,"",p_4*$R642)</f>
        <v>6.2463027864107686E-2</v>
      </c>
      <c r="AG643" s="17">
        <f>IF($B643&gt;$C$1,"",p_5*$R642)</f>
        <v>1.4651821350840073E-2</v>
      </c>
      <c r="AH643" s="18">
        <f t="shared" si="241"/>
        <v>7.7114849214947753E-2</v>
      </c>
      <c r="AI643" s="72"/>
      <c r="AJ643" s="73"/>
      <c r="AK643" s="73"/>
      <c r="AL643" s="72"/>
      <c r="AM643" s="73"/>
      <c r="AN643" s="73">
        <f t="shared" si="242"/>
        <v>518</v>
      </c>
      <c r="AO643" s="19" t="str">
        <f t="shared" ca="1" si="243"/>
        <v>-</v>
      </c>
      <c r="AP643" s="17" t="str">
        <f t="shared" ca="1" si="244"/>
        <v>-</v>
      </c>
      <c r="AQ643" s="17" t="str">
        <f t="shared" ca="1" si="245"/>
        <v>-</v>
      </c>
      <c r="AR643" s="66" t="str">
        <f t="shared" ca="1" si="246"/>
        <v>-</v>
      </c>
    </row>
    <row r="644" spans="1:44" s="1" customFormat="1" ht="12" x14ac:dyDescent="0.35">
      <c r="A644" s="84"/>
      <c r="B644" s="40">
        <f t="shared" si="226"/>
        <v>641</v>
      </c>
      <c r="C644" s="41">
        <f t="shared" si="227"/>
        <v>44492</v>
      </c>
      <c r="D644" s="28">
        <f>'I Disease Parameters'!$E$6/(1000*365)</f>
        <v>2.4383561643835616E-5</v>
      </c>
      <c r="E644" s="28">
        <f>'I Disease Parameters'!$E$7/(1000*365)</f>
        <v>1.3698630136986302E-5</v>
      </c>
      <c r="F644" s="27">
        <f>(1-'I Disease Parameters'!$E$8)/'I Disease Parameters'!$E$10</f>
        <v>0.16200000000000001</v>
      </c>
      <c r="G644" s="27">
        <f>'I Disease Parameters'!$E$8/'I Disease Parameters'!$E$11</f>
        <v>3.7999999999999999E-2</v>
      </c>
      <c r="H644" s="27">
        <f>1/'I Disease Parameters'!$E$12</f>
        <v>0.05</v>
      </c>
      <c r="I644" s="27">
        <f>'I Disease Parameters'!$E$9/'I Disease Parameters'!$E$14</f>
        <v>0</v>
      </c>
      <c r="J644" s="82">
        <f t="shared" si="247"/>
        <v>2.9622548171950012</v>
      </c>
      <c r="K644" s="60">
        <f t="shared" si="248"/>
        <v>0.96147505943347544</v>
      </c>
      <c r="L644" s="30">
        <f t="shared" si="249"/>
        <v>0.98499999999999999</v>
      </c>
      <c r="M644" s="27">
        <f>J644/'I Disease Parameters'!$E$12</f>
        <v>0.14811274085975007</v>
      </c>
      <c r="N644" s="27">
        <f>K644/'I Disease Parameters'!$E$13</f>
        <v>4.8073752971673774E-2</v>
      </c>
      <c r="O644" s="27">
        <f>L644/'I Disease Parameters'!$E$13</f>
        <v>4.9250000000000002E-2</v>
      </c>
      <c r="P644" s="27">
        <f>(1-L644)/'I Disease Parameters'!$E$13</f>
        <v>7.5000000000000067E-4</v>
      </c>
      <c r="Q644" s="19">
        <f t="shared" si="228"/>
        <v>594625.25734872487</v>
      </c>
      <c r="R644" s="17">
        <f t="shared" si="229"/>
        <v>0.35982505038334689</v>
      </c>
      <c r="S644" s="17">
        <f t="shared" si="230"/>
        <v>3.6750891265012937</v>
      </c>
      <c r="T644" s="17">
        <f t="shared" si="231"/>
        <v>0.86205794331722851</v>
      </c>
      <c r="U644" s="17">
        <f t="shared" si="232"/>
        <v>5234963.9089155458</v>
      </c>
      <c r="V644" s="17">
        <f t="shared" si="233"/>
        <v>15045.79464980127</v>
      </c>
      <c r="W644" s="17">
        <f t="shared" si="234"/>
        <v>5829594.0632363912</v>
      </c>
      <c r="X644" s="18">
        <f t="shared" ref="X644:X707" ca="1" si="250">IF($B644&gt;$C$1,"",MAX(View_T_C))</f>
        <v>218477.31787760227</v>
      </c>
      <c r="Y644" s="17">
        <f t="shared" si="235"/>
        <v>133.93918186449446</v>
      </c>
      <c r="Z644" s="17">
        <f t="shared" si="236"/>
        <v>-1.2651569109827066E-2</v>
      </c>
      <c r="AA644" s="17">
        <f t="shared" si="237"/>
        <v>-0.12996354523828657</v>
      </c>
      <c r="AB644" s="17">
        <f t="shared" si="238"/>
        <v>-3.0485276046909648E-2</v>
      </c>
      <c r="AC644" s="17">
        <f t="shared" si="239"/>
        <v>-71.478603140451014</v>
      </c>
      <c r="AD644" s="18">
        <f t="shared" si="240"/>
        <v>6.6940741453436203E-4</v>
      </c>
      <c r="AE644" s="19">
        <f>IF($B644&gt;$C$1,"",p_2*$Q643*($S643/$W643)+p_3*$Q643*($T643/$W643))</f>
        <v>6.184885720825286E-2</v>
      </c>
      <c r="AF644" s="17">
        <f>IF($B644&gt;$C$1,"",p_4*$R643)</f>
        <v>6.0341212357894185E-2</v>
      </c>
      <c r="AG644" s="17">
        <f>IF($B644&gt;$C$1,"",p_5*$R643)</f>
        <v>1.4154111540740611E-2</v>
      </c>
      <c r="AH644" s="18">
        <f t="shared" si="241"/>
        <v>7.4495323898634794E-2</v>
      </c>
      <c r="AI644" s="72"/>
      <c r="AJ644" s="73"/>
      <c r="AK644" s="73"/>
      <c r="AL644" s="72"/>
      <c r="AM644" s="73"/>
      <c r="AN644" s="73">
        <f t="shared" si="242"/>
        <v>518</v>
      </c>
      <c r="AO644" s="19" t="str">
        <f t="shared" ca="1" si="243"/>
        <v>-</v>
      </c>
      <c r="AP644" s="17" t="str">
        <f t="shared" ca="1" si="244"/>
        <v>-</v>
      </c>
      <c r="AQ644" s="17" t="str">
        <f t="shared" ca="1" si="245"/>
        <v>-</v>
      </c>
      <c r="AR644" s="66" t="str">
        <f t="shared" ca="1" si="246"/>
        <v>-</v>
      </c>
    </row>
    <row r="645" spans="1:44" s="1" customFormat="1" ht="12" x14ac:dyDescent="0.35">
      <c r="A645" s="84"/>
      <c r="B645" s="40">
        <f t="shared" ref="B645:B708" si="251">IF($B644&gt;=$C$1,"",B644+1)</f>
        <v>642</v>
      </c>
      <c r="C645" s="41">
        <f t="shared" ref="C645:C708" si="252">IF($B645&gt;$C$1,"",C644+1)</f>
        <v>44493</v>
      </c>
      <c r="D645" s="28">
        <f>'I Disease Parameters'!$E$6/(1000*365)</f>
        <v>2.4383561643835616E-5</v>
      </c>
      <c r="E645" s="28">
        <f>'I Disease Parameters'!$E$7/(1000*365)</f>
        <v>1.3698630136986302E-5</v>
      </c>
      <c r="F645" s="27">
        <f>(1-'I Disease Parameters'!$E$8)/'I Disease Parameters'!$E$10</f>
        <v>0.16200000000000001</v>
      </c>
      <c r="G645" s="27">
        <f>'I Disease Parameters'!$E$8/'I Disease Parameters'!$E$11</f>
        <v>3.7999999999999999E-2</v>
      </c>
      <c r="H645" s="27">
        <f>1/'I Disease Parameters'!$E$12</f>
        <v>0.05</v>
      </c>
      <c r="I645" s="27">
        <f>'I Disease Parameters'!$E$9/'I Disease Parameters'!$E$14</f>
        <v>0</v>
      </c>
      <c r="J645" s="82">
        <f t="shared" si="247"/>
        <v>2.9622548171950012</v>
      </c>
      <c r="K645" s="60">
        <f t="shared" si="248"/>
        <v>0.96147505943347544</v>
      </c>
      <c r="L645" s="30">
        <f t="shared" si="249"/>
        <v>0.98499999999999999</v>
      </c>
      <c r="M645" s="27">
        <f>J645/'I Disease Parameters'!$E$12</f>
        <v>0.14811274085975007</v>
      </c>
      <c r="N645" s="27">
        <f>K645/'I Disease Parameters'!$E$13</f>
        <v>4.8073752971673774E-2</v>
      </c>
      <c r="O645" s="27">
        <f>L645/'I Disease Parameters'!$E$13</f>
        <v>4.9250000000000002E-2</v>
      </c>
      <c r="P645" s="27">
        <f>(1-L645)/'I Disease Parameters'!$E$13</f>
        <v>7.5000000000000067E-4</v>
      </c>
      <c r="Q645" s="19">
        <f t="shared" ref="Q645:Q708" si="253">IF($B645&gt;$C$1,"",Q644+p_0*$W644+p_9*$U644-p_1*$Q644-p_2*$Q644*($S644/$W644)-p_3*$Q644*($T644/$W644))</f>
        <v>594759.19831425603</v>
      </c>
      <c r="R645" s="17">
        <f t="shared" ref="R645:R708" si="254">IF($B645&gt;$C$1,"",R644+p_2*$Q644*($S644/$W644)+p_3*$Q644*($T644/$W644) - p_1*$R644- p_4*$R644 - p_5*$R644+AI644)</f>
        <v>0.34760430887099364</v>
      </c>
      <c r="S645" s="17">
        <f t="shared" ref="S645:S708" si="255">IF($B645&gt;$C$1,"",S644+p_4*$R644-p_1*$S644-p_6*$S644+AJ644)</f>
        <v>3.5495759846516668</v>
      </c>
      <c r="T645" s="17">
        <f t="shared" ref="T645:T708" si="256">IF($B645&gt;$C$1,"",T644+p_5*$R644-p_1*$T644-p_7*$T644-p_8*$T644+AK644)</f>
        <v>0.83261658905301206</v>
      </c>
      <c r="U645" s="17">
        <f t="shared" ref="U645:U708" si="257">IF($B645&gt;$C$1,"",U644+p_7*$T644+p_6*$S644-p_1*$U644-p_9*$U644)</f>
        <v>5234892.4232919877</v>
      </c>
      <c r="V645" s="17">
        <f t="shared" ref="V645:V708" si="258">IF($B645&gt;$C$1,"",V644+p_8*$T644)</f>
        <v>15045.795296344728</v>
      </c>
      <c r="W645" s="17">
        <f t="shared" ref="W645:W708" si="259">IF($B645&gt;$C$1,"",SUM($Q645:$U645))</f>
        <v>5829656.3514031265</v>
      </c>
      <c r="X645" s="18">
        <f t="shared" ca="1" si="250"/>
        <v>218477.31787760227</v>
      </c>
      <c r="Y645" s="17">
        <f t="shared" ref="Y645:Y708" si="260">IF($B645&gt;$C$1,"",Q645-Q644)</f>
        <v>133.94096553116105</v>
      </c>
      <c r="Z645" s="17">
        <f t="shared" ref="Z645:Z708" si="261">IF($B645&gt;$C$1,"",R645-R644)</f>
        <v>-1.222074151235325E-2</v>
      </c>
      <c r="AA645" s="17">
        <f t="shared" ref="AA645:AA708" si="262">IF($B645&gt;$C$1,"",S645-S644)</f>
        <v>-0.12551314184962692</v>
      </c>
      <c r="AB645" s="17">
        <f t="shared" ref="AB645:AB708" si="263">IF($B645&gt;$C$1,"",T645-T644)</f>
        <v>-2.9441354264216457E-2</v>
      </c>
      <c r="AC645" s="17">
        <f t="shared" ref="AC645:AC708" si="264">IF($B645&gt;$C$1,"",U645-U644)</f>
        <v>-71.485623558051884</v>
      </c>
      <c r="AD645" s="18">
        <f t="shared" ref="AD645:AD708" si="265">IF($B645&gt;$C$1,"",V645-V644)</f>
        <v>6.4654345806047786E-4</v>
      </c>
      <c r="AE645" s="19">
        <f>IF($B645&gt;$C$1,"",p_2*$Q644*($S644/$W644)+p_3*$Q644*($T644/$W644))</f>
        <v>5.9749197674595328E-2</v>
      </c>
      <c r="AF645" s="17">
        <f>IF($B645&gt;$C$1,"",p_4*$R644)</f>
        <v>5.8291658162102196E-2</v>
      </c>
      <c r="AG645" s="17">
        <f>IF($B645&gt;$C$1,"",p_5*$R644)</f>
        <v>1.3673351914567181E-2</v>
      </c>
      <c r="AH645" s="18">
        <f t="shared" si="241"/>
        <v>7.1965010076669375E-2</v>
      </c>
      <c r="AI645" s="72"/>
      <c r="AJ645" s="73"/>
      <c r="AK645" s="73"/>
      <c r="AL645" s="72"/>
      <c r="AM645" s="73"/>
      <c r="AN645" s="73">
        <f t="shared" si="242"/>
        <v>518</v>
      </c>
      <c r="AO645" s="19" t="str">
        <f t="shared" ca="1" si="243"/>
        <v>-</v>
      </c>
      <c r="AP645" s="17" t="str">
        <f t="shared" ca="1" si="244"/>
        <v>-</v>
      </c>
      <c r="AQ645" s="17" t="str">
        <f t="shared" ca="1" si="245"/>
        <v>-</v>
      </c>
      <c r="AR645" s="66" t="str">
        <f t="shared" ca="1" si="246"/>
        <v>-</v>
      </c>
    </row>
    <row r="646" spans="1:44" s="1" customFormat="1" ht="12" x14ac:dyDescent="0.35">
      <c r="A646" s="84"/>
      <c r="B646" s="40">
        <f t="shared" si="251"/>
        <v>643</v>
      </c>
      <c r="C646" s="41">
        <f t="shared" si="252"/>
        <v>44494</v>
      </c>
      <c r="D646" s="28">
        <f>'I Disease Parameters'!$E$6/(1000*365)</f>
        <v>2.4383561643835616E-5</v>
      </c>
      <c r="E646" s="28">
        <f>'I Disease Parameters'!$E$7/(1000*365)</f>
        <v>1.3698630136986302E-5</v>
      </c>
      <c r="F646" s="27">
        <f>(1-'I Disease Parameters'!$E$8)/'I Disease Parameters'!$E$10</f>
        <v>0.16200000000000001</v>
      </c>
      <c r="G646" s="27">
        <f>'I Disease Parameters'!$E$8/'I Disease Parameters'!$E$11</f>
        <v>3.7999999999999999E-2</v>
      </c>
      <c r="H646" s="27">
        <f>1/'I Disease Parameters'!$E$12</f>
        <v>0.05</v>
      </c>
      <c r="I646" s="27">
        <f>'I Disease Parameters'!$E$9/'I Disease Parameters'!$E$14</f>
        <v>0</v>
      </c>
      <c r="J646" s="82">
        <f t="shared" si="247"/>
        <v>2.9622548171950012</v>
      </c>
      <c r="K646" s="60">
        <f t="shared" si="248"/>
        <v>0.96147505943347544</v>
      </c>
      <c r="L646" s="30">
        <f t="shared" si="249"/>
        <v>0.98499999999999999</v>
      </c>
      <c r="M646" s="27">
        <f>J646/'I Disease Parameters'!$E$12</f>
        <v>0.14811274085975007</v>
      </c>
      <c r="N646" s="27">
        <f>K646/'I Disease Parameters'!$E$13</f>
        <v>4.8073752971673774E-2</v>
      </c>
      <c r="O646" s="27">
        <f>L646/'I Disease Parameters'!$E$13</f>
        <v>4.9250000000000002E-2</v>
      </c>
      <c r="P646" s="27">
        <f>(1-L646)/'I Disease Parameters'!$E$13</f>
        <v>7.5000000000000067E-4</v>
      </c>
      <c r="Q646" s="19">
        <f t="shared" si="253"/>
        <v>594893.14099198347</v>
      </c>
      <c r="R646" s="17">
        <f t="shared" si="254"/>
        <v>0.33579968640085961</v>
      </c>
      <c r="S646" s="17">
        <f t="shared" si="255"/>
        <v>3.4283604591276275</v>
      </c>
      <c r="T646" s="17">
        <f t="shared" si="256"/>
        <v>0.80418331763076001</v>
      </c>
      <c r="U646" s="17">
        <f t="shared" si="257"/>
        <v>5234820.9309220407</v>
      </c>
      <c r="V646" s="17">
        <f t="shared" si="258"/>
        <v>15045.79592080717</v>
      </c>
      <c r="W646" s="17">
        <f t="shared" si="259"/>
        <v>5829718.6402574871</v>
      </c>
      <c r="X646" s="18">
        <f t="shared" ca="1" si="250"/>
        <v>218477.31787760227</v>
      </c>
      <c r="Y646" s="17">
        <f t="shared" si="260"/>
        <v>133.94267772743478</v>
      </c>
      <c r="Z646" s="17">
        <f t="shared" si="261"/>
        <v>-1.180462247013403E-2</v>
      </c>
      <c r="AA646" s="17">
        <f t="shared" si="262"/>
        <v>-0.12121552552403925</v>
      </c>
      <c r="AB646" s="17">
        <f t="shared" si="263"/>
        <v>-2.8433271422252049E-2</v>
      </c>
      <c r="AC646" s="17">
        <f t="shared" si="264"/>
        <v>-71.49236994702369</v>
      </c>
      <c r="AD646" s="18">
        <f t="shared" si="265"/>
        <v>6.2446244191960432E-4</v>
      </c>
      <c r="AE646" s="19">
        <f>IF($B646&gt;$C$1,"",p_2*$Q645*($S645/$W645)+p_3*$Q645*($T645/$W645))</f>
        <v>5.7721001006925871E-2</v>
      </c>
      <c r="AF646" s="17">
        <f>IF($B646&gt;$C$1,"",p_4*$R645)</f>
        <v>5.6311898037100974E-2</v>
      </c>
      <c r="AG646" s="17">
        <f>IF($B646&gt;$C$1,"",p_5*$R645)</f>
        <v>1.3208963737097758E-2</v>
      </c>
      <c r="AH646" s="18">
        <f t="shared" ref="AH646:AH709" si="266">IF($B646&gt;$C$1,"",AG646+AF646)</f>
        <v>6.9520861774198736E-2</v>
      </c>
      <c r="AI646" s="72"/>
      <c r="AJ646" s="73"/>
      <c r="AK646" s="73"/>
      <c r="AL646" s="72"/>
      <c r="AM646" s="73"/>
      <c r="AN646" s="73">
        <f t="shared" ref="AN646:AN709" si="267">AM646+AN645</f>
        <v>518</v>
      </c>
      <c r="AO646" s="19" t="str">
        <f t="shared" ref="AO646:AO709" ca="1" si="268">IF($C646&gt;=TODAY(),"-",(AL646-AD646)^2)</f>
        <v>-</v>
      </c>
      <c r="AP646" s="17" t="str">
        <f t="shared" ref="AP646:AP709" ca="1" si="269">IF($C646&gt;=TODAY(),"-",(AM646-AH646)^2)</f>
        <v>-</v>
      </c>
      <c r="AQ646" s="17" t="str">
        <f t="shared" ref="AQ646:AQ709" ca="1" si="270">IF($C646&gt;=TODAY(),"-",AO646*$AO$2+AP646*$AP$2)</f>
        <v>-</v>
      </c>
      <c r="AR646" s="66" t="str">
        <f t="shared" ref="AR646:AR709" ca="1" si="271">IF($C646&gt;=TODAY(),"-",($AR$2)^((TODAY()-C646-1)))</f>
        <v>-</v>
      </c>
    </row>
    <row r="647" spans="1:44" s="1" customFormat="1" ht="12" x14ac:dyDescent="0.35">
      <c r="A647" s="84"/>
      <c r="B647" s="40">
        <f t="shared" si="251"/>
        <v>644</v>
      </c>
      <c r="C647" s="41">
        <f t="shared" si="252"/>
        <v>44495</v>
      </c>
      <c r="D647" s="28">
        <f>'I Disease Parameters'!$E$6/(1000*365)</f>
        <v>2.4383561643835616E-5</v>
      </c>
      <c r="E647" s="28">
        <f>'I Disease Parameters'!$E$7/(1000*365)</f>
        <v>1.3698630136986302E-5</v>
      </c>
      <c r="F647" s="27">
        <f>(1-'I Disease Parameters'!$E$8)/'I Disease Parameters'!$E$10</f>
        <v>0.16200000000000001</v>
      </c>
      <c r="G647" s="27">
        <f>'I Disease Parameters'!$E$8/'I Disease Parameters'!$E$11</f>
        <v>3.7999999999999999E-2</v>
      </c>
      <c r="H647" s="27">
        <f>1/'I Disease Parameters'!$E$12</f>
        <v>0.05</v>
      </c>
      <c r="I647" s="27">
        <f>'I Disease Parameters'!$E$9/'I Disease Parameters'!$E$14</f>
        <v>0</v>
      </c>
      <c r="J647" s="82">
        <f t="shared" ref="J647:J710" si="272">J646</f>
        <v>2.9622548171950012</v>
      </c>
      <c r="K647" s="60">
        <f t="shared" ref="K647:K710" si="273">K646</f>
        <v>0.96147505943347544</v>
      </c>
      <c r="L647" s="30">
        <f t="shared" ref="L647:L710" si="274">L646</f>
        <v>0.98499999999999999</v>
      </c>
      <c r="M647" s="27">
        <f>J647/'I Disease Parameters'!$E$12</f>
        <v>0.14811274085975007</v>
      </c>
      <c r="N647" s="27">
        <f>K647/'I Disease Parameters'!$E$13</f>
        <v>4.8073752971673774E-2</v>
      </c>
      <c r="O647" s="27">
        <f>L647/'I Disease Parameters'!$E$13</f>
        <v>4.9250000000000002E-2</v>
      </c>
      <c r="P647" s="27">
        <f>(1-L647)/'I Disease Parameters'!$E$13</f>
        <v>7.5000000000000067E-4</v>
      </c>
      <c r="Q647" s="19">
        <f t="shared" si="253"/>
        <v>595027.08531287627</v>
      </c>
      <c r="R647" s="17">
        <f t="shared" si="254"/>
        <v>0.32439697784677624</v>
      </c>
      <c r="S647" s="17">
        <f t="shared" si="255"/>
        <v>3.3112950215262793</v>
      </c>
      <c r="T647" s="17">
        <f t="shared" si="256"/>
        <v>0.77672352362262409</v>
      </c>
      <c r="U647" s="17">
        <f t="shared" si="257"/>
        <v>5234749.4320703261</v>
      </c>
      <c r="V647" s="17">
        <f t="shared" si="258"/>
        <v>15045.796523944658</v>
      </c>
      <c r="W647" s="17">
        <f t="shared" si="259"/>
        <v>5829780.9297987251</v>
      </c>
      <c r="X647" s="18">
        <f t="shared" ca="1" si="250"/>
        <v>218477.31787760227</v>
      </c>
      <c r="Y647" s="17">
        <f t="shared" si="260"/>
        <v>133.94432089279871</v>
      </c>
      <c r="Z647" s="17">
        <f t="shared" si="261"/>
        <v>-1.1402708554083374E-2</v>
      </c>
      <c r="AA647" s="17">
        <f t="shared" si="262"/>
        <v>-0.11706543760134824</v>
      </c>
      <c r="AB647" s="17">
        <f t="shared" si="263"/>
        <v>-2.7459794008135918E-2</v>
      </c>
      <c r="AC647" s="17">
        <f t="shared" si="264"/>
        <v>-71.498851714655757</v>
      </c>
      <c r="AD647" s="18">
        <f t="shared" si="265"/>
        <v>6.0313748872431461E-4</v>
      </c>
      <c r="AE647" s="19">
        <f>IF($B647&gt;$C$1,"",p_2*$Q646*($S646/$W646)+p_3*$Q646*($T646/$W646))</f>
        <v>5.5761828721792639E-2</v>
      </c>
      <c r="AF647" s="17">
        <f>IF($B647&gt;$C$1,"",p_4*$R646)</f>
        <v>5.4399549196939255E-2</v>
      </c>
      <c r="AG647" s="17">
        <f>IF($B647&gt;$C$1,"",p_5*$R646)</f>
        <v>1.2760388083232665E-2</v>
      </c>
      <c r="AH647" s="18">
        <f t="shared" si="266"/>
        <v>6.7159937280171916E-2</v>
      </c>
      <c r="AI647" s="72"/>
      <c r="AJ647" s="73"/>
      <c r="AK647" s="73"/>
      <c r="AL647" s="72"/>
      <c r="AM647" s="73"/>
      <c r="AN647" s="73">
        <f t="shared" si="267"/>
        <v>518</v>
      </c>
      <c r="AO647" s="19" t="str">
        <f t="shared" ca="1" si="268"/>
        <v>-</v>
      </c>
      <c r="AP647" s="17" t="str">
        <f t="shared" ca="1" si="269"/>
        <v>-</v>
      </c>
      <c r="AQ647" s="17" t="str">
        <f t="shared" ca="1" si="270"/>
        <v>-</v>
      </c>
      <c r="AR647" s="66" t="str">
        <f t="shared" ca="1" si="271"/>
        <v>-</v>
      </c>
    </row>
    <row r="648" spans="1:44" s="1" customFormat="1" ht="12" x14ac:dyDescent="0.35">
      <c r="A648" s="84"/>
      <c r="B648" s="40">
        <f t="shared" si="251"/>
        <v>645</v>
      </c>
      <c r="C648" s="41">
        <f t="shared" si="252"/>
        <v>44496</v>
      </c>
      <c r="D648" s="28">
        <f>'I Disease Parameters'!$E$6/(1000*365)</f>
        <v>2.4383561643835616E-5</v>
      </c>
      <c r="E648" s="28">
        <f>'I Disease Parameters'!$E$7/(1000*365)</f>
        <v>1.3698630136986302E-5</v>
      </c>
      <c r="F648" s="27">
        <f>(1-'I Disease Parameters'!$E$8)/'I Disease Parameters'!$E$10</f>
        <v>0.16200000000000001</v>
      </c>
      <c r="G648" s="27">
        <f>'I Disease Parameters'!$E$8/'I Disease Parameters'!$E$11</f>
        <v>3.7999999999999999E-2</v>
      </c>
      <c r="H648" s="27">
        <f>1/'I Disease Parameters'!$E$12</f>
        <v>0.05</v>
      </c>
      <c r="I648" s="27">
        <f>'I Disease Parameters'!$E$9/'I Disease Parameters'!$E$14</f>
        <v>0</v>
      </c>
      <c r="J648" s="82">
        <f t="shared" si="272"/>
        <v>2.9622548171950012</v>
      </c>
      <c r="K648" s="60">
        <f t="shared" si="273"/>
        <v>0.96147505943347544</v>
      </c>
      <c r="L648" s="30">
        <f t="shared" si="274"/>
        <v>0.98499999999999999</v>
      </c>
      <c r="M648" s="27">
        <f>J648/'I Disease Parameters'!$E$12</f>
        <v>0.14811274085975007</v>
      </c>
      <c r="N648" s="27">
        <f>K648/'I Disease Parameters'!$E$13</f>
        <v>4.8073752971673774E-2</v>
      </c>
      <c r="O648" s="27">
        <f>L648/'I Disease Parameters'!$E$13</f>
        <v>4.9250000000000002E-2</v>
      </c>
      <c r="P648" s="27">
        <f>(1-L648)/'I Disease Parameters'!$E$13</f>
        <v>7.5000000000000067E-4</v>
      </c>
      <c r="Q648" s="19">
        <f t="shared" si="253"/>
        <v>595161.03121025907</v>
      </c>
      <c r="R648" s="17">
        <f t="shared" si="254"/>
        <v>0.31338246423721206</v>
      </c>
      <c r="S648" s="17">
        <f t="shared" si="255"/>
        <v>3.1982372206553689</v>
      </c>
      <c r="T648" s="17">
        <f t="shared" si="256"/>
        <v>0.75020379255140157</v>
      </c>
      <c r="U648" s="17">
        <f t="shared" si="257"/>
        <v>5234677.926992381</v>
      </c>
      <c r="V648" s="17">
        <f t="shared" si="258"/>
        <v>15045.797106487302</v>
      </c>
      <c r="W648" s="17">
        <f t="shared" si="259"/>
        <v>5829843.2200261177</v>
      </c>
      <c r="X648" s="18">
        <f t="shared" ca="1" si="250"/>
        <v>218477.31787760227</v>
      </c>
      <c r="Y648" s="17">
        <f t="shared" si="260"/>
        <v>133.94589738280047</v>
      </c>
      <c r="Z648" s="17">
        <f t="shared" si="261"/>
        <v>-1.101451360956418E-2</v>
      </c>
      <c r="AA648" s="17">
        <f t="shared" si="262"/>
        <v>-0.11305780087091044</v>
      </c>
      <c r="AB648" s="17">
        <f t="shared" si="263"/>
        <v>-2.6519731071222519E-2</v>
      </c>
      <c r="AC648" s="17">
        <f t="shared" si="264"/>
        <v>-71.505077945068479</v>
      </c>
      <c r="AD648" s="18">
        <f t="shared" si="265"/>
        <v>5.8254264331480954E-4</v>
      </c>
      <c r="AE648" s="19">
        <f>IF($B648&gt;$C$1,"",p_2*$Q647*($S647/$W647)+p_3*$Q647*($T647/$W647))</f>
        <v>5.3869325754008136E-2</v>
      </c>
      <c r="AF648" s="17">
        <f>IF($B648&gt;$C$1,"",p_4*$R647)</f>
        <v>5.2552310411177749E-2</v>
      </c>
      <c r="AG648" s="17">
        <f>IF($B648&gt;$C$1,"",p_5*$R647)</f>
        <v>1.2327085158177497E-2</v>
      </c>
      <c r="AH648" s="18">
        <f t="shared" si="266"/>
        <v>6.487939556935525E-2</v>
      </c>
      <c r="AI648" s="72"/>
      <c r="AJ648" s="73"/>
      <c r="AK648" s="73"/>
      <c r="AL648" s="72"/>
      <c r="AM648" s="73"/>
      <c r="AN648" s="73">
        <f t="shared" si="267"/>
        <v>518</v>
      </c>
      <c r="AO648" s="19" t="str">
        <f t="shared" ca="1" si="268"/>
        <v>-</v>
      </c>
      <c r="AP648" s="17" t="str">
        <f t="shared" ca="1" si="269"/>
        <v>-</v>
      </c>
      <c r="AQ648" s="17" t="str">
        <f t="shared" ca="1" si="270"/>
        <v>-</v>
      </c>
      <c r="AR648" s="66" t="str">
        <f t="shared" ca="1" si="271"/>
        <v>-</v>
      </c>
    </row>
    <row r="649" spans="1:44" s="1" customFormat="1" ht="12" x14ac:dyDescent="0.35">
      <c r="A649" s="84"/>
      <c r="B649" s="40">
        <f t="shared" si="251"/>
        <v>646</v>
      </c>
      <c r="C649" s="41">
        <f t="shared" si="252"/>
        <v>44497</v>
      </c>
      <c r="D649" s="28">
        <f>'I Disease Parameters'!$E$6/(1000*365)</f>
        <v>2.4383561643835616E-5</v>
      </c>
      <c r="E649" s="28">
        <f>'I Disease Parameters'!$E$7/(1000*365)</f>
        <v>1.3698630136986302E-5</v>
      </c>
      <c r="F649" s="27">
        <f>(1-'I Disease Parameters'!$E$8)/'I Disease Parameters'!$E$10</f>
        <v>0.16200000000000001</v>
      </c>
      <c r="G649" s="27">
        <f>'I Disease Parameters'!$E$8/'I Disease Parameters'!$E$11</f>
        <v>3.7999999999999999E-2</v>
      </c>
      <c r="H649" s="27">
        <f>1/'I Disease Parameters'!$E$12</f>
        <v>0.05</v>
      </c>
      <c r="I649" s="27">
        <f>'I Disease Parameters'!$E$9/'I Disease Parameters'!$E$14</f>
        <v>0</v>
      </c>
      <c r="J649" s="82">
        <f t="shared" si="272"/>
        <v>2.9622548171950012</v>
      </c>
      <c r="K649" s="60">
        <f t="shared" si="273"/>
        <v>0.96147505943347544</v>
      </c>
      <c r="L649" s="30">
        <f t="shared" si="274"/>
        <v>0.98499999999999999</v>
      </c>
      <c r="M649" s="27">
        <f>J649/'I Disease Parameters'!$E$12</f>
        <v>0.14811274085975007</v>
      </c>
      <c r="N649" s="27">
        <f>K649/'I Disease Parameters'!$E$13</f>
        <v>4.8073752971673774E-2</v>
      </c>
      <c r="O649" s="27">
        <f>L649/'I Disease Parameters'!$E$13</f>
        <v>4.9250000000000002E-2</v>
      </c>
      <c r="P649" s="27">
        <f>(1-L649)/'I Disease Parameters'!$E$13</f>
        <v>7.5000000000000067E-4</v>
      </c>
      <c r="Q649" s="19">
        <f t="shared" si="253"/>
        <v>595294.97861973231</v>
      </c>
      <c r="R649" s="17">
        <f t="shared" si="254"/>
        <v>0.30274289607506932</v>
      </c>
      <c r="S649" s="17">
        <f t="shared" si="255"/>
        <v>3.0890495073602531</v>
      </c>
      <c r="T649" s="17">
        <f t="shared" si="256"/>
        <v>0.72459185980056395</v>
      </c>
      <c r="U649" s="17">
        <f t="shared" si="257"/>
        <v>5234606.4159349706</v>
      </c>
      <c r="V649" s="17">
        <f t="shared" si="258"/>
        <v>15045.797669140145</v>
      </c>
      <c r="W649" s="17">
        <f t="shared" si="259"/>
        <v>5829905.5109389666</v>
      </c>
      <c r="X649" s="18">
        <f t="shared" ca="1" si="250"/>
        <v>218477.31787760227</v>
      </c>
      <c r="Y649" s="17">
        <f t="shared" si="260"/>
        <v>133.94740947324317</v>
      </c>
      <c r="Z649" s="17">
        <f t="shared" si="261"/>
        <v>-1.0639568162142732E-2</v>
      </c>
      <c r="AA649" s="17">
        <f t="shared" si="262"/>
        <v>-0.10918771329511578</v>
      </c>
      <c r="AB649" s="17">
        <f t="shared" si="263"/>
        <v>-2.5611932750837618E-2</v>
      </c>
      <c r="AC649" s="17">
        <f t="shared" si="264"/>
        <v>-71.511057410389185</v>
      </c>
      <c r="AD649" s="18">
        <f t="shared" si="265"/>
        <v>5.6265284365508705E-4</v>
      </c>
      <c r="AE649" s="19">
        <f>IF($B649&gt;$C$1,"",p_2*$Q648*($S648/$W648)+p_3*$Q648*($T648/$W648))</f>
        <v>5.2041217595768664E-2</v>
      </c>
      <c r="AF649" s="17">
        <f>IF($B649&gt;$C$1,"",p_4*$R648)</f>
        <v>5.0767959206428355E-2</v>
      </c>
      <c r="AG649" s="17">
        <f>IF($B649&gt;$C$1,"",p_5*$R648)</f>
        <v>1.1908533641014058E-2</v>
      </c>
      <c r="AH649" s="18">
        <f t="shared" si="266"/>
        <v>6.2676492847442408E-2</v>
      </c>
      <c r="AI649" s="72"/>
      <c r="AJ649" s="73"/>
      <c r="AK649" s="73"/>
      <c r="AL649" s="72"/>
      <c r="AM649" s="73"/>
      <c r="AN649" s="73">
        <f t="shared" si="267"/>
        <v>518</v>
      </c>
      <c r="AO649" s="19" t="str">
        <f t="shared" ca="1" si="268"/>
        <v>-</v>
      </c>
      <c r="AP649" s="17" t="str">
        <f t="shared" ca="1" si="269"/>
        <v>-</v>
      </c>
      <c r="AQ649" s="17" t="str">
        <f t="shared" ca="1" si="270"/>
        <v>-</v>
      </c>
      <c r="AR649" s="66" t="str">
        <f t="shared" ca="1" si="271"/>
        <v>-</v>
      </c>
    </row>
    <row r="650" spans="1:44" s="1" customFormat="1" ht="12" x14ac:dyDescent="0.35">
      <c r="A650" s="84"/>
      <c r="B650" s="40">
        <f t="shared" si="251"/>
        <v>647</v>
      </c>
      <c r="C650" s="41">
        <f t="shared" si="252"/>
        <v>44498</v>
      </c>
      <c r="D650" s="28">
        <f>'I Disease Parameters'!$E$6/(1000*365)</f>
        <v>2.4383561643835616E-5</v>
      </c>
      <c r="E650" s="28">
        <f>'I Disease Parameters'!$E$7/(1000*365)</f>
        <v>1.3698630136986302E-5</v>
      </c>
      <c r="F650" s="27">
        <f>(1-'I Disease Parameters'!$E$8)/'I Disease Parameters'!$E$10</f>
        <v>0.16200000000000001</v>
      </c>
      <c r="G650" s="27">
        <f>'I Disease Parameters'!$E$8/'I Disease Parameters'!$E$11</f>
        <v>3.7999999999999999E-2</v>
      </c>
      <c r="H650" s="27">
        <f>1/'I Disease Parameters'!$E$12</f>
        <v>0.05</v>
      </c>
      <c r="I650" s="27">
        <f>'I Disease Parameters'!$E$9/'I Disease Parameters'!$E$14</f>
        <v>0</v>
      </c>
      <c r="J650" s="82">
        <f t="shared" si="272"/>
        <v>2.9622548171950012</v>
      </c>
      <c r="K650" s="60">
        <f t="shared" si="273"/>
        <v>0.96147505943347544</v>
      </c>
      <c r="L650" s="30">
        <f t="shared" si="274"/>
        <v>0.98499999999999999</v>
      </c>
      <c r="M650" s="27">
        <f>J650/'I Disease Parameters'!$E$12</f>
        <v>0.14811274085975007</v>
      </c>
      <c r="N650" s="27">
        <f>K650/'I Disease Parameters'!$E$13</f>
        <v>4.8073752971673774E-2</v>
      </c>
      <c r="O650" s="27">
        <f>L650/'I Disease Parameters'!$E$13</f>
        <v>4.9250000000000002E-2</v>
      </c>
      <c r="P650" s="27">
        <f>(1-L650)/'I Disease Parameters'!$E$13</f>
        <v>7.5000000000000067E-4</v>
      </c>
      <c r="Q650" s="19">
        <f t="shared" si="253"/>
        <v>595428.92747909401</v>
      </c>
      <c r="R650" s="17">
        <f t="shared" si="254"/>
        <v>0.29246547723123273</v>
      </c>
      <c r="S650" s="17">
        <f t="shared" si="255"/>
        <v>2.983599065409726</v>
      </c>
      <c r="T650" s="17">
        <f t="shared" si="256"/>
        <v>0.6998565709455008</v>
      </c>
      <c r="U650" s="17">
        <f t="shared" si="257"/>
        <v>5234534.8991363905</v>
      </c>
      <c r="V650" s="17">
        <f t="shared" si="258"/>
        <v>15045.798212584041</v>
      </c>
      <c r="W650" s="17">
        <f t="shared" si="259"/>
        <v>5829967.8025365984</v>
      </c>
      <c r="X650" s="18">
        <f t="shared" ca="1" si="250"/>
        <v>218477.31787760227</v>
      </c>
      <c r="Y650" s="17">
        <f t="shared" si="260"/>
        <v>133.94885936169885</v>
      </c>
      <c r="Z650" s="17">
        <f t="shared" si="261"/>
        <v>-1.0277418843836594E-2</v>
      </c>
      <c r="AA650" s="17">
        <f t="shared" si="262"/>
        <v>-0.10545044195052711</v>
      </c>
      <c r="AB650" s="17">
        <f t="shared" si="263"/>
        <v>-2.4735288855063153E-2</v>
      </c>
      <c r="AC650" s="17">
        <f t="shared" si="264"/>
        <v>-71.51679858006537</v>
      </c>
      <c r="AD650" s="18">
        <f t="shared" si="265"/>
        <v>5.4344389536709059E-4</v>
      </c>
      <c r="AE650" s="19">
        <f>IF($B650&gt;$C$1,"",p_2*$Q649*($S649/$W649)+p_3*$Q649*($T649/$W649))</f>
        <v>5.0275307534137254E-2</v>
      </c>
      <c r="AF650" s="17">
        <f>IF($B650&gt;$C$1,"",p_4*$R649)</f>
        <v>4.9044349164161234E-2</v>
      </c>
      <c r="AG650" s="17">
        <f>IF($B650&gt;$C$1,"",p_5*$R649)</f>
        <v>1.1504230050852634E-2</v>
      </c>
      <c r="AH650" s="18">
        <f t="shared" si="266"/>
        <v>6.0548579215013866E-2</v>
      </c>
      <c r="AI650" s="72"/>
      <c r="AJ650" s="73"/>
      <c r="AK650" s="73"/>
      <c r="AL650" s="72"/>
      <c r="AM650" s="73"/>
      <c r="AN650" s="73">
        <f t="shared" si="267"/>
        <v>518</v>
      </c>
      <c r="AO650" s="19" t="str">
        <f t="shared" ca="1" si="268"/>
        <v>-</v>
      </c>
      <c r="AP650" s="17" t="str">
        <f t="shared" ca="1" si="269"/>
        <v>-</v>
      </c>
      <c r="AQ650" s="17" t="str">
        <f t="shared" ca="1" si="270"/>
        <v>-</v>
      </c>
      <c r="AR650" s="66" t="str">
        <f t="shared" ca="1" si="271"/>
        <v>-</v>
      </c>
    </row>
    <row r="651" spans="1:44" s="1" customFormat="1" ht="12" x14ac:dyDescent="0.35">
      <c r="A651" s="84"/>
      <c r="B651" s="40">
        <f t="shared" si="251"/>
        <v>648</v>
      </c>
      <c r="C651" s="41">
        <f t="shared" si="252"/>
        <v>44499</v>
      </c>
      <c r="D651" s="28">
        <f>'I Disease Parameters'!$E$6/(1000*365)</f>
        <v>2.4383561643835616E-5</v>
      </c>
      <c r="E651" s="28">
        <f>'I Disease Parameters'!$E$7/(1000*365)</f>
        <v>1.3698630136986302E-5</v>
      </c>
      <c r="F651" s="27">
        <f>(1-'I Disease Parameters'!$E$8)/'I Disease Parameters'!$E$10</f>
        <v>0.16200000000000001</v>
      </c>
      <c r="G651" s="27">
        <f>'I Disease Parameters'!$E$8/'I Disease Parameters'!$E$11</f>
        <v>3.7999999999999999E-2</v>
      </c>
      <c r="H651" s="27">
        <f>1/'I Disease Parameters'!$E$12</f>
        <v>0.05</v>
      </c>
      <c r="I651" s="27">
        <f>'I Disease Parameters'!$E$9/'I Disease Parameters'!$E$14</f>
        <v>0</v>
      </c>
      <c r="J651" s="82">
        <f t="shared" si="272"/>
        <v>2.9622548171950012</v>
      </c>
      <c r="K651" s="60">
        <f t="shared" si="273"/>
        <v>0.96147505943347544</v>
      </c>
      <c r="L651" s="30">
        <f t="shared" si="274"/>
        <v>0.98499999999999999</v>
      </c>
      <c r="M651" s="27">
        <f>J651/'I Disease Parameters'!$E$12</f>
        <v>0.14811274085975007</v>
      </c>
      <c r="N651" s="27">
        <f>K651/'I Disease Parameters'!$E$13</f>
        <v>4.8073752971673774E-2</v>
      </c>
      <c r="O651" s="27">
        <f>L651/'I Disease Parameters'!$E$13</f>
        <v>4.9250000000000002E-2</v>
      </c>
      <c r="P651" s="27">
        <f>(1-L651)/'I Disease Parameters'!$E$13</f>
        <v>7.5000000000000067E-4</v>
      </c>
      <c r="Q651" s="19">
        <f t="shared" si="253"/>
        <v>595562.87772826443</v>
      </c>
      <c r="R651" s="17">
        <f t="shared" si="254"/>
        <v>0.28253784939208482</v>
      </c>
      <c r="S651" s="17">
        <f t="shared" si="255"/>
        <v>2.8817576482306251</v>
      </c>
      <c r="T651" s="17">
        <f t="shared" si="256"/>
        <v>0.67596784345669825</v>
      </c>
      <c r="U651" s="17">
        <f t="shared" si="257"/>
        <v>5234463.3768267576</v>
      </c>
      <c r="V651" s="17">
        <f t="shared" si="258"/>
        <v>15045.798737476469</v>
      </c>
      <c r="W651" s="17">
        <f t="shared" si="259"/>
        <v>5830030.094818363</v>
      </c>
      <c r="X651" s="18">
        <f t="shared" ca="1" si="250"/>
        <v>218477.31787760227</v>
      </c>
      <c r="Y651" s="17">
        <f t="shared" si="260"/>
        <v>133.95024917041883</v>
      </c>
      <c r="Z651" s="17">
        <f t="shared" si="261"/>
        <v>-9.9276278391479122E-3</v>
      </c>
      <c r="AA651" s="17">
        <f t="shared" si="262"/>
        <v>-0.10184141717910089</v>
      </c>
      <c r="AB651" s="17">
        <f t="shared" si="263"/>
        <v>-2.3888727488802552E-2</v>
      </c>
      <c r="AC651" s="17">
        <f t="shared" si="264"/>
        <v>-71.522309632971883</v>
      </c>
      <c r="AD651" s="18">
        <f t="shared" si="265"/>
        <v>5.2489242807496339E-4</v>
      </c>
      <c r="AE651" s="19">
        <f>IF($B651&gt;$C$1,"",p_2*$Q650*($S650/$W650)+p_3*$Q650*($T650/$W650))</f>
        <v>4.8569473983499069E-2</v>
      </c>
      <c r="AF651" s="17">
        <f>IF($B651&gt;$C$1,"",p_4*$R650)</f>
        <v>4.7379407311459704E-2</v>
      </c>
      <c r="AG651" s="17">
        <f>IF($B651&gt;$C$1,"",p_5*$R650)</f>
        <v>1.1113688134786843E-2</v>
      </c>
      <c r="AH651" s="18">
        <f t="shared" si="266"/>
        <v>5.8493095446246549E-2</v>
      </c>
      <c r="AI651" s="72"/>
      <c r="AJ651" s="73"/>
      <c r="AK651" s="73"/>
      <c r="AL651" s="72"/>
      <c r="AM651" s="73"/>
      <c r="AN651" s="73">
        <f t="shared" si="267"/>
        <v>518</v>
      </c>
      <c r="AO651" s="19" t="str">
        <f t="shared" ca="1" si="268"/>
        <v>-</v>
      </c>
      <c r="AP651" s="17" t="str">
        <f t="shared" ca="1" si="269"/>
        <v>-</v>
      </c>
      <c r="AQ651" s="17" t="str">
        <f t="shared" ca="1" si="270"/>
        <v>-</v>
      </c>
      <c r="AR651" s="66" t="str">
        <f t="shared" ca="1" si="271"/>
        <v>-</v>
      </c>
    </row>
    <row r="652" spans="1:44" s="1" customFormat="1" ht="12" x14ac:dyDescent="0.35">
      <c r="A652" s="84"/>
      <c r="B652" s="40">
        <f t="shared" si="251"/>
        <v>649</v>
      </c>
      <c r="C652" s="41">
        <f t="shared" si="252"/>
        <v>44500</v>
      </c>
      <c r="D652" s="28">
        <f>'I Disease Parameters'!$E$6/(1000*365)</f>
        <v>2.4383561643835616E-5</v>
      </c>
      <c r="E652" s="28">
        <f>'I Disease Parameters'!$E$7/(1000*365)</f>
        <v>1.3698630136986302E-5</v>
      </c>
      <c r="F652" s="27">
        <f>(1-'I Disease Parameters'!$E$8)/'I Disease Parameters'!$E$10</f>
        <v>0.16200000000000001</v>
      </c>
      <c r="G652" s="27">
        <f>'I Disease Parameters'!$E$8/'I Disease Parameters'!$E$11</f>
        <v>3.7999999999999999E-2</v>
      </c>
      <c r="H652" s="27">
        <f>1/'I Disease Parameters'!$E$12</f>
        <v>0.05</v>
      </c>
      <c r="I652" s="27">
        <f>'I Disease Parameters'!$E$9/'I Disease Parameters'!$E$14</f>
        <v>0</v>
      </c>
      <c r="J652" s="82">
        <f t="shared" si="272"/>
        <v>2.9622548171950012</v>
      </c>
      <c r="K652" s="60">
        <f t="shared" si="273"/>
        <v>0.96147505943347544</v>
      </c>
      <c r="L652" s="30">
        <f t="shared" si="274"/>
        <v>0.98499999999999999</v>
      </c>
      <c r="M652" s="27">
        <f>J652/'I Disease Parameters'!$E$12</f>
        <v>0.14811274085975007</v>
      </c>
      <c r="N652" s="27">
        <f>K652/'I Disease Parameters'!$E$13</f>
        <v>4.8073752971673774E-2</v>
      </c>
      <c r="O652" s="27">
        <f>L652/'I Disease Parameters'!$E$13</f>
        <v>4.9250000000000002E-2</v>
      </c>
      <c r="P652" s="27">
        <f>(1-L652)/'I Disease Parameters'!$E$13</f>
        <v>7.5000000000000067E-4</v>
      </c>
      <c r="Q652" s="19">
        <f t="shared" si="253"/>
        <v>595696.82930921344</v>
      </c>
      <c r="R652" s="17">
        <f t="shared" si="254"/>
        <v>0.27294807704188573</v>
      </c>
      <c r="S652" s="17">
        <f t="shared" si="255"/>
        <v>2.7834014212884441</v>
      </c>
      <c r="T652" s="17">
        <f t="shared" si="256"/>
        <v>0.65289662972729057</v>
      </c>
      <c r="U652" s="17">
        <f t="shared" si="257"/>
        <v>5234391.8492282918</v>
      </c>
      <c r="V652" s="17">
        <f t="shared" si="258"/>
        <v>15045.799244452352</v>
      </c>
      <c r="W652" s="17">
        <f t="shared" si="259"/>
        <v>5830092.3877836335</v>
      </c>
      <c r="X652" s="18">
        <f t="shared" ca="1" si="250"/>
        <v>218477.31787760227</v>
      </c>
      <c r="Y652" s="17">
        <f t="shared" si="260"/>
        <v>133.95158094901126</v>
      </c>
      <c r="Z652" s="17">
        <f t="shared" si="261"/>
        <v>-9.5897723501990884E-3</v>
      </c>
      <c r="AA652" s="17">
        <f t="shared" si="262"/>
        <v>-9.8356226942180935E-2</v>
      </c>
      <c r="AB652" s="17">
        <f t="shared" si="263"/>
        <v>-2.307121372940768E-2</v>
      </c>
      <c r="AC652" s="17">
        <f t="shared" si="264"/>
        <v>-71.527598465792835</v>
      </c>
      <c r="AD652" s="18">
        <f t="shared" si="265"/>
        <v>5.0697588267212268E-4</v>
      </c>
      <c r="AE652" s="19">
        <f>IF($B652&gt;$C$1,"",p_2*$Q651*($S651/$W651)+p_3*$Q651*($T651/$W651))</f>
        <v>4.6921667909716414E-2</v>
      </c>
      <c r="AF652" s="17">
        <f>IF($B652&gt;$C$1,"",p_4*$R651)</f>
        <v>4.5771131601517745E-2</v>
      </c>
      <c r="AG652" s="17">
        <f>IF($B652&gt;$C$1,"",p_5*$R651)</f>
        <v>1.0736438276899223E-2</v>
      </c>
      <c r="AH652" s="18">
        <f t="shared" si="266"/>
        <v>5.6507569878416972E-2</v>
      </c>
      <c r="AI652" s="72"/>
      <c r="AJ652" s="73"/>
      <c r="AK652" s="73"/>
      <c r="AL652" s="72"/>
      <c r="AM652" s="73"/>
      <c r="AN652" s="73">
        <f t="shared" si="267"/>
        <v>518</v>
      </c>
      <c r="AO652" s="19" t="str">
        <f t="shared" ca="1" si="268"/>
        <v>-</v>
      </c>
      <c r="AP652" s="17" t="str">
        <f t="shared" ca="1" si="269"/>
        <v>-</v>
      </c>
      <c r="AQ652" s="17" t="str">
        <f t="shared" ca="1" si="270"/>
        <v>-</v>
      </c>
      <c r="AR652" s="66" t="str">
        <f t="shared" ca="1" si="271"/>
        <v>-</v>
      </c>
    </row>
    <row r="653" spans="1:44" s="1" customFormat="1" ht="12" x14ac:dyDescent="0.35">
      <c r="A653" s="84"/>
      <c r="B653" s="40">
        <f t="shared" si="251"/>
        <v>650</v>
      </c>
      <c r="C653" s="41">
        <f t="shared" si="252"/>
        <v>44501</v>
      </c>
      <c r="D653" s="28">
        <f>'I Disease Parameters'!$E$6/(1000*365)</f>
        <v>2.4383561643835616E-5</v>
      </c>
      <c r="E653" s="28">
        <f>'I Disease Parameters'!$E$7/(1000*365)</f>
        <v>1.3698630136986302E-5</v>
      </c>
      <c r="F653" s="27">
        <f>(1-'I Disease Parameters'!$E$8)/'I Disease Parameters'!$E$10</f>
        <v>0.16200000000000001</v>
      </c>
      <c r="G653" s="27">
        <f>'I Disease Parameters'!$E$8/'I Disease Parameters'!$E$11</f>
        <v>3.7999999999999999E-2</v>
      </c>
      <c r="H653" s="27">
        <f>1/'I Disease Parameters'!$E$12</f>
        <v>0.05</v>
      </c>
      <c r="I653" s="27">
        <f>'I Disease Parameters'!$E$9/'I Disease Parameters'!$E$14</f>
        <v>0</v>
      </c>
      <c r="J653" s="82">
        <f t="shared" si="272"/>
        <v>2.9622548171950012</v>
      </c>
      <c r="K653" s="60">
        <f t="shared" si="273"/>
        <v>0.96147505943347544</v>
      </c>
      <c r="L653" s="30">
        <f t="shared" si="274"/>
        <v>0.98499999999999999</v>
      </c>
      <c r="M653" s="27">
        <f>J653/'I Disease Parameters'!$E$12</f>
        <v>0.14811274085975007</v>
      </c>
      <c r="N653" s="27">
        <f>K653/'I Disease Parameters'!$E$13</f>
        <v>4.8073752971673774E-2</v>
      </c>
      <c r="O653" s="27">
        <f>L653/'I Disease Parameters'!$E$13</f>
        <v>4.9250000000000002E-2</v>
      </c>
      <c r="P653" s="27">
        <f>(1-L653)/'I Disease Parameters'!$E$13</f>
        <v>7.5000000000000067E-4</v>
      </c>
      <c r="Q653" s="19">
        <f t="shared" si="253"/>
        <v>595830.78216589149</v>
      </c>
      <c r="R653" s="17">
        <f t="shared" si="254"/>
        <v>0.26368463296157768</v>
      </c>
      <c r="S653" s="17">
        <f t="shared" si="255"/>
        <v>2.6884108099182145</v>
      </c>
      <c r="T653" s="17">
        <f t="shared" si="256"/>
        <v>0.6306148813790694</v>
      </c>
      <c r="U653" s="17">
        <f t="shared" si="257"/>
        <v>5234320.3165555876</v>
      </c>
      <c r="V653" s="17">
        <f t="shared" si="258"/>
        <v>15045.799734124825</v>
      </c>
      <c r="W653" s="17">
        <f t="shared" si="259"/>
        <v>5830154.6814318039</v>
      </c>
      <c r="X653" s="18">
        <f t="shared" ca="1" si="250"/>
        <v>218477.31787760227</v>
      </c>
      <c r="Y653" s="17">
        <f t="shared" si="260"/>
        <v>133.95285667805001</v>
      </c>
      <c r="Z653" s="17">
        <f t="shared" si="261"/>
        <v>-9.2634440803080476E-3</v>
      </c>
      <c r="AA653" s="17">
        <f t="shared" si="262"/>
        <v>-9.4990611370229683E-2</v>
      </c>
      <c r="AB653" s="17">
        <f t="shared" si="263"/>
        <v>-2.2281748348221164E-2</v>
      </c>
      <c r="AC653" s="17">
        <f t="shared" si="264"/>
        <v>-71.532672704197466</v>
      </c>
      <c r="AD653" s="18">
        <f t="shared" si="265"/>
        <v>4.8967247312248219E-4</v>
      </c>
      <c r="AE653" s="19">
        <f>IF($B653&gt;$C$1,"",p_2*$Q652*($S652/$W652)+p_3*$Q652*($T652/$W652))</f>
        <v>4.532991034282309E-2</v>
      </c>
      <c r="AF653" s="17">
        <f>IF($B653&gt;$C$1,"",p_4*$R652)</f>
        <v>4.421758848078549E-2</v>
      </c>
      <c r="AG653" s="17">
        <f>IF($B653&gt;$C$1,"",p_5*$R652)</f>
        <v>1.0372026927591657E-2</v>
      </c>
      <c r="AH653" s="18">
        <f t="shared" si="266"/>
        <v>5.4589615408377146E-2</v>
      </c>
      <c r="AI653" s="72"/>
      <c r="AJ653" s="73"/>
      <c r="AK653" s="73"/>
      <c r="AL653" s="72"/>
      <c r="AM653" s="73"/>
      <c r="AN653" s="73">
        <f t="shared" si="267"/>
        <v>518</v>
      </c>
      <c r="AO653" s="19" t="str">
        <f t="shared" ca="1" si="268"/>
        <v>-</v>
      </c>
      <c r="AP653" s="17" t="str">
        <f t="shared" ca="1" si="269"/>
        <v>-</v>
      </c>
      <c r="AQ653" s="17" t="str">
        <f t="shared" ca="1" si="270"/>
        <v>-</v>
      </c>
      <c r="AR653" s="66" t="str">
        <f t="shared" ca="1" si="271"/>
        <v>-</v>
      </c>
    </row>
    <row r="654" spans="1:44" s="1" customFormat="1" ht="12" x14ac:dyDescent="0.35">
      <c r="A654" s="84"/>
      <c r="B654" s="40">
        <f t="shared" si="251"/>
        <v>651</v>
      </c>
      <c r="C654" s="41">
        <f t="shared" si="252"/>
        <v>44502</v>
      </c>
      <c r="D654" s="28">
        <f>'I Disease Parameters'!$E$6/(1000*365)</f>
        <v>2.4383561643835616E-5</v>
      </c>
      <c r="E654" s="28">
        <f>'I Disease Parameters'!$E$7/(1000*365)</f>
        <v>1.3698630136986302E-5</v>
      </c>
      <c r="F654" s="27">
        <f>(1-'I Disease Parameters'!$E$8)/'I Disease Parameters'!$E$10</f>
        <v>0.16200000000000001</v>
      </c>
      <c r="G654" s="27">
        <f>'I Disease Parameters'!$E$8/'I Disease Parameters'!$E$11</f>
        <v>3.7999999999999999E-2</v>
      </c>
      <c r="H654" s="27">
        <f>1/'I Disease Parameters'!$E$12</f>
        <v>0.05</v>
      </c>
      <c r="I654" s="27">
        <f>'I Disease Parameters'!$E$9/'I Disease Parameters'!$E$14</f>
        <v>0</v>
      </c>
      <c r="J654" s="82">
        <f t="shared" si="272"/>
        <v>2.9622548171950012</v>
      </c>
      <c r="K654" s="60">
        <f t="shared" si="273"/>
        <v>0.96147505943347544</v>
      </c>
      <c r="L654" s="30">
        <f t="shared" si="274"/>
        <v>0.98499999999999999</v>
      </c>
      <c r="M654" s="27">
        <f>J654/'I Disease Parameters'!$E$12</f>
        <v>0.14811274085975007</v>
      </c>
      <c r="N654" s="27">
        <f>K654/'I Disease Parameters'!$E$13</f>
        <v>4.8073752971673774E-2</v>
      </c>
      <c r="O654" s="27">
        <f>L654/'I Disease Parameters'!$E$13</f>
        <v>4.9250000000000002E-2</v>
      </c>
      <c r="P654" s="27">
        <f>(1-L654)/'I Disease Parameters'!$E$13</f>
        <v>7.5000000000000067E-4</v>
      </c>
      <c r="Q654" s="19">
        <f t="shared" si="253"/>
        <v>595964.7362441601</v>
      </c>
      <c r="R654" s="17">
        <f t="shared" si="254"/>
        <v>0.2547363842262092</v>
      </c>
      <c r="S654" s="17">
        <f t="shared" si="255"/>
        <v>2.596670352416738</v>
      </c>
      <c r="T654" s="17">
        <f t="shared" si="256"/>
        <v>0.60909551480263702</v>
      </c>
      <c r="U654" s="17">
        <f t="shared" si="257"/>
        <v>5234248.7790158754</v>
      </c>
      <c r="V654" s="17">
        <f t="shared" si="258"/>
        <v>15045.800207085986</v>
      </c>
      <c r="W654" s="17">
        <f t="shared" si="259"/>
        <v>5830216.9757622872</v>
      </c>
      <c r="X654" s="18">
        <f t="shared" ca="1" si="250"/>
        <v>218477.31787760227</v>
      </c>
      <c r="Y654" s="17">
        <f t="shared" si="260"/>
        <v>133.95407826860901</v>
      </c>
      <c r="Z654" s="17">
        <f t="shared" si="261"/>
        <v>-8.9482487353684803E-3</v>
      </c>
      <c r="AA654" s="17">
        <f t="shared" si="262"/>
        <v>-9.1740457501476413E-2</v>
      </c>
      <c r="AB654" s="17">
        <f t="shared" si="263"/>
        <v>-2.1519366576432386E-2</v>
      </c>
      <c r="AC654" s="17">
        <f t="shared" si="264"/>
        <v>-71.537539712153375</v>
      </c>
      <c r="AD654" s="18">
        <f t="shared" si="265"/>
        <v>4.729611609946005E-4</v>
      </c>
      <c r="AE654" s="19">
        <f>IF($B654&gt;$C$1,"",p_2*$Q653*($S653/$W653)+p_3*$Q653*($T653/$W653))</f>
        <v>4.3792289975206761E-2</v>
      </c>
      <c r="AF654" s="17">
        <f>IF($B654&gt;$C$1,"",p_4*$R653)</f>
        <v>4.2716910539775582E-2</v>
      </c>
      <c r="AG654" s="17">
        <f>IF($B654&gt;$C$1,"",p_5*$R653)</f>
        <v>1.0020016052539951E-2</v>
      </c>
      <c r="AH654" s="18">
        <f t="shared" si="266"/>
        <v>5.2736926592315533E-2</v>
      </c>
      <c r="AI654" s="72"/>
      <c r="AJ654" s="73"/>
      <c r="AK654" s="73"/>
      <c r="AL654" s="72"/>
      <c r="AM654" s="73"/>
      <c r="AN654" s="73">
        <f t="shared" si="267"/>
        <v>518</v>
      </c>
      <c r="AO654" s="19" t="str">
        <f t="shared" ca="1" si="268"/>
        <v>-</v>
      </c>
      <c r="AP654" s="17" t="str">
        <f t="shared" ca="1" si="269"/>
        <v>-</v>
      </c>
      <c r="AQ654" s="17" t="str">
        <f t="shared" ca="1" si="270"/>
        <v>-</v>
      </c>
      <c r="AR654" s="66" t="str">
        <f t="shared" ca="1" si="271"/>
        <v>-</v>
      </c>
    </row>
    <row r="655" spans="1:44" s="1" customFormat="1" ht="12" x14ac:dyDescent="0.35">
      <c r="A655" s="84"/>
      <c r="B655" s="40">
        <f t="shared" si="251"/>
        <v>652</v>
      </c>
      <c r="C655" s="41">
        <f t="shared" si="252"/>
        <v>44503</v>
      </c>
      <c r="D655" s="28">
        <f>'I Disease Parameters'!$E$6/(1000*365)</f>
        <v>2.4383561643835616E-5</v>
      </c>
      <c r="E655" s="28">
        <f>'I Disease Parameters'!$E$7/(1000*365)</f>
        <v>1.3698630136986302E-5</v>
      </c>
      <c r="F655" s="27">
        <f>(1-'I Disease Parameters'!$E$8)/'I Disease Parameters'!$E$10</f>
        <v>0.16200000000000001</v>
      </c>
      <c r="G655" s="27">
        <f>'I Disease Parameters'!$E$8/'I Disease Parameters'!$E$11</f>
        <v>3.7999999999999999E-2</v>
      </c>
      <c r="H655" s="27">
        <f>1/'I Disease Parameters'!$E$12</f>
        <v>0.05</v>
      </c>
      <c r="I655" s="27">
        <f>'I Disease Parameters'!$E$9/'I Disease Parameters'!$E$14</f>
        <v>0</v>
      </c>
      <c r="J655" s="82">
        <f t="shared" si="272"/>
        <v>2.9622548171950012</v>
      </c>
      <c r="K655" s="60">
        <f t="shared" si="273"/>
        <v>0.96147505943347544</v>
      </c>
      <c r="L655" s="30">
        <f t="shared" si="274"/>
        <v>0.98499999999999999</v>
      </c>
      <c r="M655" s="27">
        <f>J655/'I Disease Parameters'!$E$12</f>
        <v>0.14811274085975007</v>
      </c>
      <c r="N655" s="27">
        <f>K655/'I Disease Parameters'!$E$13</f>
        <v>4.8073752971673774E-2</v>
      </c>
      <c r="O655" s="27">
        <f>L655/'I Disease Parameters'!$E$13</f>
        <v>4.9250000000000002E-2</v>
      </c>
      <c r="P655" s="27">
        <f>(1-L655)/'I Disease Parameters'!$E$13</f>
        <v>7.5000000000000067E-4</v>
      </c>
      <c r="Q655" s="19">
        <f t="shared" si="253"/>
        <v>596098.69149172818</v>
      </c>
      <c r="R655" s="17">
        <f t="shared" si="254"/>
        <v>0.24609257868379142</v>
      </c>
      <c r="S655" s="17">
        <f t="shared" si="255"/>
        <v>2.5080685582138016</v>
      </c>
      <c r="T655" s="17">
        <f t="shared" si="256"/>
        <v>0.58831237788892587</v>
      </c>
      <c r="U655" s="17">
        <f t="shared" si="257"/>
        <v>5234177.2368092788</v>
      </c>
      <c r="V655" s="17">
        <f t="shared" si="258"/>
        <v>15045.800663907621</v>
      </c>
      <c r="W655" s="17">
        <f t="shared" si="259"/>
        <v>5830279.2707745219</v>
      </c>
      <c r="X655" s="18">
        <f t="shared" ca="1" si="250"/>
        <v>218477.31787760227</v>
      </c>
      <c r="Y655" s="17">
        <f t="shared" si="260"/>
        <v>133.955247568083</v>
      </c>
      <c r="Z655" s="17">
        <f t="shared" si="261"/>
        <v>-8.6438055424177818E-3</v>
      </c>
      <c r="AA655" s="17">
        <f t="shared" si="262"/>
        <v>-8.8601794202936457E-2</v>
      </c>
      <c r="AB655" s="17">
        <f t="shared" si="263"/>
        <v>-2.0783136913711142E-2</v>
      </c>
      <c r="AC655" s="17">
        <f t="shared" si="264"/>
        <v>-71.542206596583128</v>
      </c>
      <c r="AD655" s="18">
        <f t="shared" si="265"/>
        <v>4.5682163545279764E-4</v>
      </c>
      <c r="AE655" s="19">
        <f>IF($B655&gt;$C$1,"",p_2*$Q654*($S654/$W654)+p_3*$Q654*($T654/$W654))</f>
        <v>4.2306960842333936E-2</v>
      </c>
      <c r="AF655" s="17">
        <f>IF($B655&gt;$C$1,"",p_4*$R654)</f>
        <v>4.126729424464589E-2</v>
      </c>
      <c r="AG655" s="17">
        <f>IF($B655&gt;$C$1,"",p_5*$R654)</f>
        <v>9.6799826005959499E-3</v>
      </c>
      <c r="AH655" s="18">
        <f t="shared" si="266"/>
        <v>5.0947276845241841E-2</v>
      </c>
      <c r="AI655" s="72"/>
      <c r="AJ655" s="73"/>
      <c r="AK655" s="73"/>
      <c r="AL655" s="72"/>
      <c r="AM655" s="73"/>
      <c r="AN655" s="73">
        <f t="shared" si="267"/>
        <v>518</v>
      </c>
      <c r="AO655" s="19" t="str">
        <f t="shared" ca="1" si="268"/>
        <v>-</v>
      </c>
      <c r="AP655" s="17" t="str">
        <f t="shared" ca="1" si="269"/>
        <v>-</v>
      </c>
      <c r="AQ655" s="17" t="str">
        <f t="shared" ca="1" si="270"/>
        <v>-</v>
      </c>
      <c r="AR655" s="66" t="str">
        <f t="shared" ca="1" si="271"/>
        <v>-</v>
      </c>
    </row>
    <row r="656" spans="1:44" s="1" customFormat="1" ht="12" x14ac:dyDescent="0.35">
      <c r="A656" s="84"/>
      <c r="B656" s="40">
        <f t="shared" si="251"/>
        <v>653</v>
      </c>
      <c r="C656" s="41">
        <f t="shared" si="252"/>
        <v>44504</v>
      </c>
      <c r="D656" s="28">
        <f>'I Disease Parameters'!$E$6/(1000*365)</f>
        <v>2.4383561643835616E-5</v>
      </c>
      <c r="E656" s="28">
        <f>'I Disease Parameters'!$E$7/(1000*365)</f>
        <v>1.3698630136986302E-5</v>
      </c>
      <c r="F656" s="27">
        <f>(1-'I Disease Parameters'!$E$8)/'I Disease Parameters'!$E$10</f>
        <v>0.16200000000000001</v>
      </c>
      <c r="G656" s="27">
        <f>'I Disease Parameters'!$E$8/'I Disease Parameters'!$E$11</f>
        <v>3.7999999999999999E-2</v>
      </c>
      <c r="H656" s="27">
        <f>1/'I Disease Parameters'!$E$12</f>
        <v>0.05</v>
      </c>
      <c r="I656" s="27">
        <f>'I Disease Parameters'!$E$9/'I Disease Parameters'!$E$14</f>
        <v>0</v>
      </c>
      <c r="J656" s="82">
        <f t="shared" si="272"/>
        <v>2.9622548171950012</v>
      </c>
      <c r="K656" s="60">
        <f t="shared" si="273"/>
        <v>0.96147505943347544</v>
      </c>
      <c r="L656" s="30">
        <f t="shared" si="274"/>
        <v>0.98499999999999999</v>
      </c>
      <c r="M656" s="27">
        <f>J656/'I Disease Parameters'!$E$12</f>
        <v>0.14811274085975007</v>
      </c>
      <c r="N656" s="27">
        <f>K656/'I Disease Parameters'!$E$13</f>
        <v>4.8073752971673774E-2</v>
      </c>
      <c r="O656" s="27">
        <f>L656/'I Disease Parameters'!$E$13</f>
        <v>4.9250000000000002E-2</v>
      </c>
      <c r="P656" s="27">
        <f>(1-L656)/'I Disease Parameters'!$E$13</f>
        <v>7.5000000000000067E-4</v>
      </c>
      <c r="Q656" s="19">
        <f t="shared" si="253"/>
        <v>596232.6478580879</v>
      </c>
      <c r="R656" s="17">
        <f t="shared" si="254"/>
        <v>0.23774283189899204</v>
      </c>
      <c r="S656" s="17">
        <f t="shared" si="255"/>
        <v>2.4224977709463484</v>
      </c>
      <c r="T656" s="17">
        <f t="shared" si="256"/>
        <v>0.56824021791079393</v>
      </c>
      <c r="U656" s="17">
        <f t="shared" si="257"/>
        <v>5234105.6901290528</v>
      </c>
      <c r="V656" s="17">
        <f t="shared" si="258"/>
        <v>15045.801105141905</v>
      </c>
      <c r="W656" s="17">
        <f t="shared" si="259"/>
        <v>5830341.5664679613</v>
      </c>
      <c r="X656" s="18">
        <f t="shared" ca="1" si="250"/>
        <v>218477.31787760227</v>
      </c>
      <c r="Y656" s="17">
        <f t="shared" si="260"/>
        <v>133.95636635972187</v>
      </c>
      <c r="Z656" s="17">
        <f t="shared" si="261"/>
        <v>-8.3497467847993834E-3</v>
      </c>
      <c r="AA656" s="17">
        <f t="shared" si="262"/>
        <v>-8.5570787267453152E-2</v>
      </c>
      <c r="AB656" s="17">
        <f t="shared" si="263"/>
        <v>-2.0072159978131943E-2</v>
      </c>
      <c r="AC656" s="17">
        <f t="shared" si="264"/>
        <v>-71.546680225990713</v>
      </c>
      <c r="AD656" s="18">
        <f t="shared" si="265"/>
        <v>4.4123428415332455E-4</v>
      </c>
      <c r="AE656" s="19">
        <f>IF($B656&gt;$C$1,"",p_2*$Q655*($S655/$W655)+p_3*$Q655*($T655/$W655))</f>
        <v>4.0872140083173782E-2</v>
      </c>
      <c r="AF656" s="17">
        <f>IF($B656&gt;$C$1,"",p_4*$R655)</f>
        <v>3.9866997746774213E-2</v>
      </c>
      <c r="AG656" s="17">
        <f>IF($B656&gt;$C$1,"",p_5*$R655)</f>
        <v>9.351517989984074E-3</v>
      </c>
      <c r="AH656" s="18">
        <f t="shared" si="266"/>
        <v>4.9218515736758284E-2</v>
      </c>
      <c r="AI656" s="72"/>
      <c r="AJ656" s="73"/>
      <c r="AK656" s="73"/>
      <c r="AL656" s="72"/>
      <c r="AM656" s="73"/>
      <c r="AN656" s="73">
        <f t="shared" si="267"/>
        <v>518</v>
      </c>
      <c r="AO656" s="19" t="str">
        <f t="shared" ca="1" si="268"/>
        <v>-</v>
      </c>
      <c r="AP656" s="17" t="str">
        <f t="shared" ca="1" si="269"/>
        <v>-</v>
      </c>
      <c r="AQ656" s="17" t="str">
        <f t="shared" ca="1" si="270"/>
        <v>-</v>
      </c>
      <c r="AR656" s="66" t="str">
        <f t="shared" ca="1" si="271"/>
        <v>-</v>
      </c>
    </row>
    <row r="657" spans="1:44" s="1" customFormat="1" ht="12" x14ac:dyDescent="0.35">
      <c r="A657" s="84"/>
      <c r="B657" s="40">
        <f t="shared" si="251"/>
        <v>654</v>
      </c>
      <c r="C657" s="41">
        <f t="shared" si="252"/>
        <v>44505</v>
      </c>
      <c r="D657" s="28">
        <f>'I Disease Parameters'!$E$6/(1000*365)</f>
        <v>2.4383561643835616E-5</v>
      </c>
      <c r="E657" s="28">
        <f>'I Disease Parameters'!$E$7/(1000*365)</f>
        <v>1.3698630136986302E-5</v>
      </c>
      <c r="F657" s="27">
        <f>(1-'I Disease Parameters'!$E$8)/'I Disease Parameters'!$E$10</f>
        <v>0.16200000000000001</v>
      </c>
      <c r="G657" s="27">
        <f>'I Disease Parameters'!$E$8/'I Disease Parameters'!$E$11</f>
        <v>3.7999999999999999E-2</v>
      </c>
      <c r="H657" s="27">
        <f>1/'I Disease Parameters'!$E$12</f>
        <v>0.05</v>
      </c>
      <c r="I657" s="27">
        <f>'I Disease Parameters'!$E$9/'I Disease Parameters'!$E$14</f>
        <v>0</v>
      </c>
      <c r="J657" s="82">
        <f t="shared" si="272"/>
        <v>2.9622548171950012</v>
      </c>
      <c r="K657" s="60">
        <f t="shared" si="273"/>
        <v>0.96147505943347544</v>
      </c>
      <c r="L657" s="30">
        <f t="shared" si="274"/>
        <v>0.98499999999999999</v>
      </c>
      <c r="M657" s="27">
        <f>J657/'I Disease Parameters'!$E$12</f>
        <v>0.14811274085975007</v>
      </c>
      <c r="N657" s="27">
        <f>K657/'I Disease Parameters'!$E$13</f>
        <v>4.8073752971673774E-2</v>
      </c>
      <c r="O657" s="27">
        <f>L657/'I Disease Parameters'!$E$13</f>
        <v>4.9250000000000002E-2</v>
      </c>
      <c r="P657" s="27">
        <f>(1-L657)/'I Disease Parameters'!$E$13</f>
        <v>7.5000000000000067E-4</v>
      </c>
      <c r="Q657" s="19">
        <f t="shared" si="253"/>
        <v>596366.60529445414</v>
      </c>
      <c r="R657" s="17">
        <f t="shared" si="254"/>
        <v>0.22967711454564657</v>
      </c>
      <c r="S657" s="17">
        <f t="shared" si="255"/>
        <v>2.3398540362656957</v>
      </c>
      <c r="T657" s="17">
        <f t="shared" si="256"/>
        <v>0.54885465051484184</v>
      </c>
      <c r="U657" s="17">
        <f t="shared" si="257"/>
        <v>5234034.1391618252</v>
      </c>
      <c r="V657" s="17">
        <f t="shared" si="258"/>
        <v>15045.801531322069</v>
      </c>
      <c r="W657" s="17">
        <f t="shared" si="259"/>
        <v>5830403.8628420802</v>
      </c>
      <c r="X657" s="18">
        <f t="shared" ca="1" si="250"/>
        <v>218477.31787760227</v>
      </c>
      <c r="Y657" s="17">
        <f t="shared" si="260"/>
        <v>133.95743636623956</v>
      </c>
      <c r="Z657" s="17">
        <f t="shared" si="261"/>
        <v>-8.065717353345464E-3</v>
      </c>
      <c r="AA657" s="17">
        <f t="shared" si="262"/>
        <v>-8.2643734680652781E-2</v>
      </c>
      <c r="AB657" s="17">
        <f t="shared" si="263"/>
        <v>-1.9385567395952097E-2</v>
      </c>
      <c r="AC657" s="17">
        <f t="shared" si="264"/>
        <v>-71.55096722766757</v>
      </c>
      <c r="AD657" s="18">
        <f t="shared" si="265"/>
        <v>4.2618016414053272E-4</v>
      </c>
      <c r="AE657" s="19">
        <f>IF($B657&gt;$C$1,"",p_2*$Q656*($S656/$W656)+p_3*$Q656*($T656/$W656))</f>
        <v>3.9486105777574873E-2</v>
      </c>
      <c r="AF657" s="17">
        <f>IF($B657&gt;$C$1,"",p_4*$R656)</f>
        <v>3.8514338767636713E-2</v>
      </c>
      <c r="AG657" s="17">
        <f>IF($B657&gt;$C$1,"",p_5*$R656)</f>
        <v>9.0342276121616969E-3</v>
      </c>
      <c r="AH657" s="18">
        <f t="shared" si="266"/>
        <v>4.7548566379798408E-2</v>
      </c>
      <c r="AI657" s="72"/>
      <c r="AJ657" s="73"/>
      <c r="AK657" s="73"/>
      <c r="AL657" s="72"/>
      <c r="AM657" s="73"/>
      <c r="AN657" s="73">
        <f t="shared" si="267"/>
        <v>518</v>
      </c>
      <c r="AO657" s="19" t="str">
        <f t="shared" ca="1" si="268"/>
        <v>-</v>
      </c>
      <c r="AP657" s="17" t="str">
        <f t="shared" ca="1" si="269"/>
        <v>-</v>
      </c>
      <c r="AQ657" s="17" t="str">
        <f t="shared" ca="1" si="270"/>
        <v>-</v>
      </c>
      <c r="AR657" s="66" t="str">
        <f t="shared" ca="1" si="271"/>
        <v>-</v>
      </c>
    </row>
    <row r="658" spans="1:44" s="1" customFormat="1" ht="12" x14ac:dyDescent="0.35">
      <c r="A658" s="84"/>
      <c r="B658" s="40">
        <f t="shared" si="251"/>
        <v>655</v>
      </c>
      <c r="C658" s="41">
        <f t="shared" si="252"/>
        <v>44506</v>
      </c>
      <c r="D658" s="28">
        <f>'I Disease Parameters'!$E$6/(1000*365)</f>
        <v>2.4383561643835616E-5</v>
      </c>
      <c r="E658" s="28">
        <f>'I Disease Parameters'!$E$7/(1000*365)</f>
        <v>1.3698630136986302E-5</v>
      </c>
      <c r="F658" s="27">
        <f>(1-'I Disease Parameters'!$E$8)/'I Disease Parameters'!$E$10</f>
        <v>0.16200000000000001</v>
      </c>
      <c r="G658" s="27">
        <f>'I Disease Parameters'!$E$8/'I Disease Parameters'!$E$11</f>
        <v>3.7999999999999999E-2</v>
      </c>
      <c r="H658" s="27">
        <f>1/'I Disease Parameters'!$E$12</f>
        <v>0.05</v>
      </c>
      <c r="I658" s="27">
        <f>'I Disease Parameters'!$E$9/'I Disease Parameters'!$E$14</f>
        <v>0</v>
      </c>
      <c r="J658" s="82">
        <f t="shared" si="272"/>
        <v>2.9622548171950012</v>
      </c>
      <c r="K658" s="60">
        <f t="shared" si="273"/>
        <v>0.96147505943347544</v>
      </c>
      <c r="L658" s="30">
        <f t="shared" si="274"/>
        <v>0.98499999999999999</v>
      </c>
      <c r="M658" s="27">
        <f>J658/'I Disease Parameters'!$E$12</f>
        <v>0.14811274085975007</v>
      </c>
      <c r="N658" s="27">
        <f>K658/'I Disease Parameters'!$E$13</f>
        <v>4.8073752971673774E-2</v>
      </c>
      <c r="O658" s="27">
        <f>L658/'I Disease Parameters'!$E$13</f>
        <v>4.9250000000000002E-2</v>
      </c>
      <c r="P658" s="27">
        <f>(1-L658)/'I Disease Parameters'!$E$13</f>
        <v>7.5000000000000067E-4</v>
      </c>
      <c r="Q658" s="19">
        <f t="shared" si="253"/>
        <v>596500.56375370536</v>
      </c>
      <c r="R658" s="17">
        <f t="shared" si="254"/>
        <v>0.22188574023261831</v>
      </c>
      <c r="S658" s="17">
        <f t="shared" si="255"/>
        <v>2.2600369742137887</v>
      </c>
      <c r="T658" s="17">
        <f t="shared" si="256"/>
        <v>0.53013212978497792</v>
      </c>
      <c r="U658" s="17">
        <f t="shared" si="257"/>
        <v>5233962.5840878226</v>
      </c>
      <c r="V658" s="17">
        <f t="shared" si="258"/>
        <v>15045.801942963057</v>
      </c>
      <c r="W658" s="17">
        <f t="shared" si="259"/>
        <v>5830466.1598963719</v>
      </c>
      <c r="X658" s="18">
        <f t="shared" ca="1" si="250"/>
        <v>218477.31787760227</v>
      </c>
      <c r="Y658" s="17">
        <f t="shared" si="260"/>
        <v>133.95845925121102</v>
      </c>
      <c r="Z658" s="17">
        <f t="shared" si="261"/>
        <v>-7.7913743130282598E-3</v>
      </c>
      <c r="AA658" s="17">
        <f t="shared" si="262"/>
        <v>-7.9817062051906973E-2</v>
      </c>
      <c r="AB658" s="17">
        <f t="shared" si="263"/>
        <v>-1.8722520729863912E-2</v>
      </c>
      <c r="AC658" s="17">
        <f t="shared" si="264"/>
        <v>-71.555074002593756</v>
      </c>
      <c r="AD658" s="18">
        <f t="shared" si="265"/>
        <v>4.116409872949589E-4</v>
      </c>
      <c r="AE658" s="19">
        <f>IF($B658&gt;$C$1,"",p_2*$Q657*($S657/$W657)+p_3*$Q657*($T657/$W657))</f>
        <v>3.8147194857944183E-2</v>
      </c>
      <c r="AF658" s="17">
        <f>IF($B658&gt;$C$1,"",p_4*$R657)</f>
        <v>3.7207692556394743E-2</v>
      </c>
      <c r="AG658" s="17">
        <f>IF($B658&gt;$C$1,"",p_5*$R657)</f>
        <v>8.7277303527345702E-3</v>
      </c>
      <c r="AH658" s="18">
        <f t="shared" si="266"/>
        <v>4.5935422909129317E-2</v>
      </c>
      <c r="AI658" s="72"/>
      <c r="AJ658" s="73"/>
      <c r="AK658" s="73"/>
      <c r="AL658" s="72"/>
      <c r="AM658" s="73"/>
      <c r="AN658" s="73">
        <f t="shared" si="267"/>
        <v>518</v>
      </c>
      <c r="AO658" s="19" t="str">
        <f t="shared" ca="1" si="268"/>
        <v>-</v>
      </c>
      <c r="AP658" s="17" t="str">
        <f t="shared" ca="1" si="269"/>
        <v>-</v>
      </c>
      <c r="AQ658" s="17" t="str">
        <f t="shared" ca="1" si="270"/>
        <v>-</v>
      </c>
      <c r="AR658" s="66" t="str">
        <f t="shared" ca="1" si="271"/>
        <v>-</v>
      </c>
    </row>
    <row r="659" spans="1:44" s="1" customFormat="1" ht="12" x14ac:dyDescent="0.35">
      <c r="A659" s="84"/>
      <c r="B659" s="40">
        <f t="shared" si="251"/>
        <v>656</v>
      </c>
      <c r="C659" s="41">
        <f t="shared" si="252"/>
        <v>44507</v>
      </c>
      <c r="D659" s="28">
        <f>'I Disease Parameters'!$E$6/(1000*365)</f>
        <v>2.4383561643835616E-5</v>
      </c>
      <c r="E659" s="28">
        <f>'I Disease Parameters'!$E$7/(1000*365)</f>
        <v>1.3698630136986302E-5</v>
      </c>
      <c r="F659" s="27">
        <f>(1-'I Disease Parameters'!$E$8)/'I Disease Parameters'!$E$10</f>
        <v>0.16200000000000001</v>
      </c>
      <c r="G659" s="27">
        <f>'I Disease Parameters'!$E$8/'I Disease Parameters'!$E$11</f>
        <v>3.7999999999999999E-2</v>
      </c>
      <c r="H659" s="27">
        <f>1/'I Disease Parameters'!$E$12</f>
        <v>0.05</v>
      </c>
      <c r="I659" s="27">
        <f>'I Disease Parameters'!$E$9/'I Disease Parameters'!$E$14</f>
        <v>0</v>
      </c>
      <c r="J659" s="82">
        <f t="shared" si="272"/>
        <v>2.9622548171950012</v>
      </c>
      <c r="K659" s="60">
        <f t="shared" si="273"/>
        <v>0.96147505943347544</v>
      </c>
      <c r="L659" s="30">
        <f t="shared" si="274"/>
        <v>0.98499999999999999</v>
      </c>
      <c r="M659" s="27">
        <f>J659/'I Disease Parameters'!$E$12</f>
        <v>0.14811274085975007</v>
      </c>
      <c r="N659" s="27">
        <f>K659/'I Disease Parameters'!$E$13</f>
        <v>4.8073752971673774E-2</v>
      </c>
      <c r="O659" s="27">
        <f>L659/'I Disease Parameters'!$E$13</f>
        <v>4.9250000000000002E-2</v>
      </c>
      <c r="P659" s="27">
        <f>(1-L659)/'I Disease Parameters'!$E$13</f>
        <v>7.5000000000000067E-4</v>
      </c>
      <c r="Q659" s="19">
        <f t="shared" si="253"/>
        <v>596634.52319032699</v>
      </c>
      <c r="R659" s="17">
        <f t="shared" si="254"/>
        <v>0.21435935374807566</v>
      </c>
      <c r="S659" s="17">
        <f t="shared" si="255"/>
        <v>2.1829496560101775</v>
      </c>
      <c r="T659" s="17">
        <f t="shared" si="256"/>
        <v>0.51204991934059896</v>
      </c>
      <c r="U659" s="17">
        <f t="shared" si="257"/>
        <v>5233891.0250810878</v>
      </c>
      <c r="V659" s="17">
        <f t="shared" si="258"/>
        <v>15045.802340562153</v>
      </c>
      <c r="W659" s="17">
        <f t="shared" si="259"/>
        <v>5830528.4576303437</v>
      </c>
      <c r="X659" s="18">
        <f t="shared" ca="1" si="250"/>
        <v>218477.31787760227</v>
      </c>
      <c r="Y659" s="17">
        <f t="shared" si="260"/>
        <v>133.95943662163336</v>
      </c>
      <c r="Z659" s="17">
        <f t="shared" si="261"/>
        <v>-7.526386484542652E-3</v>
      </c>
      <c r="AA659" s="17">
        <f t="shared" si="262"/>
        <v>-7.7087318203611144E-2</v>
      </c>
      <c r="AB659" s="17">
        <f t="shared" si="263"/>
        <v>-1.8082210444378966E-2</v>
      </c>
      <c r="AC659" s="17">
        <f t="shared" si="264"/>
        <v>-71.559006734751165</v>
      </c>
      <c r="AD659" s="18">
        <f t="shared" si="265"/>
        <v>3.9759909668646287E-4</v>
      </c>
      <c r="AE659" s="19">
        <f>IF($B659&gt;$C$1,"",p_2*$Q658*($S658/$W658)+p_3*$Q658*($T658/$W658))</f>
        <v>3.6853801092669156E-2</v>
      </c>
      <c r="AF659" s="17">
        <f>IF($B659&gt;$C$1,"",p_4*$R658)</f>
        <v>3.5945489917684169E-2</v>
      </c>
      <c r="AG659" s="17">
        <f>IF($B659&gt;$C$1,"",p_5*$R658)</f>
        <v>8.4316581288394962E-3</v>
      </c>
      <c r="AH659" s="18">
        <f t="shared" si="266"/>
        <v>4.4377148046523665E-2</v>
      </c>
      <c r="AI659" s="72"/>
      <c r="AJ659" s="73"/>
      <c r="AK659" s="73"/>
      <c r="AL659" s="72"/>
      <c r="AM659" s="73"/>
      <c r="AN659" s="73">
        <f t="shared" si="267"/>
        <v>518</v>
      </c>
      <c r="AO659" s="19" t="str">
        <f t="shared" ca="1" si="268"/>
        <v>-</v>
      </c>
      <c r="AP659" s="17" t="str">
        <f t="shared" ca="1" si="269"/>
        <v>-</v>
      </c>
      <c r="AQ659" s="17" t="str">
        <f t="shared" ca="1" si="270"/>
        <v>-</v>
      </c>
      <c r="AR659" s="66" t="str">
        <f t="shared" ca="1" si="271"/>
        <v>-</v>
      </c>
    </row>
    <row r="660" spans="1:44" s="1" customFormat="1" ht="12" x14ac:dyDescent="0.35">
      <c r="A660" s="84"/>
      <c r="B660" s="40">
        <f t="shared" si="251"/>
        <v>657</v>
      </c>
      <c r="C660" s="41">
        <f t="shared" si="252"/>
        <v>44508</v>
      </c>
      <c r="D660" s="28">
        <f>'I Disease Parameters'!$E$6/(1000*365)</f>
        <v>2.4383561643835616E-5</v>
      </c>
      <c r="E660" s="28">
        <f>'I Disease Parameters'!$E$7/(1000*365)</f>
        <v>1.3698630136986302E-5</v>
      </c>
      <c r="F660" s="27">
        <f>(1-'I Disease Parameters'!$E$8)/'I Disease Parameters'!$E$10</f>
        <v>0.16200000000000001</v>
      </c>
      <c r="G660" s="27">
        <f>'I Disease Parameters'!$E$8/'I Disease Parameters'!$E$11</f>
        <v>3.7999999999999999E-2</v>
      </c>
      <c r="H660" s="27">
        <f>1/'I Disease Parameters'!$E$12</f>
        <v>0.05</v>
      </c>
      <c r="I660" s="27">
        <f>'I Disease Parameters'!$E$9/'I Disease Parameters'!$E$14</f>
        <v>0</v>
      </c>
      <c r="J660" s="82">
        <f t="shared" si="272"/>
        <v>2.9622548171950012</v>
      </c>
      <c r="K660" s="60">
        <f t="shared" si="273"/>
        <v>0.96147505943347544</v>
      </c>
      <c r="L660" s="30">
        <f t="shared" si="274"/>
        <v>0.98499999999999999</v>
      </c>
      <c r="M660" s="27">
        <f>J660/'I Disease Parameters'!$E$12</f>
        <v>0.14811274085975007</v>
      </c>
      <c r="N660" s="27">
        <f>K660/'I Disease Parameters'!$E$13</f>
        <v>4.8073752971673774E-2</v>
      </c>
      <c r="O660" s="27">
        <f>L660/'I Disease Parameters'!$E$13</f>
        <v>4.9250000000000002E-2</v>
      </c>
      <c r="P660" s="27">
        <f>(1-L660)/'I Disease Parameters'!$E$13</f>
        <v>7.5000000000000067E-4</v>
      </c>
      <c r="Q660" s="19">
        <f t="shared" si="253"/>
        <v>596768.48356035643</v>
      </c>
      <c r="R660" s="17">
        <f t="shared" si="254"/>
        <v>0.20708891970776888</v>
      </c>
      <c r="S660" s="17">
        <f t="shared" si="255"/>
        <v>2.1084984850969115</v>
      </c>
      <c r="T660" s="17">
        <f t="shared" si="256"/>
        <v>0.49458606443353909</v>
      </c>
      <c r="U660" s="17">
        <f t="shared" si="257"/>
        <v>5233819.4623096995</v>
      </c>
      <c r="V660" s="17">
        <f t="shared" si="258"/>
        <v>15045.802724599593</v>
      </c>
      <c r="W660" s="17">
        <f t="shared" si="259"/>
        <v>5830590.7560435254</v>
      </c>
      <c r="X660" s="18">
        <f t="shared" ca="1" si="250"/>
        <v>218477.31787760227</v>
      </c>
      <c r="Y660" s="17">
        <f t="shared" si="260"/>
        <v>133.96037002943922</v>
      </c>
      <c r="Z660" s="17">
        <f t="shared" si="261"/>
        <v>-7.270434040306778E-3</v>
      </c>
      <c r="AA660" s="17">
        <f t="shared" si="262"/>
        <v>-7.4451170913266029E-2</v>
      </c>
      <c r="AB660" s="17">
        <f t="shared" si="263"/>
        <v>-1.7463854907059873E-2</v>
      </c>
      <c r="AC660" s="17">
        <f t="shared" si="264"/>
        <v>-71.562771388329566</v>
      </c>
      <c r="AD660" s="18">
        <f t="shared" si="265"/>
        <v>3.8403743928938638E-4</v>
      </c>
      <c r="AE660" s="19">
        <f>IF($B660&gt;$C$1,"",p_2*$Q659*($S659/$W659)+p_3*$Q659*($T659/$W659))</f>
        <v>3.5604373138811742E-2</v>
      </c>
      <c r="AF660" s="17">
        <f>IF($B660&gt;$C$1,"",p_4*$R659)</f>
        <v>3.4726215307188259E-2</v>
      </c>
      <c r="AG660" s="17">
        <f>IF($B660&gt;$C$1,"",p_5*$R659)</f>
        <v>8.1456554424268746E-3</v>
      </c>
      <c r="AH660" s="18">
        <f t="shared" si="266"/>
        <v>4.2871870749615133E-2</v>
      </c>
      <c r="AI660" s="72"/>
      <c r="AJ660" s="73"/>
      <c r="AK660" s="73"/>
      <c r="AL660" s="72"/>
      <c r="AM660" s="73"/>
      <c r="AN660" s="73">
        <f t="shared" si="267"/>
        <v>518</v>
      </c>
      <c r="AO660" s="19" t="str">
        <f t="shared" ca="1" si="268"/>
        <v>-</v>
      </c>
      <c r="AP660" s="17" t="str">
        <f t="shared" ca="1" si="269"/>
        <v>-</v>
      </c>
      <c r="AQ660" s="17" t="str">
        <f t="shared" ca="1" si="270"/>
        <v>-</v>
      </c>
      <c r="AR660" s="66" t="str">
        <f t="shared" ca="1" si="271"/>
        <v>-</v>
      </c>
    </row>
    <row r="661" spans="1:44" s="1" customFormat="1" ht="12" x14ac:dyDescent="0.35">
      <c r="A661" s="84"/>
      <c r="B661" s="40">
        <f t="shared" si="251"/>
        <v>658</v>
      </c>
      <c r="C661" s="41">
        <f t="shared" si="252"/>
        <v>44509</v>
      </c>
      <c r="D661" s="28">
        <f>'I Disease Parameters'!$E$6/(1000*365)</f>
        <v>2.4383561643835616E-5</v>
      </c>
      <c r="E661" s="28">
        <f>'I Disease Parameters'!$E$7/(1000*365)</f>
        <v>1.3698630136986302E-5</v>
      </c>
      <c r="F661" s="27">
        <f>(1-'I Disease Parameters'!$E$8)/'I Disease Parameters'!$E$10</f>
        <v>0.16200000000000001</v>
      </c>
      <c r="G661" s="27">
        <f>'I Disease Parameters'!$E$8/'I Disease Parameters'!$E$11</f>
        <v>3.7999999999999999E-2</v>
      </c>
      <c r="H661" s="27">
        <f>1/'I Disease Parameters'!$E$12</f>
        <v>0.05</v>
      </c>
      <c r="I661" s="27">
        <f>'I Disease Parameters'!$E$9/'I Disease Parameters'!$E$14</f>
        <v>0</v>
      </c>
      <c r="J661" s="82">
        <f t="shared" si="272"/>
        <v>2.9622548171950012</v>
      </c>
      <c r="K661" s="60">
        <f t="shared" si="273"/>
        <v>0.96147505943347544</v>
      </c>
      <c r="L661" s="30">
        <f t="shared" si="274"/>
        <v>0.98499999999999999</v>
      </c>
      <c r="M661" s="27">
        <f>J661/'I Disease Parameters'!$E$12</f>
        <v>0.14811274085975007</v>
      </c>
      <c r="N661" s="27">
        <f>K661/'I Disease Parameters'!$E$13</f>
        <v>4.8073752971673774E-2</v>
      </c>
      <c r="O661" s="27">
        <f>L661/'I Disease Parameters'!$E$13</f>
        <v>4.9250000000000002E-2</v>
      </c>
      <c r="P661" s="27">
        <f>(1-L661)/'I Disease Parameters'!$E$13</f>
        <v>7.5000000000000067E-4</v>
      </c>
      <c r="Q661" s="19">
        <f t="shared" si="253"/>
        <v>596902.44482133002</v>
      </c>
      <c r="R661" s="17">
        <f t="shared" si="254"/>
        <v>0.20006571159338754</v>
      </c>
      <c r="S661" s="17">
        <f t="shared" si="255"/>
        <v>2.0365930822938325</v>
      </c>
      <c r="T661" s="17">
        <f t="shared" si="256"/>
        <v>0.47771936500918977</v>
      </c>
      <c r="U661" s="17">
        <f t="shared" si="257"/>
        <v>5233747.8959359694</v>
      </c>
      <c r="V661" s="17">
        <f t="shared" si="258"/>
        <v>15045.80309553914</v>
      </c>
      <c r="W661" s="17">
        <f t="shared" si="259"/>
        <v>5830653.0551354587</v>
      </c>
      <c r="X661" s="18">
        <f t="shared" ca="1" si="250"/>
        <v>218477.31787760227</v>
      </c>
      <c r="Y661" s="17">
        <f t="shared" si="260"/>
        <v>133.96126097359229</v>
      </c>
      <c r="Z661" s="17">
        <f t="shared" si="261"/>
        <v>-7.0232081143813407E-3</v>
      </c>
      <c r="AA661" s="17">
        <f t="shared" si="262"/>
        <v>-7.1905402803078999E-2</v>
      </c>
      <c r="AB661" s="17">
        <f t="shared" si="263"/>
        <v>-1.6866699424349318E-2</v>
      </c>
      <c r="AC661" s="17">
        <f t="shared" si="264"/>
        <v>-71.56637373007834</v>
      </c>
      <c r="AD661" s="18">
        <f t="shared" si="265"/>
        <v>3.7093954779265914E-4</v>
      </c>
      <c r="AE661" s="19">
        <f>IF($B661&gt;$C$1,"",p_2*$Q660*($S660/$W660)+p_3*$Q660*($T660/$W660))</f>
        <v>3.4397412661688991E-2</v>
      </c>
      <c r="AF661" s="17">
        <f>IF($B661&gt;$C$1,"",p_4*$R660)</f>
        <v>3.3548404992658556E-2</v>
      </c>
      <c r="AG661" s="17">
        <f>IF($B661&gt;$C$1,"",p_5*$R660)</f>
        <v>7.8693789488952174E-3</v>
      </c>
      <c r="AH661" s="18">
        <f t="shared" si="266"/>
        <v>4.1417783941553772E-2</v>
      </c>
      <c r="AI661" s="72"/>
      <c r="AJ661" s="73"/>
      <c r="AK661" s="73"/>
      <c r="AL661" s="72"/>
      <c r="AM661" s="73"/>
      <c r="AN661" s="73">
        <f t="shared" si="267"/>
        <v>518</v>
      </c>
      <c r="AO661" s="19" t="str">
        <f t="shared" ca="1" si="268"/>
        <v>-</v>
      </c>
      <c r="AP661" s="17" t="str">
        <f t="shared" ca="1" si="269"/>
        <v>-</v>
      </c>
      <c r="AQ661" s="17" t="str">
        <f t="shared" ca="1" si="270"/>
        <v>-</v>
      </c>
      <c r="AR661" s="66" t="str">
        <f t="shared" ca="1" si="271"/>
        <v>-</v>
      </c>
    </row>
    <row r="662" spans="1:44" s="1" customFormat="1" ht="12" x14ac:dyDescent="0.35">
      <c r="A662" s="84"/>
      <c r="B662" s="40">
        <f t="shared" si="251"/>
        <v>659</v>
      </c>
      <c r="C662" s="41">
        <f t="shared" si="252"/>
        <v>44510</v>
      </c>
      <c r="D662" s="28">
        <f>'I Disease Parameters'!$E$6/(1000*365)</f>
        <v>2.4383561643835616E-5</v>
      </c>
      <c r="E662" s="28">
        <f>'I Disease Parameters'!$E$7/(1000*365)</f>
        <v>1.3698630136986302E-5</v>
      </c>
      <c r="F662" s="27">
        <f>(1-'I Disease Parameters'!$E$8)/'I Disease Parameters'!$E$10</f>
        <v>0.16200000000000001</v>
      </c>
      <c r="G662" s="27">
        <f>'I Disease Parameters'!$E$8/'I Disease Parameters'!$E$11</f>
        <v>3.7999999999999999E-2</v>
      </c>
      <c r="H662" s="27">
        <f>1/'I Disease Parameters'!$E$12</f>
        <v>0.05</v>
      </c>
      <c r="I662" s="27">
        <f>'I Disease Parameters'!$E$9/'I Disease Parameters'!$E$14</f>
        <v>0</v>
      </c>
      <c r="J662" s="82">
        <f t="shared" si="272"/>
        <v>2.9622548171950012</v>
      </c>
      <c r="K662" s="60">
        <f t="shared" si="273"/>
        <v>0.96147505943347544</v>
      </c>
      <c r="L662" s="30">
        <f t="shared" si="274"/>
        <v>0.98499999999999999</v>
      </c>
      <c r="M662" s="27">
        <f>J662/'I Disease Parameters'!$E$12</f>
        <v>0.14811274085975007</v>
      </c>
      <c r="N662" s="27">
        <f>K662/'I Disease Parameters'!$E$13</f>
        <v>4.8073752971673774E-2</v>
      </c>
      <c r="O662" s="27">
        <f>L662/'I Disease Parameters'!$E$13</f>
        <v>4.9250000000000002E-2</v>
      </c>
      <c r="P662" s="27">
        <f>(1-L662)/'I Disease Parameters'!$E$13</f>
        <v>7.5000000000000067E-4</v>
      </c>
      <c r="Q662" s="19">
        <f t="shared" si="253"/>
        <v>597036.40693223174</v>
      </c>
      <c r="R662" s="17">
        <f t="shared" si="254"/>
        <v>0.19328130116756073</v>
      </c>
      <c r="S662" s="17">
        <f t="shared" si="255"/>
        <v>1.9671461749218957</v>
      </c>
      <c r="T662" s="17">
        <f t="shared" si="256"/>
        <v>0.4614293496983885</v>
      </c>
      <c r="U662" s="17">
        <f t="shared" si="257"/>
        <v>5233676.3261166466</v>
      </c>
      <c r="V662" s="17">
        <f t="shared" si="258"/>
        <v>15045.803453828665</v>
      </c>
      <c r="W662" s="17">
        <f t="shared" si="259"/>
        <v>5830715.354905704</v>
      </c>
      <c r="X662" s="18">
        <f t="shared" ca="1" si="250"/>
        <v>218477.31787760227</v>
      </c>
      <c r="Y662" s="17">
        <f t="shared" si="260"/>
        <v>133.9621109017171</v>
      </c>
      <c r="Z662" s="17">
        <f t="shared" si="261"/>
        <v>-6.784410425826809E-3</v>
      </c>
      <c r="AA662" s="17">
        <f t="shared" si="262"/>
        <v>-6.9446907371936817E-2</v>
      </c>
      <c r="AB662" s="17">
        <f t="shared" si="263"/>
        <v>-1.6290015310801265E-2</v>
      </c>
      <c r="AC662" s="17">
        <f t="shared" si="264"/>
        <v>-71.569819322787225</v>
      </c>
      <c r="AD662" s="18">
        <f t="shared" si="265"/>
        <v>3.5828952422889415E-4</v>
      </c>
      <c r="AE662" s="19">
        <f>IF($B662&gt;$C$1,"",p_2*$Q661*($S661/$W661)+p_3*$Q661*($T661/$W661))</f>
        <v>3.3231472519036916E-2</v>
      </c>
      <c r="AF662" s="17">
        <f>IF($B662&gt;$C$1,"",p_4*$R661)</f>
        <v>3.2410645278128786E-2</v>
      </c>
      <c r="AG662" s="17">
        <f>IF($B662&gt;$C$1,"",p_5*$R661)</f>
        <v>7.6024970405487264E-3</v>
      </c>
      <c r="AH662" s="18">
        <f t="shared" si="266"/>
        <v>4.001314231867751E-2</v>
      </c>
      <c r="AI662" s="72"/>
      <c r="AJ662" s="73"/>
      <c r="AK662" s="73"/>
      <c r="AL662" s="72"/>
      <c r="AM662" s="73"/>
      <c r="AN662" s="73">
        <f t="shared" si="267"/>
        <v>518</v>
      </c>
      <c r="AO662" s="19" t="str">
        <f t="shared" ca="1" si="268"/>
        <v>-</v>
      </c>
      <c r="AP662" s="17" t="str">
        <f t="shared" ca="1" si="269"/>
        <v>-</v>
      </c>
      <c r="AQ662" s="17" t="str">
        <f t="shared" ca="1" si="270"/>
        <v>-</v>
      </c>
      <c r="AR662" s="66" t="str">
        <f t="shared" ca="1" si="271"/>
        <v>-</v>
      </c>
    </row>
    <row r="663" spans="1:44" s="1" customFormat="1" ht="12" x14ac:dyDescent="0.35">
      <c r="A663" s="84"/>
      <c r="B663" s="40">
        <f t="shared" si="251"/>
        <v>660</v>
      </c>
      <c r="C663" s="41">
        <f t="shared" si="252"/>
        <v>44511</v>
      </c>
      <c r="D663" s="28">
        <f>'I Disease Parameters'!$E$6/(1000*365)</f>
        <v>2.4383561643835616E-5</v>
      </c>
      <c r="E663" s="28">
        <f>'I Disease Parameters'!$E$7/(1000*365)</f>
        <v>1.3698630136986302E-5</v>
      </c>
      <c r="F663" s="27">
        <f>(1-'I Disease Parameters'!$E$8)/'I Disease Parameters'!$E$10</f>
        <v>0.16200000000000001</v>
      </c>
      <c r="G663" s="27">
        <f>'I Disease Parameters'!$E$8/'I Disease Parameters'!$E$11</f>
        <v>3.7999999999999999E-2</v>
      </c>
      <c r="H663" s="27">
        <f>1/'I Disease Parameters'!$E$12</f>
        <v>0.05</v>
      </c>
      <c r="I663" s="27">
        <f>'I Disease Parameters'!$E$9/'I Disease Parameters'!$E$14</f>
        <v>0</v>
      </c>
      <c r="J663" s="82">
        <f t="shared" si="272"/>
        <v>2.9622548171950012</v>
      </c>
      <c r="K663" s="60">
        <f t="shared" si="273"/>
        <v>0.96147505943347544</v>
      </c>
      <c r="L663" s="30">
        <f t="shared" si="274"/>
        <v>0.98499999999999999</v>
      </c>
      <c r="M663" s="27">
        <f>J663/'I Disease Parameters'!$E$12</f>
        <v>0.14811274085975007</v>
      </c>
      <c r="N663" s="27">
        <f>K663/'I Disease Parameters'!$E$13</f>
        <v>4.8073752971673774E-2</v>
      </c>
      <c r="O663" s="27">
        <f>L663/'I Disease Parameters'!$E$13</f>
        <v>4.9250000000000002E-2</v>
      </c>
      <c r="P663" s="27">
        <f>(1-L663)/'I Disease Parameters'!$E$13</f>
        <v>7.5000000000000067E-4</v>
      </c>
      <c r="Q663" s="19">
        <f t="shared" si="253"/>
        <v>597170.36985344393</v>
      </c>
      <c r="R663" s="17">
        <f t="shared" si="254"/>
        <v>0.18672754825252544</v>
      </c>
      <c r="S663" s="17">
        <f t="shared" si="255"/>
        <v>1.9000734897570704</v>
      </c>
      <c r="T663" s="17">
        <f t="shared" si="256"/>
        <v>0.44569625070784052</v>
      </c>
      <c r="U663" s="17">
        <f t="shared" si="257"/>
        <v>5233604.7530031027</v>
      </c>
      <c r="V663" s="17">
        <f t="shared" si="258"/>
        <v>15045.803799900677</v>
      </c>
      <c r="W663" s="17">
        <f t="shared" si="259"/>
        <v>5830777.6553538349</v>
      </c>
      <c r="X663" s="18">
        <f t="shared" ca="1" si="250"/>
        <v>218477.31787760227</v>
      </c>
      <c r="Y663" s="17">
        <f t="shared" si="260"/>
        <v>133.96292121219449</v>
      </c>
      <c r="Z663" s="17">
        <f t="shared" si="261"/>
        <v>-6.5537529150352936E-3</v>
      </c>
      <c r="AA663" s="17">
        <f t="shared" si="262"/>
        <v>-6.7072685164825341E-2</v>
      </c>
      <c r="AB663" s="17">
        <f t="shared" si="263"/>
        <v>-1.5733098990547978E-2</v>
      </c>
      <c r="AC663" s="17">
        <f t="shared" si="264"/>
        <v>-71.573113543912768</v>
      </c>
      <c r="AD663" s="18">
        <f t="shared" si="265"/>
        <v>3.4607201268954668E-4</v>
      </c>
      <c r="AE663" s="19">
        <f>IF($B663&gt;$C$1,"",p_2*$Q662*($S662/$W662)+p_3*$Q662*($T662/$W662))</f>
        <v>3.2105155007533935E-2</v>
      </c>
      <c r="AF663" s="17">
        <f>IF($B663&gt;$C$1,"",p_4*$R662)</f>
        <v>3.1311570789144837E-2</v>
      </c>
      <c r="AG663" s="17">
        <f>IF($B663&gt;$C$1,"",p_5*$R662)</f>
        <v>7.3446894443673074E-3</v>
      </c>
      <c r="AH663" s="18">
        <f t="shared" si="266"/>
        <v>3.8656260233512145E-2</v>
      </c>
      <c r="AI663" s="72"/>
      <c r="AJ663" s="73"/>
      <c r="AK663" s="73"/>
      <c r="AL663" s="72"/>
      <c r="AM663" s="73"/>
      <c r="AN663" s="73">
        <f t="shared" si="267"/>
        <v>518</v>
      </c>
      <c r="AO663" s="19" t="str">
        <f t="shared" ca="1" si="268"/>
        <v>-</v>
      </c>
      <c r="AP663" s="17" t="str">
        <f t="shared" ca="1" si="269"/>
        <v>-</v>
      </c>
      <c r="AQ663" s="17" t="str">
        <f t="shared" ca="1" si="270"/>
        <v>-</v>
      </c>
      <c r="AR663" s="66" t="str">
        <f t="shared" ca="1" si="271"/>
        <v>-</v>
      </c>
    </row>
    <row r="664" spans="1:44" s="1" customFormat="1" ht="12" x14ac:dyDescent="0.35">
      <c r="A664" s="84"/>
      <c r="B664" s="40">
        <f t="shared" si="251"/>
        <v>661</v>
      </c>
      <c r="C664" s="41">
        <f t="shared" si="252"/>
        <v>44512</v>
      </c>
      <c r="D664" s="28">
        <f>'I Disease Parameters'!$E$6/(1000*365)</f>
        <v>2.4383561643835616E-5</v>
      </c>
      <c r="E664" s="28">
        <f>'I Disease Parameters'!$E$7/(1000*365)</f>
        <v>1.3698630136986302E-5</v>
      </c>
      <c r="F664" s="27">
        <f>(1-'I Disease Parameters'!$E$8)/'I Disease Parameters'!$E$10</f>
        <v>0.16200000000000001</v>
      </c>
      <c r="G664" s="27">
        <f>'I Disease Parameters'!$E$8/'I Disease Parameters'!$E$11</f>
        <v>3.7999999999999999E-2</v>
      </c>
      <c r="H664" s="27">
        <f>1/'I Disease Parameters'!$E$12</f>
        <v>0.05</v>
      </c>
      <c r="I664" s="27">
        <f>'I Disease Parameters'!$E$9/'I Disease Parameters'!$E$14</f>
        <v>0</v>
      </c>
      <c r="J664" s="82">
        <f t="shared" si="272"/>
        <v>2.9622548171950012</v>
      </c>
      <c r="K664" s="60">
        <f t="shared" si="273"/>
        <v>0.96147505943347544</v>
      </c>
      <c r="L664" s="30">
        <f t="shared" si="274"/>
        <v>0.98499999999999999</v>
      </c>
      <c r="M664" s="27">
        <f>J664/'I Disease Parameters'!$E$12</f>
        <v>0.14811274085975007</v>
      </c>
      <c r="N664" s="27">
        <f>K664/'I Disease Parameters'!$E$13</f>
        <v>4.8073752971673774E-2</v>
      </c>
      <c r="O664" s="27">
        <f>L664/'I Disease Parameters'!$E$13</f>
        <v>4.9250000000000002E-2</v>
      </c>
      <c r="P664" s="27">
        <f>(1-L664)/'I Disease Parameters'!$E$13</f>
        <v>7.5000000000000067E-4</v>
      </c>
      <c r="Q664" s="19">
        <f t="shared" si="253"/>
        <v>597304.33354669914</v>
      </c>
      <c r="R664" s="17">
        <f t="shared" si="254"/>
        <v>0.18039659085993737</v>
      </c>
      <c r="S664" s="17">
        <f t="shared" si="255"/>
        <v>1.8352936496821568</v>
      </c>
      <c r="T664" s="17">
        <f t="shared" si="256"/>
        <v>0.43050097957795258</v>
      </c>
      <c r="U664" s="17">
        <f t="shared" si="257"/>
        <v>5233533.1767415227</v>
      </c>
      <c r="V664" s="17">
        <f t="shared" si="258"/>
        <v>15045.804134172866</v>
      </c>
      <c r="W664" s="17">
        <f t="shared" si="259"/>
        <v>5830839.9564794423</v>
      </c>
      <c r="X664" s="18">
        <f t="shared" ca="1" si="250"/>
        <v>218477.31787760227</v>
      </c>
      <c r="Y664" s="17">
        <f t="shared" si="260"/>
        <v>133.96369325520936</v>
      </c>
      <c r="Z664" s="17">
        <f t="shared" si="261"/>
        <v>-6.3309573925880713E-3</v>
      </c>
      <c r="AA664" s="17">
        <f t="shared" si="262"/>
        <v>-6.4779840074913553E-2</v>
      </c>
      <c r="AB664" s="17">
        <f t="shared" si="263"/>
        <v>-1.5195271129887944E-2</v>
      </c>
      <c r="AC664" s="17">
        <f t="shared" si="264"/>
        <v>-71.576261579990387</v>
      </c>
      <c r="AD664" s="18">
        <f t="shared" si="265"/>
        <v>3.3427218841097783E-4</v>
      </c>
      <c r="AE664" s="19">
        <f>IF($B664&gt;$C$1,"",p_2*$Q663*($S663/$W663)+p_3*$Q663*($T663/$W663))</f>
        <v>3.1017110169536909E-2</v>
      </c>
      <c r="AF664" s="17">
        <f>IF($B664&gt;$C$1,"",p_4*$R663)</f>
        <v>3.0249862816909123E-2</v>
      </c>
      <c r="AG664" s="17">
        <f>IF($B664&gt;$C$1,"",p_5*$R663)</f>
        <v>7.0956468335959663E-3</v>
      </c>
      <c r="AH664" s="18">
        <f t="shared" si="266"/>
        <v>3.7345509650505086E-2</v>
      </c>
      <c r="AI664" s="72"/>
      <c r="AJ664" s="73"/>
      <c r="AK664" s="73"/>
      <c r="AL664" s="72"/>
      <c r="AM664" s="73"/>
      <c r="AN664" s="73">
        <f t="shared" si="267"/>
        <v>518</v>
      </c>
      <c r="AO664" s="19" t="str">
        <f t="shared" ca="1" si="268"/>
        <v>-</v>
      </c>
      <c r="AP664" s="17" t="str">
        <f t="shared" ca="1" si="269"/>
        <v>-</v>
      </c>
      <c r="AQ664" s="17" t="str">
        <f t="shared" ca="1" si="270"/>
        <v>-</v>
      </c>
      <c r="AR664" s="66" t="str">
        <f t="shared" ca="1" si="271"/>
        <v>-</v>
      </c>
    </row>
    <row r="665" spans="1:44" s="1" customFormat="1" ht="12" x14ac:dyDescent="0.35">
      <c r="A665" s="84"/>
      <c r="B665" s="40">
        <f t="shared" si="251"/>
        <v>662</v>
      </c>
      <c r="C665" s="41">
        <f t="shared" si="252"/>
        <v>44513</v>
      </c>
      <c r="D665" s="28">
        <f>'I Disease Parameters'!$E$6/(1000*365)</f>
        <v>2.4383561643835616E-5</v>
      </c>
      <c r="E665" s="28">
        <f>'I Disease Parameters'!$E$7/(1000*365)</f>
        <v>1.3698630136986302E-5</v>
      </c>
      <c r="F665" s="27">
        <f>(1-'I Disease Parameters'!$E$8)/'I Disease Parameters'!$E$10</f>
        <v>0.16200000000000001</v>
      </c>
      <c r="G665" s="27">
        <f>'I Disease Parameters'!$E$8/'I Disease Parameters'!$E$11</f>
        <v>3.7999999999999999E-2</v>
      </c>
      <c r="H665" s="27">
        <f>1/'I Disease Parameters'!$E$12</f>
        <v>0.05</v>
      </c>
      <c r="I665" s="27">
        <f>'I Disease Parameters'!$E$9/'I Disease Parameters'!$E$14</f>
        <v>0</v>
      </c>
      <c r="J665" s="82">
        <f t="shared" si="272"/>
        <v>2.9622548171950012</v>
      </c>
      <c r="K665" s="60">
        <f t="shared" si="273"/>
        <v>0.96147505943347544</v>
      </c>
      <c r="L665" s="30">
        <f t="shared" si="274"/>
        <v>0.98499999999999999</v>
      </c>
      <c r="M665" s="27">
        <f>J665/'I Disease Parameters'!$E$12</f>
        <v>0.14811274085975007</v>
      </c>
      <c r="N665" s="27">
        <f>K665/'I Disease Parameters'!$E$13</f>
        <v>4.8073752971673774E-2</v>
      </c>
      <c r="O665" s="27">
        <f>L665/'I Disease Parameters'!$E$13</f>
        <v>4.9250000000000002E-2</v>
      </c>
      <c r="P665" s="27">
        <f>(1-L665)/'I Disease Parameters'!$E$13</f>
        <v>7.5000000000000067E-4</v>
      </c>
      <c r="Q665" s="19">
        <f t="shared" si="253"/>
        <v>597438.29797503469</v>
      </c>
      <c r="R665" s="17">
        <f t="shared" si="254"/>
        <v>0.17428083565973071</v>
      </c>
      <c r="S665" s="17">
        <f t="shared" si="255"/>
        <v>1.772728073908459</v>
      </c>
      <c r="T665" s="17">
        <f t="shared" si="256"/>
        <v>0.41582510377803977</v>
      </c>
      <c r="U665" s="17">
        <f t="shared" si="257"/>
        <v>5233461.5974730812</v>
      </c>
      <c r="V665" s="17">
        <f t="shared" si="258"/>
        <v>15045.8044570486</v>
      </c>
      <c r="W665" s="17">
        <f t="shared" si="259"/>
        <v>5830902.2582821287</v>
      </c>
      <c r="X665" s="18">
        <f t="shared" ca="1" si="250"/>
        <v>218477.31787760227</v>
      </c>
      <c r="Y665" s="17">
        <f t="shared" si="260"/>
        <v>133.96442833554465</v>
      </c>
      <c r="Z665" s="17">
        <f t="shared" si="261"/>
        <v>-6.1157552002066573E-3</v>
      </c>
      <c r="AA665" s="17">
        <f t="shared" si="262"/>
        <v>-6.2565575773697812E-2</v>
      </c>
      <c r="AB665" s="17">
        <f t="shared" si="263"/>
        <v>-1.4675875799912808E-2</v>
      </c>
      <c r="AC665" s="17">
        <f t="shared" si="264"/>
        <v>-71.579268441535532</v>
      </c>
      <c r="AD665" s="18">
        <f t="shared" si="265"/>
        <v>3.228757341275923E-4</v>
      </c>
      <c r="AE665" s="19">
        <f>IF($B665&gt;$C$1,"",p_2*$Q664*($S664/$W664)+p_3*$Q664*($T664/$W664))</f>
        <v>2.9966034157956952E-2</v>
      </c>
      <c r="AF665" s="17">
        <f>IF($B665&gt;$C$1,"",p_4*$R664)</f>
        <v>2.9224247719309853E-2</v>
      </c>
      <c r="AG665" s="17">
        <f>IF($B665&gt;$C$1,"",p_5*$R664)</f>
        <v>6.8550704526776198E-3</v>
      </c>
      <c r="AH665" s="18">
        <f t="shared" si="266"/>
        <v>3.6079318171987472E-2</v>
      </c>
      <c r="AI665" s="72"/>
      <c r="AJ665" s="73"/>
      <c r="AK665" s="73"/>
      <c r="AL665" s="72"/>
      <c r="AM665" s="73"/>
      <c r="AN665" s="73">
        <f t="shared" si="267"/>
        <v>518</v>
      </c>
      <c r="AO665" s="19" t="str">
        <f t="shared" ca="1" si="268"/>
        <v>-</v>
      </c>
      <c r="AP665" s="17" t="str">
        <f t="shared" ca="1" si="269"/>
        <v>-</v>
      </c>
      <c r="AQ665" s="17" t="str">
        <f t="shared" ca="1" si="270"/>
        <v>-</v>
      </c>
      <c r="AR665" s="66" t="str">
        <f t="shared" ca="1" si="271"/>
        <v>-</v>
      </c>
    </row>
    <row r="666" spans="1:44" s="1" customFormat="1" ht="12" x14ac:dyDescent="0.35">
      <c r="A666" s="84"/>
      <c r="B666" s="40">
        <f t="shared" si="251"/>
        <v>663</v>
      </c>
      <c r="C666" s="41">
        <f t="shared" si="252"/>
        <v>44514</v>
      </c>
      <c r="D666" s="28">
        <f>'I Disease Parameters'!$E$6/(1000*365)</f>
        <v>2.4383561643835616E-5</v>
      </c>
      <c r="E666" s="28">
        <f>'I Disease Parameters'!$E$7/(1000*365)</f>
        <v>1.3698630136986302E-5</v>
      </c>
      <c r="F666" s="27">
        <f>(1-'I Disease Parameters'!$E$8)/'I Disease Parameters'!$E$10</f>
        <v>0.16200000000000001</v>
      </c>
      <c r="G666" s="27">
        <f>'I Disease Parameters'!$E$8/'I Disease Parameters'!$E$11</f>
        <v>3.7999999999999999E-2</v>
      </c>
      <c r="H666" s="27">
        <f>1/'I Disease Parameters'!$E$12</f>
        <v>0.05</v>
      </c>
      <c r="I666" s="27">
        <f>'I Disease Parameters'!$E$9/'I Disease Parameters'!$E$14</f>
        <v>0</v>
      </c>
      <c r="J666" s="82">
        <f t="shared" si="272"/>
        <v>2.9622548171950012</v>
      </c>
      <c r="K666" s="60">
        <f t="shared" si="273"/>
        <v>0.96147505943347544</v>
      </c>
      <c r="L666" s="30">
        <f t="shared" si="274"/>
        <v>0.98499999999999999</v>
      </c>
      <c r="M666" s="27">
        <f>J666/'I Disease Parameters'!$E$12</f>
        <v>0.14811274085975007</v>
      </c>
      <c r="N666" s="27">
        <f>K666/'I Disease Parameters'!$E$13</f>
        <v>4.8073752971673774E-2</v>
      </c>
      <c r="O666" s="27">
        <f>L666/'I Disease Parameters'!$E$13</f>
        <v>4.9250000000000002E-2</v>
      </c>
      <c r="P666" s="27">
        <f>(1-L666)/'I Disease Parameters'!$E$13</f>
        <v>7.5000000000000067E-4</v>
      </c>
      <c r="Q666" s="19">
        <f t="shared" si="253"/>
        <v>597572.26310274727</v>
      </c>
      <c r="R666" s="17">
        <f t="shared" si="254"/>
        <v>0.16837294877635073</v>
      </c>
      <c r="S666" s="17">
        <f t="shared" si="255"/>
        <v>1.7123008816436944</v>
      </c>
      <c r="T666" s="17">
        <f t="shared" si="256"/>
        <v>0.40165082410990927</v>
      </c>
      <c r="U666" s="17">
        <f t="shared" si="257"/>
        <v>5233390.0153341116</v>
      </c>
      <c r="V666" s="17">
        <f t="shared" si="258"/>
        <v>15045.804768917427</v>
      </c>
      <c r="W666" s="17">
        <f t="shared" si="259"/>
        <v>5830964.5607615132</v>
      </c>
      <c r="X666" s="18">
        <f t="shared" ca="1" si="250"/>
        <v>218477.31787760227</v>
      </c>
      <c r="Y666" s="17">
        <f t="shared" si="260"/>
        <v>133.96512771258131</v>
      </c>
      <c r="Z666" s="17">
        <f t="shared" si="261"/>
        <v>-5.9078868833799814E-3</v>
      </c>
      <c r="AA666" s="17">
        <f t="shared" si="262"/>
        <v>-6.0427192264764562E-2</v>
      </c>
      <c r="AB666" s="17">
        <f t="shared" si="263"/>
        <v>-1.4174279668130507E-2</v>
      </c>
      <c r="AC666" s="17">
        <f t="shared" si="264"/>
        <v>-71.582138969562948</v>
      </c>
      <c r="AD666" s="18">
        <f t="shared" si="265"/>
        <v>3.1186882733891252E-4</v>
      </c>
      <c r="AE666" s="19">
        <f>IF($B666&gt;$C$1,"",p_2*$Q665*($S665/$W665)+p_3*$Q665*($T665/$W665))</f>
        <v>2.8950667657273832E-2</v>
      </c>
      <c r="AF666" s="17">
        <f>IF($B666&gt;$C$1,"",p_4*$R665)</f>
        <v>2.8233495376876375E-2</v>
      </c>
      <c r="AG666" s="17">
        <f>IF($B666&gt;$C$1,"",p_5*$R665)</f>
        <v>6.6226717550697664E-3</v>
      </c>
      <c r="AH666" s="18">
        <f t="shared" si="266"/>
        <v>3.4856167131946142E-2</v>
      </c>
      <c r="AI666" s="72"/>
      <c r="AJ666" s="73"/>
      <c r="AK666" s="73"/>
      <c r="AL666" s="72"/>
      <c r="AM666" s="73"/>
      <c r="AN666" s="73">
        <f t="shared" si="267"/>
        <v>518</v>
      </c>
      <c r="AO666" s="19" t="str">
        <f t="shared" ca="1" si="268"/>
        <v>-</v>
      </c>
      <c r="AP666" s="17" t="str">
        <f t="shared" ca="1" si="269"/>
        <v>-</v>
      </c>
      <c r="AQ666" s="17" t="str">
        <f t="shared" ca="1" si="270"/>
        <v>-</v>
      </c>
      <c r="AR666" s="66" t="str">
        <f t="shared" ca="1" si="271"/>
        <v>-</v>
      </c>
    </row>
    <row r="667" spans="1:44" s="1" customFormat="1" ht="12" x14ac:dyDescent="0.35">
      <c r="A667" s="84"/>
      <c r="B667" s="40">
        <f t="shared" si="251"/>
        <v>664</v>
      </c>
      <c r="C667" s="41">
        <f t="shared" si="252"/>
        <v>44515</v>
      </c>
      <c r="D667" s="28">
        <f>'I Disease Parameters'!$E$6/(1000*365)</f>
        <v>2.4383561643835616E-5</v>
      </c>
      <c r="E667" s="28">
        <f>'I Disease Parameters'!$E$7/(1000*365)</f>
        <v>1.3698630136986302E-5</v>
      </c>
      <c r="F667" s="27">
        <f>(1-'I Disease Parameters'!$E$8)/'I Disease Parameters'!$E$10</f>
        <v>0.16200000000000001</v>
      </c>
      <c r="G667" s="27">
        <f>'I Disease Parameters'!$E$8/'I Disease Parameters'!$E$11</f>
        <v>3.7999999999999999E-2</v>
      </c>
      <c r="H667" s="27">
        <f>1/'I Disease Parameters'!$E$12</f>
        <v>0.05</v>
      </c>
      <c r="I667" s="27">
        <f>'I Disease Parameters'!$E$9/'I Disease Parameters'!$E$14</f>
        <v>0</v>
      </c>
      <c r="J667" s="82">
        <f t="shared" si="272"/>
        <v>2.9622548171950012</v>
      </c>
      <c r="K667" s="60">
        <f t="shared" si="273"/>
        <v>0.96147505943347544</v>
      </c>
      <c r="L667" s="30">
        <f t="shared" si="274"/>
        <v>0.98499999999999999</v>
      </c>
      <c r="M667" s="27">
        <f>J667/'I Disease Parameters'!$E$12</f>
        <v>0.14811274085975007</v>
      </c>
      <c r="N667" s="27">
        <f>K667/'I Disease Parameters'!$E$13</f>
        <v>4.8073752971673774E-2</v>
      </c>
      <c r="O667" s="27">
        <f>L667/'I Disease Parameters'!$E$13</f>
        <v>4.9250000000000002E-2</v>
      </c>
      <c r="P667" s="27">
        <f>(1-L667)/'I Disease Parameters'!$E$13</f>
        <v>7.5000000000000067E-4</v>
      </c>
      <c r="Q667" s="19">
        <f t="shared" si="253"/>
        <v>597706.22889535094</v>
      </c>
      <c r="R667" s="17">
        <f t="shared" si="254"/>
        <v>0.16266584690108665</v>
      </c>
      <c r="S667" s="17">
        <f t="shared" si="255"/>
        <v>1.6539387990868175</v>
      </c>
      <c r="T667" s="17">
        <f t="shared" si="256"/>
        <v>0.38796095289183147</v>
      </c>
      <c r="U667" s="17">
        <f t="shared" si="257"/>
        <v>5233318.4304562761</v>
      </c>
      <c r="V667" s="17">
        <f t="shared" si="258"/>
        <v>15045.805070155546</v>
      </c>
      <c r="W667" s="17">
        <f t="shared" si="259"/>
        <v>5831026.863917226</v>
      </c>
      <c r="X667" s="18">
        <f t="shared" ca="1" si="250"/>
        <v>218477.31787760227</v>
      </c>
      <c r="Y667" s="17">
        <f t="shared" si="260"/>
        <v>133.96579260367434</v>
      </c>
      <c r="Z667" s="17">
        <f t="shared" si="261"/>
        <v>-5.7071018752640756E-3</v>
      </c>
      <c r="AA667" s="17">
        <f t="shared" si="262"/>
        <v>-5.8362082556876915E-2</v>
      </c>
      <c r="AB667" s="17">
        <f t="shared" si="263"/>
        <v>-1.3689871218077798E-2</v>
      </c>
      <c r="AC667" s="17">
        <f t="shared" si="264"/>
        <v>-71.584877835586667</v>
      </c>
      <c r="AD667" s="18">
        <f t="shared" si="265"/>
        <v>3.012381184817059E-4</v>
      </c>
      <c r="AE667" s="19">
        <f>IF($B667&gt;$C$1,"",p_2*$Q666*($S666/$W666)+p_3*$Q666*($T666/$W666))</f>
        <v>2.7969794358756413E-2</v>
      </c>
      <c r="AF667" s="17">
        <f>IF($B667&gt;$C$1,"",p_4*$R666)</f>
        <v>2.7276417701768817E-2</v>
      </c>
      <c r="AG667" s="17">
        <f>IF($B667&gt;$C$1,"",p_5*$R666)</f>
        <v>6.3981720535013272E-3</v>
      </c>
      <c r="AH667" s="18">
        <f t="shared" si="266"/>
        <v>3.3674589755270143E-2</v>
      </c>
      <c r="AI667" s="72"/>
      <c r="AJ667" s="73"/>
      <c r="AK667" s="73"/>
      <c r="AL667" s="72"/>
      <c r="AM667" s="73"/>
      <c r="AN667" s="73">
        <f t="shared" si="267"/>
        <v>518</v>
      </c>
      <c r="AO667" s="19" t="str">
        <f t="shared" ca="1" si="268"/>
        <v>-</v>
      </c>
      <c r="AP667" s="17" t="str">
        <f t="shared" ca="1" si="269"/>
        <v>-</v>
      </c>
      <c r="AQ667" s="17" t="str">
        <f t="shared" ca="1" si="270"/>
        <v>-</v>
      </c>
      <c r="AR667" s="66" t="str">
        <f t="shared" ca="1" si="271"/>
        <v>-</v>
      </c>
    </row>
    <row r="668" spans="1:44" s="1" customFormat="1" ht="12" x14ac:dyDescent="0.35">
      <c r="A668" s="84"/>
      <c r="B668" s="40">
        <f t="shared" si="251"/>
        <v>665</v>
      </c>
      <c r="C668" s="41">
        <f t="shared" si="252"/>
        <v>44516</v>
      </c>
      <c r="D668" s="28">
        <f>'I Disease Parameters'!$E$6/(1000*365)</f>
        <v>2.4383561643835616E-5</v>
      </c>
      <c r="E668" s="28">
        <f>'I Disease Parameters'!$E$7/(1000*365)</f>
        <v>1.3698630136986302E-5</v>
      </c>
      <c r="F668" s="27">
        <f>(1-'I Disease Parameters'!$E$8)/'I Disease Parameters'!$E$10</f>
        <v>0.16200000000000001</v>
      </c>
      <c r="G668" s="27">
        <f>'I Disease Parameters'!$E$8/'I Disease Parameters'!$E$11</f>
        <v>3.7999999999999999E-2</v>
      </c>
      <c r="H668" s="27">
        <f>1/'I Disease Parameters'!$E$12</f>
        <v>0.05</v>
      </c>
      <c r="I668" s="27">
        <f>'I Disease Parameters'!$E$9/'I Disease Parameters'!$E$14</f>
        <v>0</v>
      </c>
      <c r="J668" s="82">
        <f t="shared" si="272"/>
        <v>2.9622548171950012</v>
      </c>
      <c r="K668" s="60">
        <f t="shared" si="273"/>
        <v>0.96147505943347544</v>
      </c>
      <c r="L668" s="30">
        <f t="shared" si="274"/>
        <v>0.98499999999999999</v>
      </c>
      <c r="M668" s="27">
        <f>J668/'I Disease Parameters'!$E$12</f>
        <v>0.14811274085975007</v>
      </c>
      <c r="N668" s="27">
        <f>K668/'I Disease Parameters'!$E$13</f>
        <v>4.8073752971673774E-2</v>
      </c>
      <c r="O668" s="27">
        <f>L668/'I Disease Parameters'!$E$13</f>
        <v>4.9250000000000002E-2</v>
      </c>
      <c r="P668" s="27">
        <f>(1-L668)/'I Disease Parameters'!$E$13</f>
        <v>7.5000000000000067E-4</v>
      </c>
      <c r="Q668" s="19">
        <f t="shared" si="253"/>
        <v>597840.1953195344</v>
      </c>
      <c r="R668" s="17">
        <f t="shared" si="254"/>
        <v>0.15715268870962065</v>
      </c>
      <c r="S668" s="17">
        <f t="shared" si="255"/>
        <v>1.5975710696345748</v>
      </c>
      <c r="T668" s="17">
        <f t="shared" si="256"/>
        <v>0.37473889289587992</v>
      </c>
      <c r="U668" s="17">
        <f t="shared" si="257"/>
        <v>5233246.8429667251</v>
      </c>
      <c r="V668" s="17">
        <f t="shared" si="258"/>
        <v>15045.80536112626</v>
      </c>
      <c r="W668" s="17">
        <f t="shared" si="259"/>
        <v>5831089.1677489104</v>
      </c>
      <c r="X668" s="18">
        <f t="shared" ca="1" si="250"/>
        <v>218477.31787760227</v>
      </c>
      <c r="Y668" s="17">
        <f t="shared" si="260"/>
        <v>133.96642418345436</v>
      </c>
      <c r="Z668" s="17">
        <f t="shared" si="261"/>
        <v>-5.5131581914659999E-3</v>
      </c>
      <c r="AA668" s="17">
        <f t="shared" si="262"/>
        <v>-5.6367729452242665E-2</v>
      </c>
      <c r="AB668" s="17">
        <f t="shared" si="263"/>
        <v>-1.3222059995951552E-2</v>
      </c>
      <c r="AC668" s="17">
        <f t="shared" si="264"/>
        <v>-71.587489550933242</v>
      </c>
      <c r="AD668" s="18">
        <f t="shared" si="265"/>
        <v>2.9097071455908008E-4</v>
      </c>
      <c r="AE668" s="19">
        <f>IF($B668&gt;$C$1,"",p_2*$Q667*($S667/$W667)+p_3*$Q667*($T667/$W667))</f>
        <v>2.7022239488023951E-2</v>
      </c>
      <c r="AF668" s="17">
        <f>IF($B668&gt;$C$1,"",p_4*$R667)</f>
        <v>2.6351867197976039E-2</v>
      </c>
      <c r="AG668" s="17">
        <f>IF($B668&gt;$C$1,"",p_5*$R667)</f>
        <v>6.1813021822412929E-3</v>
      </c>
      <c r="AH668" s="18">
        <f t="shared" si="266"/>
        <v>3.2533169380217331E-2</v>
      </c>
      <c r="AI668" s="72"/>
      <c r="AJ668" s="73"/>
      <c r="AK668" s="73"/>
      <c r="AL668" s="72"/>
      <c r="AM668" s="73"/>
      <c r="AN668" s="73">
        <f t="shared" si="267"/>
        <v>518</v>
      </c>
      <c r="AO668" s="19" t="str">
        <f t="shared" ca="1" si="268"/>
        <v>-</v>
      </c>
      <c r="AP668" s="17" t="str">
        <f t="shared" ca="1" si="269"/>
        <v>-</v>
      </c>
      <c r="AQ668" s="17" t="str">
        <f t="shared" ca="1" si="270"/>
        <v>-</v>
      </c>
      <c r="AR668" s="66" t="str">
        <f t="shared" ca="1" si="271"/>
        <v>-</v>
      </c>
    </row>
    <row r="669" spans="1:44" s="1" customFormat="1" ht="12" x14ac:dyDescent="0.35">
      <c r="A669" s="84"/>
      <c r="B669" s="40">
        <f t="shared" si="251"/>
        <v>666</v>
      </c>
      <c r="C669" s="41">
        <f t="shared" si="252"/>
        <v>44517</v>
      </c>
      <c r="D669" s="28">
        <f>'I Disease Parameters'!$E$6/(1000*365)</f>
        <v>2.4383561643835616E-5</v>
      </c>
      <c r="E669" s="28">
        <f>'I Disease Parameters'!$E$7/(1000*365)</f>
        <v>1.3698630136986302E-5</v>
      </c>
      <c r="F669" s="27">
        <f>(1-'I Disease Parameters'!$E$8)/'I Disease Parameters'!$E$10</f>
        <v>0.16200000000000001</v>
      </c>
      <c r="G669" s="27">
        <f>'I Disease Parameters'!$E$8/'I Disease Parameters'!$E$11</f>
        <v>3.7999999999999999E-2</v>
      </c>
      <c r="H669" s="27">
        <f>1/'I Disease Parameters'!$E$12</f>
        <v>0.05</v>
      </c>
      <c r="I669" s="27">
        <f>'I Disease Parameters'!$E$9/'I Disease Parameters'!$E$14</f>
        <v>0</v>
      </c>
      <c r="J669" s="82">
        <f t="shared" si="272"/>
        <v>2.9622548171950012</v>
      </c>
      <c r="K669" s="60">
        <f t="shared" si="273"/>
        <v>0.96147505943347544</v>
      </c>
      <c r="L669" s="30">
        <f t="shared" si="274"/>
        <v>0.98499999999999999</v>
      </c>
      <c r="M669" s="27">
        <f>J669/'I Disease Parameters'!$E$12</f>
        <v>0.14811274085975007</v>
      </c>
      <c r="N669" s="27">
        <f>K669/'I Disease Parameters'!$E$13</f>
        <v>4.8073752971673774E-2</v>
      </c>
      <c r="O669" s="27">
        <f>L669/'I Disease Parameters'!$E$13</f>
        <v>4.9250000000000002E-2</v>
      </c>
      <c r="P669" s="27">
        <f>(1-L669)/'I Disease Parameters'!$E$13</f>
        <v>7.5000000000000067E-4</v>
      </c>
      <c r="Q669" s="19">
        <f t="shared" si="253"/>
        <v>597974.16234312172</v>
      </c>
      <c r="R669" s="17">
        <f t="shared" si="254"/>
        <v>0.15182686657428554</v>
      </c>
      <c r="S669" s="17">
        <f t="shared" si="255"/>
        <v>1.5431293671886042</v>
      </c>
      <c r="T669" s="17">
        <f t="shared" si="256"/>
        <v>0.36196861701255983</v>
      </c>
      <c r="U669" s="17">
        <f t="shared" si="257"/>
        <v>5233175.2529882528</v>
      </c>
      <c r="V669" s="17">
        <f t="shared" si="258"/>
        <v>15045.80564218043</v>
      </c>
      <c r="W669" s="17">
        <f t="shared" si="259"/>
        <v>5831151.4722562255</v>
      </c>
      <c r="X669" s="18">
        <f t="shared" ca="1" si="250"/>
        <v>218477.31787760227</v>
      </c>
      <c r="Y669" s="17">
        <f t="shared" si="260"/>
        <v>133.96702358732</v>
      </c>
      <c r="Z669" s="17">
        <f t="shared" si="261"/>
        <v>-5.3258221353351121E-3</v>
      </c>
      <c r="AA669" s="17">
        <f t="shared" si="262"/>
        <v>-5.4441702445970686E-2</v>
      </c>
      <c r="AB669" s="17">
        <f t="shared" si="263"/>
        <v>-1.2770275883320081E-2</v>
      </c>
      <c r="AC669" s="17">
        <f t="shared" si="264"/>
        <v>-71.589978472329676</v>
      </c>
      <c r="AD669" s="18">
        <f t="shared" si="265"/>
        <v>2.8105417004553601E-4</v>
      </c>
      <c r="AE669" s="19">
        <f>IF($B669&gt;$C$1,"",p_2*$Q668*($S668/$W668)+p_3*$Q668*($T668/$W668))</f>
        <v>2.6106868383146679E-2</v>
      </c>
      <c r="AF669" s="17">
        <f>IF($B669&gt;$C$1,"",p_4*$R668)</f>
        <v>2.5458735570958548E-2</v>
      </c>
      <c r="AG669" s="17">
        <f>IF($B669&gt;$C$1,"",p_5*$R668)</f>
        <v>5.9718021709655846E-3</v>
      </c>
      <c r="AH669" s="18">
        <f t="shared" si="266"/>
        <v>3.1430537741924135E-2</v>
      </c>
      <c r="AI669" s="72"/>
      <c r="AJ669" s="73"/>
      <c r="AK669" s="73"/>
      <c r="AL669" s="72"/>
      <c r="AM669" s="73"/>
      <c r="AN669" s="73">
        <f t="shared" si="267"/>
        <v>518</v>
      </c>
      <c r="AO669" s="19" t="str">
        <f t="shared" ca="1" si="268"/>
        <v>-</v>
      </c>
      <c r="AP669" s="17" t="str">
        <f t="shared" ca="1" si="269"/>
        <v>-</v>
      </c>
      <c r="AQ669" s="17" t="str">
        <f t="shared" ca="1" si="270"/>
        <v>-</v>
      </c>
      <c r="AR669" s="66" t="str">
        <f t="shared" ca="1" si="271"/>
        <v>-</v>
      </c>
    </row>
    <row r="670" spans="1:44" s="1" customFormat="1" ht="12" x14ac:dyDescent="0.35">
      <c r="A670" s="84"/>
      <c r="B670" s="40">
        <f t="shared" si="251"/>
        <v>667</v>
      </c>
      <c r="C670" s="41">
        <f t="shared" si="252"/>
        <v>44518</v>
      </c>
      <c r="D670" s="28">
        <f>'I Disease Parameters'!$E$6/(1000*365)</f>
        <v>2.4383561643835616E-5</v>
      </c>
      <c r="E670" s="28">
        <f>'I Disease Parameters'!$E$7/(1000*365)</f>
        <v>1.3698630136986302E-5</v>
      </c>
      <c r="F670" s="27">
        <f>(1-'I Disease Parameters'!$E$8)/'I Disease Parameters'!$E$10</f>
        <v>0.16200000000000001</v>
      </c>
      <c r="G670" s="27">
        <f>'I Disease Parameters'!$E$8/'I Disease Parameters'!$E$11</f>
        <v>3.7999999999999999E-2</v>
      </c>
      <c r="H670" s="27">
        <f>1/'I Disease Parameters'!$E$12</f>
        <v>0.05</v>
      </c>
      <c r="I670" s="27">
        <f>'I Disease Parameters'!$E$9/'I Disease Parameters'!$E$14</f>
        <v>0</v>
      </c>
      <c r="J670" s="82">
        <f t="shared" si="272"/>
        <v>2.9622548171950012</v>
      </c>
      <c r="K670" s="60">
        <f t="shared" si="273"/>
        <v>0.96147505943347544</v>
      </c>
      <c r="L670" s="30">
        <f t="shared" si="274"/>
        <v>0.98499999999999999</v>
      </c>
      <c r="M670" s="27">
        <f>J670/'I Disease Parameters'!$E$12</f>
        <v>0.14811274085975007</v>
      </c>
      <c r="N670" s="27">
        <f>K670/'I Disease Parameters'!$E$13</f>
        <v>4.8073752971673774E-2</v>
      </c>
      <c r="O670" s="27">
        <f>L670/'I Disease Parameters'!$E$13</f>
        <v>4.9250000000000002E-2</v>
      </c>
      <c r="P670" s="27">
        <f>(1-L670)/'I Disease Parameters'!$E$13</f>
        <v>7.5000000000000067E-4</v>
      </c>
      <c r="Q670" s="19">
        <f t="shared" si="253"/>
        <v>598108.1299350335</v>
      </c>
      <c r="R670" s="17">
        <f t="shared" si="254"/>
        <v>0.14668199856088526</v>
      </c>
      <c r="S670" s="17">
        <f t="shared" si="255"/>
        <v>1.4905477124557538</v>
      </c>
      <c r="T670" s="17">
        <f t="shared" si="256"/>
        <v>0.349634648617549</v>
      </c>
      <c r="U670" s="17">
        <f t="shared" si="257"/>
        <v>5233103.6606394434</v>
      </c>
      <c r="V670" s="17">
        <f t="shared" si="258"/>
        <v>15045.805913656894</v>
      </c>
      <c r="W670" s="17">
        <f t="shared" si="259"/>
        <v>5831213.7774388362</v>
      </c>
      <c r="X670" s="18">
        <f t="shared" ca="1" si="250"/>
        <v>218477.31787760227</v>
      </c>
      <c r="Y670" s="17">
        <f t="shared" si="260"/>
        <v>133.96759191178717</v>
      </c>
      <c r="Z670" s="17">
        <f t="shared" si="261"/>
        <v>-5.1448680134002778E-3</v>
      </c>
      <c r="AA670" s="17">
        <f t="shared" si="262"/>
        <v>-5.2581654732850369E-2</v>
      </c>
      <c r="AB670" s="17">
        <f t="shared" si="263"/>
        <v>-1.233396839501083E-2</v>
      </c>
      <c r="AC670" s="17">
        <f t="shared" si="264"/>
        <v>-71.592348809354007</v>
      </c>
      <c r="AD670" s="18">
        <f t="shared" si="265"/>
        <v>2.7147646324010566E-4</v>
      </c>
      <c r="AE670" s="19">
        <f>IF($B670&gt;$C$1,"",p_2*$Q669*($S669/$W669)+p_3*$Q669*($T669/$W669))</f>
        <v>2.5222585121546903E-2</v>
      </c>
      <c r="AF670" s="17">
        <f>IF($B670&gt;$C$1,"",p_4*$R669)</f>
        <v>2.4595952385034259E-2</v>
      </c>
      <c r="AG670" s="17">
        <f>IF($B670&gt;$C$1,"",p_5*$R669)</f>
        <v>5.7694209298228506E-3</v>
      </c>
      <c r="AH670" s="18">
        <f t="shared" si="266"/>
        <v>3.036537331485711E-2</v>
      </c>
      <c r="AI670" s="72"/>
      <c r="AJ670" s="73"/>
      <c r="AK670" s="73"/>
      <c r="AL670" s="72"/>
      <c r="AM670" s="73"/>
      <c r="AN670" s="73">
        <f t="shared" si="267"/>
        <v>518</v>
      </c>
      <c r="AO670" s="19" t="str">
        <f t="shared" ca="1" si="268"/>
        <v>-</v>
      </c>
      <c r="AP670" s="17" t="str">
        <f t="shared" ca="1" si="269"/>
        <v>-</v>
      </c>
      <c r="AQ670" s="17" t="str">
        <f t="shared" ca="1" si="270"/>
        <v>-</v>
      </c>
      <c r="AR670" s="66" t="str">
        <f t="shared" ca="1" si="271"/>
        <v>-</v>
      </c>
    </row>
    <row r="671" spans="1:44" s="1" customFormat="1" ht="12" x14ac:dyDescent="0.35">
      <c r="A671" s="84"/>
      <c r="B671" s="40">
        <f t="shared" si="251"/>
        <v>668</v>
      </c>
      <c r="C671" s="41">
        <f t="shared" si="252"/>
        <v>44519</v>
      </c>
      <c r="D671" s="28">
        <f>'I Disease Parameters'!$E$6/(1000*365)</f>
        <v>2.4383561643835616E-5</v>
      </c>
      <c r="E671" s="28">
        <f>'I Disease Parameters'!$E$7/(1000*365)</f>
        <v>1.3698630136986302E-5</v>
      </c>
      <c r="F671" s="27">
        <f>(1-'I Disease Parameters'!$E$8)/'I Disease Parameters'!$E$10</f>
        <v>0.16200000000000001</v>
      </c>
      <c r="G671" s="27">
        <f>'I Disease Parameters'!$E$8/'I Disease Parameters'!$E$11</f>
        <v>3.7999999999999999E-2</v>
      </c>
      <c r="H671" s="27">
        <f>1/'I Disease Parameters'!$E$12</f>
        <v>0.05</v>
      </c>
      <c r="I671" s="27">
        <f>'I Disease Parameters'!$E$9/'I Disease Parameters'!$E$14</f>
        <v>0</v>
      </c>
      <c r="J671" s="82">
        <f t="shared" si="272"/>
        <v>2.9622548171950012</v>
      </c>
      <c r="K671" s="60">
        <f t="shared" si="273"/>
        <v>0.96147505943347544</v>
      </c>
      <c r="L671" s="30">
        <f t="shared" si="274"/>
        <v>0.98499999999999999</v>
      </c>
      <c r="M671" s="27">
        <f>J671/'I Disease Parameters'!$E$12</f>
        <v>0.14811274085975007</v>
      </c>
      <c r="N671" s="27">
        <f>K671/'I Disease Parameters'!$E$13</f>
        <v>4.8073752971673774E-2</v>
      </c>
      <c r="O671" s="27">
        <f>L671/'I Disease Parameters'!$E$13</f>
        <v>4.9250000000000002E-2</v>
      </c>
      <c r="P671" s="27">
        <f>(1-L671)/'I Disease Parameters'!$E$13</f>
        <v>7.5000000000000067E-4</v>
      </c>
      <c r="Q671" s="19">
        <f t="shared" si="253"/>
        <v>598242.09806524904</v>
      </c>
      <c r="R671" s="17">
        <f t="shared" si="254"/>
        <v>0.14171192070028366</v>
      </c>
      <c r="S671" s="17">
        <f t="shared" si="255"/>
        <v>1.4397623921380152</v>
      </c>
      <c r="T671" s="17">
        <f t="shared" si="256"/>
        <v>0.33772204261625077</v>
      </c>
      <c r="U671" s="17">
        <f t="shared" si="257"/>
        <v>5233032.0660348199</v>
      </c>
      <c r="V671" s="17">
        <f t="shared" si="258"/>
        <v>15045.806175882881</v>
      </c>
      <c r="W671" s="17">
        <f t="shared" si="259"/>
        <v>5831276.0832964247</v>
      </c>
      <c r="X671" s="18">
        <f t="shared" ca="1" si="250"/>
        <v>218477.31787760227</v>
      </c>
      <c r="Y671" s="17">
        <f t="shared" si="260"/>
        <v>133.9681302155368</v>
      </c>
      <c r="Z671" s="17">
        <f t="shared" si="261"/>
        <v>-4.9700778606016072E-3</v>
      </c>
      <c r="AA671" s="17">
        <f t="shared" si="262"/>
        <v>-5.0785320317738636E-2</v>
      </c>
      <c r="AB671" s="17">
        <f t="shared" si="263"/>
        <v>-1.1912606001298232E-2</v>
      </c>
      <c r="AC671" s="17">
        <f t="shared" si="264"/>
        <v>-71.594604623503983</v>
      </c>
      <c r="AD671" s="18">
        <f t="shared" si="265"/>
        <v>2.62225987171405E-4</v>
      </c>
      <c r="AE671" s="19">
        <f>IF($B671&gt;$C$1,"",p_2*$Q670*($S670/$W670)+p_3*$Q670*($T670/$W670))</f>
        <v>2.4368331194021473E-2</v>
      </c>
      <c r="AF671" s="17">
        <f>IF($B671&gt;$C$1,"",p_4*$R670)</f>
        <v>2.3762483766863414E-2</v>
      </c>
      <c r="AG671" s="17">
        <f>IF($B671&gt;$C$1,"",p_5*$R670)</f>
        <v>5.5739159453136395E-3</v>
      </c>
      <c r="AH671" s="18">
        <f t="shared" si="266"/>
        <v>2.9336399712177053E-2</v>
      </c>
      <c r="AI671" s="72"/>
      <c r="AJ671" s="73"/>
      <c r="AK671" s="73"/>
      <c r="AL671" s="72"/>
      <c r="AM671" s="73"/>
      <c r="AN671" s="73">
        <f t="shared" si="267"/>
        <v>518</v>
      </c>
      <c r="AO671" s="19" t="str">
        <f t="shared" ca="1" si="268"/>
        <v>-</v>
      </c>
      <c r="AP671" s="17" t="str">
        <f t="shared" ca="1" si="269"/>
        <v>-</v>
      </c>
      <c r="AQ671" s="17" t="str">
        <f t="shared" ca="1" si="270"/>
        <v>-</v>
      </c>
      <c r="AR671" s="66" t="str">
        <f t="shared" ca="1" si="271"/>
        <v>-</v>
      </c>
    </row>
    <row r="672" spans="1:44" s="1" customFormat="1" ht="12" x14ac:dyDescent="0.35">
      <c r="A672" s="84"/>
      <c r="B672" s="40">
        <f t="shared" si="251"/>
        <v>669</v>
      </c>
      <c r="C672" s="41">
        <f t="shared" si="252"/>
        <v>44520</v>
      </c>
      <c r="D672" s="28">
        <f>'I Disease Parameters'!$E$6/(1000*365)</f>
        <v>2.4383561643835616E-5</v>
      </c>
      <c r="E672" s="28">
        <f>'I Disease Parameters'!$E$7/(1000*365)</f>
        <v>1.3698630136986302E-5</v>
      </c>
      <c r="F672" s="27">
        <f>(1-'I Disease Parameters'!$E$8)/'I Disease Parameters'!$E$10</f>
        <v>0.16200000000000001</v>
      </c>
      <c r="G672" s="27">
        <f>'I Disease Parameters'!$E$8/'I Disease Parameters'!$E$11</f>
        <v>3.7999999999999999E-2</v>
      </c>
      <c r="H672" s="27">
        <f>1/'I Disease Parameters'!$E$12</f>
        <v>0.05</v>
      </c>
      <c r="I672" s="27">
        <f>'I Disease Parameters'!$E$9/'I Disease Parameters'!$E$14</f>
        <v>0</v>
      </c>
      <c r="J672" s="82">
        <f t="shared" si="272"/>
        <v>2.9622548171950012</v>
      </c>
      <c r="K672" s="60">
        <f t="shared" si="273"/>
        <v>0.96147505943347544</v>
      </c>
      <c r="L672" s="30">
        <f t="shared" si="274"/>
        <v>0.98499999999999999</v>
      </c>
      <c r="M672" s="27">
        <f>J672/'I Disease Parameters'!$E$12</f>
        <v>0.14811274085975007</v>
      </c>
      <c r="N672" s="27">
        <f>K672/'I Disease Parameters'!$E$13</f>
        <v>4.8073752971673774E-2</v>
      </c>
      <c r="O672" s="27">
        <f>L672/'I Disease Parameters'!$E$13</f>
        <v>4.9250000000000002E-2</v>
      </c>
      <c r="P672" s="27">
        <f>(1-L672)/'I Disease Parameters'!$E$13</f>
        <v>7.5000000000000067E-4</v>
      </c>
      <c r="Q672" s="19">
        <f t="shared" si="253"/>
        <v>598376.06670477043</v>
      </c>
      <c r="R672" s="17">
        <f t="shared" si="254"/>
        <v>0.13691067952530347</v>
      </c>
      <c r="S672" s="17">
        <f t="shared" si="255"/>
        <v>1.3907118809120653</v>
      </c>
      <c r="T672" s="17">
        <f t="shared" si="256"/>
        <v>0.32621636714269814</v>
      </c>
      <c r="U672" s="17">
        <f t="shared" si="257"/>
        <v>5232960.4692849824</v>
      </c>
      <c r="V672" s="17">
        <f t="shared" si="258"/>
        <v>15045.806429174412</v>
      </c>
      <c r="W672" s="17">
        <f t="shared" si="259"/>
        <v>5831338.3898286801</v>
      </c>
      <c r="X672" s="18">
        <f t="shared" ca="1" si="250"/>
        <v>218477.31787760227</v>
      </c>
      <c r="Y672" s="17">
        <f t="shared" si="260"/>
        <v>133.96863952139392</v>
      </c>
      <c r="Z672" s="17">
        <f t="shared" si="261"/>
        <v>-4.8012411749801809E-3</v>
      </c>
      <c r="AA672" s="17">
        <f t="shared" si="262"/>
        <v>-4.9050511225949833E-2</v>
      </c>
      <c r="AB672" s="17">
        <f t="shared" si="263"/>
        <v>-1.1505675473552635E-2</v>
      </c>
      <c r="AC672" s="17">
        <f t="shared" si="264"/>
        <v>-71.596749837510288</v>
      </c>
      <c r="AD672" s="18">
        <f t="shared" si="265"/>
        <v>2.5329153140773997E-4</v>
      </c>
      <c r="AE672" s="19">
        <f>IF($B672&gt;$C$1,"",p_2*$Q671*($S671/$W671)+p_3*$Q671*($T671/$W671))</f>
        <v>2.3543084224264231E-2</v>
      </c>
      <c r="AF672" s="17">
        <f>IF($B672&gt;$C$1,"",p_4*$R671)</f>
        <v>2.2957331153445951E-2</v>
      </c>
      <c r="AG672" s="17">
        <f>IF($B672&gt;$C$1,"",p_5*$R671)</f>
        <v>5.3850529866107787E-3</v>
      </c>
      <c r="AH672" s="18">
        <f t="shared" si="266"/>
        <v>2.8342384140056728E-2</v>
      </c>
      <c r="AI672" s="72"/>
      <c r="AJ672" s="73"/>
      <c r="AK672" s="73"/>
      <c r="AL672" s="72"/>
      <c r="AM672" s="73"/>
      <c r="AN672" s="73">
        <f t="shared" si="267"/>
        <v>518</v>
      </c>
      <c r="AO672" s="19" t="str">
        <f t="shared" ca="1" si="268"/>
        <v>-</v>
      </c>
      <c r="AP672" s="17" t="str">
        <f t="shared" ca="1" si="269"/>
        <v>-</v>
      </c>
      <c r="AQ672" s="17" t="str">
        <f t="shared" ca="1" si="270"/>
        <v>-</v>
      </c>
      <c r="AR672" s="66" t="str">
        <f t="shared" ca="1" si="271"/>
        <v>-</v>
      </c>
    </row>
    <row r="673" spans="1:44" s="1" customFormat="1" ht="12" x14ac:dyDescent="0.35">
      <c r="A673" s="84"/>
      <c r="B673" s="40">
        <f t="shared" si="251"/>
        <v>670</v>
      </c>
      <c r="C673" s="41">
        <f t="shared" si="252"/>
        <v>44521</v>
      </c>
      <c r="D673" s="28">
        <f>'I Disease Parameters'!$E$6/(1000*365)</f>
        <v>2.4383561643835616E-5</v>
      </c>
      <c r="E673" s="28">
        <f>'I Disease Parameters'!$E$7/(1000*365)</f>
        <v>1.3698630136986302E-5</v>
      </c>
      <c r="F673" s="27">
        <f>(1-'I Disease Parameters'!$E$8)/'I Disease Parameters'!$E$10</f>
        <v>0.16200000000000001</v>
      </c>
      <c r="G673" s="27">
        <f>'I Disease Parameters'!$E$8/'I Disease Parameters'!$E$11</f>
        <v>3.7999999999999999E-2</v>
      </c>
      <c r="H673" s="27">
        <f>1/'I Disease Parameters'!$E$12</f>
        <v>0.05</v>
      </c>
      <c r="I673" s="27">
        <f>'I Disease Parameters'!$E$9/'I Disease Parameters'!$E$14</f>
        <v>0</v>
      </c>
      <c r="J673" s="82">
        <f t="shared" si="272"/>
        <v>2.9622548171950012</v>
      </c>
      <c r="K673" s="60">
        <f t="shared" si="273"/>
        <v>0.96147505943347544</v>
      </c>
      <c r="L673" s="30">
        <f t="shared" si="274"/>
        <v>0.98499999999999999</v>
      </c>
      <c r="M673" s="27">
        <f>J673/'I Disease Parameters'!$E$12</f>
        <v>0.14811274085975007</v>
      </c>
      <c r="N673" s="27">
        <f>K673/'I Disease Parameters'!$E$13</f>
        <v>4.8073752971673774E-2</v>
      </c>
      <c r="O673" s="27">
        <f>L673/'I Disease Parameters'!$E$13</f>
        <v>4.9250000000000002E-2</v>
      </c>
      <c r="P673" s="27">
        <f>(1-L673)/'I Disease Parameters'!$E$13</f>
        <v>7.5000000000000067E-4</v>
      </c>
      <c r="Q673" s="19">
        <f t="shared" si="253"/>
        <v>598510.03582558758</v>
      </c>
      <c r="R673" s="17">
        <f t="shared" si="254"/>
        <v>0.13227252486380581</v>
      </c>
      <c r="S673" s="17">
        <f t="shared" si="255"/>
        <v>1.3433367661018774</v>
      </c>
      <c r="T673" s="17">
        <f t="shared" si="256"/>
        <v>0.31510368589016668</v>
      </c>
      <c r="U673" s="17">
        <f t="shared" si="257"/>
        <v>5232888.8704967434</v>
      </c>
      <c r="V673" s="17">
        <f t="shared" si="258"/>
        <v>15045.806673836687</v>
      </c>
      <c r="W673" s="17">
        <f t="shared" si="259"/>
        <v>5831400.697035308</v>
      </c>
      <c r="X673" s="18">
        <f t="shared" ca="1" si="250"/>
        <v>218477.31787760227</v>
      </c>
      <c r="Y673" s="17">
        <f t="shared" si="260"/>
        <v>133.96912081714254</v>
      </c>
      <c r="Z673" s="17">
        <f t="shared" si="261"/>
        <v>-4.6381546614976676E-3</v>
      </c>
      <c r="AA673" s="17">
        <f t="shared" si="262"/>
        <v>-4.7375114810187968E-2</v>
      </c>
      <c r="AB673" s="17">
        <f t="shared" si="263"/>
        <v>-1.1112681252531453E-2</v>
      </c>
      <c r="AC673" s="17">
        <f t="shared" si="264"/>
        <v>-71.598788239061832</v>
      </c>
      <c r="AD673" s="18">
        <f t="shared" si="265"/>
        <v>2.4466227478114888E-4</v>
      </c>
      <c r="AE673" s="19">
        <f>IF($B673&gt;$C$1,"",p_2*$Q672*($S672/$W672)+p_3*$Q672*($T672/$W672))</f>
        <v>2.2745856732323641E-2</v>
      </c>
      <c r="AF673" s="17">
        <f>IF($B673&gt;$C$1,"",p_4*$R672)</f>
        <v>2.2179530083099162E-2</v>
      </c>
      <c r="AG673" s="17">
        <f>IF($B673&gt;$C$1,"",p_5*$R672)</f>
        <v>5.2026058219615317E-3</v>
      </c>
      <c r="AH673" s="18">
        <f t="shared" si="266"/>
        <v>2.7382135905060695E-2</v>
      </c>
      <c r="AI673" s="72"/>
      <c r="AJ673" s="73"/>
      <c r="AK673" s="73"/>
      <c r="AL673" s="72"/>
      <c r="AM673" s="73"/>
      <c r="AN673" s="73">
        <f t="shared" si="267"/>
        <v>518</v>
      </c>
      <c r="AO673" s="19" t="str">
        <f t="shared" ca="1" si="268"/>
        <v>-</v>
      </c>
      <c r="AP673" s="17" t="str">
        <f t="shared" ca="1" si="269"/>
        <v>-</v>
      </c>
      <c r="AQ673" s="17" t="str">
        <f t="shared" ca="1" si="270"/>
        <v>-</v>
      </c>
      <c r="AR673" s="66" t="str">
        <f t="shared" ca="1" si="271"/>
        <v>-</v>
      </c>
    </row>
    <row r="674" spans="1:44" s="1" customFormat="1" ht="12" x14ac:dyDescent="0.35">
      <c r="A674" s="84"/>
      <c r="B674" s="40">
        <f t="shared" si="251"/>
        <v>671</v>
      </c>
      <c r="C674" s="41">
        <f t="shared" si="252"/>
        <v>44522</v>
      </c>
      <c r="D674" s="28">
        <f>'I Disease Parameters'!$E$6/(1000*365)</f>
        <v>2.4383561643835616E-5</v>
      </c>
      <c r="E674" s="28">
        <f>'I Disease Parameters'!$E$7/(1000*365)</f>
        <v>1.3698630136986302E-5</v>
      </c>
      <c r="F674" s="27">
        <f>(1-'I Disease Parameters'!$E$8)/'I Disease Parameters'!$E$10</f>
        <v>0.16200000000000001</v>
      </c>
      <c r="G674" s="27">
        <f>'I Disease Parameters'!$E$8/'I Disease Parameters'!$E$11</f>
        <v>3.7999999999999999E-2</v>
      </c>
      <c r="H674" s="27">
        <f>1/'I Disease Parameters'!$E$12</f>
        <v>0.05</v>
      </c>
      <c r="I674" s="27">
        <f>'I Disease Parameters'!$E$9/'I Disease Parameters'!$E$14</f>
        <v>0</v>
      </c>
      <c r="J674" s="82">
        <f t="shared" si="272"/>
        <v>2.9622548171950012</v>
      </c>
      <c r="K674" s="60">
        <f t="shared" si="273"/>
        <v>0.96147505943347544</v>
      </c>
      <c r="L674" s="30">
        <f t="shared" si="274"/>
        <v>0.98499999999999999</v>
      </c>
      <c r="M674" s="27">
        <f>J674/'I Disease Parameters'!$E$12</f>
        <v>0.14811274085975007</v>
      </c>
      <c r="N674" s="27">
        <f>K674/'I Disease Parameters'!$E$13</f>
        <v>4.8073752971673774E-2</v>
      </c>
      <c r="O674" s="27">
        <f>L674/'I Disease Parameters'!$E$13</f>
        <v>4.9250000000000002E-2</v>
      </c>
      <c r="P674" s="27">
        <f>(1-L674)/'I Disease Parameters'!$E$13</f>
        <v>7.5000000000000067E-4</v>
      </c>
      <c r="Q674" s="19">
        <f t="shared" si="253"/>
        <v>598644.00540064462</v>
      </c>
      <c r="R674" s="17">
        <f t="shared" si="254"/>
        <v>0.1277919028791332</v>
      </c>
      <c r="S674" s="17">
        <f t="shared" si="255"/>
        <v>1.2975796749512116</v>
      </c>
      <c r="T674" s="17">
        <f t="shared" si="256"/>
        <v>0.30437054105163519</v>
      </c>
      <c r="U674" s="17">
        <f t="shared" si="257"/>
        <v>5232817.2697732523</v>
      </c>
      <c r="V674" s="17">
        <f t="shared" si="258"/>
        <v>15045.806910164451</v>
      </c>
      <c r="W674" s="17">
        <f t="shared" si="259"/>
        <v>5831463.004916016</v>
      </c>
      <c r="X674" s="18">
        <f t="shared" ca="1" si="250"/>
        <v>218477.31787760227</v>
      </c>
      <c r="Y674" s="17">
        <f t="shared" si="260"/>
        <v>133.96957505703904</v>
      </c>
      <c r="Z674" s="17">
        <f t="shared" si="261"/>
        <v>-4.4806219846726114E-3</v>
      </c>
      <c r="AA674" s="17">
        <f t="shared" si="262"/>
        <v>-4.575709115066573E-2</v>
      </c>
      <c r="AB674" s="17">
        <f t="shared" si="263"/>
        <v>-1.0733144838531494E-2</v>
      </c>
      <c r="AC674" s="17">
        <f t="shared" si="264"/>
        <v>-71.600723491050303</v>
      </c>
      <c r="AD674" s="18">
        <f t="shared" si="265"/>
        <v>2.3632776355952956E-4</v>
      </c>
      <c r="AE674" s="19">
        <f>IF($B674&gt;$C$1,"",p_2*$Q673*($S673/$W673)+p_3*$Q673*($T673/$W673))</f>
        <v>2.1975694940483959E-2</v>
      </c>
      <c r="AF674" s="17">
        <f>IF($B674&gt;$C$1,"",p_4*$R673)</f>
        <v>2.1428149027936542E-2</v>
      </c>
      <c r="AG674" s="17">
        <f>IF($B674&gt;$C$1,"",p_5*$R673)</f>
        <v>5.0263559448246202E-3</v>
      </c>
      <c r="AH674" s="18">
        <f t="shared" si="266"/>
        <v>2.6454504972761164E-2</v>
      </c>
      <c r="AI674" s="72"/>
      <c r="AJ674" s="73"/>
      <c r="AK674" s="73"/>
      <c r="AL674" s="72"/>
      <c r="AM674" s="73"/>
      <c r="AN674" s="73">
        <f t="shared" si="267"/>
        <v>518</v>
      </c>
      <c r="AO674" s="19" t="str">
        <f t="shared" ca="1" si="268"/>
        <v>-</v>
      </c>
      <c r="AP674" s="17" t="str">
        <f t="shared" ca="1" si="269"/>
        <v>-</v>
      </c>
      <c r="AQ674" s="17" t="str">
        <f t="shared" ca="1" si="270"/>
        <v>-</v>
      </c>
      <c r="AR674" s="66" t="str">
        <f t="shared" ca="1" si="271"/>
        <v>-</v>
      </c>
    </row>
    <row r="675" spans="1:44" s="1" customFormat="1" ht="12" x14ac:dyDescent="0.35">
      <c r="A675" s="84"/>
      <c r="B675" s="40">
        <f t="shared" si="251"/>
        <v>672</v>
      </c>
      <c r="C675" s="41">
        <f t="shared" si="252"/>
        <v>44523</v>
      </c>
      <c r="D675" s="28">
        <f>'I Disease Parameters'!$E$6/(1000*365)</f>
        <v>2.4383561643835616E-5</v>
      </c>
      <c r="E675" s="28">
        <f>'I Disease Parameters'!$E$7/(1000*365)</f>
        <v>1.3698630136986302E-5</v>
      </c>
      <c r="F675" s="27">
        <f>(1-'I Disease Parameters'!$E$8)/'I Disease Parameters'!$E$10</f>
        <v>0.16200000000000001</v>
      </c>
      <c r="G675" s="27">
        <f>'I Disease Parameters'!$E$8/'I Disease Parameters'!$E$11</f>
        <v>3.7999999999999999E-2</v>
      </c>
      <c r="H675" s="27">
        <f>1/'I Disease Parameters'!$E$12</f>
        <v>0.05</v>
      </c>
      <c r="I675" s="27">
        <f>'I Disease Parameters'!$E$9/'I Disease Parameters'!$E$14</f>
        <v>0</v>
      </c>
      <c r="J675" s="82">
        <f t="shared" si="272"/>
        <v>2.9622548171950012</v>
      </c>
      <c r="K675" s="60">
        <f t="shared" si="273"/>
        <v>0.96147505943347544</v>
      </c>
      <c r="L675" s="30">
        <f t="shared" si="274"/>
        <v>0.98499999999999999</v>
      </c>
      <c r="M675" s="27">
        <f>J675/'I Disease Parameters'!$E$12</f>
        <v>0.14811274085975007</v>
      </c>
      <c r="N675" s="27">
        <f>K675/'I Disease Parameters'!$E$13</f>
        <v>4.8073752971673774E-2</v>
      </c>
      <c r="O675" s="27">
        <f>L675/'I Disease Parameters'!$E$13</f>
        <v>4.9250000000000002E-2</v>
      </c>
      <c r="P675" s="27">
        <f>(1-L675)/'I Disease Parameters'!$E$13</f>
        <v>7.5000000000000067E-4</v>
      </c>
      <c r="Q675" s="19">
        <f t="shared" si="253"/>
        <v>598777.97540380736</v>
      </c>
      <c r="R675" s="17">
        <f t="shared" si="254"/>
        <v>0.12346344934940548</v>
      </c>
      <c r="S675" s="17">
        <f t="shared" si="255"/>
        <v>1.2533852044060303</v>
      </c>
      <c r="T675" s="17">
        <f t="shared" si="256"/>
        <v>0.29400393684899401</v>
      </c>
      <c r="U675" s="17">
        <f t="shared" si="257"/>
        <v>5232745.667214131</v>
      </c>
      <c r="V675" s="17">
        <f t="shared" si="258"/>
        <v>15045.807138442357</v>
      </c>
      <c r="W675" s="17">
        <f t="shared" si="259"/>
        <v>5831525.3134705285</v>
      </c>
      <c r="X675" s="18">
        <f t="shared" ca="1" si="250"/>
        <v>218477.31787760227</v>
      </c>
      <c r="Y675" s="17">
        <f t="shared" si="260"/>
        <v>133.97000316274352</v>
      </c>
      <c r="Z675" s="17">
        <f t="shared" si="261"/>
        <v>-4.328453529727716E-3</v>
      </c>
      <c r="AA675" s="17">
        <f t="shared" si="262"/>
        <v>-4.419447054518133E-2</v>
      </c>
      <c r="AB675" s="17">
        <f t="shared" si="263"/>
        <v>-1.0366604202641183E-2</v>
      </c>
      <c r="AC675" s="17">
        <f t="shared" si="264"/>
        <v>-71.602559121325612</v>
      </c>
      <c r="AD675" s="18">
        <f t="shared" si="265"/>
        <v>2.2827790598967113E-4</v>
      </c>
      <c r="AE675" s="19">
        <f>IF($B675&gt;$C$1,"",p_2*$Q674*($S674/$W674)+p_3*$Q674*($T674/$W674))</f>
        <v>2.1231677620111002E-2</v>
      </c>
      <c r="AF675" s="17">
        <f>IF($B675&gt;$C$1,"",p_4*$R674)</f>
        <v>2.070228826641958E-2</v>
      </c>
      <c r="AG675" s="17">
        <f>IF($B675&gt;$C$1,"",p_5*$R674)</f>
        <v>4.856092309407061E-3</v>
      </c>
      <c r="AH675" s="18">
        <f t="shared" si="266"/>
        <v>2.5558380575826642E-2</v>
      </c>
      <c r="AI675" s="72"/>
      <c r="AJ675" s="73"/>
      <c r="AK675" s="73"/>
      <c r="AL675" s="72"/>
      <c r="AM675" s="73"/>
      <c r="AN675" s="73">
        <f t="shared" si="267"/>
        <v>518</v>
      </c>
      <c r="AO675" s="19" t="str">
        <f t="shared" ca="1" si="268"/>
        <v>-</v>
      </c>
      <c r="AP675" s="17" t="str">
        <f t="shared" ca="1" si="269"/>
        <v>-</v>
      </c>
      <c r="AQ675" s="17" t="str">
        <f t="shared" ca="1" si="270"/>
        <v>-</v>
      </c>
      <c r="AR675" s="66" t="str">
        <f t="shared" ca="1" si="271"/>
        <v>-</v>
      </c>
    </row>
    <row r="676" spans="1:44" s="1" customFormat="1" ht="12" x14ac:dyDescent="0.35">
      <c r="A676" s="84"/>
      <c r="B676" s="40">
        <f t="shared" si="251"/>
        <v>673</v>
      </c>
      <c r="C676" s="41">
        <f t="shared" si="252"/>
        <v>44524</v>
      </c>
      <c r="D676" s="28">
        <f>'I Disease Parameters'!$E$6/(1000*365)</f>
        <v>2.4383561643835616E-5</v>
      </c>
      <c r="E676" s="28">
        <f>'I Disease Parameters'!$E$7/(1000*365)</f>
        <v>1.3698630136986302E-5</v>
      </c>
      <c r="F676" s="27">
        <f>(1-'I Disease Parameters'!$E$8)/'I Disease Parameters'!$E$10</f>
        <v>0.16200000000000001</v>
      </c>
      <c r="G676" s="27">
        <f>'I Disease Parameters'!$E$8/'I Disease Parameters'!$E$11</f>
        <v>3.7999999999999999E-2</v>
      </c>
      <c r="H676" s="27">
        <f>1/'I Disease Parameters'!$E$12</f>
        <v>0.05</v>
      </c>
      <c r="I676" s="27">
        <f>'I Disease Parameters'!$E$9/'I Disease Parameters'!$E$14</f>
        <v>0</v>
      </c>
      <c r="J676" s="82">
        <f t="shared" si="272"/>
        <v>2.9622548171950012</v>
      </c>
      <c r="K676" s="60">
        <f t="shared" si="273"/>
        <v>0.96147505943347544</v>
      </c>
      <c r="L676" s="30">
        <f t="shared" si="274"/>
        <v>0.98499999999999999</v>
      </c>
      <c r="M676" s="27">
        <f>J676/'I Disease Parameters'!$E$12</f>
        <v>0.14811274085975007</v>
      </c>
      <c r="N676" s="27">
        <f>K676/'I Disease Parameters'!$E$13</f>
        <v>4.8073752971673774E-2</v>
      </c>
      <c r="O676" s="27">
        <f>L676/'I Disease Parameters'!$E$13</f>
        <v>4.9250000000000002E-2</v>
      </c>
      <c r="P676" s="27">
        <f>(1-L676)/'I Disease Parameters'!$E$13</f>
        <v>7.5000000000000067E-4</v>
      </c>
      <c r="Q676" s="19">
        <f t="shared" si="253"/>
        <v>598911.94580983173</v>
      </c>
      <c r="R676" s="17">
        <f t="shared" si="254"/>
        <v>0.11928198317744992</v>
      </c>
      <c r="S676" s="17">
        <f t="shared" si="255"/>
        <v>1.210699853319998</v>
      </c>
      <c r="T676" s="17">
        <f t="shared" si="256"/>
        <v>0.28399132363063201</v>
      </c>
      <c r="U676" s="17">
        <f t="shared" si="257"/>
        <v>5232674.0629155897</v>
      </c>
      <c r="V676" s="17">
        <f t="shared" si="258"/>
        <v>15045.807358945309</v>
      </c>
      <c r="W676" s="17">
        <f t="shared" si="259"/>
        <v>5831587.6226985818</v>
      </c>
      <c r="X676" s="18">
        <f t="shared" ca="1" si="250"/>
        <v>218477.31787760227</v>
      </c>
      <c r="Y676" s="17">
        <f t="shared" si="260"/>
        <v>133.97040602436755</v>
      </c>
      <c r="Z676" s="17">
        <f t="shared" si="261"/>
        <v>-4.1814661719555557E-3</v>
      </c>
      <c r="AA676" s="17">
        <f t="shared" si="262"/>
        <v>-4.268535108603233E-2</v>
      </c>
      <c r="AB676" s="17">
        <f t="shared" si="263"/>
        <v>-1.0012613218361999E-2</v>
      </c>
      <c r="AC676" s="17">
        <f t="shared" si="264"/>
        <v>-71.604298541322351</v>
      </c>
      <c r="AD676" s="18">
        <f t="shared" si="265"/>
        <v>2.2050295228837058E-4</v>
      </c>
      <c r="AE676" s="19">
        <f>IF($B676&gt;$C$1,"",p_2*$Q675*($S675/$W675)+p_3*$Q675*($T675/$W675))</f>
        <v>2.0512914978053617E-2</v>
      </c>
      <c r="AF676" s="17">
        <f>IF($B676&gt;$C$1,"",p_4*$R675)</f>
        <v>2.0001078794603687E-2</v>
      </c>
      <c r="AG676" s="17">
        <f>IF($B676&gt;$C$1,"",p_5*$R675)</f>
        <v>4.6916110752774085E-3</v>
      </c>
      <c r="AH676" s="18">
        <f t="shared" si="266"/>
        <v>2.4692689869881095E-2</v>
      </c>
      <c r="AI676" s="72"/>
      <c r="AJ676" s="73"/>
      <c r="AK676" s="73"/>
      <c r="AL676" s="72"/>
      <c r="AM676" s="73"/>
      <c r="AN676" s="73">
        <f t="shared" si="267"/>
        <v>518</v>
      </c>
      <c r="AO676" s="19" t="str">
        <f t="shared" ca="1" si="268"/>
        <v>-</v>
      </c>
      <c r="AP676" s="17" t="str">
        <f t="shared" ca="1" si="269"/>
        <v>-</v>
      </c>
      <c r="AQ676" s="17" t="str">
        <f t="shared" ca="1" si="270"/>
        <v>-</v>
      </c>
      <c r="AR676" s="66" t="str">
        <f t="shared" ca="1" si="271"/>
        <v>-</v>
      </c>
    </row>
    <row r="677" spans="1:44" s="1" customFormat="1" ht="12" x14ac:dyDescent="0.35">
      <c r="A677" s="84"/>
      <c r="B677" s="40">
        <f t="shared" si="251"/>
        <v>674</v>
      </c>
      <c r="C677" s="41">
        <f t="shared" si="252"/>
        <v>44525</v>
      </c>
      <c r="D677" s="28">
        <f>'I Disease Parameters'!$E$6/(1000*365)</f>
        <v>2.4383561643835616E-5</v>
      </c>
      <c r="E677" s="28">
        <f>'I Disease Parameters'!$E$7/(1000*365)</f>
        <v>1.3698630136986302E-5</v>
      </c>
      <c r="F677" s="27">
        <f>(1-'I Disease Parameters'!$E$8)/'I Disease Parameters'!$E$10</f>
        <v>0.16200000000000001</v>
      </c>
      <c r="G677" s="27">
        <f>'I Disease Parameters'!$E$8/'I Disease Parameters'!$E$11</f>
        <v>3.7999999999999999E-2</v>
      </c>
      <c r="H677" s="27">
        <f>1/'I Disease Parameters'!$E$12</f>
        <v>0.05</v>
      </c>
      <c r="I677" s="27">
        <f>'I Disease Parameters'!$E$9/'I Disease Parameters'!$E$14</f>
        <v>0</v>
      </c>
      <c r="J677" s="82">
        <f t="shared" si="272"/>
        <v>2.9622548171950012</v>
      </c>
      <c r="K677" s="60">
        <f t="shared" si="273"/>
        <v>0.96147505943347544</v>
      </c>
      <c r="L677" s="30">
        <f t="shared" si="274"/>
        <v>0.98499999999999999</v>
      </c>
      <c r="M677" s="27">
        <f>J677/'I Disease Parameters'!$E$12</f>
        <v>0.14811274085975007</v>
      </c>
      <c r="N677" s="27">
        <f>K677/'I Disease Parameters'!$E$13</f>
        <v>4.8073752971673774E-2</v>
      </c>
      <c r="O677" s="27">
        <f>L677/'I Disease Parameters'!$E$13</f>
        <v>4.9250000000000002E-2</v>
      </c>
      <c r="P677" s="27">
        <f>(1-L677)/'I Disease Parameters'!$E$13</f>
        <v>7.5000000000000067E-4</v>
      </c>
      <c r="Q677" s="19">
        <f t="shared" si="253"/>
        <v>599045.91659433336</v>
      </c>
      <c r="R677" s="17">
        <f t="shared" si="254"/>
        <v>0.11524250012343097</v>
      </c>
      <c r="S677" s="17">
        <f t="shared" si="255"/>
        <v>1.1694719569992473</v>
      </c>
      <c r="T677" s="17">
        <f t="shared" si="256"/>
        <v>0.274320582517739</v>
      </c>
      <c r="U677" s="17">
        <f t="shared" si="257"/>
        <v>5232602.4569705389</v>
      </c>
      <c r="V677" s="17">
        <f t="shared" si="258"/>
        <v>15045.807571938802</v>
      </c>
      <c r="W677" s="17">
        <f t="shared" si="259"/>
        <v>5831649.9325999115</v>
      </c>
      <c r="X677" s="18">
        <f t="shared" ca="1" si="250"/>
        <v>218477.31787760227</v>
      </c>
      <c r="Y677" s="17">
        <f t="shared" si="260"/>
        <v>133.97078450163826</v>
      </c>
      <c r="Z677" s="17">
        <f t="shared" si="261"/>
        <v>-4.0394830540189525E-3</v>
      </c>
      <c r="AA677" s="17">
        <f t="shared" si="262"/>
        <v>-4.1227896320750634E-2</v>
      </c>
      <c r="AB677" s="17">
        <f t="shared" si="263"/>
        <v>-9.670741112893011E-3</v>
      </c>
      <c r="AC677" s="17">
        <f t="shared" si="264"/>
        <v>-71.6059450507164</v>
      </c>
      <c r="AD677" s="18">
        <f t="shared" si="265"/>
        <v>2.1299349282344338E-4</v>
      </c>
      <c r="AE677" s="19">
        <f>IF($B677&gt;$C$1,"",p_2*$Q676*($S676/$W676)+p_3*$Q676*($T676/$W676))</f>
        <v>1.9818547581240565E-2</v>
      </c>
      <c r="AF677" s="17">
        <f>IF($B677&gt;$C$1,"",p_4*$R676)</f>
        <v>1.9323681274746887E-2</v>
      </c>
      <c r="AG677" s="17">
        <f>IF($B677&gt;$C$1,"",p_5*$R676)</f>
        <v>4.5327153607430974E-3</v>
      </c>
      <c r="AH677" s="18">
        <f t="shared" si="266"/>
        <v>2.3856396635489985E-2</v>
      </c>
      <c r="AI677" s="72"/>
      <c r="AJ677" s="73"/>
      <c r="AK677" s="73"/>
      <c r="AL677" s="72"/>
      <c r="AM677" s="73"/>
      <c r="AN677" s="73">
        <f t="shared" si="267"/>
        <v>518</v>
      </c>
      <c r="AO677" s="19" t="str">
        <f t="shared" ca="1" si="268"/>
        <v>-</v>
      </c>
      <c r="AP677" s="17" t="str">
        <f t="shared" ca="1" si="269"/>
        <v>-</v>
      </c>
      <c r="AQ677" s="17" t="str">
        <f t="shared" ca="1" si="270"/>
        <v>-</v>
      </c>
      <c r="AR677" s="66" t="str">
        <f t="shared" ca="1" si="271"/>
        <v>-</v>
      </c>
    </row>
    <row r="678" spans="1:44" s="1" customFormat="1" ht="12" x14ac:dyDescent="0.35">
      <c r="A678" s="84"/>
      <c r="B678" s="40">
        <f t="shared" si="251"/>
        <v>675</v>
      </c>
      <c r="C678" s="41">
        <f t="shared" si="252"/>
        <v>44526</v>
      </c>
      <c r="D678" s="28">
        <f>'I Disease Parameters'!$E$6/(1000*365)</f>
        <v>2.4383561643835616E-5</v>
      </c>
      <c r="E678" s="28">
        <f>'I Disease Parameters'!$E$7/(1000*365)</f>
        <v>1.3698630136986302E-5</v>
      </c>
      <c r="F678" s="27">
        <f>(1-'I Disease Parameters'!$E$8)/'I Disease Parameters'!$E$10</f>
        <v>0.16200000000000001</v>
      </c>
      <c r="G678" s="27">
        <f>'I Disease Parameters'!$E$8/'I Disease Parameters'!$E$11</f>
        <v>3.7999999999999999E-2</v>
      </c>
      <c r="H678" s="27">
        <f>1/'I Disease Parameters'!$E$12</f>
        <v>0.05</v>
      </c>
      <c r="I678" s="27">
        <f>'I Disease Parameters'!$E$9/'I Disease Parameters'!$E$14</f>
        <v>0</v>
      </c>
      <c r="J678" s="82">
        <f t="shared" si="272"/>
        <v>2.9622548171950012</v>
      </c>
      <c r="K678" s="60">
        <f t="shared" si="273"/>
        <v>0.96147505943347544</v>
      </c>
      <c r="L678" s="30">
        <f t="shared" si="274"/>
        <v>0.98499999999999999</v>
      </c>
      <c r="M678" s="27">
        <f>J678/'I Disease Parameters'!$E$12</f>
        <v>0.14811274085975007</v>
      </c>
      <c r="N678" s="27">
        <f>K678/'I Disease Parameters'!$E$13</f>
        <v>4.8073752971673774E-2</v>
      </c>
      <c r="O678" s="27">
        <f>L678/'I Disease Parameters'!$E$13</f>
        <v>4.9250000000000002E-2</v>
      </c>
      <c r="P678" s="27">
        <f>(1-L678)/'I Disease Parameters'!$E$13</f>
        <v>7.5000000000000067E-4</v>
      </c>
      <c r="Q678" s="19">
        <f t="shared" si="253"/>
        <v>599179.88773375843</v>
      </c>
      <c r="R678" s="17">
        <f t="shared" si="254"/>
        <v>0.11134016675251918</v>
      </c>
      <c r="S678" s="17">
        <f t="shared" si="255"/>
        <v>1.1296516240054864</v>
      </c>
      <c r="T678" s="17">
        <f t="shared" si="256"/>
        <v>0.26498001058034348</v>
      </c>
      <c r="U678" s="17">
        <f t="shared" si="257"/>
        <v>5232530.8494687136</v>
      </c>
      <c r="V678" s="17">
        <f t="shared" si="258"/>
        <v>15045.807777679238</v>
      </c>
      <c r="W678" s="17">
        <f t="shared" si="259"/>
        <v>5831712.2431742735</v>
      </c>
      <c r="X678" s="18">
        <f t="shared" ca="1" si="250"/>
        <v>218477.31787760227</v>
      </c>
      <c r="Y678" s="17">
        <f t="shared" si="260"/>
        <v>133.97113942506257</v>
      </c>
      <c r="Z678" s="17">
        <f t="shared" si="261"/>
        <v>-3.9023333709117952E-3</v>
      </c>
      <c r="AA678" s="17">
        <f t="shared" si="262"/>
        <v>-3.9820332993760976E-2</v>
      </c>
      <c r="AB678" s="17">
        <f t="shared" si="263"/>
        <v>-9.3405719373955143E-3</v>
      </c>
      <c r="AC678" s="17">
        <f t="shared" si="264"/>
        <v>-71.60750182531774</v>
      </c>
      <c r="AD678" s="18">
        <f t="shared" si="265"/>
        <v>2.0574043628585059E-4</v>
      </c>
      <c r="AE678" s="19">
        <f>IF($B678&gt;$C$1,"",p_2*$Q677*($S677/$W677)+p_3*$Q677*($T677/$W677))</f>
        <v>1.9147745318159631E-2</v>
      </c>
      <c r="AF678" s="17">
        <f>IF($B678&gt;$C$1,"",p_4*$R677)</f>
        <v>1.8669285019995818E-2</v>
      </c>
      <c r="AG678" s="17">
        <f>IF($B678&gt;$C$1,"",p_5*$R677)</f>
        <v>4.3792150046903771E-3</v>
      </c>
      <c r="AH678" s="18">
        <f t="shared" si="266"/>
        <v>2.3048500024686197E-2</v>
      </c>
      <c r="AI678" s="72"/>
      <c r="AJ678" s="73"/>
      <c r="AK678" s="73"/>
      <c r="AL678" s="72"/>
      <c r="AM678" s="73"/>
      <c r="AN678" s="73">
        <f t="shared" si="267"/>
        <v>518</v>
      </c>
      <c r="AO678" s="19" t="str">
        <f t="shared" ca="1" si="268"/>
        <v>-</v>
      </c>
      <c r="AP678" s="17" t="str">
        <f t="shared" ca="1" si="269"/>
        <v>-</v>
      </c>
      <c r="AQ678" s="17" t="str">
        <f t="shared" ca="1" si="270"/>
        <v>-</v>
      </c>
      <c r="AR678" s="66" t="str">
        <f t="shared" ca="1" si="271"/>
        <v>-</v>
      </c>
    </row>
    <row r="679" spans="1:44" s="1" customFormat="1" ht="12" x14ac:dyDescent="0.35">
      <c r="A679" s="84"/>
      <c r="B679" s="40">
        <f t="shared" si="251"/>
        <v>676</v>
      </c>
      <c r="C679" s="41">
        <f t="shared" si="252"/>
        <v>44527</v>
      </c>
      <c r="D679" s="28">
        <f>'I Disease Parameters'!$E$6/(1000*365)</f>
        <v>2.4383561643835616E-5</v>
      </c>
      <c r="E679" s="28">
        <f>'I Disease Parameters'!$E$7/(1000*365)</f>
        <v>1.3698630136986302E-5</v>
      </c>
      <c r="F679" s="27">
        <f>(1-'I Disease Parameters'!$E$8)/'I Disease Parameters'!$E$10</f>
        <v>0.16200000000000001</v>
      </c>
      <c r="G679" s="27">
        <f>'I Disease Parameters'!$E$8/'I Disease Parameters'!$E$11</f>
        <v>3.7999999999999999E-2</v>
      </c>
      <c r="H679" s="27">
        <f>1/'I Disease Parameters'!$E$12</f>
        <v>0.05</v>
      </c>
      <c r="I679" s="27">
        <f>'I Disease Parameters'!$E$9/'I Disease Parameters'!$E$14</f>
        <v>0</v>
      </c>
      <c r="J679" s="82">
        <f t="shared" si="272"/>
        <v>2.9622548171950012</v>
      </c>
      <c r="K679" s="60">
        <f t="shared" si="273"/>
        <v>0.96147505943347544</v>
      </c>
      <c r="L679" s="30">
        <f t="shared" si="274"/>
        <v>0.98499999999999999</v>
      </c>
      <c r="M679" s="27">
        <f>J679/'I Disease Parameters'!$E$12</f>
        <v>0.14811274085975007</v>
      </c>
      <c r="N679" s="27">
        <f>K679/'I Disease Parameters'!$E$13</f>
        <v>4.8073752971673774E-2</v>
      </c>
      <c r="O679" s="27">
        <f>L679/'I Disease Parameters'!$E$13</f>
        <v>4.9250000000000002E-2</v>
      </c>
      <c r="P679" s="27">
        <f>(1-L679)/'I Disease Parameters'!$E$13</f>
        <v>7.5000000000000067E-4</v>
      </c>
      <c r="Q679" s="19">
        <f t="shared" si="253"/>
        <v>599313.85920535505</v>
      </c>
      <c r="R679" s="17">
        <f t="shared" si="254"/>
        <v>0.10757031459020219</v>
      </c>
      <c r="S679" s="17">
        <f t="shared" si="255"/>
        <v>1.0911906751393392</v>
      </c>
      <c r="T679" s="17">
        <f t="shared" si="256"/>
        <v>0.25595830652476337</v>
      </c>
      <c r="U679" s="17">
        <f t="shared" si="257"/>
        <v>5232459.2404967733</v>
      </c>
      <c r="V679" s="17">
        <f t="shared" si="258"/>
        <v>15045.807976414246</v>
      </c>
      <c r="W679" s="17">
        <f t="shared" si="259"/>
        <v>5831774.5544214249</v>
      </c>
      <c r="X679" s="18">
        <f t="shared" ca="1" si="250"/>
        <v>218477.31787760227</v>
      </c>
      <c r="Y679" s="17">
        <f t="shared" si="260"/>
        <v>133.97147159662563</v>
      </c>
      <c r="Z679" s="17">
        <f t="shared" si="261"/>
        <v>-3.7698521623169834E-3</v>
      </c>
      <c r="AA679" s="17">
        <f t="shared" si="262"/>
        <v>-3.8460948866147149E-2</v>
      </c>
      <c r="AB679" s="17">
        <f t="shared" si="263"/>
        <v>-9.0217040555801153E-3</v>
      </c>
      <c r="AC679" s="17">
        <f t="shared" si="264"/>
        <v>-71.608971940353513</v>
      </c>
      <c r="AD679" s="18">
        <f t="shared" si="265"/>
        <v>1.9873500787070952E-4</v>
      </c>
      <c r="AE679" s="19">
        <f>IF($B679&gt;$C$1,"",p_2*$Q678*($S678/$W678)+p_3*$Q678*($T678/$W678))</f>
        <v>1.8499706395950569E-2</v>
      </c>
      <c r="AF679" s="17">
        <f>IF($B679&gt;$C$1,"",p_4*$R678)</f>
        <v>1.8037107013908107E-2</v>
      </c>
      <c r="AG679" s="17">
        <f>IF($B679&gt;$C$1,"",p_5*$R678)</f>
        <v>4.230926336595729E-3</v>
      </c>
      <c r="AH679" s="18">
        <f t="shared" si="266"/>
        <v>2.2268033350503837E-2</v>
      </c>
      <c r="AI679" s="72"/>
      <c r="AJ679" s="73"/>
      <c r="AK679" s="73"/>
      <c r="AL679" s="72"/>
      <c r="AM679" s="73"/>
      <c r="AN679" s="73">
        <f t="shared" si="267"/>
        <v>518</v>
      </c>
      <c r="AO679" s="19" t="str">
        <f t="shared" ca="1" si="268"/>
        <v>-</v>
      </c>
      <c r="AP679" s="17" t="str">
        <f t="shared" ca="1" si="269"/>
        <v>-</v>
      </c>
      <c r="AQ679" s="17" t="str">
        <f t="shared" ca="1" si="270"/>
        <v>-</v>
      </c>
      <c r="AR679" s="66" t="str">
        <f t="shared" ca="1" si="271"/>
        <v>-</v>
      </c>
    </row>
    <row r="680" spans="1:44" s="1" customFormat="1" ht="12" x14ac:dyDescent="0.35">
      <c r="A680" s="84"/>
      <c r="B680" s="40">
        <f t="shared" si="251"/>
        <v>677</v>
      </c>
      <c r="C680" s="41">
        <f t="shared" si="252"/>
        <v>44528</v>
      </c>
      <c r="D680" s="28">
        <f>'I Disease Parameters'!$E$6/(1000*365)</f>
        <v>2.4383561643835616E-5</v>
      </c>
      <c r="E680" s="28">
        <f>'I Disease Parameters'!$E$7/(1000*365)</f>
        <v>1.3698630136986302E-5</v>
      </c>
      <c r="F680" s="27">
        <f>(1-'I Disease Parameters'!$E$8)/'I Disease Parameters'!$E$10</f>
        <v>0.16200000000000001</v>
      </c>
      <c r="G680" s="27">
        <f>'I Disease Parameters'!$E$8/'I Disease Parameters'!$E$11</f>
        <v>3.7999999999999999E-2</v>
      </c>
      <c r="H680" s="27">
        <f>1/'I Disease Parameters'!$E$12</f>
        <v>0.05</v>
      </c>
      <c r="I680" s="27">
        <f>'I Disease Parameters'!$E$9/'I Disease Parameters'!$E$14</f>
        <v>0</v>
      </c>
      <c r="J680" s="82">
        <f t="shared" si="272"/>
        <v>2.9622548171950012</v>
      </c>
      <c r="K680" s="60">
        <f t="shared" si="273"/>
        <v>0.96147505943347544</v>
      </c>
      <c r="L680" s="30">
        <f t="shared" si="274"/>
        <v>0.98499999999999999</v>
      </c>
      <c r="M680" s="27">
        <f>J680/'I Disease Parameters'!$E$12</f>
        <v>0.14811274085975007</v>
      </c>
      <c r="N680" s="27">
        <f>K680/'I Disease Parameters'!$E$13</f>
        <v>4.8073752971673774E-2</v>
      </c>
      <c r="O680" s="27">
        <f>L680/'I Disease Parameters'!$E$13</f>
        <v>4.9250000000000002E-2</v>
      </c>
      <c r="P680" s="27">
        <f>(1-L680)/'I Disease Parameters'!$E$13</f>
        <v>7.5000000000000067E-4</v>
      </c>
      <c r="Q680" s="19">
        <f t="shared" si="253"/>
        <v>599447.83098714612</v>
      </c>
      <c r="R680" s="17">
        <f t="shared" si="254"/>
        <v>0.10392843447809626</v>
      </c>
      <c r="S680" s="17">
        <f t="shared" si="255"/>
        <v>1.0540425845285175</v>
      </c>
      <c r="T680" s="17">
        <f t="shared" si="256"/>
        <v>0.24724455687478128</v>
      </c>
      <c r="U680" s="17">
        <f t="shared" si="257"/>
        <v>5232387.6301384112</v>
      </c>
      <c r="V680" s="17">
        <f t="shared" si="258"/>
        <v>15045.808168382975</v>
      </c>
      <c r="W680" s="17">
        <f t="shared" si="259"/>
        <v>5831836.8663411327</v>
      </c>
      <c r="X680" s="18">
        <f t="shared" ca="1" si="250"/>
        <v>218477.31787760227</v>
      </c>
      <c r="Y680" s="17">
        <f t="shared" si="260"/>
        <v>133.97178179107141</v>
      </c>
      <c r="Z680" s="17">
        <f t="shared" si="261"/>
        <v>-3.6418801121059358E-3</v>
      </c>
      <c r="AA680" s="17">
        <f t="shared" si="262"/>
        <v>-3.7148090610821694E-2</v>
      </c>
      <c r="AB680" s="17">
        <f t="shared" si="263"/>
        <v>-8.7137496499820888E-3</v>
      </c>
      <c r="AC680" s="17">
        <f t="shared" si="264"/>
        <v>-71.610358362086117</v>
      </c>
      <c r="AD680" s="18">
        <f t="shared" si="265"/>
        <v>1.9196872926841024E-4</v>
      </c>
      <c r="AE680" s="19">
        <f>IF($B680&gt;$C$1,"",p_2*$Q679*($S679/$W679)+p_3*$Q679*($T679/$W679))</f>
        <v>1.7873656371887803E-2</v>
      </c>
      <c r="AF680" s="17">
        <f>IF($B680&gt;$C$1,"",p_4*$R679)</f>
        <v>1.7426390963612755E-2</v>
      </c>
      <c r="AG680" s="17">
        <f>IF($B680&gt;$C$1,"",p_5*$R679)</f>
        <v>4.0876719544276829E-3</v>
      </c>
      <c r="AH680" s="18">
        <f t="shared" si="266"/>
        <v>2.1514062918040439E-2</v>
      </c>
      <c r="AI680" s="72"/>
      <c r="AJ680" s="73"/>
      <c r="AK680" s="73"/>
      <c r="AL680" s="72"/>
      <c r="AM680" s="73"/>
      <c r="AN680" s="73">
        <f t="shared" si="267"/>
        <v>518</v>
      </c>
      <c r="AO680" s="19" t="str">
        <f t="shared" ca="1" si="268"/>
        <v>-</v>
      </c>
      <c r="AP680" s="17" t="str">
        <f t="shared" ca="1" si="269"/>
        <v>-</v>
      </c>
      <c r="AQ680" s="17" t="str">
        <f t="shared" ca="1" si="270"/>
        <v>-</v>
      </c>
      <c r="AR680" s="66" t="str">
        <f t="shared" ca="1" si="271"/>
        <v>-</v>
      </c>
    </row>
    <row r="681" spans="1:44" s="1" customFormat="1" ht="12" x14ac:dyDescent="0.35">
      <c r="A681" s="84"/>
      <c r="B681" s="40">
        <f t="shared" si="251"/>
        <v>678</v>
      </c>
      <c r="C681" s="41">
        <f t="shared" si="252"/>
        <v>44529</v>
      </c>
      <c r="D681" s="28">
        <f>'I Disease Parameters'!$E$6/(1000*365)</f>
        <v>2.4383561643835616E-5</v>
      </c>
      <c r="E681" s="28">
        <f>'I Disease Parameters'!$E$7/(1000*365)</f>
        <v>1.3698630136986302E-5</v>
      </c>
      <c r="F681" s="27">
        <f>(1-'I Disease Parameters'!$E$8)/'I Disease Parameters'!$E$10</f>
        <v>0.16200000000000001</v>
      </c>
      <c r="G681" s="27">
        <f>'I Disease Parameters'!$E$8/'I Disease Parameters'!$E$11</f>
        <v>3.7999999999999999E-2</v>
      </c>
      <c r="H681" s="27">
        <f>1/'I Disease Parameters'!$E$12</f>
        <v>0.05</v>
      </c>
      <c r="I681" s="27">
        <f>'I Disease Parameters'!$E$9/'I Disease Parameters'!$E$14</f>
        <v>0</v>
      </c>
      <c r="J681" s="82">
        <f t="shared" si="272"/>
        <v>2.9622548171950012</v>
      </c>
      <c r="K681" s="60">
        <f t="shared" si="273"/>
        <v>0.96147505943347544</v>
      </c>
      <c r="L681" s="30">
        <f t="shared" si="274"/>
        <v>0.98499999999999999</v>
      </c>
      <c r="M681" s="27">
        <f>J681/'I Disease Parameters'!$E$12</f>
        <v>0.14811274085975007</v>
      </c>
      <c r="N681" s="27">
        <f>K681/'I Disease Parameters'!$E$13</f>
        <v>4.8073752971673774E-2</v>
      </c>
      <c r="O681" s="27">
        <f>L681/'I Disease Parameters'!$E$13</f>
        <v>4.9250000000000002E-2</v>
      </c>
      <c r="P681" s="27">
        <f>(1-L681)/'I Disease Parameters'!$E$13</f>
        <v>7.5000000000000067E-4</v>
      </c>
      <c r="Q681" s="19">
        <f t="shared" si="253"/>
        <v>599581.80305790307</v>
      </c>
      <c r="R681" s="17">
        <f t="shared" si="254"/>
        <v>0.1004101711233629</v>
      </c>
      <c r="S681" s="17">
        <f t="shared" si="255"/>
        <v>1.0181624227480293</v>
      </c>
      <c r="T681" s="17">
        <f t="shared" si="256"/>
        <v>0.23882822262947184</v>
      </c>
      <c r="U681" s="17">
        <f t="shared" si="257"/>
        <v>5232316.0184744559</v>
      </c>
      <c r="V681" s="17">
        <f t="shared" si="258"/>
        <v>15045.808353816392</v>
      </c>
      <c r="W681" s="17">
        <f t="shared" si="259"/>
        <v>5831899.1789331753</v>
      </c>
      <c r="X681" s="18">
        <f t="shared" ca="1" si="250"/>
        <v>218477.31787760227</v>
      </c>
      <c r="Y681" s="17">
        <f t="shared" si="260"/>
        <v>133.97207075695042</v>
      </c>
      <c r="Z681" s="17">
        <f t="shared" si="261"/>
        <v>-3.5182633547333614E-3</v>
      </c>
      <c r="AA681" s="17">
        <f t="shared" si="262"/>
        <v>-3.5880161780488251E-2</v>
      </c>
      <c r="AB681" s="17">
        <f t="shared" si="263"/>
        <v>-8.416334245309437E-3</v>
      </c>
      <c r="AC681" s="17">
        <f t="shared" si="264"/>
        <v>-71.611663955263793</v>
      </c>
      <c r="AD681" s="18">
        <f t="shared" si="265"/>
        <v>1.854334168456262E-4</v>
      </c>
      <c r="AE681" s="19">
        <f>IF($B681&gt;$C$1,"",p_2*$Q680*($S680/$W680)+p_3*$Q680*($T680/$W680))</f>
        <v>1.7268847218070524E-2</v>
      </c>
      <c r="AF681" s="17">
        <f>IF($B681&gt;$C$1,"",p_4*$R680)</f>
        <v>1.6836406385451592E-2</v>
      </c>
      <c r="AG681" s="17">
        <f>IF($B681&gt;$C$1,"",p_5*$R680)</f>
        <v>3.9492805101676576E-3</v>
      </c>
      <c r="AH681" s="18">
        <f t="shared" si="266"/>
        <v>2.078568689561925E-2</v>
      </c>
      <c r="AI681" s="72"/>
      <c r="AJ681" s="73"/>
      <c r="AK681" s="73"/>
      <c r="AL681" s="72"/>
      <c r="AM681" s="73"/>
      <c r="AN681" s="73">
        <f t="shared" si="267"/>
        <v>518</v>
      </c>
      <c r="AO681" s="19" t="str">
        <f t="shared" ca="1" si="268"/>
        <v>-</v>
      </c>
      <c r="AP681" s="17" t="str">
        <f t="shared" ca="1" si="269"/>
        <v>-</v>
      </c>
      <c r="AQ681" s="17" t="str">
        <f t="shared" ca="1" si="270"/>
        <v>-</v>
      </c>
      <c r="AR681" s="66" t="str">
        <f t="shared" ca="1" si="271"/>
        <v>-</v>
      </c>
    </row>
    <row r="682" spans="1:44" s="1" customFormat="1" ht="12" x14ac:dyDescent="0.35">
      <c r="A682" s="84"/>
      <c r="B682" s="40">
        <f t="shared" si="251"/>
        <v>679</v>
      </c>
      <c r="C682" s="41">
        <f t="shared" si="252"/>
        <v>44530</v>
      </c>
      <c r="D682" s="28">
        <f>'I Disease Parameters'!$E$6/(1000*365)</f>
        <v>2.4383561643835616E-5</v>
      </c>
      <c r="E682" s="28">
        <f>'I Disease Parameters'!$E$7/(1000*365)</f>
        <v>1.3698630136986302E-5</v>
      </c>
      <c r="F682" s="27">
        <f>(1-'I Disease Parameters'!$E$8)/'I Disease Parameters'!$E$10</f>
        <v>0.16200000000000001</v>
      </c>
      <c r="G682" s="27">
        <f>'I Disease Parameters'!$E$8/'I Disease Parameters'!$E$11</f>
        <v>3.7999999999999999E-2</v>
      </c>
      <c r="H682" s="27">
        <f>1/'I Disease Parameters'!$E$12</f>
        <v>0.05</v>
      </c>
      <c r="I682" s="27">
        <f>'I Disease Parameters'!$E$9/'I Disease Parameters'!$E$14</f>
        <v>0</v>
      </c>
      <c r="J682" s="82">
        <f t="shared" si="272"/>
        <v>2.9622548171950012</v>
      </c>
      <c r="K682" s="60">
        <f t="shared" si="273"/>
        <v>0.96147505943347544</v>
      </c>
      <c r="L682" s="30">
        <f t="shared" si="274"/>
        <v>0.98499999999999999</v>
      </c>
      <c r="M682" s="27">
        <f>J682/'I Disease Parameters'!$E$12</f>
        <v>0.14811274085975007</v>
      </c>
      <c r="N682" s="27">
        <f>K682/'I Disease Parameters'!$E$13</f>
        <v>4.8073752971673774E-2</v>
      </c>
      <c r="O682" s="27">
        <f>L682/'I Disease Parameters'!$E$13</f>
        <v>4.9250000000000002E-2</v>
      </c>
      <c r="P682" s="27">
        <f>(1-L682)/'I Disease Parameters'!$E$13</f>
        <v>7.5000000000000067E-4</v>
      </c>
      <c r="Q682" s="19">
        <f t="shared" si="253"/>
        <v>599715.77539711981</v>
      </c>
      <c r="R682" s="17">
        <f t="shared" si="254"/>
        <v>9.7011317835072913E-2</v>
      </c>
      <c r="S682" s="17">
        <f t="shared" si="255"/>
        <v>0.98350680190216389</v>
      </c>
      <c r="T682" s="17">
        <f t="shared" si="256"/>
        <v>0.23069912638119797</v>
      </c>
      <c r="U682" s="17">
        <f t="shared" si="257"/>
        <v>5232244.4055829709</v>
      </c>
      <c r="V682" s="17">
        <f t="shared" si="258"/>
        <v>15045.808532937559</v>
      </c>
      <c r="W682" s="17">
        <f t="shared" si="259"/>
        <v>5831961.4921973366</v>
      </c>
      <c r="X682" s="18">
        <f t="shared" ca="1" si="250"/>
        <v>218477.31787760227</v>
      </c>
      <c r="Y682" s="17">
        <f t="shared" si="260"/>
        <v>133.97233921673615</v>
      </c>
      <c r="Z682" s="17">
        <f t="shared" si="261"/>
        <v>-3.3988532882899825E-3</v>
      </c>
      <c r="AA682" s="17">
        <f t="shared" si="262"/>
        <v>-3.4655620845865376E-2</v>
      </c>
      <c r="AB682" s="17">
        <f t="shared" si="263"/>
        <v>-8.129096248273876E-3</v>
      </c>
      <c r="AC682" s="17">
        <f t="shared" si="264"/>
        <v>-71.612891484983265</v>
      </c>
      <c r="AD682" s="18">
        <f t="shared" si="265"/>
        <v>1.7912116709339898E-4</v>
      </c>
      <c r="AE682" s="19">
        <f>IF($B682&gt;$C$1,"",p_2*$Q681*($S681/$W681)+p_3*$Q681*($T681/$W681))</f>
        <v>1.6684556418178807E-2</v>
      </c>
      <c r="AF682" s="17">
        <f>IF($B682&gt;$C$1,"",p_4*$R681)</f>
        <v>1.6266447721984791E-2</v>
      </c>
      <c r="AG682" s="17">
        <f>IF($B682&gt;$C$1,"",p_5*$R681)</f>
        <v>3.81558650268779E-3</v>
      </c>
      <c r="AH682" s="18">
        <f t="shared" si="266"/>
        <v>2.0082034224672581E-2</v>
      </c>
      <c r="AI682" s="72"/>
      <c r="AJ682" s="73"/>
      <c r="AK682" s="73"/>
      <c r="AL682" s="72"/>
      <c r="AM682" s="73"/>
      <c r="AN682" s="73">
        <f t="shared" si="267"/>
        <v>518</v>
      </c>
      <c r="AO682" s="19" t="str">
        <f t="shared" ca="1" si="268"/>
        <v>-</v>
      </c>
      <c r="AP682" s="17" t="str">
        <f t="shared" ca="1" si="269"/>
        <v>-</v>
      </c>
      <c r="AQ682" s="17" t="str">
        <f t="shared" ca="1" si="270"/>
        <v>-</v>
      </c>
      <c r="AR682" s="66" t="str">
        <f t="shared" ca="1" si="271"/>
        <v>-</v>
      </c>
    </row>
    <row r="683" spans="1:44" s="1" customFormat="1" ht="12" x14ac:dyDescent="0.35">
      <c r="A683" s="84"/>
      <c r="B683" s="40">
        <f t="shared" si="251"/>
        <v>680</v>
      </c>
      <c r="C683" s="41">
        <f t="shared" si="252"/>
        <v>44531</v>
      </c>
      <c r="D683" s="28">
        <f>'I Disease Parameters'!$E$6/(1000*365)</f>
        <v>2.4383561643835616E-5</v>
      </c>
      <c r="E683" s="28">
        <f>'I Disease Parameters'!$E$7/(1000*365)</f>
        <v>1.3698630136986302E-5</v>
      </c>
      <c r="F683" s="27">
        <f>(1-'I Disease Parameters'!$E$8)/'I Disease Parameters'!$E$10</f>
        <v>0.16200000000000001</v>
      </c>
      <c r="G683" s="27">
        <f>'I Disease Parameters'!$E$8/'I Disease Parameters'!$E$11</f>
        <v>3.7999999999999999E-2</v>
      </c>
      <c r="H683" s="27">
        <f>1/'I Disease Parameters'!$E$12</f>
        <v>0.05</v>
      </c>
      <c r="I683" s="27">
        <f>'I Disease Parameters'!$E$9/'I Disease Parameters'!$E$14</f>
        <v>0</v>
      </c>
      <c r="J683" s="82">
        <f t="shared" si="272"/>
        <v>2.9622548171950012</v>
      </c>
      <c r="K683" s="60">
        <f t="shared" si="273"/>
        <v>0.96147505943347544</v>
      </c>
      <c r="L683" s="30">
        <f t="shared" si="274"/>
        <v>0.98499999999999999</v>
      </c>
      <c r="M683" s="27">
        <f>J683/'I Disease Parameters'!$E$12</f>
        <v>0.14811274085975007</v>
      </c>
      <c r="N683" s="27">
        <f>K683/'I Disease Parameters'!$E$13</f>
        <v>4.8073752971673774E-2</v>
      </c>
      <c r="O683" s="27">
        <f>L683/'I Disease Parameters'!$E$13</f>
        <v>4.9250000000000002E-2</v>
      </c>
      <c r="P683" s="27">
        <f>(1-L683)/'I Disease Parameters'!$E$13</f>
        <v>7.5000000000000067E-4</v>
      </c>
      <c r="Q683" s="19">
        <f t="shared" si="253"/>
        <v>599849.74798498873</v>
      </c>
      <c r="R683" s="17">
        <f t="shared" si="254"/>
        <v>9.3727811441089826E-2</v>
      </c>
      <c r="S683" s="17">
        <f t="shared" si="255"/>
        <v>0.95003382260042113</v>
      </c>
      <c r="T683" s="17">
        <f t="shared" si="256"/>
        <v>0.22284743987786565</v>
      </c>
      <c r="U683" s="17">
        <f t="shared" si="257"/>
        <v>5232172.7915393449</v>
      </c>
      <c r="V683" s="17">
        <f t="shared" si="258"/>
        <v>15045.808705961903</v>
      </c>
      <c r="W683" s="17">
        <f t="shared" si="259"/>
        <v>5832023.8061334081</v>
      </c>
      <c r="X683" s="18">
        <f t="shared" ca="1" si="250"/>
        <v>218477.31787760227</v>
      </c>
      <c r="Y683" s="17">
        <f t="shared" si="260"/>
        <v>133.97258786892053</v>
      </c>
      <c r="Z683" s="17">
        <f t="shared" si="261"/>
        <v>-3.2835063939830877E-3</v>
      </c>
      <c r="AA683" s="17">
        <f t="shared" si="262"/>
        <v>-3.3472979301742756E-2</v>
      </c>
      <c r="AB683" s="17">
        <f t="shared" si="263"/>
        <v>-7.8516865033323169E-3</v>
      </c>
      <c r="AC683" s="17">
        <f t="shared" si="264"/>
        <v>-71.614043626002967</v>
      </c>
      <c r="AD683" s="18">
        <f t="shared" si="265"/>
        <v>1.7302434389421251E-4</v>
      </c>
      <c r="AE683" s="19">
        <f>IF($B683&gt;$C$1,"",p_2*$Q682*($S682/$W682)+p_3*$Q682*($T682/$W682))</f>
        <v>1.6120086095193609E-2</v>
      </c>
      <c r="AF683" s="17">
        <f>IF($B683&gt;$C$1,"",p_4*$R682)</f>
        <v>1.5715833489281811E-2</v>
      </c>
      <c r="AG683" s="17">
        <f>IF($B683&gt;$C$1,"",p_5*$R682)</f>
        <v>3.6864300777327708E-3</v>
      </c>
      <c r="AH683" s="18">
        <f t="shared" si="266"/>
        <v>1.9402263567014584E-2</v>
      </c>
      <c r="AI683" s="72"/>
      <c r="AJ683" s="73"/>
      <c r="AK683" s="73"/>
      <c r="AL683" s="72"/>
      <c r="AM683" s="73"/>
      <c r="AN683" s="73">
        <f t="shared" si="267"/>
        <v>518</v>
      </c>
      <c r="AO683" s="19" t="str">
        <f t="shared" ca="1" si="268"/>
        <v>-</v>
      </c>
      <c r="AP683" s="17" t="str">
        <f t="shared" ca="1" si="269"/>
        <v>-</v>
      </c>
      <c r="AQ683" s="17" t="str">
        <f t="shared" ca="1" si="270"/>
        <v>-</v>
      </c>
      <c r="AR683" s="66" t="str">
        <f t="shared" ca="1" si="271"/>
        <v>-</v>
      </c>
    </row>
    <row r="684" spans="1:44" s="1" customFormat="1" ht="12" x14ac:dyDescent="0.35">
      <c r="A684" s="84"/>
      <c r="B684" s="40">
        <f t="shared" si="251"/>
        <v>681</v>
      </c>
      <c r="C684" s="41">
        <f t="shared" si="252"/>
        <v>44532</v>
      </c>
      <c r="D684" s="28">
        <f>'I Disease Parameters'!$E$6/(1000*365)</f>
        <v>2.4383561643835616E-5</v>
      </c>
      <c r="E684" s="28">
        <f>'I Disease Parameters'!$E$7/(1000*365)</f>
        <v>1.3698630136986302E-5</v>
      </c>
      <c r="F684" s="27">
        <f>(1-'I Disease Parameters'!$E$8)/'I Disease Parameters'!$E$10</f>
        <v>0.16200000000000001</v>
      </c>
      <c r="G684" s="27">
        <f>'I Disease Parameters'!$E$8/'I Disease Parameters'!$E$11</f>
        <v>3.7999999999999999E-2</v>
      </c>
      <c r="H684" s="27">
        <f>1/'I Disease Parameters'!$E$12</f>
        <v>0.05</v>
      </c>
      <c r="I684" s="27">
        <f>'I Disease Parameters'!$E$9/'I Disease Parameters'!$E$14</f>
        <v>0</v>
      </c>
      <c r="J684" s="82">
        <f t="shared" si="272"/>
        <v>2.9622548171950012</v>
      </c>
      <c r="K684" s="60">
        <f t="shared" si="273"/>
        <v>0.96147505943347544</v>
      </c>
      <c r="L684" s="30">
        <f t="shared" si="274"/>
        <v>0.98499999999999999</v>
      </c>
      <c r="M684" s="27">
        <f>J684/'I Disease Parameters'!$E$12</f>
        <v>0.14811274085975007</v>
      </c>
      <c r="N684" s="27">
        <f>K684/'I Disease Parameters'!$E$13</f>
        <v>4.8073752971673774E-2</v>
      </c>
      <c r="O684" s="27">
        <f>L684/'I Disease Parameters'!$E$13</f>
        <v>4.9250000000000002E-2</v>
      </c>
      <c r="P684" s="27">
        <f>(1-L684)/'I Disease Parameters'!$E$13</f>
        <v>7.5000000000000067E-4</v>
      </c>
      <c r="Q684" s="19">
        <f t="shared" si="253"/>
        <v>599983.72080237616</v>
      </c>
      <c r="R684" s="17">
        <f t="shared" si="254"/>
        <v>9.0555727379265996E-2</v>
      </c>
      <c r="S684" s="17">
        <f t="shared" si="255"/>
        <v>0.91770302276190319</v>
      </c>
      <c r="T684" s="17">
        <f t="shared" si="256"/>
        <v>0.21526367201407792</v>
      </c>
      <c r="U684" s="17">
        <f t="shared" si="257"/>
        <v>5232101.1764163878</v>
      </c>
      <c r="V684" s="17">
        <f t="shared" si="258"/>
        <v>15045.808873097483</v>
      </c>
      <c r="W684" s="17">
        <f t="shared" si="259"/>
        <v>5832086.1207411857</v>
      </c>
      <c r="X684" s="18">
        <f t="shared" ca="1" si="250"/>
        <v>218477.31787760227</v>
      </c>
      <c r="Y684" s="17">
        <f t="shared" si="260"/>
        <v>133.97281738743186</v>
      </c>
      <c r="Z684" s="17">
        <f t="shared" si="261"/>
        <v>-3.1720840618238294E-3</v>
      </c>
      <c r="AA684" s="17">
        <f t="shared" si="262"/>
        <v>-3.2330799838517943E-2</v>
      </c>
      <c r="AB684" s="17">
        <f t="shared" si="263"/>
        <v>-7.583767863787727E-3</v>
      </c>
      <c r="AC684" s="17">
        <f t="shared" si="264"/>
        <v>-71.615122957155108</v>
      </c>
      <c r="AD684" s="18">
        <f t="shared" si="265"/>
        <v>1.6713558034098241E-4</v>
      </c>
      <c r="AE684" s="19">
        <f>IF($B684&gt;$C$1,"",p_2*$Q683*($S683/$W683)+p_3*$Q683*($T683/$W683))</f>
        <v>1.5574762169016612E-2</v>
      </c>
      <c r="AF684" s="17">
        <f>IF($B684&gt;$C$1,"",p_4*$R683)</f>
        <v>1.5183905453456553E-2</v>
      </c>
      <c r="AG684" s="17">
        <f>IF($B684&gt;$C$1,"",p_5*$R683)</f>
        <v>3.5616568347614135E-3</v>
      </c>
      <c r="AH684" s="18">
        <f t="shared" si="266"/>
        <v>1.8745562288217967E-2</v>
      </c>
      <c r="AI684" s="72"/>
      <c r="AJ684" s="73"/>
      <c r="AK684" s="73"/>
      <c r="AL684" s="72"/>
      <c r="AM684" s="73"/>
      <c r="AN684" s="73">
        <f t="shared" si="267"/>
        <v>518</v>
      </c>
      <c r="AO684" s="19" t="str">
        <f t="shared" ca="1" si="268"/>
        <v>-</v>
      </c>
      <c r="AP684" s="17" t="str">
        <f t="shared" ca="1" si="269"/>
        <v>-</v>
      </c>
      <c r="AQ684" s="17" t="str">
        <f t="shared" ca="1" si="270"/>
        <v>-</v>
      </c>
      <c r="AR684" s="66" t="str">
        <f t="shared" ca="1" si="271"/>
        <v>-</v>
      </c>
    </row>
    <row r="685" spans="1:44" s="1" customFormat="1" ht="12" x14ac:dyDescent="0.35">
      <c r="A685" s="84"/>
      <c r="B685" s="40">
        <f t="shared" si="251"/>
        <v>682</v>
      </c>
      <c r="C685" s="41">
        <f t="shared" si="252"/>
        <v>44533</v>
      </c>
      <c r="D685" s="28">
        <f>'I Disease Parameters'!$E$6/(1000*365)</f>
        <v>2.4383561643835616E-5</v>
      </c>
      <c r="E685" s="28">
        <f>'I Disease Parameters'!$E$7/(1000*365)</f>
        <v>1.3698630136986302E-5</v>
      </c>
      <c r="F685" s="27">
        <f>(1-'I Disease Parameters'!$E$8)/'I Disease Parameters'!$E$10</f>
        <v>0.16200000000000001</v>
      </c>
      <c r="G685" s="27">
        <f>'I Disease Parameters'!$E$8/'I Disease Parameters'!$E$11</f>
        <v>3.7999999999999999E-2</v>
      </c>
      <c r="H685" s="27">
        <f>1/'I Disease Parameters'!$E$12</f>
        <v>0.05</v>
      </c>
      <c r="I685" s="27">
        <f>'I Disease Parameters'!$E$9/'I Disease Parameters'!$E$14</f>
        <v>0</v>
      </c>
      <c r="J685" s="82">
        <f t="shared" si="272"/>
        <v>2.9622548171950012</v>
      </c>
      <c r="K685" s="60">
        <f t="shared" si="273"/>
        <v>0.96147505943347544</v>
      </c>
      <c r="L685" s="30">
        <f t="shared" si="274"/>
        <v>0.98499999999999999</v>
      </c>
      <c r="M685" s="27">
        <f>J685/'I Disease Parameters'!$E$12</f>
        <v>0.14811274085975007</v>
      </c>
      <c r="N685" s="27">
        <f>K685/'I Disease Parameters'!$E$13</f>
        <v>4.8073752971673774E-2</v>
      </c>
      <c r="O685" s="27">
        <f>L685/'I Disease Parameters'!$E$13</f>
        <v>4.9250000000000002E-2</v>
      </c>
      <c r="P685" s="27">
        <f>(1-L685)/'I Disease Parameters'!$E$13</f>
        <v>7.5000000000000067E-4</v>
      </c>
      <c r="Q685" s="19">
        <f t="shared" si="253"/>
        <v>600117.69383080036</v>
      </c>
      <c r="R685" s="17">
        <f t="shared" si="254"/>
        <v>8.7491274956958881E-2</v>
      </c>
      <c r="S685" s="17">
        <f t="shared" si="255"/>
        <v>0.88647532818496466</v>
      </c>
      <c r="T685" s="17">
        <f t="shared" si="256"/>
        <v>0.20793865723636129</v>
      </c>
      <c r="U685" s="17">
        <f t="shared" si="257"/>
        <v>5232029.5602844199</v>
      </c>
      <c r="V685" s="17">
        <f t="shared" si="258"/>
        <v>15045.809034545236</v>
      </c>
      <c r="W685" s="17">
        <f t="shared" si="259"/>
        <v>5832148.4360204805</v>
      </c>
      <c r="X685" s="18">
        <f t="shared" ca="1" si="250"/>
        <v>218477.31787760227</v>
      </c>
      <c r="Y685" s="17">
        <f t="shared" si="260"/>
        <v>133.97302842419595</v>
      </c>
      <c r="Z685" s="17">
        <f t="shared" si="261"/>
        <v>-3.0644524223071151E-3</v>
      </c>
      <c r="AA685" s="17">
        <f t="shared" si="262"/>
        <v>-3.1227694576938525E-2</v>
      </c>
      <c r="AB685" s="17">
        <f t="shared" si="263"/>
        <v>-7.3250147777166319E-3</v>
      </c>
      <c r="AC685" s="17">
        <f t="shared" si="264"/>
        <v>-71.616131967864931</v>
      </c>
      <c r="AD685" s="18">
        <f t="shared" si="265"/>
        <v>1.6144775327120442E-4</v>
      </c>
      <c r="AE685" s="19">
        <f>IF($B685&gt;$C$1,"",p_2*$Q684*($S684/$W684)+p_3*$Q684*($T684/$W684))</f>
        <v>1.5047933542962241E-2</v>
      </c>
      <c r="AF685" s="17">
        <f>IF($B685&gt;$C$1,"",p_4*$R684)</f>
        <v>1.4670027835441092E-2</v>
      </c>
      <c r="AG685" s="17">
        <f>IF($B685&gt;$C$1,"",p_5*$R684)</f>
        <v>3.4411176404121079E-3</v>
      </c>
      <c r="AH685" s="18">
        <f t="shared" si="266"/>
        <v>1.8111145475853199E-2</v>
      </c>
      <c r="AI685" s="72"/>
      <c r="AJ685" s="73"/>
      <c r="AK685" s="73"/>
      <c r="AL685" s="72"/>
      <c r="AM685" s="73"/>
      <c r="AN685" s="73">
        <f t="shared" si="267"/>
        <v>518</v>
      </c>
      <c r="AO685" s="19" t="str">
        <f t="shared" ca="1" si="268"/>
        <v>-</v>
      </c>
      <c r="AP685" s="17" t="str">
        <f t="shared" ca="1" si="269"/>
        <v>-</v>
      </c>
      <c r="AQ685" s="17" t="str">
        <f t="shared" ca="1" si="270"/>
        <v>-</v>
      </c>
      <c r="AR685" s="66" t="str">
        <f t="shared" ca="1" si="271"/>
        <v>-</v>
      </c>
    </row>
    <row r="686" spans="1:44" s="1" customFormat="1" ht="12" x14ac:dyDescent="0.35">
      <c r="A686" s="84"/>
      <c r="B686" s="40">
        <f t="shared" si="251"/>
        <v>683</v>
      </c>
      <c r="C686" s="41">
        <f t="shared" si="252"/>
        <v>44534</v>
      </c>
      <c r="D686" s="28">
        <f>'I Disease Parameters'!$E$6/(1000*365)</f>
        <v>2.4383561643835616E-5</v>
      </c>
      <c r="E686" s="28">
        <f>'I Disease Parameters'!$E$7/(1000*365)</f>
        <v>1.3698630136986302E-5</v>
      </c>
      <c r="F686" s="27">
        <f>(1-'I Disease Parameters'!$E$8)/'I Disease Parameters'!$E$10</f>
        <v>0.16200000000000001</v>
      </c>
      <c r="G686" s="27">
        <f>'I Disease Parameters'!$E$8/'I Disease Parameters'!$E$11</f>
        <v>3.7999999999999999E-2</v>
      </c>
      <c r="H686" s="27">
        <f>1/'I Disease Parameters'!$E$12</f>
        <v>0.05</v>
      </c>
      <c r="I686" s="27">
        <f>'I Disease Parameters'!$E$9/'I Disease Parameters'!$E$14</f>
        <v>0</v>
      </c>
      <c r="J686" s="82">
        <f t="shared" si="272"/>
        <v>2.9622548171950012</v>
      </c>
      <c r="K686" s="60">
        <f t="shared" si="273"/>
        <v>0.96147505943347544</v>
      </c>
      <c r="L686" s="30">
        <f t="shared" si="274"/>
        <v>0.98499999999999999</v>
      </c>
      <c r="M686" s="27">
        <f>J686/'I Disease Parameters'!$E$12</f>
        <v>0.14811274085975007</v>
      </c>
      <c r="N686" s="27">
        <f>K686/'I Disease Parameters'!$E$13</f>
        <v>4.8073752971673774E-2</v>
      </c>
      <c r="O686" s="27">
        <f>L686/'I Disease Parameters'!$E$13</f>
        <v>4.9250000000000002E-2</v>
      </c>
      <c r="P686" s="27">
        <f>(1-L686)/'I Disease Parameters'!$E$13</f>
        <v>7.5000000000000067E-4</v>
      </c>
      <c r="Q686" s="19">
        <f t="shared" si="253"/>
        <v>600251.66705240833</v>
      </c>
      <c r="R686" s="17">
        <f t="shared" si="254"/>
        <v>8.4530792773081273E-2</v>
      </c>
      <c r="S686" s="17">
        <f t="shared" si="255"/>
        <v>0.8563130048210974</v>
      </c>
      <c r="T686" s="17">
        <f t="shared" si="256"/>
        <v>0.20086354434815099</v>
      </c>
      <c r="U686" s="17">
        <f t="shared" si="257"/>
        <v>5231957.9432113534</v>
      </c>
      <c r="V686" s="17">
        <f t="shared" si="258"/>
        <v>15045.809190499229</v>
      </c>
      <c r="W686" s="17">
        <f t="shared" si="259"/>
        <v>5832210.7519711033</v>
      </c>
      <c r="X686" s="18">
        <f t="shared" ca="1" si="250"/>
        <v>218477.31787760227</v>
      </c>
      <c r="Y686" s="17">
        <f t="shared" si="260"/>
        <v>133.97322160797194</v>
      </c>
      <c r="Z686" s="17">
        <f t="shared" si="261"/>
        <v>-2.960482183877608E-3</v>
      </c>
      <c r="AA686" s="17">
        <f t="shared" si="262"/>
        <v>-3.0162323363867261E-2</v>
      </c>
      <c r="AB686" s="17">
        <f t="shared" si="263"/>
        <v>-7.0751128882103054E-3</v>
      </c>
      <c r="AC686" s="17">
        <f t="shared" si="264"/>
        <v>-71.617073066532612</v>
      </c>
      <c r="AD686" s="18">
        <f t="shared" si="265"/>
        <v>1.5595399236190133E-4</v>
      </c>
      <c r="AE686" s="19">
        <f>IF($B686&gt;$C$1,"",p_2*$Q685*($S685/$W685)+p_3*$Q685*($T685/$W685))</f>
        <v>1.4538971318130013E-2</v>
      </c>
      <c r="AF686" s="17">
        <f>IF($B686&gt;$C$1,"",p_4*$R685)</f>
        <v>1.4173586543027339E-2</v>
      </c>
      <c r="AG686" s="17">
        <f>IF($B686&gt;$C$1,"",p_5*$R685)</f>
        <v>3.3246684483644374E-3</v>
      </c>
      <c r="AH686" s="18">
        <f t="shared" si="266"/>
        <v>1.7498254991391776E-2</v>
      </c>
      <c r="AI686" s="72"/>
      <c r="AJ686" s="73"/>
      <c r="AK686" s="73"/>
      <c r="AL686" s="72"/>
      <c r="AM686" s="73"/>
      <c r="AN686" s="73">
        <f t="shared" si="267"/>
        <v>518</v>
      </c>
      <c r="AO686" s="19" t="str">
        <f t="shared" ca="1" si="268"/>
        <v>-</v>
      </c>
      <c r="AP686" s="17" t="str">
        <f t="shared" ca="1" si="269"/>
        <v>-</v>
      </c>
      <c r="AQ686" s="17" t="str">
        <f t="shared" ca="1" si="270"/>
        <v>-</v>
      </c>
      <c r="AR686" s="66" t="str">
        <f t="shared" ca="1" si="271"/>
        <v>-</v>
      </c>
    </row>
    <row r="687" spans="1:44" s="1" customFormat="1" ht="12" x14ac:dyDescent="0.35">
      <c r="A687" s="84"/>
      <c r="B687" s="40">
        <f t="shared" si="251"/>
        <v>684</v>
      </c>
      <c r="C687" s="41">
        <f t="shared" si="252"/>
        <v>44535</v>
      </c>
      <c r="D687" s="28">
        <f>'I Disease Parameters'!$E$6/(1000*365)</f>
        <v>2.4383561643835616E-5</v>
      </c>
      <c r="E687" s="28">
        <f>'I Disease Parameters'!$E$7/(1000*365)</f>
        <v>1.3698630136986302E-5</v>
      </c>
      <c r="F687" s="27">
        <f>(1-'I Disease Parameters'!$E$8)/'I Disease Parameters'!$E$10</f>
        <v>0.16200000000000001</v>
      </c>
      <c r="G687" s="27">
        <f>'I Disease Parameters'!$E$8/'I Disease Parameters'!$E$11</f>
        <v>3.7999999999999999E-2</v>
      </c>
      <c r="H687" s="27">
        <f>1/'I Disease Parameters'!$E$12</f>
        <v>0.05</v>
      </c>
      <c r="I687" s="27">
        <f>'I Disease Parameters'!$E$9/'I Disease Parameters'!$E$14</f>
        <v>0</v>
      </c>
      <c r="J687" s="82">
        <f t="shared" si="272"/>
        <v>2.9622548171950012</v>
      </c>
      <c r="K687" s="60">
        <f t="shared" si="273"/>
        <v>0.96147505943347544</v>
      </c>
      <c r="L687" s="30">
        <f t="shared" si="274"/>
        <v>0.98499999999999999</v>
      </c>
      <c r="M687" s="27">
        <f>J687/'I Disease Parameters'!$E$12</f>
        <v>0.14811274085975007</v>
      </c>
      <c r="N687" s="27">
        <f>K687/'I Disease Parameters'!$E$13</f>
        <v>4.8073752971673774E-2</v>
      </c>
      <c r="O687" s="27">
        <f>L687/'I Disease Parameters'!$E$13</f>
        <v>4.9250000000000002E-2</v>
      </c>
      <c r="P687" s="27">
        <f>(1-L687)/'I Disease Parameters'!$E$13</f>
        <v>7.5000000000000067E-4</v>
      </c>
      <c r="Q687" s="19">
        <f t="shared" si="253"/>
        <v>600385.64044995466</v>
      </c>
      <c r="R687" s="17">
        <f t="shared" si="254"/>
        <v>8.1670744297098835E-2</v>
      </c>
      <c r="S687" s="17">
        <f t="shared" si="255"/>
        <v>0.82717961269414719</v>
      </c>
      <c r="T687" s="17">
        <f t="shared" si="256"/>
        <v>0.19402978570071849</v>
      </c>
      <c r="U687" s="17">
        <f t="shared" si="257"/>
        <v>5231886.3252627766</v>
      </c>
      <c r="V687" s="17">
        <f t="shared" si="258"/>
        <v>15045.809341146887</v>
      </c>
      <c r="W687" s="17">
        <f t="shared" si="259"/>
        <v>5832273.0685928743</v>
      </c>
      <c r="X687" s="18">
        <f t="shared" ca="1" si="250"/>
        <v>218477.31787760227</v>
      </c>
      <c r="Y687" s="17">
        <f t="shared" si="260"/>
        <v>133.9733975463314</v>
      </c>
      <c r="Z687" s="17">
        <f t="shared" si="261"/>
        <v>-2.8600484759824379E-3</v>
      </c>
      <c r="AA687" s="17">
        <f t="shared" si="262"/>
        <v>-2.9133392126950208E-2</v>
      </c>
      <c r="AB687" s="17">
        <f t="shared" si="263"/>
        <v>-6.8337586474324918E-3</v>
      </c>
      <c r="AC687" s="17">
        <f t="shared" si="264"/>
        <v>-71.617948576807976</v>
      </c>
      <c r="AD687" s="18">
        <f t="shared" si="265"/>
        <v>1.506476583017502E-4</v>
      </c>
      <c r="AE687" s="19">
        <f>IF($B687&gt;$C$1,"",p_2*$Q686*($S686/$W686)+p_3*$Q686*($T686/$W686))</f>
        <v>1.404726803469919E-2</v>
      </c>
      <c r="AF687" s="17">
        <f>IF($B687&gt;$C$1,"",p_4*$R686)</f>
        <v>1.3693988429239167E-2</v>
      </c>
      <c r="AG687" s="17">
        <f>IF($B687&gt;$C$1,"",p_5*$R686)</f>
        <v>3.2121701253770884E-3</v>
      </c>
      <c r="AH687" s="18">
        <f t="shared" si="266"/>
        <v>1.6906158554616257E-2</v>
      </c>
      <c r="AI687" s="72"/>
      <c r="AJ687" s="73"/>
      <c r="AK687" s="73"/>
      <c r="AL687" s="72"/>
      <c r="AM687" s="73"/>
      <c r="AN687" s="73">
        <f t="shared" si="267"/>
        <v>518</v>
      </c>
      <c r="AO687" s="19" t="str">
        <f t="shared" ca="1" si="268"/>
        <v>-</v>
      </c>
      <c r="AP687" s="17" t="str">
        <f t="shared" ca="1" si="269"/>
        <v>-</v>
      </c>
      <c r="AQ687" s="17" t="str">
        <f t="shared" ca="1" si="270"/>
        <v>-</v>
      </c>
      <c r="AR687" s="66" t="str">
        <f t="shared" ca="1" si="271"/>
        <v>-</v>
      </c>
    </row>
    <row r="688" spans="1:44" s="1" customFormat="1" ht="12" x14ac:dyDescent="0.35">
      <c r="A688" s="84"/>
      <c r="B688" s="40">
        <f t="shared" si="251"/>
        <v>685</v>
      </c>
      <c r="C688" s="41">
        <f t="shared" si="252"/>
        <v>44536</v>
      </c>
      <c r="D688" s="28">
        <f>'I Disease Parameters'!$E$6/(1000*365)</f>
        <v>2.4383561643835616E-5</v>
      </c>
      <c r="E688" s="28">
        <f>'I Disease Parameters'!$E$7/(1000*365)</f>
        <v>1.3698630136986302E-5</v>
      </c>
      <c r="F688" s="27">
        <f>(1-'I Disease Parameters'!$E$8)/'I Disease Parameters'!$E$10</f>
        <v>0.16200000000000001</v>
      </c>
      <c r="G688" s="27">
        <f>'I Disease Parameters'!$E$8/'I Disease Parameters'!$E$11</f>
        <v>3.7999999999999999E-2</v>
      </c>
      <c r="H688" s="27">
        <f>1/'I Disease Parameters'!$E$12</f>
        <v>0.05</v>
      </c>
      <c r="I688" s="27">
        <f>'I Disease Parameters'!$E$9/'I Disease Parameters'!$E$14</f>
        <v>0</v>
      </c>
      <c r="J688" s="82">
        <f t="shared" si="272"/>
        <v>2.9622548171950012</v>
      </c>
      <c r="K688" s="60">
        <f t="shared" si="273"/>
        <v>0.96147505943347544</v>
      </c>
      <c r="L688" s="30">
        <f t="shared" si="274"/>
        <v>0.98499999999999999</v>
      </c>
      <c r="M688" s="27">
        <f>J688/'I Disease Parameters'!$E$12</f>
        <v>0.14811274085975007</v>
      </c>
      <c r="N688" s="27">
        <f>K688/'I Disease Parameters'!$E$13</f>
        <v>4.8073752971673774E-2</v>
      </c>
      <c r="O688" s="27">
        <f>L688/'I Disease Parameters'!$E$13</f>
        <v>4.9250000000000002E-2</v>
      </c>
      <c r="P688" s="27">
        <f>(1-L688)/'I Disease Parameters'!$E$13</f>
        <v>7.5000000000000067E-4</v>
      </c>
      <c r="Q688" s="19">
        <f t="shared" si="253"/>
        <v>600519.61400678137</v>
      </c>
      <c r="R688" s="17">
        <f t="shared" si="254"/>
        <v>7.8907713599580737E-2</v>
      </c>
      <c r="S688" s="17">
        <f t="shared" si="255"/>
        <v>0.79903996140799871</v>
      </c>
      <c r="T688" s="17">
        <f t="shared" si="256"/>
        <v>0.18742912675670248</v>
      </c>
      <c r="U688" s="17">
        <f t="shared" si="257"/>
        <v>5231814.7065020353</v>
      </c>
      <c r="V688" s="17">
        <f t="shared" si="258"/>
        <v>15045.809486669226</v>
      </c>
      <c r="W688" s="17">
        <f t="shared" si="259"/>
        <v>5832335.3858856186</v>
      </c>
      <c r="X688" s="18">
        <f t="shared" ca="1" si="250"/>
        <v>218477.31787760227</v>
      </c>
      <c r="Y688" s="17">
        <f t="shared" si="260"/>
        <v>133.97355682670604</v>
      </c>
      <c r="Z688" s="17">
        <f t="shared" si="261"/>
        <v>-2.7630306975180985E-3</v>
      </c>
      <c r="AA688" s="17">
        <f t="shared" si="262"/>
        <v>-2.8139651286148482E-2</v>
      </c>
      <c r="AB688" s="17">
        <f t="shared" si="263"/>
        <v>-6.6006589440160135E-3</v>
      </c>
      <c r="AC688" s="17">
        <f t="shared" si="264"/>
        <v>-71.618760741315782</v>
      </c>
      <c r="AD688" s="18">
        <f t="shared" si="265"/>
        <v>1.4552233915310353E-4</v>
      </c>
      <c r="AE688" s="19">
        <f>IF($B688&gt;$C$1,"",p_2*$Q687*($S687/$W687)+p_3*$Q687*($T687/$W687))</f>
        <v>1.3572236939220807E-2</v>
      </c>
      <c r="AF688" s="17">
        <f>IF($B688&gt;$C$1,"",p_4*$R687)</f>
        <v>1.3230660576130012E-2</v>
      </c>
      <c r="AG688" s="17">
        <f>IF($B688&gt;$C$1,"",p_5*$R687)</f>
        <v>3.1034882832897555E-3</v>
      </c>
      <c r="AH688" s="18">
        <f t="shared" si="266"/>
        <v>1.6334148859419768E-2</v>
      </c>
      <c r="AI688" s="72"/>
      <c r="AJ688" s="73"/>
      <c r="AK688" s="73"/>
      <c r="AL688" s="72"/>
      <c r="AM688" s="73"/>
      <c r="AN688" s="73">
        <f t="shared" si="267"/>
        <v>518</v>
      </c>
      <c r="AO688" s="19" t="str">
        <f t="shared" ca="1" si="268"/>
        <v>-</v>
      </c>
      <c r="AP688" s="17" t="str">
        <f t="shared" ca="1" si="269"/>
        <v>-</v>
      </c>
      <c r="AQ688" s="17" t="str">
        <f t="shared" ca="1" si="270"/>
        <v>-</v>
      </c>
      <c r="AR688" s="66" t="str">
        <f t="shared" ca="1" si="271"/>
        <v>-</v>
      </c>
    </row>
    <row r="689" spans="1:44" s="1" customFormat="1" ht="12" x14ac:dyDescent="0.35">
      <c r="A689" s="84"/>
      <c r="B689" s="40">
        <f t="shared" si="251"/>
        <v>686</v>
      </c>
      <c r="C689" s="41">
        <f t="shared" si="252"/>
        <v>44537</v>
      </c>
      <c r="D689" s="28">
        <f>'I Disease Parameters'!$E$6/(1000*365)</f>
        <v>2.4383561643835616E-5</v>
      </c>
      <c r="E689" s="28">
        <f>'I Disease Parameters'!$E$7/(1000*365)</f>
        <v>1.3698630136986302E-5</v>
      </c>
      <c r="F689" s="27">
        <f>(1-'I Disease Parameters'!$E$8)/'I Disease Parameters'!$E$10</f>
        <v>0.16200000000000001</v>
      </c>
      <c r="G689" s="27">
        <f>'I Disease Parameters'!$E$8/'I Disease Parameters'!$E$11</f>
        <v>3.7999999999999999E-2</v>
      </c>
      <c r="H689" s="27">
        <f>1/'I Disease Parameters'!$E$12</f>
        <v>0.05</v>
      </c>
      <c r="I689" s="27">
        <f>'I Disease Parameters'!$E$9/'I Disease Parameters'!$E$14</f>
        <v>0</v>
      </c>
      <c r="J689" s="82">
        <f t="shared" si="272"/>
        <v>2.9622548171950012</v>
      </c>
      <c r="K689" s="60">
        <f t="shared" si="273"/>
        <v>0.96147505943347544</v>
      </c>
      <c r="L689" s="30">
        <f t="shared" si="274"/>
        <v>0.98499999999999999</v>
      </c>
      <c r="M689" s="27">
        <f>J689/'I Disease Parameters'!$E$12</f>
        <v>0.14811274085975007</v>
      </c>
      <c r="N689" s="27">
        <f>K689/'I Disease Parameters'!$E$13</f>
        <v>4.8073752971673774E-2</v>
      </c>
      <c r="O689" s="27">
        <f>L689/'I Disease Parameters'!$E$13</f>
        <v>4.9250000000000002E-2</v>
      </c>
      <c r="P689" s="27">
        <f>(1-L689)/'I Disease Parameters'!$E$13</f>
        <v>7.5000000000000067E-4</v>
      </c>
      <c r="Q689" s="19">
        <f t="shared" si="253"/>
        <v>600653.58770679717</v>
      </c>
      <c r="R689" s="17">
        <f t="shared" si="254"/>
        <v>7.6238401229095185E-2</v>
      </c>
      <c r="S689" s="17">
        <f t="shared" si="255"/>
        <v>0.77186006718783484</v>
      </c>
      <c r="T689" s="17">
        <f t="shared" si="256"/>
        <v>0.1810535960133671</v>
      </c>
      <c r="U689" s="17">
        <f t="shared" si="257"/>
        <v>5231743.086990308</v>
      </c>
      <c r="V689" s="17">
        <f t="shared" si="258"/>
        <v>15045.809627241071</v>
      </c>
      <c r="W689" s="17">
        <f t="shared" si="259"/>
        <v>5832397.7038491694</v>
      </c>
      <c r="X689" s="18">
        <f t="shared" ca="1" si="250"/>
        <v>218477.31787760227</v>
      </c>
      <c r="Y689" s="17">
        <f t="shared" si="260"/>
        <v>133.97370001580566</v>
      </c>
      <c r="Z689" s="17">
        <f t="shared" si="261"/>
        <v>-2.669312370485552E-3</v>
      </c>
      <c r="AA689" s="17">
        <f t="shared" si="262"/>
        <v>-2.7179894220163869E-2</v>
      </c>
      <c r="AB689" s="17">
        <f t="shared" si="263"/>
        <v>-6.3755307433353836E-3</v>
      </c>
      <c r="AC689" s="17">
        <f t="shared" si="264"/>
        <v>-71.619511727243662</v>
      </c>
      <c r="AD689" s="18">
        <f t="shared" si="265"/>
        <v>1.4057184489502106E-4</v>
      </c>
      <c r="AE689" s="19">
        <f>IF($B689&gt;$C$1,"",p_2*$Q688*($S688/$W688)+p_3*$Q688*($T688/$W688))</f>
        <v>1.311331127701415E-2</v>
      </c>
      <c r="AF689" s="17">
        <f>IF($B689&gt;$C$1,"",p_4*$R688)</f>
        <v>1.278304960313208E-2</v>
      </c>
      <c r="AG689" s="17">
        <f>IF($B689&gt;$C$1,"",p_5*$R688)</f>
        <v>2.9984931167840677E-3</v>
      </c>
      <c r="AH689" s="18">
        <f t="shared" si="266"/>
        <v>1.5781542719916147E-2</v>
      </c>
      <c r="AI689" s="72"/>
      <c r="AJ689" s="73"/>
      <c r="AK689" s="73"/>
      <c r="AL689" s="72"/>
      <c r="AM689" s="73"/>
      <c r="AN689" s="73">
        <f t="shared" si="267"/>
        <v>518</v>
      </c>
      <c r="AO689" s="19" t="str">
        <f t="shared" ca="1" si="268"/>
        <v>-</v>
      </c>
      <c r="AP689" s="17" t="str">
        <f t="shared" ca="1" si="269"/>
        <v>-</v>
      </c>
      <c r="AQ689" s="17" t="str">
        <f t="shared" ca="1" si="270"/>
        <v>-</v>
      </c>
      <c r="AR689" s="66" t="str">
        <f t="shared" ca="1" si="271"/>
        <v>-</v>
      </c>
    </row>
    <row r="690" spans="1:44" s="1" customFormat="1" ht="12" x14ac:dyDescent="0.35">
      <c r="A690" s="84"/>
      <c r="B690" s="40">
        <f t="shared" si="251"/>
        <v>687</v>
      </c>
      <c r="C690" s="41">
        <f t="shared" si="252"/>
        <v>44538</v>
      </c>
      <c r="D690" s="28">
        <f>'I Disease Parameters'!$E$6/(1000*365)</f>
        <v>2.4383561643835616E-5</v>
      </c>
      <c r="E690" s="28">
        <f>'I Disease Parameters'!$E$7/(1000*365)</f>
        <v>1.3698630136986302E-5</v>
      </c>
      <c r="F690" s="27">
        <f>(1-'I Disease Parameters'!$E$8)/'I Disease Parameters'!$E$10</f>
        <v>0.16200000000000001</v>
      </c>
      <c r="G690" s="27">
        <f>'I Disease Parameters'!$E$8/'I Disease Parameters'!$E$11</f>
        <v>3.7999999999999999E-2</v>
      </c>
      <c r="H690" s="27">
        <f>1/'I Disease Parameters'!$E$12</f>
        <v>0.05</v>
      </c>
      <c r="I690" s="27">
        <f>'I Disease Parameters'!$E$9/'I Disease Parameters'!$E$14</f>
        <v>0</v>
      </c>
      <c r="J690" s="82">
        <f t="shared" si="272"/>
        <v>2.9622548171950012</v>
      </c>
      <c r="K690" s="60">
        <f t="shared" si="273"/>
        <v>0.96147505943347544</v>
      </c>
      <c r="L690" s="30">
        <f t="shared" si="274"/>
        <v>0.98499999999999999</v>
      </c>
      <c r="M690" s="27">
        <f>J690/'I Disease Parameters'!$E$12</f>
        <v>0.14811274085975007</v>
      </c>
      <c r="N690" s="27">
        <f>K690/'I Disease Parameters'!$E$13</f>
        <v>4.8073752971673774E-2</v>
      </c>
      <c r="O690" s="27">
        <f>L690/'I Disease Parameters'!$E$13</f>
        <v>4.9250000000000002E-2</v>
      </c>
      <c r="P690" s="27">
        <f>(1-L690)/'I Disease Parameters'!$E$13</f>
        <v>7.5000000000000067E-4</v>
      </c>
      <c r="Q690" s="19">
        <f t="shared" si="253"/>
        <v>600787.56153445819</v>
      </c>
      <c r="R690" s="17">
        <f t="shared" si="254"/>
        <v>7.3659620230420678E-2</v>
      </c>
      <c r="S690" s="17">
        <f t="shared" si="255"/>
        <v>0.74560711140197866</v>
      </c>
      <c r="T690" s="17">
        <f t="shared" si="256"/>
        <v>0.17489549527315759</v>
      </c>
      <c r="U690" s="17">
        <f t="shared" si="257"/>
        <v>5231671.4667866807</v>
      </c>
      <c r="V690" s="17">
        <f t="shared" si="258"/>
        <v>15045.809763031268</v>
      </c>
      <c r="W690" s="17">
        <f t="shared" si="259"/>
        <v>5832460.0224833656</v>
      </c>
      <c r="X690" s="18">
        <f t="shared" ca="1" si="250"/>
        <v>218477.31787760227</v>
      </c>
      <c r="Y690" s="17">
        <f t="shared" si="260"/>
        <v>133.97382766101509</v>
      </c>
      <c r="Z690" s="17">
        <f t="shared" si="261"/>
        <v>-2.5787809986745069E-3</v>
      </c>
      <c r="AA690" s="17">
        <f t="shared" si="262"/>
        <v>-2.625295578585618E-2</v>
      </c>
      <c r="AB690" s="17">
        <f t="shared" si="263"/>
        <v>-6.1581007402095045E-3</v>
      </c>
      <c r="AC690" s="17">
        <f t="shared" si="264"/>
        <v>-71.62020362727344</v>
      </c>
      <c r="AD690" s="18">
        <f t="shared" si="265"/>
        <v>1.3579019650933333E-4</v>
      </c>
      <c r="AE690" s="19">
        <f>IF($B690&gt;$C$1,"",p_2*$Q689*($S689/$W689)+p_3*$Q689*($T689/$W689))</f>
        <v>1.2669943608805219E-2</v>
      </c>
      <c r="AF690" s="17">
        <f>IF($B690&gt;$C$1,"",p_4*$R689)</f>
        <v>1.235062099911342E-2</v>
      </c>
      <c r="AG690" s="17">
        <f>IF($B690&gt;$C$1,"",p_5*$R689)</f>
        <v>2.8970592467056169E-3</v>
      </c>
      <c r="AH690" s="18">
        <f t="shared" si="266"/>
        <v>1.5247680245819037E-2</v>
      </c>
      <c r="AI690" s="72"/>
      <c r="AJ690" s="73"/>
      <c r="AK690" s="73"/>
      <c r="AL690" s="72"/>
      <c r="AM690" s="73"/>
      <c r="AN690" s="73">
        <f t="shared" si="267"/>
        <v>518</v>
      </c>
      <c r="AO690" s="19" t="str">
        <f t="shared" ca="1" si="268"/>
        <v>-</v>
      </c>
      <c r="AP690" s="17" t="str">
        <f t="shared" ca="1" si="269"/>
        <v>-</v>
      </c>
      <c r="AQ690" s="17" t="str">
        <f t="shared" ca="1" si="270"/>
        <v>-</v>
      </c>
      <c r="AR690" s="66" t="str">
        <f t="shared" ca="1" si="271"/>
        <v>-</v>
      </c>
    </row>
    <row r="691" spans="1:44" s="1" customFormat="1" ht="12" x14ac:dyDescent="0.35">
      <c r="A691" s="84"/>
      <c r="B691" s="40">
        <f t="shared" si="251"/>
        <v>688</v>
      </c>
      <c r="C691" s="41">
        <f t="shared" si="252"/>
        <v>44539</v>
      </c>
      <c r="D691" s="28">
        <f>'I Disease Parameters'!$E$6/(1000*365)</f>
        <v>2.4383561643835616E-5</v>
      </c>
      <c r="E691" s="28">
        <f>'I Disease Parameters'!$E$7/(1000*365)</f>
        <v>1.3698630136986302E-5</v>
      </c>
      <c r="F691" s="27">
        <f>(1-'I Disease Parameters'!$E$8)/'I Disease Parameters'!$E$10</f>
        <v>0.16200000000000001</v>
      </c>
      <c r="G691" s="27">
        <f>'I Disease Parameters'!$E$8/'I Disease Parameters'!$E$11</f>
        <v>3.7999999999999999E-2</v>
      </c>
      <c r="H691" s="27">
        <f>1/'I Disease Parameters'!$E$12</f>
        <v>0.05</v>
      </c>
      <c r="I691" s="27">
        <f>'I Disease Parameters'!$E$9/'I Disease Parameters'!$E$14</f>
        <v>0</v>
      </c>
      <c r="J691" s="82">
        <f t="shared" si="272"/>
        <v>2.9622548171950012</v>
      </c>
      <c r="K691" s="60">
        <f t="shared" si="273"/>
        <v>0.96147505943347544</v>
      </c>
      <c r="L691" s="30">
        <f t="shared" si="274"/>
        <v>0.98499999999999999</v>
      </c>
      <c r="M691" s="27">
        <f>J691/'I Disease Parameters'!$E$12</f>
        <v>0.14811274085975007</v>
      </c>
      <c r="N691" s="27">
        <f>K691/'I Disease Parameters'!$E$13</f>
        <v>4.8073752971673774E-2</v>
      </c>
      <c r="O691" s="27">
        <f>L691/'I Disease Parameters'!$E$13</f>
        <v>4.9250000000000002E-2</v>
      </c>
      <c r="P691" s="27">
        <f>(1-L691)/'I Disease Parameters'!$E$13</f>
        <v>7.5000000000000067E-4</v>
      </c>
      <c r="Q691" s="19">
        <f t="shared" si="253"/>
        <v>600921.5354747501</v>
      </c>
      <c r="R691" s="17">
        <f t="shared" si="254"/>
        <v>7.11682922992177E-2</v>
      </c>
      <c r="S691" s="17">
        <f t="shared" si="255"/>
        <v>0.72024940051316133</v>
      </c>
      <c r="T691" s="17">
        <f t="shared" si="256"/>
        <v>0.1689473902495533</v>
      </c>
      <c r="U691" s="17">
        <f t="shared" si="257"/>
        <v>5231599.8459482174</v>
      </c>
      <c r="V691" s="17">
        <f t="shared" si="258"/>
        <v>15045.80989420289</v>
      </c>
      <c r="W691" s="17">
        <f t="shared" si="259"/>
        <v>5832522.3417880507</v>
      </c>
      <c r="X691" s="18">
        <f t="shared" ca="1" si="250"/>
        <v>218477.31787760227</v>
      </c>
      <c r="Y691" s="17">
        <f t="shared" si="260"/>
        <v>133.97394029190764</v>
      </c>
      <c r="Z691" s="17">
        <f t="shared" si="261"/>
        <v>-2.4913279312029774E-3</v>
      </c>
      <c r="AA691" s="17">
        <f t="shared" si="262"/>
        <v>-2.5357710888817331E-2</v>
      </c>
      <c r="AB691" s="17">
        <f t="shared" si="263"/>
        <v>-5.9481050236042943E-3</v>
      </c>
      <c r="AC691" s="17">
        <f t="shared" si="264"/>
        <v>-71.620838463306427</v>
      </c>
      <c r="AD691" s="18">
        <f t="shared" si="265"/>
        <v>1.3117162234266289E-4</v>
      </c>
      <c r="AE691" s="19">
        <f>IF($B691&gt;$C$1,"",p_2*$Q690*($S690/$W690)+p_3*$Q690*($T690/$W690))</f>
        <v>1.224160515077473E-2</v>
      </c>
      <c r="AF691" s="17">
        <f>IF($B691&gt;$C$1,"",p_4*$R690)</f>
        <v>1.193285847732815E-2</v>
      </c>
      <c r="AG691" s="17">
        <f>IF($B691&gt;$C$1,"",p_5*$R690)</f>
        <v>2.7990655687559858E-3</v>
      </c>
      <c r="AH691" s="18">
        <f t="shared" si="266"/>
        <v>1.4731924046084137E-2</v>
      </c>
      <c r="AI691" s="72"/>
      <c r="AJ691" s="73"/>
      <c r="AK691" s="73"/>
      <c r="AL691" s="72"/>
      <c r="AM691" s="73"/>
      <c r="AN691" s="73">
        <f t="shared" si="267"/>
        <v>518</v>
      </c>
      <c r="AO691" s="19" t="str">
        <f t="shared" ca="1" si="268"/>
        <v>-</v>
      </c>
      <c r="AP691" s="17" t="str">
        <f t="shared" ca="1" si="269"/>
        <v>-</v>
      </c>
      <c r="AQ691" s="17" t="str">
        <f t="shared" ca="1" si="270"/>
        <v>-</v>
      </c>
      <c r="AR691" s="66" t="str">
        <f t="shared" ca="1" si="271"/>
        <v>-</v>
      </c>
    </row>
    <row r="692" spans="1:44" s="1" customFormat="1" ht="12" x14ac:dyDescent="0.35">
      <c r="A692" s="84"/>
      <c r="B692" s="40">
        <f t="shared" si="251"/>
        <v>689</v>
      </c>
      <c r="C692" s="41">
        <f t="shared" si="252"/>
        <v>44540</v>
      </c>
      <c r="D692" s="28">
        <f>'I Disease Parameters'!$E$6/(1000*365)</f>
        <v>2.4383561643835616E-5</v>
      </c>
      <c r="E692" s="28">
        <f>'I Disease Parameters'!$E$7/(1000*365)</f>
        <v>1.3698630136986302E-5</v>
      </c>
      <c r="F692" s="27">
        <f>(1-'I Disease Parameters'!$E$8)/'I Disease Parameters'!$E$10</f>
        <v>0.16200000000000001</v>
      </c>
      <c r="G692" s="27">
        <f>'I Disease Parameters'!$E$8/'I Disease Parameters'!$E$11</f>
        <v>3.7999999999999999E-2</v>
      </c>
      <c r="H692" s="27">
        <f>1/'I Disease Parameters'!$E$12</f>
        <v>0.05</v>
      </c>
      <c r="I692" s="27">
        <f>'I Disease Parameters'!$E$9/'I Disease Parameters'!$E$14</f>
        <v>0</v>
      </c>
      <c r="J692" s="82">
        <f t="shared" si="272"/>
        <v>2.9622548171950012</v>
      </c>
      <c r="K692" s="60">
        <f t="shared" si="273"/>
        <v>0.96147505943347544</v>
      </c>
      <c r="L692" s="30">
        <f t="shared" si="274"/>
        <v>0.98499999999999999</v>
      </c>
      <c r="M692" s="27">
        <f>J692/'I Disease Parameters'!$E$12</f>
        <v>0.14811274085975007</v>
      </c>
      <c r="N692" s="27">
        <f>K692/'I Disease Parameters'!$E$13</f>
        <v>4.8073752971673774E-2</v>
      </c>
      <c r="O692" s="27">
        <f>L692/'I Disease Parameters'!$E$13</f>
        <v>4.9250000000000002E-2</v>
      </c>
      <c r="P692" s="27">
        <f>(1-L692)/'I Disease Parameters'!$E$13</f>
        <v>7.5000000000000067E-4</v>
      </c>
      <c r="Q692" s="19">
        <f t="shared" si="253"/>
        <v>601055.50951316906</v>
      </c>
      <c r="R692" s="17">
        <f t="shared" si="254"/>
        <v>6.8761444068472108E-2</v>
      </c>
      <c r="S692" s="17">
        <f t="shared" si="255"/>
        <v>0.69575632740983251</v>
      </c>
      <c r="T692" s="17">
        <f t="shared" si="256"/>
        <v>0.16320210149663425</v>
      </c>
      <c r="U692" s="17">
        <f t="shared" si="257"/>
        <v>5231528.2245300319</v>
      </c>
      <c r="V692" s="17">
        <f t="shared" si="258"/>
        <v>15045.810020913434</v>
      </c>
      <c r="W692" s="17">
        <f t="shared" si="259"/>
        <v>5832584.6617630739</v>
      </c>
      <c r="X692" s="18">
        <f t="shared" ca="1" si="250"/>
        <v>218477.31787760227</v>
      </c>
      <c r="Y692" s="17">
        <f t="shared" si="260"/>
        <v>133.97403841896448</v>
      </c>
      <c r="Z692" s="17">
        <f t="shared" si="261"/>
        <v>-2.4068482307455924E-3</v>
      </c>
      <c r="AA692" s="17">
        <f t="shared" si="262"/>
        <v>-2.4493073103328822E-2</v>
      </c>
      <c r="AB692" s="17">
        <f t="shared" si="263"/>
        <v>-5.7452887529190477E-3</v>
      </c>
      <c r="AC692" s="17">
        <f t="shared" si="264"/>
        <v>-71.621418185532093</v>
      </c>
      <c r="AD692" s="18">
        <f t="shared" si="265"/>
        <v>1.2671054355450906E-4</v>
      </c>
      <c r="AE692" s="19">
        <f>IF($B692&gt;$C$1,"",p_2*$Q691*($S691/$W691)+p_3*$Q691*($T691/$W691))</f>
        <v>1.182778513721164E-2</v>
      </c>
      <c r="AF692" s="17">
        <f>IF($B692&gt;$C$1,"",p_4*$R691)</f>
        <v>1.1529263352473267E-2</v>
      </c>
      <c r="AG692" s="17">
        <f>IF($B692&gt;$C$1,"",p_5*$R691)</f>
        <v>2.7043951073702725E-3</v>
      </c>
      <c r="AH692" s="18">
        <f t="shared" si="266"/>
        <v>1.423365845984354E-2</v>
      </c>
      <c r="AI692" s="72"/>
      <c r="AJ692" s="73"/>
      <c r="AK692" s="73"/>
      <c r="AL692" s="72"/>
      <c r="AM692" s="73"/>
      <c r="AN692" s="73">
        <f t="shared" si="267"/>
        <v>518</v>
      </c>
      <c r="AO692" s="19" t="str">
        <f t="shared" ca="1" si="268"/>
        <v>-</v>
      </c>
      <c r="AP692" s="17" t="str">
        <f t="shared" ca="1" si="269"/>
        <v>-</v>
      </c>
      <c r="AQ692" s="17" t="str">
        <f t="shared" ca="1" si="270"/>
        <v>-</v>
      </c>
      <c r="AR692" s="66" t="str">
        <f t="shared" ca="1" si="271"/>
        <v>-</v>
      </c>
    </row>
    <row r="693" spans="1:44" s="1" customFormat="1" ht="12" x14ac:dyDescent="0.35">
      <c r="A693" s="84"/>
      <c r="B693" s="40">
        <f t="shared" si="251"/>
        <v>690</v>
      </c>
      <c r="C693" s="41">
        <f t="shared" si="252"/>
        <v>44541</v>
      </c>
      <c r="D693" s="28">
        <f>'I Disease Parameters'!$E$6/(1000*365)</f>
        <v>2.4383561643835616E-5</v>
      </c>
      <c r="E693" s="28">
        <f>'I Disease Parameters'!$E$7/(1000*365)</f>
        <v>1.3698630136986302E-5</v>
      </c>
      <c r="F693" s="27">
        <f>(1-'I Disease Parameters'!$E$8)/'I Disease Parameters'!$E$10</f>
        <v>0.16200000000000001</v>
      </c>
      <c r="G693" s="27">
        <f>'I Disease Parameters'!$E$8/'I Disease Parameters'!$E$11</f>
        <v>3.7999999999999999E-2</v>
      </c>
      <c r="H693" s="27">
        <f>1/'I Disease Parameters'!$E$12</f>
        <v>0.05</v>
      </c>
      <c r="I693" s="27">
        <f>'I Disease Parameters'!$E$9/'I Disease Parameters'!$E$14</f>
        <v>0</v>
      </c>
      <c r="J693" s="82">
        <f t="shared" si="272"/>
        <v>2.9622548171950012</v>
      </c>
      <c r="K693" s="60">
        <f t="shared" si="273"/>
        <v>0.96147505943347544</v>
      </c>
      <c r="L693" s="30">
        <f t="shared" si="274"/>
        <v>0.98499999999999999</v>
      </c>
      <c r="M693" s="27">
        <f>J693/'I Disease Parameters'!$E$12</f>
        <v>0.14811274085975007</v>
      </c>
      <c r="N693" s="27">
        <f>K693/'I Disease Parameters'!$E$13</f>
        <v>4.8073752971673774E-2</v>
      </c>
      <c r="O693" s="27">
        <f>L693/'I Disease Parameters'!$E$13</f>
        <v>4.9250000000000002E-2</v>
      </c>
      <c r="P693" s="27">
        <f>(1-L693)/'I Disease Parameters'!$E$13</f>
        <v>7.5000000000000067E-4</v>
      </c>
      <c r="Q693" s="19">
        <f t="shared" si="253"/>
        <v>601189.4836357052</v>
      </c>
      <c r="R693" s="17">
        <f t="shared" si="254"/>
        <v>6.6436203522183587E-2</v>
      </c>
      <c r="S693" s="17">
        <f t="shared" si="255"/>
        <v>0.67209833406983865</v>
      </c>
      <c r="T693" s="17">
        <f t="shared" si="256"/>
        <v>0.15765269565117848</v>
      </c>
      <c r="U693" s="17">
        <f t="shared" si="257"/>
        <v>5231456.602585352</v>
      </c>
      <c r="V693" s="17">
        <f t="shared" si="258"/>
        <v>15045.81014331501</v>
      </c>
      <c r="W693" s="17">
        <f t="shared" si="259"/>
        <v>5832646.9824082907</v>
      </c>
      <c r="X693" s="18">
        <f t="shared" ca="1" si="250"/>
        <v>218477.31787760227</v>
      </c>
      <c r="Y693" s="17">
        <f t="shared" si="260"/>
        <v>133.97412253613584</v>
      </c>
      <c r="Z693" s="17">
        <f t="shared" si="261"/>
        <v>-2.3252405462885206E-3</v>
      </c>
      <c r="AA693" s="17">
        <f t="shared" si="262"/>
        <v>-2.3657993339993855E-2</v>
      </c>
      <c r="AB693" s="17">
        <f t="shared" si="263"/>
        <v>-5.5494058454557682E-3</v>
      </c>
      <c r="AC693" s="17">
        <f t="shared" si="264"/>
        <v>-71.621944679878652</v>
      </c>
      <c r="AD693" s="18">
        <f t="shared" si="265"/>
        <v>1.2240157593623735E-4</v>
      </c>
      <c r="AE693" s="19">
        <f>IF($B693&gt;$C$1,"",p_2*$Q692*($S692/$W692)+p_3*$Q692*($T692/$W692))</f>
        <v>1.1427990204995889E-2</v>
      </c>
      <c r="AF693" s="17">
        <f>IF($B693&gt;$C$1,"",p_4*$R692)</f>
        <v>1.1139353939092482E-2</v>
      </c>
      <c r="AG693" s="17">
        <f>IF($B693&gt;$C$1,"",p_5*$R692)</f>
        <v>2.6129348746019398E-3</v>
      </c>
      <c r="AH693" s="18">
        <f t="shared" si="266"/>
        <v>1.3752288813694422E-2</v>
      </c>
      <c r="AI693" s="72"/>
      <c r="AJ693" s="73"/>
      <c r="AK693" s="73"/>
      <c r="AL693" s="72"/>
      <c r="AM693" s="73"/>
      <c r="AN693" s="73">
        <f t="shared" si="267"/>
        <v>518</v>
      </c>
      <c r="AO693" s="19" t="str">
        <f t="shared" ca="1" si="268"/>
        <v>-</v>
      </c>
      <c r="AP693" s="17" t="str">
        <f t="shared" ca="1" si="269"/>
        <v>-</v>
      </c>
      <c r="AQ693" s="17" t="str">
        <f t="shared" ca="1" si="270"/>
        <v>-</v>
      </c>
      <c r="AR693" s="66" t="str">
        <f t="shared" ca="1" si="271"/>
        <v>-</v>
      </c>
    </row>
    <row r="694" spans="1:44" s="1" customFormat="1" ht="12" x14ac:dyDescent="0.35">
      <c r="A694" s="84"/>
      <c r="B694" s="40">
        <f t="shared" si="251"/>
        <v>691</v>
      </c>
      <c r="C694" s="41">
        <f t="shared" si="252"/>
        <v>44542</v>
      </c>
      <c r="D694" s="28">
        <f>'I Disease Parameters'!$E$6/(1000*365)</f>
        <v>2.4383561643835616E-5</v>
      </c>
      <c r="E694" s="28">
        <f>'I Disease Parameters'!$E$7/(1000*365)</f>
        <v>1.3698630136986302E-5</v>
      </c>
      <c r="F694" s="27">
        <f>(1-'I Disease Parameters'!$E$8)/'I Disease Parameters'!$E$10</f>
        <v>0.16200000000000001</v>
      </c>
      <c r="G694" s="27">
        <f>'I Disease Parameters'!$E$8/'I Disease Parameters'!$E$11</f>
        <v>3.7999999999999999E-2</v>
      </c>
      <c r="H694" s="27">
        <f>1/'I Disease Parameters'!$E$12</f>
        <v>0.05</v>
      </c>
      <c r="I694" s="27">
        <f>'I Disease Parameters'!$E$9/'I Disease Parameters'!$E$14</f>
        <v>0</v>
      </c>
      <c r="J694" s="82">
        <f t="shared" si="272"/>
        <v>2.9622548171950012</v>
      </c>
      <c r="K694" s="60">
        <f t="shared" si="273"/>
        <v>0.96147505943347544</v>
      </c>
      <c r="L694" s="30">
        <f t="shared" si="274"/>
        <v>0.98499999999999999</v>
      </c>
      <c r="M694" s="27">
        <f>J694/'I Disease Parameters'!$E$12</f>
        <v>0.14811274085975007</v>
      </c>
      <c r="N694" s="27">
        <f>K694/'I Disease Parameters'!$E$13</f>
        <v>4.8073752971673774E-2</v>
      </c>
      <c r="O694" s="27">
        <f>L694/'I Disease Parameters'!$E$13</f>
        <v>4.9250000000000002E-2</v>
      </c>
      <c r="P694" s="27">
        <f>(1-L694)/'I Disease Parameters'!$E$13</f>
        <v>7.5000000000000067E-4</v>
      </c>
      <c r="Q694" s="19">
        <f t="shared" si="253"/>
        <v>601323.45782882511</v>
      </c>
      <c r="R694" s="17">
        <f t="shared" si="254"/>
        <v>6.4189796531928092E-2</v>
      </c>
      <c r="S694" s="17">
        <f t="shared" si="255"/>
        <v>0.64924687551044635</v>
      </c>
      <c r="T694" s="17">
        <f t="shared" si="256"/>
        <v>0.1522924769764947</v>
      </c>
      <c r="U694" s="17">
        <f t="shared" si="257"/>
        <v>5231384.9801655877</v>
      </c>
      <c r="V694" s="17">
        <f t="shared" si="258"/>
        <v>15045.810261554532</v>
      </c>
      <c r="W694" s="17">
        <f t="shared" si="259"/>
        <v>5832709.3037235616</v>
      </c>
      <c r="X694" s="18">
        <f t="shared" ca="1" si="250"/>
        <v>218477.31787760227</v>
      </c>
      <c r="Y694" s="17">
        <f t="shared" si="260"/>
        <v>133.97419311990961</v>
      </c>
      <c r="Z694" s="17">
        <f t="shared" si="261"/>
        <v>-2.2464069902554951E-3</v>
      </c>
      <c r="AA694" s="17">
        <f t="shared" si="262"/>
        <v>-2.2851458559392301E-2</v>
      </c>
      <c r="AB694" s="17">
        <f t="shared" si="263"/>
        <v>-5.360218674683781E-3</v>
      </c>
      <c r="AC694" s="17">
        <f t="shared" si="264"/>
        <v>-71.62241976428777</v>
      </c>
      <c r="AD694" s="18">
        <f t="shared" si="265"/>
        <v>1.1823952263512183E-4</v>
      </c>
      <c r="AE694" s="19">
        <f>IF($B694&gt;$C$1,"",p_2*$Q693*($S693/$W693)+p_3*$Q693*($T693/$W693))</f>
        <v>1.1041743799160968E-2</v>
      </c>
      <c r="AF694" s="17">
        <f>IF($B694&gt;$C$1,"",p_4*$R693)</f>
        <v>1.0762664970593741E-2</v>
      </c>
      <c r="AG694" s="17">
        <f>IF($B694&gt;$C$1,"",p_5*$R693)</f>
        <v>2.5245757338429762E-3</v>
      </c>
      <c r="AH694" s="18">
        <f t="shared" si="266"/>
        <v>1.3287240704436716E-2</v>
      </c>
      <c r="AI694" s="72"/>
      <c r="AJ694" s="73"/>
      <c r="AK694" s="73"/>
      <c r="AL694" s="72"/>
      <c r="AM694" s="73"/>
      <c r="AN694" s="73">
        <f t="shared" si="267"/>
        <v>518</v>
      </c>
      <c r="AO694" s="19" t="str">
        <f t="shared" ca="1" si="268"/>
        <v>-</v>
      </c>
      <c r="AP694" s="17" t="str">
        <f t="shared" ca="1" si="269"/>
        <v>-</v>
      </c>
      <c r="AQ694" s="17" t="str">
        <f t="shared" ca="1" si="270"/>
        <v>-</v>
      </c>
      <c r="AR694" s="66" t="str">
        <f t="shared" ca="1" si="271"/>
        <v>-</v>
      </c>
    </row>
    <row r="695" spans="1:44" s="1" customFormat="1" ht="12" x14ac:dyDescent="0.35">
      <c r="A695" s="84"/>
      <c r="B695" s="40">
        <f t="shared" si="251"/>
        <v>692</v>
      </c>
      <c r="C695" s="41">
        <f t="shared" si="252"/>
        <v>44543</v>
      </c>
      <c r="D695" s="28">
        <f>'I Disease Parameters'!$E$6/(1000*365)</f>
        <v>2.4383561643835616E-5</v>
      </c>
      <c r="E695" s="28">
        <f>'I Disease Parameters'!$E$7/(1000*365)</f>
        <v>1.3698630136986302E-5</v>
      </c>
      <c r="F695" s="27">
        <f>(1-'I Disease Parameters'!$E$8)/'I Disease Parameters'!$E$10</f>
        <v>0.16200000000000001</v>
      </c>
      <c r="G695" s="27">
        <f>'I Disease Parameters'!$E$8/'I Disease Parameters'!$E$11</f>
        <v>3.7999999999999999E-2</v>
      </c>
      <c r="H695" s="27">
        <f>1/'I Disease Parameters'!$E$12</f>
        <v>0.05</v>
      </c>
      <c r="I695" s="27">
        <f>'I Disease Parameters'!$E$9/'I Disease Parameters'!$E$14</f>
        <v>0</v>
      </c>
      <c r="J695" s="82">
        <f t="shared" si="272"/>
        <v>2.9622548171950012</v>
      </c>
      <c r="K695" s="60">
        <f t="shared" si="273"/>
        <v>0.96147505943347544</v>
      </c>
      <c r="L695" s="30">
        <f t="shared" si="274"/>
        <v>0.98499999999999999</v>
      </c>
      <c r="M695" s="27">
        <f>J695/'I Disease Parameters'!$E$12</f>
        <v>0.14811274085975007</v>
      </c>
      <c r="N695" s="27">
        <f>K695/'I Disease Parameters'!$E$13</f>
        <v>4.8073752971673774E-2</v>
      </c>
      <c r="O695" s="27">
        <f>L695/'I Disease Parameters'!$E$13</f>
        <v>4.9250000000000002E-2</v>
      </c>
      <c r="P695" s="27">
        <f>(1-L695)/'I Disease Parameters'!$E$13</f>
        <v>7.5000000000000067E-4</v>
      </c>
      <c r="Q695" s="19">
        <f t="shared" si="253"/>
        <v>601457.43207945593</v>
      </c>
      <c r="R695" s="17">
        <f t="shared" si="254"/>
        <v>6.201954351207363E-2</v>
      </c>
      <c r="S695" s="17">
        <f t="shared" si="255"/>
        <v>0.62717438498028111</v>
      </c>
      <c r="T695" s="17">
        <f t="shared" si="256"/>
        <v>0.1471149791975685</v>
      </c>
      <c r="U695" s="17">
        <f t="shared" si="257"/>
        <v>5231313.3573203888</v>
      </c>
      <c r="V695" s="17">
        <f t="shared" si="258"/>
        <v>15045.81037577389</v>
      </c>
      <c r="W695" s="17">
        <f t="shared" si="259"/>
        <v>5832771.6257087523</v>
      </c>
      <c r="X695" s="18">
        <f t="shared" ca="1" si="250"/>
        <v>218477.31787760227</v>
      </c>
      <c r="Y695" s="17">
        <f t="shared" si="260"/>
        <v>133.97425063082483</v>
      </c>
      <c r="Z695" s="17">
        <f t="shared" si="261"/>
        <v>-2.1702530198544623E-3</v>
      </c>
      <c r="AA695" s="17">
        <f t="shared" si="262"/>
        <v>-2.2072490530165245E-2</v>
      </c>
      <c r="AB695" s="17">
        <f t="shared" si="263"/>
        <v>-5.1774977789262044E-3</v>
      </c>
      <c r="AC695" s="17">
        <f t="shared" si="264"/>
        <v>-71.622845198959112</v>
      </c>
      <c r="AD695" s="18">
        <f t="shared" si="265"/>
        <v>1.142193577834405E-4</v>
      </c>
      <c r="AE695" s="19">
        <f>IF($B695&gt;$C$1,"",p_2*$Q694*($S694/$W694)+p_3*$Q694*($T694/$W694))</f>
        <v>1.0668585598812416E-2</v>
      </c>
      <c r="AF695" s="17">
        <f>IF($B695&gt;$C$1,"",p_4*$R694)</f>
        <v>1.0398747038172351E-2</v>
      </c>
      <c r="AG695" s="17">
        <f>IF($B695&gt;$C$1,"",p_5*$R694)</f>
        <v>2.4392122682132676E-3</v>
      </c>
      <c r="AH695" s="18">
        <f t="shared" si="266"/>
        <v>1.2837959306385618E-2</v>
      </c>
      <c r="AI695" s="72"/>
      <c r="AJ695" s="73"/>
      <c r="AK695" s="73"/>
      <c r="AL695" s="72"/>
      <c r="AM695" s="73"/>
      <c r="AN695" s="73">
        <f t="shared" si="267"/>
        <v>518</v>
      </c>
      <c r="AO695" s="19" t="str">
        <f t="shared" ca="1" si="268"/>
        <v>-</v>
      </c>
      <c r="AP695" s="17" t="str">
        <f t="shared" ca="1" si="269"/>
        <v>-</v>
      </c>
      <c r="AQ695" s="17" t="str">
        <f t="shared" ca="1" si="270"/>
        <v>-</v>
      </c>
      <c r="AR695" s="66" t="str">
        <f t="shared" ca="1" si="271"/>
        <v>-</v>
      </c>
    </row>
    <row r="696" spans="1:44" s="1" customFormat="1" ht="12" x14ac:dyDescent="0.35">
      <c r="A696" s="84"/>
      <c r="B696" s="40">
        <f t="shared" si="251"/>
        <v>693</v>
      </c>
      <c r="C696" s="41">
        <f t="shared" si="252"/>
        <v>44544</v>
      </c>
      <c r="D696" s="28">
        <f>'I Disease Parameters'!$E$6/(1000*365)</f>
        <v>2.4383561643835616E-5</v>
      </c>
      <c r="E696" s="28">
        <f>'I Disease Parameters'!$E$7/(1000*365)</f>
        <v>1.3698630136986302E-5</v>
      </c>
      <c r="F696" s="27">
        <f>(1-'I Disease Parameters'!$E$8)/'I Disease Parameters'!$E$10</f>
        <v>0.16200000000000001</v>
      </c>
      <c r="G696" s="27">
        <f>'I Disease Parameters'!$E$8/'I Disease Parameters'!$E$11</f>
        <v>3.7999999999999999E-2</v>
      </c>
      <c r="H696" s="27">
        <f>1/'I Disease Parameters'!$E$12</f>
        <v>0.05</v>
      </c>
      <c r="I696" s="27">
        <f>'I Disease Parameters'!$E$9/'I Disease Parameters'!$E$14</f>
        <v>0</v>
      </c>
      <c r="J696" s="82">
        <f t="shared" si="272"/>
        <v>2.9622548171950012</v>
      </c>
      <c r="K696" s="60">
        <f t="shared" si="273"/>
        <v>0.96147505943347544</v>
      </c>
      <c r="L696" s="30">
        <f t="shared" si="274"/>
        <v>0.98499999999999999</v>
      </c>
      <c r="M696" s="27">
        <f>J696/'I Disease Parameters'!$E$12</f>
        <v>0.14811274085975007</v>
      </c>
      <c r="N696" s="27">
        <f>K696/'I Disease Parameters'!$E$13</f>
        <v>4.8073752971673774E-2</v>
      </c>
      <c r="O696" s="27">
        <f>L696/'I Disease Parameters'!$E$13</f>
        <v>4.9250000000000002E-2</v>
      </c>
      <c r="P696" s="27">
        <f>(1-L696)/'I Disease Parameters'!$E$13</f>
        <v>7.5000000000000067E-4</v>
      </c>
      <c r="Q696" s="19">
        <f t="shared" si="253"/>
        <v>601591.40637496964</v>
      </c>
      <c r="R696" s="17">
        <f t="shared" si="254"/>
        <v>5.9922856189574623E-2</v>
      </c>
      <c r="S696" s="17">
        <f t="shared" si="255"/>
        <v>0.60585424035029178</v>
      </c>
      <c r="T696" s="17">
        <f t="shared" si="256"/>
        <v>0.14211395761746123</v>
      </c>
      <c r="U696" s="17">
        <f t="shared" si="257"/>
        <v>5231241.734097708</v>
      </c>
      <c r="V696" s="17">
        <f t="shared" si="258"/>
        <v>15045.810486110124</v>
      </c>
      <c r="W696" s="17">
        <f t="shared" si="259"/>
        <v>5832833.9483637316</v>
      </c>
      <c r="X696" s="18">
        <f t="shared" ca="1" si="250"/>
        <v>218477.31787760227</v>
      </c>
      <c r="Y696" s="17">
        <f t="shared" si="260"/>
        <v>133.97429551370442</v>
      </c>
      <c r="Z696" s="17">
        <f t="shared" si="261"/>
        <v>-2.0966873224990065E-3</v>
      </c>
      <c r="AA696" s="17">
        <f t="shared" si="262"/>
        <v>-2.1320144629989324E-2</v>
      </c>
      <c r="AB696" s="17">
        <f t="shared" si="263"/>
        <v>-5.0010215801072622E-3</v>
      </c>
      <c r="AC696" s="17">
        <f t="shared" si="264"/>
        <v>-71.62322268076241</v>
      </c>
      <c r="AD696" s="18">
        <f t="shared" si="265"/>
        <v>1.1033623377443291E-4</v>
      </c>
      <c r="AE696" s="19">
        <f>IF($B696&gt;$C$1,"",p_2*$Q695*($S695/$W695)+p_3*$Q695*($T695/$W695))</f>
        <v>1.0308070962703551E-2</v>
      </c>
      <c r="AF696" s="17">
        <f>IF($B696&gt;$C$1,"",p_4*$R695)</f>
        <v>1.0047166048955928E-2</v>
      </c>
      <c r="AG696" s="17">
        <f>IF($B696&gt;$C$1,"",p_5*$R695)</f>
        <v>2.3567426534587977E-3</v>
      </c>
      <c r="AH696" s="18">
        <f t="shared" si="266"/>
        <v>1.2403908702414725E-2</v>
      </c>
      <c r="AI696" s="72"/>
      <c r="AJ696" s="73"/>
      <c r="AK696" s="73"/>
      <c r="AL696" s="72"/>
      <c r="AM696" s="73"/>
      <c r="AN696" s="73">
        <f t="shared" si="267"/>
        <v>518</v>
      </c>
      <c r="AO696" s="19" t="str">
        <f t="shared" ca="1" si="268"/>
        <v>-</v>
      </c>
      <c r="AP696" s="17" t="str">
        <f t="shared" ca="1" si="269"/>
        <v>-</v>
      </c>
      <c r="AQ696" s="17" t="str">
        <f t="shared" ca="1" si="270"/>
        <v>-</v>
      </c>
      <c r="AR696" s="66" t="str">
        <f t="shared" ca="1" si="271"/>
        <v>-</v>
      </c>
    </row>
    <row r="697" spans="1:44" s="1" customFormat="1" ht="12" x14ac:dyDescent="0.35">
      <c r="A697" s="84"/>
      <c r="B697" s="40">
        <f t="shared" si="251"/>
        <v>694</v>
      </c>
      <c r="C697" s="41">
        <f t="shared" si="252"/>
        <v>44545</v>
      </c>
      <c r="D697" s="28">
        <f>'I Disease Parameters'!$E$6/(1000*365)</f>
        <v>2.4383561643835616E-5</v>
      </c>
      <c r="E697" s="28">
        <f>'I Disease Parameters'!$E$7/(1000*365)</f>
        <v>1.3698630136986302E-5</v>
      </c>
      <c r="F697" s="27">
        <f>(1-'I Disease Parameters'!$E$8)/'I Disease Parameters'!$E$10</f>
        <v>0.16200000000000001</v>
      </c>
      <c r="G697" s="27">
        <f>'I Disease Parameters'!$E$8/'I Disease Parameters'!$E$11</f>
        <v>3.7999999999999999E-2</v>
      </c>
      <c r="H697" s="27">
        <f>1/'I Disease Parameters'!$E$12</f>
        <v>0.05</v>
      </c>
      <c r="I697" s="27">
        <f>'I Disease Parameters'!$E$9/'I Disease Parameters'!$E$14</f>
        <v>0</v>
      </c>
      <c r="J697" s="82">
        <f t="shared" si="272"/>
        <v>2.9622548171950012</v>
      </c>
      <c r="K697" s="60">
        <f t="shared" si="273"/>
        <v>0.96147505943347544</v>
      </c>
      <c r="L697" s="30">
        <f t="shared" si="274"/>
        <v>0.98499999999999999</v>
      </c>
      <c r="M697" s="27">
        <f>J697/'I Disease Parameters'!$E$12</f>
        <v>0.14811274085975007</v>
      </c>
      <c r="N697" s="27">
        <f>K697/'I Disease Parameters'!$E$13</f>
        <v>4.8073752971673774E-2</v>
      </c>
      <c r="O697" s="27">
        <f>L697/'I Disease Parameters'!$E$13</f>
        <v>4.9250000000000002E-2</v>
      </c>
      <c r="P697" s="27">
        <f>(1-L697)/'I Disease Parameters'!$E$13</f>
        <v>7.5000000000000067E-4</v>
      </c>
      <c r="Q697" s="19">
        <f t="shared" si="253"/>
        <v>601725.38070316799</v>
      </c>
      <c r="R697" s="17">
        <f t="shared" si="254"/>
        <v>5.7897234484409588E-2</v>
      </c>
      <c r="S697" s="17">
        <f t="shared" si="255"/>
        <v>0.58526073166233272</v>
      </c>
      <c r="T697" s="17">
        <f t="shared" si="256"/>
        <v>0.13728338150524932</v>
      </c>
      <c r="U697" s="17">
        <f t="shared" si="257"/>
        <v>5231170.1105438601</v>
      </c>
      <c r="V697" s="17">
        <f t="shared" si="258"/>
        <v>15045.810592695592</v>
      </c>
      <c r="W697" s="17">
        <f t="shared" si="259"/>
        <v>5832896.2716883756</v>
      </c>
      <c r="X697" s="18">
        <f t="shared" ca="1" si="250"/>
        <v>218477.31787760227</v>
      </c>
      <c r="Y697" s="17">
        <f t="shared" si="260"/>
        <v>133.97432819835376</v>
      </c>
      <c r="Z697" s="17">
        <f t="shared" si="261"/>
        <v>-2.0256217051650358E-3</v>
      </c>
      <c r="AA697" s="17">
        <f t="shared" si="262"/>
        <v>-2.0593508687959061E-2</v>
      </c>
      <c r="AB697" s="17">
        <f t="shared" si="263"/>
        <v>-4.8305761122119095E-3</v>
      </c>
      <c r="AC697" s="17">
        <f t="shared" si="264"/>
        <v>-71.623553847894073</v>
      </c>
      <c r="AD697" s="18">
        <f t="shared" si="265"/>
        <v>1.0658546852937434E-4</v>
      </c>
      <c r="AE697" s="19">
        <f>IF($B697&gt;$C$1,"",p_2*$Q696*($S696/$W696)+p_3*$Q696*($T696/$W696))</f>
        <v>9.9597703937935843E-3</v>
      </c>
      <c r="AF697" s="17">
        <f>IF($B697&gt;$C$1,"",p_4*$R696)</f>
        <v>9.7075027027110888E-3</v>
      </c>
      <c r="AG697" s="17">
        <f>IF($B697&gt;$C$1,"",p_5*$R696)</f>
        <v>2.2770685352038358E-3</v>
      </c>
      <c r="AH697" s="18">
        <f t="shared" si="266"/>
        <v>1.1984571237914925E-2</v>
      </c>
      <c r="AI697" s="72"/>
      <c r="AJ697" s="73"/>
      <c r="AK697" s="73"/>
      <c r="AL697" s="72"/>
      <c r="AM697" s="73"/>
      <c r="AN697" s="73">
        <f t="shared" si="267"/>
        <v>518</v>
      </c>
      <c r="AO697" s="19" t="str">
        <f t="shared" ca="1" si="268"/>
        <v>-</v>
      </c>
      <c r="AP697" s="17" t="str">
        <f t="shared" ca="1" si="269"/>
        <v>-</v>
      </c>
      <c r="AQ697" s="17" t="str">
        <f t="shared" ca="1" si="270"/>
        <v>-</v>
      </c>
      <c r="AR697" s="66" t="str">
        <f t="shared" ca="1" si="271"/>
        <v>-</v>
      </c>
    </row>
    <row r="698" spans="1:44" s="1" customFormat="1" ht="12" x14ac:dyDescent="0.35">
      <c r="A698" s="84"/>
      <c r="B698" s="40">
        <f t="shared" si="251"/>
        <v>695</v>
      </c>
      <c r="C698" s="41">
        <f t="shared" si="252"/>
        <v>44546</v>
      </c>
      <c r="D698" s="28">
        <f>'I Disease Parameters'!$E$6/(1000*365)</f>
        <v>2.4383561643835616E-5</v>
      </c>
      <c r="E698" s="28">
        <f>'I Disease Parameters'!$E$7/(1000*365)</f>
        <v>1.3698630136986302E-5</v>
      </c>
      <c r="F698" s="27">
        <f>(1-'I Disease Parameters'!$E$8)/'I Disease Parameters'!$E$10</f>
        <v>0.16200000000000001</v>
      </c>
      <c r="G698" s="27">
        <f>'I Disease Parameters'!$E$8/'I Disease Parameters'!$E$11</f>
        <v>3.7999999999999999E-2</v>
      </c>
      <c r="H698" s="27">
        <f>1/'I Disease Parameters'!$E$12</f>
        <v>0.05</v>
      </c>
      <c r="I698" s="27">
        <f>'I Disease Parameters'!$E$9/'I Disease Parameters'!$E$14</f>
        <v>0</v>
      </c>
      <c r="J698" s="82">
        <f t="shared" si="272"/>
        <v>2.9622548171950012</v>
      </c>
      <c r="K698" s="60">
        <f t="shared" si="273"/>
        <v>0.96147505943347544</v>
      </c>
      <c r="L698" s="30">
        <f t="shared" si="274"/>
        <v>0.98499999999999999</v>
      </c>
      <c r="M698" s="27">
        <f>J698/'I Disease Parameters'!$E$12</f>
        <v>0.14811274085975007</v>
      </c>
      <c r="N698" s="27">
        <f>K698/'I Disease Parameters'!$E$13</f>
        <v>4.8073752971673774E-2</v>
      </c>
      <c r="O698" s="27">
        <f>L698/'I Disease Parameters'!$E$13</f>
        <v>4.9250000000000002E-2</v>
      </c>
      <c r="P698" s="27">
        <f>(1-L698)/'I Disease Parameters'!$E$13</f>
        <v>7.5000000000000067E-4</v>
      </c>
      <c r="Q698" s="19">
        <f t="shared" si="253"/>
        <v>601859.35505226743</v>
      </c>
      <c r="R698" s="17">
        <f t="shared" si="254"/>
        <v>5.5940263496863089E-2</v>
      </c>
      <c r="S698" s="17">
        <f t="shared" si="255"/>
        <v>0.56536902979539361</v>
      </c>
      <c r="T698" s="17">
        <f t="shared" si="256"/>
        <v>0.13261742674612723</v>
      </c>
      <c r="U698" s="17">
        <f t="shared" si="257"/>
        <v>5231098.4867035747</v>
      </c>
      <c r="V698" s="17">
        <f t="shared" si="258"/>
        <v>15045.810695658129</v>
      </c>
      <c r="W698" s="17">
        <f t="shared" si="259"/>
        <v>5832958.5956825623</v>
      </c>
      <c r="X698" s="18">
        <f t="shared" ca="1" si="250"/>
        <v>218477.31787760227</v>
      </c>
      <c r="Y698" s="17">
        <f t="shared" si="260"/>
        <v>133.97434909944423</v>
      </c>
      <c r="Z698" s="17">
        <f t="shared" si="261"/>
        <v>-1.9569709875464983E-3</v>
      </c>
      <c r="AA698" s="17">
        <f t="shared" si="262"/>
        <v>-1.9891701866939115E-2</v>
      </c>
      <c r="AB698" s="17">
        <f t="shared" si="263"/>
        <v>-4.6659547591220984E-3</v>
      </c>
      <c r="AC698" s="17">
        <f t="shared" si="264"/>
        <v>-71.623840285465121</v>
      </c>
      <c r="AD698" s="18">
        <f t="shared" si="265"/>
        <v>1.0296253640262876E-4</v>
      </c>
      <c r="AE698" s="19">
        <f>IF($B698&gt;$C$1,"",p_2*$Q697*($S697/$W697)+p_3*$Q697*($T697/$W697))</f>
        <v>9.6232690221365776E-3</v>
      </c>
      <c r="AF698" s="17">
        <f>IF($B698&gt;$C$1,"",p_4*$R697)</f>
        <v>9.3793519864743529E-3</v>
      </c>
      <c r="AG698" s="17">
        <f>IF($B698&gt;$C$1,"",p_5*$R697)</f>
        <v>2.2000949104075641E-3</v>
      </c>
      <c r="AH698" s="18">
        <f t="shared" si="266"/>
        <v>1.1579446896881916E-2</v>
      </c>
      <c r="AI698" s="72"/>
      <c r="AJ698" s="73"/>
      <c r="AK698" s="73"/>
      <c r="AL698" s="72"/>
      <c r="AM698" s="73"/>
      <c r="AN698" s="73">
        <f t="shared" si="267"/>
        <v>518</v>
      </c>
      <c r="AO698" s="19" t="str">
        <f t="shared" ca="1" si="268"/>
        <v>-</v>
      </c>
      <c r="AP698" s="17" t="str">
        <f t="shared" ca="1" si="269"/>
        <v>-</v>
      </c>
      <c r="AQ698" s="17" t="str">
        <f t="shared" ca="1" si="270"/>
        <v>-</v>
      </c>
      <c r="AR698" s="66" t="str">
        <f t="shared" ca="1" si="271"/>
        <v>-</v>
      </c>
    </row>
    <row r="699" spans="1:44" s="1" customFormat="1" ht="12" x14ac:dyDescent="0.35">
      <c r="A699" s="84"/>
      <c r="B699" s="40">
        <f t="shared" si="251"/>
        <v>696</v>
      </c>
      <c r="C699" s="41">
        <f t="shared" si="252"/>
        <v>44547</v>
      </c>
      <c r="D699" s="28">
        <f>'I Disease Parameters'!$E$6/(1000*365)</f>
        <v>2.4383561643835616E-5</v>
      </c>
      <c r="E699" s="28">
        <f>'I Disease Parameters'!$E$7/(1000*365)</f>
        <v>1.3698630136986302E-5</v>
      </c>
      <c r="F699" s="27">
        <f>(1-'I Disease Parameters'!$E$8)/'I Disease Parameters'!$E$10</f>
        <v>0.16200000000000001</v>
      </c>
      <c r="G699" s="27">
        <f>'I Disease Parameters'!$E$8/'I Disease Parameters'!$E$11</f>
        <v>3.7999999999999999E-2</v>
      </c>
      <c r="H699" s="27">
        <f>1/'I Disease Parameters'!$E$12</f>
        <v>0.05</v>
      </c>
      <c r="I699" s="27">
        <f>'I Disease Parameters'!$E$9/'I Disease Parameters'!$E$14</f>
        <v>0</v>
      </c>
      <c r="J699" s="82">
        <f t="shared" si="272"/>
        <v>2.9622548171950012</v>
      </c>
      <c r="K699" s="60">
        <f t="shared" si="273"/>
        <v>0.96147505943347544</v>
      </c>
      <c r="L699" s="30">
        <f t="shared" si="274"/>
        <v>0.98499999999999999</v>
      </c>
      <c r="M699" s="27">
        <f>J699/'I Disease Parameters'!$E$12</f>
        <v>0.14811274085975007</v>
      </c>
      <c r="N699" s="27">
        <f>K699/'I Disease Parameters'!$E$13</f>
        <v>4.8073752971673774E-2</v>
      </c>
      <c r="O699" s="27">
        <f>L699/'I Disease Parameters'!$E$13</f>
        <v>4.9250000000000002E-2</v>
      </c>
      <c r="P699" s="27">
        <f>(1-L699)/'I Disease Parameters'!$E$13</f>
        <v>7.5000000000000067E-4</v>
      </c>
      <c r="Q699" s="19">
        <f t="shared" si="253"/>
        <v>601993.32941088581</v>
      </c>
      <c r="R699" s="17">
        <f t="shared" si="254"/>
        <v>5.4049610597983216E-2</v>
      </c>
      <c r="S699" s="17">
        <f t="shared" si="255"/>
        <v>0.54615515621088573</v>
      </c>
      <c r="T699" s="17">
        <f t="shared" si="256"/>
        <v>0.12811046874462295</v>
      </c>
      <c r="U699" s="17">
        <f t="shared" si="257"/>
        <v>5231026.8626200547</v>
      </c>
      <c r="V699" s="17">
        <f t="shared" si="258"/>
        <v>15045.810795121199</v>
      </c>
      <c r="W699" s="17">
        <f t="shared" si="259"/>
        <v>5833020.9203461763</v>
      </c>
      <c r="X699" s="18">
        <f t="shared" ca="1" si="250"/>
        <v>218477.31787760227</v>
      </c>
      <c r="Y699" s="17">
        <f t="shared" si="260"/>
        <v>133.97435861837585</v>
      </c>
      <c r="Z699" s="17">
        <f t="shared" si="261"/>
        <v>-1.8906528988798729E-3</v>
      </c>
      <c r="AA699" s="17">
        <f t="shared" si="262"/>
        <v>-1.9213873584507879E-2</v>
      </c>
      <c r="AB699" s="17">
        <f t="shared" si="263"/>
        <v>-4.5069580015042743E-3</v>
      </c>
      <c r="AC699" s="17">
        <f t="shared" si="264"/>
        <v>-71.624083519913256</v>
      </c>
      <c r="AD699" s="18">
        <f t="shared" si="265"/>
        <v>9.9463070000638254E-5</v>
      </c>
      <c r="AE699" s="19">
        <f>IF($B699&gt;$C$1,"",p_2*$Q698*($S698/$W698)+p_3*$Q698*($T698/$W698))</f>
        <v>9.2981661054721606E-3</v>
      </c>
      <c r="AF699" s="17">
        <f>IF($B699&gt;$C$1,"",p_4*$R698)</f>
        <v>9.0623226864918211E-3</v>
      </c>
      <c r="AG699" s="17">
        <f>IF($B699&gt;$C$1,"",p_5*$R698)</f>
        <v>2.1257300128807973E-3</v>
      </c>
      <c r="AH699" s="18">
        <f t="shared" si="266"/>
        <v>1.1188052699372619E-2</v>
      </c>
      <c r="AI699" s="72"/>
      <c r="AJ699" s="73"/>
      <c r="AK699" s="73"/>
      <c r="AL699" s="72"/>
      <c r="AM699" s="73"/>
      <c r="AN699" s="73">
        <f t="shared" si="267"/>
        <v>518</v>
      </c>
      <c r="AO699" s="19" t="str">
        <f t="shared" ca="1" si="268"/>
        <v>-</v>
      </c>
      <c r="AP699" s="17" t="str">
        <f t="shared" ca="1" si="269"/>
        <v>-</v>
      </c>
      <c r="AQ699" s="17" t="str">
        <f t="shared" ca="1" si="270"/>
        <v>-</v>
      </c>
      <c r="AR699" s="66" t="str">
        <f t="shared" ca="1" si="271"/>
        <v>-</v>
      </c>
    </row>
    <row r="700" spans="1:44" s="1" customFormat="1" ht="12" x14ac:dyDescent="0.35">
      <c r="A700" s="84"/>
      <c r="B700" s="40">
        <f t="shared" si="251"/>
        <v>697</v>
      </c>
      <c r="C700" s="41">
        <f t="shared" si="252"/>
        <v>44548</v>
      </c>
      <c r="D700" s="28">
        <f>'I Disease Parameters'!$E$6/(1000*365)</f>
        <v>2.4383561643835616E-5</v>
      </c>
      <c r="E700" s="28">
        <f>'I Disease Parameters'!$E$7/(1000*365)</f>
        <v>1.3698630136986302E-5</v>
      </c>
      <c r="F700" s="27">
        <f>(1-'I Disease Parameters'!$E$8)/'I Disease Parameters'!$E$10</f>
        <v>0.16200000000000001</v>
      </c>
      <c r="G700" s="27">
        <f>'I Disease Parameters'!$E$8/'I Disease Parameters'!$E$11</f>
        <v>3.7999999999999999E-2</v>
      </c>
      <c r="H700" s="27">
        <f>1/'I Disease Parameters'!$E$12</f>
        <v>0.05</v>
      </c>
      <c r="I700" s="27">
        <f>'I Disease Parameters'!$E$9/'I Disease Parameters'!$E$14</f>
        <v>0</v>
      </c>
      <c r="J700" s="82">
        <f t="shared" si="272"/>
        <v>2.9622548171950012</v>
      </c>
      <c r="K700" s="60">
        <f t="shared" si="273"/>
        <v>0.96147505943347544</v>
      </c>
      <c r="L700" s="30">
        <f t="shared" si="274"/>
        <v>0.98499999999999999</v>
      </c>
      <c r="M700" s="27">
        <f>J700/'I Disease Parameters'!$E$12</f>
        <v>0.14811274085975007</v>
      </c>
      <c r="N700" s="27">
        <f>K700/'I Disease Parameters'!$E$13</f>
        <v>4.8073752971673774E-2</v>
      </c>
      <c r="O700" s="27">
        <f>L700/'I Disease Parameters'!$E$13</f>
        <v>4.9250000000000002E-2</v>
      </c>
      <c r="P700" s="27">
        <f>(1-L700)/'I Disease Parameters'!$E$13</f>
        <v>7.5000000000000067E-4</v>
      </c>
      <c r="Q700" s="19">
        <f t="shared" si="253"/>
        <v>602127.30376802781</v>
      </c>
      <c r="R700" s="17">
        <f t="shared" si="254"/>
        <v>5.2223022619672384E-2</v>
      </c>
      <c r="S700" s="17">
        <f t="shared" si="255"/>
        <v>0.52759595373973245</v>
      </c>
      <c r="T700" s="17">
        <f t="shared" si="256"/>
        <v>0.12375707557218717</v>
      </c>
      <c r="U700" s="17">
        <f t="shared" si="257"/>
        <v>5230955.2383350255</v>
      </c>
      <c r="V700" s="17">
        <f t="shared" si="258"/>
        <v>15045.81089120405</v>
      </c>
      <c r="W700" s="17">
        <f t="shared" si="259"/>
        <v>5833083.2456791047</v>
      </c>
      <c r="X700" s="18">
        <f t="shared" ca="1" si="250"/>
        <v>218477.31787760227</v>
      </c>
      <c r="Y700" s="17">
        <f t="shared" si="260"/>
        <v>133.97435714199673</v>
      </c>
      <c r="Z700" s="17">
        <f t="shared" si="261"/>
        <v>-1.8265879783108327E-3</v>
      </c>
      <c r="AA700" s="17">
        <f t="shared" si="262"/>
        <v>-1.855920247115328E-2</v>
      </c>
      <c r="AB700" s="17">
        <f t="shared" si="263"/>
        <v>-4.3533931724357849E-3</v>
      </c>
      <c r="AC700" s="17">
        <f t="shared" si="264"/>
        <v>-71.624285029247403</v>
      </c>
      <c r="AD700" s="18">
        <f t="shared" si="265"/>
        <v>9.6082851086976007E-5</v>
      </c>
      <c r="AE700" s="19">
        <f>IF($B700&gt;$C$1,"",p_2*$Q699*($S699/$W699)+p_3*$Q699*($T699/$W699))</f>
        <v>8.9840745469104474E-3</v>
      </c>
      <c r="AF700" s="17">
        <f>IF($B700&gt;$C$1,"",p_4*$R699)</f>
        <v>8.7560369168732822E-3</v>
      </c>
      <c r="AG700" s="17">
        <f>IF($B700&gt;$C$1,"",p_5*$R699)</f>
        <v>2.0538852027233621E-3</v>
      </c>
      <c r="AH700" s="18">
        <f t="shared" si="266"/>
        <v>1.0809922119596645E-2</v>
      </c>
      <c r="AI700" s="72"/>
      <c r="AJ700" s="73"/>
      <c r="AK700" s="73"/>
      <c r="AL700" s="72"/>
      <c r="AM700" s="73"/>
      <c r="AN700" s="73">
        <f t="shared" si="267"/>
        <v>518</v>
      </c>
      <c r="AO700" s="19" t="str">
        <f t="shared" ca="1" si="268"/>
        <v>-</v>
      </c>
      <c r="AP700" s="17" t="str">
        <f t="shared" ca="1" si="269"/>
        <v>-</v>
      </c>
      <c r="AQ700" s="17" t="str">
        <f t="shared" ca="1" si="270"/>
        <v>-</v>
      </c>
      <c r="AR700" s="66" t="str">
        <f t="shared" ca="1" si="271"/>
        <v>-</v>
      </c>
    </row>
    <row r="701" spans="1:44" s="1" customFormat="1" ht="12" x14ac:dyDescent="0.35">
      <c r="A701" s="84"/>
      <c r="B701" s="40">
        <f t="shared" si="251"/>
        <v>698</v>
      </c>
      <c r="C701" s="41">
        <f t="shared" si="252"/>
        <v>44549</v>
      </c>
      <c r="D701" s="28">
        <f>'I Disease Parameters'!$E$6/(1000*365)</f>
        <v>2.4383561643835616E-5</v>
      </c>
      <c r="E701" s="28">
        <f>'I Disease Parameters'!$E$7/(1000*365)</f>
        <v>1.3698630136986302E-5</v>
      </c>
      <c r="F701" s="27">
        <f>(1-'I Disease Parameters'!$E$8)/'I Disease Parameters'!$E$10</f>
        <v>0.16200000000000001</v>
      </c>
      <c r="G701" s="27">
        <f>'I Disease Parameters'!$E$8/'I Disease Parameters'!$E$11</f>
        <v>3.7999999999999999E-2</v>
      </c>
      <c r="H701" s="27">
        <f>1/'I Disease Parameters'!$E$12</f>
        <v>0.05</v>
      </c>
      <c r="I701" s="27">
        <f>'I Disease Parameters'!$E$9/'I Disease Parameters'!$E$14</f>
        <v>0</v>
      </c>
      <c r="J701" s="82">
        <f t="shared" si="272"/>
        <v>2.9622548171950012</v>
      </c>
      <c r="K701" s="60">
        <f t="shared" si="273"/>
        <v>0.96147505943347544</v>
      </c>
      <c r="L701" s="30">
        <f t="shared" si="274"/>
        <v>0.98499999999999999</v>
      </c>
      <c r="M701" s="27">
        <f>J701/'I Disease Parameters'!$E$12</f>
        <v>0.14811274085975007</v>
      </c>
      <c r="N701" s="27">
        <f>K701/'I Disease Parameters'!$E$13</f>
        <v>4.8073752971673774E-2</v>
      </c>
      <c r="O701" s="27">
        <f>L701/'I Disease Parameters'!$E$13</f>
        <v>4.9250000000000002E-2</v>
      </c>
      <c r="P701" s="27">
        <f>(1-L701)/'I Disease Parameters'!$E$13</f>
        <v>7.5000000000000067E-4</v>
      </c>
      <c r="Q701" s="19">
        <f t="shared" si="253"/>
        <v>602261.27811307239</v>
      </c>
      <c r="R701" s="17">
        <f t="shared" si="254"/>
        <v>5.0458323140991031E-2</v>
      </c>
      <c r="S701" s="17">
        <f t="shared" si="255"/>
        <v>0.50966905837530074</v>
      </c>
      <c r="T701" s="17">
        <f t="shared" si="256"/>
        <v>0.11955200135072026</v>
      </c>
      <c r="U701" s="17">
        <f t="shared" si="257"/>
        <v>5230883.6138887862</v>
      </c>
      <c r="V701" s="17">
        <f t="shared" si="258"/>
        <v>15045.810984021857</v>
      </c>
      <c r="W701" s="17">
        <f t="shared" si="259"/>
        <v>5833145.5716812415</v>
      </c>
      <c r="X701" s="18">
        <f t="shared" ca="1" si="250"/>
        <v>218477.31787760227</v>
      </c>
      <c r="Y701" s="17">
        <f t="shared" si="260"/>
        <v>133.97434504458215</v>
      </c>
      <c r="Z701" s="17">
        <f t="shared" si="261"/>
        <v>-1.764699478681353E-3</v>
      </c>
      <c r="AA701" s="17">
        <f t="shared" si="262"/>
        <v>-1.7926895364431705E-2</v>
      </c>
      <c r="AB701" s="17">
        <f t="shared" si="263"/>
        <v>-4.2050742214669035E-3</v>
      </c>
      <c r="AC701" s="17">
        <f t="shared" si="264"/>
        <v>-71.624446239322424</v>
      </c>
      <c r="AD701" s="18">
        <f t="shared" si="265"/>
        <v>9.2817806944367476E-5</v>
      </c>
      <c r="AE701" s="19">
        <f>IF($B701&gt;$C$1,"",p_2*$Q700*($S700/$W700)+p_3*$Q700*($T700/$W700))</f>
        <v>8.6806204291246195E-3</v>
      </c>
      <c r="AF701" s="17">
        <f>IF($B701&gt;$C$1,"",p_4*$R700)</f>
        <v>8.4601296643869259E-3</v>
      </c>
      <c r="AG701" s="17">
        <f>IF($B701&gt;$C$1,"",p_5*$R700)</f>
        <v>1.9844748595475507E-3</v>
      </c>
      <c r="AH701" s="18">
        <f t="shared" si="266"/>
        <v>1.0444604523934477E-2</v>
      </c>
      <c r="AI701" s="72"/>
      <c r="AJ701" s="73"/>
      <c r="AK701" s="73"/>
      <c r="AL701" s="72"/>
      <c r="AM701" s="73"/>
      <c r="AN701" s="73">
        <f t="shared" si="267"/>
        <v>518</v>
      </c>
      <c r="AO701" s="19" t="str">
        <f t="shared" ca="1" si="268"/>
        <v>-</v>
      </c>
      <c r="AP701" s="17" t="str">
        <f t="shared" ca="1" si="269"/>
        <v>-</v>
      </c>
      <c r="AQ701" s="17" t="str">
        <f t="shared" ca="1" si="270"/>
        <v>-</v>
      </c>
      <c r="AR701" s="66" t="str">
        <f t="shared" ca="1" si="271"/>
        <v>-</v>
      </c>
    </row>
    <row r="702" spans="1:44" s="1" customFormat="1" ht="12" x14ac:dyDescent="0.35">
      <c r="A702" s="84"/>
      <c r="B702" s="40">
        <f t="shared" si="251"/>
        <v>699</v>
      </c>
      <c r="C702" s="41">
        <f t="shared" si="252"/>
        <v>44550</v>
      </c>
      <c r="D702" s="28">
        <f>'I Disease Parameters'!$E$6/(1000*365)</f>
        <v>2.4383561643835616E-5</v>
      </c>
      <c r="E702" s="28">
        <f>'I Disease Parameters'!$E$7/(1000*365)</f>
        <v>1.3698630136986302E-5</v>
      </c>
      <c r="F702" s="27">
        <f>(1-'I Disease Parameters'!$E$8)/'I Disease Parameters'!$E$10</f>
        <v>0.16200000000000001</v>
      </c>
      <c r="G702" s="27">
        <f>'I Disease Parameters'!$E$8/'I Disease Parameters'!$E$11</f>
        <v>3.7999999999999999E-2</v>
      </c>
      <c r="H702" s="27">
        <f>1/'I Disease Parameters'!$E$12</f>
        <v>0.05</v>
      </c>
      <c r="I702" s="27">
        <f>'I Disease Parameters'!$E$9/'I Disease Parameters'!$E$14</f>
        <v>0</v>
      </c>
      <c r="J702" s="82">
        <f t="shared" si="272"/>
        <v>2.9622548171950012</v>
      </c>
      <c r="K702" s="60">
        <f t="shared" si="273"/>
        <v>0.96147505943347544</v>
      </c>
      <c r="L702" s="30">
        <f t="shared" si="274"/>
        <v>0.98499999999999999</v>
      </c>
      <c r="M702" s="27">
        <f>J702/'I Disease Parameters'!$E$12</f>
        <v>0.14811274085975007</v>
      </c>
      <c r="N702" s="27">
        <f>K702/'I Disease Parameters'!$E$13</f>
        <v>4.8073752971673774E-2</v>
      </c>
      <c r="O702" s="27">
        <f>L702/'I Disease Parameters'!$E$13</f>
        <v>4.9250000000000002E-2</v>
      </c>
      <c r="P702" s="27">
        <f>(1-L702)/'I Disease Parameters'!$E$13</f>
        <v>7.5000000000000067E-4</v>
      </c>
      <c r="Q702" s="19">
        <f t="shared" si="253"/>
        <v>602395.25243575976</v>
      </c>
      <c r="R702" s="17">
        <f t="shared" si="254"/>
        <v>4.8753409867371533E-2</v>
      </c>
      <c r="S702" s="17">
        <f t="shared" si="255"/>
        <v>0.49235287203745332</v>
      </c>
      <c r="T702" s="17">
        <f t="shared" si="256"/>
        <v>0.11549017986389326</v>
      </c>
      <c r="U702" s="17">
        <f t="shared" si="257"/>
        <v>5230811.9893202586</v>
      </c>
      <c r="V702" s="17">
        <f t="shared" si="258"/>
        <v>15045.811073685858</v>
      </c>
      <c r="W702" s="17">
        <f t="shared" si="259"/>
        <v>5833207.8983524805</v>
      </c>
      <c r="X702" s="18">
        <f t="shared" ca="1" si="250"/>
        <v>218477.31787760227</v>
      </c>
      <c r="Y702" s="17">
        <f t="shared" si="260"/>
        <v>133.97432268736884</v>
      </c>
      <c r="Z702" s="17">
        <f t="shared" si="261"/>
        <v>-1.7049132736194975E-3</v>
      </c>
      <c r="AA702" s="17">
        <f t="shared" si="262"/>
        <v>-1.7316186337847428E-2</v>
      </c>
      <c r="AB702" s="17">
        <f t="shared" si="263"/>
        <v>-4.0618214868270025E-3</v>
      </c>
      <c r="AC702" s="17">
        <f t="shared" si="264"/>
        <v>-71.624568527564406</v>
      </c>
      <c r="AD702" s="18">
        <f t="shared" si="265"/>
        <v>8.9664001279743388E-5</v>
      </c>
      <c r="AE702" s="19">
        <f>IF($B702&gt;$C$1,"",p_2*$Q701*($S701/$W701)+p_3*$Q701*($T701/$W701))</f>
        <v>8.387442564484749E-3</v>
      </c>
      <c r="AF702" s="17">
        <f>IF($B702&gt;$C$1,"",p_4*$R701)</f>
        <v>8.174248348840547E-3</v>
      </c>
      <c r="AG702" s="17">
        <f>IF($B702&gt;$C$1,"",p_5*$R701)</f>
        <v>1.9174162793576591E-3</v>
      </c>
      <c r="AH702" s="18">
        <f t="shared" si="266"/>
        <v>1.0091664628198205E-2</v>
      </c>
      <c r="AI702" s="72"/>
      <c r="AJ702" s="73"/>
      <c r="AK702" s="73"/>
      <c r="AL702" s="72"/>
      <c r="AM702" s="73"/>
      <c r="AN702" s="73">
        <f t="shared" si="267"/>
        <v>518</v>
      </c>
      <c r="AO702" s="19" t="str">
        <f t="shared" ca="1" si="268"/>
        <v>-</v>
      </c>
      <c r="AP702" s="17" t="str">
        <f t="shared" ca="1" si="269"/>
        <v>-</v>
      </c>
      <c r="AQ702" s="17" t="str">
        <f t="shared" ca="1" si="270"/>
        <v>-</v>
      </c>
      <c r="AR702" s="66" t="str">
        <f t="shared" ca="1" si="271"/>
        <v>-</v>
      </c>
    </row>
    <row r="703" spans="1:44" s="1" customFormat="1" ht="12" x14ac:dyDescent="0.35">
      <c r="A703" s="84"/>
      <c r="B703" s="40">
        <f t="shared" si="251"/>
        <v>700</v>
      </c>
      <c r="C703" s="41">
        <f t="shared" si="252"/>
        <v>44551</v>
      </c>
      <c r="D703" s="28">
        <f>'I Disease Parameters'!$E$6/(1000*365)</f>
        <v>2.4383561643835616E-5</v>
      </c>
      <c r="E703" s="28">
        <f>'I Disease Parameters'!$E$7/(1000*365)</f>
        <v>1.3698630136986302E-5</v>
      </c>
      <c r="F703" s="27">
        <f>(1-'I Disease Parameters'!$E$8)/'I Disease Parameters'!$E$10</f>
        <v>0.16200000000000001</v>
      </c>
      <c r="G703" s="27">
        <f>'I Disease Parameters'!$E$8/'I Disease Parameters'!$E$11</f>
        <v>3.7999999999999999E-2</v>
      </c>
      <c r="H703" s="27">
        <f>1/'I Disease Parameters'!$E$12</f>
        <v>0.05</v>
      </c>
      <c r="I703" s="27">
        <f>'I Disease Parameters'!$E$9/'I Disease Parameters'!$E$14</f>
        <v>0</v>
      </c>
      <c r="J703" s="82">
        <f t="shared" si="272"/>
        <v>2.9622548171950012</v>
      </c>
      <c r="K703" s="60">
        <f t="shared" si="273"/>
        <v>0.96147505943347544</v>
      </c>
      <c r="L703" s="30">
        <f t="shared" si="274"/>
        <v>0.98499999999999999</v>
      </c>
      <c r="M703" s="27">
        <f>J703/'I Disease Parameters'!$E$12</f>
        <v>0.14811274085975007</v>
      </c>
      <c r="N703" s="27">
        <f>K703/'I Disease Parameters'!$E$13</f>
        <v>4.8073752971673774E-2</v>
      </c>
      <c r="O703" s="27">
        <f>L703/'I Disease Parameters'!$E$13</f>
        <v>4.9250000000000002E-2</v>
      </c>
      <c r="P703" s="27">
        <f>(1-L703)/'I Disease Parameters'!$E$13</f>
        <v>7.5000000000000067E-4</v>
      </c>
      <c r="Q703" s="19">
        <f t="shared" si="253"/>
        <v>602529.22672617913</v>
      </c>
      <c r="R703" s="17">
        <f t="shared" si="254"/>
        <v>4.7106252099553485E-2</v>
      </c>
      <c r="S703" s="17">
        <f t="shared" si="255"/>
        <v>0.47562653627420393</v>
      </c>
      <c r="T703" s="17">
        <f t="shared" si="256"/>
        <v>0.11156671838840031</v>
      </c>
      <c r="U703" s="17">
        <f t="shared" si="257"/>
        <v>5230740.3646670366</v>
      </c>
      <c r="V703" s="17">
        <f t="shared" si="258"/>
        <v>15045.811160303492</v>
      </c>
      <c r="W703" s="17">
        <f t="shared" si="259"/>
        <v>5833270.2256927229</v>
      </c>
      <c r="X703" s="18">
        <f t="shared" ca="1" si="250"/>
        <v>218477.31787760227</v>
      </c>
      <c r="Y703" s="17">
        <f t="shared" si="260"/>
        <v>133.97429041936994</v>
      </c>
      <c r="Z703" s="17">
        <f t="shared" si="261"/>
        <v>-1.6471577678180485E-3</v>
      </c>
      <c r="AA703" s="17">
        <f t="shared" si="262"/>
        <v>-1.6726335763249389E-2</v>
      </c>
      <c r="AB703" s="17">
        <f t="shared" si="263"/>
        <v>-3.9234614754929537E-3</v>
      </c>
      <c r="AC703" s="17">
        <f t="shared" si="264"/>
        <v>-71.624653222039342</v>
      </c>
      <c r="AD703" s="18">
        <f t="shared" si="265"/>
        <v>8.6617634224239737E-5</v>
      </c>
      <c r="AE703" s="19">
        <f>IF($B703&gt;$C$1,"",p_2*$Q702*($S702/$W702)+p_3*$Q702*($T702/$W702))</f>
        <v>8.1041920605859456E-3</v>
      </c>
      <c r="AF703" s="17">
        <f>IF($B703&gt;$C$1,"",p_4*$R702)</f>
        <v>7.8980523985141878E-3</v>
      </c>
      <c r="AG703" s="17">
        <f>IF($B703&gt;$C$1,"",p_5*$R702)</f>
        <v>1.8526295749601183E-3</v>
      </c>
      <c r="AH703" s="18">
        <f t="shared" si="266"/>
        <v>9.7506819734743053E-3</v>
      </c>
      <c r="AI703" s="72"/>
      <c r="AJ703" s="73"/>
      <c r="AK703" s="73"/>
      <c r="AL703" s="72"/>
      <c r="AM703" s="73"/>
      <c r="AN703" s="73">
        <f t="shared" si="267"/>
        <v>518</v>
      </c>
      <c r="AO703" s="19" t="str">
        <f t="shared" ca="1" si="268"/>
        <v>-</v>
      </c>
      <c r="AP703" s="17" t="str">
        <f t="shared" ca="1" si="269"/>
        <v>-</v>
      </c>
      <c r="AQ703" s="17" t="str">
        <f t="shared" ca="1" si="270"/>
        <v>-</v>
      </c>
      <c r="AR703" s="66" t="str">
        <f t="shared" ca="1" si="271"/>
        <v>-</v>
      </c>
    </row>
    <row r="704" spans="1:44" s="1" customFormat="1" ht="12" x14ac:dyDescent="0.35">
      <c r="A704" s="84"/>
      <c r="B704" s="40">
        <f t="shared" si="251"/>
        <v>701</v>
      </c>
      <c r="C704" s="41">
        <f t="shared" si="252"/>
        <v>44552</v>
      </c>
      <c r="D704" s="28">
        <f>'I Disease Parameters'!$E$6/(1000*365)</f>
        <v>2.4383561643835616E-5</v>
      </c>
      <c r="E704" s="28">
        <f>'I Disease Parameters'!$E$7/(1000*365)</f>
        <v>1.3698630136986302E-5</v>
      </c>
      <c r="F704" s="27">
        <f>(1-'I Disease Parameters'!$E$8)/'I Disease Parameters'!$E$10</f>
        <v>0.16200000000000001</v>
      </c>
      <c r="G704" s="27">
        <f>'I Disease Parameters'!$E$8/'I Disease Parameters'!$E$11</f>
        <v>3.7999999999999999E-2</v>
      </c>
      <c r="H704" s="27">
        <f>1/'I Disease Parameters'!$E$12</f>
        <v>0.05</v>
      </c>
      <c r="I704" s="27">
        <f>'I Disease Parameters'!$E$9/'I Disease Parameters'!$E$14</f>
        <v>0</v>
      </c>
      <c r="J704" s="82">
        <f t="shared" si="272"/>
        <v>2.9622548171950012</v>
      </c>
      <c r="K704" s="60">
        <f t="shared" si="273"/>
        <v>0.96147505943347544</v>
      </c>
      <c r="L704" s="30">
        <f t="shared" si="274"/>
        <v>0.98499999999999999</v>
      </c>
      <c r="M704" s="27">
        <f>J704/'I Disease Parameters'!$E$12</f>
        <v>0.14811274085975007</v>
      </c>
      <c r="N704" s="27">
        <f>K704/'I Disease Parameters'!$E$13</f>
        <v>4.8073752971673774E-2</v>
      </c>
      <c r="O704" s="27">
        <f>L704/'I Disease Parameters'!$E$13</f>
        <v>4.9250000000000002E-2</v>
      </c>
      <c r="P704" s="27">
        <f>(1-L704)/'I Disease Parameters'!$E$13</f>
        <v>7.5000000000000067E-4</v>
      </c>
      <c r="Q704" s="19">
        <f t="shared" si="253"/>
        <v>602663.20097475685</v>
      </c>
      <c r="R704" s="17">
        <f t="shared" si="254"/>
        <v>4.5514888289160824E-2</v>
      </c>
      <c r="S704" s="17">
        <f t="shared" si="255"/>
        <v>0.45946990686861766</v>
      </c>
      <c r="T704" s="17">
        <f t="shared" si="256"/>
        <v>0.10777689173755253</v>
      </c>
      <c r="U704" s="17">
        <f t="shared" si="257"/>
        <v>5230668.7399654258</v>
      </c>
      <c r="V704" s="17">
        <f t="shared" si="258"/>
        <v>15045.811243978531</v>
      </c>
      <c r="W704" s="17">
        <f t="shared" si="259"/>
        <v>5833332.5537018692</v>
      </c>
      <c r="X704" s="18">
        <f t="shared" ca="1" si="250"/>
        <v>218477.31787760227</v>
      </c>
      <c r="Y704" s="17">
        <f t="shared" si="260"/>
        <v>133.97424857772421</v>
      </c>
      <c r="Z704" s="17">
        <f t="shared" si="261"/>
        <v>-1.5913638103926611E-3</v>
      </c>
      <c r="AA704" s="17">
        <f t="shared" si="262"/>
        <v>-1.6156629405586265E-2</v>
      </c>
      <c r="AB704" s="17">
        <f t="shared" si="263"/>
        <v>-3.7898266508477746E-3</v>
      </c>
      <c r="AC704" s="17">
        <f t="shared" si="264"/>
        <v>-71.624701610766351</v>
      </c>
      <c r="AD704" s="18">
        <f t="shared" si="265"/>
        <v>8.3675038695218973E-5</v>
      </c>
      <c r="AE704" s="19">
        <f>IF($B704&gt;$C$1,"",p_2*$Q703*($S703/$W703)+p_3*$Q703*($T703/$W703))</f>
        <v>7.8305319006426941E-3</v>
      </c>
      <c r="AF704" s="17">
        <f>IF($B704&gt;$C$1,"",p_4*$R703)</f>
        <v>7.6312128401276645E-3</v>
      </c>
      <c r="AG704" s="17">
        <f>IF($B704&gt;$C$1,"",p_5*$R703)</f>
        <v>1.7900375797830323E-3</v>
      </c>
      <c r="AH704" s="18">
        <f t="shared" si="266"/>
        <v>9.4212504199106973E-3</v>
      </c>
      <c r="AI704" s="72"/>
      <c r="AJ704" s="73"/>
      <c r="AK704" s="73"/>
      <c r="AL704" s="72"/>
      <c r="AM704" s="73"/>
      <c r="AN704" s="73">
        <f t="shared" si="267"/>
        <v>518</v>
      </c>
      <c r="AO704" s="19" t="str">
        <f t="shared" ca="1" si="268"/>
        <v>-</v>
      </c>
      <c r="AP704" s="17" t="str">
        <f t="shared" ca="1" si="269"/>
        <v>-</v>
      </c>
      <c r="AQ704" s="17" t="str">
        <f t="shared" ca="1" si="270"/>
        <v>-</v>
      </c>
      <c r="AR704" s="66" t="str">
        <f t="shared" ca="1" si="271"/>
        <v>-</v>
      </c>
    </row>
    <row r="705" spans="1:44" s="1" customFormat="1" ht="12" x14ac:dyDescent="0.35">
      <c r="A705" s="84"/>
      <c r="B705" s="40">
        <f t="shared" si="251"/>
        <v>702</v>
      </c>
      <c r="C705" s="41">
        <f t="shared" si="252"/>
        <v>44553</v>
      </c>
      <c r="D705" s="28">
        <f>'I Disease Parameters'!$E$6/(1000*365)</f>
        <v>2.4383561643835616E-5</v>
      </c>
      <c r="E705" s="28">
        <f>'I Disease Parameters'!$E$7/(1000*365)</f>
        <v>1.3698630136986302E-5</v>
      </c>
      <c r="F705" s="27">
        <f>(1-'I Disease Parameters'!$E$8)/'I Disease Parameters'!$E$10</f>
        <v>0.16200000000000001</v>
      </c>
      <c r="G705" s="27">
        <f>'I Disease Parameters'!$E$8/'I Disease Parameters'!$E$11</f>
        <v>3.7999999999999999E-2</v>
      </c>
      <c r="H705" s="27">
        <f>1/'I Disease Parameters'!$E$12</f>
        <v>0.05</v>
      </c>
      <c r="I705" s="27">
        <f>'I Disease Parameters'!$E$9/'I Disease Parameters'!$E$14</f>
        <v>0</v>
      </c>
      <c r="J705" s="82">
        <f t="shared" si="272"/>
        <v>2.9622548171950012</v>
      </c>
      <c r="K705" s="60">
        <f t="shared" si="273"/>
        <v>0.96147505943347544</v>
      </c>
      <c r="L705" s="30">
        <f t="shared" si="274"/>
        <v>0.98499999999999999</v>
      </c>
      <c r="M705" s="27">
        <f>J705/'I Disease Parameters'!$E$12</f>
        <v>0.14811274085975007</v>
      </c>
      <c r="N705" s="27">
        <f>K705/'I Disease Parameters'!$E$13</f>
        <v>4.8073752971673774E-2</v>
      </c>
      <c r="O705" s="27">
        <f>L705/'I Disease Parameters'!$E$13</f>
        <v>4.9250000000000002E-2</v>
      </c>
      <c r="P705" s="27">
        <f>(1-L705)/'I Disease Parameters'!$E$13</f>
        <v>7.5000000000000067E-4</v>
      </c>
      <c r="Q705" s="19">
        <f t="shared" si="253"/>
        <v>602797.17517224513</v>
      </c>
      <c r="R705" s="17">
        <f t="shared" si="254"/>
        <v>4.397742367794772E-2</v>
      </c>
      <c r="S705" s="17">
        <f t="shared" si="255"/>
        <v>0.44386352931971756</v>
      </c>
      <c r="T705" s="17">
        <f t="shared" si="256"/>
        <v>0.10411613650988578</v>
      </c>
      <c r="U705" s="17">
        <f t="shared" si="257"/>
        <v>5230597.1152504953</v>
      </c>
      <c r="V705" s="17">
        <f t="shared" si="258"/>
        <v>15045.8113248112</v>
      </c>
      <c r="W705" s="17">
        <f t="shared" si="259"/>
        <v>5833394.8823798299</v>
      </c>
      <c r="X705" s="18">
        <f t="shared" ca="1" si="250"/>
        <v>218477.31787760227</v>
      </c>
      <c r="Y705" s="17">
        <f t="shared" si="260"/>
        <v>133.97419748827815</v>
      </c>
      <c r="Z705" s="17">
        <f t="shared" si="261"/>
        <v>-1.5374646112131032E-3</v>
      </c>
      <c r="AA705" s="17">
        <f t="shared" si="262"/>
        <v>-1.5606377548900097E-2</v>
      </c>
      <c r="AB705" s="17">
        <f t="shared" si="263"/>
        <v>-3.6607552276667482E-3</v>
      </c>
      <c r="AC705" s="17">
        <f t="shared" si="264"/>
        <v>-71.624714930541813</v>
      </c>
      <c r="AD705" s="18">
        <f t="shared" si="265"/>
        <v>8.0832669482333586E-5</v>
      </c>
      <c r="AE705" s="19">
        <f>IF($B705&gt;$C$1,"",p_2*$Q704*($S704/$W704)+p_3*$Q704*($T704/$W704))</f>
        <v>7.5661365382394602E-3</v>
      </c>
      <c r="AF705" s="17">
        <f>IF($B705&gt;$C$1,"",p_4*$R704)</f>
        <v>7.3734119028440537E-3</v>
      </c>
      <c r="AG705" s="17">
        <f>IF($B705&gt;$C$1,"",p_5*$R704)</f>
        <v>1.7295657549881113E-3</v>
      </c>
      <c r="AH705" s="18">
        <f t="shared" si="266"/>
        <v>9.1029776578321654E-3</v>
      </c>
      <c r="AI705" s="72"/>
      <c r="AJ705" s="73"/>
      <c r="AK705" s="73"/>
      <c r="AL705" s="72"/>
      <c r="AM705" s="73"/>
      <c r="AN705" s="73">
        <f t="shared" si="267"/>
        <v>518</v>
      </c>
      <c r="AO705" s="19" t="str">
        <f t="shared" ca="1" si="268"/>
        <v>-</v>
      </c>
      <c r="AP705" s="17" t="str">
        <f t="shared" ca="1" si="269"/>
        <v>-</v>
      </c>
      <c r="AQ705" s="17" t="str">
        <f t="shared" ca="1" si="270"/>
        <v>-</v>
      </c>
      <c r="AR705" s="66" t="str">
        <f t="shared" ca="1" si="271"/>
        <v>-</v>
      </c>
    </row>
    <row r="706" spans="1:44" s="1" customFormat="1" ht="12" x14ac:dyDescent="0.35">
      <c r="A706" s="84"/>
      <c r="B706" s="40">
        <f t="shared" si="251"/>
        <v>703</v>
      </c>
      <c r="C706" s="41">
        <f t="shared" si="252"/>
        <v>44554</v>
      </c>
      <c r="D706" s="28">
        <f>'I Disease Parameters'!$E$6/(1000*365)</f>
        <v>2.4383561643835616E-5</v>
      </c>
      <c r="E706" s="28">
        <f>'I Disease Parameters'!$E$7/(1000*365)</f>
        <v>1.3698630136986302E-5</v>
      </c>
      <c r="F706" s="27">
        <f>(1-'I Disease Parameters'!$E$8)/'I Disease Parameters'!$E$10</f>
        <v>0.16200000000000001</v>
      </c>
      <c r="G706" s="27">
        <f>'I Disease Parameters'!$E$8/'I Disease Parameters'!$E$11</f>
        <v>3.7999999999999999E-2</v>
      </c>
      <c r="H706" s="27">
        <f>1/'I Disease Parameters'!$E$12</f>
        <v>0.05</v>
      </c>
      <c r="I706" s="27">
        <f>'I Disease Parameters'!$E$9/'I Disease Parameters'!$E$14</f>
        <v>0</v>
      </c>
      <c r="J706" s="82">
        <f t="shared" si="272"/>
        <v>2.9622548171950012</v>
      </c>
      <c r="K706" s="60">
        <f t="shared" si="273"/>
        <v>0.96147505943347544</v>
      </c>
      <c r="L706" s="30">
        <f t="shared" si="274"/>
        <v>0.98499999999999999</v>
      </c>
      <c r="M706" s="27">
        <f>J706/'I Disease Parameters'!$E$12</f>
        <v>0.14811274085975007</v>
      </c>
      <c r="N706" s="27">
        <f>K706/'I Disease Parameters'!$E$13</f>
        <v>4.8073752971673774E-2</v>
      </c>
      <c r="O706" s="27">
        <f>L706/'I Disease Parameters'!$E$13</f>
        <v>4.9250000000000002E-2</v>
      </c>
      <c r="P706" s="27">
        <f>(1-L706)/'I Disease Parameters'!$E$13</f>
        <v>7.5000000000000067E-4</v>
      </c>
      <c r="Q706" s="19">
        <f t="shared" si="253"/>
        <v>602931.1493097106</v>
      </c>
      <c r="R706" s="17">
        <f t="shared" si="254"/>
        <v>4.2492028017841972E-2</v>
      </c>
      <c r="S706" s="17">
        <f t="shared" si="255"/>
        <v>0.42878861516723971</v>
      </c>
      <c r="T706" s="17">
        <f t="shared" si="256"/>
        <v>0.10058004553570817</v>
      </c>
      <c r="U706" s="17">
        <f t="shared" si="257"/>
        <v>5230525.4905561144</v>
      </c>
      <c r="V706" s="17">
        <f t="shared" si="258"/>
        <v>15045.811402898304</v>
      </c>
      <c r="W706" s="17">
        <f t="shared" si="259"/>
        <v>5833457.2117265137</v>
      </c>
      <c r="X706" s="18">
        <f t="shared" ca="1" si="250"/>
        <v>218477.31787760227</v>
      </c>
      <c r="Y706" s="17">
        <f t="shared" si="260"/>
        <v>133.97413746546954</v>
      </c>
      <c r="Z706" s="17">
        <f t="shared" si="261"/>
        <v>-1.4853956601057483E-3</v>
      </c>
      <c r="AA706" s="17">
        <f t="shared" si="262"/>
        <v>-1.5074914152477858E-2</v>
      </c>
      <c r="AB706" s="17">
        <f t="shared" si="263"/>
        <v>-3.5360909741776192E-3</v>
      </c>
      <c r="AC706" s="17">
        <f t="shared" si="264"/>
        <v>-71.624694380909204</v>
      </c>
      <c r="AD706" s="18">
        <f t="shared" si="265"/>
        <v>7.8087103247526102E-5</v>
      </c>
      <c r="AE706" s="19">
        <f>IF($B706&gt;$C$1,"",p_2*$Q705*($S705/$W705)+p_3*$Q705*($T705/$W705))</f>
        <v>7.3106915059451289E-3</v>
      </c>
      <c r="AF706" s="17">
        <f>IF($B706&gt;$C$1,"",p_4*$R705)</f>
        <v>7.1243426358275309E-3</v>
      </c>
      <c r="AG706" s="17">
        <f>IF($B706&gt;$C$1,"",p_5*$R705)</f>
        <v>1.6711420997620133E-3</v>
      </c>
      <c r="AH706" s="18">
        <f t="shared" si="266"/>
        <v>8.7954847355895434E-3</v>
      </c>
      <c r="AI706" s="72"/>
      <c r="AJ706" s="73"/>
      <c r="AK706" s="73"/>
      <c r="AL706" s="72"/>
      <c r="AM706" s="73"/>
      <c r="AN706" s="73">
        <f t="shared" si="267"/>
        <v>518</v>
      </c>
      <c r="AO706" s="19" t="str">
        <f t="shared" ca="1" si="268"/>
        <v>-</v>
      </c>
      <c r="AP706" s="17" t="str">
        <f t="shared" ca="1" si="269"/>
        <v>-</v>
      </c>
      <c r="AQ706" s="17" t="str">
        <f t="shared" ca="1" si="270"/>
        <v>-</v>
      </c>
      <c r="AR706" s="66" t="str">
        <f t="shared" ca="1" si="271"/>
        <v>-</v>
      </c>
    </row>
    <row r="707" spans="1:44" s="1" customFormat="1" ht="12" x14ac:dyDescent="0.35">
      <c r="A707" s="84"/>
      <c r="B707" s="40">
        <f t="shared" si="251"/>
        <v>704</v>
      </c>
      <c r="C707" s="41">
        <f t="shared" si="252"/>
        <v>44555</v>
      </c>
      <c r="D707" s="28">
        <f>'I Disease Parameters'!$E$6/(1000*365)</f>
        <v>2.4383561643835616E-5</v>
      </c>
      <c r="E707" s="28">
        <f>'I Disease Parameters'!$E$7/(1000*365)</f>
        <v>1.3698630136986302E-5</v>
      </c>
      <c r="F707" s="27">
        <f>(1-'I Disease Parameters'!$E$8)/'I Disease Parameters'!$E$10</f>
        <v>0.16200000000000001</v>
      </c>
      <c r="G707" s="27">
        <f>'I Disease Parameters'!$E$8/'I Disease Parameters'!$E$11</f>
        <v>3.7999999999999999E-2</v>
      </c>
      <c r="H707" s="27">
        <f>1/'I Disease Parameters'!$E$12</f>
        <v>0.05</v>
      </c>
      <c r="I707" s="27">
        <f>'I Disease Parameters'!$E$9/'I Disease Parameters'!$E$14</f>
        <v>0</v>
      </c>
      <c r="J707" s="82">
        <f t="shared" si="272"/>
        <v>2.9622548171950012</v>
      </c>
      <c r="K707" s="60">
        <f t="shared" si="273"/>
        <v>0.96147505943347544</v>
      </c>
      <c r="L707" s="30">
        <f t="shared" si="274"/>
        <v>0.98499999999999999</v>
      </c>
      <c r="M707" s="27">
        <f>J707/'I Disease Parameters'!$E$12</f>
        <v>0.14811274085975007</v>
      </c>
      <c r="N707" s="27">
        <f>K707/'I Disease Parameters'!$E$13</f>
        <v>4.8073752971673774E-2</v>
      </c>
      <c r="O707" s="27">
        <f>L707/'I Disease Parameters'!$E$13</f>
        <v>4.9250000000000002E-2</v>
      </c>
      <c r="P707" s="27">
        <f>(1-L707)/'I Disease Parameters'!$E$13</f>
        <v>7.5000000000000067E-4</v>
      </c>
      <c r="Q707" s="19">
        <f t="shared" si="253"/>
        <v>603065.12337852386</v>
      </c>
      <c r="R707" s="17">
        <f t="shared" si="254"/>
        <v>4.1056933369013796E-2</v>
      </c>
      <c r="S707" s="17">
        <f t="shared" si="255"/>
        <v>0.41422701913112203</v>
      </c>
      <c r="T707" s="17">
        <f t="shared" si="256"/>
        <v>9.7164362514757796E-2</v>
      </c>
      <c r="U707" s="17">
        <f t="shared" si="257"/>
        <v>5230453.8659149949</v>
      </c>
      <c r="V707" s="17">
        <f t="shared" si="258"/>
        <v>15045.811478333339</v>
      </c>
      <c r="W707" s="17">
        <f t="shared" si="259"/>
        <v>5833519.541741834</v>
      </c>
      <c r="X707" s="18">
        <f t="shared" ca="1" si="250"/>
        <v>218477.31787760227</v>
      </c>
      <c r="Y707" s="17">
        <f t="shared" si="260"/>
        <v>133.97406881325878</v>
      </c>
      <c r="Z707" s="17">
        <f t="shared" si="261"/>
        <v>-1.4350946488281766E-3</v>
      </c>
      <c r="AA707" s="17">
        <f t="shared" si="262"/>
        <v>-1.4561596036117674E-2</v>
      </c>
      <c r="AB707" s="17">
        <f t="shared" si="263"/>
        <v>-3.4156830209503691E-3</v>
      </c>
      <c r="AC707" s="17">
        <f t="shared" si="264"/>
        <v>-71.624641119502485</v>
      </c>
      <c r="AD707" s="18">
        <f t="shared" si="265"/>
        <v>7.5435034887050278E-5</v>
      </c>
      <c r="AE707" s="19">
        <f>IF($B707&gt;$C$1,"",p_2*$Q706*($S706/$W706)+p_3*$Q706*($T706/$W706))</f>
        <v>7.0638930373158083E-3</v>
      </c>
      <c r="AF707" s="17">
        <f>IF($B707&gt;$C$1,"",p_4*$R706)</f>
        <v>6.8837085388903999E-3</v>
      </c>
      <c r="AG707" s="17">
        <f>IF($B707&gt;$C$1,"",p_5*$R706)</f>
        <v>1.614697064677995E-3</v>
      </c>
      <c r="AH707" s="18">
        <f t="shared" si="266"/>
        <v>8.4984056035683955E-3</v>
      </c>
      <c r="AI707" s="72"/>
      <c r="AJ707" s="73"/>
      <c r="AK707" s="73"/>
      <c r="AL707" s="72"/>
      <c r="AM707" s="73"/>
      <c r="AN707" s="73">
        <f t="shared" si="267"/>
        <v>518</v>
      </c>
      <c r="AO707" s="19" t="str">
        <f t="shared" ca="1" si="268"/>
        <v>-</v>
      </c>
      <c r="AP707" s="17" t="str">
        <f t="shared" ca="1" si="269"/>
        <v>-</v>
      </c>
      <c r="AQ707" s="17" t="str">
        <f t="shared" ca="1" si="270"/>
        <v>-</v>
      </c>
      <c r="AR707" s="66" t="str">
        <f t="shared" ca="1" si="271"/>
        <v>-</v>
      </c>
    </row>
    <row r="708" spans="1:44" s="1" customFormat="1" ht="12" x14ac:dyDescent="0.35">
      <c r="A708" s="84"/>
      <c r="B708" s="40">
        <f t="shared" si="251"/>
        <v>705</v>
      </c>
      <c r="C708" s="41">
        <f t="shared" si="252"/>
        <v>44556</v>
      </c>
      <c r="D708" s="28">
        <f>'I Disease Parameters'!$E$6/(1000*365)</f>
        <v>2.4383561643835616E-5</v>
      </c>
      <c r="E708" s="28">
        <f>'I Disease Parameters'!$E$7/(1000*365)</f>
        <v>1.3698630136986302E-5</v>
      </c>
      <c r="F708" s="27">
        <f>(1-'I Disease Parameters'!$E$8)/'I Disease Parameters'!$E$10</f>
        <v>0.16200000000000001</v>
      </c>
      <c r="G708" s="27">
        <f>'I Disease Parameters'!$E$8/'I Disease Parameters'!$E$11</f>
        <v>3.7999999999999999E-2</v>
      </c>
      <c r="H708" s="27">
        <f>1/'I Disease Parameters'!$E$12</f>
        <v>0.05</v>
      </c>
      <c r="I708" s="27">
        <f>'I Disease Parameters'!$E$9/'I Disease Parameters'!$E$14</f>
        <v>0</v>
      </c>
      <c r="J708" s="82">
        <f t="shared" si="272"/>
        <v>2.9622548171950012</v>
      </c>
      <c r="K708" s="60">
        <f t="shared" si="273"/>
        <v>0.96147505943347544</v>
      </c>
      <c r="L708" s="30">
        <f t="shared" si="274"/>
        <v>0.98499999999999999</v>
      </c>
      <c r="M708" s="27">
        <f>J708/'I Disease Parameters'!$E$12</f>
        <v>0.14811274085975007</v>
      </c>
      <c r="N708" s="27">
        <f>K708/'I Disease Parameters'!$E$13</f>
        <v>4.8073752971673774E-2</v>
      </c>
      <c r="O708" s="27">
        <f>L708/'I Disease Parameters'!$E$13</f>
        <v>4.9250000000000002E-2</v>
      </c>
      <c r="P708" s="27">
        <f>(1-L708)/'I Disease Parameters'!$E$13</f>
        <v>7.5000000000000067E-4</v>
      </c>
      <c r="Q708" s="19">
        <f t="shared" si="253"/>
        <v>603199.09737034899</v>
      </c>
      <c r="R708" s="17">
        <f t="shared" si="254"/>
        <v>3.9670431973293105E-2</v>
      </c>
      <c r="S708" s="17">
        <f t="shared" si="255"/>
        <v>0.40016121703761831</v>
      </c>
      <c r="T708" s="17">
        <f t="shared" si="256"/>
        <v>9.3864976838377842E-2</v>
      </c>
      <c r="U708" s="17">
        <f t="shared" si="257"/>
        <v>5230382.2413587328</v>
      </c>
      <c r="V708" s="17">
        <f t="shared" si="258"/>
        <v>15045.811551206611</v>
      </c>
      <c r="W708" s="17">
        <f t="shared" si="259"/>
        <v>5833581.872425708</v>
      </c>
      <c r="X708" s="18">
        <f t="shared" ref="X708:X771" ca="1" si="275">IF($B708&gt;$C$1,"",MAX(View_T_C))</f>
        <v>218477.31787760227</v>
      </c>
      <c r="Y708" s="17">
        <f t="shared" si="260"/>
        <v>133.97399182512891</v>
      </c>
      <c r="Z708" s="17">
        <f t="shared" si="261"/>
        <v>-1.3865013957206906E-3</v>
      </c>
      <c r="AA708" s="17">
        <f t="shared" si="262"/>
        <v>-1.4065802093503721E-2</v>
      </c>
      <c r="AB708" s="17">
        <f t="shared" si="263"/>
        <v>-3.2993856763799539E-3</v>
      </c>
      <c r="AC708" s="17">
        <f t="shared" si="264"/>
        <v>-71.624556262046099</v>
      </c>
      <c r="AD708" s="18">
        <f t="shared" si="265"/>
        <v>7.2873272074502893E-5</v>
      </c>
      <c r="AE708" s="19">
        <f>IF($B708&gt;$C$1,"",p_2*$Q707*($S707/$W707)+p_3*$Q707*($T707/$W707))</f>
        <v>6.8254477018268537E-3</v>
      </c>
      <c r="AF708" s="17">
        <f>IF($B708&gt;$C$1,"",p_4*$R707)</f>
        <v>6.6512232057802352E-3</v>
      </c>
      <c r="AG708" s="17">
        <f>IF($B708&gt;$C$1,"",p_5*$R707)</f>
        <v>1.5601634680225242E-3</v>
      </c>
      <c r="AH708" s="18">
        <f t="shared" si="266"/>
        <v>8.2113866738027595E-3</v>
      </c>
      <c r="AI708" s="72"/>
      <c r="AJ708" s="73"/>
      <c r="AK708" s="73"/>
      <c r="AL708" s="72"/>
      <c r="AM708" s="73"/>
      <c r="AN708" s="73">
        <f t="shared" si="267"/>
        <v>518</v>
      </c>
      <c r="AO708" s="19" t="str">
        <f t="shared" ca="1" si="268"/>
        <v>-</v>
      </c>
      <c r="AP708" s="17" t="str">
        <f t="shared" ca="1" si="269"/>
        <v>-</v>
      </c>
      <c r="AQ708" s="17" t="str">
        <f t="shared" ca="1" si="270"/>
        <v>-</v>
      </c>
      <c r="AR708" s="66" t="str">
        <f t="shared" ca="1" si="271"/>
        <v>-</v>
      </c>
    </row>
    <row r="709" spans="1:44" s="1" customFormat="1" ht="12" x14ac:dyDescent="0.35">
      <c r="A709" s="84"/>
      <c r="B709" s="40">
        <f t="shared" ref="B709:B772" si="276">IF($B708&gt;=$C$1,"",B708+1)</f>
        <v>706</v>
      </c>
      <c r="C709" s="41">
        <f t="shared" ref="C709:C772" si="277">IF($B709&gt;$C$1,"",C708+1)</f>
        <v>44557</v>
      </c>
      <c r="D709" s="28">
        <f>'I Disease Parameters'!$E$6/(1000*365)</f>
        <v>2.4383561643835616E-5</v>
      </c>
      <c r="E709" s="28">
        <f>'I Disease Parameters'!$E$7/(1000*365)</f>
        <v>1.3698630136986302E-5</v>
      </c>
      <c r="F709" s="27">
        <f>(1-'I Disease Parameters'!$E$8)/'I Disease Parameters'!$E$10</f>
        <v>0.16200000000000001</v>
      </c>
      <c r="G709" s="27">
        <f>'I Disease Parameters'!$E$8/'I Disease Parameters'!$E$11</f>
        <v>3.7999999999999999E-2</v>
      </c>
      <c r="H709" s="27">
        <f>1/'I Disease Parameters'!$E$12</f>
        <v>0.05</v>
      </c>
      <c r="I709" s="27">
        <f>'I Disease Parameters'!$E$9/'I Disease Parameters'!$E$14</f>
        <v>0</v>
      </c>
      <c r="J709" s="82">
        <f t="shared" si="272"/>
        <v>2.9622548171950012</v>
      </c>
      <c r="K709" s="60">
        <f t="shared" si="273"/>
        <v>0.96147505943347544</v>
      </c>
      <c r="L709" s="30">
        <f t="shared" si="274"/>
        <v>0.98499999999999999</v>
      </c>
      <c r="M709" s="27">
        <f>J709/'I Disease Parameters'!$E$12</f>
        <v>0.14811274085975007</v>
      </c>
      <c r="N709" s="27">
        <f>K709/'I Disease Parameters'!$E$13</f>
        <v>4.8073752971673774E-2</v>
      </c>
      <c r="O709" s="27">
        <f>L709/'I Disease Parameters'!$E$13</f>
        <v>4.9250000000000002E-2</v>
      </c>
      <c r="P709" s="27">
        <f>(1-L709)/'I Disease Parameters'!$E$13</f>
        <v>7.5000000000000067E-4</v>
      </c>
      <c r="Q709" s="19">
        <f t="shared" ref="Q709:Q772" si="278">IF($B709&gt;$C$1,"",Q708+p_0*$W708+p_9*$U708-p_1*$Q708-p_2*$Q708*($S708/$W708)-p_3*$Q708*($T708/$W708))</f>
        <v>603333.07127713377</v>
      </c>
      <c r="R709" s="17">
        <f t="shared" ref="R709:R772" si="279">IF($B709&gt;$C$1,"",R708+p_2*$Q708*($S708/$W708)+p_3*$Q708*($T708/$W708) - p_1*$R708- p_4*$R708 - p_5*$R708+AI708)</f>
        <v>3.8330874200350272E-2</v>
      </c>
      <c r="S709" s="17">
        <f t="shared" ref="S709:S772" si="280">IF($B709&gt;$C$1,"",S708+p_4*$R708-p_1*$S708-p_6*$S708+AJ708)</f>
        <v>0.38657428450490355</v>
      </c>
      <c r="T709" s="17">
        <f t="shared" ref="T709:T772" si="281">IF($B709&gt;$C$1,"",T708+p_5*$R708-p_1*$T708-p_7*$T708-p_8*$T708+AK708)</f>
        <v>9.0677918589843559E-2</v>
      </c>
      <c r="U709" s="17">
        <f t="shared" ref="U709:U772" si="282">IF($B709&gt;$C$1,"",U708+p_7*$T708+p_6*$S708-p_1*$U708-p_9*$U708)</f>
        <v>5230310.6169178449</v>
      </c>
      <c r="V709" s="17">
        <f t="shared" ref="V709:V772" si="283">IF($B709&gt;$C$1,"",V708+p_8*$T708)</f>
        <v>15045.811621605344</v>
      </c>
      <c r="W709" s="17">
        <f t="shared" ref="W709:W772" si="284">IF($B709&gt;$C$1,"",SUM($Q709:$U709))</f>
        <v>5833644.2037780564</v>
      </c>
      <c r="X709" s="18">
        <f t="shared" ca="1" si="275"/>
        <v>218477.31787760227</v>
      </c>
      <c r="Y709" s="17">
        <f t="shared" ref="Y709:Y772" si="285">IF($B709&gt;$C$1,"",Q709-Q708)</f>
        <v>133.97390678478405</v>
      </c>
      <c r="Z709" s="17">
        <f t="shared" ref="Z709:Z772" si="286">IF($B709&gt;$C$1,"",R709-R708)</f>
        <v>-1.3395577729428329E-3</v>
      </c>
      <c r="AA709" s="17">
        <f t="shared" ref="AA709:AA772" si="287">IF($B709&gt;$C$1,"",S709-S708)</f>
        <v>-1.3586932532714757E-2</v>
      </c>
      <c r="AB709" s="17">
        <f t="shared" ref="AB709:AB772" si="288">IF($B709&gt;$C$1,"",T709-T708)</f>
        <v>-3.187058248534283E-3</v>
      </c>
      <c r="AC709" s="17">
        <f t="shared" ref="AC709:AC772" si="289">IF($B709&gt;$C$1,"",U709-U708)</f>
        <v>-71.62444088794291</v>
      </c>
      <c r="AD709" s="18">
        <f t="shared" ref="AD709:AD772" si="290">IF($B709&gt;$C$1,"",V709-V708)</f>
        <v>7.0398733441834338E-5</v>
      </c>
      <c r="AE709" s="19">
        <f>IF($B709&gt;$C$1,"",p_2*$Q708*($S708/$W708)+p_3*$Q708*($T708/$W708))</f>
        <v>6.595072052290765E-3</v>
      </c>
      <c r="AF709" s="17">
        <f>IF($B709&gt;$C$1,"",p_4*$R708)</f>
        <v>6.4266099796734836E-3</v>
      </c>
      <c r="AG709" s="17">
        <f>IF($B709&gt;$C$1,"",p_5*$R708)</f>
        <v>1.507476414985138E-3</v>
      </c>
      <c r="AH709" s="18">
        <f t="shared" si="266"/>
        <v>7.9340863946586217E-3</v>
      </c>
      <c r="AI709" s="72"/>
      <c r="AJ709" s="73"/>
      <c r="AK709" s="73"/>
      <c r="AL709" s="72"/>
      <c r="AM709" s="73"/>
      <c r="AN709" s="73">
        <f t="shared" si="267"/>
        <v>518</v>
      </c>
      <c r="AO709" s="19" t="str">
        <f t="shared" ca="1" si="268"/>
        <v>-</v>
      </c>
      <c r="AP709" s="17" t="str">
        <f t="shared" ca="1" si="269"/>
        <v>-</v>
      </c>
      <c r="AQ709" s="17" t="str">
        <f t="shared" ca="1" si="270"/>
        <v>-</v>
      </c>
      <c r="AR709" s="66" t="str">
        <f t="shared" ca="1" si="271"/>
        <v>-</v>
      </c>
    </row>
    <row r="710" spans="1:44" s="1" customFormat="1" ht="12" x14ac:dyDescent="0.35">
      <c r="A710" s="84"/>
      <c r="B710" s="40">
        <f t="shared" si="276"/>
        <v>707</v>
      </c>
      <c r="C710" s="41">
        <f t="shared" si="277"/>
        <v>44558</v>
      </c>
      <c r="D710" s="28">
        <f>'I Disease Parameters'!$E$6/(1000*365)</f>
        <v>2.4383561643835616E-5</v>
      </c>
      <c r="E710" s="28">
        <f>'I Disease Parameters'!$E$7/(1000*365)</f>
        <v>1.3698630136986302E-5</v>
      </c>
      <c r="F710" s="27">
        <f>(1-'I Disease Parameters'!$E$8)/'I Disease Parameters'!$E$10</f>
        <v>0.16200000000000001</v>
      </c>
      <c r="G710" s="27">
        <f>'I Disease Parameters'!$E$8/'I Disease Parameters'!$E$11</f>
        <v>3.7999999999999999E-2</v>
      </c>
      <c r="H710" s="27">
        <f>1/'I Disease Parameters'!$E$12</f>
        <v>0.05</v>
      </c>
      <c r="I710" s="27">
        <f>'I Disease Parameters'!$E$9/'I Disease Parameters'!$E$14</f>
        <v>0</v>
      </c>
      <c r="J710" s="82">
        <f t="shared" si="272"/>
        <v>2.9622548171950012</v>
      </c>
      <c r="K710" s="60">
        <f t="shared" si="273"/>
        <v>0.96147505943347544</v>
      </c>
      <c r="L710" s="30">
        <f t="shared" si="274"/>
        <v>0.98499999999999999</v>
      </c>
      <c r="M710" s="27">
        <f>J710/'I Disease Parameters'!$E$12</f>
        <v>0.14811274085975007</v>
      </c>
      <c r="N710" s="27">
        <f>K710/'I Disease Parameters'!$E$13</f>
        <v>4.8073752971673774E-2</v>
      </c>
      <c r="O710" s="27">
        <f>L710/'I Disease Parameters'!$E$13</f>
        <v>4.9250000000000002E-2</v>
      </c>
      <c r="P710" s="27">
        <f>(1-L710)/'I Disease Parameters'!$E$13</f>
        <v>7.5000000000000067E-4</v>
      </c>
      <c r="Q710" s="19">
        <f t="shared" si="278"/>
        <v>603467.04509109969</v>
      </c>
      <c r="R710" s="17">
        <f t="shared" si="279"/>
        <v>3.7036666564144574E-2</v>
      </c>
      <c r="S710" s="17">
        <f t="shared" si="280"/>
        <v>0.37344987636197124</v>
      </c>
      <c r="T710" s="17">
        <f t="shared" si="281"/>
        <v>8.7599353716696346E-2</v>
      </c>
      <c r="U710" s="17">
        <f t="shared" si="282"/>
        <v>5230238.9926218037</v>
      </c>
      <c r="V710" s="17">
        <f t="shared" si="283"/>
        <v>15045.811689613784</v>
      </c>
      <c r="W710" s="17">
        <f t="shared" si="284"/>
        <v>5833706.5357988002</v>
      </c>
      <c r="X710" s="18">
        <f t="shared" ca="1" si="275"/>
        <v>218477.31787760227</v>
      </c>
      <c r="Y710" s="17">
        <f t="shared" si="285"/>
        <v>133.97381396591663</v>
      </c>
      <c r="Z710" s="17">
        <f t="shared" si="286"/>
        <v>-1.2942076362056978E-3</v>
      </c>
      <c r="AA710" s="17">
        <f t="shared" si="287"/>
        <v>-1.3124408142932309E-2</v>
      </c>
      <c r="AB710" s="17">
        <f t="shared" si="288"/>
        <v>-3.0785648731472132E-3</v>
      </c>
      <c r="AC710" s="17">
        <f t="shared" si="289"/>
        <v>-71.624296041205525</v>
      </c>
      <c r="AD710" s="18">
        <f t="shared" si="290"/>
        <v>6.8008439484401606E-5</v>
      </c>
      <c r="AE710" s="19">
        <f>IF($B710&gt;$C$1,"",p_2*$Q709*($S709/$W709)+p_3*$Q709*($T709/$W709))</f>
        <v>6.3724922843328563E-3</v>
      </c>
      <c r="AF710" s="17">
        <f>IF($B710&gt;$C$1,"",p_4*$R709)</f>
        <v>6.2096016204567445E-3</v>
      </c>
      <c r="AG710" s="17">
        <f>IF($B710&gt;$C$1,"",p_5*$R709)</f>
        <v>1.4565732196133102E-3</v>
      </c>
      <c r="AH710" s="18">
        <f t="shared" ref="AH710:AH773" si="291">IF($B710&gt;$C$1,"",AG710+AF710)</f>
        <v>7.6661748400700547E-3</v>
      </c>
      <c r="AI710" s="72"/>
      <c r="AJ710" s="73"/>
      <c r="AK710" s="73"/>
      <c r="AL710" s="72"/>
      <c r="AM710" s="73"/>
      <c r="AN710" s="73">
        <f t="shared" ref="AN710:AN773" si="292">AM710+AN709</f>
        <v>518</v>
      </c>
      <c r="AO710" s="19" t="str">
        <f t="shared" ref="AO710:AO773" ca="1" si="293">IF($C710&gt;=TODAY(),"-",(AL710-AD710)^2)</f>
        <v>-</v>
      </c>
      <c r="AP710" s="17" t="str">
        <f t="shared" ref="AP710:AP773" ca="1" si="294">IF($C710&gt;=TODAY(),"-",(AM710-AH710)^2)</f>
        <v>-</v>
      </c>
      <c r="AQ710" s="17" t="str">
        <f t="shared" ref="AQ710:AQ773" ca="1" si="295">IF($C710&gt;=TODAY(),"-",AO710*$AO$2+AP710*$AP$2)</f>
        <v>-</v>
      </c>
      <c r="AR710" s="66" t="str">
        <f t="shared" ref="AR710:AR773" ca="1" si="296">IF($C710&gt;=TODAY(),"-",($AR$2)^((TODAY()-C710-1)))</f>
        <v>-</v>
      </c>
    </row>
    <row r="711" spans="1:44" s="1" customFormat="1" ht="12" x14ac:dyDescent="0.35">
      <c r="A711" s="84"/>
      <c r="B711" s="40">
        <f t="shared" si="276"/>
        <v>708</v>
      </c>
      <c r="C711" s="41">
        <f t="shared" si="277"/>
        <v>44559</v>
      </c>
      <c r="D711" s="28">
        <f>'I Disease Parameters'!$E$6/(1000*365)</f>
        <v>2.4383561643835616E-5</v>
      </c>
      <c r="E711" s="28">
        <f>'I Disease Parameters'!$E$7/(1000*365)</f>
        <v>1.3698630136986302E-5</v>
      </c>
      <c r="F711" s="27">
        <f>(1-'I Disease Parameters'!$E$8)/'I Disease Parameters'!$E$10</f>
        <v>0.16200000000000001</v>
      </c>
      <c r="G711" s="27">
        <f>'I Disease Parameters'!$E$8/'I Disease Parameters'!$E$11</f>
        <v>3.7999999999999999E-2</v>
      </c>
      <c r="H711" s="27">
        <f>1/'I Disease Parameters'!$E$12</f>
        <v>0.05</v>
      </c>
      <c r="I711" s="27">
        <f>'I Disease Parameters'!$E$9/'I Disease Parameters'!$E$14</f>
        <v>0</v>
      </c>
      <c r="J711" s="82">
        <f t="shared" ref="J711:J774" si="297">J710</f>
        <v>2.9622548171950012</v>
      </c>
      <c r="K711" s="60">
        <f t="shared" ref="K711:K774" si="298">K710</f>
        <v>0.96147505943347544</v>
      </c>
      <c r="L711" s="30">
        <f t="shared" ref="L711:L774" si="299">L710</f>
        <v>0.98499999999999999</v>
      </c>
      <c r="M711" s="27">
        <f>J711/'I Disease Parameters'!$E$12</f>
        <v>0.14811274085975007</v>
      </c>
      <c r="N711" s="27">
        <f>K711/'I Disease Parameters'!$E$13</f>
        <v>4.8073752971673774E-2</v>
      </c>
      <c r="O711" s="27">
        <f>L711/'I Disease Parameters'!$E$13</f>
        <v>4.9250000000000002E-2</v>
      </c>
      <c r="P711" s="27">
        <f>(1-L711)/'I Disease Parameters'!$E$13</f>
        <v>7.5000000000000067E-4</v>
      </c>
      <c r="Q711" s="19">
        <f t="shared" si="278"/>
        <v>603601.01880473294</v>
      </c>
      <c r="R711" s="17">
        <f t="shared" si="279"/>
        <v>3.5786269807230181E-2</v>
      </c>
      <c r="S711" s="17">
        <f t="shared" si="280"/>
        <v>0.36077220677553312</v>
      </c>
      <c r="T711" s="17">
        <f t="shared" si="281"/>
        <v>8.4625579369152215E-2</v>
      </c>
      <c r="U711" s="17">
        <f t="shared" si="282"/>
        <v>5230167.3684990779</v>
      </c>
      <c r="V711" s="17">
        <f t="shared" si="283"/>
        <v>15045.811755313298</v>
      </c>
      <c r="W711" s="17">
        <f t="shared" si="284"/>
        <v>5833768.8684878666</v>
      </c>
      <c r="X711" s="18">
        <f t="shared" ca="1" si="275"/>
        <v>218477.31787760227</v>
      </c>
      <c r="Y711" s="17">
        <f t="shared" si="285"/>
        <v>133.9737136332551</v>
      </c>
      <c r="Z711" s="17">
        <f t="shared" si="286"/>
        <v>-1.2503967569143931E-3</v>
      </c>
      <c r="AA711" s="17">
        <f t="shared" si="287"/>
        <v>-1.2677669586438123E-2</v>
      </c>
      <c r="AB711" s="17">
        <f t="shared" si="288"/>
        <v>-2.9737743475441308E-3</v>
      </c>
      <c r="AC711" s="17">
        <f t="shared" si="289"/>
        <v>-71.62412272579968</v>
      </c>
      <c r="AD711" s="18">
        <f t="shared" si="290"/>
        <v>6.5699514379957691E-5</v>
      </c>
      <c r="AE711" s="19">
        <f>IF($B711&gt;$C$1,"",p_2*$Q710*($S710/$W710)+p_3*$Q710*($T710/$W710))</f>
        <v>6.157443907511293E-3</v>
      </c>
      <c r="AF711" s="17">
        <f>IF($B711&gt;$C$1,"",p_4*$R710)</f>
        <v>5.9999399833914214E-3</v>
      </c>
      <c r="AG711" s="17">
        <f>IF($B711&gt;$C$1,"",p_5*$R710)</f>
        <v>1.4073933294374938E-3</v>
      </c>
      <c r="AH711" s="18">
        <f t="shared" si="291"/>
        <v>7.407333312828915E-3</v>
      </c>
      <c r="AI711" s="72"/>
      <c r="AJ711" s="73"/>
      <c r="AK711" s="73"/>
      <c r="AL711" s="72"/>
      <c r="AM711" s="73"/>
      <c r="AN711" s="73">
        <f t="shared" si="292"/>
        <v>518</v>
      </c>
      <c r="AO711" s="19" t="str">
        <f t="shared" ca="1" si="293"/>
        <v>-</v>
      </c>
      <c r="AP711" s="17" t="str">
        <f t="shared" ca="1" si="294"/>
        <v>-</v>
      </c>
      <c r="AQ711" s="17" t="str">
        <f t="shared" ca="1" si="295"/>
        <v>-</v>
      </c>
      <c r="AR711" s="66" t="str">
        <f t="shared" ca="1" si="296"/>
        <v>-</v>
      </c>
    </row>
    <row r="712" spans="1:44" s="1" customFormat="1" ht="12" x14ac:dyDescent="0.35">
      <c r="A712" s="84"/>
      <c r="B712" s="40">
        <f t="shared" si="276"/>
        <v>709</v>
      </c>
      <c r="C712" s="41">
        <f t="shared" si="277"/>
        <v>44560</v>
      </c>
      <c r="D712" s="28">
        <f>'I Disease Parameters'!$E$6/(1000*365)</f>
        <v>2.4383561643835616E-5</v>
      </c>
      <c r="E712" s="28">
        <f>'I Disease Parameters'!$E$7/(1000*365)</f>
        <v>1.3698630136986302E-5</v>
      </c>
      <c r="F712" s="27">
        <f>(1-'I Disease Parameters'!$E$8)/'I Disease Parameters'!$E$10</f>
        <v>0.16200000000000001</v>
      </c>
      <c r="G712" s="27">
        <f>'I Disease Parameters'!$E$8/'I Disease Parameters'!$E$11</f>
        <v>3.7999999999999999E-2</v>
      </c>
      <c r="H712" s="27">
        <f>1/'I Disease Parameters'!$E$12</f>
        <v>0.05</v>
      </c>
      <c r="I712" s="27">
        <f>'I Disease Parameters'!$E$9/'I Disease Parameters'!$E$14</f>
        <v>0</v>
      </c>
      <c r="J712" s="82">
        <f t="shared" si="297"/>
        <v>2.9622548171950012</v>
      </c>
      <c r="K712" s="60">
        <f t="shared" si="298"/>
        <v>0.96147505943347544</v>
      </c>
      <c r="L712" s="30">
        <f t="shared" si="299"/>
        <v>0.98499999999999999</v>
      </c>
      <c r="M712" s="27">
        <f>J712/'I Disease Parameters'!$E$12</f>
        <v>0.14811274085975007</v>
      </c>
      <c r="N712" s="27">
        <f>K712/'I Disease Parameters'!$E$13</f>
        <v>4.8073752971673774E-2</v>
      </c>
      <c r="O712" s="27">
        <f>L712/'I Disease Parameters'!$E$13</f>
        <v>4.9250000000000002E-2</v>
      </c>
      <c r="P712" s="27">
        <f>(1-L712)/'I Disease Parameters'!$E$13</f>
        <v>7.5000000000000067E-4</v>
      </c>
      <c r="Q712" s="19">
        <f t="shared" si="278"/>
        <v>603734.99241077516</v>
      </c>
      <c r="R712" s="17">
        <f t="shared" si="279"/>
        <v>3.4578197050592396E-2</v>
      </c>
      <c r="S712" s="17">
        <f t="shared" si="280"/>
        <v>0.34852603006050342</v>
      </c>
      <c r="T712" s="17">
        <f t="shared" si="281"/>
        <v>8.1753019398857443E-2</v>
      </c>
      <c r="U712" s="17">
        <f t="shared" si="282"/>
        <v>5230095.744577162</v>
      </c>
      <c r="V712" s="17">
        <f t="shared" si="283"/>
        <v>15045.811818782482</v>
      </c>
      <c r="W712" s="17">
        <f t="shared" si="284"/>
        <v>5833831.201845184</v>
      </c>
      <c r="X712" s="18">
        <f t="shared" ca="1" si="275"/>
        <v>218477.31787760227</v>
      </c>
      <c r="Y712" s="17">
        <f t="shared" si="285"/>
        <v>133.97360604221467</v>
      </c>
      <c r="Z712" s="17">
        <f t="shared" si="286"/>
        <v>-1.2080727566377847E-3</v>
      </c>
      <c r="AA712" s="17">
        <f t="shared" si="287"/>
        <v>-1.22461767150297E-2</v>
      </c>
      <c r="AB712" s="17">
        <f t="shared" si="288"/>
        <v>-2.8725599702947718E-3</v>
      </c>
      <c r="AC712" s="17">
        <f t="shared" si="289"/>
        <v>-71.623921915888786</v>
      </c>
      <c r="AD712" s="18">
        <f t="shared" si="290"/>
        <v>6.3469184169662185E-5</v>
      </c>
      <c r="AE712" s="19">
        <f>IF($B712&gt;$C$1,"",p_2*$Q711*($S711/$W711)+p_3*$Q711*($T711/$W711))</f>
        <v>5.9496714276823246E-3</v>
      </c>
      <c r="AF712" s="17">
        <f>IF($B712&gt;$C$1,"",p_4*$R711)</f>
        <v>5.7973757087712895E-3</v>
      </c>
      <c r="AG712" s="17">
        <f>IF($B712&gt;$C$1,"",p_5*$R711)</f>
        <v>1.3598782526747469E-3</v>
      </c>
      <c r="AH712" s="18">
        <f t="shared" si="291"/>
        <v>7.1572539614460362E-3</v>
      </c>
      <c r="AI712" s="72"/>
      <c r="AJ712" s="73"/>
      <c r="AK712" s="73"/>
      <c r="AL712" s="72"/>
      <c r="AM712" s="73"/>
      <c r="AN712" s="73">
        <f t="shared" si="292"/>
        <v>518</v>
      </c>
      <c r="AO712" s="19" t="str">
        <f t="shared" ca="1" si="293"/>
        <v>-</v>
      </c>
      <c r="AP712" s="17" t="str">
        <f t="shared" ca="1" si="294"/>
        <v>-</v>
      </c>
      <c r="AQ712" s="17" t="str">
        <f t="shared" ca="1" si="295"/>
        <v>-</v>
      </c>
      <c r="AR712" s="66" t="str">
        <f t="shared" ca="1" si="296"/>
        <v>-</v>
      </c>
    </row>
    <row r="713" spans="1:44" s="1" customFormat="1" ht="12" x14ac:dyDescent="0.35">
      <c r="A713" s="84"/>
      <c r="B713" s="40">
        <f t="shared" si="276"/>
        <v>710</v>
      </c>
      <c r="C713" s="41">
        <f t="shared" si="277"/>
        <v>44561</v>
      </c>
      <c r="D713" s="28">
        <f>'I Disease Parameters'!$E$6/(1000*365)</f>
        <v>2.4383561643835616E-5</v>
      </c>
      <c r="E713" s="28">
        <f>'I Disease Parameters'!$E$7/(1000*365)</f>
        <v>1.3698630136986302E-5</v>
      </c>
      <c r="F713" s="27">
        <f>(1-'I Disease Parameters'!$E$8)/'I Disease Parameters'!$E$10</f>
        <v>0.16200000000000001</v>
      </c>
      <c r="G713" s="27">
        <f>'I Disease Parameters'!$E$8/'I Disease Parameters'!$E$11</f>
        <v>3.7999999999999999E-2</v>
      </c>
      <c r="H713" s="27">
        <f>1/'I Disease Parameters'!$E$12</f>
        <v>0.05</v>
      </c>
      <c r="I713" s="27">
        <f>'I Disease Parameters'!$E$9/'I Disease Parameters'!$E$14</f>
        <v>0</v>
      </c>
      <c r="J713" s="82">
        <f t="shared" si="297"/>
        <v>2.9622548171950012</v>
      </c>
      <c r="K713" s="60">
        <f t="shared" si="298"/>
        <v>0.96147505943347544</v>
      </c>
      <c r="L713" s="30">
        <f t="shared" si="299"/>
        <v>0.98499999999999999</v>
      </c>
      <c r="M713" s="27">
        <f>J713/'I Disease Parameters'!$E$12</f>
        <v>0.14811274085975007</v>
      </c>
      <c r="N713" s="27">
        <f>K713/'I Disease Parameters'!$E$13</f>
        <v>4.8073752971673774E-2</v>
      </c>
      <c r="O713" s="27">
        <f>L713/'I Disease Parameters'!$E$13</f>
        <v>4.9250000000000002E-2</v>
      </c>
      <c r="P713" s="27">
        <f>(1-L713)/'I Disease Parameters'!$E$13</f>
        <v>7.5000000000000067E-4</v>
      </c>
      <c r="Q713" s="19">
        <f t="shared" si="278"/>
        <v>603868.96590221522</v>
      </c>
      <c r="R713" s="17">
        <f t="shared" si="279"/>
        <v>3.3411012006766945E-2</v>
      </c>
      <c r="S713" s="17">
        <f t="shared" si="280"/>
        <v>0.33669662215049534</v>
      </c>
      <c r="T713" s="17">
        <f t="shared" si="281"/>
        <v>7.8978220012461742E-2</v>
      </c>
      <c r="U713" s="17">
        <f t="shared" si="282"/>
        <v>5230024.1208826145</v>
      </c>
      <c r="V713" s="17">
        <f t="shared" si="283"/>
        <v>15045.811880097246</v>
      </c>
      <c r="W713" s="17">
        <f t="shared" si="284"/>
        <v>5833893.5358706843</v>
      </c>
      <c r="X713" s="18">
        <f t="shared" ca="1" si="275"/>
        <v>218477.31787760227</v>
      </c>
      <c r="Y713" s="17">
        <f t="shared" si="285"/>
        <v>133.97349144006148</v>
      </c>
      <c r="Z713" s="17">
        <f t="shared" si="286"/>
        <v>-1.1671850438254514E-3</v>
      </c>
      <c r="AA713" s="17">
        <f t="shared" si="287"/>
        <v>-1.1829407910008083E-2</v>
      </c>
      <c r="AB713" s="17">
        <f t="shared" si="288"/>
        <v>-2.7747993863957016E-3</v>
      </c>
      <c r="AC713" s="17">
        <f t="shared" si="289"/>
        <v>-71.623694547452033</v>
      </c>
      <c r="AD713" s="18">
        <f t="shared" si="290"/>
        <v>6.1314764025155455E-5</v>
      </c>
      <c r="AE713" s="19">
        <f>IF($B713&gt;$C$1,"",p_2*$Q712*($S712/$W712)+p_3*$Q712*($T712/$W712))</f>
        <v>5.7489280402252376E-3</v>
      </c>
      <c r="AF713" s="17">
        <f>IF($B713&gt;$C$1,"",p_4*$R712)</f>
        <v>5.6016679221959683E-3</v>
      </c>
      <c r="AG713" s="17">
        <f>IF($B713&gt;$C$1,"",p_5*$R712)</f>
        <v>1.3139714879225109E-3</v>
      </c>
      <c r="AH713" s="18">
        <f t="shared" si="291"/>
        <v>6.9156394101184794E-3</v>
      </c>
      <c r="AI713" s="72"/>
      <c r="AJ713" s="73"/>
      <c r="AK713" s="73"/>
      <c r="AL713" s="72"/>
      <c r="AM713" s="73"/>
      <c r="AN713" s="73">
        <f t="shared" si="292"/>
        <v>518</v>
      </c>
      <c r="AO713" s="19" t="str">
        <f t="shared" ca="1" si="293"/>
        <v>-</v>
      </c>
      <c r="AP713" s="17" t="str">
        <f t="shared" ca="1" si="294"/>
        <v>-</v>
      </c>
      <c r="AQ713" s="17" t="str">
        <f t="shared" ca="1" si="295"/>
        <v>-</v>
      </c>
      <c r="AR713" s="66" t="str">
        <f t="shared" ca="1" si="296"/>
        <v>-</v>
      </c>
    </row>
    <row r="714" spans="1:44" s="1" customFormat="1" ht="12" x14ac:dyDescent="0.35">
      <c r="A714" s="84"/>
      <c r="B714" s="40">
        <f t="shared" si="276"/>
        <v>711</v>
      </c>
      <c r="C714" s="41">
        <f t="shared" si="277"/>
        <v>44562</v>
      </c>
      <c r="D714" s="28">
        <f>'I Disease Parameters'!$E$6/(1000*365)</f>
        <v>2.4383561643835616E-5</v>
      </c>
      <c r="E714" s="28">
        <f>'I Disease Parameters'!$E$7/(1000*365)</f>
        <v>1.3698630136986302E-5</v>
      </c>
      <c r="F714" s="27">
        <f>(1-'I Disease Parameters'!$E$8)/'I Disease Parameters'!$E$10</f>
        <v>0.16200000000000001</v>
      </c>
      <c r="G714" s="27">
        <f>'I Disease Parameters'!$E$8/'I Disease Parameters'!$E$11</f>
        <v>3.7999999999999999E-2</v>
      </c>
      <c r="H714" s="27">
        <f>1/'I Disease Parameters'!$E$12</f>
        <v>0.05</v>
      </c>
      <c r="I714" s="27">
        <f>'I Disease Parameters'!$E$9/'I Disease Parameters'!$E$14</f>
        <v>0</v>
      </c>
      <c r="J714" s="82">
        <f t="shared" si="297"/>
        <v>2.9622548171950012</v>
      </c>
      <c r="K714" s="60">
        <f t="shared" si="298"/>
        <v>0.96147505943347544</v>
      </c>
      <c r="L714" s="30">
        <f t="shared" si="299"/>
        <v>0.98499999999999999</v>
      </c>
      <c r="M714" s="27">
        <f>J714/'I Disease Parameters'!$E$12</f>
        <v>0.14811274085975007</v>
      </c>
      <c r="N714" s="27">
        <f>K714/'I Disease Parameters'!$E$13</f>
        <v>4.8073752971673774E-2</v>
      </c>
      <c r="O714" s="27">
        <f>L714/'I Disease Parameters'!$E$13</f>
        <v>4.9250000000000002E-2</v>
      </c>
      <c r="P714" s="27">
        <f>(1-L714)/'I Disease Parameters'!$E$13</f>
        <v>7.5000000000000067E-4</v>
      </c>
      <c r="Q714" s="19">
        <f t="shared" si="278"/>
        <v>604002.9392722802</v>
      </c>
      <c r="R714" s="17">
        <f t="shared" si="279"/>
        <v>3.2283327254072396E-2</v>
      </c>
      <c r="S714" s="17">
        <f t="shared" si="280"/>
        <v>0.32526976270557162</v>
      </c>
      <c r="T714" s="17">
        <f t="shared" si="281"/>
        <v>7.6297845574670967E-2</v>
      </c>
      <c r="U714" s="17">
        <f t="shared" si="282"/>
        <v>5229952.4974410832</v>
      </c>
      <c r="V714" s="17">
        <f t="shared" si="283"/>
        <v>15045.811939330912</v>
      </c>
      <c r="W714" s="17">
        <f t="shared" si="284"/>
        <v>5833955.8705642987</v>
      </c>
      <c r="X714" s="18">
        <f t="shared" ca="1" si="275"/>
        <v>218477.31787760227</v>
      </c>
      <c r="Y714" s="17">
        <f t="shared" si="285"/>
        <v>133.97337006498128</v>
      </c>
      <c r="Z714" s="17">
        <f t="shared" si="286"/>
        <v>-1.1276847526945494E-3</v>
      </c>
      <c r="AA714" s="17">
        <f t="shared" si="287"/>
        <v>-1.142685944492372E-2</v>
      </c>
      <c r="AB714" s="17">
        <f t="shared" si="288"/>
        <v>-2.6803744377907751E-3</v>
      </c>
      <c r="AC714" s="17">
        <f t="shared" si="289"/>
        <v>-71.623441531322896</v>
      </c>
      <c r="AD714" s="18">
        <f t="shared" si="290"/>
        <v>5.9233665524516255E-5</v>
      </c>
      <c r="AE714" s="19">
        <f>IF($B714&gt;$C$1,"",p_2*$Q713*($S713/$W713)+p_3*$Q713*($T713/$W713))</f>
        <v>5.5549753337548182E-3</v>
      </c>
      <c r="AF714" s="17">
        <f>IF($B714&gt;$C$1,"",p_4*$R713)</f>
        <v>5.4125839450962455E-3</v>
      </c>
      <c r="AG714" s="17">
        <f>IF($B714&gt;$C$1,"",p_5*$R713)</f>
        <v>1.269618456257144E-3</v>
      </c>
      <c r="AH714" s="18">
        <f t="shared" si="291"/>
        <v>6.6822024013533897E-3</v>
      </c>
      <c r="AI714" s="72"/>
      <c r="AJ714" s="73"/>
      <c r="AK714" s="73"/>
      <c r="AL714" s="72"/>
      <c r="AM714" s="73"/>
      <c r="AN714" s="73">
        <f t="shared" si="292"/>
        <v>518</v>
      </c>
      <c r="AO714" s="19" t="str">
        <f t="shared" ca="1" si="293"/>
        <v>-</v>
      </c>
      <c r="AP714" s="17" t="str">
        <f t="shared" ca="1" si="294"/>
        <v>-</v>
      </c>
      <c r="AQ714" s="17" t="str">
        <f t="shared" ca="1" si="295"/>
        <v>-</v>
      </c>
      <c r="AR714" s="66" t="str">
        <f t="shared" ca="1" si="296"/>
        <v>-</v>
      </c>
    </row>
    <row r="715" spans="1:44" s="1" customFormat="1" ht="12" x14ac:dyDescent="0.35">
      <c r="A715" s="84"/>
      <c r="B715" s="40">
        <f t="shared" si="276"/>
        <v>712</v>
      </c>
      <c r="C715" s="41">
        <f t="shared" si="277"/>
        <v>44563</v>
      </c>
      <c r="D715" s="28">
        <f>'I Disease Parameters'!$E$6/(1000*365)</f>
        <v>2.4383561643835616E-5</v>
      </c>
      <c r="E715" s="28">
        <f>'I Disease Parameters'!$E$7/(1000*365)</f>
        <v>1.3698630136986302E-5</v>
      </c>
      <c r="F715" s="27">
        <f>(1-'I Disease Parameters'!$E$8)/'I Disease Parameters'!$E$10</f>
        <v>0.16200000000000001</v>
      </c>
      <c r="G715" s="27">
        <f>'I Disease Parameters'!$E$8/'I Disease Parameters'!$E$11</f>
        <v>3.7999999999999999E-2</v>
      </c>
      <c r="H715" s="27">
        <f>1/'I Disease Parameters'!$E$12</f>
        <v>0.05</v>
      </c>
      <c r="I715" s="27">
        <f>'I Disease Parameters'!$E$9/'I Disease Parameters'!$E$14</f>
        <v>0</v>
      </c>
      <c r="J715" s="82">
        <f t="shared" si="297"/>
        <v>2.9622548171950012</v>
      </c>
      <c r="K715" s="60">
        <f t="shared" si="298"/>
        <v>0.96147505943347544</v>
      </c>
      <c r="L715" s="30">
        <f t="shared" si="299"/>
        <v>0.98499999999999999</v>
      </c>
      <c r="M715" s="27">
        <f>J715/'I Disease Parameters'!$E$12</f>
        <v>0.14811274085975007</v>
      </c>
      <c r="N715" s="27">
        <f>K715/'I Disease Parameters'!$E$13</f>
        <v>4.8073752971673774E-2</v>
      </c>
      <c r="O715" s="27">
        <f>L715/'I Disease Parameters'!$E$13</f>
        <v>4.9250000000000002E-2</v>
      </c>
      <c r="P715" s="27">
        <f>(1-L715)/'I Disease Parameters'!$E$13</f>
        <v>7.5000000000000067E-4</v>
      </c>
      <c r="Q715" s="19">
        <f t="shared" si="278"/>
        <v>604136.91251442768</v>
      </c>
      <c r="R715" s="17">
        <f t="shared" si="279"/>
        <v>3.1193802569860138E-2</v>
      </c>
      <c r="S715" s="17">
        <f t="shared" si="280"/>
        <v>0.31423171783527876</v>
      </c>
      <c r="T715" s="17">
        <f t="shared" si="281"/>
        <v>7.3708674555625395E-2</v>
      </c>
      <c r="U715" s="17">
        <f t="shared" si="282"/>
        <v>5229880.874277343</v>
      </c>
      <c r="V715" s="17">
        <f t="shared" si="283"/>
        <v>15045.811996554296</v>
      </c>
      <c r="W715" s="17">
        <f t="shared" si="284"/>
        <v>5834018.2059259657</v>
      </c>
      <c r="X715" s="18">
        <f t="shared" ca="1" si="275"/>
        <v>218477.31787760227</v>
      </c>
      <c r="Y715" s="17">
        <f t="shared" si="285"/>
        <v>133.97324214747641</v>
      </c>
      <c r="Z715" s="17">
        <f t="shared" si="286"/>
        <v>-1.0895246842122577E-3</v>
      </c>
      <c r="AA715" s="17">
        <f t="shared" si="287"/>
        <v>-1.1038044870292862E-2</v>
      </c>
      <c r="AB715" s="17">
        <f t="shared" si="288"/>
        <v>-2.5891710190455719E-3</v>
      </c>
      <c r="AC715" s="17">
        <f t="shared" si="289"/>
        <v>-71.62316374015063</v>
      </c>
      <c r="AD715" s="18">
        <f t="shared" si="290"/>
        <v>5.7223383919335902E-5</v>
      </c>
      <c r="AE715" s="19">
        <f>IF($B715&gt;$C$1,"",p_2*$Q714*($S714/$W714)+p_3*$Q714*($T714/$W714))</f>
        <v>5.3675830039618703E-3</v>
      </c>
      <c r="AF715" s="17">
        <f>IF($B715&gt;$C$1,"",p_4*$R714)</f>
        <v>5.2298990151597282E-3</v>
      </c>
      <c r="AG715" s="17">
        <f>IF($B715&gt;$C$1,"",p_5*$R714)</f>
        <v>1.226766435654751E-3</v>
      </c>
      <c r="AH715" s="18">
        <f t="shared" si="291"/>
        <v>6.456665450814479E-3</v>
      </c>
      <c r="AI715" s="72"/>
      <c r="AJ715" s="73"/>
      <c r="AK715" s="73"/>
      <c r="AL715" s="72"/>
      <c r="AM715" s="73"/>
      <c r="AN715" s="73">
        <f t="shared" si="292"/>
        <v>518</v>
      </c>
      <c r="AO715" s="19" t="str">
        <f t="shared" ca="1" si="293"/>
        <v>-</v>
      </c>
      <c r="AP715" s="17" t="str">
        <f t="shared" ca="1" si="294"/>
        <v>-</v>
      </c>
      <c r="AQ715" s="17" t="str">
        <f t="shared" ca="1" si="295"/>
        <v>-</v>
      </c>
      <c r="AR715" s="66" t="str">
        <f t="shared" ca="1" si="296"/>
        <v>-</v>
      </c>
    </row>
    <row r="716" spans="1:44" s="1" customFormat="1" ht="12" x14ac:dyDescent="0.35">
      <c r="A716" s="84"/>
      <c r="B716" s="40">
        <f t="shared" si="276"/>
        <v>713</v>
      </c>
      <c r="C716" s="41">
        <f t="shared" si="277"/>
        <v>44564</v>
      </c>
      <c r="D716" s="28">
        <f>'I Disease Parameters'!$E$6/(1000*365)</f>
        <v>2.4383561643835616E-5</v>
      </c>
      <c r="E716" s="28">
        <f>'I Disease Parameters'!$E$7/(1000*365)</f>
        <v>1.3698630136986302E-5</v>
      </c>
      <c r="F716" s="27">
        <f>(1-'I Disease Parameters'!$E$8)/'I Disease Parameters'!$E$10</f>
        <v>0.16200000000000001</v>
      </c>
      <c r="G716" s="27">
        <f>'I Disease Parameters'!$E$8/'I Disease Parameters'!$E$11</f>
        <v>3.7999999999999999E-2</v>
      </c>
      <c r="H716" s="27">
        <f>1/'I Disease Parameters'!$E$12</f>
        <v>0.05</v>
      </c>
      <c r="I716" s="27">
        <f>'I Disease Parameters'!$E$9/'I Disease Parameters'!$E$14</f>
        <v>0</v>
      </c>
      <c r="J716" s="82">
        <f t="shared" si="297"/>
        <v>2.9622548171950012</v>
      </c>
      <c r="K716" s="60">
        <f t="shared" si="298"/>
        <v>0.96147505943347544</v>
      </c>
      <c r="L716" s="30">
        <f t="shared" si="299"/>
        <v>0.98499999999999999</v>
      </c>
      <c r="M716" s="27">
        <f>J716/'I Disease Parameters'!$E$12</f>
        <v>0.14811274085975007</v>
      </c>
      <c r="N716" s="27">
        <f>K716/'I Disease Parameters'!$E$13</f>
        <v>4.8073752971673774E-2</v>
      </c>
      <c r="O716" s="27">
        <f>L716/'I Disease Parameters'!$E$13</f>
        <v>4.9250000000000002E-2</v>
      </c>
      <c r="P716" s="27">
        <f>(1-L716)/'I Disease Parameters'!$E$13</f>
        <v>7.5000000000000067E-4</v>
      </c>
      <c r="Q716" s="19">
        <f t="shared" si="278"/>
        <v>604270.88562233781</v>
      </c>
      <c r="R716" s="17">
        <f t="shared" si="279"/>
        <v>3.0141143320758883E-2</v>
      </c>
      <c r="S716" s="17">
        <f t="shared" si="280"/>
        <v>0.30356922341575221</v>
      </c>
      <c r="T716" s="17">
        <f t="shared" si="281"/>
        <v>7.1207595617628197E-2</v>
      </c>
      <c r="U716" s="17">
        <f t="shared" si="282"/>
        <v>5229809.2514153235</v>
      </c>
      <c r="V716" s="17">
        <f t="shared" si="283"/>
        <v>15045.812051835801</v>
      </c>
      <c r="W716" s="17">
        <f t="shared" si="284"/>
        <v>5834080.5419556238</v>
      </c>
      <c r="X716" s="18">
        <f t="shared" ca="1" si="275"/>
        <v>218477.31787760227</v>
      </c>
      <c r="Y716" s="17">
        <f t="shared" si="285"/>
        <v>133.97310791013297</v>
      </c>
      <c r="Z716" s="17">
        <f t="shared" si="286"/>
        <v>-1.0526592491012544E-3</v>
      </c>
      <c r="AA716" s="17">
        <f t="shared" si="287"/>
        <v>-1.0662494419526547E-2</v>
      </c>
      <c r="AB716" s="17">
        <f t="shared" si="288"/>
        <v>-2.5010789379971976E-3</v>
      </c>
      <c r="AC716" s="17">
        <f t="shared" si="289"/>
        <v>-71.622862019576132</v>
      </c>
      <c r="AD716" s="18">
        <f t="shared" si="290"/>
        <v>5.5281505410675891E-5</v>
      </c>
      <c r="AE716" s="19">
        <f>IF($B716&gt;$C$1,"",p_2*$Q715*($S715/$W715)+p_3*$Q715*($T715/$W715))</f>
        <v>5.186528577234748E-3</v>
      </c>
      <c r="AF716" s="17">
        <f>IF($B716&gt;$C$1,"",p_4*$R715)</f>
        <v>5.0533960163173424E-3</v>
      </c>
      <c r="AG716" s="17">
        <f>IF($B716&gt;$C$1,"",p_5*$R715)</f>
        <v>1.1853644976546852E-3</v>
      </c>
      <c r="AH716" s="18">
        <f t="shared" si="291"/>
        <v>6.2387605139720276E-3</v>
      </c>
      <c r="AI716" s="72"/>
      <c r="AJ716" s="73"/>
      <c r="AK716" s="73"/>
      <c r="AL716" s="72"/>
      <c r="AM716" s="73"/>
      <c r="AN716" s="73">
        <f t="shared" si="292"/>
        <v>518</v>
      </c>
      <c r="AO716" s="19" t="str">
        <f t="shared" ca="1" si="293"/>
        <v>-</v>
      </c>
      <c r="AP716" s="17" t="str">
        <f t="shared" ca="1" si="294"/>
        <v>-</v>
      </c>
      <c r="AQ716" s="17" t="str">
        <f t="shared" ca="1" si="295"/>
        <v>-</v>
      </c>
      <c r="AR716" s="66" t="str">
        <f t="shared" ca="1" si="296"/>
        <v>-</v>
      </c>
    </row>
    <row r="717" spans="1:44" s="1" customFormat="1" ht="12" x14ac:dyDescent="0.35">
      <c r="A717" s="84"/>
      <c r="B717" s="40">
        <f t="shared" si="276"/>
        <v>714</v>
      </c>
      <c r="C717" s="41">
        <f t="shared" si="277"/>
        <v>44565</v>
      </c>
      <c r="D717" s="28">
        <f>'I Disease Parameters'!$E$6/(1000*365)</f>
        <v>2.4383561643835616E-5</v>
      </c>
      <c r="E717" s="28">
        <f>'I Disease Parameters'!$E$7/(1000*365)</f>
        <v>1.3698630136986302E-5</v>
      </c>
      <c r="F717" s="27">
        <f>(1-'I Disease Parameters'!$E$8)/'I Disease Parameters'!$E$10</f>
        <v>0.16200000000000001</v>
      </c>
      <c r="G717" s="27">
        <f>'I Disease Parameters'!$E$8/'I Disease Parameters'!$E$11</f>
        <v>3.7999999999999999E-2</v>
      </c>
      <c r="H717" s="27">
        <f>1/'I Disease Parameters'!$E$12</f>
        <v>0.05</v>
      </c>
      <c r="I717" s="27">
        <f>'I Disease Parameters'!$E$9/'I Disease Parameters'!$E$14</f>
        <v>0</v>
      </c>
      <c r="J717" s="82">
        <f t="shared" si="297"/>
        <v>2.9622548171950012</v>
      </c>
      <c r="K717" s="60">
        <f t="shared" si="298"/>
        <v>0.96147505943347544</v>
      </c>
      <c r="L717" s="30">
        <f t="shared" si="299"/>
        <v>0.98499999999999999</v>
      </c>
      <c r="M717" s="27">
        <f>J717/'I Disease Parameters'!$E$12</f>
        <v>0.14811274085975007</v>
      </c>
      <c r="N717" s="27">
        <f>K717/'I Disease Parameters'!$E$13</f>
        <v>4.8073752971673774E-2</v>
      </c>
      <c r="O717" s="27">
        <f>L717/'I Disease Parameters'!$E$13</f>
        <v>4.9250000000000002E-2</v>
      </c>
      <c r="P717" s="27">
        <f>(1-L717)/'I Disease Parameters'!$E$13</f>
        <v>7.5000000000000067E-4</v>
      </c>
      <c r="Q717" s="19">
        <f t="shared" si="278"/>
        <v>604404.8585899059</v>
      </c>
      <c r="R717" s="17">
        <f t="shared" si="279"/>
        <v>2.9124098907959556E-2</v>
      </c>
      <c r="S717" s="17">
        <f t="shared" si="280"/>
        <v>0.29326946898041495</v>
      </c>
      <c r="T717" s="17">
        <f t="shared" si="281"/>
        <v>6.8791603836420315E-2</v>
      </c>
      <c r="U717" s="17">
        <f t="shared" si="282"/>
        <v>5229737.6288781371</v>
      </c>
      <c r="V717" s="17">
        <f t="shared" si="283"/>
        <v>15045.812105241497</v>
      </c>
      <c r="W717" s="17">
        <f t="shared" si="284"/>
        <v>5834142.8786532143</v>
      </c>
      <c r="X717" s="18">
        <f t="shared" ca="1" si="275"/>
        <v>218477.31787760227</v>
      </c>
      <c r="Y717" s="17">
        <f t="shared" si="285"/>
        <v>133.97296756808646</v>
      </c>
      <c r="Z717" s="17">
        <f t="shared" si="286"/>
        <v>-1.0170444127993276E-3</v>
      </c>
      <c r="AA717" s="17">
        <f t="shared" si="287"/>
        <v>-1.0299754435337261E-2</v>
      </c>
      <c r="AB717" s="17">
        <f t="shared" si="288"/>
        <v>-2.4159917812078824E-3</v>
      </c>
      <c r="AC717" s="17">
        <f t="shared" si="289"/>
        <v>-71.6225371863693</v>
      </c>
      <c r="AD717" s="18">
        <f t="shared" si="290"/>
        <v>5.3405696235131472E-5</v>
      </c>
      <c r="AE717" s="19">
        <f>IF($B717&gt;$C$1,"",p_2*$Q716*($S716/$W716)+p_3*$Q716*($T716/$W716))</f>
        <v>5.0115971437267081E-3</v>
      </c>
      <c r="AF717" s="17">
        <f>IF($B717&gt;$C$1,"",p_4*$R716)</f>
        <v>4.8828652179629395E-3</v>
      </c>
      <c r="AG717" s="17">
        <f>IF($B717&gt;$C$1,"",p_5*$R716)</f>
        <v>1.1453634461888376E-3</v>
      </c>
      <c r="AH717" s="18">
        <f t="shared" si="291"/>
        <v>6.028228664151777E-3</v>
      </c>
      <c r="AI717" s="72"/>
      <c r="AJ717" s="73"/>
      <c r="AK717" s="73"/>
      <c r="AL717" s="72"/>
      <c r="AM717" s="73"/>
      <c r="AN717" s="73">
        <f t="shared" si="292"/>
        <v>518</v>
      </c>
      <c r="AO717" s="19" t="str">
        <f t="shared" ca="1" si="293"/>
        <v>-</v>
      </c>
      <c r="AP717" s="17" t="str">
        <f t="shared" ca="1" si="294"/>
        <v>-</v>
      </c>
      <c r="AQ717" s="17" t="str">
        <f t="shared" ca="1" si="295"/>
        <v>-</v>
      </c>
      <c r="AR717" s="66" t="str">
        <f t="shared" ca="1" si="296"/>
        <v>-</v>
      </c>
    </row>
    <row r="718" spans="1:44" s="1" customFormat="1" ht="12" x14ac:dyDescent="0.35">
      <c r="A718" s="84"/>
      <c r="B718" s="40">
        <f t="shared" si="276"/>
        <v>715</v>
      </c>
      <c r="C718" s="41">
        <f t="shared" si="277"/>
        <v>44566</v>
      </c>
      <c r="D718" s="28">
        <f>'I Disease Parameters'!$E$6/(1000*365)</f>
        <v>2.4383561643835616E-5</v>
      </c>
      <c r="E718" s="28">
        <f>'I Disease Parameters'!$E$7/(1000*365)</f>
        <v>1.3698630136986302E-5</v>
      </c>
      <c r="F718" s="27">
        <f>(1-'I Disease Parameters'!$E$8)/'I Disease Parameters'!$E$10</f>
        <v>0.16200000000000001</v>
      </c>
      <c r="G718" s="27">
        <f>'I Disease Parameters'!$E$8/'I Disease Parameters'!$E$11</f>
        <v>3.7999999999999999E-2</v>
      </c>
      <c r="H718" s="27">
        <f>1/'I Disease Parameters'!$E$12</f>
        <v>0.05</v>
      </c>
      <c r="I718" s="27">
        <f>'I Disease Parameters'!$E$9/'I Disease Parameters'!$E$14</f>
        <v>0</v>
      </c>
      <c r="J718" s="82">
        <f t="shared" si="297"/>
        <v>2.9622548171950012</v>
      </c>
      <c r="K718" s="60">
        <f t="shared" si="298"/>
        <v>0.96147505943347544</v>
      </c>
      <c r="L718" s="30">
        <f t="shared" si="299"/>
        <v>0.98499999999999999</v>
      </c>
      <c r="M718" s="27">
        <f>J718/'I Disease Parameters'!$E$12</f>
        <v>0.14811274085975007</v>
      </c>
      <c r="N718" s="27">
        <f>K718/'I Disease Parameters'!$E$13</f>
        <v>4.8073752971673774E-2</v>
      </c>
      <c r="O718" s="27">
        <f>L718/'I Disease Parameters'!$E$13</f>
        <v>4.9250000000000002E-2</v>
      </c>
      <c r="P718" s="27">
        <f>(1-L718)/'I Disease Parameters'!$E$13</f>
        <v>7.5000000000000067E-4</v>
      </c>
      <c r="Q718" s="19">
        <f t="shared" si="278"/>
        <v>604538.83141123457</v>
      </c>
      <c r="R718" s="17">
        <f t="shared" si="279"/>
        <v>2.8141461265654109E-2</v>
      </c>
      <c r="S718" s="17">
        <f t="shared" si="280"/>
        <v>0.28332008216449767</v>
      </c>
      <c r="T718" s="17">
        <f t="shared" si="281"/>
        <v>6.6457797052364279E-2</v>
      </c>
      <c r="U718" s="17">
        <f t="shared" si="282"/>
        <v>5229666.0066881059</v>
      </c>
      <c r="V718" s="17">
        <f t="shared" si="283"/>
        <v>15045.8121568352</v>
      </c>
      <c r="W718" s="17">
        <f t="shared" si="284"/>
        <v>5834205.2160186805</v>
      </c>
      <c r="X718" s="18">
        <f t="shared" ca="1" si="275"/>
        <v>218477.31787760227</v>
      </c>
      <c r="Y718" s="17">
        <f t="shared" si="285"/>
        <v>133.97282132867258</v>
      </c>
      <c r="Z718" s="17">
        <f t="shared" si="286"/>
        <v>-9.8263764230544642E-4</v>
      </c>
      <c r="AA718" s="17">
        <f t="shared" si="287"/>
        <v>-9.9493868159172827E-3</v>
      </c>
      <c r="AB718" s="17">
        <f t="shared" si="288"/>
        <v>-2.3338067840560361E-3</v>
      </c>
      <c r="AC718" s="17">
        <f t="shared" si="289"/>
        <v>-71.622190031222999</v>
      </c>
      <c r="AD718" s="18">
        <f t="shared" si="290"/>
        <v>5.1593702664831653E-5</v>
      </c>
      <c r="AE718" s="19">
        <f>IF($B718&gt;$C$1,"",p_2*$Q717*($S717/$W717)+p_3*$Q717*($T717/$W717))</f>
        <v>4.8425810995454746E-3</v>
      </c>
      <c r="AF718" s="17">
        <f>IF($B718&gt;$C$1,"",p_4*$R717)</f>
        <v>4.7181040230894478E-3</v>
      </c>
      <c r="AG718" s="17">
        <f>IF($B718&gt;$C$1,"",p_5*$R717)</f>
        <v>1.1067157585024632E-3</v>
      </c>
      <c r="AH718" s="18">
        <f t="shared" si="291"/>
        <v>5.8248197815919112E-3</v>
      </c>
      <c r="AI718" s="72"/>
      <c r="AJ718" s="73"/>
      <c r="AK718" s="73"/>
      <c r="AL718" s="72"/>
      <c r="AM718" s="73"/>
      <c r="AN718" s="73">
        <f t="shared" si="292"/>
        <v>518</v>
      </c>
      <c r="AO718" s="19" t="str">
        <f t="shared" ca="1" si="293"/>
        <v>-</v>
      </c>
      <c r="AP718" s="17" t="str">
        <f t="shared" ca="1" si="294"/>
        <v>-</v>
      </c>
      <c r="AQ718" s="17" t="str">
        <f t="shared" ca="1" si="295"/>
        <v>-</v>
      </c>
      <c r="AR718" s="66" t="str">
        <f t="shared" ca="1" si="296"/>
        <v>-</v>
      </c>
    </row>
    <row r="719" spans="1:44" s="1" customFormat="1" ht="12" x14ac:dyDescent="0.35">
      <c r="A719" s="84"/>
      <c r="B719" s="40">
        <f t="shared" si="276"/>
        <v>716</v>
      </c>
      <c r="C719" s="41">
        <f t="shared" si="277"/>
        <v>44567</v>
      </c>
      <c r="D719" s="28">
        <f>'I Disease Parameters'!$E$6/(1000*365)</f>
        <v>2.4383561643835616E-5</v>
      </c>
      <c r="E719" s="28">
        <f>'I Disease Parameters'!$E$7/(1000*365)</f>
        <v>1.3698630136986302E-5</v>
      </c>
      <c r="F719" s="27">
        <f>(1-'I Disease Parameters'!$E$8)/'I Disease Parameters'!$E$10</f>
        <v>0.16200000000000001</v>
      </c>
      <c r="G719" s="27">
        <f>'I Disease Parameters'!$E$8/'I Disease Parameters'!$E$11</f>
        <v>3.7999999999999999E-2</v>
      </c>
      <c r="H719" s="27">
        <f>1/'I Disease Parameters'!$E$12</f>
        <v>0.05</v>
      </c>
      <c r="I719" s="27">
        <f>'I Disease Parameters'!$E$9/'I Disease Parameters'!$E$14</f>
        <v>0</v>
      </c>
      <c r="J719" s="82">
        <f t="shared" si="297"/>
        <v>2.9622548171950012</v>
      </c>
      <c r="K719" s="60">
        <f t="shared" si="298"/>
        <v>0.96147505943347544</v>
      </c>
      <c r="L719" s="30">
        <f t="shared" si="299"/>
        <v>0.98499999999999999</v>
      </c>
      <c r="M719" s="27">
        <f>J719/'I Disease Parameters'!$E$12</f>
        <v>0.14811274085975007</v>
      </c>
      <c r="N719" s="27">
        <f>K719/'I Disease Parameters'!$E$13</f>
        <v>4.8073752971673774E-2</v>
      </c>
      <c r="O719" s="27">
        <f>L719/'I Disease Parameters'!$E$13</f>
        <v>4.9250000000000002E-2</v>
      </c>
      <c r="P719" s="27">
        <f>(1-L719)/'I Disease Parameters'!$E$13</f>
        <v>7.5000000000000067E-4</v>
      </c>
      <c r="Q719" s="19">
        <f t="shared" si="278"/>
        <v>604672.80408062728</v>
      </c>
      <c r="R719" s="17">
        <f t="shared" si="279"/>
        <v>2.7192063410806336E-2</v>
      </c>
      <c r="S719" s="17">
        <f t="shared" si="280"/>
        <v>0.27370911368429279</v>
      </c>
      <c r="T719" s="17">
        <f t="shared" si="281"/>
        <v>6.4203372347059376E-2</v>
      </c>
      <c r="U719" s="17">
        <f t="shared" si="282"/>
        <v>5229594.3848667908</v>
      </c>
      <c r="V719" s="17">
        <f t="shared" si="283"/>
        <v>15045.812206678547</v>
      </c>
      <c r="W719" s="17">
        <f t="shared" si="284"/>
        <v>5834267.5540519673</v>
      </c>
      <c r="X719" s="18">
        <f t="shared" ca="1" si="275"/>
        <v>218477.31787760227</v>
      </c>
      <c r="Y719" s="17">
        <f t="shared" si="285"/>
        <v>133.97266939270776</v>
      </c>
      <c r="Z719" s="17">
        <f t="shared" si="286"/>
        <v>-9.4939785484777356E-4</v>
      </c>
      <c r="AA719" s="17">
        <f t="shared" si="287"/>
        <v>-9.6109684802048734E-3</v>
      </c>
      <c r="AB719" s="17">
        <f t="shared" si="288"/>
        <v>-2.2544247053049027E-3</v>
      </c>
      <c r="AC719" s="17">
        <f t="shared" si="289"/>
        <v>-71.621821315027773</v>
      </c>
      <c r="AD719" s="18">
        <f t="shared" si="290"/>
        <v>4.9843347369460389E-5</v>
      </c>
      <c r="AE719" s="19">
        <f>IF($B719&gt;$C$1,"",p_2*$Q718*($S718/$W718)+p_3*$Q718*($T718/$W718))</f>
        <v>4.6792798977524433E-3</v>
      </c>
      <c r="AF719" s="17">
        <f>IF($B719&gt;$C$1,"",p_4*$R718)</f>
        <v>4.5589167250359658E-3</v>
      </c>
      <c r="AG719" s="17">
        <f>IF($B719&gt;$C$1,"",p_5*$R718)</f>
        <v>1.0693755280948561E-3</v>
      </c>
      <c r="AH719" s="18">
        <f t="shared" si="291"/>
        <v>5.6282922531308219E-3</v>
      </c>
      <c r="AI719" s="72"/>
      <c r="AJ719" s="73"/>
      <c r="AK719" s="73"/>
      <c r="AL719" s="72"/>
      <c r="AM719" s="73"/>
      <c r="AN719" s="73">
        <f t="shared" si="292"/>
        <v>518</v>
      </c>
      <c r="AO719" s="19" t="str">
        <f t="shared" ca="1" si="293"/>
        <v>-</v>
      </c>
      <c r="AP719" s="17" t="str">
        <f t="shared" ca="1" si="294"/>
        <v>-</v>
      </c>
      <c r="AQ719" s="17" t="str">
        <f t="shared" ca="1" si="295"/>
        <v>-</v>
      </c>
      <c r="AR719" s="66" t="str">
        <f t="shared" ca="1" si="296"/>
        <v>-</v>
      </c>
    </row>
    <row r="720" spans="1:44" s="1" customFormat="1" ht="12" x14ac:dyDescent="0.35">
      <c r="A720" s="84"/>
      <c r="B720" s="40">
        <f t="shared" si="276"/>
        <v>717</v>
      </c>
      <c r="C720" s="41">
        <f t="shared" si="277"/>
        <v>44568</v>
      </c>
      <c r="D720" s="28">
        <f>'I Disease Parameters'!$E$6/(1000*365)</f>
        <v>2.4383561643835616E-5</v>
      </c>
      <c r="E720" s="28">
        <f>'I Disease Parameters'!$E$7/(1000*365)</f>
        <v>1.3698630136986302E-5</v>
      </c>
      <c r="F720" s="27">
        <f>(1-'I Disease Parameters'!$E$8)/'I Disease Parameters'!$E$10</f>
        <v>0.16200000000000001</v>
      </c>
      <c r="G720" s="27">
        <f>'I Disease Parameters'!$E$8/'I Disease Parameters'!$E$11</f>
        <v>3.7999999999999999E-2</v>
      </c>
      <c r="H720" s="27">
        <f>1/'I Disease Parameters'!$E$12</f>
        <v>0.05</v>
      </c>
      <c r="I720" s="27">
        <f>'I Disease Parameters'!$E$9/'I Disease Parameters'!$E$14</f>
        <v>0</v>
      </c>
      <c r="J720" s="82">
        <f t="shared" si="297"/>
        <v>2.9622548171950012</v>
      </c>
      <c r="K720" s="60">
        <f t="shared" si="298"/>
        <v>0.96147505943347544</v>
      </c>
      <c r="L720" s="30">
        <f t="shared" si="299"/>
        <v>0.98499999999999999</v>
      </c>
      <c r="M720" s="27">
        <f>J720/'I Disease Parameters'!$E$12</f>
        <v>0.14811274085975007</v>
      </c>
      <c r="N720" s="27">
        <f>K720/'I Disease Parameters'!$E$13</f>
        <v>4.8073752971673774E-2</v>
      </c>
      <c r="O720" s="27">
        <f>L720/'I Disease Parameters'!$E$13</f>
        <v>4.9250000000000002E-2</v>
      </c>
      <c r="P720" s="27">
        <f>(1-L720)/'I Disease Parameters'!$E$13</f>
        <v>7.5000000000000067E-4</v>
      </c>
      <c r="Q720" s="19">
        <f t="shared" si="278"/>
        <v>604806.7765925813</v>
      </c>
      <c r="R720" s="17">
        <f t="shared" si="279"/>
        <v>2.627477804249552E-2</v>
      </c>
      <c r="S720" s="17">
        <f t="shared" si="280"/>
        <v>0.2644250228327153</v>
      </c>
      <c r="T720" s="17">
        <f t="shared" si="281"/>
        <v>6.2025622641065717E-2</v>
      </c>
      <c r="U720" s="17">
        <f t="shared" si="282"/>
        <v>5229522.7634350182</v>
      </c>
      <c r="V720" s="17">
        <f t="shared" si="283"/>
        <v>15045.812254831077</v>
      </c>
      <c r="W720" s="17">
        <f t="shared" si="284"/>
        <v>5834329.8927530237</v>
      </c>
      <c r="X720" s="18">
        <f t="shared" ca="1" si="275"/>
        <v>218477.31787760227</v>
      </c>
      <c r="Y720" s="17">
        <f t="shared" si="285"/>
        <v>133.9725119540235</v>
      </c>
      <c r="Z720" s="17">
        <f t="shared" si="286"/>
        <v>-9.172853683108162E-4</v>
      </c>
      <c r="AA720" s="17">
        <f t="shared" si="287"/>
        <v>-9.2840908515774978E-3</v>
      </c>
      <c r="AB720" s="17">
        <f t="shared" si="288"/>
        <v>-2.177749705993659E-3</v>
      </c>
      <c r="AC720" s="17">
        <f t="shared" si="289"/>
        <v>-71.621431772597134</v>
      </c>
      <c r="AD720" s="18">
        <f t="shared" si="290"/>
        <v>4.8152529416256584E-5</v>
      </c>
      <c r="AE720" s="19">
        <f>IF($B720&gt;$C$1,"",p_2*$Q719*($S719/$W719)+p_3*$Q719*($T719/$W719))</f>
        <v>4.5214998078697789E-3</v>
      </c>
      <c r="AF720" s="17">
        <f>IF($B720&gt;$C$1,"",p_4*$R719)</f>
        <v>4.4051142725506269E-3</v>
      </c>
      <c r="AG720" s="17">
        <f>IF($B720&gt;$C$1,"",p_5*$R719)</f>
        <v>1.0332984096106407E-3</v>
      </c>
      <c r="AH720" s="18">
        <f t="shared" si="291"/>
        <v>5.4384126821612677E-3</v>
      </c>
      <c r="AI720" s="72"/>
      <c r="AJ720" s="73"/>
      <c r="AK720" s="73"/>
      <c r="AL720" s="72"/>
      <c r="AM720" s="73"/>
      <c r="AN720" s="73">
        <f t="shared" si="292"/>
        <v>518</v>
      </c>
      <c r="AO720" s="19" t="str">
        <f t="shared" ca="1" si="293"/>
        <v>-</v>
      </c>
      <c r="AP720" s="17" t="str">
        <f t="shared" ca="1" si="294"/>
        <v>-</v>
      </c>
      <c r="AQ720" s="17" t="str">
        <f t="shared" ca="1" si="295"/>
        <v>-</v>
      </c>
      <c r="AR720" s="66" t="str">
        <f t="shared" ca="1" si="296"/>
        <v>-</v>
      </c>
    </row>
    <row r="721" spans="1:44" s="1" customFormat="1" ht="12" x14ac:dyDescent="0.35">
      <c r="A721" s="84"/>
      <c r="B721" s="40">
        <f t="shared" si="276"/>
        <v>718</v>
      </c>
      <c r="C721" s="41">
        <f t="shared" si="277"/>
        <v>44569</v>
      </c>
      <c r="D721" s="28">
        <f>'I Disease Parameters'!$E$6/(1000*365)</f>
        <v>2.4383561643835616E-5</v>
      </c>
      <c r="E721" s="28">
        <f>'I Disease Parameters'!$E$7/(1000*365)</f>
        <v>1.3698630136986302E-5</v>
      </c>
      <c r="F721" s="27">
        <f>(1-'I Disease Parameters'!$E$8)/'I Disease Parameters'!$E$10</f>
        <v>0.16200000000000001</v>
      </c>
      <c r="G721" s="27">
        <f>'I Disease Parameters'!$E$8/'I Disease Parameters'!$E$11</f>
        <v>3.7999999999999999E-2</v>
      </c>
      <c r="H721" s="27">
        <f>1/'I Disease Parameters'!$E$12</f>
        <v>0.05</v>
      </c>
      <c r="I721" s="27">
        <f>'I Disease Parameters'!$E$9/'I Disease Parameters'!$E$14</f>
        <v>0</v>
      </c>
      <c r="J721" s="82">
        <f t="shared" si="297"/>
        <v>2.9622548171950012</v>
      </c>
      <c r="K721" s="60">
        <f t="shared" si="298"/>
        <v>0.96147505943347544</v>
      </c>
      <c r="L721" s="30">
        <f t="shared" si="299"/>
        <v>0.98499999999999999</v>
      </c>
      <c r="M721" s="27">
        <f>J721/'I Disease Parameters'!$E$12</f>
        <v>0.14811274085975007</v>
      </c>
      <c r="N721" s="27">
        <f>K721/'I Disease Parameters'!$E$13</f>
        <v>4.8073752971673774E-2</v>
      </c>
      <c r="O721" s="27">
        <f>L721/'I Disease Parameters'!$E$13</f>
        <v>4.9250000000000002E-2</v>
      </c>
      <c r="P721" s="27">
        <f>(1-L721)/'I Disease Parameters'!$E$13</f>
        <v>7.5000000000000067E-4</v>
      </c>
      <c r="Q721" s="19">
        <f t="shared" si="278"/>
        <v>604940.74894178123</v>
      </c>
      <c r="R721" s="17">
        <f t="shared" si="279"/>
        <v>2.5388516189134042E-2</v>
      </c>
      <c r="S721" s="17">
        <f t="shared" si="280"/>
        <v>0.25545666347337709</v>
      </c>
      <c r="T721" s="17">
        <f t="shared" si="281"/>
        <v>5.9921933408563693E-2</v>
      </c>
      <c r="U721" s="17">
        <f t="shared" si="282"/>
        <v>5229451.1424129019</v>
      </c>
      <c r="V721" s="17">
        <f t="shared" si="283"/>
        <v>15045.812301350294</v>
      </c>
      <c r="W721" s="17">
        <f t="shared" si="284"/>
        <v>5834392.2321217963</v>
      </c>
      <c r="X721" s="18">
        <f t="shared" ca="1" si="275"/>
        <v>218477.31787760227</v>
      </c>
      <c r="Y721" s="17">
        <f t="shared" si="285"/>
        <v>133.97234919993207</v>
      </c>
      <c r="Z721" s="17">
        <f t="shared" si="286"/>
        <v>-8.86261853361478E-4</v>
      </c>
      <c r="AA721" s="17">
        <f t="shared" si="287"/>
        <v>-8.9683593593382072E-3</v>
      </c>
      <c r="AB721" s="17">
        <f t="shared" si="288"/>
        <v>-2.1036892325020234E-3</v>
      </c>
      <c r="AC721" s="17">
        <f t="shared" si="289"/>
        <v>-71.621022116392851</v>
      </c>
      <c r="AD721" s="18">
        <f t="shared" si="290"/>
        <v>4.6519216994056478E-5</v>
      </c>
      <c r="AE721" s="19">
        <f>IF($B721&gt;$C$1,"",p_2*$Q720*($S720/$W720)+p_3*$Q720*($T720/$W720))</f>
        <v>4.3690536836039611E-3</v>
      </c>
      <c r="AF721" s="17">
        <f>IF($B721&gt;$C$1,"",p_4*$R720)</f>
        <v>4.2565140428842746E-3</v>
      </c>
      <c r="AG721" s="17">
        <f>IF($B721&gt;$C$1,"",p_5*$R720)</f>
        <v>9.984415656148298E-4</v>
      </c>
      <c r="AH721" s="18">
        <f t="shared" si="291"/>
        <v>5.2549556084991039E-3</v>
      </c>
      <c r="AI721" s="72"/>
      <c r="AJ721" s="73"/>
      <c r="AK721" s="73"/>
      <c r="AL721" s="72"/>
      <c r="AM721" s="73"/>
      <c r="AN721" s="73">
        <f t="shared" si="292"/>
        <v>518</v>
      </c>
      <c r="AO721" s="19" t="str">
        <f t="shared" ca="1" si="293"/>
        <v>-</v>
      </c>
      <c r="AP721" s="17" t="str">
        <f t="shared" ca="1" si="294"/>
        <v>-</v>
      </c>
      <c r="AQ721" s="17" t="str">
        <f t="shared" ca="1" si="295"/>
        <v>-</v>
      </c>
      <c r="AR721" s="66" t="str">
        <f t="shared" ca="1" si="296"/>
        <v>-</v>
      </c>
    </row>
    <row r="722" spans="1:44" s="1" customFormat="1" ht="12" x14ac:dyDescent="0.35">
      <c r="A722" s="84"/>
      <c r="B722" s="40">
        <f t="shared" si="276"/>
        <v>719</v>
      </c>
      <c r="C722" s="41">
        <f t="shared" si="277"/>
        <v>44570</v>
      </c>
      <c r="D722" s="28">
        <f>'I Disease Parameters'!$E$6/(1000*365)</f>
        <v>2.4383561643835616E-5</v>
      </c>
      <c r="E722" s="28">
        <f>'I Disease Parameters'!$E$7/(1000*365)</f>
        <v>1.3698630136986302E-5</v>
      </c>
      <c r="F722" s="27">
        <f>(1-'I Disease Parameters'!$E$8)/'I Disease Parameters'!$E$10</f>
        <v>0.16200000000000001</v>
      </c>
      <c r="G722" s="27">
        <f>'I Disease Parameters'!$E$8/'I Disease Parameters'!$E$11</f>
        <v>3.7999999999999999E-2</v>
      </c>
      <c r="H722" s="27">
        <f>1/'I Disease Parameters'!$E$12</f>
        <v>0.05</v>
      </c>
      <c r="I722" s="27">
        <f>'I Disease Parameters'!$E$9/'I Disease Parameters'!$E$14</f>
        <v>0</v>
      </c>
      <c r="J722" s="82">
        <f t="shared" si="297"/>
        <v>2.9622548171950012</v>
      </c>
      <c r="K722" s="60">
        <f t="shared" si="298"/>
        <v>0.96147505943347544</v>
      </c>
      <c r="L722" s="30">
        <f t="shared" si="299"/>
        <v>0.98499999999999999</v>
      </c>
      <c r="M722" s="27">
        <f>J722/'I Disease Parameters'!$E$12</f>
        <v>0.14811274085975007</v>
      </c>
      <c r="N722" s="27">
        <f>K722/'I Disease Parameters'!$E$13</f>
        <v>4.8073752971673774E-2</v>
      </c>
      <c r="O722" s="27">
        <f>L722/'I Disease Parameters'!$E$13</f>
        <v>4.9250000000000002E-2</v>
      </c>
      <c r="P722" s="27">
        <f>(1-L722)/'I Disease Parameters'!$E$13</f>
        <v>7.5000000000000067E-4</v>
      </c>
      <c r="Q722" s="19">
        <f t="shared" si="278"/>
        <v>605074.72112309223</v>
      </c>
      <c r="R722" s="17">
        <f t="shared" si="279"/>
        <v>2.4532225901918565E-2</v>
      </c>
      <c r="S722" s="17">
        <f t="shared" si="280"/>
        <v>0.24679327051599897</v>
      </c>
      <c r="T722" s="17">
        <f t="shared" si="281"/>
        <v>5.7889779504919747E-2</v>
      </c>
      <c r="U722" s="17">
        <f t="shared" si="282"/>
        <v>5229379.5218198709</v>
      </c>
      <c r="V722" s="17">
        <f t="shared" si="283"/>
        <v>15045.812346291743</v>
      </c>
      <c r="W722" s="17">
        <f t="shared" si="284"/>
        <v>5834454.5721582389</v>
      </c>
      <c r="X722" s="18">
        <f t="shared" ca="1" si="275"/>
        <v>218477.31787760227</v>
      </c>
      <c r="Y722" s="17">
        <f t="shared" si="285"/>
        <v>133.97218131099362</v>
      </c>
      <c r="Z722" s="17">
        <f t="shared" si="286"/>
        <v>-8.5629028721547623E-4</v>
      </c>
      <c r="AA722" s="17">
        <f t="shared" si="287"/>
        <v>-8.6633929573781132E-3</v>
      </c>
      <c r="AB722" s="17">
        <f t="shared" si="288"/>
        <v>-2.0321539036439462E-3</v>
      </c>
      <c r="AC722" s="17">
        <f t="shared" si="289"/>
        <v>-71.620593030937016</v>
      </c>
      <c r="AD722" s="18">
        <f t="shared" si="290"/>
        <v>4.4941449232283048E-5</v>
      </c>
      <c r="AE722" s="19">
        <f>IF($B722&gt;$C$1,"",p_2*$Q721*($S721/$W721)+p_3*$Q721*($T721/$W721))</f>
        <v>4.2217607385043312E-3</v>
      </c>
      <c r="AF722" s="17">
        <f>IF($B722&gt;$C$1,"",p_4*$R721)</f>
        <v>4.1129396226397144E-3</v>
      </c>
      <c r="AG722" s="17">
        <f>IF($B722&gt;$C$1,"",p_5*$R721)</f>
        <v>9.6476361518709353E-4</v>
      </c>
      <c r="AH722" s="18">
        <f t="shared" si="291"/>
        <v>5.077703237826808E-3</v>
      </c>
      <c r="AI722" s="72"/>
      <c r="AJ722" s="73"/>
      <c r="AK722" s="73"/>
      <c r="AL722" s="72"/>
      <c r="AM722" s="73"/>
      <c r="AN722" s="73">
        <f t="shared" si="292"/>
        <v>518</v>
      </c>
      <c r="AO722" s="19" t="str">
        <f t="shared" ca="1" si="293"/>
        <v>-</v>
      </c>
      <c r="AP722" s="17" t="str">
        <f t="shared" ca="1" si="294"/>
        <v>-</v>
      </c>
      <c r="AQ722" s="17" t="str">
        <f t="shared" ca="1" si="295"/>
        <v>-</v>
      </c>
      <c r="AR722" s="66" t="str">
        <f t="shared" ca="1" si="296"/>
        <v>-</v>
      </c>
    </row>
    <row r="723" spans="1:44" s="1" customFormat="1" ht="12" x14ac:dyDescent="0.35">
      <c r="A723" s="84"/>
      <c r="B723" s="40">
        <f t="shared" si="276"/>
        <v>720</v>
      </c>
      <c r="C723" s="41">
        <f t="shared" si="277"/>
        <v>44571</v>
      </c>
      <c r="D723" s="28">
        <f>'I Disease Parameters'!$E$6/(1000*365)</f>
        <v>2.4383561643835616E-5</v>
      </c>
      <c r="E723" s="28">
        <f>'I Disease Parameters'!$E$7/(1000*365)</f>
        <v>1.3698630136986302E-5</v>
      </c>
      <c r="F723" s="27">
        <f>(1-'I Disease Parameters'!$E$8)/'I Disease Parameters'!$E$10</f>
        <v>0.16200000000000001</v>
      </c>
      <c r="G723" s="27">
        <f>'I Disease Parameters'!$E$8/'I Disease Parameters'!$E$11</f>
        <v>3.7999999999999999E-2</v>
      </c>
      <c r="H723" s="27">
        <f>1/'I Disease Parameters'!$E$12</f>
        <v>0.05</v>
      </c>
      <c r="I723" s="27">
        <f>'I Disease Parameters'!$E$9/'I Disease Parameters'!$E$14</f>
        <v>0</v>
      </c>
      <c r="J723" s="82">
        <f t="shared" si="297"/>
        <v>2.9622548171950012</v>
      </c>
      <c r="K723" s="60">
        <f t="shared" si="298"/>
        <v>0.96147505943347544</v>
      </c>
      <c r="L723" s="30">
        <f t="shared" si="299"/>
        <v>0.98499999999999999</v>
      </c>
      <c r="M723" s="27">
        <f>J723/'I Disease Parameters'!$E$12</f>
        <v>0.14811274085975007</v>
      </c>
      <c r="N723" s="27">
        <f>K723/'I Disease Parameters'!$E$13</f>
        <v>4.8073752971673774E-2</v>
      </c>
      <c r="O723" s="27">
        <f>L723/'I Disease Parameters'!$E$13</f>
        <v>4.9250000000000002E-2</v>
      </c>
      <c r="P723" s="27">
        <f>(1-L723)/'I Disease Parameters'!$E$13</f>
        <v>7.5000000000000067E-4</v>
      </c>
      <c r="Q723" s="19">
        <f t="shared" si="278"/>
        <v>605208.69313155441</v>
      </c>
      <c r="R723" s="17">
        <f t="shared" si="279"/>
        <v>2.3704890992930713E-2</v>
      </c>
      <c r="S723" s="17">
        <f t="shared" si="280"/>
        <v>0.23842444685657671</v>
      </c>
      <c r="T723" s="17">
        <f t="shared" si="281"/>
        <v>5.592672210326851E-2</v>
      </c>
      <c r="U723" s="17">
        <f t="shared" si="282"/>
        <v>5229307.9016746907</v>
      </c>
      <c r="V723" s="17">
        <f t="shared" si="283"/>
        <v>15045.812389709077</v>
      </c>
      <c r="W723" s="17">
        <f t="shared" si="284"/>
        <v>5834516.9128623046</v>
      </c>
      <c r="X723" s="18">
        <f t="shared" ca="1" si="275"/>
        <v>218477.31787760227</v>
      </c>
      <c r="Y723" s="17">
        <f t="shared" si="285"/>
        <v>133.97200846218038</v>
      </c>
      <c r="Z723" s="17">
        <f t="shared" si="286"/>
        <v>-8.2733490898785275E-4</v>
      </c>
      <c r="AA723" s="17">
        <f t="shared" si="287"/>
        <v>-8.3688236594222642E-3</v>
      </c>
      <c r="AB723" s="17">
        <f t="shared" si="288"/>
        <v>-1.9630574016512373E-3</v>
      </c>
      <c r="AC723" s="17">
        <f t="shared" si="289"/>
        <v>-71.620145180262625</v>
      </c>
      <c r="AD723" s="18">
        <f t="shared" si="290"/>
        <v>4.3417334381956607E-5</v>
      </c>
      <c r="AE723" s="19">
        <f>IF($B723&gt;$C$1,"",p_2*$Q722*($S722/$W722)+p_3*$Q722*($T722/$W722))</f>
        <v>4.0794463292849279E-3</v>
      </c>
      <c r="AF723" s="17">
        <f>IF($B723&gt;$C$1,"",p_4*$R722)</f>
        <v>3.9742205961108079E-3</v>
      </c>
      <c r="AG723" s="17">
        <f>IF($B723&gt;$C$1,"",p_5*$R722)</f>
        <v>9.322245842729055E-4</v>
      </c>
      <c r="AH723" s="18">
        <f t="shared" si="291"/>
        <v>4.9064451803837138E-3</v>
      </c>
      <c r="AI723" s="72"/>
      <c r="AJ723" s="73"/>
      <c r="AK723" s="73"/>
      <c r="AL723" s="72"/>
      <c r="AM723" s="73"/>
      <c r="AN723" s="73">
        <f t="shared" si="292"/>
        <v>518</v>
      </c>
      <c r="AO723" s="19" t="str">
        <f t="shared" ca="1" si="293"/>
        <v>-</v>
      </c>
      <c r="AP723" s="17" t="str">
        <f t="shared" ca="1" si="294"/>
        <v>-</v>
      </c>
      <c r="AQ723" s="17" t="str">
        <f t="shared" ca="1" si="295"/>
        <v>-</v>
      </c>
      <c r="AR723" s="66" t="str">
        <f t="shared" ca="1" si="296"/>
        <v>-</v>
      </c>
    </row>
    <row r="724" spans="1:44" s="1" customFormat="1" ht="12" x14ac:dyDescent="0.35">
      <c r="A724" s="84"/>
      <c r="B724" s="40">
        <f t="shared" si="276"/>
        <v>721</v>
      </c>
      <c r="C724" s="41">
        <f t="shared" si="277"/>
        <v>44572</v>
      </c>
      <c r="D724" s="28">
        <f>'I Disease Parameters'!$E$6/(1000*365)</f>
        <v>2.4383561643835616E-5</v>
      </c>
      <c r="E724" s="28">
        <f>'I Disease Parameters'!$E$7/(1000*365)</f>
        <v>1.3698630136986302E-5</v>
      </c>
      <c r="F724" s="27">
        <f>(1-'I Disease Parameters'!$E$8)/'I Disease Parameters'!$E$10</f>
        <v>0.16200000000000001</v>
      </c>
      <c r="G724" s="27">
        <f>'I Disease Parameters'!$E$8/'I Disease Parameters'!$E$11</f>
        <v>3.7999999999999999E-2</v>
      </c>
      <c r="H724" s="27">
        <f>1/'I Disease Parameters'!$E$12</f>
        <v>0.05</v>
      </c>
      <c r="I724" s="27">
        <f>'I Disease Parameters'!$E$9/'I Disease Parameters'!$E$14</f>
        <v>0</v>
      </c>
      <c r="J724" s="82">
        <f t="shared" si="297"/>
        <v>2.9622548171950012</v>
      </c>
      <c r="K724" s="60">
        <f t="shared" si="298"/>
        <v>0.96147505943347544</v>
      </c>
      <c r="L724" s="30">
        <f t="shared" si="299"/>
        <v>0.98499999999999999</v>
      </c>
      <c r="M724" s="27">
        <f>J724/'I Disease Parameters'!$E$12</f>
        <v>0.14811274085975007</v>
      </c>
      <c r="N724" s="27">
        <f>K724/'I Disease Parameters'!$E$13</f>
        <v>4.8073752971673774E-2</v>
      </c>
      <c r="O724" s="27">
        <f>L724/'I Disease Parameters'!$E$13</f>
        <v>4.9250000000000002E-2</v>
      </c>
      <c r="P724" s="27">
        <f>(1-L724)/'I Disease Parameters'!$E$13</f>
        <v>7.5000000000000067E-4</v>
      </c>
      <c r="Q724" s="19">
        <f t="shared" si="278"/>
        <v>605342.66496237647</v>
      </c>
      <c r="R724" s="17">
        <f t="shared" si="279"/>
        <v>2.2905529816357576E-2</v>
      </c>
      <c r="S724" s="17">
        <f t="shared" si="280"/>
        <v>0.23034015076628955</v>
      </c>
      <c r="T724" s="17">
        <f t="shared" si="281"/>
        <v>5.4030405736355584E-2</v>
      </c>
      <c r="U724" s="17">
        <f t="shared" si="282"/>
        <v>5229236.2819954865</v>
      </c>
      <c r="V724" s="17">
        <f t="shared" si="283"/>
        <v>15045.812431654118</v>
      </c>
      <c r="W724" s="17">
        <f t="shared" si="284"/>
        <v>5834579.2542339489</v>
      </c>
      <c r="X724" s="18">
        <f t="shared" ca="1" si="275"/>
        <v>218477.31787760227</v>
      </c>
      <c r="Y724" s="17">
        <f t="shared" si="285"/>
        <v>133.97183082206175</v>
      </c>
      <c r="Z724" s="17">
        <f t="shared" si="286"/>
        <v>-7.9936117657313649E-4</v>
      </c>
      <c r="AA724" s="17">
        <f t="shared" si="287"/>
        <v>-8.0842960902871575E-3</v>
      </c>
      <c r="AB724" s="17">
        <f t="shared" si="288"/>
        <v>-1.8963163669129257E-3</v>
      </c>
      <c r="AC724" s="17">
        <f t="shared" si="289"/>
        <v>-71.619679204188287</v>
      </c>
      <c r="AD724" s="18">
        <f t="shared" si="290"/>
        <v>4.1945040720747784E-5</v>
      </c>
      <c r="AE724" s="19">
        <f>IF($B724&gt;$C$1,"",p_2*$Q723*($S723/$W723)+p_3*$Q723*($T723/$W723))</f>
        <v>3.9419417465471531E-3</v>
      </c>
      <c r="AF724" s="17">
        <f>IF($B724&gt;$C$1,"",p_4*$R723)</f>
        <v>3.8401923408547755E-3</v>
      </c>
      <c r="AG724" s="17">
        <f>IF($B724&gt;$C$1,"",p_5*$R723)</f>
        <v>9.0078585773136703E-4</v>
      </c>
      <c r="AH724" s="18">
        <f t="shared" si="291"/>
        <v>4.7409781985861422E-3</v>
      </c>
      <c r="AI724" s="72"/>
      <c r="AJ724" s="73"/>
      <c r="AK724" s="73"/>
      <c r="AL724" s="72"/>
      <c r="AM724" s="73"/>
      <c r="AN724" s="73">
        <f t="shared" si="292"/>
        <v>518</v>
      </c>
      <c r="AO724" s="19" t="str">
        <f t="shared" ca="1" si="293"/>
        <v>-</v>
      </c>
      <c r="AP724" s="17" t="str">
        <f t="shared" ca="1" si="294"/>
        <v>-</v>
      </c>
      <c r="AQ724" s="17" t="str">
        <f t="shared" ca="1" si="295"/>
        <v>-</v>
      </c>
      <c r="AR724" s="66" t="str">
        <f t="shared" ca="1" si="296"/>
        <v>-</v>
      </c>
    </row>
    <row r="725" spans="1:44" s="1" customFormat="1" ht="12" x14ac:dyDescent="0.35">
      <c r="A725" s="84"/>
      <c r="B725" s="40">
        <f t="shared" si="276"/>
        <v>722</v>
      </c>
      <c r="C725" s="41">
        <f t="shared" si="277"/>
        <v>44573</v>
      </c>
      <c r="D725" s="28">
        <f>'I Disease Parameters'!$E$6/(1000*365)</f>
        <v>2.4383561643835616E-5</v>
      </c>
      <c r="E725" s="28">
        <f>'I Disease Parameters'!$E$7/(1000*365)</f>
        <v>1.3698630136986302E-5</v>
      </c>
      <c r="F725" s="27">
        <f>(1-'I Disease Parameters'!$E$8)/'I Disease Parameters'!$E$10</f>
        <v>0.16200000000000001</v>
      </c>
      <c r="G725" s="27">
        <f>'I Disease Parameters'!$E$8/'I Disease Parameters'!$E$11</f>
        <v>3.7999999999999999E-2</v>
      </c>
      <c r="H725" s="27">
        <f>1/'I Disease Parameters'!$E$12</f>
        <v>0.05</v>
      </c>
      <c r="I725" s="27">
        <f>'I Disease Parameters'!$E$9/'I Disease Parameters'!$E$14</f>
        <v>0</v>
      </c>
      <c r="J725" s="82">
        <f t="shared" si="297"/>
        <v>2.9622548171950012</v>
      </c>
      <c r="K725" s="60">
        <f t="shared" si="298"/>
        <v>0.96147505943347544</v>
      </c>
      <c r="L725" s="30">
        <f t="shared" si="299"/>
        <v>0.98499999999999999</v>
      </c>
      <c r="M725" s="27">
        <f>J725/'I Disease Parameters'!$E$12</f>
        <v>0.14811274085975007</v>
      </c>
      <c r="N725" s="27">
        <f>K725/'I Disease Parameters'!$E$13</f>
        <v>4.8073752971673774E-2</v>
      </c>
      <c r="O725" s="27">
        <f>L725/'I Disease Parameters'!$E$13</f>
        <v>4.9250000000000002E-2</v>
      </c>
      <c r="P725" s="27">
        <f>(1-L725)/'I Disease Parameters'!$E$13</f>
        <v>7.5000000000000067E-4</v>
      </c>
      <c r="Q725" s="19">
        <f t="shared" si="278"/>
        <v>605476.63661093044</v>
      </c>
      <c r="R725" s="17">
        <f t="shared" si="279"/>
        <v>2.2133194091354873E-2</v>
      </c>
      <c r="S725" s="17">
        <f t="shared" si="280"/>
        <v>0.22253068371369397</v>
      </c>
      <c r="T725" s="17">
        <f t="shared" si="281"/>
        <v>5.219855544001506E-2</v>
      </c>
      <c r="U725" s="17">
        <f t="shared" si="282"/>
        <v>5229164.6627997654</v>
      </c>
      <c r="V725" s="17">
        <f t="shared" si="283"/>
        <v>15045.812472176922</v>
      </c>
      <c r="W725" s="17">
        <f t="shared" si="284"/>
        <v>5834641.5962731289</v>
      </c>
      <c r="X725" s="18">
        <f t="shared" ca="1" si="275"/>
        <v>218477.31787760227</v>
      </c>
      <c r="Y725" s="17">
        <f t="shared" si="285"/>
        <v>133.97164855396841</v>
      </c>
      <c r="Z725" s="17">
        <f t="shared" si="286"/>
        <v>-7.723357250027027E-4</v>
      </c>
      <c r="AA725" s="17">
        <f t="shared" si="287"/>
        <v>-7.8094670525955812E-3</v>
      </c>
      <c r="AB725" s="17">
        <f t="shared" si="288"/>
        <v>-1.8318502963405245E-3</v>
      </c>
      <c r="AC725" s="17">
        <f t="shared" si="289"/>
        <v>-71.619195721112192</v>
      </c>
      <c r="AD725" s="18">
        <f t="shared" si="290"/>
        <v>4.0522803828935139E-5</v>
      </c>
      <c r="AE725" s="19">
        <f>IF($B725&gt;$C$1,"",p_2*$Q724*($S724/$W724)+p_3*$Q724*($T724/$W724))</f>
        <v>3.8090840126498624E-3</v>
      </c>
      <c r="AF725" s="17">
        <f>IF($B725&gt;$C$1,"",p_4*$R724)</f>
        <v>3.7106958302499274E-3</v>
      </c>
      <c r="AG725" s="17">
        <f>IF($B725&gt;$C$1,"",p_5*$R724)</f>
        <v>8.7041013302158784E-4</v>
      </c>
      <c r="AH725" s="18">
        <f t="shared" si="291"/>
        <v>4.5811059632715149E-3</v>
      </c>
      <c r="AI725" s="72"/>
      <c r="AJ725" s="73"/>
      <c r="AK725" s="73"/>
      <c r="AL725" s="72"/>
      <c r="AM725" s="73"/>
      <c r="AN725" s="73">
        <f t="shared" si="292"/>
        <v>518</v>
      </c>
      <c r="AO725" s="19" t="str">
        <f t="shared" ca="1" si="293"/>
        <v>-</v>
      </c>
      <c r="AP725" s="17" t="str">
        <f t="shared" ca="1" si="294"/>
        <v>-</v>
      </c>
      <c r="AQ725" s="17" t="str">
        <f t="shared" ca="1" si="295"/>
        <v>-</v>
      </c>
      <c r="AR725" s="66" t="str">
        <f t="shared" ca="1" si="296"/>
        <v>-</v>
      </c>
    </row>
    <row r="726" spans="1:44" s="1" customFormat="1" ht="12" x14ac:dyDescent="0.35">
      <c r="A726" s="84"/>
      <c r="B726" s="40">
        <f t="shared" si="276"/>
        <v>723</v>
      </c>
      <c r="C726" s="41">
        <f t="shared" si="277"/>
        <v>44574</v>
      </c>
      <c r="D726" s="28">
        <f>'I Disease Parameters'!$E$6/(1000*365)</f>
        <v>2.4383561643835616E-5</v>
      </c>
      <c r="E726" s="28">
        <f>'I Disease Parameters'!$E$7/(1000*365)</f>
        <v>1.3698630136986302E-5</v>
      </c>
      <c r="F726" s="27">
        <f>(1-'I Disease Parameters'!$E$8)/'I Disease Parameters'!$E$10</f>
        <v>0.16200000000000001</v>
      </c>
      <c r="G726" s="27">
        <f>'I Disease Parameters'!$E$8/'I Disease Parameters'!$E$11</f>
        <v>3.7999999999999999E-2</v>
      </c>
      <c r="H726" s="27">
        <f>1/'I Disease Parameters'!$E$12</f>
        <v>0.05</v>
      </c>
      <c r="I726" s="27">
        <f>'I Disease Parameters'!$E$9/'I Disease Parameters'!$E$14</f>
        <v>0</v>
      </c>
      <c r="J726" s="82">
        <f t="shared" si="297"/>
        <v>2.9622548171950012</v>
      </c>
      <c r="K726" s="60">
        <f t="shared" si="298"/>
        <v>0.96147505943347544</v>
      </c>
      <c r="L726" s="30">
        <f t="shared" si="299"/>
        <v>0.98499999999999999</v>
      </c>
      <c r="M726" s="27">
        <f>J726/'I Disease Parameters'!$E$12</f>
        <v>0.14811274085975007</v>
      </c>
      <c r="N726" s="27">
        <f>K726/'I Disease Parameters'!$E$13</f>
        <v>4.8073752971673774E-2</v>
      </c>
      <c r="O726" s="27">
        <f>L726/'I Disease Parameters'!$E$13</f>
        <v>4.9250000000000002E-2</v>
      </c>
      <c r="P726" s="27">
        <f>(1-L726)/'I Disease Parameters'!$E$13</f>
        <v>7.5000000000000067E-4</v>
      </c>
      <c r="Q726" s="19">
        <f t="shared" si="278"/>
        <v>605610.60807274561</v>
      </c>
      <c r="R726" s="17">
        <f t="shared" si="279"/>
        <v>2.1386967765126441E-2</v>
      </c>
      <c r="S726" s="17">
        <f t="shared" si="280"/>
        <v>0.21498667860527843</v>
      </c>
      <c r="T726" s="17">
        <f t="shared" si="281"/>
        <v>5.0428973994781134E-2</v>
      </c>
      <c r="U726" s="17">
        <f t="shared" si="282"/>
        <v>5229093.0441044373</v>
      </c>
      <c r="V726" s="17">
        <f t="shared" si="283"/>
        <v>15045.812511325837</v>
      </c>
      <c r="W726" s="17">
        <f t="shared" si="284"/>
        <v>5834703.9389798036</v>
      </c>
      <c r="X726" s="18">
        <f t="shared" ca="1" si="275"/>
        <v>218477.31787760227</v>
      </c>
      <c r="Y726" s="17">
        <f t="shared" si="285"/>
        <v>133.97146181517746</v>
      </c>
      <c r="Z726" s="17">
        <f t="shared" si="286"/>
        <v>-7.462263262284323E-4</v>
      </c>
      <c r="AA726" s="17">
        <f t="shared" si="287"/>
        <v>-7.5440051084155468E-3</v>
      </c>
      <c r="AB726" s="17">
        <f t="shared" si="288"/>
        <v>-1.7695814452339254E-3</v>
      </c>
      <c r="AC726" s="17">
        <f t="shared" si="289"/>
        <v>-71.618695328012109</v>
      </c>
      <c r="AD726" s="18">
        <f t="shared" si="290"/>
        <v>3.9148915675468743E-5</v>
      </c>
      <c r="AE726" s="19">
        <f>IF($B726&gt;$C$1,"",p_2*$Q725*($S725/$W725)+p_3*$Q725*($T725/$W725))</f>
        <v>3.6807156864821517E-3</v>
      </c>
      <c r="AF726" s="17">
        <f>IF($B726&gt;$C$1,"",p_4*$R725)</f>
        <v>3.5855774427994897E-3</v>
      </c>
      <c r="AG726" s="17">
        <f>IF($B726&gt;$C$1,"",p_5*$R725)</f>
        <v>8.4106137547148522E-4</v>
      </c>
      <c r="AH726" s="18">
        <f t="shared" si="291"/>
        <v>4.4266388182709754E-3</v>
      </c>
      <c r="AI726" s="72"/>
      <c r="AJ726" s="73"/>
      <c r="AK726" s="73"/>
      <c r="AL726" s="72"/>
      <c r="AM726" s="73"/>
      <c r="AN726" s="73">
        <f t="shared" si="292"/>
        <v>518</v>
      </c>
      <c r="AO726" s="19" t="str">
        <f t="shared" ca="1" si="293"/>
        <v>-</v>
      </c>
      <c r="AP726" s="17" t="str">
        <f t="shared" ca="1" si="294"/>
        <v>-</v>
      </c>
      <c r="AQ726" s="17" t="str">
        <f t="shared" ca="1" si="295"/>
        <v>-</v>
      </c>
      <c r="AR726" s="66" t="str">
        <f t="shared" ca="1" si="296"/>
        <v>-</v>
      </c>
    </row>
    <row r="727" spans="1:44" s="1" customFormat="1" ht="12" x14ac:dyDescent="0.35">
      <c r="A727" s="84"/>
      <c r="B727" s="40">
        <f t="shared" si="276"/>
        <v>724</v>
      </c>
      <c r="C727" s="41">
        <f t="shared" si="277"/>
        <v>44575</v>
      </c>
      <c r="D727" s="28">
        <f>'I Disease Parameters'!$E$6/(1000*365)</f>
        <v>2.4383561643835616E-5</v>
      </c>
      <c r="E727" s="28">
        <f>'I Disease Parameters'!$E$7/(1000*365)</f>
        <v>1.3698630136986302E-5</v>
      </c>
      <c r="F727" s="27">
        <f>(1-'I Disease Parameters'!$E$8)/'I Disease Parameters'!$E$10</f>
        <v>0.16200000000000001</v>
      </c>
      <c r="G727" s="27">
        <f>'I Disease Parameters'!$E$8/'I Disease Parameters'!$E$11</f>
        <v>3.7999999999999999E-2</v>
      </c>
      <c r="H727" s="27">
        <f>1/'I Disease Parameters'!$E$12</f>
        <v>0.05</v>
      </c>
      <c r="I727" s="27">
        <f>'I Disease Parameters'!$E$9/'I Disease Parameters'!$E$14</f>
        <v>0</v>
      </c>
      <c r="J727" s="82">
        <f t="shared" si="297"/>
        <v>2.9622548171950012</v>
      </c>
      <c r="K727" s="60">
        <f t="shared" si="298"/>
        <v>0.96147505943347544</v>
      </c>
      <c r="L727" s="30">
        <f t="shared" si="299"/>
        <v>0.98499999999999999</v>
      </c>
      <c r="M727" s="27">
        <f>J727/'I Disease Parameters'!$E$12</f>
        <v>0.14811274085975007</v>
      </c>
      <c r="N727" s="27">
        <f>K727/'I Disease Parameters'!$E$13</f>
        <v>4.8073752971673774E-2</v>
      </c>
      <c r="O727" s="27">
        <f>L727/'I Disease Parameters'!$E$13</f>
        <v>4.9250000000000002E-2</v>
      </c>
      <c r="P727" s="27">
        <f>(1-L727)/'I Disease Parameters'!$E$13</f>
        <v>7.5000000000000067E-4</v>
      </c>
      <c r="Q727" s="19">
        <f t="shared" si="278"/>
        <v>605744.57934350357</v>
      </c>
      <c r="R727" s="17">
        <f t="shared" si="279"/>
        <v>2.0665965914842519E-2</v>
      </c>
      <c r="S727" s="17">
        <f t="shared" si="280"/>
        <v>0.2076990884299704</v>
      </c>
      <c r="T727" s="17">
        <f t="shared" si="281"/>
        <v>4.871953926225394E-2</v>
      </c>
      <c r="U727" s="17">
        <f t="shared" si="282"/>
        <v>5229021.425925835</v>
      </c>
      <c r="V727" s="17">
        <f t="shared" si="283"/>
        <v>15045.812549147568</v>
      </c>
      <c r="W727" s="17">
        <f t="shared" si="284"/>
        <v>5834766.282353932</v>
      </c>
      <c r="X727" s="18">
        <f t="shared" ca="1" si="275"/>
        <v>218477.31787760227</v>
      </c>
      <c r="Y727" s="17">
        <f t="shared" si="285"/>
        <v>133.97127075796016</v>
      </c>
      <c r="Z727" s="17">
        <f t="shared" si="286"/>
        <v>-7.2100185028392202E-4</v>
      </c>
      <c r="AA727" s="17">
        <f t="shared" si="287"/>
        <v>-7.2875901753080286E-3</v>
      </c>
      <c r="AB727" s="17">
        <f t="shared" si="288"/>
        <v>-1.7094347325271944E-3</v>
      </c>
      <c r="AC727" s="17">
        <f t="shared" si="289"/>
        <v>-71.618178602308035</v>
      </c>
      <c r="AD727" s="18">
        <f t="shared" si="290"/>
        <v>3.7821730074938387E-5</v>
      </c>
      <c r="AE727" s="19">
        <f>IF($B727&gt;$C$1,"",p_2*$Q726*($S726/$W726)+p_3*$Q726*($T726/$W726))</f>
        <v>3.5566846749025298E-3</v>
      </c>
      <c r="AF727" s="17">
        <f>IF($B727&gt;$C$1,"",p_4*$R726)</f>
        <v>3.4646887779504836E-3</v>
      </c>
      <c r="AG727" s="17">
        <f>IF($B727&gt;$C$1,"",p_5*$R726)</f>
        <v>8.1270477507480472E-4</v>
      </c>
      <c r="AH727" s="18">
        <f t="shared" si="291"/>
        <v>4.2773935530252879E-3</v>
      </c>
      <c r="AI727" s="72"/>
      <c r="AJ727" s="73"/>
      <c r="AK727" s="73"/>
      <c r="AL727" s="72"/>
      <c r="AM727" s="73"/>
      <c r="AN727" s="73">
        <f t="shared" si="292"/>
        <v>518</v>
      </c>
      <c r="AO727" s="19" t="str">
        <f t="shared" ca="1" si="293"/>
        <v>-</v>
      </c>
      <c r="AP727" s="17" t="str">
        <f t="shared" ca="1" si="294"/>
        <v>-</v>
      </c>
      <c r="AQ727" s="17" t="str">
        <f t="shared" ca="1" si="295"/>
        <v>-</v>
      </c>
      <c r="AR727" s="66" t="str">
        <f t="shared" ca="1" si="296"/>
        <v>-</v>
      </c>
    </row>
    <row r="728" spans="1:44" s="1" customFormat="1" ht="12" x14ac:dyDescent="0.35">
      <c r="A728" s="84"/>
      <c r="B728" s="40">
        <f t="shared" si="276"/>
        <v>725</v>
      </c>
      <c r="C728" s="41">
        <f t="shared" si="277"/>
        <v>44576</v>
      </c>
      <c r="D728" s="28">
        <f>'I Disease Parameters'!$E$6/(1000*365)</f>
        <v>2.4383561643835616E-5</v>
      </c>
      <c r="E728" s="28">
        <f>'I Disease Parameters'!$E$7/(1000*365)</f>
        <v>1.3698630136986302E-5</v>
      </c>
      <c r="F728" s="27">
        <f>(1-'I Disease Parameters'!$E$8)/'I Disease Parameters'!$E$10</f>
        <v>0.16200000000000001</v>
      </c>
      <c r="G728" s="27">
        <f>'I Disease Parameters'!$E$8/'I Disease Parameters'!$E$11</f>
        <v>3.7999999999999999E-2</v>
      </c>
      <c r="H728" s="27">
        <f>1/'I Disease Parameters'!$E$12</f>
        <v>0.05</v>
      </c>
      <c r="I728" s="27">
        <f>'I Disease Parameters'!$E$9/'I Disease Parameters'!$E$14</f>
        <v>0</v>
      </c>
      <c r="J728" s="82">
        <f t="shared" si="297"/>
        <v>2.9622548171950012</v>
      </c>
      <c r="K728" s="60">
        <f t="shared" si="298"/>
        <v>0.96147505943347544</v>
      </c>
      <c r="L728" s="30">
        <f t="shared" si="299"/>
        <v>0.98499999999999999</v>
      </c>
      <c r="M728" s="27">
        <f>J728/'I Disease Parameters'!$E$12</f>
        <v>0.14811274085975007</v>
      </c>
      <c r="N728" s="27">
        <f>K728/'I Disease Parameters'!$E$13</f>
        <v>4.8073752971673774E-2</v>
      </c>
      <c r="O728" s="27">
        <f>L728/'I Disease Parameters'!$E$13</f>
        <v>4.9250000000000002E-2</v>
      </c>
      <c r="P728" s="27">
        <f>(1-L728)/'I Disease Parameters'!$E$13</f>
        <v>7.5000000000000067E-4</v>
      </c>
      <c r="Q728" s="19">
        <f t="shared" si="278"/>
        <v>605878.55041903269</v>
      </c>
      <c r="R728" s="17">
        <f t="shared" si="279"/>
        <v>1.9969333687066798E-2</v>
      </c>
      <c r="S728" s="17">
        <f t="shared" si="280"/>
        <v>0.20065917529368418</v>
      </c>
      <c r="T728" s="17">
        <f t="shared" si="281"/>
        <v>4.706820161295646E-2</v>
      </c>
      <c r="U728" s="17">
        <f t="shared" si="282"/>
        <v>5228949.8082797341</v>
      </c>
      <c r="V728" s="17">
        <f t="shared" si="283"/>
        <v>15045.812585687221</v>
      </c>
      <c r="W728" s="17">
        <f t="shared" si="284"/>
        <v>5834828.626395477</v>
      </c>
      <c r="X728" s="18">
        <f t="shared" ca="1" si="275"/>
        <v>218477.31787760227</v>
      </c>
      <c r="Y728" s="17">
        <f t="shared" si="285"/>
        <v>133.97107552911621</v>
      </c>
      <c r="Z728" s="17">
        <f t="shared" si="286"/>
        <v>-6.9663222777572101E-4</v>
      </c>
      <c r="AA728" s="17">
        <f t="shared" si="287"/>
        <v>-7.0399131362862133E-3</v>
      </c>
      <c r="AB728" s="17">
        <f t="shared" si="288"/>
        <v>-1.6513376492974796E-3</v>
      </c>
      <c r="AC728" s="17">
        <f t="shared" si="289"/>
        <v>-71.61764610093087</v>
      </c>
      <c r="AD728" s="18">
        <f t="shared" si="290"/>
        <v>3.6539653592626564E-5</v>
      </c>
      <c r="AE728" s="19">
        <f>IF($B728&gt;$C$1,"",p_2*$Q727*($S727/$W727)+p_3*$Q727*($T727/$W727))</f>
        <v>3.4368440506162756E-3</v>
      </c>
      <c r="AF728" s="17">
        <f>IF($B728&gt;$C$1,"",p_4*$R727)</f>
        <v>3.3478864782044882E-3</v>
      </c>
      <c r="AG728" s="17">
        <f>IF($B728&gt;$C$1,"",p_5*$R727)</f>
        <v>7.8530670476401575E-4</v>
      </c>
      <c r="AH728" s="18">
        <f t="shared" si="291"/>
        <v>4.1331931829685035E-3</v>
      </c>
      <c r="AI728" s="72"/>
      <c r="AJ728" s="73"/>
      <c r="AK728" s="73"/>
      <c r="AL728" s="72"/>
      <c r="AM728" s="73"/>
      <c r="AN728" s="73">
        <f t="shared" si="292"/>
        <v>518</v>
      </c>
      <c r="AO728" s="19" t="str">
        <f t="shared" ca="1" si="293"/>
        <v>-</v>
      </c>
      <c r="AP728" s="17" t="str">
        <f t="shared" ca="1" si="294"/>
        <v>-</v>
      </c>
      <c r="AQ728" s="17" t="str">
        <f t="shared" ca="1" si="295"/>
        <v>-</v>
      </c>
      <c r="AR728" s="66" t="str">
        <f t="shared" ca="1" si="296"/>
        <v>-</v>
      </c>
    </row>
    <row r="729" spans="1:44" s="1" customFormat="1" ht="12" x14ac:dyDescent="0.35">
      <c r="A729" s="84"/>
      <c r="B729" s="40">
        <f t="shared" si="276"/>
        <v>726</v>
      </c>
      <c r="C729" s="41">
        <f t="shared" si="277"/>
        <v>44577</v>
      </c>
      <c r="D729" s="28">
        <f>'I Disease Parameters'!$E$6/(1000*365)</f>
        <v>2.4383561643835616E-5</v>
      </c>
      <c r="E729" s="28">
        <f>'I Disease Parameters'!$E$7/(1000*365)</f>
        <v>1.3698630136986302E-5</v>
      </c>
      <c r="F729" s="27">
        <f>(1-'I Disease Parameters'!$E$8)/'I Disease Parameters'!$E$10</f>
        <v>0.16200000000000001</v>
      </c>
      <c r="G729" s="27">
        <f>'I Disease Parameters'!$E$8/'I Disease Parameters'!$E$11</f>
        <v>3.7999999999999999E-2</v>
      </c>
      <c r="H729" s="27">
        <f>1/'I Disease Parameters'!$E$12</f>
        <v>0.05</v>
      </c>
      <c r="I729" s="27">
        <f>'I Disease Parameters'!$E$9/'I Disease Parameters'!$E$14</f>
        <v>0</v>
      </c>
      <c r="J729" s="82">
        <f t="shared" si="297"/>
        <v>2.9622548171950012</v>
      </c>
      <c r="K729" s="60">
        <f t="shared" si="298"/>
        <v>0.96147505943347544</v>
      </c>
      <c r="L729" s="30">
        <f t="shared" si="299"/>
        <v>0.98499999999999999</v>
      </c>
      <c r="M729" s="27">
        <f>J729/'I Disease Parameters'!$E$12</f>
        <v>0.14811274085975007</v>
      </c>
      <c r="N729" s="27">
        <f>K729/'I Disease Parameters'!$E$13</f>
        <v>4.8073752971673774E-2</v>
      </c>
      <c r="O729" s="27">
        <f>L729/'I Disease Parameters'!$E$13</f>
        <v>4.9250000000000002E-2</v>
      </c>
      <c r="P729" s="27">
        <f>(1-L729)/'I Disease Parameters'!$E$13</f>
        <v>7.5000000000000067E-4</v>
      </c>
      <c r="Q729" s="19">
        <f t="shared" si="278"/>
        <v>606012.52129530371</v>
      </c>
      <c r="R729" s="17">
        <f t="shared" si="279"/>
        <v>1.9296245273407744E-2</v>
      </c>
      <c r="S729" s="17">
        <f t="shared" si="280"/>
        <v>0.19385849983047884</v>
      </c>
      <c r="T729" s="17">
        <f t="shared" si="281"/>
        <v>4.5472981442532069E-2</v>
      </c>
      <c r="U729" s="17">
        <f t="shared" si="282"/>
        <v>5228878.1911813738</v>
      </c>
      <c r="V729" s="17">
        <f t="shared" si="283"/>
        <v>15045.812620988372</v>
      </c>
      <c r="W729" s="17">
        <f t="shared" si="284"/>
        <v>5834890.971104404</v>
      </c>
      <c r="X729" s="18">
        <f t="shared" ca="1" si="275"/>
        <v>218477.31787760227</v>
      </c>
      <c r="Y729" s="17">
        <f t="shared" si="285"/>
        <v>133.97087627102155</v>
      </c>
      <c r="Z729" s="17">
        <f t="shared" si="286"/>
        <v>-6.730884136590537E-4</v>
      </c>
      <c r="AA729" s="17">
        <f t="shared" si="287"/>
        <v>-6.8006754632053412E-3</v>
      </c>
      <c r="AB729" s="17">
        <f t="shared" si="288"/>
        <v>-1.5952201704243912E-3</v>
      </c>
      <c r="AC729" s="17">
        <f t="shared" si="289"/>
        <v>-71.617098360322416</v>
      </c>
      <c r="AD729" s="18">
        <f t="shared" si="290"/>
        <v>3.5301151001476683E-5</v>
      </c>
      <c r="AE729" s="19">
        <f>IF($B729&gt;$C$1,"",p_2*$Q728*($S728/$W728)+p_3*$Q728*($T728/$W728))</f>
        <v>3.3210518762705711E-3</v>
      </c>
      <c r="AF729" s="17">
        <f>IF($B729&gt;$C$1,"",p_4*$R728)</f>
        <v>3.2350320573048216E-3</v>
      </c>
      <c r="AG729" s="17">
        <f>IF($B729&gt;$C$1,"",p_5*$R728)</f>
        <v>7.5883468010853829E-4</v>
      </c>
      <c r="AH729" s="18">
        <f t="shared" si="291"/>
        <v>3.99386673741336E-3</v>
      </c>
      <c r="AI729" s="72"/>
      <c r="AJ729" s="73"/>
      <c r="AK729" s="73"/>
      <c r="AL729" s="72"/>
      <c r="AM729" s="73"/>
      <c r="AN729" s="73">
        <f t="shared" si="292"/>
        <v>518</v>
      </c>
      <c r="AO729" s="19" t="str">
        <f t="shared" ca="1" si="293"/>
        <v>-</v>
      </c>
      <c r="AP729" s="17" t="str">
        <f t="shared" ca="1" si="294"/>
        <v>-</v>
      </c>
      <c r="AQ729" s="17" t="str">
        <f t="shared" ca="1" si="295"/>
        <v>-</v>
      </c>
      <c r="AR729" s="66" t="str">
        <f t="shared" ca="1" si="296"/>
        <v>-</v>
      </c>
    </row>
    <row r="730" spans="1:44" s="1" customFormat="1" ht="12" x14ac:dyDescent="0.35">
      <c r="A730" s="84"/>
      <c r="B730" s="40">
        <f t="shared" si="276"/>
        <v>727</v>
      </c>
      <c r="C730" s="41">
        <f t="shared" si="277"/>
        <v>44578</v>
      </c>
      <c r="D730" s="28">
        <f>'I Disease Parameters'!$E$6/(1000*365)</f>
        <v>2.4383561643835616E-5</v>
      </c>
      <c r="E730" s="28">
        <f>'I Disease Parameters'!$E$7/(1000*365)</f>
        <v>1.3698630136986302E-5</v>
      </c>
      <c r="F730" s="27">
        <f>(1-'I Disease Parameters'!$E$8)/'I Disease Parameters'!$E$10</f>
        <v>0.16200000000000001</v>
      </c>
      <c r="G730" s="27">
        <f>'I Disease Parameters'!$E$8/'I Disease Parameters'!$E$11</f>
        <v>3.7999999999999999E-2</v>
      </c>
      <c r="H730" s="27">
        <f>1/'I Disease Parameters'!$E$12</f>
        <v>0.05</v>
      </c>
      <c r="I730" s="27">
        <f>'I Disease Parameters'!$E$9/'I Disease Parameters'!$E$14</f>
        <v>0</v>
      </c>
      <c r="J730" s="82">
        <f t="shared" si="297"/>
        <v>2.9622548171950012</v>
      </c>
      <c r="K730" s="60">
        <f t="shared" si="298"/>
        <v>0.96147505943347544</v>
      </c>
      <c r="L730" s="30">
        <f t="shared" si="299"/>
        <v>0.98499999999999999</v>
      </c>
      <c r="M730" s="27">
        <f>J730/'I Disease Parameters'!$E$12</f>
        <v>0.14811274085975007</v>
      </c>
      <c r="N730" s="27">
        <f>K730/'I Disease Parameters'!$E$13</f>
        <v>4.8073752971673774E-2</v>
      </c>
      <c r="O730" s="27">
        <f>L730/'I Disease Parameters'!$E$13</f>
        <v>4.9250000000000002E-2</v>
      </c>
      <c r="P730" s="27">
        <f>(1-L730)/'I Disease Parameters'!$E$13</f>
        <v>7.5000000000000067E-4</v>
      </c>
      <c r="Q730" s="19">
        <f t="shared" si="278"/>
        <v>606146.49196842418</v>
      </c>
      <c r="R730" s="17">
        <f t="shared" si="279"/>
        <v>1.8645902921153805E-2</v>
      </c>
      <c r="S730" s="17">
        <f t="shared" si="280"/>
        <v>0.18728891097735889</v>
      </c>
      <c r="T730" s="17">
        <f t="shared" si="281"/>
        <v>4.3931966773240953E-2</v>
      </c>
      <c r="U730" s="17">
        <f t="shared" si="282"/>
        <v>5228806.5746454708</v>
      </c>
      <c r="V730" s="17">
        <f t="shared" si="283"/>
        <v>15045.812655093108</v>
      </c>
      <c r="W730" s="17">
        <f t="shared" si="284"/>
        <v>5834953.3164806757</v>
      </c>
      <c r="X730" s="18">
        <f t="shared" ca="1" si="275"/>
        <v>218477.31787760227</v>
      </c>
      <c r="Y730" s="17">
        <f t="shared" si="285"/>
        <v>133.9706731204642</v>
      </c>
      <c r="Z730" s="17">
        <f t="shared" si="286"/>
        <v>-6.5034235225393949E-4</v>
      </c>
      <c r="AA730" s="17">
        <f t="shared" si="287"/>
        <v>-6.5695888531199509E-3</v>
      </c>
      <c r="AB730" s="17">
        <f t="shared" si="288"/>
        <v>-1.5410146692911159E-3</v>
      </c>
      <c r="AC730" s="17">
        <f t="shared" si="289"/>
        <v>-71.616535902954638</v>
      </c>
      <c r="AD730" s="18">
        <f t="shared" si="290"/>
        <v>3.4104736187146045E-5</v>
      </c>
      <c r="AE730" s="19">
        <f>IF($B730&gt;$C$1,"",p_2*$Q729*($S729/$W729)+p_3*$Q729*($T729/$W729))</f>
        <v>3.2091710345546424E-3</v>
      </c>
      <c r="AF730" s="17">
        <f>IF($B730&gt;$C$1,"",p_4*$R729)</f>
        <v>3.1259917342920545E-3</v>
      </c>
      <c r="AG730" s="17">
        <f>IF($B730&gt;$C$1,"",p_5*$R729)</f>
        <v>7.332573203894943E-4</v>
      </c>
      <c r="AH730" s="18">
        <f t="shared" si="291"/>
        <v>3.8592490546815487E-3</v>
      </c>
      <c r="AI730" s="72"/>
      <c r="AJ730" s="73"/>
      <c r="AK730" s="73"/>
      <c r="AL730" s="72"/>
      <c r="AM730" s="73"/>
      <c r="AN730" s="73">
        <f t="shared" si="292"/>
        <v>518</v>
      </c>
      <c r="AO730" s="19" t="str">
        <f t="shared" ca="1" si="293"/>
        <v>-</v>
      </c>
      <c r="AP730" s="17" t="str">
        <f t="shared" ca="1" si="294"/>
        <v>-</v>
      </c>
      <c r="AQ730" s="17" t="str">
        <f t="shared" ca="1" si="295"/>
        <v>-</v>
      </c>
      <c r="AR730" s="66" t="str">
        <f t="shared" ca="1" si="296"/>
        <v>-</v>
      </c>
    </row>
    <row r="731" spans="1:44" s="1" customFormat="1" ht="12" x14ac:dyDescent="0.35">
      <c r="A731" s="84"/>
      <c r="B731" s="40">
        <f t="shared" si="276"/>
        <v>728</v>
      </c>
      <c r="C731" s="41">
        <f t="shared" si="277"/>
        <v>44579</v>
      </c>
      <c r="D731" s="28">
        <f>'I Disease Parameters'!$E$6/(1000*365)</f>
        <v>2.4383561643835616E-5</v>
      </c>
      <c r="E731" s="28">
        <f>'I Disease Parameters'!$E$7/(1000*365)</f>
        <v>1.3698630136986302E-5</v>
      </c>
      <c r="F731" s="27">
        <f>(1-'I Disease Parameters'!$E$8)/'I Disease Parameters'!$E$10</f>
        <v>0.16200000000000001</v>
      </c>
      <c r="G731" s="27">
        <f>'I Disease Parameters'!$E$8/'I Disease Parameters'!$E$11</f>
        <v>3.7999999999999999E-2</v>
      </c>
      <c r="H731" s="27">
        <f>1/'I Disease Parameters'!$E$12</f>
        <v>0.05</v>
      </c>
      <c r="I731" s="27">
        <f>'I Disease Parameters'!$E$9/'I Disease Parameters'!$E$14</f>
        <v>0</v>
      </c>
      <c r="J731" s="82">
        <f t="shared" si="297"/>
        <v>2.9622548171950012</v>
      </c>
      <c r="K731" s="60">
        <f t="shared" si="298"/>
        <v>0.96147505943347544</v>
      </c>
      <c r="L731" s="30">
        <f t="shared" si="299"/>
        <v>0.98499999999999999</v>
      </c>
      <c r="M731" s="27">
        <f>J731/'I Disease Parameters'!$E$12</f>
        <v>0.14811274085975007</v>
      </c>
      <c r="N731" s="27">
        <f>K731/'I Disease Parameters'!$E$13</f>
        <v>4.8073752971673774E-2</v>
      </c>
      <c r="O731" s="27">
        <f>L731/'I Disease Parameters'!$E$13</f>
        <v>4.9250000000000002E-2</v>
      </c>
      <c r="P731" s="27">
        <f>(1-L731)/'I Disease Parameters'!$E$13</f>
        <v>7.5000000000000067E-4</v>
      </c>
      <c r="Q731" s="19">
        <f t="shared" si="278"/>
        <v>606280.4624346341</v>
      </c>
      <c r="R731" s="17">
        <f t="shared" si="279"/>
        <v>1.8017535977694718E-2</v>
      </c>
      <c r="S731" s="17">
        <f t="shared" si="280"/>
        <v>0.18094253610019762</v>
      </c>
      <c r="T731" s="17">
        <f t="shared" si="281"/>
        <v>4.244331093781873E-2</v>
      </c>
      <c r="U731" s="17">
        <f t="shared" si="282"/>
        <v>5228734.9586862419</v>
      </c>
      <c r="V731" s="17">
        <f t="shared" si="283"/>
        <v>15045.812688042084</v>
      </c>
      <c r="W731" s="17">
        <f t="shared" si="284"/>
        <v>5835015.6625242587</v>
      </c>
      <c r="X731" s="18">
        <f t="shared" ca="1" si="275"/>
        <v>218477.31787760227</v>
      </c>
      <c r="Y731" s="17">
        <f t="shared" si="285"/>
        <v>133.97046620992478</v>
      </c>
      <c r="Z731" s="17">
        <f t="shared" si="286"/>
        <v>-6.2836694345908689E-4</v>
      </c>
      <c r="AA731" s="17">
        <f t="shared" si="287"/>
        <v>-6.346374877161276E-3</v>
      </c>
      <c r="AB731" s="17">
        <f t="shared" si="288"/>
        <v>-1.4886558354222229E-3</v>
      </c>
      <c r="AC731" s="17">
        <f t="shared" si="289"/>
        <v>-71.615959228947759</v>
      </c>
      <c r="AD731" s="18">
        <f t="shared" si="290"/>
        <v>3.2948975785984658E-5</v>
      </c>
      <c r="AE731" s="19">
        <f>IF($B731&gt;$C$1,"",p_2*$Q730*($S730/$W730)+p_3*$Q730*($T730/$W730))</f>
        <v>3.1010690640993618E-3</v>
      </c>
      <c r="AF731" s="17">
        <f>IF($B731&gt;$C$1,"",p_4*$R730)</f>
        <v>3.0206362732269165E-3</v>
      </c>
      <c r="AG731" s="17">
        <f>IF($B731&gt;$C$1,"",p_5*$R730)</f>
        <v>7.0854431100384461E-4</v>
      </c>
      <c r="AH731" s="18">
        <f t="shared" si="291"/>
        <v>3.7291805842307613E-3</v>
      </c>
      <c r="AI731" s="72"/>
      <c r="AJ731" s="73"/>
      <c r="AK731" s="73"/>
      <c r="AL731" s="72"/>
      <c r="AM731" s="73"/>
      <c r="AN731" s="73">
        <f t="shared" si="292"/>
        <v>518</v>
      </c>
      <c r="AO731" s="19" t="str">
        <f t="shared" ca="1" si="293"/>
        <v>-</v>
      </c>
      <c r="AP731" s="17" t="str">
        <f t="shared" ca="1" si="294"/>
        <v>-</v>
      </c>
      <c r="AQ731" s="17" t="str">
        <f t="shared" ca="1" si="295"/>
        <v>-</v>
      </c>
      <c r="AR731" s="66" t="str">
        <f t="shared" ca="1" si="296"/>
        <v>-</v>
      </c>
    </row>
    <row r="732" spans="1:44" s="1" customFormat="1" ht="12" x14ac:dyDescent="0.35">
      <c r="A732" s="84"/>
      <c r="B732" s="40">
        <f t="shared" si="276"/>
        <v>729</v>
      </c>
      <c r="C732" s="41">
        <f t="shared" si="277"/>
        <v>44580</v>
      </c>
      <c r="D732" s="28">
        <f>'I Disease Parameters'!$E$6/(1000*365)</f>
        <v>2.4383561643835616E-5</v>
      </c>
      <c r="E732" s="28">
        <f>'I Disease Parameters'!$E$7/(1000*365)</f>
        <v>1.3698630136986302E-5</v>
      </c>
      <c r="F732" s="27">
        <f>(1-'I Disease Parameters'!$E$8)/'I Disease Parameters'!$E$10</f>
        <v>0.16200000000000001</v>
      </c>
      <c r="G732" s="27">
        <f>'I Disease Parameters'!$E$8/'I Disease Parameters'!$E$11</f>
        <v>3.7999999999999999E-2</v>
      </c>
      <c r="H732" s="27">
        <f>1/'I Disease Parameters'!$E$12</f>
        <v>0.05</v>
      </c>
      <c r="I732" s="27">
        <f>'I Disease Parameters'!$E$9/'I Disease Parameters'!$E$14</f>
        <v>0</v>
      </c>
      <c r="J732" s="82">
        <f t="shared" si="297"/>
        <v>2.9622548171950012</v>
      </c>
      <c r="K732" s="60">
        <f t="shared" si="298"/>
        <v>0.96147505943347544</v>
      </c>
      <c r="L732" s="30">
        <f t="shared" si="299"/>
        <v>0.98499999999999999</v>
      </c>
      <c r="M732" s="27">
        <f>J732/'I Disease Parameters'!$E$12</f>
        <v>0.14811274085975007</v>
      </c>
      <c r="N732" s="27">
        <f>K732/'I Disease Parameters'!$E$13</f>
        <v>4.8073752971673774E-2</v>
      </c>
      <c r="O732" s="27">
        <f>L732/'I Disease Parameters'!$E$13</f>
        <v>4.9250000000000002E-2</v>
      </c>
      <c r="P732" s="27">
        <f>(1-L732)/'I Disease Parameters'!$E$13</f>
        <v>7.5000000000000067E-4</v>
      </c>
      <c r="Q732" s="19">
        <f t="shared" si="278"/>
        <v>606414.43269030179</v>
      </c>
      <c r="R732" s="17">
        <f t="shared" si="279"/>
        <v>1.741039996757229E-2</v>
      </c>
      <c r="S732" s="17">
        <f t="shared" si="280"/>
        <v>0.17481177145869617</v>
      </c>
      <c r="T732" s="17">
        <f t="shared" si="281"/>
        <v>4.1005230342861868E-2</v>
      </c>
      <c r="U732" s="17">
        <f t="shared" si="282"/>
        <v>5228663.3433174184</v>
      </c>
      <c r="V732" s="17">
        <f t="shared" si="283"/>
        <v>15045.812719874568</v>
      </c>
      <c r="W732" s="17">
        <f t="shared" si="284"/>
        <v>5835078.0092351222</v>
      </c>
      <c r="X732" s="18">
        <f t="shared" ca="1" si="275"/>
        <v>218477.31787760227</v>
      </c>
      <c r="Y732" s="17">
        <f t="shared" si="285"/>
        <v>133.97025566769298</v>
      </c>
      <c r="Z732" s="17">
        <f t="shared" si="286"/>
        <v>-6.0713601012242838E-4</v>
      </c>
      <c r="AA732" s="17">
        <f t="shared" si="287"/>
        <v>-6.1307646415014461E-3</v>
      </c>
      <c r="AB732" s="17">
        <f t="shared" si="288"/>
        <v>-1.4380805949568629E-3</v>
      </c>
      <c r="AC732" s="17">
        <f t="shared" si="289"/>
        <v>-71.615368823520839</v>
      </c>
      <c r="AD732" s="18">
        <f t="shared" si="290"/>
        <v>3.1832483728067018E-5</v>
      </c>
      <c r="AE732" s="19">
        <f>IF($B732&gt;$C$1,"",p_2*$Q731*($S731/$W731)+p_3*$Q731*($T731/$W731))</f>
        <v>2.9966180009778571E-3</v>
      </c>
      <c r="AF732" s="17">
        <f>IF($B732&gt;$C$1,"",p_4*$R731)</f>
        <v>2.9188408283865445E-3</v>
      </c>
      <c r="AG732" s="17">
        <f>IF($B732&gt;$C$1,"",p_5*$R731)</f>
        <v>6.8466636715239931E-4</v>
      </c>
      <c r="AH732" s="18">
        <f t="shared" si="291"/>
        <v>3.6035071955389437E-3</v>
      </c>
      <c r="AI732" s="72"/>
      <c r="AJ732" s="73"/>
      <c r="AK732" s="73"/>
      <c r="AL732" s="72"/>
      <c r="AM732" s="73"/>
      <c r="AN732" s="73">
        <f t="shared" si="292"/>
        <v>518</v>
      </c>
      <c r="AO732" s="19" t="str">
        <f t="shared" ca="1" si="293"/>
        <v>-</v>
      </c>
      <c r="AP732" s="17" t="str">
        <f t="shared" ca="1" si="294"/>
        <v>-</v>
      </c>
      <c r="AQ732" s="17" t="str">
        <f t="shared" ca="1" si="295"/>
        <v>-</v>
      </c>
      <c r="AR732" s="66" t="str">
        <f t="shared" ca="1" si="296"/>
        <v>-</v>
      </c>
    </row>
    <row r="733" spans="1:44" s="1" customFormat="1" ht="12" x14ac:dyDescent="0.35">
      <c r="A733" s="84"/>
      <c r="B733" s="40">
        <f t="shared" si="276"/>
        <v>730</v>
      </c>
      <c r="C733" s="41">
        <f t="shared" si="277"/>
        <v>44581</v>
      </c>
      <c r="D733" s="28">
        <f>'I Disease Parameters'!$E$6/(1000*365)</f>
        <v>2.4383561643835616E-5</v>
      </c>
      <c r="E733" s="28">
        <f>'I Disease Parameters'!$E$7/(1000*365)</f>
        <v>1.3698630136986302E-5</v>
      </c>
      <c r="F733" s="27">
        <f>(1-'I Disease Parameters'!$E$8)/'I Disease Parameters'!$E$10</f>
        <v>0.16200000000000001</v>
      </c>
      <c r="G733" s="27">
        <f>'I Disease Parameters'!$E$8/'I Disease Parameters'!$E$11</f>
        <v>3.7999999999999999E-2</v>
      </c>
      <c r="H733" s="27">
        <f>1/'I Disease Parameters'!$E$12</f>
        <v>0.05</v>
      </c>
      <c r="I733" s="27">
        <f>'I Disease Parameters'!$E$9/'I Disease Parameters'!$E$14</f>
        <v>0</v>
      </c>
      <c r="J733" s="82">
        <f t="shared" si="297"/>
        <v>2.9622548171950012</v>
      </c>
      <c r="K733" s="60">
        <f t="shared" si="298"/>
        <v>0.96147505943347544</v>
      </c>
      <c r="L733" s="30">
        <f t="shared" si="299"/>
        <v>0.98499999999999999</v>
      </c>
      <c r="M733" s="27">
        <f>J733/'I Disease Parameters'!$E$12</f>
        <v>0.14811274085975007</v>
      </c>
      <c r="N733" s="27">
        <f>K733/'I Disease Parameters'!$E$13</f>
        <v>4.8073752971673774E-2</v>
      </c>
      <c r="O733" s="27">
        <f>L733/'I Disease Parameters'!$E$13</f>
        <v>4.9250000000000002E-2</v>
      </c>
      <c r="P733" s="27">
        <f>(1-L733)/'I Disease Parameters'!$E$13</f>
        <v>7.5000000000000067E-4</v>
      </c>
      <c r="Q733" s="19">
        <f t="shared" si="278"/>
        <v>606548.40273191908</v>
      </c>
      <c r="R733" s="17">
        <f t="shared" si="279"/>
        <v>1.6823775701043632E-2</v>
      </c>
      <c r="S733" s="17">
        <f t="shared" si="280"/>
        <v>0.16888927299870726</v>
      </c>
      <c r="T733" s="17">
        <f t="shared" si="281"/>
        <v>3.961600230900237E-2</v>
      </c>
      <c r="U733" s="17">
        <f t="shared" si="282"/>
        <v>5228591.7285522642</v>
      </c>
      <c r="V733" s="17">
        <f t="shared" si="283"/>
        <v>15045.812750628491</v>
      </c>
      <c r="W733" s="17">
        <f t="shared" si="284"/>
        <v>5835140.3566132346</v>
      </c>
      <c r="X733" s="18">
        <f t="shared" ca="1" si="275"/>
        <v>218477.31787760227</v>
      </c>
      <c r="Y733" s="17">
        <f t="shared" si="285"/>
        <v>133.97004161728546</v>
      </c>
      <c r="Z733" s="17">
        <f t="shared" si="286"/>
        <v>-5.8662426652865765E-4</v>
      </c>
      <c r="AA733" s="17">
        <f t="shared" si="287"/>
        <v>-5.9224984599889063E-3</v>
      </c>
      <c r="AB733" s="17">
        <f t="shared" si="288"/>
        <v>-1.3892280338594978E-3</v>
      </c>
      <c r="AC733" s="17">
        <f t="shared" si="289"/>
        <v>-71.614765154197812</v>
      </c>
      <c r="AD733" s="18">
        <f t="shared" si="290"/>
        <v>3.075392305618152E-5</v>
      </c>
      <c r="AE733" s="19">
        <f>IF($B733&gt;$C$1,"",p_2*$Q732*($S732/$W732)+p_3*$Q732*($T732/$W732))</f>
        <v>2.8956942256154893E-3</v>
      </c>
      <c r="AF733" s="17">
        <f>IF($B733&gt;$C$1,"",p_4*$R732)</f>
        <v>2.820484794746711E-3</v>
      </c>
      <c r="AG733" s="17">
        <f>IF($B733&gt;$C$1,"",p_5*$R732)</f>
        <v>6.6159519876774701E-4</v>
      </c>
      <c r="AH733" s="18">
        <f t="shared" si="291"/>
        <v>3.4820799935144581E-3</v>
      </c>
      <c r="AI733" s="72"/>
      <c r="AJ733" s="73"/>
      <c r="AK733" s="73"/>
      <c r="AL733" s="72"/>
      <c r="AM733" s="73"/>
      <c r="AN733" s="73">
        <f t="shared" si="292"/>
        <v>518</v>
      </c>
      <c r="AO733" s="19" t="str">
        <f t="shared" ca="1" si="293"/>
        <v>-</v>
      </c>
      <c r="AP733" s="17" t="str">
        <f t="shared" ca="1" si="294"/>
        <v>-</v>
      </c>
      <c r="AQ733" s="17" t="str">
        <f t="shared" ca="1" si="295"/>
        <v>-</v>
      </c>
      <c r="AR733" s="66" t="str">
        <f t="shared" ca="1" si="296"/>
        <v>-</v>
      </c>
    </row>
    <row r="734" spans="1:44" s="1" customFormat="1" ht="12" x14ac:dyDescent="0.35">
      <c r="A734" s="84"/>
      <c r="B734" s="40">
        <f t="shared" si="276"/>
        <v>731</v>
      </c>
      <c r="C734" s="41">
        <f t="shared" si="277"/>
        <v>44582</v>
      </c>
      <c r="D734" s="28">
        <f>'I Disease Parameters'!$E$6/(1000*365)</f>
        <v>2.4383561643835616E-5</v>
      </c>
      <c r="E734" s="28">
        <f>'I Disease Parameters'!$E$7/(1000*365)</f>
        <v>1.3698630136986302E-5</v>
      </c>
      <c r="F734" s="27">
        <f>(1-'I Disease Parameters'!$E$8)/'I Disease Parameters'!$E$10</f>
        <v>0.16200000000000001</v>
      </c>
      <c r="G734" s="27">
        <f>'I Disease Parameters'!$E$8/'I Disease Parameters'!$E$11</f>
        <v>3.7999999999999999E-2</v>
      </c>
      <c r="H734" s="27">
        <f>1/'I Disease Parameters'!$E$12</f>
        <v>0.05</v>
      </c>
      <c r="I734" s="27">
        <f>'I Disease Parameters'!$E$9/'I Disease Parameters'!$E$14</f>
        <v>0</v>
      </c>
      <c r="J734" s="82">
        <f t="shared" si="297"/>
        <v>2.9622548171950012</v>
      </c>
      <c r="K734" s="60">
        <f t="shared" si="298"/>
        <v>0.96147505943347544</v>
      </c>
      <c r="L734" s="30">
        <f t="shared" si="299"/>
        <v>0.98499999999999999</v>
      </c>
      <c r="M734" s="27">
        <f>J734/'I Disease Parameters'!$E$12</f>
        <v>0.14811274085975007</v>
      </c>
      <c r="N734" s="27">
        <f>K734/'I Disease Parameters'!$E$13</f>
        <v>4.8073752971673774E-2</v>
      </c>
      <c r="O734" s="27">
        <f>L734/'I Disease Parameters'!$E$13</f>
        <v>4.9250000000000002E-2</v>
      </c>
      <c r="P734" s="27">
        <f>(1-L734)/'I Disease Parameters'!$E$13</f>
        <v>7.5000000000000067E-4</v>
      </c>
      <c r="Q734" s="19">
        <f t="shared" si="278"/>
        <v>606682.37255609746</v>
      </c>
      <c r="R734" s="17">
        <f t="shared" si="279"/>
        <v>1.6256968413078172E-2</v>
      </c>
      <c r="S734" s="17">
        <f t="shared" si="280"/>
        <v>0.16316794746065605</v>
      </c>
      <c r="T734" s="17">
        <f t="shared" si="281"/>
        <v>3.8273962985228775E-2</v>
      </c>
      <c r="U734" s="17">
        <f t="shared" si="282"/>
        <v>5228520.1144035896</v>
      </c>
      <c r="V734" s="17">
        <f t="shared" si="283"/>
        <v>15045.812780340493</v>
      </c>
      <c r="W734" s="17">
        <f t="shared" si="284"/>
        <v>5835202.704658566</v>
      </c>
      <c r="X734" s="18">
        <f t="shared" ca="1" si="275"/>
        <v>218477.31787760227</v>
      </c>
      <c r="Y734" s="17">
        <f t="shared" si="285"/>
        <v>133.96982417837717</v>
      </c>
      <c r="Z734" s="17">
        <f t="shared" si="286"/>
        <v>-5.6680728796545954E-4</v>
      </c>
      <c r="AA734" s="17">
        <f t="shared" si="287"/>
        <v>-5.721325538051214E-3</v>
      </c>
      <c r="AB734" s="17">
        <f t="shared" si="288"/>
        <v>-1.3420393237735945E-3</v>
      </c>
      <c r="AC734" s="17">
        <f t="shared" si="289"/>
        <v>-71.614148674532771</v>
      </c>
      <c r="AD734" s="18">
        <f t="shared" si="290"/>
        <v>2.9712002287851647E-5</v>
      </c>
      <c r="AE734" s="19">
        <f>IF($B734&gt;$C$1,"",p_2*$Q733*($S733/$W733)+p_3*$Q733*($T733/$W733))</f>
        <v>2.7981783149241025E-3</v>
      </c>
      <c r="AF734" s="17">
        <f>IF($B734&gt;$C$1,"",p_4*$R733)</f>
        <v>2.7254516635690684E-3</v>
      </c>
      <c r="AG734" s="17">
        <f>IF($B734&gt;$C$1,"",p_5*$R733)</f>
        <v>6.39303476639658E-4</v>
      </c>
      <c r="AH734" s="18">
        <f t="shared" si="291"/>
        <v>3.3647551402087262E-3</v>
      </c>
      <c r="AI734" s="72"/>
      <c r="AJ734" s="73"/>
      <c r="AK734" s="73"/>
      <c r="AL734" s="72"/>
      <c r="AM734" s="73"/>
      <c r="AN734" s="73">
        <f t="shared" si="292"/>
        <v>518</v>
      </c>
      <c r="AO734" s="19" t="str">
        <f t="shared" ca="1" si="293"/>
        <v>-</v>
      </c>
      <c r="AP734" s="17" t="str">
        <f t="shared" ca="1" si="294"/>
        <v>-</v>
      </c>
      <c r="AQ734" s="17" t="str">
        <f t="shared" ca="1" si="295"/>
        <v>-</v>
      </c>
      <c r="AR734" s="66" t="str">
        <f t="shared" ca="1" si="296"/>
        <v>-</v>
      </c>
    </row>
    <row r="735" spans="1:44" s="1" customFormat="1" ht="12" x14ac:dyDescent="0.35">
      <c r="A735" s="84"/>
      <c r="B735" s="40">
        <f t="shared" si="276"/>
        <v>732</v>
      </c>
      <c r="C735" s="41">
        <f t="shared" si="277"/>
        <v>44583</v>
      </c>
      <c r="D735" s="28">
        <f>'I Disease Parameters'!$E$6/(1000*365)</f>
        <v>2.4383561643835616E-5</v>
      </c>
      <c r="E735" s="28">
        <f>'I Disease Parameters'!$E$7/(1000*365)</f>
        <v>1.3698630136986302E-5</v>
      </c>
      <c r="F735" s="27">
        <f>(1-'I Disease Parameters'!$E$8)/'I Disease Parameters'!$E$10</f>
        <v>0.16200000000000001</v>
      </c>
      <c r="G735" s="27">
        <f>'I Disease Parameters'!$E$8/'I Disease Parameters'!$E$11</f>
        <v>3.7999999999999999E-2</v>
      </c>
      <c r="H735" s="27">
        <f>1/'I Disease Parameters'!$E$12</f>
        <v>0.05</v>
      </c>
      <c r="I735" s="27">
        <f>'I Disease Parameters'!$E$9/'I Disease Parameters'!$E$14</f>
        <v>0</v>
      </c>
      <c r="J735" s="82">
        <f t="shared" si="297"/>
        <v>2.9622548171950012</v>
      </c>
      <c r="K735" s="60">
        <f t="shared" si="298"/>
        <v>0.96147505943347544</v>
      </c>
      <c r="L735" s="30">
        <f t="shared" si="299"/>
        <v>0.98499999999999999</v>
      </c>
      <c r="M735" s="27">
        <f>J735/'I Disease Parameters'!$E$12</f>
        <v>0.14811274085975007</v>
      </c>
      <c r="N735" s="27">
        <f>K735/'I Disease Parameters'!$E$13</f>
        <v>4.8073752971673774E-2</v>
      </c>
      <c r="O735" s="27">
        <f>L735/'I Disease Parameters'!$E$13</f>
        <v>4.9250000000000002E-2</v>
      </c>
      <c r="P735" s="27">
        <f>(1-L735)/'I Disease Parameters'!$E$13</f>
        <v>7.5000000000000067E-4</v>
      </c>
      <c r="Q735" s="19">
        <f t="shared" si="278"/>
        <v>606816.34215956356</v>
      </c>
      <c r="R735" s="17">
        <f t="shared" si="279"/>
        <v>1.5709306931746925E-2</v>
      </c>
      <c r="S735" s="17">
        <f t="shared" si="280"/>
        <v>0.15764094379317942</v>
      </c>
      <c r="T735" s="17">
        <f t="shared" si="281"/>
        <v>3.69775053348015E-2</v>
      </c>
      <c r="U735" s="17">
        <f t="shared" si="282"/>
        <v>5228448.5008837674</v>
      </c>
      <c r="V735" s="17">
        <f t="shared" si="283"/>
        <v>15045.812809045965</v>
      </c>
      <c r="W735" s="17">
        <f t="shared" si="284"/>
        <v>5835265.0533710867</v>
      </c>
      <c r="X735" s="18">
        <f t="shared" ca="1" si="275"/>
        <v>218477.31787760227</v>
      </c>
      <c r="Y735" s="17">
        <f t="shared" si="285"/>
        <v>133.96960346610285</v>
      </c>
      <c r="Z735" s="17">
        <f t="shared" si="286"/>
        <v>-5.4766148133124706E-4</v>
      </c>
      <c r="AA735" s="17">
        <f t="shared" si="287"/>
        <v>-5.5270036674766321E-3</v>
      </c>
      <c r="AB735" s="17">
        <f t="shared" si="288"/>
        <v>-1.2964576504272754E-3</v>
      </c>
      <c r="AC735" s="17">
        <f t="shared" si="289"/>
        <v>-71.613519822247326</v>
      </c>
      <c r="AD735" s="18">
        <f t="shared" si="290"/>
        <v>2.8705471777357161E-5</v>
      </c>
      <c r="AE735" s="19">
        <f>IF($B735&gt;$C$1,"",p_2*$Q734*($S734/$W734)+p_3*$Q734*($T734/$W734))</f>
        <v>2.7039548994818282E-3</v>
      </c>
      <c r="AF735" s="17">
        <f>IF($B735&gt;$C$1,"",p_4*$R734)</f>
        <v>2.6336288829186642E-3</v>
      </c>
      <c r="AG735" s="17">
        <f>IF($B735&gt;$C$1,"",p_5*$R734)</f>
        <v>6.1776479969697057E-4</v>
      </c>
      <c r="AH735" s="18">
        <f t="shared" si="291"/>
        <v>3.251393682615635E-3</v>
      </c>
      <c r="AI735" s="72"/>
      <c r="AJ735" s="73"/>
      <c r="AK735" s="73"/>
      <c r="AL735" s="72"/>
      <c r="AM735" s="73"/>
      <c r="AN735" s="73">
        <f t="shared" si="292"/>
        <v>518</v>
      </c>
      <c r="AO735" s="19" t="str">
        <f t="shared" ca="1" si="293"/>
        <v>-</v>
      </c>
      <c r="AP735" s="17" t="str">
        <f t="shared" ca="1" si="294"/>
        <v>-</v>
      </c>
      <c r="AQ735" s="17" t="str">
        <f t="shared" ca="1" si="295"/>
        <v>-</v>
      </c>
      <c r="AR735" s="66" t="str">
        <f t="shared" ca="1" si="296"/>
        <v>-</v>
      </c>
    </row>
    <row r="736" spans="1:44" s="1" customFormat="1" ht="12" x14ac:dyDescent="0.35">
      <c r="A736" s="84"/>
      <c r="B736" s="40">
        <f t="shared" si="276"/>
        <v>733</v>
      </c>
      <c r="C736" s="41">
        <f t="shared" si="277"/>
        <v>44584</v>
      </c>
      <c r="D736" s="28">
        <f>'I Disease Parameters'!$E$6/(1000*365)</f>
        <v>2.4383561643835616E-5</v>
      </c>
      <c r="E736" s="28">
        <f>'I Disease Parameters'!$E$7/(1000*365)</f>
        <v>1.3698630136986302E-5</v>
      </c>
      <c r="F736" s="27">
        <f>(1-'I Disease Parameters'!$E$8)/'I Disease Parameters'!$E$10</f>
        <v>0.16200000000000001</v>
      </c>
      <c r="G736" s="27">
        <f>'I Disease Parameters'!$E$8/'I Disease Parameters'!$E$11</f>
        <v>3.7999999999999999E-2</v>
      </c>
      <c r="H736" s="27">
        <f>1/'I Disease Parameters'!$E$12</f>
        <v>0.05</v>
      </c>
      <c r="I736" s="27">
        <f>'I Disease Parameters'!$E$9/'I Disease Parameters'!$E$14</f>
        <v>0</v>
      </c>
      <c r="J736" s="82">
        <f t="shared" si="297"/>
        <v>2.9622548171950012</v>
      </c>
      <c r="K736" s="60">
        <f t="shared" si="298"/>
        <v>0.96147505943347544</v>
      </c>
      <c r="L736" s="30">
        <f t="shared" si="299"/>
        <v>0.98499999999999999</v>
      </c>
      <c r="M736" s="27">
        <f>J736/'I Disease Parameters'!$E$12</f>
        <v>0.14811274085975007</v>
      </c>
      <c r="N736" s="27">
        <f>K736/'I Disease Parameters'!$E$13</f>
        <v>4.8073752971673774E-2</v>
      </c>
      <c r="O736" s="27">
        <f>L736/'I Disease Parameters'!$E$13</f>
        <v>4.9250000000000002E-2</v>
      </c>
      <c r="P736" s="27">
        <f>(1-L736)/'I Disease Parameters'!$E$13</f>
        <v>7.5000000000000067E-4</v>
      </c>
      <c r="Q736" s="19">
        <f t="shared" si="278"/>
        <v>606950.31153915566</v>
      </c>
      <c r="R736" s="17">
        <f t="shared" si="279"/>
        <v>1.5180142874998009E-2</v>
      </c>
      <c r="S736" s="17">
        <f t="shared" si="280"/>
        <v>0.15230164486147998</v>
      </c>
      <c r="T736" s="17">
        <f t="shared" si="281"/>
        <v>3.572507719029884E-2</v>
      </c>
      <c r="U736" s="17">
        <f t="shared" si="282"/>
        <v>5228376.8880047528</v>
      </c>
      <c r="V736" s="17">
        <f t="shared" si="283"/>
        <v>15045.812836779094</v>
      </c>
      <c r="W736" s="17">
        <f t="shared" si="284"/>
        <v>5835327.4027507734</v>
      </c>
      <c r="X736" s="18">
        <f t="shared" ca="1" si="275"/>
        <v>218477.31787760227</v>
      </c>
      <c r="Y736" s="17">
        <f t="shared" si="285"/>
        <v>133.96937959210481</v>
      </c>
      <c r="Z736" s="17">
        <f t="shared" si="286"/>
        <v>-5.291640567489167E-4</v>
      </c>
      <c r="AA736" s="17">
        <f t="shared" si="287"/>
        <v>-5.3392989316994321E-3</v>
      </c>
      <c r="AB736" s="17">
        <f t="shared" si="288"/>
        <v>-1.2524281445026597E-3</v>
      </c>
      <c r="AC736" s="17">
        <f t="shared" si="289"/>
        <v>-71.612879014573991</v>
      </c>
      <c r="AD736" s="18">
        <f t="shared" si="290"/>
        <v>2.773312917270232E-5</v>
      </c>
      <c r="AE736" s="19">
        <f>IF($B736&gt;$C$1,"",p_2*$Q735*($S735/$W735)+p_3*$Q735*($T735/$W735))</f>
        <v>2.6129125255858342E-3</v>
      </c>
      <c r="AF736" s="17">
        <f>IF($B736&gt;$C$1,"",p_4*$R735)</f>
        <v>2.5449077229430018E-3</v>
      </c>
      <c r="AG736" s="17">
        <f>IF($B736&gt;$C$1,"",p_5*$R735)</f>
        <v>5.9695366340638311E-4</v>
      </c>
      <c r="AH736" s="18">
        <f t="shared" si="291"/>
        <v>3.1418613863493849E-3</v>
      </c>
      <c r="AI736" s="72"/>
      <c r="AJ736" s="73"/>
      <c r="AK736" s="73"/>
      <c r="AL736" s="72"/>
      <c r="AM736" s="73"/>
      <c r="AN736" s="73">
        <f t="shared" si="292"/>
        <v>518</v>
      </c>
      <c r="AO736" s="19" t="str">
        <f t="shared" ca="1" si="293"/>
        <v>-</v>
      </c>
      <c r="AP736" s="17" t="str">
        <f t="shared" ca="1" si="294"/>
        <v>-</v>
      </c>
      <c r="AQ736" s="17" t="str">
        <f t="shared" ca="1" si="295"/>
        <v>-</v>
      </c>
      <c r="AR736" s="66" t="str">
        <f t="shared" ca="1" si="296"/>
        <v>-</v>
      </c>
    </row>
    <row r="737" spans="1:44" s="1" customFormat="1" ht="12" x14ac:dyDescent="0.35">
      <c r="A737" s="84"/>
      <c r="B737" s="40">
        <f t="shared" si="276"/>
        <v>734</v>
      </c>
      <c r="C737" s="41">
        <f t="shared" si="277"/>
        <v>44585</v>
      </c>
      <c r="D737" s="28">
        <f>'I Disease Parameters'!$E$6/(1000*365)</f>
        <v>2.4383561643835616E-5</v>
      </c>
      <c r="E737" s="28">
        <f>'I Disease Parameters'!$E$7/(1000*365)</f>
        <v>1.3698630136986302E-5</v>
      </c>
      <c r="F737" s="27">
        <f>(1-'I Disease Parameters'!$E$8)/'I Disease Parameters'!$E$10</f>
        <v>0.16200000000000001</v>
      </c>
      <c r="G737" s="27">
        <f>'I Disease Parameters'!$E$8/'I Disease Parameters'!$E$11</f>
        <v>3.7999999999999999E-2</v>
      </c>
      <c r="H737" s="27">
        <f>1/'I Disease Parameters'!$E$12</f>
        <v>0.05</v>
      </c>
      <c r="I737" s="27">
        <f>'I Disease Parameters'!$E$9/'I Disease Parameters'!$E$14</f>
        <v>0</v>
      </c>
      <c r="J737" s="82">
        <f t="shared" si="297"/>
        <v>2.9622548171950012</v>
      </c>
      <c r="K737" s="60">
        <f t="shared" si="298"/>
        <v>0.96147505943347544</v>
      </c>
      <c r="L737" s="30">
        <f t="shared" si="299"/>
        <v>0.98499999999999999</v>
      </c>
      <c r="M737" s="27">
        <f>J737/'I Disease Parameters'!$E$12</f>
        <v>0.14811274085975007</v>
      </c>
      <c r="N737" s="27">
        <f>K737/'I Disease Parameters'!$E$13</f>
        <v>4.8073752971673774E-2</v>
      </c>
      <c r="O737" s="27">
        <f>L737/'I Disease Parameters'!$E$13</f>
        <v>4.9250000000000002E-2</v>
      </c>
      <c r="P737" s="27">
        <f>(1-L737)/'I Disease Parameters'!$E$13</f>
        <v>7.5000000000000067E-4</v>
      </c>
      <c r="Q737" s="19">
        <f t="shared" si="278"/>
        <v>607084.28069181973</v>
      </c>
      <c r="R737" s="17">
        <f t="shared" si="279"/>
        <v>1.4668849874847083E-2</v>
      </c>
      <c r="S737" s="17">
        <f t="shared" si="280"/>
        <v>0.14714365944025343</v>
      </c>
      <c r="T737" s="17">
        <f t="shared" si="281"/>
        <v>3.4515179375414783E-2</v>
      </c>
      <c r="U737" s="17">
        <f t="shared" si="282"/>
        <v>5228305.2757780896</v>
      </c>
      <c r="V737" s="17">
        <f t="shared" si="283"/>
        <v>15045.812863572903</v>
      </c>
      <c r="W737" s="17">
        <f t="shared" si="284"/>
        <v>5835389.752797598</v>
      </c>
      <c r="X737" s="18">
        <f t="shared" ca="1" si="275"/>
        <v>218477.31787760227</v>
      </c>
      <c r="Y737" s="17">
        <f t="shared" si="285"/>
        <v>133.96915266406722</v>
      </c>
      <c r="Z737" s="17">
        <f t="shared" si="286"/>
        <v>-5.1129300015092562E-4</v>
      </c>
      <c r="AA737" s="17">
        <f t="shared" si="287"/>
        <v>-5.1579854212265575E-3</v>
      </c>
      <c r="AB737" s="17">
        <f t="shared" si="288"/>
        <v>-1.2098978148840575E-3</v>
      </c>
      <c r="AC737" s="17">
        <f t="shared" si="289"/>
        <v>-71.612226663157344</v>
      </c>
      <c r="AD737" s="18">
        <f t="shared" si="290"/>
        <v>2.679380850167945E-5</v>
      </c>
      <c r="AE737" s="19">
        <f>IF($B737&gt;$C$1,"",p_2*$Q736*($S736/$W736)+p_3*$Q736*($T736/$W736))</f>
        <v>2.524943522011346E-3</v>
      </c>
      <c r="AF737" s="17">
        <f>IF($B737&gt;$C$1,"",p_4*$R736)</f>
        <v>2.4591831457496773E-3</v>
      </c>
      <c r="AG737" s="17">
        <f>IF($B737&gt;$C$1,"",p_5*$R736)</f>
        <v>5.7684542924992433E-4</v>
      </c>
      <c r="AH737" s="18">
        <f t="shared" si="291"/>
        <v>3.0360285749996014E-3</v>
      </c>
      <c r="AI737" s="72"/>
      <c r="AJ737" s="73"/>
      <c r="AK737" s="73"/>
      <c r="AL737" s="72"/>
      <c r="AM737" s="73"/>
      <c r="AN737" s="73">
        <f t="shared" si="292"/>
        <v>518</v>
      </c>
      <c r="AO737" s="19" t="str">
        <f t="shared" ca="1" si="293"/>
        <v>-</v>
      </c>
      <c r="AP737" s="17" t="str">
        <f t="shared" ca="1" si="294"/>
        <v>-</v>
      </c>
      <c r="AQ737" s="17" t="str">
        <f t="shared" ca="1" si="295"/>
        <v>-</v>
      </c>
      <c r="AR737" s="66" t="str">
        <f t="shared" ca="1" si="296"/>
        <v>-</v>
      </c>
    </row>
    <row r="738" spans="1:44" s="1" customFormat="1" ht="12" x14ac:dyDescent="0.35">
      <c r="A738" s="84"/>
      <c r="B738" s="40">
        <f t="shared" si="276"/>
        <v>735</v>
      </c>
      <c r="C738" s="41">
        <f t="shared" si="277"/>
        <v>44586</v>
      </c>
      <c r="D738" s="28">
        <f>'I Disease Parameters'!$E$6/(1000*365)</f>
        <v>2.4383561643835616E-5</v>
      </c>
      <c r="E738" s="28">
        <f>'I Disease Parameters'!$E$7/(1000*365)</f>
        <v>1.3698630136986302E-5</v>
      </c>
      <c r="F738" s="27">
        <f>(1-'I Disease Parameters'!$E$8)/'I Disease Parameters'!$E$10</f>
        <v>0.16200000000000001</v>
      </c>
      <c r="G738" s="27">
        <f>'I Disease Parameters'!$E$8/'I Disease Parameters'!$E$11</f>
        <v>3.7999999999999999E-2</v>
      </c>
      <c r="H738" s="27">
        <f>1/'I Disease Parameters'!$E$12</f>
        <v>0.05</v>
      </c>
      <c r="I738" s="27">
        <f>'I Disease Parameters'!$E$9/'I Disease Parameters'!$E$14</f>
        <v>0</v>
      </c>
      <c r="J738" s="82">
        <f t="shared" si="297"/>
        <v>2.9622548171950012</v>
      </c>
      <c r="K738" s="60">
        <f t="shared" si="298"/>
        <v>0.96147505943347544</v>
      </c>
      <c r="L738" s="30">
        <f t="shared" si="299"/>
        <v>0.98499999999999999</v>
      </c>
      <c r="M738" s="27">
        <f>J738/'I Disease Parameters'!$E$12</f>
        <v>0.14811274085975007</v>
      </c>
      <c r="N738" s="27">
        <f>K738/'I Disease Parameters'!$E$13</f>
        <v>4.8073752971673774E-2</v>
      </c>
      <c r="O738" s="27">
        <f>L738/'I Disease Parameters'!$E$13</f>
        <v>4.9250000000000002E-2</v>
      </c>
      <c r="P738" s="27">
        <f>(1-L738)/'I Disease Parameters'!$E$13</f>
        <v>7.5000000000000067E-4</v>
      </c>
      <c r="Q738" s="19">
        <f t="shared" si="278"/>
        <v>607218.24961460568</v>
      </c>
      <c r="R738" s="17">
        <f t="shared" si="279"/>
        <v>1.4174822828044668E-2</v>
      </c>
      <c r="S738" s="17">
        <f t="shared" si="280"/>
        <v>0.14216081448139828</v>
      </c>
      <c r="T738" s="17">
        <f t="shared" si="281"/>
        <v>3.3346363891211858E-2</v>
      </c>
      <c r="U738" s="17">
        <f t="shared" si="282"/>
        <v>5228233.6642149286</v>
      </c>
      <c r="V738" s="17">
        <f t="shared" si="283"/>
        <v>15045.812889459286</v>
      </c>
      <c r="W738" s="17">
        <f t="shared" si="284"/>
        <v>5835452.1035115356</v>
      </c>
      <c r="X738" s="18">
        <f t="shared" ca="1" si="275"/>
        <v>218477.31787760227</v>
      </c>
      <c r="Y738" s="17">
        <f t="shared" si="285"/>
        <v>133.96892278594896</v>
      </c>
      <c r="Z738" s="17">
        <f t="shared" si="286"/>
        <v>-4.9402704680241542E-4</v>
      </c>
      <c r="AA738" s="17">
        <f t="shared" si="287"/>
        <v>-4.9828449588551482E-3</v>
      </c>
      <c r="AB738" s="17">
        <f t="shared" si="288"/>
        <v>-1.1688154842029244E-3</v>
      </c>
      <c r="AC738" s="17">
        <f t="shared" si="289"/>
        <v>-71.611563161015511</v>
      </c>
      <c r="AD738" s="18">
        <f t="shared" si="290"/>
        <v>2.5886383809847757E-5</v>
      </c>
      <c r="AE738" s="19">
        <f>IF($B738&gt;$C$1,"",p_2*$Q737*($S737/$W737)+p_3*$Q737*($T737/$W737))</f>
        <v>2.439943871315972E-3</v>
      </c>
      <c r="AF738" s="17">
        <f>IF($B738&gt;$C$1,"",p_4*$R737)</f>
        <v>2.3763536797252274E-3</v>
      </c>
      <c r="AG738" s="17">
        <f>IF($B738&gt;$C$1,"",p_5*$R737)</f>
        <v>5.5741629524418915E-4</v>
      </c>
      <c r="AH738" s="18">
        <f t="shared" si="291"/>
        <v>2.9337699749694165E-3</v>
      </c>
      <c r="AI738" s="72"/>
      <c r="AJ738" s="73"/>
      <c r="AK738" s="73"/>
      <c r="AL738" s="72"/>
      <c r="AM738" s="73"/>
      <c r="AN738" s="73">
        <f t="shared" si="292"/>
        <v>518</v>
      </c>
      <c r="AO738" s="19" t="str">
        <f t="shared" ca="1" si="293"/>
        <v>-</v>
      </c>
      <c r="AP738" s="17" t="str">
        <f t="shared" ca="1" si="294"/>
        <v>-</v>
      </c>
      <c r="AQ738" s="17" t="str">
        <f t="shared" ca="1" si="295"/>
        <v>-</v>
      </c>
      <c r="AR738" s="66" t="str">
        <f t="shared" ca="1" si="296"/>
        <v>-</v>
      </c>
    </row>
    <row r="739" spans="1:44" s="1" customFormat="1" ht="12" x14ac:dyDescent="0.35">
      <c r="A739" s="84"/>
      <c r="B739" s="40">
        <f t="shared" si="276"/>
        <v>736</v>
      </c>
      <c r="C739" s="41">
        <f t="shared" si="277"/>
        <v>44587</v>
      </c>
      <c r="D739" s="28">
        <f>'I Disease Parameters'!$E$6/(1000*365)</f>
        <v>2.4383561643835616E-5</v>
      </c>
      <c r="E739" s="28">
        <f>'I Disease Parameters'!$E$7/(1000*365)</f>
        <v>1.3698630136986302E-5</v>
      </c>
      <c r="F739" s="27">
        <f>(1-'I Disease Parameters'!$E$8)/'I Disease Parameters'!$E$10</f>
        <v>0.16200000000000001</v>
      </c>
      <c r="G739" s="27">
        <f>'I Disease Parameters'!$E$8/'I Disease Parameters'!$E$11</f>
        <v>3.7999999999999999E-2</v>
      </c>
      <c r="H739" s="27">
        <f>1/'I Disease Parameters'!$E$12</f>
        <v>0.05</v>
      </c>
      <c r="I739" s="27">
        <f>'I Disease Parameters'!$E$9/'I Disease Parameters'!$E$14</f>
        <v>0</v>
      </c>
      <c r="J739" s="82">
        <f t="shared" si="297"/>
        <v>2.9622548171950012</v>
      </c>
      <c r="K739" s="60">
        <f t="shared" si="298"/>
        <v>0.96147505943347544</v>
      </c>
      <c r="L739" s="30">
        <f t="shared" si="299"/>
        <v>0.98499999999999999</v>
      </c>
      <c r="M739" s="27">
        <f>J739/'I Disease Parameters'!$E$12</f>
        <v>0.14811274085975007</v>
      </c>
      <c r="N739" s="27">
        <f>K739/'I Disease Parameters'!$E$13</f>
        <v>4.8073752971673774E-2</v>
      </c>
      <c r="O739" s="27">
        <f>L739/'I Disease Parameters'!$E$13</f>
        <v>4.9250000000000002E-2</v>
      </c>
      <c r="P739" s="27">
        <f>(1-L739)/'I Disease Parameters'!$E$13</f>
        <v>7.5000000000000067E-4</v>
      </c>
      <c r="Q739" s="19">
        <f t="shared" si="278"/>
        <v>607352.21830466425</v>
      </c>
      <c r="R739" s="17">
        <f t="shared" si="279"/>
        <v>1.369747717231444E-2</v>
      </c>
      <c r="S739" s="17">
        <f t="shared" si="280"/>
        <v>0.13734714764705402</v>
      </c>
      <c r="T739" s="17">
        <f t="shared" si="281"/>
        <v>3.2217232164611607E-2</v>
      </c>
      <c r="U739" s="17">
        <f t="shared" si="282"/>
        <v>5228162.0533260424</v>
      </c>
      <c r="V739" s="17">
        <f t="shared" si="283"/>
        <v>15045.812914469059</v>
      </c>
      <c r="W739" s="17">
        <f t="shared" si="284"/>
        <v>5835514.4548925636</v>
      </c>
      <c r="X739" s="18">
        <f t="shared" ca="1" si="275"/>
        <v>218477.31787760227</v>
      </c>
      <c r="Y739" s="17">
        <f t="shared" si="285"/>
        <v>133.9686900585657</v>
      </c>
      <c r="Z739" s="17">
        <f t="shared" si="286"/>
        <v>-4.7734565573022761E-4</v>
      </c>
      <c r="AA739" s="17">
        <f t="shared" si="287"/>
        <v>-4.8136668343442546E-3</v>
      </c>
      <c r="AB739" s="17">
        <f t="shared" si="288"/>
        <v>-1.1291317266002507E-3</v>
      </c>
      <c r="AC739" s="17">
        <f t="shared" si="289"/>
        <v>-71.610888886265457</v>
      </c>
      <c r="AD739" s="18">
        <f t="shared" si="290"/>
        <v>2.5009772798512131E-5</v>
      </c>
      <c r="AE739" s="19">
        <f>IF($B739&gt;$C$1,"",p_2*$Q738*($S738/$W738)+p_3*$Q738*($T738/$W738))</f>
        <v>2.3578130855338845E-3</v>
      </c>
      <c r="AF739" s="17">
        <f>IF($B739&gt;$C$1,"",p_4*$R738)</f>
        <v>2.2963212981432363E-3</v>
      </c>
      <c r="AG739" s="17">
        <f>IF($B739&gt;$C$1,"",p_5*$R738)</f>
        <v>5.3864326746569738E-4</v>
      </c>
      <c r="AH739" s="18">
        <f t="shared" si="291"/>
        <v>2.8349645656089335E-3</v>
      </c>
      <c r="AI739" s="72"/>
      <c r="AJ739" s="73"/>
      <c r="AK739" s="73"/>
      <c r="AL739" s="72"/>
      <c r="AM739" s="73"/>
      <c r="AN739" s="73">
        <f t="shared" si="292"/>
        <v>518</v>
      </c>
      <c r="AO739" s="19" t="str">
        <f t="shared" ca="1" si="293"/>
        <v>-</v>
      </c>
      <c r="AP739" s="17" t="str">
        <f t="shared" ca="1" si="294"/>
        <v>-</v>
      </c>
      <c r="AQ739" s="17" t="str">
        <f t="shared" ca="1" si="295"/>
        <v>-</v>
      </c>
      <c r="AR739" s="66" t="str">
        <f t="shared" ca="1" si="296"/>
        <v>-</v>
      </c>
    </row>
    <row r="740" spans="1:44" s="1" customFormat="1" ht="12" x14ac:dyDescent="0.35">
      <c r="A740" s="84"/>
      <c r="B740" s="40">
        <f t="shared" si="276"/>
        <v>737</v>
      </c>
      <c r="C740" s="41">
        <f t="shared" si="277"/>
        <v>44588</v>
      </c>
      <c r="D740" s="28">
        <f>'I Disease Parameters'!$E$6/(1000*365)</f>
        <v>2.4383561643835616E-5</v>
      </c>
      <c r="E740" s="28">
        <f>'I Disease Parameters'!$E$7/(1000*365)</f>
        <v>1.3698630136986302E-5</v>
      </c>
      <c r="F740" s="27">
        <f>(1-'I Disease Parameters'!$E$8)/'I Disease Parameters'!$E$10</f>
        <v>0.16200000000000001</v>
      </c>
      <c r="G740" s="27">
        <f>'I Disease Parameters'!$E$8/'I Disease Parameters'!$E$11</f>
        <v>3.7999999999999999E-2</v>
      </c>
      <c r="H740" s="27">
        <f>1/'I Disease Parameters'!$E$12</f>
        <v>0.05</v>
      </c>
      <c r="I740" s="27">
        <f>'I Disease Parameters'!$E$9/'I Disease Parameters'!$E$14</f>
        <v>0</v>
      </c>
      <c r="J740" s="82">
        <f t="shared" si="297"/>
        <v>2.9622548171950012</v>
      </c>
      <c r="K740" s="60">
        <f t="shared" si="298"/>
        <v>0.96147505943347544</v>
      </c>
      <c r="L740" s="30">
        <f t="shared" si="299"/>
        <v>0.98499999999999999</v>
      </c>
      <c r="M740" s="27">
        <f>J740/'I Disease Parameters'!$E$12</f>
        <v>0.14811274085975007</v>
      </c>
      <c r="N740" s="27">
        <f>K740/'I Disease Parameters'!$E$13</f>
        <v>4.8073752971673774E-2</v>
      </c>
      <c r="O740" s="27">
        <f>L740/'I Disease Parameters'!$E$13</f>
        <v>4.9250000000000002E-2</v>
      </c>
      <c r="P740" s="27">
        <f>(1-L740)/'I Disease Parameters'!$E$13</f>
        <v>7.5000000000000067E-4</v>
      </c>
      <c r="Q740" s="19">
        <f t="shared" si="278"/>
        <v>607486.18675924314</v>
      </c>
      <c r="R740" s="17">
        <f t="shared" si="279"/>
        <v>1.3236248187287695E-2</v>
      </c>
      <c r="S740" s="17">
        <f t="shared" si="280"/>
        <v>0.13269690009884028</v>
      </c>
      <c r="T740" s="17">
        <f t="shared" si="281"/>
        <v>3.1126433356981516E-2</v>
      </c>
      <c r="U740" s="17">
        <f t="shared" si="282"/>
        <v>5228090.4431218337</v>
      </c>
      <c r="V740" s="17">
        <f t="shared" si="283"/>
        <v>15045.812938631983</v>
      </c>
      <c r="W740" s="17">
        <f t="shared" si="284"/>
        <v>5835576.806940658</v>
      </c>
      <c r="X740" s="18">
        <f t="shared" ca="1" si="275"/>
        <v>218477.31787760227</v>
      </c>
      <c r="Y740" s="17">
        <f t="shared" si="285"/>
        <v>133.9684545788914</v>
      </c>
      <c r="Z740" s="17">
        <f t="shared" si="286"/>
        <v>-4.6122898502674523E-4</v>
      </c>
      <c r="AA740" s="17">
        <f t="shared" si="287"/>
        <v>-4.6502475482137484E-3</v>
      </c>
      <c r="AB740" s="17">
        <f t="shared" si="288"/>
        <v>-1.0907988076300917E-3</v>
      </c>
      <c r="AC740" s="17">
        <f t="shared" si="289"/>
        <v>-71.610204208642244</v>
      </c>
      <c r="AD740" s="18">
        <f t="shared" si="290"/>
        <v>2.4162924091797322E-5</v>
      </c>
      <c r="AE740" s="19">
        <f>IF($B740&gt;$C$1,"",p_2*$Q739*($S739/$W739)+p_3*$Q739*($T739/$W739))</f>
        <v>2.278454086109737E-3</v>
      </c>
      <c r="AF740" s="17">
        <f>IF($B740&gt;$C$1,"",p_4*$R739)</f>
        <v>2.2189913019149392E-3</v>
      </c>
      <c r="AG740" s="17">
        <f>IF($B740&gt;$C$1,"",p_5*$R739)</f>
        <v>5.2050413254794872E-4</v>
      </c>
      <c r="AH740" s="18">
        <f t="shared" si="291"/>
        <v>2.7394954344628882E-3</v>
      </c>
      <c r="AI740" s="72"/>
      <c r="AJ740" s="73"/>
      <c r="AK740" s="73"/>
      <c r="AL740" s="72"/>
      <c r="AM740" s="73"/>
      <c r="AN740" s="73">
        <f t="shared" si="292"/>
        <v>518</v>
      </c>
      <c r="AO740" s="19" t="str">
        <f t="shared" ca="1" si="293"/>
        <v>-</v>
      </c>
      <c r="AP740" s="17" t="str">
        <f t="shared" ca="1" si="294"/>
        <v>-</v>
      </c>
      <c r="AQ740" s="17" t="str">
        <f t="shared" ca="1" si="295"/>
        <v>-</v>
      </c>
      <c r="AR740" s="66" t="str">
        <f t="shared" ca="1" si="296"/>
        <v>-</v>
      </c>
    </row>
    <row r="741" spans="1:44" s="1" customFormat="1" ht="12" x14ac:dyDescent="0.35">
      <c r="A741" s="84"/>
      <c r="B741" s="40">
        <f t="shared" si="276"/>
        <v>738</v>
      </c>
      <c r="C741" s="41">
        <f t="shared" si="277"/>
        <v>44589</v>
      </c>
      <c r="D741" s="28">
        <f>'I Disease Parameters'!$E$6/(1000*365)</f>
        <v>2.4383561643835616E-5</v>
      </c>
      <c r="E741" s="28">
        <f>'I Disease Parameters'!$E$7/(1000*365)</f>
        <v>1.3698630136986302E-5</v>
      </c>
      <c r="F741" s="27">
        <f>(1-'I Disease Parameters'!$E$8)/'I Disease Parameters'!$E$10</f>
        <v>0.16200000000000001</v>
      </c>
      <c r="G741" s="27">
        <f>'I Disease Parameters'!$E$8/'I Disease Parameters'!$E$11</f>
        <v>3.7999999999999999E-2</v>
      </c>
      <c r="H741" s="27">
        <f>1/'I Disease Parameters'!$E$12</f>
        <v>0.05</v>
      </c>
      <c r="I741" s="27">
        <f>'I Disease Parameters'!$E$9/'I Disease Parameters'!$E$14</f>
        <v>0</v>
      </c>
      <c r="J741" s="82">
        <f t="shared" si="297"/>
        <v>2.9622548171950012</v>
      </c>
      <c r="K741" s="60">
        <f t="shared" si="298"/>
        <v>0.96147505943347544</v>
      </c>
      <c r="L741" s="30">
        <f t="shared" si="299"/>
        <v>0.98499999999999999</v>
      </c>
      <c r="M741" s="27">
        <f>J741/'I Disease Parameters'!$E$12</f>
        <v>0.14811274085975007</v>
      </c>
      <c r="N741" s="27">
        <f>K741/'I Disease Parameters'!$E$13</f>
        <v>4.8073752971673774E-2</v>
      </c>
      <c r="O741" s="27">
        <f>L741/'I Disease Parameters'!$E$13</f>
        <v>4.9250000000000002E-2</v>
      </c>
      <c r="P741" s="27">
        <f>(1-L741)/'I Disease Parameters'!$E$13</f>
        <v>7.5000000000000067E-4</v>
      </c>
      <c r="Q741" s="19">
        <f t="shared" si="278"/>
        <v>607620.15497568366</v>
      </c>
      <c r="R741" s="17">
        <f t="shared" si="279"/>
        <v>1.2790590319289195E-2</v>
      </c>
      <c r="S741" s="17">
        <f t="shared" si="280"/>
        <v>0.12820450953448409</v>
      </c>
      <c r="T741" s="17">
        <f t="shared" si="281"/>
        <v>3.0072662730751331E-2</v>
      </c>
      <c r="U741" s="17">
        <f t="shared" si="282"/>
        <v>5228018.8336123526</v>
      </c>
      <c r="V741" s="17">
        <f t="shared" si="283"/>
        <v>15045.812961976808</v>
      </c>
      <c r="W741" s="17">
        <f t="shared" si="284"/>
        <v>5835639.1596557992</v>
      </c>
      <c r="X741" s="18">
        <f t="shared" ca="1" si="275"/>
        <v>218477.31787760227</v>
      </c>
      <c r="Y741" s="17">
        <f t="shared" si="285"/>
        <v>133.96821644052397</v>
      </c>
      <c r="Z741" s="17">
        <f t="shared" si="286"/>
        <v>-4.4565786799849981E-4</v>
      </c>
      <c r="AA741" s="17">
        <f t="shared" si="287"/>
        <v>-4.4923905643561857E-3</v>
      </c>
      <c r="AB741" s="17">
        <f t="shared" si="288"/>
        <v>-1.0537706262301848E-3</v>
      </c>
      <c r="AC741" s="17">
        <f t="shared" si="289"/>
        <v>-71.609509481117129</v>
      </c>
      <c r="AD741" s="18">
        <f t="shared" si="290"/>
        <v>2.3344824512605555E-5</v>
      </c>
      <c r="AE741" s="19">
        <f>IF($B741&gt;$C$1,"",p_2*$Q740*($S740/$W740)+p_3*$Q740*($T740/$W740))</f>
        <v>2.2017730879273592E-3</v>
      </c>
      <c r="AF741" s="17">
        <f>IF($B741&gt;$C$1,"",p_4*$R740)</f>
        <v>2.1442722063406065E-3</v>
      </c>
      <c r="AG741" s="17">
        <f>IF($B741&gt;$C$1,"",p_5*$R740)</f>
        <v>5.0297743111693235E-4</v>
      </c>
      <c r="AH741" s="18">
        <f t="shared" si="291"/>
        <v>2.647249637457539E-3</v>
      </c>
      <c r="AI741" s="72"/>
      <c r="AJ741" s="73"/>
      <c r="AK741" s="73"/>
      <c r="AL741" s="72"/>
      <c r="AM741" s="73"/>
      <c r="AN741" s="73">
        <f t="shared" si="292"/>
        <v>518</v>
      </c>
      <c r="AO741" s="19" t="str">
        <f t="shared" ca="1" si="293"/>
        <v>-</v>
      </c>
      <c r="AP741" s="17" t="str">
        <f t="shared" ca="1" si="294"/>
        <v>-</v>
      </c>
      <c r="AQ741" s="17" t="str">
        <f t="shared" ca="1" si="295"/>
        <v>-</v>
      </c>
      <c r="AR741" s="66" t="str">
        <f t="shared" ca="1" si="296"/>
        <v>-</v>
      </c>
    </row>
    <row r="742" spans="1:44" s="1" customFormat="1" ht="12" x14ac:dyDescent="0.35">
      <c r="A742" s="84"/>
      <c r="B742" s="40">
        <f t="shared" si="276"/>
        <v>739</v>
      </c>
      <c r="C742" s="41">
        <f t="shared" si="277"/>
        <v>44590</v>
      </c>
      <c r="D742" s="28">
        <f>'I Disease Parameters'!$E$6/(1000*365)</f>
        <v>2.4383561643835616E-5</v>
      </c>
      <c r="E742" s="28">
        <f>'I Disease Parameters'!$E$7/(1000*365)</f>
        <v>1.3698630136986302E-5</v>
      </c>
      <c r="F742" s="27">
        <f>(1-'I Disease Parameters'!$E$8)/'I Disease Parameters'!$E$10</f>
        <v>0.16200000000000001</v>
      </c>
      <c r="G742" s="27">
        <f>'I Disease Parameters'!$E$8/'I Disease Parameters'!$E$11</f>
        <v>3.7999999999999999E-2</v>
      </c>
      <c r="H742" s="27">
        <f>1/'I Disease Parameters'!$E$12</f>
        <v>0.05</v>
      </c>
      <c r="I742" s="27">
        <f>'I Disease Parameters'!$E$9/'I Disease Parameters'!$E$14</f>
        <v>0</v>
      </c>
      <c r="J742" s="82">
        <f t="shared" si="297"/>
        <v>2.9622548171950012</v>
      </c>
      <c r="K742" s="60">
        <f t="shared" si="298"/>
        <v>0.96147505943347544</v>
      </c>
      <c r="L742" s="30">
        <f t="shared" si="299"/>
        <v>0.98499999999999999</v>
      </c>
      <c r="M742" s="27">
        <f>J742/'I Disease Parameters'!$E$12</f>
        <v>0.14811274085975007</v>
      </c>
      <c r="N742" s="27">
        <f>K742/'I Disease Parameters'!$E$13</f>
        <v>4.8073752971673774E-2</v>
      </c>
      <c r="O742" s="27">
        <f>L742/'I Disease Parameters'!$E$13</f>
        <v>4.9250000000000002E-2</v>
      </c>
      <c r="P742" s="27">
        <f>(1-L742)/'I Disease Parameters'!$E$13</f>
        <v>7.5000000000000067E-4</v>
      </c>
      <c r="Q742" s="19">
        <f t="shared" si="278"/>
        <v>607754.12295141804</v>
      </c>
      <c r="R742" s="17">
        <f t="shared" si="279"/>
        <v>1.2359976529158549E-2</v>
      </c>
      <c r="S742" s="17">
        <f t="shared" si="280"/>
        <v>0.12386460346332673</v>
      </c>
      <c r="T742" s="17">
        <f t="shared" si="281"/>
        <v>2.9054660072062768E-2</v>
      </c>
      <c r="U742" s="17">
        <f t="shared" si="282"/>
        <v>5227947.2248073053</v>
      </c>
      <c r="V742" s="17">
        <f t="shared" si="283"/>
        <v>15045.812984531305</v>
      </c>
      <c r="W742" s="17">
        <f t="shared" si="284"/>
        <v>5835701.5130379638</v>
      </c>
      <c r="X742" s="18">
        <f t="shared" ca="1" si="275"/>
        <v>218477.31787760227</v>
      </c>
      <c r="Y742" s="17">
        <f t="shared" si="285"/>
        <v>133.9679757343838</v>
      </c>
      <c r="Z742" s="17">
        <f t="shared" si="286"/>
        <v>-4.306137901306465E-4</v>
      </c>
      <c r="AA742" s="17">
        <f t="shared" si="287"/>
        <v>-4.3399060711573623E-3</v>
      </c>
      <c r="AB742" s="17">
        <f t="shared" si="288"/>
        <v>-1.0180026586885625E-3</v>
      </c>
      <c r="AC742" s="17">
        <f t="shared" si="289"/>
        <v>-71.608805047348142</v>
      </c>
      <c r="AD742" s="18">
        <f t="shared" si="290"/>
        <v>2.2554497263627127E-5</v>
      </c>
      <c r="AE742" s="19">
        <f>IF($B742&gt;$C$1,"",p_2*$Q741*($S741/$W741)+p_3*$Q741*($T741/$W741))</f>
        <v>2.1276794872932101E-3</v>
      </c>
      <c r="AF742" s="17">
        <f>IF($B742&gt;$C$1,"",p_4*$R741)</f>
        <v>2.0720756317248496E-3</v>
      </c>
      <c r="AG742" s="17">
        <f>IF($B742&gt;$C$1,"",p_5*$R741)</f>
        <v>4.8604243213298939E-4</v>
      </c>
      <c r="AH742" s="18">
        <f t="shared" si="291"/>
        <v>2.558118063857839E-3</v>
      </c>
      <c r="AI742" s="72"/>
      <c r="AJ742" s="73"/>
      <c r="AK742" s="73"/>
      <c r="AL742" s="72"/>
      <c r="AM742" s="73"/>
      <c r="AN742" s="73">
        <f t="shared" si="292"/>
        <v>518</v>
      </c>
      <c r="AO742" s="19" t="str">
        <f t="shared" ca="1" si="293"/>
        <v>-</v>
      </c>
      <c r="AP742" s="17" t="str">
        <f t="shared" ca="1" si="294"/>
        <v>-</v>
      </c>
      <c r="AQ742" s="17" t="str">
        <f t="shared" ca="1" si="295"/>
        <v>-</v>
      </c>
      <c r="AR742" s="66" t="str">
        <f t="shared" ca="1" si="296"/>
        <v>-</v>
      </c>
    </row>
    <row r="743" spans="1:44" s="1" customFormat="1" ht="12" x14ac:dyDescent="0.35">
      <c r="A743" s="84"/>
      <c r="B743" s="40">
        <f t="shared" si="276"/>
        <v>740</v>
      </c>
      <c r="C743" s="41">
        <f t="shared" si="277"/>
        <v>44591</v>
      </c>
      <c r="D743" s="28">
        <f>'I Disease Parameters'!$E$6/(1000*365)</f>
        <v>2.4383561643835616E-5</v>
      </c>
      <c r="E743" s="28">
        <f>'I Disease Parameters'!$E$7/(1000*365)</f>
        <v>1.3698630136986302E-5</v>
      </c>
      <c r="F743" s="27">
        <f>(1-'I Disease Parameters'!$E$8)/'I Disease Parameters'!$E$10</f>
        <v>0.16200000000000001</v>
      </c>
      <c r="G743" s="27">
        <f>'I Disease Parameters'!$E$8/'I Disease Parameters'!$E$11</f>
        <v>3.7999999999999999E-2</v>
      </c>
      <c r="H743" s="27">
        <f>1/'I Disease Parameters'!$E$12</f>
        <v>0.05</v>
      </c>
      <c r="I743" s="27">
        <f>'I Disease Parameters'!$E$9/'I Disease Parameters'!$E$14</f>
        <v>0</v>
      </c>
      <c r="J743" s="82">
        <f t="shared" si="297"/>
        <v>2.9622548171950012</v>
      </c>
      <c r="K743" s="60">
        <f t="shared" si="298"/>
        <v>0.96147505943347544</v>
      </c>
      <c r="L743" s="30">
        <f t="shared" si="299"/>
        <v>0.98499999999999999</v>
      </c>
      <c r="M743" s="27">
        <f>J743/'I Disease Parameters'!$E$12</f>
        <v>0.14811274085975007</v>
      </c>
      <c r="N743" s="27">
        <f>K743/'I Disease Parameters'!$E$13</f>
        <v>4.8073752971673774E-2</v>
      </c>
      <c r="O743" s="27">
        <f>L743/'I Disease Parameters'!$E$13</f>
        <v>4.9250000000000002E-2</v>
      </c>
      <c r="P743" s="27">
        <f>(1-L743)/'I Disease Parameters'!$E$13</f>
        <v>7.5000000000000067E-4</v>
      </c>
      <c r="Q743" s="19">
        <f t="shared" si="278"/>
        <v>607888.09068396594</v>
      </c>
      <c r="R743" s="17">
        <f t="shared" si="279"/>
        <v>1.1943897662319274E-2</v>
      </c>
      <c r="S743" s="17">
        <f t="shared" si="280"/>
        <v>0.11967199271249415</v>
      </c>
      <c r="T743" s="17">
        <f t="shared" si="281"/>
        <v>2.807120816752557E-2</v>
      </c>
      <c r="U743" s="17">
        <f t="shared" si="282"/>
        <v>5227875.6167160682</v>
      </c>
      <c r="V743" s="17">
        <f t="shared" si="283"/>
        <v>15045.8130063223</v>
      </c>
      <c r="W743" s="17">
        <f t="shared" si="284"/>
        <v>5835763.8670871332</v>
      </c>
      <c r="X743" s="18">
        <f t="shared" ca="1" si="275"/>
        <v>218477.31787760227</v>
      </c>
      <c r="Y743" s="17">
        <f t="shared" si="285"/>
        <v>133.96773254789878</v>
      </c>
      <c r="Z743" s="17">
        <f t="shared" si="286"/>
        <v>-4.1607886683927425E-4</v>
      </c>
      <c r="AA743" s="17">
        <f t="shared" si="287"/>
        <v>-4.1926107508325761E-3</v>
      </c>
      <c r="AB743" s="17">
        <f t="shared" si="288"/>
        <v>-9.8345190453719838E-4</v>
      </c>
      <c r="AC743" s="17">
        <f t="shared" si="289"/>
        <v>-71.608091237023473</v>
      </c>
      <c r="AD743" s="18">
        <f t="shared" si="290"/>
        <v>2.1790994651382789E-5</v>
      </c>
      <c r="AE743" s="19">
        <f>IF($B743&gt;$C$1,"",p_2*$Q742*($S742/$W742)+p_3*$Q742*($T742/$W742))</f>
        <v>2.0560857537394108E-3</v>
      </c>
      <c r="AF743" s="17">
        <f>IF($B743&gt;$C$1,"",p_4*$R742)</f>
        <v>2.0023161977236847E-3</v>
      </c>
      <c r="AG743" s="17">
        <f>IF($B743&gt;$C$1,"",p_5*$R742)</f>
        <v>4.6967910810802484E-4</v>
      </c>
      <c r="AH743" s="18">
        <f t="shared" si="291"/>
        <v>2.4719953058317096E-3</v>
      </c>
      <c r="AI743" s="72"/>
      <c r="AJ743" s="73"/>
      <c r="AK743" s="73"/>
      <c r="AL743" s="72"/>
      <c r="AM743" s="73"/>
      <c r="AN743" s="73">
        <f t="shared" si="292"/>
        <v>518</v>
      </c>
      <c r="AO743" s="19" t="str">
        <f t="shared" ca="1" si="293"/>
        <v>-</v>
      </c>
      <c r="AP743" s="17" t="str">
        <f t="shared" ca="1" si="294"/>
        <v>-</v>
      </c>
      <c r="AQ743" s="17" t="str">
        <f t="shared" ca="1" si="295"/>
        <v>-</v>
      </c>
      <c r="AR743" s="66" t="str">
        <f t="shared" ca="1" si="296"/>
        <v>-</v>
      </c>
    </row>
    <row r="744" spans="1:44" s="1" customFormat="1" ht="12" x14ac:dyDescent="0.35">
      <c r="A744" s="84"/>
      <c r="B744" s="40">
        <f t="shared" si="276"/>
        <v>741</v>
      </c>
      <c r="C744" s="41">
        <f t="shared" si="277"/>
        <v>44592</v>
      </c>
      <c r="D744" s="28">
        <f>'I Disease Parameters'!$E$6/(1000*365)</f>
        <v>2.4383561643835616E-5</v>
      </c>
      <c r="E744" s="28">
        <f>'I Disease Parameters'!$E$7/(1000*365)</f>
        <v>1.3698630136986302E-5</v>
      </c>
      <c r="F744" s="27">
        <f>(1-'I Disease Parameters'!$E$8)/'I Disease Parameters'!$E$10</f>
        <v>0.16200000000000001</v>
      </c>
      <c r="G744" s="27">
        <f>'I Disease Parameters'!$E$8/'I Disease Parameters'!$E$11</f>
        <v>3.7999999999999999E-2</v>
      </c>
      <c r="H744" s="27">
        <f>1/'I Disease Parameters'!$E$12</f>
        <v>0.05</v>
      </c>
      <c r="I744" s="27">
        <f>'I Disease Parameters'!$E$9/'I Disease Parameters'!$E$14</f>
        <v>0</v>
      </c>
      <c r="J744" s="82">
        <f t="shared" si="297"/>
        <v>2.9622548171950012</v>
      </c>
      <c r="K744" s="60">
        <f t="shared" si="298"/>
        <v>0.96147505943347544</v>
      </c>
      <c r="L744" s="30">
        <f t="shared" si="299"/>
        <v>0.98499999999999999</v>
      </c>
      <c r="M744" s="27">
        <f>J744/'I Disease Parameters'!$E$12</f>
        <v>0.14811274085975007</v>
      </c>
      <c r="N744" s="27">
        <f>K744/'I Disease Parameters'!$E$13</f>
        <v>4.8073752971673774E-2</v>
      </c>
      <c r="O744" s="27">
        <f>L744/'I Disease Parameters'!$E$13</f>
        <v>4.9250000000000002E-2</v>
      </c>
      <c r="P744" s="27">
        <f>(1-L744)/'I Disease Parameters'!$E$13</f>
        <v>7.5000000000000067E-4</v>
      </c>
      <c r="Q744" s="19">
        <f t="shared" si="278"/>
        <v>608022.05817093165</v>
      </c>
      <c r="R744" s="17">
        <f t="shared" si="279"/>
        <v>1.1541861840334709E-2</v>
      </c>
      <c r="S744" s="17">
        <f t="shared" si="280"/>
        <v>0.11562166515579923</v>
      </c>
      <c r="T744" s="17">
        <f t="shared" si="281"/>
        <v>2.712113133321924E-2</v>
      </c>
      <c r="U744" s="17">
        <f t="shared" si="282"/>
        <v>5227804.0093476996</v>
      </c>
      <c r="V744" s="17">
        <f t="shared" si="283"/>
        <v>15045.813027375705</v>
      </c>
      <c r="W744" s="17">
        <f t="shared" si="284"/>
        <v>5835826.2218032898</v>
      </c>
      <c r="X744" s="18">
        <f t="shared" ca="1" si="275"/>
        <v>218477.31787760227</v>
      </c>
      <c r="Y744" s="17">
        <f t="shared" si="285"/>
        <v>133.96748696570285</v>
      </c>
      <c r="Z744" s="17">
        <f t="shared" si="286"/>
        <v>-4.0203582198456572E-4</v>
      </c>
      <c r="AA744" s="17">
        <f t="shared" si="287"/>
        <v>-4.0503275566949187E-3</v>
      </c>
      <c r="AB744" s="17">
        <f t="shared" si="288"/>
        <v>-9.5007683430632997E-4</v>
      </c>
      <c r="AC744" s="17">
        <f t="shared" si="289"/>
        <v>-71.607368368655443</v>
      </c>
      <c r="AD744" s="18">
        <f t="shared" si="290"/>
        <v>2.1053405362181365E-5</v>
      </c>
      <c r="AE744" s="19">
        <f>IF($B744&gt;$C$1,"",p_2*$Q743*($S743/$W743)+p_3*$Q743*($T743/$W743))</f>
        <v>1.9869073255157593E-3</v>
      </c>
      <c r="AF744" s="17">
        <f>IF($B744&gt;$C$1,"",p_4*$R743)</f>
        <v>1.9349114212957226E-3</v>
      </c>
      <c r="AG744" s="17">
        <f>IF($B744&gt;$C$1,"",p_5*$R743)</f>
        <v>4.5386811116813244E-4</v>
      </c>
      <c r="AH744" s="18">
        <f t="shared" si="291"/>
        <v>2.3887795324638549E-3</v>
      </c>
      <c r="AI744" s="72"/>
      <c r="AJ744" s="73"/>
      <c r="AK744" s="73"/>
      <c r="AL744" s="72"/>
      <c r="AM744" s="73"/>
      <c r="AN744" s="73">
        <f t="shared" si="292"/>
        <v>518</v>
      </c>
      <c r="AO744" s="19" t="str">
        <f t="shared" ca="1" si="293"/>
        <v>-</v>
      </c>
      <c r="AP744" s="17" t="str">
        <f t="shared" ca="1" si="294"/>
        <v>-</v>
      </c>
      <c r="AQ744" s="17" t="str">
        <f t="shared" ca="1" si="295"/>
        <v>-</v>
      </c>
      <c r="AR744" s="66" t="str">
        <f t="shared" ca="1" si="296"/>
        <v>-</v>
      </c>
    </row>
    <row r="745" spans="1:44" s="1" customFormat="1" ht="12" x14ac:dyDescent="0.35">
      <c r="A745" s="84"/>
      <c r="B745" s="40">
        <f t="shared" si="276"/>
        <v>742</v>
      </c>
      <c r="C745" s="41">
        <f t="shared" si="277"/>
        <v>44593</v>
      </c>
      <c r="D745" s="28">
        <f>'I Disease Parameters'!$E$6/(1000*365)</f>
        <v>2.4383561643835616E-5</v>
      </c>
      <c r="E745" s="28">
        <f>'I Disease Parameters'!$E$7/(1000*365)</f>
        <v>1.3698630136986302E-5</v>
      </c>
      <c r="F745" s="27">
        <f>(1-'I Disease Parameters'!$E$8)/'I Disease Parameters'!$E$10</f>
        <v>0.16200000000000001</v>
      </c>
      <c r="G745" s="27">
        <f>'I Disease Parameters'!$E$8/'I Disease Parameters'!$E$11</f>
        <v>3.7999999999999999E-2</v>
      </c>
      <c r="H745" s="27">
        <f>1/'I Disease Parameters'!$E$12</f>
        <v>0.05</v>
      </c>
      <c r="I745" s="27">
        <f>'I Disease Parameters'!$E$9/'I Disease Parameters'!$E$14</f>
        <v>0</v>
      </c>
      <c r="J745" s="82">
        <f t="shared" si="297"/>
        <v>2.9622548171950012</v>
      </c>
      <c r="K745" s="60">
        <f t="shared" si="298"/>
        <v>0.96147505943347544</v>
      </c>
      <c r="L745" s="30">
        <f t="shared" si="299"/>
        <v>0.98499999999999999</v>
      </c>
      <c r="M745" s="27">
        <f>J745/'I Disease Parameters'!$E$12</f>
        <v>0.14811274085975007</v>
      </c>
      <c r="N745" s="27">
        <f>K745/'I Disease Parameters'!$E$13</f>
        <v>4.8073752971673774E-2</v>
      </c>
      <c r="O745" s="27">
        <f>L745/'I Disease Parameters'!$E$13</f>
        <v>4.9250000000000002E-2</v>
      </c>
      <c r="P745" s="27">
        <f>(1-L745)/'I Disease Parameters'!$E$13</f>
        <v>7.5000000000000067E-4</v>
      </c>
      <c r="Q745" s="19">
        <f t="shared" si="278"/>
        <v>608156.02541000117</v>
      </c>
      <c r="R745" s="17">
        <f t="shared" si="279"/>
        <v>1.1153393873215988E-2</v>
      </c>
      <c r="S745" s="17">
        <f t="shared" si="280"/>
        <v>0.11170877965771671</v>
      </c>
      <c r="T745" s="17">
        <f t="shared" si="281"/>
        <v>2.6203293994143968E-2</v>
      </c>
      <c r="U745" s="17">
        <f t="shared" si="282"/>
        <v>5227732.4027109463</v>
      </c>
      <c r="V745" s="17">
        <f t="shared" si="283"/>
        <v>15045.813047716554</v>
      </c>
      <c r="W745" s="17">
        <f t="shared" si="284"/>
        <v>5835888.577186415</v>
      </c>
      <c r="X745" s="18">
        <f t="shared" ca="1" si="275"/>
        <v>218477.31787760227</v>
      </c>
      <c r="Y745" s="17">
        <f t="shared" si="285"/>
        <v>133.96723906951956</v>
      </c>
      <c r="Z745" s="17">
        <f t="shared" si="286"/>
        <v>-3.8846796711872016E-4</v>
      </c>
      <c r="AA745" s="17">
        <f t="shared" si="287"/>
        <v>-3.9128854980825245E-3</v>
      </c>
      <c r="AB745" s="17">
        <f t="shared" si="288"/>
        <v>-9.1783733907527254E-4</v>
      </c>
      <c r="AC745" s="17">
        <f t="shared" si="289"/>
        <v>-71.606636753305793</v>
      </c>
      <c r="AD745" s="18">
        <f t="shared" si="290"/>
        <v>2.034084900515154E-5</v>
      </c>
      <c r="AE745" s="19">
        <f>IF($B745&gt;$C$1,"",p_2*$Q744*($S744/$W744)+p_3*$Q744*($T744/$W744))</f>
        <v>1.920062508644665E-3</v>
      </c>
      <c r="AF745" s="17">
        <f>IF($B745&gt;$C$1,"",p_4*$R744)</f>
        <v>1.8697816181342229E-3</v>
      </c>
      <c r="AG745" s="17">
        <f>IF($B745&gt;$C$1,"",p_5*$R744)</f>
        <v>4.3859074993271894E-4</v>
      </c>
      <c r="AH745" s="18">
        <f t="shared" si="291"/>
        <v>2.3083723680669419E-3</v>
      </c>
      <c r="AI745" s="72"/>
      <c r="AJ745" s="73"/>
      <c r="AK745" s="73"/>
      <c r="AL745" s="72"/>
      <c r="AM745" s="73"/>
      <c r="AN745" s="73">
        <f t="shared" si="292"/>
        <v>518</v>
      </c>
      <c r="AO745" s="19" t="str">
        <f t="shared" ca="1" si="293"/>
        <v>-</v>
      </c>
      <c r="AP745" s="17" t="str">
        <f t="shared" ca="1" si="294"/>
        <v>-</v>
      </c>
      <c r="AQ745" s="17" t="str">
        <f t="shared" ca="1" si="295"/>
        <v>-</v>
      </c>
      <c r="AR745" s="66" t="str">
        <f t="shared" ca="1" si="296"/>
        <v>-</v>
      </c>
    </row>
    <row r="746" spans="1:44" s="1" customFormat="1" ht="12" x14ac:dyDescent="0.35">
      <c r="A746" s="84"/>
      <c r="B746" s="40">
        <f t="shared" si="276"/>
        <v>743</v>
      </c>
      <c r="C746" s="41">
        <f t="shared" si="277"/>
        <v>44594</v>
      </c>
      <c r="D746" s="28">
        <f>'I Disease Parameters'!$E$6/(1000*365)</f>
        <v>2.4383561643835616E-5</v>
      </c>
      <c r="E746" s="28">
        <f>'I Disease Parameters'!$E$7/(1000*365)</f>
        <v>1.3698630136986302E-5</v>
      </c>
      <c r="F746" s="27">
        <f>(1-'I Disease Parameters'!$E$8)/'I Disease Parameters'!$E$10</f>
        <v>0.16200000000000001</v>
      </c>
      <c r="G746" s="27">
        <f>'I Disease Parameters'!$E$8/'I Disease Parameters'!$E$11</f>
        <v>3.7999999999999999E-2</v>
      </c>
      <c r="H746" s="27">
        <f>1/'I Disease Parameters'!$E$12</f>
        <v>0.05</v>
      </c>
      <c r="I746" s="27">
        <f>'I Disease Parameters'!$E$9/'I Disease Parameters'!$E$14</f>
        <v>0</v>
      </c>
      <c r="J746" s="82">
        <f t="shared" si="297"/>
        <v>2.9622548171950012</v>
      </c>
      <c r="K746" s="60">
        <f t="shared" si="298"/>
        <v>0.96147505943347544</v>
      </c>
      <c r="L746" s="30">
        <f t="shared" si="299"/>
        <v>0.98499999999999999</v>
      </c>
      <c r="M746" s="27">
        <f>J746/'I Disease Parameters'!$E$12</f>
        <v>0.14811274085975007</v>
      </c>
      <c r="N746" s="27">
        <f>K746/'I Disease Parameters'!$E$13</f>
        <v>4.8073752971673774E-2</v>
      </c>
      <c r="O746" s="27">
        <f>L746/'I Disease Parameters'!$E$13</f>
        <v>4.9250000000000002E-2</v>
      </c>
      <c r="P746" s="27">
        <f>(1-L746)/'I Disease Parameters'!$E$13</f>
        <v>7.5000000000000067E-4</v>
      </c>
      <c r="Q746" s="19">
        <f t="shared" si="278"/>
        <v>608289.99239893944</v>
      </c>
      <c r="R746" s="17">
        <f t="shared" si="279"/>
        <v>1.077803469177255E-2</v>
      </c>
      <c r="S746" s="17">
        <f t="shared" si="280"/>
        <v>0.10792866022503626</v>
      </c>
      <c r="T746" s="17">
        <f t="shared" si="281"/>
        <v>2.5316599312386178E-2</v>
      </c>
      <c r="U746" s="17">
        <f t="shared" si="282"/>
        <v>5227660.7968142573</v>
      </c>
      <c r="V746" s="17">
        <f t="shared" si="283"/>
        <v>15045.813067369025</v>
      </c>
      <c r="W746" s="17">
        <f t="shared" si="284"/>
        <v>5835950.9332364909</v>
      </c>
      <c r="X746" s="18">
        <f t="shared" ca="1" si="275"/>
        <v>218477.31787760227</v>
      </c>
      <c r="Y746" s="17">
        <f t="shared" si="285"/>
        <v>133.96698893827852</v>
      </c>
      <c r="Z746" s="17">
        <f t="shared" si="286"/>
        <v>-3.7535918144343886E-4</v>
      </c>
      <c r="AA746" s="17">
        <f t="shared" si="287"/>
        <v>-3.7801194326804455E-3</v>
      </c>
      <c r="AB746" s="17">
        <f t="shared" si="288"/>
        <v>-8.8669468175778948E-4</v>
      </c>
      <c r="AC746" s="17">
        <f t="shared" si="289"/>
        <v>-71.605896688997746</v>
      </c>
      <c r="AD746" s="18">
        <f t="shared" si="290"/>
        <v>1.9652470655273646E-5</v>
      </c>
      <c r="AE746" s="19">
        <f>IF($B746&gt;$C$1,"",p_2*$Q745*($S745/$W745)+p_3*$Q745*($T745/$W745))</f>
        <v>1.8554723794171996E-3</v>
      </c>
      <c r="AF746" s="17">
        <f>IF($B746&gt;$C$1,"",p_4*$R745)</f>
        <v>1.8068498074609901E-3</v>
      </c>
      <c r="AG746" s="17">
        <f>IF($B746&gt;$C$1,"",p_5*$R745)</f>
        <v>4.2382896718220754E-4</v>
      </c>
      <c r="AH746" s="18">
        <f t="shared" si="291"/>
        <v>2.2306787746431975E-3</v>
      </c>
      <c r="AI746" s="72"/>
      <c r="AJ746" s="73"/>
      <c r="AK746" s="73"/>
      <c r="AL746" s="72"/>
      <c r="AM746" s="73"/>
      <c r="AN746" s="73">
        <f t="shared" si="292"/>
        <v>518</v>
      </c>
      <c r="AO746" s="19" t="str">
        <f t="shared" ca="1" si="293"/>
        <v>-</v>
      </c>
      <c r="AP746" s="17" t="str">
        <f t="shared" ca="1" si="294"/>
        <v>-</v>
      </c>
      <c r="AQ746" s="17" t="str">
        <f t="shared" ca="1" si="295"/>
        <v>-</v>
      </c>
      <c r="AR746" s="66" t="str">
        <f t="shared" ca="1" si="296"/>
        <v>-</v>
      </c>
    </row>
    <row r="747" spans="1:44" s="1" customFormat="1" ht="12" x14ac:dyDescent="0.35">
      <c r="A747" s="84"/>
      <c r="B747" s="40">
        <f t="shared" si="276"/>
        <v>744</v>
      </c>
      <c r="C747" s="41">
        <f t="shared" si="277"/>
        <v>44595</v>
      </c>
      <c r="D747" s="28">
        <f>'I Disease Parameters'!$E$6/(1000*365)</f>
        <v>2.4383561643835616E-5</v>
      </c>
      <c r="E747" s="28">
        <f>'I Disease Parameters'!$E$7/(1000*365)</f>
        <v>1.3698630136986302E-5</v>
      </c>
      <c r="F747" s="27">
        <f>(1-'I Disease Parameters'!$E$8)/'I Disease Parameters'!$E$10</f>
        <v>0.16200000000000001</v>
      </c>
      <c r="G747" s="27">
        <f>'I Disease Parameters'!$E$8/'I Disease Parameters'!$E$11</f>
        <v>3.7999999999999999E-2</v>
      </c>
      <c r="H747" s="27">
        <f>1/'I Disease Parameters'!$E$12</f>
        <v>0.05</v>
      </c>
      <c r="I747" s="27">
        <f>'I Disease Parameters'!$E$9/'I Disease Parameters'!$E$14</f>
        <v>0</v>
      </c>
      <c r="J747" s="82">
        <f t="shared" si="297"/>
        <v>2.9622548171950012</v>
      </c>
      <c r="K747" s="60">
        <f t="shared" si="298"/>
        <v>0.96147505943347544</v>
      </c>
      <c r="L747" s="30">
        <f t="shared" si="299"/>
        <v>0.98499999999999999</v>
      </c>
      <c r="M747" s="27">
        <f>J747/'I Disease Parameters'!$E$12</f>
        <v>0.14811274085975007</v>
      </c>
      <c r="N747" s="27">
        <f>K747/'I Disease Parameters'!$E$13</f>
        <v>4.8073752971673774E-2</v>
      </c>
      <c r="O747" s="27">
        <f>L747/'I Disease Parameters'!$E$13</f>
        <v>4.9250000000000002E-2</v>
      </c>
      <c r="P747" s="27">
        <f>(1-L747)/'I Disease Parameters'!$E$13</f>
        <v>7.5000000000000067E-4</v>
      </c>
      <c r="Q747" s="19">
        <f t="shared" si="278"/>
        <v>608423.95913558791</v>
      </c>
      <c r="R747" s="17">
        <f t="shared" si="279"/>
        <v>1.041534079931988E-2</v>
      </c>
      <c r="S747" s="17">
        <f t="shared" si="280"/>
        <v>0.104276790359054</v>
      </c>
      <c r="T747" s="17">
        <f t="shared" si="281"/>
        <v>2.445998786232392E-2</v>
      </c>
      <c r="U747" s="17">
        <f t="shared" si="282"/>
        <v>5227589.1916657956</v>
      </c>
      <c r="V747" s="17">
        <f t="shared" si="283"/>
        <v>15045.813086356475</v>
      </c>
      <c r="W747" s="17">
        <f t="shared" si="284"/>
        <v>5836013.2899535028</v>
      </c>
      <c r="X747" s="18">
        <f t="shared" ca="1" si="275"/>
        <v>218477.31787760227</v>
      </c>
      <c r="Y747" s="17">
        <f t="shared" si="285"/>
        <v>133.96673664846458</v>
      </c>
      <c r="Z747" s="17">
        <f t="shared" si="286"/>
        <v>-3.6269389245266979E-4</v>
      </c>
      <c r="AA747" s="17">
        <f t="shared" si="287"/>
        <v>-3.6518698659822602E-3</v>
      </c>
      <c r="AB747" s="17">
        <f t="shared" si="288"/>
        <v>-8.5661145006225847E-4</v>
      </c>
      <c r="AC747" s="17">
        <f t="shared" si="289"/>
        <v>-71.605148461647332</v>
      </c>
      <c r="AD747" s="18">
        <f t="shared" si="290"/>
        <v>1.8987449948326685E-5</v>
      </c>
      <c r="AE747" s="19">
        <f>IF($B747&gt;$C$1,"",p_2*$Q746*($S746/$W746)+p_3*$Q746*($T746/$W746))</f>
        <v>1.7930606902126869E-3</v>
      </c>
      <c r="AF747" s="17">
        <f>IF($B747&gt;$C$1,"",p_4*$R746)</f>
        <v>1.746041620067153E-3</v>
      </c>
      <c r="AG747" s="17">
        <f>IF($B747&gt;$C$1,"",p_5*$R746)</f>
        <v>4.0956531828735689E-4</v>
      </c>
      <c r="AH747" s="18">
        <f t="shared" si="291"/>
        <v>2.15560693835451E-3</v>
      </c>
      <c r="AI747" s="72"/>
      <c r="AJ747" s="73"/>
      <c r="AK747" s="73"/>
      <c r="AL747" s="72"/>
      <c r="AM747" s="73"/>
      <c r="AN747" s="73">
        <f t="shared" si="292"/>
        <v>518</v>
      </c>
      <c r="AO747" s="19" t="str">
        <f t="shared" ca="1" si="293"/>
        <v>-</v>
      </c>
      <c r="AP747" s="17" t="str">
        <f t="shared" ca="1" si="294"/>
        <v>-</v>
      </c>
      <c r="AQ747" s="17" t="str">
        <f t="shared" ca="1" si="295"/>
        <v>-</v>
      </c>
      <c r="AR747" s="66" t="str">
        <f t="shared" ca="1" si="296"/>
        <v>-</v>
      </c>
    </row>
    <row r="748" spans="1:44" s="1" customFormat="1" ht="12" x14ac:dyDescent="0.35">
      <c r="A748" s="84"/>
      <c r="B748" s="40">
        <f t="shared" si="276"/>
        <v>745</v>
      </c>
      <c r="C748" s="41">
        <f t="shared" si="277"/>
        <v>44596</v>
      </c>
      <c r="D748" s="28">
        <f>'I Disease Parameters'!$E$6/(1000*365)</f>
        <v>2.4383561643835616E-5</v>
      </c>
      <c r="E748" s="28">
        <f>'I Disease Parameters'!$E$7/(1000*365)</f>
        <v>1.3698630136986302E-5</v>
      </c>
      <c r="F748" s="27">
        <f>(1-'I Disease Parameters'!$E$8)/'I Disease Parameters'!$E$10</f>
        <v>0.16200000000000001</v>
      </c>
      <c r="G748" s="27">
        <f>'I Disease Parameters'!$E$8/'I Disease Parameters'!$E$11</f>
        <v>3.7999999999999999E-2</v>
      </c>
      <c r="H748" s="27">
        <f>1/'I Disease Parameters'!$E$12</f>
        <v>0.05</v>
      </c>
      <c r="I748" s="27">
        <f>'I Disease Parameters'!$E$9/'I Disease Parameters'!$E$14</f>
        <v>0</v>
      </c>
      <c r="J748" s="82">
        <f t="shared" si="297"/>
        <v>2.9622548171950012</v>
      </c>
      <c r="K748" s="60">
        <f t="shared" si="298"/>
        <v>0.96147505943347544</v>
      </c>
      <c r="L748" s="30">
        <f t="shared" si="299"/>
        <v>0.98499999999999999</v>
      </c>
      <c r="M748" s="27">
        <f>J748/'I Disease Parameters'!$E$12</f>
        <v>0.14811274085975007</v>
      </c>
      <c r="N748" s="27">
        <f>K748/'I Disease Parameters'!$E$13</f>
        <v>4.8073752971673774E-2</v>
      </c>
      <c r="O748" s="27">
        <f>L748/'I Disease Parameters'!$E$13</f>
        <v>4.9250000000000002E-2</v>
      </c>
      <c r="P748" s="27">
        <f>(1-L748)/'I Disease Parameters'!$E$13</f>
        <v>7.5000000000000067E-4</v>
      </c>
      <c r="Q748" s="19">
        <f t="shared" si="278"/>
        <v>608557.92561786145</v>
      </c>
      <c r="R748" s="17">
        <f t="shared" si="279"/>
        <v>1.0064883742082791E-2</v>
      </c>
      <c r="S748" s="17">
        <f t="shared" si="280"/>
        <v>0.10074880760140813</v>
      </c>
      <c r="T748" s="17">
        <f t="shared" si="281"/>
        <v>2.3632436351255001E-2</v>
      </c>
      <c r="U748" s="17">
        <f t="shared" si="282"/>
        <v>5227517.587273445</v>
      </c>
      <c r="V748" s="17">
        <f t="shared" si="283"/>
        <v>15045.813104701465</v>
      </c>
      <c r="W748" s="17">
        <f t="shared" si="284"/>
        <v>5836075.6473374339</v>
      </c>
      <c r="X748" s="18">
        <f t="shared" ca="1" si="275"/>
        <v>218477.31787760227</v>
      </c>
      <c r="Y748" s="17">
        <f t="shared" si="285"/>
        <v>133.9664822735358</v>
      </c>
      <c r="Z748" s="17">
        <f t="shared" si="286"/>
        <v>-3.5045705723708853E-4</v>
      </c>
      <c r="AA748" s="17">
        <f t="shared" si="287"/>
        <v>-3.5279827576458755E-3</v>
      </c>
      <c r="AB748" s="17">
        <f t="shared" si="288"/>
        <v>-8.2755151106891911E-4</v>
      </c>
      <c r="AC748" s="17">
        <f t="shared" si="289"/>
        <v>-71.604392350651324</v>
      </c>
      <c r="AD748" s="18">
        <f t="shared" si="290"/>
        <v>1.8344990166951902E-5</v>
      </c>
      <c r="AE748" s="19">
        <f>IF($B748&gt;$C$1,"",p_2*$Q747*($S747/$W747)+p_3*$Q747*($T747/$W747))</f>
        <v>1.7327537785282471E-3</v>
      </c>
      <c r="AF748" s="17">
        <f>IF($B748&gt;$C$1,"",p_4*$R747)</f>
        <v>1.6872852094898206E-3</v>
      </c>
      <c r="AG748" s="17">
        <f>IF($B748&gt;$C$1,"",p_5*$R747)</f>
        <v>3.9578295037415542E-4</v>
      </c>
      <c r="AH748" s="18">
        <f t="shared" si="291"/>
        <v>2.0830681598639762E-3</v>
      </c>
      <c r="AI748" s="72"/>
      <c r="AJ748" s="73"/>
      <c r="AK748" s="73"/>
      <c r="AL748" s="72"/>
      <c r="AM748" s="73"/>
      <c r="AN748" s="73">
        <f t="shared" si="292"/>
        <v>518</v>
      </c>
      <c r="AO748" s="19" t="str">
        <f t="shared" ca="1" si="293"/>
        <v>-</v>
      </c>
      <c r="AP748" s="17" t="str">
        <f t="shared" ca="1" si="294"/>
        <v>-</v>
      </c>
      <c r="AQ748" s="17" t="str">
        <f t="shared" ca="1" si="295"/>
        <v>-</v>
      </c>
      <c r="AR748" s="66" t="str">
        <f t="shared" ca="1" si="296"/>
        <v>-</v>
      </c>
    </row>
    <row r="749" spans="1:44" s="1" customFormat="1" ht="12" x14ac:dyDescent="0.35">
      <c r="A749" s="84"/>
      <c r="B749" s="40">
        <f t="shared" si="276"/>
        <v>746</v>
      </c>
      <c r="C749" s="41">
        <f t="shared" si="277"/>
        <v>44597</v>
      </c>
      <c r="D749" s="28">
        <f>'I Disease Parameters'!$E$6/(1000*365)</f>
        <v>2.4383561643835616E-5</v>
      </c>
      <c r="E749" s="28">
        <f>'I Disease Parameters'!$E$7/(1000*365)</f>
        <v>1.3698630136986302E-5</v>
      </c>
      <c r="F749" s="27">
        <f>(1-'I Disease Parameters'!$E$8)/'I Disease Parameters'!$E$10</f>
        <v>0.16200000000000001</v>
      </c>
      <c r="G749" s="27">
        <f>'I Disease Parameters'!$E$8/'I Disease Parameters'!$E$11</f>
        <v>3.7999999999999999E-2</v>
      </c>
      <c r="H749" s="27">
        <f>1/'I Disease Parameters'!$E$12</f>
        <v>0.05</v>
      </c>
      <c r="I749" s="27">
        <f>'I Disease Parameters'!$E$9/'I Disease Parameters'!$E$14</f>
        <v>0</v>
      </c>
      <c r="J749" s="82">
        <f t="shared" si="297"/>
        <v>2.9622548171950012</v>
      </c>
      <c r="K749" s="60">
        <f t="shared" si="298"/>
        <v>0.96147505943347544</v>
      </c>
      <c r="L749" s="30">
        <f t="shared" si="299"/>
        <v>0.98499999999999999</v>
      </c>
      <c r="M749" s="27">
        <f>J749/'I Disease Parameters'!$E$12</f>
        <v>0.14811274085975007</v>
      </c>
      <c r="N749" s="27">
        <f>K749/'I Disease Parameters'!$E$13</f>
        <v>4.8073752971673774E-2</v>
      </c>
      <c r="O749" s="27">
        <f>L749/'I Disease Parameters'!$E$13</f>
        <v>4.9250000000000002E-2</v>
      </c>
      <c r="P749" s="27">
        <f>(1-L749)/'I Disease Parameters'!$E$13</f>
        <v>7.5000000000000067E-4</v>
      </c>
      <c r="Q749" s="19">
        <f t="shared" si="278"/>
        <v>608691.89184374595</v>
      </c>
      <c r="R749" s="17">
        <f t="shared" si="279"/>
        <v>9.7262495976550949E-3</v>
      </c>
      <c r="S749" s="17">
        <f t="shared" si="280"/>
        <v>9.7340498266903053E-2</v>
      </c>
      <c r="T749" s="17">
        <f t="shared" si="281"/>
        <v>2.2832956383886584E-2</v>
      </c>
      <c r="U749" s="17">
        <f t="shared" si="282"/>
        <v>5227445.9836448198</v>
      </c>
      <c r="V749" s="17">
        <f t="shared" si="283"/>
        <v>15045.813122425792</v>
      </c>
      <c r="W749" s="17">
        <f t="shared" si="284"/>
        <v>5836138.0053882701</v>
      </c>
      <c r="X749" s="18">
        <f t="shared" ca="1" si="275"/>
        <v>218477.31787760227</v>
      </c>
      <c r="Y749" s="17">
        <f t="shared" si="285"/>
        <v>133.96622588450555</v>
      </c>
      <c r="Z749" s="17">
        <f t="shared" si="286"/>
        <v>-3.3863414442769635E-4</v>
      </c>
      <c r="AA749" s="17">
        <f t="shared" si="287"/>
        <v>-3.4083093345050747E-3</v>
      </c>
      <c r="AB749" s="17">
        <f t="shared" si="288"/>
        <v>-7.9947996736841678E-4</v>
      </c>
      <c r="AC749" s="17">
        <f t="shared" si="289"/>
        <v>-71.603628625161946</v>
      </c>
      <c r="AD749" s="18">
        <f t="shared" si="290"/>
        <v>1.772432733559981E-5</v>
      </c>
      <c r="AE749" s="19">
        <f>IF($B749&gt;$C$1,"",p_2*$Q748*($S748/$W748)+p_3*$Q748*($T748/$W748))</f>
        <v>1.6744804791086175E-3</v>
      </c>
      <c r="AF749" s="17">
        <f>IF($B749&gt;$C$1,"",p_4*$R748)</f>
        <v>1.6305111662174123E-3</v>
      </c>
      <c r="AG749" s="17">
        <f>IF($B749&gt;$C$1,"",p_5*$R748)</f>
        <v>3.8246558219914606E-4</v>
      </c>
      <c r="AH749" s="18">
        <f t="shared" si="291"/>
        <v>2.0129767484165584E-3</v>
      </c>
      <c r="AI749" s="72"/>
      <c r="AJ749" s="73"/>
      <c r="AK749" s="73"/>
      <c r="AL749" s="72"/>
      <c r="AM749" s="73"/>
      <c r="AN749" s="73">
        <f t="shared" si="292"/>
        <v>518</v>
      </c>
      <c r="AO749" s="19" t="str">
        <f t="shared" ca="1" si="293"/>
        <v>-</v>
      </c>
      <c r="AP749" s="17" t="str">
        <f t="shared" ca="1" si="294"/>
        <v>-</v>
      </c>
      <c r="AQ749" s="17" t="str">
        <f t="shared" ca="1" si="295"/>
        <v>-</v>
      </c>
      <c r="AR749" s="66" t="str">
        <f t="shared" ca="1" si="296"/>
        <v>-</v>
      </c>
    </row>
    <row r="750" spans="1:44" s="1" customFormat="1" ht="12" x14ac:dyDescent="0.35">
      <c r="A750" s="84"/>
      <c r="B750" s="40">
        <f t="shared" si="276"/>
        <v>747</v>
      </c>
      <c r="C750" s="41">
        <f t="shared" si="277"/>
        <v>44598</v>
      </c>
      <c r="D750" s="28">
        <f>'I Disease Parameters'!$E$6/(1000*365)</f>
        <v>2.4383561643835616E-5</v>
      </c>
      <c r="E750" s="28">
        <f>'I Disease Parameters'!$E$7/(1000*365)</f>
        <v>1.3698630136986302E-5</v>
      </c>
      <c r="F750" s="27">
        <f>(1-'I Disease Parameters'!$E$8)/'I Disease Parameters'!$E$10</f>
        <v>0.16200000000000001</v>
      </c>
      <c r="G750" s="27">
        <f>'I Disease Parameters'!$E$8/'I Disease Parameters'!$E$11</f>
        <v>3.7999999999999999E-2</v>
      </c>
      <c r="H750" s="27">
        <f>1/'I Disease Parameters'!$E$12</f>
        <v>0.05</v>
      </c>
      <c r="I750" s="27">
        <f>'I Disease Parameters'!$E$9/'I Disease Parameters'!$E$14</f>
        <v>0</v>
      </c>
      <c r="J750" s="82">
        <f t="shared" si="297"/>
        <v>2.9622548171950012</v>
      </c>
      <c r="K750" s="60">
        <f t="shared" si="298"/>
        <v>0.96147505943347544</v>
      </c>
      <c r="L750" s="30">
        <f t="shared" si="299"/>
        <v>0.98499999999999999</v>
      </c>
      <c r="M750" s="27">
        <f>J750/'I Disease Parameters'!$E$12</f>
        <v>0.14811274085975007</v>
      </c>
      <c r="N750" s="27">
        <f>K750/'I Disease Parameters'!$E$13</f>
        <v>4.8073752971673774E-2</v>
      </c>
      <c r="O750" s="27">
        <f>L750/'I Disease Parameters'!$E$13</f>
        <v>4.9250000000000002E-2</v>
      </c>
      <c r="P750" s="27">
        <f>(1-L750)/'I Disease Parameters'!$E$13</f>
        <v>7.5000000000000067E-4</v>
      </c>
      <c r="Q750" s="19">
        <f t="shared" si="278"/>
        <v>608825.85781129648</v>
      </c>
      <c r="R750" s="17">
        <f t="shared" si="279"/>
        <v>9.3990384808985399E-3</v>
      </c>
      <c r="S750" s="17">
        <f t="shared" si="280"/>
        <v>9.4047792356894921E-2</v>
      </c>
      <c r="T750" s="17">
        <f t="shared" si="281"/>
        <v>2.2060593269178714E-2</v>
      </c>
      <c r="U750" s="17">
        <f t="shared" si="282"/>
        <v>5227374.3807872757</v>
      </c>
      <c r="V750" s="17">
        <f t="shared" si="283"/>
        <v>15045.81313955051</v>
      </c>
      <c r="W750" s="17">
        <f t="shared" si="284"/>
        <v>5836200.3641059967</v>
      </c>
      <c r="X750" s="18">
        <f t="shared" ca="1" si="275"/>
        <v>218477.31787760227</v>
      </c>
      <c r="Y750" s="17">
        <f t="shared" si="285"/>
        <v>133.96596755052451</v>
      </c>
      <c r="Z750" s="17">
        <f t="shared" si="286"/>
        <v>-3.2721111675655494E-4</v>
      </c>
      <c r="AA750" s="17">
        <f t="shared" si="287"/>
        <v>-3.2927059100081313E-3</v>
      </c>
      <c r="AB750" s="17">
        <f t="shared" si="288"/>
        <v>-7.7236311470786981E-4</v>
      </c>
      <c r="AC750" s="17">
        <f t="shared" si="289"/>
        <v>-71.602857544086874</v>
      </c>
      <c r="AD750" s="18">
        <f t="shared" si="290"/>
        <v>1.7124717487604357E-5</v>
      </c>
      <c r="AE750" s="19">
        <f>IF($B750&gt;$C$1,"",p_2*$Q749*($S749/$W749)+p_3*$Q749*($T749/$W749))</f>
        <v>1.6181720390703233E-3</v>
      </c>
      <c r="AF750" s="17">
        <f>IF($B750&gt;$C$1,"",p_4*$R749)</f>
        <v>1.5756524348201255E-3</v>
      </c>
      <c r="AG750" s="17">
        <f>IF($B750&gt;$C$1,"",p_5*$R749)</f>
        <v>3.6959748471089359E-4</v>
      </c>
      <c r="AH750" s="18">
        <f t="shared" si="291"/>
        <v>1.9452499195310191E-3</v>
      </c>
      <c r="AI750" s="72"/>
      <c r="AJ750" s="73"/>
      <c r="AK750" s="73"/>
      <c r="AL750" s="72"/>
      <c r="AM750" s="73"/>
      <c r="AN750" s="73">
        <f t="shared" si="292"/>
        <v>518</v>
      </c>
      <c r="AO750" s="19" t="str">
        <f t="shared" ca="1" si="293"/>
        <v>-</v>
      </c>
      <c r="AP750" s="17" t="str">
        <f t="shared" ca="1" si="294"/>
        <v>-</v>
      </c>
      <c r="AQ750" s="17" t="str">
        <f t="shared" ca="1" si="295"/>
        <v>-</v>
      </c>
      <c r="AR750" s="66" t="str">
        <f t="shared" ca="1" si="296"/>
        <v>-</v>
      </c>
    </row>
    <row r="751" spans="1:44" s="1" customFormat="1" ht="12" x14ac:dyDescent="0.35">
      <c r="A751" s="84"/>
      <c r="B751" s="40">
        <f t="shared" si="276"/>
        <v>748</v>
      </c>
      <c r="C751" s="41">
        <f t="shared" si="277"/>
        <v>44599</v>
      </c>
      <c r="D751" s="28">
        <f>'I Disease Parameters'!$E$6/(1000*365)</f>
        <v>2.4383561643835616E-5</v>
      </c>
      <c r="E751" s="28">
        <f>'I Disease Parameters'!$E$7/(1000*365)</f>
        <v>1.3698630136986302E-5</v>
      </c>
      <c r="F751" s="27">
        <f>(1-'I Disease Parameters'!$E$8)/'I Disease Parameters'!$E$10</f>
        <v>0.16200000000000001</v>
      </c>
      <c r="G751" s="27">
        <f>'I Disease Parameters'!$E$8/'I Disease Parameters'!$E$11</f>
        <v>3.7999999999999999E-2</v>
      </c>
      <c r="H751" s="27">
        <f>1/'I Disease Parameters'!$E$12</f>
        <v>0.05</v>
      </c>
      <c r="I751" s="27">
        <f>'I Disease Parameters'!$E$9/'I Disease Parameters'!$E$14</f>
        <v>0</v>
      </c>
      <c r="J751" s="82">
        <f t="shared" si="297"/>
        <v>2.9622548171950012</v>
      </c>
      <c r="K751" s="60">
        <f t="shared" si="298"/>
        <v>0.96147505943347544</v>
      </c>
      <c r="L751" s="30">
        <f t="shared" si="299"/>
        <v>0.98499999999999999</v>
      </c>
      <c r="M751" s="27">
        <f>J751/'I Disease Parameters'!$E$12</f>
        <v>0.14811274085975007</v>
      </c>
      <c r="N751" s="27">
        <f>K751/'I Disease Parameters'!$E$13</f>
        <v>4.8073752971673774E-2</v>
      </c>
      <c r="O751" s="27">
        <f>L751/'I Disease Parameters'!$E$13</f>
        <v>4.9250000000000002E-2</v>
      </c>
      <c r="P751" s="27">
        <f>(1-L751)/'I Disease Parameters'!$E$13</f>
        <v>7.5000000000000067E-4</v>
      </c>
      <c r="Q751" s="19">
        <f t="shared" si="278"/>
        <v>608959.82351863431</v>
      </c>
      <c r="R751" s="17">
        <f t="shared" si="279"/>
        <v>9.0828640666849557E-3</v>
      </c>
      <c r="S751" s="17">
        <f t="shared" si="280"/>
        <v>9.0866758647033044E-2</v>
      </c>
      <c r="T751" s="17">
        <f t="shared" si="281"/>
        <v>2.1314424868086126E-2</v>
      </c>
      <c r="U751" s="17">
        <f t="shared" si="282"/>
        <v>5227302.7787079196</v>
      </c>
      <c r="V751" s="17">
        <f t="shared" si="283"/>
        <v>15045.813156095955</v>
      </c>
      <c r="W751" s="17">
        <f t="shared" si="284"/>
        <v>5836262.7234906014</v>
      </c>
      <c r="X751" s="18">
        <f t="shared" ca="1" si="275"/>
        <v>218477.31787760227</v>
      </c>
      <c r="Y751" s="17">
        <f t="shared" si="285"/>
        <v>133.96570733783301</v>
      </c>
      <c r="Z751" s="17">
        <f t="shared" si="286"/>
        <v>-3.1617441421358423E-4</v>
      </c>
      <c r="AA751" s="17">
        <f t="shared" si="287"/>
        <v>-3.1810337098618774E-3</v>
      </c>
      <c r="AB751" s="17">
        <f t="shared" si="288"/>
        <v>-7.4616840109258814E-4</v>
      </c>
      <c r="AC751" s="17">
        <f t="shared" si="289"/>
        <v>-71.602079356089234</v>
      </c>
      <c r="AD751" s="18">
        <f t="shared" si="290"/>
        <v>1.6545445760129951E-5</v>
      </c>
      <c r="AE751" s="19">
        <f>IF($B751&gt;$C$1,"",p_2*$Q750*($S750/$W750)+p_3*$Q750*($T750/$W750))</f>
        <v>1.5637620359179164E-3</v>
      </c>
      <c r="AF751" s="17">
        <f>IF($B751&gt;$C$1,"",p_4*$R750)</f>
        <v>1.5226442339055636E-3</v>
      </c>
      <c r="AG751" s="17">
        <f>IF($B751&gt;$C$1,"",p_5*$R750)</f>
        <v>3.571634622741445E-4</v>
      </c>
      <c r="AH751" s="18">
        <f t="shared" si="291"/>
        <v>1.8798076961797081E-3</v>
      </c>
      <c r="AI751" s="72"/>
      <c r="AJ751" s="73"/>
      <c r="AK751" s="73"/>
      <c r="AL751" s="72"/>
      <c r="AM751" s="73"/>
      <c r="AN751" s="73">
        <f t="shared" si="292"/>
        <v>518</v>
      </c>
      <c r="AO751" s="19" t="str">
        <f t="shared" ca="1" si="293"/>
        <v>-</v>
      </c>
      <c r="AP751" s="17" t="str">
        <f t="shared" ca="1" si="294"/>
        <v>-</v>
      </c>
      <c r="AQ751" s="17" t="str">
        <f t="shared" ca="1" si="295"/>
        <v>-</v>
      </c>
      <c r="AR751" s="66" t="str">
        <f t="shared" ca="1" si="296"/>
        <v>-</v>
      </c>
    </row>
    <row r="752" spans="1:44" s="1" customFormat="1" ht="12" x14ac:dyDescent="0.35">
      <c r="A752" s="84"/>
      <c r="B752" s="40">
        <f t="shared" si="276"/>
        <v>749</v>
      </c>
      <c r="C752" s="41">
        <f t="shared" si="277"/>
        <v>44600</v>
      </c>
      <c r="D752" s="28">
        <f>'I Disease Parameters'!$E$6/(1000*365)</f>
        <v>2.4383561643835616E-5</v>
      </c>
      <c r="E752" s="28">
        <f>'I Disease Parameters'!$E$7/(1000*365)</f>
        <v>1.3698630136986302E-5</v>
      </c>
      <c r="F752" s="27">
        <f>(1-'I Disease Parameters'!$E$8)/'I Disease Parameters'!$E$10</f>
        <v>0.16200000000000001</v>
      </c>
      <c r="G752" s="27">
        <f>'I Disease Parameters'!$E$8/'I Disease Parameters'!$E$11</f>
        <v>3.7999999999999999E-2</v>
      </c>
      <c r="H752" s="27">
        <f>1/'I Disease Parameters'!$E$12</f>
        <v>0.05</v>
      </c>
      <c r="I752" s="27">
        <f>'I Disease Parameters'!$E$9/'I Disease Parameters'!$E$14</f>
        <v>0</v>
      </c>
      <c r="J752" s="82">
        <f t="shared" si="297"/>
        <v>2.9622548171950012</v>
      </c>
      <c r="K752" s="60">
        <f t="shared" si="298"/>
        <v>0.96147505943347544</v>
      </c>
      <c r="L752" s="30">
        <f t="shared" si="299"/>
        <v>0.98499999999999999</v>
      </c>
      <c r="M752" s="27">
        <f>J752/'I Disease Parameters'!$E$12</f>
        <v>0.14811274085975007</v>
      </c>
      <c r="N752" s="27">
        <f>K752/'I Disease Parameters'!$E$13</f>
        <v>4.8073752971673774E-2</v>
      </c>
      <c r="O752" s="27">
        <f>L752/'I Disease Parameters'!$E$13</f>
        <v>4.9250000000000002E-2</v>
      </c>
      <c r="P752" s="27">
        <f>(1-L752)/'I Disease Parameters'!$E$13</f>
        <v>7.5000000000000067E-4</v>
      </c>
      <c r="Q752" s="19">
        <f t="shared" si="278"/>
        <v>609093.78896394523</v>
      </c>
      <c r="R752" s="17">
        <f t="shared" si="279"/>
        <v>8.7773531289059917E-3</v>
      </c>
      <c r="S752" s="17">
        <f t="shared" si="280"/>
        <v>8.7793599943365913E-2</v>
      </c>
      <c r="T752" s="17">
        <f t="shared" si="281"/>
        <v>2.0593560480793E-2</v>
      </c>
      <c r="U752" s="17">
        <f t="shared" si="282"/>
        <v>5227231.1774136135</v>
      </c>
      <c r="V752" s="17">
        <f t="shared" si="283"/>
        <v>15045.813172081775</v>
      </c>
      <c r="W752" s="17">
        <f t="shared" si="284"/>
        <v>5836325.0835420722</v>
      </c>
      <c r="X752" s="18">
        <f t="shared" ca="1" si="275"/>
        <v>218477.31787760227</v>
      </c>
      <c r="Y752" s="17">
        <f t="shared" si="285"/>
        <v>133.96544531092513</v>
      </c>
      <c r="Z752" s="17">
        <f t="shared" si="286"/>
        <v>-3.0551093777896401E-4</v>
      </c>
      <c r="AA752" s="17">
        <f t="shared" si="287"/>
        <v>-3.073158703667131E-3</v>
      </c>
      <c r="AB752" s="17">
        <f t="shared" si="288"/>
        <v>-7.2086438729312627E-4</v>
      </c>
      <c r="AC752" s="17">
        <f t="shared" si="289"/>
        <v>-71.601294306106865</v>
      </c>
      <c r="AD752" s="18">
        <f t="shared" si="290"/>
        <v>1.598581911821384E-5</v>
      </c>
      <c r="AE752" s="19">
        <f>IF($B752&gt;$C$1,"",p_2*$Q751*($S751/$W751)+p_3*$Q751*($T751/$W751))</f>
        <v>1.5111862983534635E-3</v>
      </c>
      <c r="AF752" s="17">
        <f>IF($B752&gt;$C$1,"",p_4*$R751)</f>
        <v>1.4714239788029629E-3</v>
      </c>
      <c r="AG752" s="17">
        <f>IF($B752&gt;$C$1,"",p_5*$R751)</f>
        <v>3.4514883453402829E-4</v>
      </c>
      <c r="AH752" s="18">
        <f t="shared" si="291"/>
        <v>1.8165728133369911E-3</v>
      </c>
      <c r="AI752" s="72"/>
      <c r="AJ752" s="73"/>
      <c r="AK752" s="73"/>
      <c r="AL752" s="72"/>
      <c r="AM752" s="73"/>
      <c r="AN752" s="73">
        <f t="shared" si="292"/>
        <v>518</v>
      </c>
      <c r="AO752" s="19" t="str">
        <f t="shared" ca="1" si="293"/>
        <v>-</v>
      </c>
      <c r="AP752" s="17" t="str">
        <f t="shared" ca="1" si="294"/>
        <v>-</v>
      </c>
      <c r="AQ752" s="17" t="str">
        <f t="shared" ca="1" si="295"/>
        <v>-</v>
      </c>
      <c r="AR752" s="66" t="str">
        <f t="shared" ca="1" si="296"/>
        <v>-</v>
      </c>
    </row>
    <row r="753" spans="1:44" s="1" customFormat="1" ht="12" x14ac:dyDescent="0.35">
      <c r="A753" s="84"/>
      <c r="B753" s="40">
        <f t="shared" si="276"/>
        <v>750</v>
      </c>
      <c r="C753" s="41">
        <f t="shared" si="277"/>
        <v>44601</v>
      </c>
      <c r="D753" s="28">
        <f>'I Disease Parameters'!$E$6/(1000*365)</f>
        <v>2.4383561643835616E-5</v>
      </c>
      <c r="E753" s="28">
        <f>'I Disease Parameters'!$E$7/(1000*365)</f>
        <v>1.3698630136986302E-5</v>
      </c>
      <c r="F753" s="27">
        <f>(1-'I Disease Parameters'!$E$8)/'I Disease Parameters'!$E$10</f>
        <v>0.16200000000000001</v>
      </c>
      <c r="G753" s="27">
        <f>'I Disease Parameters'!$E$8/'I Disease Parameters'!$E$11</f>
        <v>3.7999999999999999E-2</v>
      </c>
      <c r="H753" s="27">
        <f>1/'I Disease Parameters'!$E$12</f>
        <v>0.05</v>
      </c>
      <c r="I753" s="27">
        <f>'I Disease Parameters'!$E$9/'I Disease Parameters'!$E$14</f>
        <v>0</v>
      </c>
      <c r="J753" s="82">
        <f t="shared" si="297"/>
        <v>2.9622548171950012</v>
      </c>
      <c r="K753" s="60">
        <f t="shared" si="298"/>
        <v>0.96147505943347544</v>
      </c>
      <c r="L753" s="30">
        <f t="shared" si="299"/>
        <v>0.98499999999999999</v>
      </c>
      <c r="M753" s="27">
        <f>J753/'I Disease Parameters'!$E$12</f>
        <v>0.14811274085975007</v>
      </c>
      <c r="N753" s="27">
        <f>K753/'I Disease Parameters'!$E$13</f>
        <v>4.8073752971673774E-2</v>
      </c>
      <c r="O753" s="27">
        <f>L753/'I Disease Parameters'!$E$13</f>
        <v>4.9250000000000002E-2</v>
      </c>
      <c r="P753" s="27">
        <f>(1-L753)/'I Disease Parameters'!$E$13</f>
        <v>7.5000000000000067E-4</v>
      </c>
      <c r="Q753" s="19">
        <f t="shared" si="278"/>
        <v>609227.75414547662</v>
      </c>
      <c r="R753" s="17">
        <f t="shared" si="279"/>
        <v>8.4821450951946004E-3</v>
      </c>
      <c r="S753" s="17">
        <f t="shared" si="280"/>
        <v>8.4824648501026376E-2</v>
      </c>
      <c r="T753" s="17">
        <f t="shared" si="281"/>
        <v>1.9897139772083548E-2</v>
      </c>
      <c r="U753" s="17">
        <f t="shared" si="282"/>
        <v>5227159.5769109866</v>
      </c>
      <c r="V753" s="17">
        <f t="shared" si="283"/>
        <v>15045.813187526945</v>
      </c>
      <c r="W753" s="17">
        <f t="shared" si="284"/>
        <v>5836387.4442603961</v>
      </c>
      <c r="X753" s="18">
        <f t="shared" ca="1" si="275"/>
        <v>218477.31787760227</v>
      </c>
      <c r="Y753" s="17">
        <f t="shared" si="285"/>
        <v>133.96518153138459</v>
      </c>
      <c r="Z753" s="17">
        <f t="shared" si="286"/>
        <v>-2.9520803371139125E-4</v>
      </c>
      <c r="AA753" s="17">
        <f t="shared" si="287"/>
        <v>-2.9689514423395374E-3</v>
      </c>
      <c r="AB753" s="17">
        <f t="shared" si="288"/>
        <v>-6.9642070870945191E-4</v>
      </c>
      <c r="AC753" s="17">
        <f t="shared" si="289"/>
        <v>-71.60050262697041</v>
      </c>
      <c r="AD753" s="18">
        <f t="shared" si="290"/>
        <v>1.5445169992744923E-5</v>
      </c>
      <c r="AE753" s="19">
        <f>IF($B753&gt;$C$1,"",p_2*$Q752*($S752/$W752)+p_3*$Q752*($T752/$W752))</f>
        <v>1.4603828297839014E-3</v>
      </c>
      <c r="AF753" s="17">
        <f>IF($B753&gt;$C$1,"",p_4*$R752)</f>
        <v>1.4219312068827707E-3</v>
      </c>
      <c r="AG753" s="17">
        <f>IF($B753&gt;$C$1,"",p_5*$R752)</f>
        <v>3.3353941889842766E-4</v>
      </c>
      <c r="AH753" s="18">
        <f t="shared" si="291"/>
        <v>1.7554706257811984E-3</v>
      </c>
      <c r="AI753" s="72"/>
      <c r="AJ753" s="73"/>
      <c r="AK753" s="73"/>
      <c r="AL753" s="72"/>
      <c r="AM753" s="73"/>
      <c r="AN753" s="73">
        <f t="shared" si="292"/>
        <v>518</v>
      </c>
      <c r="AO753" s="19" t="str">
        <f t="shared" ca="1" si="293"/>
        <v>-</v>
      </c>
      <c r="AP753" s="17" t="str">
        <f t="shared" ca="1" si="294"/>
        <v>-</v>
      </c>
      <c r="AQ753" s="17" t="str">
        <f t="shared" ca="1" si="295"/>
        <v>-</v>
      </c>
      <c r="AR753" s="66" t="str">
        <f t="shared" ca="1" si="296"/>
        <v>-</v>
      </c>
    </row>
    <row r="754" spans="1:44" s="1" customFormat="1" ht="12" x14ac:dyDescent="0.35">
      <c r="A754" s="84"/>
      <c r="B754" s="40">
        <f t="shared" si="276"/>
        <v>751</v>
      </c>
      <c r="C754" s="41">
        <f t="shared" si="277"/>
        <v>44602</v>
      </c>
      <c r="D754" s="28">
        <f>'I Disease Parameters'!$E$6/(1000*365)</f>
        <v>2.4383561643835616E-5</v>
      </c>
      <c r="E754" s="28">
        <f>'I Disease Parameters'!$E$7/(1000*365)</f>
        <v>1.3698630136986302E-5</v>
      </c>
      <c r="F754" s="27">
        <f>(1-'I Disease Parameters'!$E$8)/'I Disease Parameters'!$E$10</f>
        <v>0.16200000000000001</v>
      </c>
      <c r="G754" s="27">
        <f>'I Disease Parameters'!$E$8/'I Disease Parameters'!$E$11</f>
        <v>3.7999999999999999E-2</v>
      </c>
      <c r="H754" s="27">
        <f>1/'I Disease Parameters'!$E$12</f>
        <v>0.05</v>
      </c>
      <c r="I754" s="27">
        <f>'I Disease Parameters'!$E$9/'I Disease Parameters'!$E$14</f>
        <v>0</v>
      </c>
      <c r="J754" s="82">
        <f t="shared" si="297"/>
        <v>2.9622548171950012</v>
      </c>
      <c r="K754" s="60">
        <f t="shared" si="298"/>
        <v>0.96147505943347544</v>
      </c>
      <c r="L754" s="30">
        <f t="shared" si="299"/>
        <v>0.98499999999999999</v>
      </c>
      <c r="M754" s="27">
        <f>J754/'I Disease Parameters'!$E$12</f>
        <v>0.14811274085975007</v>
      </c>
      <c r="N754" s="27">
        <f>K754/'I Disease Parameters'!$E$13</f>
        <v>4.8073752971673774E-2</v>
      </c>
      <c r="O754" s="27">
        <f>L754/'I Disease Parameters'!$E$13</f>
        <v>4.9250000000000002E-2</v>
      </c>
      <c r="P754" s="27">
        <f>(1-L754)/'I Disease Parameters'!$E$13</f>
        <v>7.5000000000000067E-4</v>
      </c>
      <c r="Q754" s="19">
        <f t="shared" si="278"/>
        <v>609361.71906153602</v>
      </c>
      <c r="R754" s="17">
        <f t="shared" si="279"/>
        <v>8.1968916168213522E-3</v>
      </c>
      <c r="S754" s="17">
        <f t="shared" si="280"/>
        <v>8.1956361599910252E-2</v>
      </c>
      <c r="T754" s="17">
        <f t="shared" si="281"/>
        <v>1.9224331733538245E-2</v>
      </c>
      <c r="U754" s="17">
        <f t="shared" si="282"/>
        <v>5227087.9772064425</v>
      </c>
      <c r="V754" s="17">
        <f t="shared" si="283"/>
        <v>15045.813202449799</v>
      </c>
      <c r="W754" s="17">
        <f t="shared" si="284"/>
        <v>5836449.8056455636</v>
      </c>
      <c r="X754" s="18">
        <f t="shared" ca="1" si="275"/>
        <v>218477.31787760227</v>
      </c>
      <c r="Y754" s="17">
        <f t="shared" si="285"/>
        <v>133.96491605939809</v>
      </c>
      <c r="Z754" s="17">
        <f t="shared" si="286"/>
        <v>-2.852534783732482E-4</v>
      </c>
      <c r="AA754" s="17">
        <f t="shared" si="287"/>
        <v>-2.8682869011161238E-3</v>
      </c>
      <c r="AB754" s="17">
        <f t="shared" si="288"/>
        <v>-6.728080385453028E-4</v>
      </c>
      <c r="AC754" s="17">
        <f t="shared" si="289"/>
        <v>-71.599704544059932</v>
      </c>
      <c r="AD754" s="18">
        <f t="shared" si="290"/>
        <v>1.4922854461474344E-5</v>
      </c>
      <c r="AE754" s="19">
        <f>IF($B754&gt;$C$1,"",p_2*$Q753*($S753/$W753)+p_3*$Q753*($T753/$W753))</f>
        <v>1.4112917344340998E-3</v>
      </c>
      <c r="AF754" s="17">
        <f>IF($B754&gt;$C$1,"",p_4*$R753)</f>
        <v>1.3741075054215252E-3</v>
      </c>
      <c r="AG754" s="17">
        <f>IF($B754&gt;$C$1,"",p_5*$R753)</f>
        <v>3.223215136173948E-4</v>
      </c>
      <c r="AH754" s="18">
        <f t="shared" si="291"/>
        <v>1.6964290190389199E-3</v>
      </c>
      <c r="AI754" s="72"/>
      <c r="AJ754" s="73"/>
      <c r="AK754" s="73"/>
      <c r="AL754" s="72"/>
      <c r="AM754" s="73"/>
      <c r="AN754" s="73">
        <f t="shared" si="292"/>
        <v>518</v>
      </c>
      <c r="AO754" s="19" t="str">
        <f t="shared" ca="1" si="293"/>
        <v>-</v>
      </c>
      <c r="AP754" s="17" t="str">
        <f t="shared" ca="1" si="294"/>
        <v>-</v>
      </c>
      <c r="AQ754" s="17" t="str">
        <f t="shared" ca="1" si="295"/>
        <v>-</v>
      </c>
      <c r="AR754" s="66" t="str">
        <f t="shared" ca="1" si="296"/>
        <v>-</v>
      </c>
    </row>
    <row r="755" spans="1:44" s="1" customFormat="1" ht="12" x14ac:dyDescent="0.35">
      <c r="A755" s="84"/>
      <c r="B755" s="40">
        <f t="shared" si="276"/>
        <v>752</v>
      </c>
      <c r="C755" s="41">
        <f t="shared" si="277"/>
        <v>44603</v>
      </c>
      <c r="D755" s="28">
        <f>'I Disease Parameters'!$E$6/(1000*365)</f>
        <v>2.4383561643835616E-5</v>
      </c>
      <c r="E755" s="28">
        <f>'I Disease Parameters'!$E$7/(1000*365)</f>
        <v>1.3698630136986302E-5</v>
      </c>
      <c r="F755" s="27">
        <f>(1-'I Disease Parameters'!$E$8)/'I Disease Parameters'!$E$10</f>
        <v>0.16200000000000001</v>
      </c>
      <c r="G755" s="27">
        <f>'I Disease Parameters'!$E$8/'I Disease Parameters'!$E$11</f>
        <v>3.7999999999999999E-2</v>
      </c>
      <c r="H755" s="27">
        <f>1/'I Disease Parameters'!$E$12</f>
        <v>0.05</v>
      </c>
      <c r="I755" s="27">
        <f>'I Disease Parameters'!$E$9/'I Disease Parameters'!$E$14</f>
        <v>0</v>
      </c>
      <c r="J755" s="82">
        <f t="shared" si="297"/>
        <v>2.9622548171950012</v>
      </c>
      <c r="K755" s="60">
        <f t="shared" si="298"/>
        <v>0.96147505943347544</v>
      </c>
      <c r="L755" s="30">
        <f t="shared" si="299"/>
        <v>0.98499999999999999</v>
      </c>
      <c r="M755" s="27">
        <f>J755/'I Disease Parameters'!$E$12</f>
        <v>0.14811274085975007</v>
      </c>
      <c r="N755" s="27">
        <f>K755/'I Disease Parameters'!$E$13</f>
        <v>4.8073752971673774E-2</v>
      </c>
      <c r="O755" s="27">
        <f>L755/'I Disease Parameters'!$E$13</f>
        <v>4.9250000000000002E-2</v>
      </c>
      <c r="P755" s="27">
        <f>(1-L755)/'I Disease Parameters'!$E$13</f>
        <v>7.5000000000000067E-4</v>
      </c>
      <c r="Q755" s="19">
        <f t="shared" si="278"/>
        <v>609495.68371048896</v>
      </c>
      <c r="R755" s="17">
        <f t="shared" si="279"/>
        <v>7.9212561532472029E-3</v>
      </c>
      <c r="S755" s="17">
        <f t="shared" si="280"/>
        <v>7.9185317271954866E-2</v>
      </c>
      <c r="T755" s="17">
        <f t="shared" si="281"/>
        <v>1.8574333681290495E-2</v>
      </c>
      <c r="U755" s="17">
        <f t="shared" si="282"/>
        <v>5227016.3783061663</v>
      </c>
      <c r="V755" s="17">
        <f t="shared" si="283"/>
        <v>15045.813216868048</v>
      </c>
      <c r="W755" s="17">
        <f t="shared" si="284"/>
        <v>5836512.1676975619</v>
      </c>
      <c r="X755" s="18">
        <f t="shared" ca="1" si="275"/>
        <v>218477.31787760227</v>
      </c>
      <c r="Y755" s="17">
        <f t="shared" si="285"/>
        <v>133.96464895294048</v>
      </c>
      <c r="Z755" s="17">
        <f t="shared" si="286"/>
        <v>-2.7563546357414932E-4</v>
      </c>
      <c r="AA755" s="17">
        <f t="shared" si="287"/>
        <v>-2.7710443279553854E-3</v>
      </c>
      <c r="AB755" s="17">
        <f t="shared" si="288"/>
        <v>-6.4999805224775012E-4</v>
      </c>
      <c r="AC755" s="17">
        <f t="shared" si="289"/>
        <v>-71.598900276236236</v>
      </c>
      <c r="AD755" s="18">
        <f t="shared" si="290"/>
        <v>1.4418248611036688E-5</v>
      </c>
      <c r="AE755" s="19">
        <f>IF($B755&gt;$C$1,"",p_2*$Q754*($S754/$W754)+p_3*$Q754*($T754/$W754))</f>
        <v>1.3638551459766524E-3</v>
      </c>
      <c r="AF755" s="17">
        <f>IF($B755&gt;$C$1,"",p_4*$R754)</f>
        <v>1.3278964419250591E-3</v>
      </c>
      <c r="AG755" s="17">
        <f>IF($B755&gt;$C$1,"",p_5*$R754)</f>
        <v>3.114818814392114E-4</v>
      </c>
      <c r="AH755" s="18">
        <f t="shared" si="291"/>
        <v>1.6393783233642706E-3</v>
      </c>
      <c r="AI755" s="72"/>
      <c r="AJ755" s="73"/>
      <c r="AK755" s="73"/>
      <c r="AL755" s="72"/>
      <c r="AM755" s="73"/>
      <c r="AN755" s="73">
        <f t="shared" si="292"/>
        <v>518</v>
      </c>
      <c r="AO755" s="19" t="str">
        <f t="shared" ca="1" si="293"/>
        <v>-</v>
      </c>
      <c r="AP755" s="17" t="str">
        <f t="shared" ca="1" si="294"/>
        <v>-</v>
      </c>
      <c r="AQ755" s="17" t="str">
        <f t="shared" ca="1" si="295"/>
        <v>-</v>
      </c>
      <c r="AR755" s="66" t="str">
        <f t="shared" ca="1" si="296"/>
        <v>-</v>
      </c>
    </row>
    <row r="756" spans="1:44" s="1" customFormat="1" ht="12" x14ac:dyDescent="0.35">
      <c r="A756" s="84"/>
      <c r="B756" s="40">
        <f t="shared" si="276"/>
        <v>753</v>
      </c>
      <c r="C756" s="41">
        <f t="shared" si="277"/>
        <v>44604</v>
      </c>
      <c r="D756" s="28">
        <f>'I Disease Parameters'!$E$6/(1000*365)</f>
        <v>2.4383561643835616E-5</v>
      </c>
      <c r="E756" s="28">
        <f>'I Disease Parameters'!$E$7/(1000*365)</f>
        <v>1.3698630136986302E-5</v>
      </c>
      <c r="F756" s="27">
        <f>(1-'I Disease Parameters'!$E$8)/'I Disease Parameters'!$E$10</f>
        <v>0.16200000000000001</v>
      </c>
      <c r="G756" s="27">
        <f>'I Disease Parameters'!$E$8/'I Disease Parameters'!$E$11</f>
        <v>3.7999999999999999E-2</v>
      </c>
      <c r="H756" s="27">
        <f>1/'I Disease Parameters'!$E$12</f>
        <v>0.05</v>
      </c>
      <c r="I756" s="27">
        <f>'I Disease Parameters'!$E$9/'I Disease Parameters'!$E$14</f>
        <v>0</v>
      </c>
      <c r="J756" s="82">
        <f t="shared" si="297"/>
        <v>2.9622548171950012</v>
      </c>
      <c r="K756" s="60">
        <f t="shared" si="298"/>
        <v>0.96147505943347544</v>
      </c>
      <c r="L756" s="30">
        <f t="shared" si="299"/>
        <v>0.98499999999999999</v>
      </c>
      <c r="M756" s="27">
        <f>J756/'I Disease Parameters'!$E$12</f>
        <v>0.14811274085975007</v>
      </c>
      <c r="N756" s="27">
        <f>K756/'I Disease Parameters'!$E$13</f>
        <v>4.8073752971673774E-2</v>
      </c>
      <c r="O756" s="27">
        <f>L756/'I Disease Parameters'!$E$13</f>
        <v>4.9250000000000002E-2</v>
      </c>
      <c r="P756" s="27">
        <f>(1-L756)/'I Disease Parameters'!$E$13</f>
        <v>7.5000000000000067E-4</v>
      </c>
      <c r="Q756" s="19">
        <f t="shared" si="278"/>
        <v>609629.64809075661</v>
      </c>
      <c r="R756" s="17">
        <f t="shared" si="279"/>
        <v>7.6549135708319522E-3</v>
      </c>
      <c r="S756" s="17">
        <f t="shared" si="280"/>
        <v>7.6508210174809577E-2</v>
      </c>
      <c r="T756" s="17">
        <f t="shared" si="281"/>
        <v>1.7946370288122224E-2</v>
      </c>
      <c r="U756" s="17">
        <f t="shared" si="282"/>
        <v>5226944.7802161314</v>
      </c>
      <c r="V756" s="17">
        <f t="shared" si="283"/>
        <v>15045.813230798798</v>
      </c>
      <c r="W756" s="17">
        <f t="shared" si="284"/>
        <v>5836574.5304163825</v>
      </c>
      <c r="X756" s="18">
        <f t="shared" ca="1" si="275"/>
        <v>218477.31787760227</v>
      </c>
      <c r="Y756" s="17">
        <f t="shared" si="285"/>
        <v>133.96438026765827</v>
      </c>
      <c r="Z756" s="17">
        <f t="shared" si="286"/>
        <v>-2.6634258241525072E-4</v>
      </c>
      <c r="AA756" s="17">
        <f t="shared" si="287"/>
        <v>-2.6771070971452898E-3</v>
      </c>
      <c r="AB756" s="17">
        <f t="shared" si="288"/>
        <v>-6.2796339316827099E-4</v>
      </c>
      <c r="AC756" s="17">
        <f t="shared" si="289"/>
        <v>-71.598090034909546</v>
      </c>
      <c r="AD756" s="18">
        <f t="shared" si="290"/>
        <v>1.3930750355939381E-5</v>
      </c>
      <c r="AE756" s="19">
        <f>IF($B756&gt;$C$1,"",p_2*$Q755*($S755/$W755)+p_3*$Q755*($T755/$W755))</f>
        <v>1.3180171585924539E-3</v>
      </c>
      <c r="AF756" s="17">
        <f>IF($B756&gt;$C$1,"",p_4*$R755)</f>
        <v>1.283243496826047E-3</v>
      </c>
      <c r="AG756" s="17">
        <f>IF($B756&gt;$C$1,"",p_5*$R755)</f>
        <v>3.0100773382339371E-4</v>
      </c>
      <c r="AH756" s="18">
        <f t="shared" si="291"/>
        <v>1.5842512306494406E-3</v>
      </c>
      <c r="AI756" s="72"/>
      <c r="AJ756" s="73"/>
      <c r="AK756" s="73"/>
      <c r="AL756" s="72"/>
      <c r="AM756" s="73"/>
      <c r="AN756" s="73">
        <f t="shared" si="292"/>
        <v>518</v>
      </c>
      <c r="AO756" s="19" t="str">
        <f t="shared" ca="1" si="293"/>
        <v>-</v>
      </c>
      <c r="AP756" s="17" t="str">
        <f t="shared" ca="1" si="294"/>
        <v>-</v>
      </c>
      <c r="AQ756" s="17" t="str">
        <f t="shared" ca="1" si="295"/>
        <v>-</v>
      </c>
      <c r="AR756" s="66" t="str">
        <f t="shared" ca="1" si="296"/>
        <v>-</v>
      </c>
    </row>
    <row r="757" spans="1:44" s="1" customFormat="1" ht="12" x14ac:dyDescent="0.35">
      <c r="A757" s="84"/>
      <c r="B757" s="40">
        <f t="shared" si="276"/>
        <v>754</v>
      </c>
      <c r="C757" s="41">
        <f t="shared" si="277"/>
        <v>44605</v>
      </c>
      <c r="D757" s="28">
        <f>'I Disease Parameters'!$E$6/(1000*365)</f>
        <v>2.4383561643835616E-5</v>
      </c>
      <c r="E757" s="28">
        <f>'I Disease Parameters'!$E$7/(1000*365)</f>
        <v>1.3698630136986302E-5</v>
      </c>
      <c r="F757" s="27">
        <f>(1-'I Disease Parameters'!$E$8)/'I Disease Parameters'!$E$10</f>
        <v>0.16200000000000001</v>
      </c>
      <c r="G757" s="27">
        <f>'I Disease Parameters'!$E$8/'I Disease Parameters'!$E$11</f>
        <v>3.7999999999999999E-2</v>
      </c>
      <c r="H757" s="27">
        <f>1/'I Disease Parameters'!$E$12</f>
        <v>0.05</v>
      </c>
      <c r="I757" s="27">
        <f>'I Disease Parameters'!$E$9/'I Disease Parameters'!$E$14</f>
        <v>0</v>
      </c>
      <c r="J757" s="82">
        <f t="shared" si="297"/>
        <v>2.9622548171950012</v>
      </c>
      <c r="K757" s="60">
        <f t="shared" si="298"/>
        <v>0.96147505943347544</v>
      </c>
      <c r="L757" s="30">
        <f t="shared" si="299"/>
        <v>0.98499999999999999</v>
      </c>
      <c r="M757" s="27">
        <f>J757/'I Disease Parameters'!$E$12</f>
        <v>0.14811274085975007</v>
      </c>
      <c r="N757" s="27">
        <f>K757/'I Disease Parameters'!$E$13</f>
        <v>4.8073752971673774E-2</v>
      </c>
      <c r="O757" s="27">
        <f>L757/'I Disease Parameters'!$E$13</f>
        <v>4.9250000000000002E-2</v>
      </c>
      <c r="P757" s="27">
        <f>(1-L757)/'I Disease Parameters'!$E$13</f>
        <v>7.5000000000000067E-4</v>
      </c>
      <c r="Q757" s="19">
        <f t="shared" si="278"/>
        <v>609763.6122008143</v>
      </c>
      <c r="R757" s="17">
        <f t="shared" si="279"/>
        <v>7.3975497552148843E-3</v>
      </c>
      <c r="S757" s="17">
        <f t="shared" si="280"/>
        <v>7.3921847606870233E-2</v>
      </c>
      <c r="T757" s="17">
        <f t="shared" si="281"/>
        <v>1.7339692648718846E-2</v>
      </c>
      <c r="U757" s="17">
        <f t="shared" si="282"/>
        <v>5226873.1829421092</v>
      </c>
      <c r="V757" s="17">
        <f t="shared" si="283"/>
        <v>15045.813244258576</v>
      </c>
      <c r="W757" s="17">
        <f t="shared" si="284"/>
        <v>5836636.8938020132</v>
      </c>
      <c r="X757" s="18">
        <f t="shared" ca="1" si="275"/>
        <v>218477.31787760227</v>
      </c>
      <c r="Y757" s="17">
        <f t="shared" si="285"/>
        <v>133.96411005768459</v>
      </c>
      <c r="Z757" s="17">
        <f t="shared" si="286"/>
        <v>-2.5736381561706784E-4</v>
      </c>
      <c r="AA757" s="17">
        <f t="shared" si="287"/>
        <v>-2.5863625679393432E-3</v>
      </c>
      <c r="AB757" s="17">
        <f t="shared" si="288"/>
        <v>-6.0667763940337738E-4</v>
      </c>
      <c r="AC757" s="17">
        <f t="shared" si="289"/>
        <v>-71.597274022176862</v>
      </c>
      <c r="AD757" s="18">
        <f t="shared" si="290"/>
        <v>1.3459777619573288E-5</v>
      </c>
      <c r="AE757" s="19">
        <f>IF($B757&gt;$C$1,"",p_2*$Q756*($S756/$W756)+p_3*$Q756*($T756/$W756))</f>
        <v>1.2737237603790599E-3</v>
      </c>
      <c r="AF757" s="17">
        <f>IF($B757&gt;$C$1,"",p_4*$R756)</f>
        <v>1.2400959984747763E-3</v>
      </c>
      <c r="AG757" s="17">
        <f>IF($B757&gt;$C$1,"",p_5*$R756)</f>
        <v>2.9088671569161417E-4</v>
      </c>
      <c r="AH757" s="18">
        <f t="shared" si="291"/>
        <v>1.5309827141663905E-3</v>
      </c>
      <c r="AI757" s="72"/>
      <c r="AJ757" s="73"/>
      <c r="AK757" s="73"/>
      <c r="AL757" s="72"/>
      <c r="AM757" s="73"/>
      <c r="AN757" s="73">
        <f t="shared" si="292"/>
        <v>518</v>
      </c>
      <c r="AO757" s="19" t="str">
        <f t="shared" ca="1" si="293"/>
        <v>-</v>
      </c>
      <c r="AP757" s="17" t="str">
        <f t="shared" ca="1" si="294"/>
        <v>-</v>
      </c>
      <c r="AQ757" s="17" t="str">
        <f t="shared" ca="1" si="295"/>
        <v>-</v>
      </c>
      <c r="AR757" s="66" t="str">
        <f t="shared" ca="1" si="296"/>
        <v>-</v>
      </c>
    </row>
    <row r="758" spans="1:44" s="1" customFormat="1" ht="12" x14ac:dyDescent="0.35">
      <c r="A758" s="84"/>
      <c r="B758" s="40">
        <f t="shared" si="276"/>
        <v>755</v>
      </c>
      <c r="C758" s="41">
        <f t="shared" si="277"/>
        <v>44606</v>
      </c>
      <c r="D758" s="28">
        <f>'I Disease Parameters'!$E$6/(1000*365)</f>
        <v>2.4383561643835616E-5</v>
      </c>
      <c r="E758" s="28">
        <f>'I Disease Parameters'!$E$7/(1000*365)</f>
        <v>1.3698630136986302E-5</v>
      </c>
      <c r="F758" s="27">
        <f>(1-'I Disease Parameters'!$E$8)/'I Disease Parameters'!$E$10</f>
        <v>0.16200000000000001</v>
      </c>
      <c r="G758" s="27">
        <f>'I Disease Parameters'!$E$8/'I Disease Parameters'!$E$11</f>
        <v>3.7999999999999999E-2</v>
      </c>
      <c r="H758" s="27">
        <f>1/'I Disease Parameters'!$E$12</f>
        <v>0.05</v>
      </c>
      <c r="I758" s="27">
        <f>'I Disease Parameters'!$E$9/'I Disease Parameters'!$E$14</f>
        <v>0</v>
      </c>
      <c r="J758" s="82">
        <f t="shared" si="297"/>
        <v>2.9622548171950012</v>
      </c>
      <c r="K758" s="60">
        <f t="shared" si="298"/>
        <v>0.96147505943347544</v>
      </c>
      <c r="L758" s="30">
        <f t="shared" si="299"/>
        <v>0.98499999999999999</v>
      </c>
      <c r="M758" s="27">
        <f>J758/'I Disease Parameters'!$E$12</f>
        <v>0.14811274085975007</v>
      </c>
      <c r="N758" s="27">
        <f>K758/'I Disease Parameters'!$E$13</f>
        <v>4.8073752971673774E-2</v>
      </c>
      <c r="O758" s="27">
        <f>L758/'I Disease Parameters'!$E$13</f>
        <v>4.9250000000000002E-2</v>
      </c>
      <c r="P758" s="27">
        <f>(1-L758)/'I Disease Parameters'!$E$13</f>
        <v>7.5000000000000067E-4</v>
      </c>
      <c r="Q758" s="19">
        <f t="shared" si="278"/>
        <v>609897.57603918971</v>
      </c>
      <c r="R758" s="17">
        <f t="shared" si="279"/>
        <v>7.1488612369005715E-3</v>
      </c>
      <c r="S758" s="17">
        <f t="shared" si="280"/>
        <v>7.1423145658822129E-2</v>
      </c>
      <c r="T758" s="17">
        <f t="shared" si="281"/>
        <v>1.6753577376944787E-2</v>
      </c>
      <c r="U758" s="17">
        <f t="shared" si="282"/>
        <v>5226801.5864896756</v>
      </c>
      <c r="V758" s="17">
        <f t="shared" si="283"/>
        <v>15045.813257263346</v>
      </c>
      <c r="W758" s="17">
        <f t="shared" si="284"/>
        <v>5836699.2578544496</v>
      </c>
      <c r="X758" s="18">
        <f t="shared" ca="1" si="275"/>
        <v>218477.31787760227</v>
      </c>
      <c r="Y758" s="17">
        <f t="shared" si="285"/>
        <v>133.96383837540634</v>
      </c>
      <c r="Z758" s="17">
        <f t="shared" si="286"/>
        <v>-2.4868851831431286E-4</v>
      </c>
      <c r="AA758" s="17">
        <f t="shared" si="287"/>
        <v>-2.4987019480481043E-3</v>
      </c>
      <c r="AB758" s="17">
        <f t="shared" si="288"/>
        <v>-5.8611527177405975E-4</v>
      </c>
      <c r="AC758" s="17">
        <f t="shared" si="289"/>
        <v>-71.596452433615923</v>
      </c>
      <c r="AD758" s="18">
        <f t="shared" si="290"/>
        <v>1.3004770153202116E-5</v>
      </c>
      <c r="AE758" s="19">
        <f>IF($B758&gt;$C$1,"",p_2*$Q757*($S757/$W757)+p_3*$Q757*($T757/$W757))</f>
        <v>1.2309227690266808E-3</v>
      </c>
      <c r="AF758" s="17">
        <f>IF($B758&gt;$C$1,"",p_4*$R757)</f>
        <v>1.1984030603448114E-3</v>
      </c>
      <c r="AG758" s="17">
        <f>IF($B758&gt;$C$1,"",p_5*$R757)</f>
        <v>2.811068906981656E-4</v>
      </c>
      <c r="AH758" s="18">
        <f t="shared" si="291"/>
        <v>1.479509951042977E-3</v>
      </c>
      <c r="AI758" s="72"/>
      <c r="AJ758" s="73"/>
      <c r="AK758" s="73"/>
      <c r="AL758" s="72"/>
      <c r="AM758" s="73"/>
      <c r="AN758" s="73">
        <f t="shared" si="292"/>
        <v>518</v>
      </c>
      <c r="AO758" s="19" t="str">
        <f t="shared" ca="1" si="293"/>
        <v>-</v>
      </c>
      <c r="AP758" s="17" t="str">
        <f t="shared" ca="1" si="294"/>
        <v>-</v>
      </c>
      <c r="AQ758" s="17" t="str">
        <f t="shared" ca="1" si="295"/>
        <v>-</v>
      </c>
      <c r="AR758" s="66" t="str">
        <f t="shared" ca="1" si="296"/>
        <v>-</v>
      </c>
    </row>
    <row r="759" spans="1:44" s="1" customFormat="1" ht="12" x14ac:dyDescent="0.35">
      <c r="A759" s="84"/>
      <c r="B759" s="40">
        <f t="shared" si="276"/>
        <v>756</v>
      </c>
      <c r="C759" s="41">
        <f t="shared" si="277"/>
        <v>44607</v>
      </c>
      <c r="D759" s="28">
        <f>'I Disease Parameters'!$E$6/(1000*365)</f>
        <v>2.4383561643835616E-5</v>
      </c>
      <c r="E759" s="28">
        <f>'I Disease Parameters'!$E$7/(1000*365)</f>
        <v>1.3698630136986302E-5</v>
      </c>
      <c r="F759" s="27">
        <f>(1-'I Disease Parameters'!$E$8)/'I Disease Parameters'!$E$10</f>
        <v>0.16200000000000001</v>
      </c>
      <c r="G759" s="27">
        <f>'I Disease Parameters'!$E$8/'I Disease Parameters'!$E$11</f>
        <v>3.7999999999999999E-2</v>
      </c>
      <c r="H759" s="27">
        <f>1/'I Disease Parameters'!$E$12</f>
        <v>0.05</v>
      </c>
      <c r="I759" s="27">
        <f>'I Disease Parameters'!$E$9/'I Disease Parameters'!$E$14</f>
        <v>0</v>
      </c>
      <c r="J759" s="82">
        <f t="shared" si="297"/>
        <v>2.9622548171950012</v>
      </c>
      <c r="K759" s="60">
        <f t="shared" si="298"/>
        <v>0.96147505943347544</v>
      </c>
      <c r="L759" s="30">
        <f t="shared" si="299"/>
        <v>0.98499999999999999</v>
      </c>
      <c r="M759" s="27">
        <f>J759/'I Disease Parameters'!$E$12</f>
        <v>0.14811274085975007</v>
      </c>
      <c r="N759" s="27">
        <f>K759/'I Disease Parameters'!$E$13</f>
        <v>4.8073752971673774E-2</v>
      </c>
      <c r="O759" s="27">
        <f>L759/'I Disease Parameters'!$E$13</f>
        <v>4.9250000000000002E-2</v>
      </c>
      <c r="P759" s="27">
        <f>(1-L759)/'I Disease Parameters'!$E$13</f>
        <v>7.5000000000000067E-4</v>
      </c>
      <c r="Q759" s="19">
        <f t="shared" si="278"/>
        <v>610031.5396044607</v>
      </c>
      <c r="R759" s="17">
        <f t="shared" si="279"/>
        <v>6.90855482959886E-3</v>
      </c>
      <c r="S759" s="17">
        <f t="shared" si="280"/>
        <v>6.9009125497003318E-2</v>
      </c>
      <c r="T759" s="17">
        <f t="shared" si="281"/>
        <v>1.6187325734039807E-2</v>
      </c>
      <c r="U759" s="17">
        <f t="shared" si="282"/>
        <v>5226729.9908642136</v>
      </c>
      <c r="V759" s="17">
        <f t="shared" si="283"/>
        <v>15045.813269828528</v>
      </c>
      <c r="W759" s="17">
        <f t="shared" si="284"/>
        <v>5836761.6225736802</v>
      </c>
      <c r="X759" s="18">
        <f t="shared" ca="1" si="275"/>
        <v>218477.31787760227</v>
      </c>
      <c r="Y759" s="17">
        <f t="shared" si="285"/>
        <v>133.96356527099852</v>
      </c>
      <c r="Z759" s="17">
        <f t="shared" si="286"/>
        <v>-2.4030640730171148E-4</v>
      </c>
      <c r="AA759" s="17">
        <f t="shared" si="287"/>
        <v>-2.4140201618188112E-3</v>
      </c>
      <c r="AB759" s="17">
        <f t="shared" si="288"/>
        <v>-5.6625164290497951E-4</v>
      </c>
      <c r="AC759" s="17">
        <f t="shared" si="289"/>
        <v>-71.595625462010503</v>
      </c>
      <c r="AD759" s="18">
        <f t="shared" si="290"/>
        <v>1.2565182260004804E-5</v>
      </c>
      <c r="AE759" s="19">
        <f>IF($B759&gt;$C$1,"",p_2*$Q758*($S758/$W758)+p_3*$Q758*($T758/$W758))</f>
        <v>1.1895637696843887E-3</v>
      </c>
      <c r="AF759" s="17">
        <f>IF($B759&gt;$C$1,"",p_4*$R758)</f>
        <v>1.1581155203778926E-3</v>
      </c>
      <c r="AG759" s="17">
        <f>IF($B759&gt;$C$1,"",p_5*$R758)</f>
        <v>2.7165672700222172E-4</v>
      </c>
      <c r="AH759" s="18">
        <f t="shared" si="291"/>
        <v>1.4297722473801144E-3</v>
      </c>
      <c r="AI759" s="72"/>
      <c r="AJ759" s="73"/>
      <c r="AK759" s="73"/>
      <c r="AL759" s="72"/>
      <c r="AM759" s="73"/>
      <c r="AN759" s="73">
        <f t="shared" si="292"/>
        <v>518</v>
      </c>
      <c r="AO759" s="19" t="str">
        <f t="shared" ca="1" si="293"/>
        <v>-</v>
      </c>
      <c r="AP759" s="17" t="str">
        <f t="shared" ca="1" si="294"/>
        <v>-</v>
      </c>
      <c r="AQ759" s="17" t="str">
        <f t="shared" ca="1" si="295"/>
        <v>-</v>
      </c>
      <c r="AR759" s="66" t="str">
        <f t="shared" ca="1" si="296"/>
        <v>-</v>
      </c>
    </row>
    <row r="760" spans="1:44" s="1" customFormat="1" ht="12" x14ac:dyDescent="0.35">
      <c r="A760" s="84"/>
      <c r="B760" s="40">
        <f t="shared" si="276"/>
        <v>757</v>
      </c>
      <c r="C760" s="41">
        <f t="shared" si="277"/>
        <v>44608</v>
      </c>
      <c r="D760" s="28">
        <f>'I Disease Parameters'!$E$6/(1000*365)</f>
        <v>2.4383561643835616E-5</v>
      </c>
      <c r="E760" s="28">
        <f>'I Disease Parameters'!$E$7/(1000*365)</f>
        <v>1.3698630136986302E-5</v>
      </c>
      <c r="F760" s="27">
        <f>(1-'I Disease Parameters'!$E$8)/'I Disease Parameters'!$E$10</f>
        <v>0.16200000000000001</v>
      </c>
      <c r="G760" s="27">
        <f>'I Disease Parameters'!$E$8/'I Disease Parameters'!$E$11</f>
        <v>3.7999999999999999E-2</v>
      </c>
      <c r="H760" s="27">
        <f>1/'I Disease Parameters'!$E$12</f>
        <v>0.05</v>
      </c>
      <c r="I760" s="27">
        <f>'I Disease Parameters'!$E$9/'I Disease Parameters'!$E$14</f>
        <v>0</v>
      </c>
      <c r="J760" s="82">
        <f t="shared" si="297"/>
        <v>2.9622548171950012</v>
      </c>
      <c r="K760" s="60">
        <f t="shared" si="298"/>
        <v>0.96147505943347544</v>
      </c>
      <c r="L760" s="30">
        <f t="shared" si="299"/>
        <v>0.98499999999999999</v>
      </c>
      <c r="M760" s="27">
        <f>J760/'I Disease Parameters'!$E$12</f>
        <v>0.14811274085975007</v>
      </c>
      <c r="N760" s="27">
        <f>K760/'I Disease Parameters'!$E$13</f>
        <v>4.8073752971673774E-2</v>
      </c>
      <c r="O760" s="27">
        <f>L760/'I Disease Parameters'!$E$13</f>
        <v>4.9250000000000002E-2</v>
      </c>
      <c r="P760" s="27">
        <f>(1-L760)/'I Disease Parameters'!$E$13</f>
        <v>7.5000000000000067E-4</v>
      </c>
      <c r="Q760" s="19">
        <f t="shared" si="278"/>
        <v>610165.50289525406</v>
      </c>
      <c r="R760" s="17">
        <f t="shared" si="279"/>
        <v>6.6763472808834719E-3</v>
      </c>
      <c r="S760" s="17">
        <f t="shared" si="280"/>
        <v>6.6676909774061904E-2</v>
      </c>
      <c r="T760" s="17">
        <f t="shared" si="281"/>
        <v>1.5640262786674439E-2</v>
      </c>
      <c r="U760" s="17">
        <f t="shared" si="282"/>
        <v>5226658.3960709246</v>
      </c>
      <c r="V760" s="17">
        <f t="shared" si="283"/>
        <v>15045.813281969022</v>
      </c>
      <c r="W760" s="17">
        <f t="shared" si="284"/>
        <v>5836823.9879596988</v>
      </c>
      <c r="X760" s="18">
        <f t="shared" ca="1" si="275"/>
        <v>218477.31787760227</v>
      </c>
      <c r="Y760" s="17">
        <f t="shared" si="285"/>
        <v>133.96329079335555</v>
      </c>
      <c r="Z760" s="17">
        <f t="shared" si="286"/>
        <v>-2.3220754871538813E-4</v>
      </c>
      <c r="AA760" s="17">
        <f t="shared" si="287"/>
        <v>-2.3322157229414137E-3</v>
      </c>
      <c r="AB760" s="17">
        <f t="shared" si="288"/>
        <v>-5.4706294736536765E-4</v>
      </c>
      <c r="AC760" s="17">
        <f t="shared" si="289"/>
        <v>-71.594793288968503</v>
      </c>
      <c r="AD760" s="18">
        <f t="shared" si="290"/>
        <v>1.2140493709011935E-5</v>
      </c>
      <c r="AE760" s="19">
        <f>IF($B760&gt;$C$1,"",p_2*$Q759*($S759/$W759)+p_3*$Q759*($T759/$W759))</f>
        <v>1.1495980549417759E-3</v>
      </c>
      <c r="AF760" s="17">
        <f>IF($B760&gt;$C$1,"",p_4*$R759)</f>
        <v>1.1191858823950153E-3</v>
      </c>
      <c r="AG760" s="17">
        <f>IF($B760&gt;$C$1,"",p_5*$R759)</f>
        <v>2.6252508352475666E-4</v>
      </c>
      <c r="AH760" s="18">
        <f t="shared" si="291"/>
        <v>1.3817109659197721E-3</v>
      </c>
      <c r="AI760" s="72"/>
      <c r="AJ760" s="73"/>
      <c r="AK760" s="73"/>
      <c r="AL760" s="72"/>
      <c r="AM760" s="73"/>
      <c r="AN760" s="73">
        <f t="shared" si="292"/>
        <v>518</v>
      </c>
      <c r="AO760" s="19" t="str">
        <f t="shared" ca="1" si="293"/>
        <v>-</v>
      </c>
      <c r="AP760" s="17" t="str">
        <f t="shared" ca="1" si="294"/>
        <v>-</v>
      </c>
      <c r="AQ760" s="17" t="str">
        <f t="shared" ca="1" si="295"/>
        <v>-</v>
      </c>
      <c r="AR760" s="66" t="str">
        <f t="shared" ca="1" si="296"/>
        <v>-</v>
      </c>
    </row>
    <row r="761" spans="1:44" s="1" customFormat="1" ht="12" x14ac:dyDescent="0.35">
      <c r="A761" s="84"/>
      <c r="B761" s="40">
        <f t="shared" si="276"/>
        <v>758</v>
      </c>
      <c r="C761" s="41">
        <f t="shared" si="277"/>
        <v>44609</v>
      </c>
      <c r="D761" s="28">
        <f>'I Disease Parameters'!$E$6/(1000*365)</f>
        <v>2.4383561643835616E-5</v>
      </c>
      <c r="E761" s="28">
        <f>'I Disease Parameters'!$E$7/(1000*365)</f>
        <v>1.3698630136986302E-5</v>
      </c>
      <c r="F761" s="27">
        <f>(1-'I Disease Parameters'!$E$8)/'I Disease Parameters'!$E$10</f>
        <v>0.16200000000000001</v>
      </c>
      <c r="G761" s="27">
        <f>'I Disease Parameters'!$E$8/'I Disease Parameters'!$E$11</f>
        <v>3.7999999999999999E-2</v>
      </c>
      <c r="H761" s="27">
        <f>1/'I Disease Parameters'!$E$12</f>
        <v>0.05</v>
      </c>
      <c r="I761" s="27">
        <f>'I Disease Parameters'!$E$9/'I Disease Parameters'!$E$14</f>
        <v>0</v>
      </c>
      <c r="J761" s="82">
        <f t="shared" si="297"/>
        <v>2.9622548171950012</v>
      </c>
      <c r="K761" s="60">
        <f t="shared" si="298"/>
        <v>0.96147505943347544</v>
      </c>
      <c r="L761" s="30">
        <f t="shared" si="299"/>
        <v>0.98499999999999999</v>
      </c>
      <c r="M761" s="27">
        <f>J761/'I Disease Parameters'!$E$12</f>
        <v>0.14811274085975007</v>
      </c>
      <c r="N761" s="27">
        <f>K761/'I Disease Parameters'!$E$13</f>
        <v>4.8073752971673774E-2</v>
      </c>
      <c r="O761" s="27">
        <f>L761/'I Disease Parameters'!$E$13</f>
        <v>4.9250000000000002E-2</v>
      </c>
      <c r="P761" s="27">
        <f>(1-L761)/'I Disease Parameters'!$E$13</f>
        <v>7.5000000000000067E-4</v>
      </c>
      <c r="Q761" s="19">
        <f t="shared" si="278"/>
        <v>610299.46591024369</v>
      </c>
      <c r="R761" s="17">
        <f t="shared" si="279"/>
        <v>6.4519649347485686E-3</v>
      </c>
      <c r="S761" s="17">
        <f t="shared" si="280"/>
        <v>6.4423719162536253E-2</v>
      </c>
      <c r="T761" s="17">
        <f t="shared" si="281"/>
        <v>1.511173659383913E-2</v>
      </c>
      <c r="U761" s="17">
        <f t="shared" si="282"/>
        <v>5226586.8021148322</v>
      </c>
      <c r="V761" s="17">
        <f t="shared" si="283"/>
        <v>15045.813293699219</v>
      </c>
      <c r="W761" s="17">
        <f t="shared" si="284"/>
        <v>5836886.3540124968</v>
      </c>
      <c r="X761" s="18">
        <f t="shared" ca="1" si="275"/>
        <v>218477.31787760227</v>
      </c>
      <c r="Y761" s="17">
        <f t="shared" si="285"/>
        <v>133.96301498962566</v>
      </c>
      <c r="Z761" s="17">
        <f t="shared" si="286"/>
        <v>-2.2438234613490326E-4</v>
      </c>
      <c r="AA761" s="17">
        <f t="shared" si="287"/>
        <v>-2.2531906115256517E-3</v>
      </c>
      <c r="AB761" s="17">
        <f t="shared" si="288"/>
        <v>-5.2852619283530987E-4</v>
      </c>
      <c r="AC761" s="17">
        <f t="shared" si="289"/>
        <v>-71.593956092372537</v>
      </c>
      <c r="AD761" s="18">
        <f t="shared" si="290"/>
        <v>1.1730197002179921E-5</v>
      </c>
      <c r="AE761" s="19">
        <f>IF($B761&gt;$C$1,"",p_2*$Q760*($S760/$W760)+p_3*$Q760*($T760/$W760))</f>
        <v>1.1109785668538582E-3</v>
      </c>
      <c r="AF761" s="17">
        <f>IF($B761&gt;$C$1,"",p_4*$R760)</f>
        <v>1.0815682595031225E-3</v>
      </c>
      <c r="AG761" s="17">
        <f>IF($B761&gt;$C$1,"",p_5*$R760)</f>
        <v>2.5370119667357191E-4</v>
      </c>
      <c r="AH761" s="18">
        <f t="shared" si="291"/>
        <v>1.3352694561766945E-3</v>
      </c>
      <c r="AI761" s="72"/>
      <c r="AJ761" s="73"/>
      <c r="AK761" s="73"/>
      <c r="AL761" s="72"/>
      <c r="AM761" s="73"/>
      <c r="AN761" s="73">
        <f t="shared" si="292"/>
        <v>518</v>
      </c>
      <c r="AO761" s="19" t="str">
        <f t="shared" ca="1" si="293"/>
        <v>-</v>
      </c>
      <c r="AP761" s="17" t="str">
        <f t="shared" ca="1" si="294"/>
        <v>-</v>
      </c>
      <c r="AQ761" s="17" t="str">
        <f t="shared" ca="1" si="295"/>
        <v>-</v>
      </c>
      <c r="AR761" s="66" t="str">
        <f t="shared" ca="1" si="296"/>
        <v>-</v>
      </c>
    </row>
    <row r="762" spans="1:44" s="1" customFormat="1" ht="12" x14ac:dyDescent="0.35">
      <c r="A762" s="84"/>
      <c r="B762" s="40">
        <f t="shared" si="276"/>
        <v>759</v>
      </c>
      <c r="C762" s="41">
        <f t="shared" si="277"/>
        <v>44610</v>
      </c>
      <c r="D762" s="28">
        <f>'I Disease Parameters'!$E$6/(1000*365)</f>
        <v>2.4383561643835616E-5</v>
      </c>
      <c r="E762" s="28">
        <f>'I Disease Parameters'!$E$7/(1000*365)</f>
        <v>1.3698630136986302E-5</v>
      </c>
      <c r="F762" s="27">
        <f>(1-'I Disease Parameters'!$E$8)/'I Disease Parameters'!$E$10</f>
        <v>0.16200000000000001</v>
      </c>
      <c r="G762" s="27">
        <f>'I Disease Parameters'!$E$8/'I Disease Parameters'!$E$11</f>
        <v>3.7999999999999999E-2</v>
      </c>
      <c r="H762" s="27">
        <f>1/'I Disease Parameters'!$E$12</f>
        <v>0.05</v>
      </c>
      <c r="I762" s="27">
        <f>'I Disease Parameters'!$E$9/'I Disease Parameters'!$E$14</f>
        <v>0</v>
      </c>
      <c r="J762" s="82">
        <f t="shared" si="297"/>
        <v>2.9622548171950012</v>
      </c>
      <c r="K762" s="60">
        <f t="shared" si="298"/>
        <v>0.96147505943347544</v>
      </c>
      <c r="L762" s="30">
        <f t="shared" si="299"/>
        <v>0.98499999999999999</v>
      </c>
      <c r="M762" s="27">
        <f>J762/'I Disease Parameters'!$E$12</f>
        <v>0.14811274085975007</v>
      </c>
      <c r="N762" s="27">
        <f>K762/'I Disease Parameters'!$E$13</f>
        <v>4.8073752971673774E-2</v>
      </c>
      <c r="O762" s="27">
        <f>L762/'I Disease Parameters'!$E$13</f>
        <v>4.9250000000000002E-2</v>
      </c>
      <c r="P762" s="27">
        <f>(1-L762)/'I Disease Parameters'!$E$13</f>
        <v>7.5000000000000067E-4</v>
      </c>
      <c r="Q762" s="19">
        <f t="shared" si="278"/>
        <v>610433.42864814866</v>
      </c>
      <c r="R762" s="17">
        <f t="shared" si="279"/>
        <v>6.2351434056570447E-3</v>
      </c>
      <c r="S762" s="17">
        <f t="shared" si="280"/>
        <v>6.2246869007137842E-2</v>
      </c>
      <c r="T762" s="17">
        <f t="shared" si="281"/>
        <v>1.4601117421577292E-2</v>
      </c>
      <c r="U762" s="17">
        <f t="shared" si="282"/>
        <v>5226515.2090007905</v>
      </c>
      <c r="V762" s="17">
        <f t="shared" si="283"/>
        <v>15045.813305033022</v>
      </c>
      <c r="W762" s="17">
        <f t="shared" si="284"/>
        <v>5836948.7207320686</v>
      </c>
      <c r="X762" s="18">
        <f t="shared" ca="1" si="275"/>
        <v>218477.31787760227</v>
      </c>
      <c r="Y762" s="17">
        <f t="shared" si="285"/>
        <v>133.96273790497798</v>
      </c>
      <c r="Z762" s="17">
        <f t="shared" si="286"/>
        <v>-2.1682152909152392E-4</v>
      </c>
      <c r="AA762" s="17">
        <f t="shared" si="287"/>
        <v>-2.1768501553984104E-3</v>
      </c>
      <c r="AB762" s="17">
        <f t="shared" si="288"/>
        <v>-5.1061917226183709E-4</v>
      </c>
      <c r="AC762" s="17">
        <f t="shared" si="289"/>
        <v>-71.593114041723311</v>
      </c>
      <c r="AD762" s="18">
        <f t="shared" si="290"/>
        <v>1.1333802831359208E-5</v>
      </c>
      <c r="AE762" s="19">
        <f>IF($B762&gt;$C$1,"",p_2*$Q761*($S761/$W761)+p_3*$Q761*($T761/$W761))</f>
        <v>1.0736598409394884E-3</v>
      </c>
      <c r="AF762" s="17">
        <f>IF($B762&gt;$C$1,"",p_4*$R761)</f>
        <v>1.0452183194292681E-3</v>
      </c>
      <c r="AG762" s="17">
        <f>IF($B762&gt;$C$1,"",p_5*$R761)</f>
        <v>2.4517466752044562E-4</v>
      </c>
      <c r="AH762" s="18">
        <f t="shared" si="291"/>
        <v>1.2903929869497138E-3</v>
      </c>
      <c r="AI762" s="72"/>
      <c r="AJ762" s="73"/>
      <c r="AK762" s="73"/>
      <c r="AL762" s="72"/>
      <c r="AM762" s="73"/>
      <c r="AN762" s="73">
        <f t="shared" si="292"/>
        <v>518</v>
      </c>
      <c r="AO762" s="19" t="str">
        <f t="shared" ca="1" si="293"/>
        <v>-</v>
      </c>
      <c r="AP762" s="17" t="str">
        <f t="shared" ca="1" si="294"/>
        <v>-</v>
      </c>
      <c r="AQ762" s="17" t="str">
        <f t="shared" ca="1" si="295"/>
        <v>-</v>
      </c>
      <c r="AR762" s="66" t="str">
        <f t="shared" ca="1" si="296"/>
        <v>-</v>
      </c>
    </row>
    <row r="763" spans="1:44" s="1" customFormat="1" ht="12" x14ac:dyDescent="0.35">
      <c r="A763" s="84"/>
      <c r="B763" s="40">
        <f t="shared" si="276"/>
        <v>760</v>
      </c>
      <c r="C763" s="41">
        <f t="shared" si="277"/>
        <v>44611</v>
      </c>
      <c r="D763" s="28">
        <f>'I Disease Parameters'!$E$6/(1000*365)</f>
        <v>2.4383561643835616E-5</v>
      </c>
      <c r="E763" s="28">
        <f>'I Disease Parameters'!$E$7/(1000*365)</f>
        <v>1.3698630136986302E-5</v>
      </c>
      <c r="F763" s="27">
        <f>(1-'I Disease Parameters'!$E$8)/'I Disease Parameters'!$E$10</f>
        <v>0.16200000000000001</v>
      </c>
      <c r="G763" s="27">
        <f>'I Disease Parameters'!$E$8/'I Disease Parameters'!$E$11</f>
        <v>3.7999999999999999E-2</v>
      </c>
      <c r="H763" s="27">
        <f>1/'I Disease Parameters'!$E$12</f>
        <v>0.05</v>
      </c>
      <c r="I763" s="27">
        <f>'I Disease Parameters'!$E$9/'I Disease Parameters'!$E$14</f>
        <v>0</v>
      </c>
      <c r="J763" s="82">
        <f t="shared" si="297"/>
        <v>2.9622548171950012</v>
      </c>
      <c r="K763" s="60">
        <f t="shared" si="298"/>
        <v>0.96147505943347544</v>
      </c>
      <c r="L763" s="30">
        <f t="shared" si="299"/>
        <v>0.98499999999999999</v>
      </c>
      <c r="M763" s="27">
        <f>J763/'I Disease Parameters'!$E$12</f>
        <v>0.14811274085975007</v>
      </c>
      <c r="N763" s="27">
        <f>K763/'I Disease Parameters'!$E$13</f>
        <v>4.8073752971673774E-2</v>
      </c>
      <c r="O763" s="27">
        <f>L763/'I Disease Parameters'!$E$13</f>
        <v>4.9250000000000002E-2</v>
      </c>
      <c r="P763" s="27">
        <f>(1-L763)/'I Disease Parameters'!$E$13</f>
        <v>7.5000000000000067E-4</v>
      </c>
      <c r="Q763" s="19">
        <f t="shared" si="278"/>
        <v>610567.3911077322</v>
      </c>
      <c r="R763" s="17">
        <f t="shared" si="279"/>
        <v>6.0256272636881976E-3</v>
      </c>
      <c r="S763" s="17">
        <f t="shared" si="280"/>
        <v>6.014376609166168E-2</v>
      </c>
      <c r="T763" s="17">
        <f t="shared" si="281"/>
        <v>1.410779698460625E-2</v>
      </c>
      <c r="U763" s="17">
        <f t="shared" si="282"/>
        <v>5226443.6167334849</v>
      </c>
      <c r="V763" s="17">
        <f t="shared" si="283"/>
        <v>15045.81331598386</v>
      </c>
      <c r="W763" s="17">
        <f t="shared" si="284"/>
        <v>5837011.0881184079</v>
      </c>
      <c r="X763" s="18">
        <f t="shared" ca="1" si="275"/>
        <v>218477.31787760227</v>
      </c>
      <c r="Y763" s="17">
        <f t="shared" si="285"/>
        <v>133.96245958353393</v>
      </c>
      <c r="Z763" s="17">
        <f t="shared" si="286"/>
        <v>-2.0951614196884714E-4</v>
      </c>
      <c r="AA763" s="17">
        <f t="shared" si="287"/>
        <v>-2.1031029154761627E-3</v>
      </c>
      <c r="AB763" s="17">
        <f t="shared" si="288"/>
        <v>-4.933204369710429E-4</v>
      </c>
      <c r="AC763" s="17">
        <f t="shared" si="289"/>
        <v>-71.592267305590212</v>
      </c>
      <c r="AD763" s="18">
        <f t="shared" si="290"/>
        <v>1.0950838259304874E-5</v>
      </c>
      <c r="AE763" s="19">
        <f>IF($B763&gt;$C$1,"",p_2*$Q762*($S762/$W762)+p_3*$Q762*($T762/$W762))</f>
        <v>1.0375979520859272E-3</v>
      </c>
      <c r="AF763" s="17">
        <f>IF($B763&gt;$C$1,"",p_4*$R762)</f>
        <v>1.0100932317164413E-3</v>
      </c>
      <c r="AG763" s="17">
        <f>IF($B763&gt;$C$1,"",p_5*$R762)</f>
        <v>2.3693544941496769E-4</v>
      </c>
      <c r="AH763" s="18">
        <f t="shared" si="291"/>
        <v>1.2470286811314089E-3</v>
      </c>
      <c r="AI763" s="72"/>
      <c r="AJ763" s="73"/>
      <c r="AK763" s="73"/>
      <c r="AL763" s="72"/>
      <c r="AM763" s="73"/>
      <c r="AN763" s="73">
        <f t="shared" si="292"/>
        <v>518</v>
      </c>
      <c r="AO763" s="19" t="str">
        <f t="shared" ca="1" si="293"/>
        <v>-</v>
      </c>
      <c r="AP763" s="17" t="str">
        <f t="shared" ca="1" si="294"/>
        <v>-</v>
      </c>
      <c r="AQ763" s="17" t="str">
        <f t="shared" ca="1" si="295"/>
        <v>-</v>
      </c>
      <c r="AR763" s="66" t="str">
        <f t="shared" ca="1" si="296"/>
        <v>-</v>
      </c>
    </row>
    <row r="764" spans="1:44" s="1" customFormat="1" ht="12" x14ac:dyDescent="0.35">
      <c r="A764" s="84"/>
      <c r="B764" s="40">
        <f t="shared" si="276"/>
        <v>761</v>
      </c>
      <c r="C764" s="41">
        <f t="shared" si="277"/>
        <v>44612</v>
      </c>
      <c r="D764" s="28">
        <f>'I Disease Parameters'!$E$6/(1000*365)</f>
        <v>2.4383561643835616E-5</v>
      </c>
      <c r="E764" s="28">
        <f>'I Disease Parameters'!$E$7/(1000*365)</f>
        <v>1.3698630136986302E-5</v>
      </c>
      <c r="F764" s="27">
        <f>(1-'I Disease Parameters'!$E$8)/'I Disease Parameters'!$E$10</f>
        <v>0.16200000000000001</v>
      </c>
      <c r="G764" s="27">
        <f>'I Disease Parameters'!$E$8/'I Disease Parameters'!$E$11</f>
        <v>3.7999999999999999E-2</v>
      </c>
      <c r="H764" s="27">
        <f>1/'I Disease Parameters'!$E$12</f>
        <v>0.05</v>
      </c>
      <c r="I764" s="27">
        <f>'I Disease Parameters'!$E$9/'I Disease Parameters'!$E$14</f>
        <v>0</v>
      </c>
      <c r="J764" s="82">
        <f t="shared" si="297"/>
        <v>2.9622548171950012</v>
      </c>
      <c r="K764" s="60">
        <f t="shared" si="298"/>
        <v>0.96147505943347544</v>
      </c>
      <c r="L764" s="30">
        <f t="shared" si="299"/>
        <v>0.98499999999999999</v>
      </c>
      <c r="M764" s="27">
        <f>J764/'I Disease Parameters'!$E$12</f>
        <v>0.14811274085975007</v>
      </c>
      <c r="N764" s="27">
        <f>K764/'I Disease Parameters'!$E$13</f>
        <v>4.8073752971673774E-2</v>
      </c>
      <c r="O764" s="27">
        <f>L764/'I Disease Parameters'!$E$13</f>
        <v>4.9250000000000002E-2</v>
      </c>
      <c r="P764" s="27">
        <f>(1-L764)/'I Disease Parameters'!$E$13</f>
        <v>7.5000000000000067E-4</v>
      </c>
      <c r="Q764" s="19">
        <f t="shared" si="278"/>
        <v>610701.3532878001</v>
      </c>
      <c r="R764" s="17">
        <f t="shared" si="279"/>
        <v>5.8231697304058647E-3</v>
      </c>
      <c r="S764" s="17">
        <f t="shared" si="280"/>
        <v>5.8111905516589353E-2</v>
      </c>
      <c r="T764" s="17">
        <f t="shared" si="281"/>
        <v>1.3631187713903148E-2</v>
      </c>
      <c r="U764" s="17">
        <f t="shared" si="282"/>
        <v>5226372.0253174445</v>
      </c>
      <c r="V764" s="17">
        <f t="shared" si="283"/>
        <v>15045.813326564708</v>
      </c>
      <c r="W764" s="17">
        <f t="shared" si="284"/>
        <v>5837073.456171507</v>
      </c>
      <c r="X764" s="18">
        <f t="shared" ca="1" si="275"/>
        <v>218477.31787760227</v>
      </c>
      <c r="Y764" s="17">
        <f t="shared" si="285"/>
        <v>133.9621800679015</v>
      </c>
      <c r="Z764" s="17">
        <f t="shared" si="286"/>
        <v>-2.0245753328233286E-4</v>
      </c>
      <c r="AA764" s="17">
        <f t="shared" si="287"/>
        <v>-2.0318605750723265E-3</v>
      </c>
      <c r="AB764" s="17">
        <f t="shared" si="288"/>
        <v>-4.7660927070310166E-4</v>
      </c>
      <c r="AC764" s="17">
        <f t="shared" si="289"/>
        <v>-71.591416040435433</v>
      </c>
      <c r="AD764" s="18">
        <f t="shared" si="290"/>
        <v>1.0580848538666032E-5</v>
      </c>
      <c r="AE764" s="19">
        <f>IF($B764&gt;$C$1,"",p_2*$Q763*($S763/$W763)+p_3*$Q763*($T763/$W763))</f>
        <v>1.0027504622945366E-3</v>
      </c>
      <c r="AF764" s="17">
        <f>IF($B764&gt;$C$1,"",p_4*$R763)</f>
        <v>9.7615161671748803E-4</v>
      </c>
      <c r="AG764" s="17">
        <f>IF($B764&gt;$C$1,"",p_5*$R763)</f>
        <v>2.2897383602015151E-4</v>
      </c>
      <c r="AH764" s="18">
        <f t="shared" si="291"/>
        <v>1.2051254527376395E-3</v>
      </c>
      <c r="AI764" s="72"/>
      <c r="AJ764" s="73"/>
      <c r="AK764" s="73"/>
      <c r="AL764" s="72"/>
      <c r="AM764" s="73"/>
      <c r="AN764" s="73">
        <f t="shared" si="292"/>
        <v>518</v>
      </c>
      <c r="AO764" s="19" t="str">
        <f t="shared" ca="1" si="293"/>
        <v>-</v>
      </c>
      <c r="AP764" s="17" t="str">
        <f t="shared" ca="1" si="294"/>
        <v>-</v>
      </c>
      <c r="AQ764" s="17" t="str">
        <f t="shared" ca="1" si="295"/>
        <v>-</v>
      </c>
      <c r="AR764" s="66" t="str">
        <f t="shared" ca="1" si="296"/>
        <v>-</v>
      </c>
    </row>
    <row r="765" spans="1:44" s="1" customFormat="1" ht="12" x14ac:dyDescent="0.35">
      <c r="A765" s="84"/>
      <c r="B765" s="40">
        <f t="shared" si="276"/>
        <v>762</v>
      </c>
      <c r="C765" s="41">
        <f t="shared" si="277"/>
        <v>44613</v>
      </c>
      <c r="D765" s="28">
        <f>'I Disease Parameters'!$E$6/(1000*365)</f>
        <v>2.4383561643835616E-5</v>
      </c>
      <c r="E765" s="28">
        <f>'I Disease Parameters'!$E$7/(1000*365)</f>
        <v>1.3698630136986302E-5</v>
      </c>
      <c r="F765" s="27">
        <f>(1-'I Disease Parameters'!$E$8)/'I Disease Parameters'!$E$10</f>
        <v>0.16200000000000001</v>
      </c>
      <c r="G765" s="27">
        <f>'I Disease Parameters'!$E$8/'I Disease Parameters'!$E$11</f>
        <v>3.7999999999999999E-2</v>
      </c>
      <c r="H765" s="27">
        <f>1/'I Disease Parameters'!$E$12</f>
        <v>0.05</v>
      </c>
      <c r="I765" s="27">
        <f>'I Disease Parameters'!$E$9/'I Disease Parameters'!$E$14</f>
        <v>0</v>
      </c>
      <c r="J765" s="82">
        <f t="shared" si="297"/>
        <v>2.9622548171950012</v>
      </c>
      <c r="K765" s="60">
        <f t="shared" si="298"/>
        <v>0.96147505943347544</v>
      </c>
      <c r="L765" s="30">
        <f t="shared" si="299"/>
        <v>0.98499999999999999</v>
      </c>
      <c r="M765" s="27">
        <f>J765/'I Disease Parameters'!$E$12</f>
        <v>0.14811274085975007</v>
      </c>
      <c r="N765" s="27">
        <f>K765/'I Disease Parameters'!$E$13</f>
        <v>4.8073752971673774E-2</v>
      </c>
      <c r="O765" s="27">
        <f>L765/'I Disease Parameters'!$E$13</f>
        <v>4.9250000000000002E-2</v>
      </c>
      <c r="P765" s="27">
        <f>(1-L765)/'I Disease Parameters'!$E$13</f>
        <v>7.5000000000000067E-4</v>
      </c>
      <c r="Q765" s="19">
        <f t="shared" si="278"/>
        <v>610835.31518719916</v>
      </c>
      <c r="R765" s="17">
        <f t="shared" si="279"/>
        <v>5.6275323850810913E-3</v>
      </c>
      <c r="S765" s="17">
        <f t="shared" si="280"/>
        <v>5.6148867683585409E-2</v>
      </c>
      <c r="T765" s="17">
        <f t="shared" si="281"/>
        <v>1.3170722049364593E-2</v>
      </c>
      <c r="U765" s="17">
        <f t="shared" si="282"/>
        <v>5226300.4347570427</v>
      </c>
      <c r="V765" s="17">
        <f t="shared" si="283"/>
        <v>15045.8133367881</v>
      </c>
      <c r="W765" s="17">
        <f t="shared" si="284"/>
        <v>5837135.8248913642</v>
      </c>
      <c r="X765" s="18">
        <f t="shared" ca="1" si="275"/>
        <v>218477.31787760227</v>
      </c>
      <c r="Y765" s="17">
        <f t="shared" si="285"/>
        <v>133.96189939905889</v>
      </c>
      <c r="Z765" s="17">
        <f t="shared" si="286"/>
        <v>-1.9563734532477336E-4</v>
      </c>
      <c r="AA765" s="17">
        <f t="shared" si="287"/>
        <v>-1.9630378330039444E-3</v>
      </c>
      <c r="AB765" s="17">
        <f t="shared" si="288"/>
        <v>-4.6046566453855457E-4</v>
      </c>
      <c r="AC765" s="17">
        <f t="shared" si="289"/>
        <v>-71.590560401789844</v>
      </c>
      <c r="AD765" s="18">
        <f t="shared" si="290"/>
        <v>1.0223391655017622E-5</v>
      </c>
      <c r="AE765" s="19">
        <f>IF($B765&gt;$C$1,"",p_2*$Q764*($S764/$W764)+p_3*$Q764*($T764/$W764))</f>
        <v>9.6907637020476206E-4</v>
      </c>
      <c r="AF765" s="17">
        <f>IF($B765&gt;$C$1,"",p_4*$R764)</f>
        <v>9.433534963257501E-4</v>
      </c>
      <c r="AG765" s="17">
        <f>IF($B765&gt;$C$1,"",p_5*$R764)</f>
        <v>2.2128044975542284E-4</v>
      </c>
      <c r="AH765" s="18">
        <f t="shared" si="291"/>
        <v>1.164633946081173E-3</v>
      </c>
      <c r="AI765" s="72"/>
      <c r="AJ765" s="73"/>
      <c r="AK765" s="73"/>
      <c r="AL765" s="72"/>
      <c r="AM765" s="73"/>
      <c r="AN765" s="73">
        <f t="shared" si="292"/>
        <v>518</v>
      </c>
      <c r="AO765" s="19" t="str">
        <f t="shared" ca="1" si="293"/>
        <v>-</v>
      </c>
      <c r="AP765" s="17" t="str">
        <f t="shared" ca="1" si="294"/>
        <v>-</v>
      </c>
      <c r="AQ765" s="17" t="str">
        <f t="shared" ca="1" si="295"/>
        <v>-</v>
      </c>
      <c r="AR765" s="66" t="str">
        <f t="shared" ca="1" si="296"/>
        <v>-</v>
      </c>
    </row>
    <row r="766" spans="1:44" s="1" customFormat="1" ht="12" x14ac:dyDescent="0.35">
      <c r="A766" s="84"/>
      <c r="B766" s="40">
        <f t="shared" si="276"/>
        <v>763</v>
      </c>
      <c r="C766" s="41">
        <f t="shared" si="277"/>
        <v>44614</v>
      </c>
      <c r="D766" s="28">
        <f>'I Disease Parameters'!$E$6/(1000*365)</f>
        <v>2.4383561643835616E-5</v>
      </c>
      <c r="E766" s="28">
        <f>'I Disease Parameters'!$E$7/(1000*365)</f>
        <v>1.3698630136986302E-5</v>
      </c>
      <c r="F766" s="27">
        <f>(1-'I Disease Parameters'!$E$8)/'I Disease Parameters'!$E$10</f>
        <v>0.16200000000000001</v>
      </c>
      <c r="G766" s="27">
        <f>'I Disease Parameters'!$E$8/'I Disease Parameters'!$E$11</f>
        <v>3.7999999999999999E-2</v>
      </c>
      <c r="H766" s="27">
        <f>1/'I Disease Parameters'!$E$12</f>
        <v>0.05</v>
      </c>
      <c r="I766" s="27">
        <f>'I Disease Parameters'!$E$9/'I Disease Parameters'!$E$14</f>
        <v>0</v>
      </c>
      <c r="J766" s="82">
        <f t="shared" si="297"/>
        <v>2.9622548171950012</v>
      </c>
      <c r="K766" s="60">
        <f t="shared" si="298"/>
        <v>0.96147505943347544</v>
      </c>
      <c r="L766" s="30">
        <f t="shared" si="299"/>
        <v>0.98499999999999999</v>
      </c>
      <c r="M766" s="27">
        <f>J766/'I Disease Parameters'!$E$12</f>
        <v>0.14811274085975007</v>
      </c>
      <c r="N766" s="27">
        <f>K766/'I Disease Parameters'!$E$13</f>
        <v>4.8073752971673774E-2</v>
      </c>
      <c r="O766" s="27">
        <f>L766/'I Disease Parameters'!$E$13</f>
        <v>4.9250000000000002E-2</v>
      </c>
      <c r="P766" s="27">
        <f>(1-L766)/'I Disease Parameters'!$E$13</f>
        <v>7.5000000000000067E-4</v>
      </c>
      <c r="Q766" s="19">
        <f t="shared" si="278"/>
        <v>610969.2768048154</v>
      </c>
      <c r="R766" s="17">
        <f t="shared" si="279"/>
        <v>5.4384848809158884E-3</v>
      </c>
      <c r="S766" s="17">
        <f t="shared" si="280"/>
        <v>5.4252315383218265E-2</v>
      </c>
      <c r="T766" s="17">
        <f t="shared" si="281"/>
        <v>1.2725851756679455E-2</v>
      </c>
      <c r="U766" s="17">
        <f t="shared" si="282"/>
        <v>5226228.8450565031</v>
      </c>
      <c r="V766" s="17">
        <f t="shared" si="283"/>
        <v>15045.813346666142</v>
      </c>
      <c r="W766" s="17">
        <f t="shared" si="284"/>
        <v>5837198.1942779701</v>
      </c>
      <c r="X766" s="18">
        <f t="shared" ca="1" si="275"/>
        <v>218477.31787760227</v>
      </c>
      <c r="Y766" s="17">
        <f t="shared" si="285"/>
        <v>133.96161761623807</v>
      </c>
      <c r="Z766" s="17">
        <f t="shared" si="286"/>
        <v>-1.8904750416520299E-4</v>
      </c>
      <c r="AA766" s="17">
        <f t="shared" si="287"/>
        <v>-1.8965523003671436E-3</v>
      </c>
      <c r="AB766" s="17">
        <f t="shared" si="288"/>
        <v>-4.4487029268513827E-4</v>
      </c>
      <c r="AC766" s="17">
        <f t="shared" si="289"/>
        <v>-71.589700539596379</v>
      </c>
      <c r="AD766" s="18">
        <f t="shared" si="290"/>
        <v>9.8780419648392126E-6</v>
      </c>
      <c r="AE766" s="19">
        <f>IF($B766&gt;$C$1,"",p_2*$Q765*($S765/$W765)+p_3*$Q765*($T765/$W765))</f>
        <v>9.3653606233574265E-4</v>
      </c>
      <c r="AF766" s="17">
        <f>IF($B766&gt;$C$1,"",p_4*$R765)</f>
        <v>9.1166024638313678E-4</v>
      </c>
      <c r="AG766" s="17">
        <f>IF($B766&gt;$C$1,"",p_5*$R765)</f>
        <v>2.1384623063308147E-4</v>
      </c>
      <c r="AH766" s="18">
        <f t="shared" si="291"/>
        <v>1.1255064770162183E-3</v>
      </c>
      <c r="AI766" s="72"/>
      <c r="AJ766" s="73"/>
      <c r="AK766" s="73"/>
      <c r="AL766" s="72"/>
      <c r="AM766" s="73"/>
      <c r="AN766" s="73">
        <f t="shared" si="292"/>
        <v>518</v>
      </c>
      <c r="AO766" s="19" t="str">
        <f t="shared" ca="1" si="293"/>
        <v>-</v>
      </c>
      <c r="AP766" s="17" t="str">
        <f t="shared" ca="1" si="294"/>
        <v>-</v>
      </c>
      <c r="AQ766" s="17" t="str">
        <f t="shared" ca="1" si="295"/>
        <v>-</v>
      </c>
      <c r="AR766" s="66" t="str">
        <f t="shared" ca="1" si="296"/>
        <v>-</v>
      </c>
    </row>
    <row r="767" spans="1:44" s="1" customFormat="1" ht="12" x14ac:dyDescent="0.35">
      <c r="A767" s="84"/>
      <c r="B767" s="40">
        <f t="shared" si="276"/>
        <v>764</v>
      </c>
      <c r="C767" s="41">
        <f t="shared" si="277"/>
        <v>44615</v>
      </c>
      <c r="D767" s="28">
        <f>'I Disease Parameters'!$E$6/(1000*365)</f>
        <v>2.4383561643835616E-5</v>
      </c>
      <c r="E767" s="28">
        <f>'I Disease Parameters'!$E$7/(1000*365)</f>
        <v>1.3698630136986302E-5</v>
      </c>
      <c r="F767" s="27">
        <f>(1-'I Disease Parameters'!$E$8)/'I Disease Parameters'!$E$10</f>
        <v>0.16200000000000001</v>
      </c>
      <c r="G767" s="27">
        <f>'I Disease Parameters'!$E$8/'I Disease Parameters'!$E$11</f>
        <v>3.7999999999999999E-2</v>
      </c>
      <c r="H767" s="27">
        <f>1/'I Disease Parameters'!$E$12</f>
        <v>0.05</v>
      </c>
      <c r="I767" s="27">
        <f>'I Disease Parameters'!$E$9/'I Disease Parameters'!$E$14</f>
        <v>0</v>
      </c>
      <c r="J767" s="82">
        <f t="shared" si="297"/>
        <v>2.9622548171950012</v>
      </c>
      <c r="K767" s="60">
        <f t="shared" si="298"/>
        <v>0.96147505943347544</v>
      </c>
      <c r="L767" s="30">
        <f t="shared" si="299"/>
        <v>0.98499999999999999</v>
      </c>
      <c r="M767" s="27">
        <f>J767/'I Disease Parameters'!$E$12</f>
        <v>0.14811274085975007</v>
      </c>
      <c r="N767" s="27">
        <f>K767/'I Disease Parameters'!$E$13</f>
        <v>4.8073752971673774E-2</v>
      </c>
      <c r="O767" s="27">
        <f>L767/'I Disease Parameters'!$E$13</f>
        <v>4.9250000000000002E-2</v>
      </c>
      <c r="P767" s="27">
        <f>(1-L767)/'I Disease Parameters'!$E$13</f>
        <v>7.5000000000000067E-4</v>
      </c>
      <c r="Q767" s="19">
        <f t="shared" si="278"/>
        <v>611103.2381395736</v>
      </c>
      <c r="R767" s="17">
        <f t="shared" si="279"/>
        <v>5.2558046709267709E-3</v>
      </c>
      <c r="S767" s="17">
        <f t="shared" si="280"/>
        <v>5.2419990982363218E-2</v>
      </c>
      <c r="T767" s="17">
        <f t="shared" si="281"/>
        <v>1.2296047267583893E-2</v>
      </c>
      <c r="U767" s="17">
        <f t="shared" si="282"/>
        <v>5226157.2562199077</v>
      </c>
      <c r="V767" s="17">
        <f t="shared" si="283"/>
        <v>15045.81335621053</v>
      </c>
      <c r="W767" s="17">
        <f t="shared" si="284"/>
        <v>5837260.5643313238</v>
      </c>
      <c r="X767" s="18">
        <f t="shared" ca="1" si="275"/>
        <v>218477.31787760227</v>
      </c>
      <c r="Y767" s="17">
        <f t="shared" si="285"/>
        <v>133.96133475820534</v>
      </c>
      <c r="Z767" s="17">
        <f t="shared" si="286"/>
        <v>-1.8268020998911741E-4</v>
      </c>
      <c r="AA767" s="17">
        <f t="shared" si="287"/>
        <v>-1.8323244008550468E-3</v>
      </c>
      <c r="AB767" s="17">
        <f t="shared" si="288"/>
        <v>-4.2980448909556157E-4</v>
      </c>
      <c r="AC767" s="17">
        <f t="shared" si="289"/>
        <v>-71.588836595416069</v>
      </c>
      <c r="AD767" s="18">
        <f t="shared" si="290"/>
        <v>9.5443883765256032E-6</v>
      </c>
      <c r="AE767" s="19">
        <f>IF($B767&gt;$C$1,"",p_2*$Q766*($S766/$W766)+p_3*$Q766*($T766/$W766))</f>
        <v>9.0509126598694971E-4</v>
      </c>
      <c r="AF767" s="17">
        <f>IF($B767&gt;$C$1,"",p_4*$R766)</f>
        <v>8.8103455070837392E-4</v>
      </c>
      <c r="AG767" s="17">
        <f>IF($B767&gt;$C$1,"",p_5*$R766)</f>
        <v>2.0666242547480375E-4</v>
      </c>
      <c r="AH767" s="18">
        <f t="shared" si="291"/>
        <v>1.0876969761831777E-3</v>
      </c>
      <c r="AI767" s="72"/>
      <c r="AJ767" s="73"/>
      <c r="AK767" s="73"/>
      <c r="AL767" s="72"/>
      <c r="AM767" s="73"/>
      <c r="AN767" s="73">
        <f t="shared" si="292"/>
        <v>518</v>
      </c>
      <c r="AO767" s="19" t="str">
        <f t="shared" ca="1" si="293"/>
        <v>-</v>
      </c>
      <c r="AP767" s="17" t="str">
        <f t="shared" ca="1" si="294"/>
        <v>-</v>
      </c>
      <c r="AQ767" s="17" t="str">
        <f t="shared" ca="1" si="295"/>
        <v>-</v>
      </c>
      <c r="AR767" s="66" t="str">
        <f t="shared" ca="1" si="296"/>
        <v>-</v>
      </c>
    </row>
    <row r="768" spans="1:44" s="1" customFormat="1" ht="12" x14ac:dyDescent="0.35">
      <c r="A768" s="84"/>
      <c r="B768" s="40">
        <f t="shared" si="276"/>
        <v>765</v>
      </c>
      <c r="C768" s="41">
        <f t="shared" si="277"/>
        <v>44616</v>
      </c>
      <c r="D768" s="28">
        <f>'I Disease Parameters'!$E$6/(1000*365)</f>
        <v>2.4383561643835616E-5</v>
      </c>
      <c r="E768" s="28">
        <f>'I Disease Parameters'!$E$7/(1000*365)</f>
        <v>1.3698630136986302E-5</v>
      </c>
      <c r="F768" s="27">
        <f>(1-'I Disease Parameters'!$E$8)/'I Disease Parameters'!$E$10</f>
        <v>0.16200000000000001</v>
      </c>
      <c r="G768" s="27">
        <f>'I Disease Parameters'!$E$8/'I Disease Parameters'!$E$11</f>
        <v>3.7999999999999999E-2</v>
      </c>
      <c r="H768" s="27">
        <f>1/'I Disease Parameters'!$E$12</f>
        <v>0.05</v>
      </c>
      <c r="I768" s="27">
        <f>'I Disease Parameters'!$E$9/'I Disease Parameters'!$E$14</f>
        <v>0</v>
      </c>
      <c r="J768" s="82">
        <f t="shared" si="297"/>
        <v>2.9622548171950012</v>
      </c>
      <c r="K768" s="60">
        <f t="shared" si="298"/>
        <v>0.96147505943347544</v>
      </c>
      <c r="L768" s="30">
        <f t="shared" si="299"/>
        <v>0.98499999999999999</v>
      </c>
      <c r="M768" s="27">
        <f>J768/'I Disease Parameters'!$E$12</f>
        <v>0.14811274085975007</v>
      </c>
      <c r="N768" s="27">
        <f>K768/'I Disease Parameters'!$E$13</f>
        <v>4.8073752971673774E-2</v>
      </c>
      <c r="O768" s="27">
        <f>L768/'I Disease Parameters'!$E$13</f>
        <v>4.9250000000000002E-2</v>
      </c>
      <c r="P768" s="27">
        <f>(1-L768)/'I Disease Parameters'!$E$13</f>
        <v>7.5000000000000067E-4</v>
      </c>
      <c r="Q768" s="19">
        <f t="shared" si="278"/>
        <v>611237.19919043547</v>
      </c>
      <c r="R768" s="17">
        <f t="shared" si="279"/>
        <v>5.07927674315842E-3</v>
      </c>
      <c r="S768" s="17">
        <f t="shared" si="280"/>
        <v>5.0649713707866945E-2</v>
      </c>
      <c r="T768" s="17">
        <f t="shared" si="281"/>
        <v>1.1880797042696251E-2</v>
      </c>
      <c r="U768" s="17">
        <f t="shared" si="282"/>
        <v>5226085.6682511969</v>
      </c>
      <c r="V768" s="17">
        <f t="shared" si="283"/>
        <v>15045.813365432567</v>
      </c>
      <c r="W768" s="17">
        <f t="shared" si="284"/>
        <v>5837322.9350514198</v>
      </c>
      <c r="X768" s="18">
        <f t="shared" ca="1" si="275"/>
        <v>218477.31787760227</v>
      </c>
      <c r="Y768" s="17">
        <f t="shared" si="285"/>
        <v>133.96105086186435</v>
      </c>
      <c r="Z768" s="17">
        <f t="shared" si="286"/>
        <v>-1.7652792776835097E-4</v>
      </c>
      <c r="AA768" s="17">
        <f t="shared" si="287"/>
        <v>-1.7702772744962736E-3</v>
      </c>
      <c r="AB768" s="17">
        <f t="shared" si="288"/>
        <v>-4.1525022488764218E-4</v>
      </c>
      <c r="AC768" s="17">
        <f t="shared" si="289"/>
        <v>-71.587968710809946</v>
      </c>
      <c r="AD768" s="18">
        <f t="shared" si="290"/>
        <v>9.2220361693762243E-6</v>
      </c>
      <c r="AE768" s="19">
        <f>IF($B768&gt;$C$1,"",p_2*$Q767*($S767/$W767)+p_3*$Q767*($T767/$W767))</f>
        <v>8.7470500374126265E-4</v>
      </c>
      <c r="AF768" s="17">
        <f>IF($B768&gt;$C$1,"",p_4*$R767)</f>
        <v>8.5144035669013692E-4</v>
      </c>
      <c r="AG768" s="17">
        <f>IF($B768&gt;$C$1,"",p_5*$R767)</f>
        <v>1.997205774952173E-4</v>
      </c>
      <c r="AH768" s="18">
        <f t="shared" si="291"/>
        <v>1.0511609341853543E-3</v>
      </c>
      <c r="AI768" s="72"/>
      <c r="AJ768" s="73"/>
      <c r="AK768" s="73"/>
      <c r="AL768" s="72"/>
      <c r="AM768" s="73"/>
      <c r="AN768" s="73">
        <f t="shared" si="292"/>
        <v>518</v>
      </c>
      <c r="AO768" s="19" t="str">
        <f t="shared" ca="1" si="293"/>
        <v>-</v>
      </c>
      <c r="AP768" s="17" t="str">
        <f t="shared" ca="1" si="294"/>
        <v>-</v>
      </c>
      <c r="AQ768" s="17" t="str">
        <f t="shared" ca="1" si="295"/>
        <v>-</v>
      </c>
      <c r="AR768" s="66" t="str">
        <f t="shared" ca="1" si="296"/>
        <v>-</v>
      </c>
    </row>
    <row r="769" spans="1:44" s="1" customFormat="1" ht="12" x14ac:dyDescent="0.35">
      <c r="A769" s="84"/>
      <c r="B769" s="40">
        <f t="shared" si="276"/>
        <v>766</v>
      </c>
      <c r="C769" s="41">
        <f t="shared" si="277"/>
        <v>44617</v>
      </c>
      <c r="D769" s="28">
        <f>'I Disease Parameters'!$E$6/(1000*365)</f>
        <v>2.4383561643835616E-5</v>
      </c>
      <c r="E769" s="28">
        <f>'I Disease Parameters'!$E$7/(1000*365)</f>
        <v>1.3698630136986302E-5</v>
      </c>
      <c r="F769" s="27">
        <f>(1-'I Disease Parameters'!$E$8)/'I Disease Parameters'!$E$10</f>
        <v>0.16200000000000001</v>
      </c>
      <c r="G769" s="27">
        <f>'I Disease Parameters'!$E$8/'I Disease Parameters'!$E$11</f>
        <v>3.7999999999999999E-2</v>
      </c>
      <c r="H769" s="27">
        <f>1/'I Disease Parameters'!$E$12</f>
        <v>0.05</v>
      </c>
      <c r="I769" s="27">
        <f>'I Disease Parameters'!$E$9/'I Disease Parameters'!$E$14</f>
        <v>0</v>
      </c>
      <c r="J769" s="82">
        <f t="shared" si="297"/>
        <v>2.9622548171950012</v>
      </c>
      <c r="K769" s="60">
        <f t="shared" si="298"/>
        <v>0.96147505943347544</v>
      </c>
      <c r="L769" s="30">
        <f t="shared" si="299"/>
        <v>0.98499999999999999</v>
      </c>
      <c r="M769" s="27">
        <f>J769/'I Disease Parameters'!$E$12</f>
        <v>0.14811274085975007</v>
      </c>
      <c r="N769" s="27">
        <f>K769/'I Disease Parameters'!$E$13</f>
        <v>4.8073752971673774E-2</v>
      </c>
      <c r="O769" s="27">
        <f>L769/'I Disease Parameters'!$E$13</f>
        <v>4.9250000000000002E-2</v>
      </c>
      <c r="P769" s="27">
        <f>(1-L769)/'I Disease Parameters'!$E$13</f>
        <v>7.5000000000000067E-4</v>
      </c>
      <c r="Q769" s="19">
        <f t="shared" si="278"/>
        <v>611371.15995639819</v>
      </c>
      <c r="R769" s="17">
        <f t="shared" si="279"/>
        <v>4.9086933649090921E-3</v>
      </c>
      <c r="S769" s="17">
        <f t="shared" si="280"/>
        <v>4.8939377023170638E-2</v>
      </c>
      <c r="T769" s="17">
        <f t="shared" si="281"/>
        <v>1.1479606956157037E-2</v>
      </c>
      <c r="U769" s="17">
        <f t="shared" si="282"/>
        <v>5226014.0811541788</v>
      </c>
      <c r="V769" s="17">
        <f t="shared" si="283"/>
        <v>15045.813374343164</v>
      </c>
      <c r="W769" s="17">
        <f t="shared" si="284"/>
        <v>5837385.3064382542</v>
      </c>
      <c r="X769" s="18">
        <f t="shared" ca="1" si="275"/>
        <v>218477.31787760227</v>
      </c>
      <c r="Y769" s="17">
        <f t="shared" si="285"/>
        <v>133.96076596272178</v>
      </c>
      <c r="Z769" s="17">
        <f t="shared" si="286"/>
        <v>-1.7058337824932789E-4</v>
      </c>
      <c r="AA769" s="17">
        <f t="shared" si="287"/>
        <v>-1.7103366846963064E-3</v>
      </c>
      <c r="AB769" s="17">
        <f t="shared" si="288"/>
        <v>-4.0119008653921422E-4</v>
      </c>
      <c r="AC769" s="17">
        <f t="shared" si="289"/>
        <v>-71.587097018025815</v>
      </c>
      <c r="AD769" s="18">
        <f t="shared" si="290"/>
        <v>8.9105978986481205E-6</v>
      </c>
      <c r="AE769" s="19">
        <f>IF($B769&gt;$C$1,"",p_2*$Q768*($S768/$W768)+p_3*$Q768*($T768/$W768))</f>
        <v>8.453415495158239E-4</v>
      </c>
      <c r="AF769" s="17">
        <f>IF($B769&gt;$C$1,"",p_4*$R768)</f>
        <v>8.2284283239166401E-4</v>
      </c>
      <c r="AG769" s="17">
        <f>IF($B769&gt;$C$1,"",p_5*$R768)</f>
        <v>1.9301251624001994E-4</v>
      </c>
      <c r="AH769" s="18">
        <f t="shared" si="291"/>
        <v>1.015855348631684E-3</v>
      </c>
      <c r="AI769" s="72"/>
      <c r="AJ769" s="73"/>
      <c r="AK769" s="73"/>
      <c r="AL769" s="72"/>
      <c r="AM769" s="73"/>
      <c r="AN769" s="73">
        <f t="shared" si="292"/>
        <v>518</v>
      </c>
      <c r="AO769" s="19" t="str">
        <f t="shared" ca="1" si="293"/>
        <v>-</v>
      </c>
      <c r="AP769" s="17" t="str">
        <f t="shared" ca="1" si="294"/>
        <v>-</v>
      </c>
      <c r="AQ769" s="17" t="str">
        <f t="shared" ca="1" si="295"/>
        <v>-</v>
      </c>
      <c r="AR769" s="66" t="str">
        <f t="shared" ca="1" si="296"/>
        <v>-</v>
      </c>
    </row>
    <row r="770" spans="1:44" s="1" customFormat="1" ht="12" x14ac:dyDescent="0.35">
      <c r="A770" s="84"/>
      <c r="B770" s="40">
        <f t="shared" si="276"/>
        <v>767</v>
      </c>
      <c r="C770" s="41">
        <f t="shared" si="277"/>
        <v>44618</v>
      </c>
      <c r="D770" s="28">
        <f>'I Disease Parameters'!$E$6/(1000*365)</f>
        <v>2.4383561643835616E-5</v>
      </c>
      <c r="E770" s="28">
        <f>'I Disease Parameters'!$E$7/(1000*365)</f>
        <v>1.3698630136986302E-5</v>
      </c>
      <c r="F770" s="27">
        <f>(1-'I Disease Parameters'!$E$8)/'I Disease Parameters'!$E$10</f>
        <v>0.16200000000000001</v>
      </c>
      <c r="G770" s="27">
        <f>'I Disease Parameters'!$E$8/'I Disease Parameters'!$E$11</f>
        <v>3.7999999999999999E-2</v>
      </c>
      <c r="H770" s="27">
        <f>1/'I Disease Parameters'!$E$12</f>
        <v>0.05</v>
      </c>
      <c r="I770" s="27">
        <f>'I Disease Parameters'!$E$9/'I Disease Parameters'!$E$14</f>
        <v>0</v>
      </c>
      <c r="J770" s="82">
        <f t="shared" si="297"/>
        <v>2.9622548171950012</v>
      </c>
      <c r="K770" s="60">
        <f t="shared" si="298"/>
        <v>0.96147505943347544</v>
      </c>
      <c r="L770" s="30">
        <f t="shared" si="299"/>
        <v>0.98499999999999999</v>
      </c>
      <c r="M770" s="27">
        <f>J770/'I Disease Parameters'!$E$12</f>
        <v>0.14811274085975007</v>
      </c>
      <c r="N770" s="27">
        <f>K770/'I Disease Parameters'!$E$13</f>
        <v>4.8073752971673774E-2</v>
      </c>
      <c r="O770" s="27">
        <f>L770/'I Disease Parameters'!$E$13</f>
        <v>4.9250000000000002E-2</v>
      </c>
      <c r="P770" s="27">
        <f>(1-L770)/'I Disease Parameters'!$E$13</f>
        <v>7.5000000000000067E-4</v>
      </c>
      <c r="Q770" s="19">
        <f t="shared" si="278"/>
        <v>611505.12043649342</v>
      </c>
      <c r="R770" s="17">
        <f t="shared" si="279"/>
        <v>4.7438538356602989E-3</v>
      </c>
      <c r="S770" s="17">
        <f t="shared" si="280"/>
        <v>4.7286946094702402E-2</v>
      </c>
      <c r="T770" s="17">
        <f t="shared" si="281"/>
        <v>1.1091999701325921E-2</v>
      </c>
      <c r="U770" s="17">
        <f t="shared" si="282"/>
        <v>5225942.4949325304</v>
      </c>
      <c r="V770" s="17">
        <f t="shared" si="283"/>
        <v>15045.813382952869</v>
      </c>
      <c r="W770" s="17">
        <f t="shared" si="284"/>
        <v>5837447.6784918234</v>
      </c>
      <c r="X770" s="18">
        <f t="shared" ca="1" si="275"/>
        <v>218477.31787760227</v>
      </c>
      <c r="Y770" s="17">
        <f t="shared" si="285"/>
        <v>133.96048009523656</v>
      </c>
      <c r="Z770" s="17">
        <f t="shared" si="286"/>
        <v>-1.6483952924879319E-4</v>
      </c>
      <c r="AA770" s="17">
        <f t="shared" si="287"/>
        <v>-1.6524309284682362E-3</v>
      </c>
      <c r="AB770" s="17">
        <f t="shared" si="288"/>
        <v>-3.8760725483111616E-4</v>
      </c>
      <c r="AC770" s="17">
        <f t="shared" si="289"/>
        <v>-71.58622164838016</v>
      </c>
      <c r="AD770" s="18">
        <f t="shared" si="290"/>
        <v>8.609704309492372E-6</v>
      </c>
      <c r="AE770" s="19">
        <f>IF($B770&gt;$C$1,"",p_2*$Q769*($S769/$W769)+p_3*$Q769*($T769/$W769))</f>
        <v>8.169663861078869E-4</v>
      </c>
      <c r="AF770" s="17">
        <f>IF($B770&gt;$C$1,"",p_4*$R769)</f>
        <v>7.9520832511527297E-4</v>
      </c>
      <c r="AG770" s="17">
        <f>IF($B770&gt;$C$1,"",p_5*$R769)</f>
        <v>1.8653034786654548E-4</v>
      </c>
      <c r="AH770" s="18">
        <f t="shared" si="291"/>
        <v>9.817386729818185E-4</v>
      </c>
      <c r="AI770" s="72"/>
      <c r="AJ770" s="73"/>
      <c r="AK770" s="73"/>
      <c r="AL770" s="72"/>
      <c r="AM770" s="73"/>
      <c r="AN770" s="73">
        <f t="shared" si="292"/>
        <v>518</v>
      </c>
      <c r="AO770" s="19" t="str">
        <f t="shared" ca="1" si="293"/>
        <v>-</v>
      </c>
      <c r="AP770" s="17" t="str">
        <f t="shared" ca="1" si="294"/>
        <v>-</v>
      </c>
      <c r="AQ770" s="17" t="str">
        <f t="shared" ca="1" si="295"/>
        <v>-</v>
      </c>
      <c r="AR770" s="66" t="str">
        <f t="shared" ca="1" si="296"/>
        <v>-</v>
      </c>
    </row>
    <row r="771" spans="1:44" s="1" customFormat="1" ht="12" x14ac:dyDescent="0.35">
      <c r="A771" s="84"/>
      <c r="B771" s="40">
        <f t="shared" si="276"/>
        <v>768</v>
      </c>
      <c r="C771" s="41">
        <f t="shared" si="277"/>
        <v>44619</v>
      </c>
      <c r="D771" s="28">
        <f>'I Disease Parameters'!$E$6/(1000*365)</f>
        <v>2.4383561643835616E-5</v>
      </c>
      <c r="E771" s="28">
        <f>'I Disease Parameters'!$E$7/(1000*365)</f>
        <v>1.3698630136986302E-5</v>
      </c>
      <c r="F771" s="27">
        <f>(1-'I Disease Parameters'!$E$8)/'I Disease Parameters'!$E$10</f>
        <v>0.16200000000000001</v>
      </c>
      <c r="G771" s="27">
        <f>'I Disease Parameters'!$E$8/'I Disease Parameters'!$E$11</f>
        <v>3.7999999999999999E-2</v>
      </c>
      <c r="H771" s="27">
        <f>1/'I Disease Parameters'!$E$12</f>
        <v>0.05</v>
      </c>
      <c r="I771" s="27">
        <f>'I Disease Parameters'!$E$9/'I Disease Parameters'!$E$14</f>
        <v>0</v>
      </c>
      <c r="J771" s="82">
        <f t="shared" si="297"/>
        <v>2.9622548171950012</v>
      </c>
      <c r="K771" s="60">
        <f t="shared" si="298"/>
        <v>0.96147505943347544</v>
      </c>
      <c r="L771" s="30">
        <f t="shared" si="299"/>
        <v>0.98499999999999999</v>
      </c>
      <c r="M771" s="27">
        <f>J771/'I Disease Parameters'!$E$12</f>
        <v>0.14811274085975007</v>
      </c>
      <c r="N771" s="27">
        <f>K771/'I Disease Parameters'!$E$13</f>
        <v>4.8073752971673774E-2</v>
      </c>
      <c r="O771" s="27">
        <f>L771/'I Disease Parameters'!$E$13</f>
        <v>4.9250000000000002E-2</v>
      </c>
      <c r="P771" s="27">
        <f>(1-L771)/'I Disease Parameters'!$E$13</f>
        <v>7.5000000000000067E-4</v>
      </c>
      <c r="Q771" s="19">
        <f t="shared" si="278"/>
        <v>611639.08062978659</v>
      </c>
      <c r="R771" s="17">
        <f t="shared" si="279"/>
        <v>4.584564248413794E-3</v>
      </c>
      <c r="S771" s="17">
        <f t="shared" si="280"/>
        <v>4.5690455344959392E-2</v>
      </c>
      <c r="T771" s="17">
        <f t="shared" si="281"/>
        <v>1.0717514216813327E-2</v>
      </c>
      <c r="U771" s="17">
        <f t="shared" si="282"/>
        <v>5225870.9095898038</v>
      </c>
      <c r="V771" s="17">
        <f t="shared" si="283"/>
        <v>15045.813391271868</v>
      </c>
      <c r="W771" s="17">
        <f t="shared" si="284"/>
        <v>5837510.0512121245</v>
      </c>
      <c r="X771" s="18">
        <f t="shared" ca="1" si="275"/>
        <v>218477.31787760227</v>
      </c>
      <c r="Y771" s="17">
        <f t="shared" si="285"/>
        <v>133.96019329316914</v>
      </c>
      <c r="Z771" s="17">
        <f t="shared" si="286"/>
        <v>-1.5928958724650485E-4</v>
      </c>
      <c r="AA771" s="17">
        <f t="shared" si="287"/>
        <v>-1.5964907497430098E-3</v>
      </c>
      <c r="AB771" s="17">
        <f t="shared" si="288"/>
        <v>-3.7448548451259403E-4</v>
      </c>
      <c r="AC771" s="17">
        <f t="shared" si="289"/>
        <v>-71.585342726670206</v>
      </c>
      <c r="AD771" s="18">
        <f t="shared" si="290"/>
        <v>8.3189988799858838E-6</v>
      </c>
      <c r="AE771" s="19">
        <f>IF($B771&gt;$C$1,"",p_2*$Q770*($S770/$W770)+p_3*$Q770*($T770/$W770))</f>
        <v>7.8954616418467466E-4</v>
      </c>
      <c r="AF771" s="17">
        <f>IF($B771&gt;$C$1,"",p_4*$R770)</f>
        <v>7.6850432137696848E-4</v>
      </c>
      <c r="AG771" s="17">
        <f>IF($B771&gt;$C$1,"",p_5*$R770)</f>
        <v>1.8026644575509137E-4</v>
      </c>
      <c r="AH771" s="18">
        <f t="shared" si="291"/>
        <v>9.4877076713205985E-4</v>
      </c>
      <c r="AI771" s="72"/>
      <c r="AJ771" s="73"/>
      <c r="AK771" s="73"/>
      <c r="AL771" s="72"/>
      <c r="AM771" s="73"/>
      <c r="AN771" s="73">
        <f t="shared" si="292"/>
        <v>518</v>
      </c>
      <c r="AO771" s="19" t="str">
        <f t="shared" ca="1" si="293"/>
        <v>-</v>
      </c>
      <c r="AP771" s="17" t="str">
        <f t="shared" ca="1" si="294"/>
        <v>-</v>
      </c>
      <c r="AQ771" s="17" t="str">
        <f t="shared" ca="1" si="295"/>
        <v>-</v>
      </c>
      <c r="AR771" s="66" t="str">
        <f t="shared" ca="1" si="296"/>
        <v>-</v>
      </c>
    </row>
    <row r="772" spans="1:44" s="1" customFormat="1" ht="12" x14ac:dyDescent="0.35">
      <c r="A772" s="84"/>
      <c r="B772" s="40">
        <f t="shared" si="276"/>
        <v>769</v>
      </c>
      <c r="C772" s="41">
        <f t="shared" si="277"/>
        <v>44620</v>
      </c>
      <c r="D772" s="28">
        <f>'I Disease Parameters'!$E$6/(1000*365)</f>
        <v>2.4383561643835616E-5</v>
      </c>
      <c r="E772" s="28">
        <f>'I Disease Parameters'!$E$7/(1000*365)</f>
        <v>1.3698630136986302E-5</v>
      </c>
      <c r="F772" s="27">
        <f>(1-'I Disease Parameters'!$E$8)/'I Disease Parameters'!$E$10</f>
        <v>0.16200000000000001</v>
      </c>
      <c r="G772" s="27">
        <f>'I Disease Parameters'!$E$8/'I Disease Parameters'!$E$11</f>
        <v>3.7999999999999999E-2</v>
      </c>
      <c r="H772" s="27">
        <f>1/'I Disease Parameters'!$E$12</f>
        <v>0.05</v>
      </c>
      <c r="I772" s="27">
        <f>'I Disease Parameters'!$E$9/'I Disease Parameters'!$E$14</f>
        <v>0</v>
      </c>
      <c r="J772" s="82">
        <f t="shared" si="297"/>
        <v>2.9622548171950012</v>
      </c>
      <c r="K772" s="60">
        <f t="shared" si="298"/>
        <v>0.96147505943347544</v>
      </c>
      <c r="L772" s="30">
        <f t="shared" si="299"/>
        <v>0.98499999999999999</v>
      </c>
      <c r="M772" s="27">
        <f>J772/'I Disease Parameters'!$E$12</f>
        <v>0.14811274085975007</v>
      </c>
      <c r="N772" s="27">
        <f>K772/'I Disease Parameters'!$E$13</f>
        <v>4.8073752971673774E-2</v>
      </c>
      <c r="O772" s="27">
        <f>L772/'I Disease Parameters'!$E$13</f>
        <v>4.9250000000000002E-2</v>
      </c>
      <c r="P772" s="27">
        <f>(1-L772)/'I Disease Parameters'!$E$13</f>
        <v>7.5000000000000067E-4</v>
      </c>
      <c r="Q772" s="19">
        <f t="shared" si="278"/>
        <v>611773.04053537524</v>
      </c>
      <c r="R772" s="17">
        <f t="shared" si="279"/>
        <v>4.4306372591490645E-3</v>
      </c>
      <c r="S772" s="17">
        <f t="shared" si="280"/>
        <v>4.41480060893059E-2</v>
      </c>
      <c r="T772" s="17">
        <f t="shared" si="281"/>
        <v>1.0355705132149142E-2</v>
      </c>
      <c r="U772" s="17">
        <f t="shared" si="282"/>
        <v>5225799.3251294298</v>
      </c>
      <c r="V772" s="17">
        <f t="shared" si="283"/>
        <v>15045.813399310004</v>
      </c>
      <c r="W772" s="17">
        <f t="shared" si="284"/>
        <v>5837572.4245991539</v>
      </c>
      <c r="X772" s="18">
        <f t="shared" ref="X772:X835" ca="1" si="300">IF($B772&gt;$C$1,"",MAX(View_T_C))</f>
        <v>218477.31787760227</v>
      </c>
      <c r="Y772" s="17">
        <f t="shared" si="285"/>
        <v>133.95990558865014</v>
      </c>
      <c r="Z772" s="17">
        <f t="shared" si="286"/>
        <v>-1.5392698926472957E-4</v>
      </c>
      <c r="AA772" s="17">
        <f t="shared" si="287"/>
        <v>-1.5424492556534927E-3</v>
      </c>
      <c r="AB772" s="17">
        <f t="shared" si="288"/>
        <v>-3.6180908466418478E-4</v>
      </c>
      <c r="AC772" s="17">
        <f t="shared" si="289"/>
        <v>-71.584460373967886</v>
      </c>
      <c r="AD772" s="18">
        <f t="shared" si="290"/>
        <v>8.0381360021419823E-6</v>
      </c>
      <c r="AE772" s="19">
        <f>IF($B772&gt;$C$1,"",p_2*$Q771*($S771/$W771)+p_3*$Q771*($T771/$W771))</f>
        <v>7.6304866266800793E-4</v>
      </c>
      <c r="AF772" s="17">
        <f>IF($B772&gt;$C$1,"",p_4*$R771)</f>
        <v>7.4269940824303463E-4</v>
      </c>
      <c r="AG772" s="17">
        <f>IF($B772&gt;$C$1,"",p_5*$R771)</f>
        <v>1.7421344143972418E-4</v>
      </c>
      <c r="AH772" s="18">
        <f t="shared" si="291"/>
        <v>9.1691284968275881E-4</v>
      </c>
      <c r="AI772" s="72"/>
      <c r="AJ772" s="73"/>
      <c r="AK772" s="73"/>
      <c r="AL772" s="72"/>
      <c r="AM772" s="73"/>
      <c r="AN772" s="73">
        <f t="shared" si="292"/>
        <v>518</v>
      </c>
      <c r="AO772" s="19" t="str">
        <f t="shared" ca="1" si="293"/>
        <v>-</v>
      </c>
      <c r="AP772" s="17" t="str">
        <f t="shared" ca="1" si="294"/>
        <v>-</v>
      </c>
      <c r="AQ772" s="17" t="str">
        <f t="shared" ca="1" si="295"/>
        <v>-</v>
      </c>
      <c r="AR772" s="66" t="str">
        <f t="shared" ca="1" si="296"/>
        <v>-</v>
      </c>
    </row>
    <row r="773" spans="1:44" s="1" customFormat="1" ht="12" x14ac:dyDescent="0.35">
      <c r="A773" s="84"/>
      <c r="B773" s="40">
        <f t="shared" ref="B773:B836" si="301">IF($B772&gt;=$C$1,"",B772+1)</f>
        <v>770</v>
      </c>
      <c r="C773" s="41">
        <f t="shared" ref="C773:C836" si="302">IF($B773&gt;$C$1,"",C772+1)</f>
        <v>44621</v>
      </c>
      <c r="D773" s="28">
        <f>'I Disease Parameters'!$E$6/(1000*365)</f>
        <v>2.4383561643835616E-5</v>
      </c>
      <c r="E773" s="28">
        <f>'I Disease Parameters'!$E$7/(1000*365)</f>
        <v>1.3698630136986302E-5</v>
      </c>
      <c r="F773" s="27">
        <f>(1-'I Disease Parameters'!$E$8)/'I Disease Parameters'!$E$10</f>
        <v>0.16200000000000001</v>
      </c>
      <c r="G773" s="27">
        <f>'I Disease Parameters'!$E$8/'I Disease Parameters'!$E$11</f>
        <v>3.7999999999999999E-2</v>
      </c>
      <c r="H773" s="27">
        <f>1/'I Disease Parameters'!$E$12</f>
        <v>0.05</v>
      </c>
      <c r="I773" s="27">
        <f>'I Disease Parameters'!$E$9/'I Disease Parameters'!$E$14</f>
        <v>0</v>
      </c>
      <c r="J773" s="82">
        <f t="shared" si="297"/>
        <v>2.9622548171950012</v>
      </c>
      <c r="K773" s="60">
        <f t="shared" si="298"/>
        <v>0.96147505943347544</v>
      </c>
      <c r="L773" s="30">
        <f t="shared" si="299"/>
        <v>0.98499999999999999</v>
      </c>
      <c r="M773" s="27">
        <f>J773/'I Disease Parameters'!$E$12</f>
        <v>0.14811274085975007</v>
      </c>
      <c r="N773" s="27">
        <f>K773/'I Disease Parameters'!$E$13</f>
        <v>4.8073752971673774E-2</v>
      </c>
      <c r="O773" s="27">
        <f>L773/'I Disease Parameters'!$E$13</f>
        <v>4.9250000000000002E-2</v>
      </c>
      <c r="P773" s="27">
        <f>(1-L773)/'I Disease Parameters'!$E$13</f>
        <v>7.5000000000000067E-4</v>
      </c>
      <c r="Q773" s="19">
        <f t="shared" ref="Q773:Q836" si="303">IF($B773&gt;$C$1,"",Q772+p_0*$W772+p_9*$U772-p_1*$Q772-p_2*$Q772*($S772/$W772)-p_3*$Q772*($T772/$W772))</f>
        <v>611907.00015238801</v>
      </c>
      <c r="R773" s="17">
        <f t="shared" ref="R773:R836" si="304">IF($B773&gt;$C$1,"",R772+p_2*$Q772*($S772/$W772)+p_3*$Q772*($T772/$W772) - p_1*$R772- p_4*$R772 - p_5*$R772+AI772)</f>
        <v>4.2818918641243132E-3</v>
      </c>
      <c r="S773" s="17">
        <f t="shared" ref="S773:S836" si="305">IF($B773&gt;$C$1,"",S772+p_4*$R772-p_1*$S772-p_6*$S772+AJ772)</f>
        <v>4.2657764253616046E-2</v>
      </c>
      <c r="T773" s="17">
        <f t="shared" ref="T773:T836" si="306">IF($B773&gt;$C$1,"",T772+p_5*$R772-p_1*$T772-p_7*$T772-p_8*$T772+AK772)</f>
        <v>1.0006142232414937E-2</v>
      </c>
      <c r="U773" s="17">
        <f t="shared" ref="U773:U836" si="307">IF($B773&gt;$C$1,"",U772+p_7*$T772+p_6*$S772-p_1*$U772-p_9*$U772)</f>
        <v>5225727.7415547231</v>
      </c>
      <c r="V773" s="17">
        <f t="shared" ref="V773:V836" si="308">IF($B773&gt;$C$1,"",V772+p_8*$T772)</f>
        <v>15045.813407076783</v>
      </c>
      <c r="W773" s="17">
        <f t="shared" ref="W773:W836" si="309">IF($B773&gt;$C$1,"",SUM($Q773:$U773))</f>
        <v>5837634.7986529097</v>
      </c>
      <c r="X773" s="18">
        <f t="shared" ca="1" si="300"/>
        <v>218477.31787760227</v>
      </c>
      <c r="Y773" s="17">
        <f t="shared" ref="Y773:Y836" si="310">IF($B773&gt;$C$1,"",Q773-Q772)</f>
        <v>133.95961701276246</v>
      </c>
      <c r="Z773" s="17">
        <f t="shared" ref="Z773:Z836" si="311">IF($B773&gt;$C$1,"",R773-R772)</f>
        <v>-1.4874539502475123E-4</v>
      </c>
      <c r="AA773" s="17">
        <f t="shared" ref="AA773:AA836" si="312">IF($B773&gt;$C$1,"",S773-S772)</f>
        <v>-1.4902418356898539E-3</v>
      </c>
      <c r="AB773" s="17">
        <f t="shared" ref="AB773:AB836" si="313">IF($B773&gt;$C$1,"",T773-T772)</f>
        <v>-3.4956289973420498E-4</v>
      </c>
      <c r="AC773" s="17">
        <f t="shared" ref="AC773:AC836" si="314">IF($B773&gt;$C$1,"",U773-U772)</f>
        <v>-71.583574706688523</v>
      </c>
      <c r="AD773" s="18">
        <f t="shared" ref="AD773:AD836" si="315">IF($B773&gt;$C$1,"",V773-V772)</f>
        <v>7.7667791629210114E-6</v>
      </c>
      <c r="AE773" s="19">
        <f>IF($B773&gt;$C$1,"",p_2*$Q772*($S772/$W772)+p_3*$Q772*($T772/$W772))</f>
        <v>7.3744275046614554E-4</v>
      </c>
      <c r="AF773" s="17">
        <f>IF($B773&gt;$C$1,"",p_4*$R772)</f>
        <v>7.1776323598214849E-4</v>
      </c>
      <c r="AG773" s="17">
        <f>IF($B773&gt;$C$1,"",p_5*$R772)</f>
        <v>1.6836421584766445E-4</v>
      </c>
      <c r="AH773" s="18">
        <f t="shared" si="291"/>
        <v>8.8612745182981294E-4</v>
      </c>
      <c r="AI773" s="72"/>
      <c r="AJ773" s="73"/>
      <c r="AK773" s="73"/>
      <c r="AL773" s="72"/>
      <c r="AM773" s="73"/>
      <c r="AN773" s="73">
        <f t="shared" si="292"/>
        <v>518</v>
      </c>
      <c r="AO773" s="19" t="str">
        <f t="shared" ca="1" si="293"/>
        <v>-</v>
      </c>
      <c r="AP773" s="17" t="str">
        <f t="shared" ca="1" si="294"/>
        <v>-</v>
      </c>
      <c r="AQ773" s="17" t="str">
        <f t="shared" ca="1" si="295"/>
        <v>-</v>
      </c>
      <c r="AR773" s="66" t="str">
        <f t="shared" ca="1" si="296"/>
        <v>-</v>
      </c>
    </row>
    <row r="774" spans="1:44" s="1" customFormat="1" ht="12" x14ac:dyDescent="0.35">
      <c r="A774" s="84"/>
      <c r="B774" s="40">
        <f t="shared" si="301"/>
        <v>771</v>
      </c>
      <c r="C774" s="41">
        <f t="shared" si="302"/>
        <v>44622</v>
      </c>
      <c r="D774" s="28">
        <f>'I Disease Parameters'!$E$6/(1000*365)</f>
        <v>2.4383561643835616E-5</v>
      </c>
      <c r="E774" s="28">
        <f>'I Disease Parameters'!$E$7/(1000*365)</f>
        <v>1.3698630136986302E-5</v>
      </c>
      <c r="F774" s="27">
        <f>(1-'I Disease Parameters'!$E$8)/'I Disease Parameters'!$E$10</f>
        <v>0.16200000000000001</v>
      </c>
      <c r="G774" s="27">
        <f>'I Disease Parameters'!$E$8/'I Disease Parameters'!$E$11</f>
        <v>3.7999999999999999E-2</v>
      </c>
      <c r="H774" s="27">
        <f>1/'I Disease Parameters'!$E$12</f>
        <v>0.05</v>
      </c>
      <c r="I774" s="27">
        <f>'I Disease Parameters'!$E$9/'I Disease Parameters'!$E$14</f>
        <v>0</v>
      </c>
      <c r="J774" s="82">
        <f t="shared" si="297"/>
        <v>2.9622548171950012</v>
      </c>
      <c r="K774" s="60">
        <f t="shared" si="298"/>
        <v>0.96147505943347544</v>
      </c>
      <c r="L774" s="30">
        <f t="shared" si="299"/>
        <v>0.98499999999999999</v>
      </c>
      <c r="M774" s="27">
        <f>J774/'I Disease Parameters'!$E$12</f>
        <v>0.14811274085975007</v>
      </c>
      <c r="N774" s="27">
        <f>K774/'I Disease Parameters'!$E$13</f>
        <v>4.8073752971673774E-2</v>
      </c>
      <c r="O774" s="27">
        <f>L774/'I Disease Parameters'!$E$13</f>
        <v>4.9250000000000002E-2</v>
      </c>
      <c r="P774" s="27">
        <f>(1-L774)/'I Disease Parameters'!$E$13</f>
        <v>7.5000000000000067E-4</v>
      </c>
      <c r="Q774" s="19">
        <f t="shared" si="303"/>
        <v>612040.95947998355</v>
      </c>
      <c r="R774" s="17">
        <f t="shared" si="304"/>
        <v>4.1381531847534264E-3</v>
      </c>
      <c r="S774" s="17">
        <f t="shared" si="305"/>
        <v>4.1217958169988404E-2</v>
      </c>
      <c r="T774" s="17">
        <f t="shared" si="306"/>
        <v>9.6684099411893723E-3</v>
      </c>
      <c r="U774" s="17">
        <f t="shared" si="307"/>
        <v>5225656.1588688856</v>
      </c>
      <c r="V774" s="17">
        <f t="shared" si="308"/>
        <v>15045.813414581389</v>
      </c>
      <c r="W774" s="17">
        <f t="shared" si="309"/>
        <v>5837697.17337339</v>
      </c>
      <c r="X774" s="18">
        <f t="shared" ca="1" si="300"/>
        <v>218477.31787760227</v>
      </c>
      <c r="Y774" s="17">
        <f t="shared" si="310"/>
        <v>133.95932759554125</v>
      </c>
      <c r="Z774" s="17">
        <f t="shared" si="311"/>
        <v>-1.4373867937088683E-4</v>
      </c>
      <c r="AA774" s="17">
        <f t="shared" si="312"/>
        <v>-1.4398060836276413E-3</v>
      </c>
      <c r="AB774" s="17">
        <f t="shared" si="313"/>
        <v>-3.3773229122556481E-4</v>
      </c>
      <c r="AC774" s="17">
        <f t="shared" si="314"/>
        <v>-71.582685837522149</v>
      </c>
      <c r="AD774" s="18">
        <f t="shared" si="315"/>
        <v>7.5046064011985436E-6</v>
      </c>
      <c r="AE774" s="19">
        <f>IF($B774&gt;$C$1,"",p_2*$Q773*($S773/$W773)+p_3*$Q773*($T773/$W773))</f>
        <v>7.1269834950690909E-4</v>
      </c>
      <c r="AF774" s="17">
        <f>IF($B774&gt;$C$1,"",p_4*$R773)</f>
        <v>6.9366648198813875E-4</v>
      </c>
      <c r="AG774" s="17">
        <f>IF($B774&gt;$C$1,"",p_5*$R773)</f>
        <v>1.6271189083672389E-4</v>
      </c>
      <c r="AH774" s="18">
        <f t="shared" ref="AH774:AH837" si="316">IF($B774&gt;$C$1,"",AG774+AF774)</f>
        <v>8.5637837282486265E-4</v>
      </c>
      <c r="AI774" s="72"/>
      <c r="AJ774" s="73"/>
      <c r="AK774" s="73"/>
      <c r="AL774" s="72"/>
      <c r="AM774" s="73"/>
      <c r="AN774" s="73">
        <f t="shared" ref="AN774:AN837" si="317">AM774+AN773</f>
        <v>518</v>
      </c>
      <c r="AO774" s="19" t="str">
        <f t="shared" ref="AO774:AO837" ca="1" si="318">IF($C774&gt;=TODAY(),"-",(AL774-AD774)^2)</f>
        <v>-</v>
      </c>
      <c r="AP774" s="17" t="str">
        <f t="shared" ref="AP774:AP837" ca="1" si="319">IF($C774&gt;=TODAY(),"-",(AM774-AH774)^2)</f>
        <v>-</v>
      </c>
      <c r="AQ774" s="17" t="str">
        <f t="shared" ref="AQ774:AQ837" ca="1" si="320">IF($C774&gt;=TODAY(),"-",AO774*$AO$2+AP774*$AP$2)</f>
        <v>-</v>
      </c>
      <c r="AR774" s="66" t="str">
        <f t="shared" ref="AR774:AR837" ca="1" si="321">IF($C774&gt;=TODAY(),"-",($AR$2)^((TODAY()-C774-1)))</f>
        <v>-</v>
      </c>
    </row>
    <row r="775" spans="1:44" s="1" customFormat="1" ht="12" x14ac:dyDescent="0.35">
      <c r="A775" s="84"/>
      <c r="B775" s="40">
        <f t="shared" si="301"/>
        <v>772</v>
      </c>
      <c r="C775" s="41">
        <f t="shared" si="302"/>
        <v>44623</v>
      </c>
      <c r="D775" s="28">
        <f>'I Disease Parameters'!$E$6/(1000*365)</f>
        <v>2.4383561643835616E-5</v>
      </c>
      <c r="E775" s="28">
        <f>'I Disease Parameters'!$E$7/(1000*365)</f>
        <v>1.3698630136986302E-5</v>
      </c>
      <c r="F775" s="27">
        <f>(1-'I Disease Parameters'!$E$8)/'I Disease Parameters'!$E$10</f>
        <v>0.16200000000000001</v>
      </c>
      <c r="G775" s="27">
        <f>'I Disease Parameters'!$E$8/'I Disease Parameters'!$E$11</f>
        <v>3.7999999999999999E-2</v>
      </c>
      <c r="H775" s="27">
        <f>1/'I Disease Parameters'!$E$12</f>
        <v>0.05</v>
      </c>
      <c r="I775" s="27">
        <f>'I Disease Parameters'!$E$9/'I Disease Parameters'!$E$14</f>
        <v>0</v>
      </c>
      <c r="J775" s="82">
        <f t="shared" ref="J775:J838" si="322">J774</f>
        <v>2.9622548171950012</v>
      </c>
      <c r="K775" s="60">
        <f t="shared" ref="K775:K838" si="323">K774</f>
        <v>0.96147505943347544</v>
      </c>
      <c r="L775" s="30">
        <f t="shared" ref="L775:L838" si="324">L774</f>
        <v>0.98499999999999999</v>
      </c>
      <c r="M775" s="27">
        <f>J775/'I Disease Parameters'!$E$12</f>
        <v>0.14811274085975007</v>
      </c>
      <c r="N775" s="27">
        <f>K775/'I Disease Parameters'!$E$13</f>
        <v>4.8073752971673774E-2</v>
      </c>
      <c r="O775" s="27">
        <f>L775/'I Disease Parameters'!$E$13</f>
        <v>4.9250000000000002E-2</v>
      </c>
      <c r="P775" s="27">
        <f>(1-L775)/'I Disease Parameters'!$E$13</f>
        <v>7.5000000000000067E-4</v>
      </c>
      <c r="Q775" s="19">
        <f t="shared" si="303"/>
        <v>612174.91851734964</v>
      </c>
      <c r="R775" s="17">
        <f t="shared" si="304"/>
        <v>3.9992522598005405E-3</v>
      </c>
      <c r="S775" s="17">
        <f t="shared" si="305"/>
        <v>3.982687644785507E-2</v>
      </c>
      <c r="T775" s="17">
        <f t="shared" si="306"/>
        <v>9.3421068211787372E-3</v>
      </c>
      <c r="U775" s="17">
        <f t="shared" si="307"/>
        <v>5225584.5770750092</v>
      </c>
      <c r="V775" s="17">
        <f t="shared" si="308"/>
        <v>15045.813421832696</v>
      </c>
      <c r="W775" s="17">
        <f t="shared" si="309"/>
        <v>5837759.5487605948</v>
      </c>
      <c r="X775" s="18">
        <f t="shared" ca="1" si="300"/>
        <v>218477.31787760227</v>
      </c>
      <c r="Y775" s="17">
        <f t="shared" si="310"/>
        <v>133.95903736609034</v>
      </c>
      <c r="Z775" s="17">
        <f t="shared" si="311"/>
        <v>-1.3890092495288595E-4</v>
      </c>
      <c r="AA775" s="17">
        <f t="shared" si="312"/>
        <v>-1.3910817221333346E-3</v>
      </c>
      <c r="AB775" s="17">
        <f t="shared" si="313"/>
        <v>-3.2630312001063512E-4</v>
      </c>
      <c r="AC775" s="17">
        <f t="shared" si="314"/>
        <v>-71.581793876364827</v>
      </c>
      <c r="AD775" s="18">
        <f t="shared" si="315"/>
        <v>7.2513066697865725E-6</v>
      </c>
      <c r="AE775" s="19">
        <f>IF($B775&gt;$C$1,"",p_2*$Q774*($S774/$W774)+p_3*$Q774*($T774/$W774))</f>
        <v>6.8878639902772681E-4</v>
      </c>
      <c r="AF775" s="17">
        <f>IF($B775&gt;$C$1,"",p_4*$R774)</f>
        <v>6.7038081593005512E-4</v>
      </c>
      <c r="AG775" s="17">
        <f>IF($B775&gt;$C$1,"",p_5*$R774)</f>
        <v>1.5724982102063021E-4</v>
      </c>
      <c r="AH775" s="18">
        <f t="shared" si="316"/>
        <v>8.2763063695068533E-4</v>
      </c>
      <c r="AI775" s="72"/>
      <c r="AJ775" s="73"/>
      <c r="AK775" s="73"/>
      <c r="AL775" s="72"/>
      <c r="AM775" s="73"/>
      <c r="AN775" s="73">
        <f t="shared" si="317"/>
        <v>518</v>
      </c>
      <c r="AO775" s="19" t="str">
        <f t="shared" ca="1" si="318"/>
        <v>-</v>
      </c>
      <c r="AP775" s="17" t="str">
        <f t="shared" ca="1" si="319"/>
        <v>-</v>
      </c>
      <c r="AQ775" s="17" t="str">
        <f t="shared" ca="1" si="320"/>
        <v>-</v>
      </c>
      <c r="AR775" s="66" t="str">
        <f t="shared" ca="1" si="321"/>
        <v>-</v>
      </c>
    </row>
    <row r="776" spans="1:44" s="1" customFormat="1" ht="12" x14ac:dyDescent="0.35">
      <c r="A776" s="84"/>
      <c r="B776" s="40">
        <f t="shared" si="301"/>
        <v>773</v>
      </c>
      <c r="C776" s="41">
        <f t="shared" si="302"/>
        <v>44624</v>
      </c>
      <c r="D776" s="28">
        <f>'I Disease Parameters'!$E$6/(1000*365)</f>
        <v>2.4383561643835616E-5</v>
      </c>
      <c r="E776" s="28">
        <f>'I Disease Parameters'!$E$7/(1000*365)</f>
        <v>1.3698630136986302E-5</v>
      </c>
      <c r="F776" s="27">
        <f>(1-'I Disease Parameters'!$E$8)/'I Disease Parameters'!$E$10</f>
        <v>0.16200000000000001</v>
      </c>
      <c r="G776" s="27">
        <f>'I Disease Parameters'!$E$8/'I Disease Parameters'!$E$11</f>
        <v>3.7999999999999999E-2</v>
      </c>
      <c r="H776" s="27">
        <f>1/'I Disease Parameters'!$E$12</f>
        <v>0.05</v>
      </c>
      <c r="I776" s="27">
        <f>'I Disease Parameters'!$E$9/'I Disease Parameters'!$E$14</f>
        <v>0</v>
      </c>
      <c r="J776" s="82">
        <f t="shared" si="322"/>
        <v>2.9622548171950012</v>
      </c>
      <c r="K776" s="60">
        <f t="shared" si="323"/>
        <v>0.96147505943347544</v>
      </c>
      <c r="L776" s="30">
        <f t="shared" si="324"/>
        <v>0.98499999999999999</v>
      </c>
      <c r="M776" s="27">
        <f>J776/'I Disease Parameters'!$E$12</f>
        <v>0.14811274085975007</v>
      </c>
      <c r="N776" s="27">
        <f>K776/'I Disease Parameters'!$E$13</f>
        <v>4.8073752971673774E-2</v>
      </c>
      <c r="O776" s="27">
        <f>L776/'I Disease Parameters'!$E$13</f>
        <v>4.9250000000000002E-2</v>
      </c>
      <c r="P776" s="27">
        <f>(1-L776)/'I Disease Parameters'!$E$13</f>
        <v>7.5000000000000067E-4</v>
      </c>
      <c r="Q776" s="19">
        <f t="shared" si="303"/>
        <v>612308.87726370199</v>
      </c>
      <c r="R776" s="17">
        <f t="shared" si="304"/>
        <v>3.8650258446426568E-3</v>
      </c>
      <c r="S776" s="17">
        <f t="shared" si="305"/>
        <v>3.8482865917900032E-2</v>
      </c>
      <c r="T776" s="17">
        <f t="shared" si="306"/>
        <v>9.0268450919261771E-3</v>
      </c>
      <c r="U776" s="17">
        <f t="shared" si="307"/>
        <v>5225512.9961760808</v>
      </c>
      <c r="V776" s="17">
        <f t="shared" si="308"/>
        <v>15045.813428839276</v>
      </c>
      <c r="W776" s="17">
        <f t="shared" si="309"/>
        <v>5837821.9248145195</v>
      </c>
      <c r="X776" s="18">
        <f t="shared" ca="1" si="300"/>
        <v>218477.31787760227</v>
      </c>
      <c r="Y776" s="17">
        <f t="shared" si="310"/>
        <v>133.95874635234941</v>
      </c>
      <c r="Z776" s="17">
        <f t="shared" si="311"/>
        <v>-1.3422641515788364E-4</v>
      </c>
      <c r="AA776" s="17">
        <f t="shared" si="312"/>
        <v>-1.3440105299550378E-3</v>
      </c>
      <c r="AB776" s="17">
        <f t="shared" si="313"/>
        <v>-3.1526172925256009E-4</v>
      </c>
      <c r="AC776" s="17">
        <f t="shared" si="314"/>
        <v>-71.580898928456008</v>
      </c>
      <c r="AD776" s="18">
        <f t="shared" si="315"/>
        <v>7.0065798354335129E-6</v>
      </c>
      <c r="AE776" s="19">
        <f>IF($B776&gt;$C$1,"",p_2*$Q775*($S775/$W775)+p_3*$Q775*($T775/$W775))</f>
        <v>6.6567882107975568E-4</v>
      </c>
      <c r="AF776" s="17">
        <f>IF($B776&gt;$C$1,"",p_4*$R775)</f>
        <v>6.4787886608768763E-4</v>
      </c>
      <c r="AG776" s="17">
        <f>IF($B776&gt;$C$1,"",p_5*$R775)</f>
        <v>1.5197158587242052E-4</v>
      </c>
      <c r="AH776" s="18">
        <f t="shared" si="316"/>
        <v>7.9985045196010818E-4</v>
      </c>
      <c r="AI776" s="72"/>
      <c r="AJ776" s="73"/>
      <c r="AK776" s="73"/>
      <c r="AL776" s="72"/>
      <c r="AM776" s="73"/>
      <c r="AN776" s="73">
        <f t="shared" si="317"/>
        <v>518</v>
      </c>
      <c r="AO776" s="19" t="str">
        <f t="shared" ca="1" si="318"/>
        <v>-</v>
      </c>
      <c r="AP776" s="17" t="str">
        <f t="shared" ca="1" si="319"/>
        <v>-</v>
      </c>
      <c r="AQ776" s="17" t="str">
        <f t="shared" ca="1" si="320"/>
        <v>-</v>
      </c>
      <c r="AR776" s="66" t="str">
        <f t="shared" ca="1" si="321"/>
        <v>-</v>
      </c>
    </row>
    <row r="777" spans="1:44" s="1" customFormat="1" ht="12" x14ac:dyDescent="0.35">
      <c r="A777" s="84"/>
      <c r="B777" s="40">
        <f t="shared" si="301"/>
        <v>774</v>
      </c>
      <c r="C777" s="41">
        <f t="shared" si="302"/>
        <v>44625</v>
      </c>
      <c r="D777" s="28">
        <f>'I Disease Parameters'!$E$6/(1000*365)</f>
        <v>2.4383561643835616E-5</v>
      </c>
      <c r="E777" s="28">
        <f>'I Disease Parameters'!$E$7/(1000*365)</f>
        <v>1.3698630136986302E-5</v>
      </c>
      <c r="F777" s="27">
        <f>(1-'I Disease Parameters'!$E$8)/'I Disease Parameters'!$E$10</f>
        <v>0.16200000000000001</v>
      </c>
      <c r="G777" s="27">
        <f>'I Disease Parameters'!$E$8/'I Disease Parameters'!$E$11</f>
        <v>3.7999999999999999E-2</v>
      </c>
      <c r="H777" s="27">
        <f>1/'I Disease Parameters'!$E$12</f>
        <v>0.05</v>
      </c>
      <c r="I777" s="27">
        <f>'I Disease Parameters'!$E$9/'I Disease Parameters'!$E$14</f>
        <v>0</v>
      </c>
      <c r="J777" s="82">
        <f t="shared" si="322"/>
        <v>2.9622548171950012</v>
      </c>
      <c r="K777" s="60">
        <f t="shared" si="323"/>
        <v>0.96147505943347544</v>
      </c>
      <c r="L777" s="30">
        <f t="shared" si="324"/>
        <v>0.98499999999999999</v>
      </c>
      <c r="M777" s="27">
        <f>J777/'I Disease Parameters'!$E$12</f>
        <v>0.14811274085975007</v>
      </c>
      <c r="N777" s="27">
        <f>K777/'I Disease Parameters'!$E$13</f>
        <v>4.8073752971673774E-2</v>
      </c>
      <c r="O777" s="27">
        <f>L777/'I Disease Parameters'!$E$13</f>
        <v>4.9250000000000002E-2</v>
      </c>
      <c r="P777" s="27">
        <f>(1-L777)/'I Disease Parameters'!$E$13</f>
        <v>7.5000000000000067E-4</v>
      </c>
      <c r="Q777" s="19">
        <f t="shared" si="303"/>
        <v>612442.83571828378</v>
      </c>
      <c r="R777" s="17">
        <f t="shared" si="304"/>
        <v>3.7353162173593079E-3</v>
      </c>
      <c r="S777" s="17">
        <f t="shared" si="305"/>
        <v>3.7184329646290322E-2</v>
      </c>
      <c r="T777" s="17">
        <f t="shared" si="306"/>
        <v>8.7222501640140688E-3</v>
      </c>
      <c r="U777" s="17">
        <f t="shared" si="307"/>
        <v>5225441.4161749855</v>
      </c>
      <c r="V777" s="17">
        <f t="shared" si="308"/>
        <v>15045.813435609409</v>
      </c>
      <c r="W777" s="17">
        <f t="shared" si="309"/>
        <v>5837884.3015351649</v>
      </c>
      <c r="X777" s="18">
        <f t="shared" ca="1" si="300"/>
        <v>218477.31787760227</v>
      </c>
      <c r="Y777" s="17">
        <f t="shared" si="310"/>
        <v>133.95845458179247</v>
      </c>
      <c r="Z777" s="17">
        <f t="shared" si="311"/>
        <v>-1.2970962728334895E-4</v>
      </c>
      <c r="AA777" s="17">
        <f t="shared" si="312"/>
        <v>-1.2985362716097099E-3</v>
      </c>
      <c r="AB777" s="17">
        <f t="shared" si="313"/>
        <v>-3.0459492791210831E-4</v>
      </c>
      <c r="AC777" s="17">
        <f t="shared" si="314"/>
        <v>-71.580001095309854</v>
      </c>
      <c r="AD777" s="18">
        <f t="shared" si="315"/>
        <v>6.7701330408453941E-6</v>
      </c>
      <c r="AE777" s="19">
        <f>IF($B777&gt;$C$1,"",p_2*$Q776*($S776/$W776)+p_3*$Q776*($T776/$W776))</f>
        <v>6.4334848720469821E-4</v>
      </c>
      <c r="AF777" s="17">
        <f>IF($B777&gt;$C$1,"",p_4*$R776)</f>
        <v>6.2613418683211042E-4</v>
      </c>
      <c r="AG777" s="17">
        <f>IF($B777&gt;$C$1,"",p_5*$R776)</f>
        <v>1.4687098209642096E-4</v>
      </c>
      <c r="AH777" s="18">
        <f t="shared" si="316"/>
        <v>7.7300516892853132E-4</v>
      </c>
      <c r="AI777" s="72"/>
      <c r="AJ777" s="73"/>
      <c r="AK777" s="73"/>
      <c r="AL777" s="72"/>
      <c r="AM777" s="73"/>
      <c r="AN777" s="73">
        <f t="shared" si="317"/>
        <v>518</v>
      </c>
      <c r="AO777" s="19" t="str">
        <f t="shared" ca="1" si="318"/>
        <v>-</v>
      </c>
      <c r="AP777" s="17" t="str">
        <f t="shared" ca="1" si="319"/>
        <v>-</v>
      </c>
      <c r="AQ777" s="17" t="str">
        <f t="shared" ca="1" si="320"/>
        <v>-</v>
      </c>
      <c r="AR777" s="66" t="str">
        <f t="shared" ca="1" si="321"/>
        <v>-</v>
      </c>
    </row>
    <row r="778" spans="1:44" s="1" customFormat="1" ht="12" x14ac:dyDescent="0.35">
      <c r="A778" s="84"/>
      <c r="B778" s="40">
        <f t="shared" si="301"/>
        <v>775</v>
      </c>
      <c r="C778" s="41">
        <f t="shared" si="302"/>
        <v>44626</v>
      </c>
      <c r="D778" s="28">
        <f>'I Disease Parameters'!$E$6/(1000*365)</f>
        <v>2.4383561643835616E-5</v>
      </c>
      <c r="E778" s="28">
        <f>'I Disease Parameters'!$E$7/(1000*365)</f>
        <v>1.3698630136986302E-5</v>
      </c>
      <c r="F778" s="27">
        <f>(1-'I Disease Parameters'!$E$8)/'I Disease Parameters'!$E$10</f>
        <v>0.16200000000000001</v>
      </c>
      <c r="G778" s="27">
        <f>'I Disease Parameters'!$E$8/'I Disease Parameters'!$E$11</f>
        <v>3.7999999999999999E-2</v>
      </c>
      <c r="H778" s="27">
        <f>1/'I Disease Parameters'!$E$12</f>
        <v>0.05</v>
      </c>
      <c r="I778" s="27">
        <f>'I Disease Parameters'!$E$9/'I Disease Parameters'!$E$14</f>
        <v>0</v>
      </c>
      <c r="J778" s="82">
        <f t="shared" si="322"/>
        <v>2.9622548171950012</v>
      </c>
      <c r="K778" s="60">
        <f t="shared" si="323"/>
        <v>0.96147505943347544</v>
      </c>
      <c r="L778" s="30">
        <f t="shared" si="324"/>
        <v>0.98499999999999999</v>
      </c>
      <c r="M778" s="27">
        <f>J778/'I Disease Parameters'!$E$12</f>
        <v>0.14811274085975007</v>
      </c>
      <c r="N778" s="27">
        <f>K778/'I Disease Parameters'!$E$13</f>
        <v>4.8073752971673774E-2</v>
      </c>
      <c r="O778" s="27">
        <f>L778/'I Disease Parameters'!$E$13</f>
        <v>4.9250000000000002E-2</v>
      </c>
      <c r="P778" s="27">
        <f>(1-L778)/'I Disease Parameters'!$E$13</f>
        <v>7.5000000000000067E-4</v>
      </c>
      <c r="Q778" s="19">
        <f t="shared" si="303"/>
        <v>612576.79388036404</v>
      </c>
      <c r="R778" s="17">
        <f t="shared" si="304"/>
        <v>3.6099709914164876E-3</v>
      </c>
      <c r="S778" s="17">
        <f t="shared" si="305"/>
        <v>3.5929725016809293E-2</v>
      </c>
      <c r="T778" s="17">
        <f t="shared" si="306"/>
        <v>8.4279601891940597E-3</v>
      </c>
      <c r="U778" s="17">
        <f t="shared" si="307"/>
        <v>5225369.8370745098</v>
      </c>
      <c r="V778" s="17">
        <f t="shared" si="308"/>
        <v>15045.813442151097</v>
      </c>
      <c r="W778" s="17">
        <f t="shared" si="309"/>
        <v>5837946.6789225303</v>
      </c>
      <c r="X778" s="18">
        <f t="shared" ca="1" si="300"/>
        <v>218477.31787760227</v>
      </c>
      <c r="Y778" s="17">
        <f t="shared" si="310"/>
        <v>133.95816208026372</v>
      </c>
      <c r="Z778" s="17">
        <f t="shared" si="311"/>
        <v>-1.2534522594282024E-4</v>
      </c>
      <c r="AA778" s="17">
        <f t="shared" si="312"/>
        <v>-1.2546046294810292E-3</v>
      </c>
      <c r="AB778" s="17">
        <f t="shared" si="313"/>
        <v>-2.942899748200091E-4</v>
      </c>
      <c r="AC778" s="17">
        <f t="shared" si="314"/>
        <v>-71.579100475646555</v>
      </c>
      <c r="AD778" s="18">
        <f t="shared" si="315"/>
        <v>6.5416879806434736E-6</v>
      </c>
      <c r="AE778" s="19">
        <f>IF($B778&gt;$C$1,"",p_2*$Q777*($S777/$W777)+p_3*$Q777*($T777/$W777))</f>
        <v>6.2176918624434795E-4</v>
      </c>
      <c r="AF778" s="17">
        <f>IF($B778&gt;$C$1,"",p_4*$R777)</f>
        <v>6.0512122721220795E-4</v>
      </c>
      <c r="AG778" s="17">
        <f>IF($B778&gt;$C$1,"",p_5*$R777)</f>
        <v>1.4194201625965369E-4</v>
      </c>
      <c r="AH778" s="18">
        <f t="shared" si="316"/>
        <v>7.4706324347186166E-4</v>
      </c>
      <c r="AI778" s="72"/>
      <c r="AJ778" s="73"/>
      <c r="AK778" s="73"/>
      <c r="AL778" s="72"/>
      <c r="AM778" s="73"/>
      <c r="AN778" s="73">
        <f t="shared" si="317"/>
        <v>518</v>
      </c>
      <c r="AO778" s="19" t="str">
        <f t="shared" ca="1" si="318"/>
        <v>-</v>
      </c>
      <c r="AP778" s="17" t="str">
        <f t="shared" ca="1" si="319"/>
        <v>-</v>
      </c>
      <c r="AQ778" s="17" t="str">
        <f t="shared" ca="1" si="320"/>
        <v>-</v>
      </c>
      <c r="AR778" s="66" t="str">
        <f t="shared" ca="1" si="321"/>
        <v>-</v>
      </c>
    </row>
    <row r="779" spans="1:44" s="1" customFormat="1" ht="12" x14ac:dyDescent="0.35">
      <c r="A779" s="84"/>
      <c r="B779" s="40">
        <f t="shared" si="301"/>
        <v>776</v>
      </c>
      <c r="C779" s="41">
        <f t="shared" si="302"/>
        <v>44627</v>
      </c>
      <c r="D779" s="28">
        <f>'I Disease Parameters'!$E$6/(1000*365)</f>
        <v>2.4383561643835616E-5</v>
      </c>
      <c r="E779" s="28">
        <f>'I Disease Parameters'!$E$7/(1000*365)</f>
        <v>1.3698630136986302E-5</v>
      </c>
      <c r="F779" s="27">
        <f>(1-'I Disease Parameters'!$E$8)/'I Disease Parameters'!$E$10</f>
        <v>0.16200000000000001</v>
      </c>
      <c r="G779" s="27">
        <f>'I Disease Parameters'!$E$8/'I Disease Parameters'!$E$11</f>
        <v>3.7999999999999999E-2</v>
      </c>
      <c r="H779" s="27">
        <f>1/'I Disease Parameters'!$E$12</f>
        <v>0.05</v>
      </c>
      <c r="I779" s="27">
        <f>'I Disease Parameters'!$E$9/'I Disease Parameters'!$E$14</f>
        <v>0</v>
      </c>
      <c r="J779" s="82">
        <f t="shared" si="322"/>
        <v>2.9622548171950012</v>
      </c>
      <c r="K779" s="60">
        <f t="shared" si="323"/>
        <v>0.96147505943347544</v>
      </c>
      <c r="L779" s="30">
        <f t="shared" si="324"/>
        <v>0.98499999999999999</v>
      </c>
      <c r="M779" s="27">
        <f>J779/'I Disease Parameters'!$E$12</f>
        <v>0.14811274085975007</v>
      </c>
      <c r="N779" s="27">
        <f>K779/'I Disease Parameters'!$E$13</f>
        <v>4.8073752971673774E-2</v>
      </c>
      <c r="O779" s="27">
        <f>L779/'I Disease Parameters'!$E$13</f>
        <v>4.9250000000000002E-2</v>
      </c>
      <c r="P779" s="27">
        <f>(1-L779)/'I Disease Parameters'!$E$13</f>
        <v>7.5000000000000067E-4</v>
      </c>
      <c r="Q779" s="19">
        <f t="shared" si="303"/>
        <v>612710.75174923742</v>
      </c>
      <c r="R779" s="17">
        <f t="shared" si="304"/>
        <v>3.4888429347200338E-3</v>
      </c>
      <c r="S779" s="17">
        <f t="shared" si="305"/>
        <v>3.4717561878564368E-2</v>
      </c>
      <c r="T779" s="17">
        <f t="shared" si="306"/>
        <v>8.1436256258987406E-3</v>
      </c>
      <c r="U779" s="17">
        <f t="shared" si="307"/>
        <v>5225298.2588773463</v>
      </c>
      <c r="V779" s="17">
        <f t="shared" si="308"/>
        <v>15045.813448472067</v>
      </c>
      <c r="W779" s="17">
        <f t="shared" si="309"/>
        <v>5838009.0569766145</v>
      </c>
      <c r="X779" s="18">
        <f t="shared" ca="1" si="300"/>
        <v>218477.31787760227</v>
      </c>
      <c r="Y779" s="17">
        <f t="shared" si="310"/>
        <v>133.95786887337454</v>
      </c>
      <c r="Z779" s="17">
        <f t="shared" si="311"/>
        <v>-1.2112805669645382E-4</v>
      </c>
      <c r="AA779" s="17">
        <f t="shared" si="312"/>
        <v>-1.2121631382449247E-3</v>
      </c>
      <c r="AB779" s="17">
        <f t="shared" si="313"/>
        <v>-2.8433456329531905E-4</v>
      </c>
      <c r="AC779" s="17">
        <f t="shared" si="314"/>
        <v>-71.578197163529694</v>
      </c>
      <c r="AD779" s="18">
        <f t="shared" si="315"/>
        <v>6.3209699874278158E-6</v>
      </c>
      <c r="AE779" s="19">
        <f>IF($B779&gt;$C$1,"",p_2*$Q778*($S778/$W778)+p_3*$Q778*($T778/$W778))</f>
        <v>6.009155932442604E-4</v>
      </c>
      <c r="AF779" s="17">
        <f>IF($B779&gt;$C$1,"",p_4*$R778)</f>
        <v>5.8481530060947105E-4</v>
      </c>
      <c r="AG779" s="17">
        <f>IF($B779&gt;$C$1,"",p_5*$R778)</f>
        <v>1.3717889767382653E-4</v>
      </c>
      <c r="AH779" s="18">
        <f t="shared" si="316"/>
        <v>7.2199419828329755E-4</v>
      </c>
      <c r="AI779" s="72"/>
      <c r="AJ779" s="73"/>
      <c r="AK779" s="73"/>
      <c r="AL779" s="72"/>
      <c r="AM779" s="73"/>
      <c r="AN779" s="73">
        <f t="shared" si="317"/>
        <v>518</v>
      </c>
      <c r="AO779" s="19" t="str">
        <f t="shared" ca="1" si="318"/>
        <v>-</v>
      </c>
      <c r="AP779" s="17" t="str">
        <f t="shared" ca="1" si="319"/>
        <v>-</v>
      </c>
      <c r="AQ779" s="17" t="str">
        <f t="shared" ca="1" si="320"/>
        <v>-</v>
      </c>
      <c r="AR779" s="66" t="str">
        <f t="shared" ca="1" si="321"/>
        <v>-</v>
      </c>
    </row>
    <row r="780" spans="1:44" s="1" customFormat="1" ht="12" x14ac:dyDescent="0.35">
      <c r="A780" s="84"/>
      <c r="B780" s="40">
        <f t="shared" si="301"/>
        <v>777</v>
      </c>
      <c r="C780" s="41">
        <f t="shared" si="302"/>
        <v>44628</v>
      </c>
      <c r="D780" s="28">
        <f>'I Disease Parameters'!$E$6/(1000*365)</f>
        <v>2.4383561643835616E-5</v>
      </c>
      <c r="E780" s="28">
        <f>'I Disease Parameters'!$E$7/(1000*365)</f>
        <v>1.3698630136986302E-5</v>
      </c>
      <c r="F780" s="27">
        <f>(1-'I Disease Parameters'!$E$8)/'I Disease Parameters'!$E$10</f>
        <v>0.16200000000000001</v>
      </c>
      <c r="G780" s="27">
        <f>'I Disease Parameters'!$E$8/'I Disease Parameters'!$E$11</f>
        <v>3.7999999999999999E-2</v>
      </c>
      <c r="H780" s="27">
        <f>1/'I Disease Parameters'!$E$12</f>
        <v>0.05</v>
      </c>
      <c r="I780" s="27">
        <f>'I Disease Parameters'!$E$9/'I Disease Parameters'!$E$14</f>
        <v>0</v>
      </c>
      <c r="J780" s="82">
        <f t="shared" si="322"/>
        <v>2.9622548171950012</v>
      </c>
      <c r="K780" s="60">
        <f t="shared" si="323"/>
        <v>0.96147505943347544</v>
      </c>
      <c r="L780" s="30">
        <f t="shared" si="324"/>
        <v>0.98499999999999999</v>
      </c>
      <c r="M780" s="27">
        <f>J780/'I Disease Parameters'!$E$12</f>
        <v>0.14811274085975007</v>
      </c>
      <c r="N780" s="27">
        <f>K780/'I Disease Parameters'!$E$13</f>
        <v>4.8073752971673774E-2</v>
      </c>
      <c r="O780" s="27">
        <f>L780/'I Disease Parameters'!$E$13</f>
        <v>4.9250000000000002E-2</v>
      </c>
      <c r="P780" s="27">
        <f>(1-L780)/'I Disease Parameters'!$E$13</f>
        <v>7.5000000000000067E-4</v>
      </c>
      <c r="Q780" s="19">
        <f t="shared" si="303"/>
        <v>612844.70932422299</v>
      </c>
      <c r="R780" s="17">
        <f t="shared" si="304"/>
        <v>3.3717897948213312E-3</v>
      </c>
      <c r="S780" s="17">
        <f t="shared" si="305"/>
        <v>3.3546400757021366E-2</v>
      </c>
      <c r="T780" s="17">
        <f t="shared" si="306"/>
        <v>7.8689088196077419E-3</v>
      </c>
      <c r="U780" s="17">
        <f t="shared" si="307"/>
        <v>5225226.6815860942</v>
      </c>
      <c r="V780" s="17">
        <f t="shared" si="308"/>
        <v>15045.813454579786</v>
      </c>
      <c r="W780" s="17">
        <f t="shared" si="309"/>
        <v>5838071.4356974168</v>
      </c>
      <c r="X780" s="18">
        <f t="shared" ca="1" si="300"/>
        <v>218477.31787760227</v>
      </c>
      <c r="Y780" s="17">
        <f t="shared" si="310"/>
        <v>133.95757498557214</v>
      </c>
      <c r="Z780" s="17">
        <f t="shared" si="311"/>
        <v>-1.1705313989870264E-4</v>
      </c>
      <c r="AA780" s="17">
        <f t="shared" si="312"/>
        <v>-1.1711611215430018E-3</v>
      </c>
      <c r="AB780" s="17">
        <f t="shared" si="313"/>
        <v>-2.7471680629099875E-4</v>
      </c>
      <c r="AC780" s="17">
        <f t="shared" si="314"/>
        <v>-71.577291252091527</v>
      </c>
      <c r="AD780" s="18">
        <f t="shared" si="315"/>
        <v>6.1077189457137138E-6</v>
      </c>
      <c r="AE780" s="19">
        <f>IF($B780&gt;$C$1,"",p_2*$Q779*($S779/$W779)+p_3*$Q779*($T779/$W779))</f>
        <v>5.8076323941427268E-4</v>
      </c>
      <c r="AF780" s="17">
        <f>IF($B780&gt;$C$1,"",p_4*$R779)</f>
        <v>5.6519255542464546E-4</v>
      </c>
      <c r="AG780" s="17">
        <f>IF($B780&gt;$C$1,"",p_5*$R779)</f>
        <v>1.3257603151936128E-4</v>
      </c>
      <c r="AH780" s="18">
        <f t="shared" si="316"/>
        <v>6.9776858694400672E-4</v>
      </c>
      <c r="AI780" s="72"/>
      <c r="AJ780" s="73"/>
      <c r="AK780" s="73"/>
      <c r="AL780" s="72"/>
      <c r="AM780" s="73"/>
      <c r="AN780" s="73">
        <f t="shared" si="317"/>
        <v>518</v>
      </c>
      <c r="AO780" s="19" t="str">
        <f t="shared" ca="1" si="318"/>
        <v>-</v>
      </c>
      <c r="AP780" s="17" t="str">
        <f t="shared" ca="1" si="319"/>
        <v>-</v>
      </c>
      <c r="AQ780" s="17" t="str">
        <f t="shared" ca="1" si="320"/>
        <v>-</v>
      </c>
      <c r="AR780" s="66" t="str">
        <f t="shared" ca="1" si="321"/>
        <v>-</v>
      </c>
    </row>
    <row r="781" spans="1:44" s="1" customFormat="1" ht="12" x14ac:dyDescent="0.35">
      <c r="A781" s="84"/>
      <c r="B781" s="40">
        <f t="shared" si="301"/>
        <v>778</v>
      </c>
      <c r="C781" s="41">
        <f t="shared" si="302"/>
        <v>44629</v>
      </c>
      <c r="D781" s="28">
        <f>'I Disease Parameters'!$E$6/(1000*365)</f>
        <v>2.4383561643835616E-5</v>
      </c>
      <c r="E781" s="28">
        <f>'I Disease Parameters'!$E$7/(1000*365)</f>
        <v>1.3698630136986302E-5</v>
      </c>
      <c r="F781" s="27">
        <f>(1-'I Disease Parameters'!$E$8)/'I Disease Parameters'!$E$10</f>
        <v>0.16200000000000001</v>
      </c>
      <c r="G781" s="27">
        <f>'I Disease Parameters'!$E$8/'I Disease Parameters'!$E$11</f>
        <v>3.7999999999999999E-2</v>
      </c>
      <c r="H781" s="27">
        <f>1/'I Disease Parameters'!$E$12</f>
        <v>0.05</v>
      </c>
      <c r="I781" s="27">
        <f>'I Disease Parameters'!$E$9/'I Disease Parameters'!$E$14</f>
        <v>0</v>
      </c>
      <c r="J781" s="82">
        <f t="shared" si="322"/>
        <v>2.9622548171950012</v>
      </c>
      <c r="K781" s="60">
        <f t="shared" si="323"/>
        <v>0.96147505943347544</v>
      </c>
      <c r="L781" s="30">
        <f t="shared" si="324"/>
        <v>0.98499999999999999</v>
      </c>
      <c r="M781" s="27">
        <f>J781/'I Disease Parameters'!$E$12</f>
        <v>0.14811274085975007</v>
      </c>
      <c r="N781" s="27">
        <f>K781/'I Disease Parameters'!$E$13</f>
        <v>4.8073752971673774E-2</v>
      </c>
      <c r="O781" s="27">
        <f>L781/'I Disease Parameters'!$E$13</f>
        <v>4.9250000000000002E-2</v>
      </c>
      <c r="P781" s="27">
        <f>(1-L781)/'I Disease Parameters'!$E$13</f>
        <v>7.5000000000000067E-4</v>
      </c>
      <c r="Q781" s="19">
        <f t="shared" si="303"/>
        <v>612978.66660466359</v>
      </c>
      <c r="R781" s="17">
        <f t="shared" si="304"/>
        <v>3.2586741300656202E-3</v>
      </c>
      <c r="S781" s="17">
        <f t="shared" si="305"/>
        <v>3.2414851126194959E-2</v>
      </c>
      <c r="T781" s="17">
        <f t="shared" si="306"/>
        <v>7.6034835975590642E-3</v>
      </c>
      <c r="U781" s="17">
        <f t="shared" si="307"/>
        <v>5225155.1052032653</v>
      </c>
      <c r="V781" s="17">
        <f t="shared" si="308"/>
        <v>15045.813460481468</v>
      </c>
      <c r="W781" s="17">
        <f t="shared" si="309"/>
        <v>5838133.815084938</v>
      </c>
      <c r="X781" s="18">
        <f t="shared" ca="1" si="300"/>
        <v>218477.31787760227</v>
      </c>
      <c r="Y781" s="17">
        <f t="shared" si="310"/>
        <v>133.95728044060525</v>
      </c>
      <c r="Z781" s="17">
        <f t="shared" si="311"/>
        <v>-1.1311566475571098E-4</v>
      </c>
      <c r="AA781" s="17">
        <f t="shared" si="312"/>
        <v>-1.1315496308264075E-3</v>
      </c>
      <c r="AB781" s="17">
        <f t="shared" si="313"/>
        <v>-2.6542522204867774E-4</v>
      </c>
      <c r="AC781" s="17">
        <f t="shared" si="314"/>
        <v>-71.576382828876376</v>
      </c>
      <c r="AD781" s="18">
        <f t="shared" si="315"/>
        <v>5.9016820159740746E-6</v>
      </c>
      <c r="AE781" s="19">
        <f>IF($B781&gt;$C$1,"",p_2*$Q780*($S780/$W780)+p_3*$Q780*($T780/$W780))</f>
        <v>5.6128848310985384E-4</v>
      </c>
      <c r="AF781" s="17">
        <f>IF($B781&gt;$C$1,"",p_4*$R780)</f>
        <v>5.4622994676105569E-4</v>
      </c>
      <c r="AG781" s="17">
        <f>IF($B781&gt;$C$1,"",p_5*$R780)</f>
        <v>1.2812801220321059E-4</v>
      </c>
      <c r="AH781" s="18">
        <f t="shared" si="316"/>
        <v>6.7435795896426628E-4</v>
      </c>
      <c r="AI781" s="72"/>
      <c r="AJ781" s="73"/>
      <c r="AK781" s="73"/>
      <c r="AL781" s="72"/>
      <c r="AM781" s="73"/>
      <c r="AN781" s="73">
        <f t="shared" si="317"/>
        <v>518</v>
      </c>
      <c r="AO781" s="19" t="str">
        <f t="shared" ca="1" si="318"/>
        <v>-</v>
      </c>
      <c r="AP781" s="17" t="str">
        <f t="shared" ca="1" si="319"/>
        <v>-</v>
      </c>
      <c r="AQ781" s="17" t="str">
        <f t="shared" ca="1" si="320"/>
        <v>-</v>
      </c>
      <c r="AR781" s="66" t="str">
        <f t="shared" ca="1" si="321"/>
        <v>-</v>
      </c>
    </row>
    <row r="782" spans="1:44" s="1" customFormat="1" ht="12" x14ac:dyDescent="0.35">
      <c r="A782" s="84"/>
      <c r="B782" s="40">
        <f t="shared" si="301"/>
        <v>779</v>
      </c>
      <c r="C782" s="41">
        <f t="shared" si="302"/>
        <v>44630</v>
      </c>
      <c r="D782" s="28">
        <f>'I Disease Parameters'!$E$6/(1000*365)</f>
        <v>2.4383561643835616E-5</v>
      </c>
      <c r="E782" s="28">
        <f>'I Disease Parameters'!$E$7/(1000*365)</f>
        <v>1.3698630136986302E-5</v>
      </c>
      <c r="F782" s="27">
        <f>(1-'I Disease Parameters'!$E$8)/'I Disease Parameters'!$E$10</f>
        <v>0.16200000000000001</v>
      </c>
      <c r="G782" s="27">
        <f>'I Disease Parameters'!$E$8/'I Disease Parameters'!$E$11</f>
        <v>3.7999999999999999E-2</v>
      </c>
      <c r="H782" s="27">
        <f>1/'I Disease Parameters'!$E$12</f>
        <v>0.05</v>
      </c>
      <c r="I782" s="27">
        <f>'I Disease Parameters'!$E$9/'I Disease Parameters'!$E$14</f>
        <v>0</v>
      </c>
      <c r="J782" s="82">
        <f t="shared" si="322"/>
        <v>2.9622548171950012</v>
      </c>
      <c r="K782" s="60">
        <f t="shared" si="323"/>
        <v>0.96147505943347544</v>
      </c>
      <c r="L782" s="30">
        <f t="shared" si="324"/>
        <v>0.98499999999999999</v>
      </c>
      <c r="M782" s="27">
        <f>J782/'I Disease Parameters'!$E$12</f>
        <v>0.14811274085975007</v>
      </c>
      <c r="N782" s="27">
        <f>K782/'I Disease Parameters'!$E$13</f>
        <v>4.8073752971673774E-2</v>
      </c>
      <c r="O782" s="27">
        <f>L782/'I Disease Parameters'!$E$13</f>
        <v>4.9250000000000002E-2</v>
      </c>
      <c r="P782" s="27">
        <f>(1-L782)/'I Disease Parameters'!$E$13</f>
        <v>7.5000000000000067E-4</v>
      </c>
      <c r="Q782" s="19">
        <f t="shared" si="303"/>
        <v>613112.62358992442</v>
      </c>
      <c r="R782" s="17">
        <f t="shared" si="304"/>
        <v>3.149363146480367E-3</v>
      </c>
      <c r="S782" s="17">
        <f t="shared" si="305"/>
        <v>3.1321569739899316E-2</v>
      </c>
      <c r="T782" s="17">
        <f t="shared" si="306"/>
        <v>7.3470348773140492E-3</v>
      </c>
      <c r="U782" s="17">
        <f t="shared" si="307"/>
        <v>5225083.5297312848</v>
      </c>
      <c r="V782" s="17">
        <f t="shared" si="308"/>
        <v>15045.81346618408</v>
      </c>
      <c r="W782" s="17">
        <f t="shared" si="309"/>
        <v>5838196.1951391771</v>
      </c>
      <c r="X782" s="18">
        <f t="shared" ca="1" si="300"/>
        <v>218477.31787760227</v>
      </c>
      <c r="Y782" s="17">
        <f t="shared" si="310"/>
        <v>133.9569852608256</v>
      </c>
      <c r="Z782" s="17">
        <f t="shared" si="311"/>
        <v>-1.0931098358525322E-4</v>
      </c>
      <c r="AA782" s="17">
        <f t="shared" si="312"/>
        <v>-1.0932813862956428E-3</v>
      </c>
      <c r="AB782" s="17">
        <f t="shared" si="313"/>
        <v>-2.5644872024501494E-4</v>
      </c>
      <c r="AC782" s="17">
        <f t="shared" si="314"/>
        <v>-71.575471980497241</v>
      </c>
      <c r="AD782" s="18">
        <f t="shared" si="315"/>
        <v>5.7026118156500161E-6</v>
      </c>
      <c r="AE782" s="19">
        <f>IF($B782&gt;$C$1,"",p_2*$Q781*($S781/$W781)+p_3*$Q781*($T781/$W781))</f>
        <v>5.4246848179951603E-4</v>
      </c>
      <c r="AF782" s="17">
        <f>IF($B782&gt;$C$1,"",p_4*$R781)</f>
        <v>5.2790520907063045E-4</v>
      </c>
      <c r="AG782" s="17">
        <f>IF($B782&gt;$C$1,"",p_5*$R781)</f>
        <v>1.2382961694249356E-4</v>
      </c>
      <c r="AH782" s="18">
        <f t="shared" si="316"/>
        <v>6.5173482601312395E-4</v>
      </c>
      <c r="AI782" s="72"/>
      <c r="AJ782" s="73"/>
      <c r="AK782" s="73"/>
      <c r="AL782" s="72"/>
      <c r="AM782" s="73"/>
      <c r="AN782" s="73">
        <f t="shared" si="317"/>
        <v>518</v>
      </c>
      <c r="AO782" s="19" t="str">
        <f t="shared" ca="1" si="318"/>
        <v>-</v>
      </c>
      <c r="AP782" s="17" t="str">
        <f t="shared" ca="1" si="319"/>
        <v>-</v>
      </c>
      <c r="AQ782" s="17" t="str">
        <f t="shared" ca="1" si="320"/>
        <v>-</v>
      </c>
      <c r="AR782" s="66" t="str">
        <f t="shared" ca="1" si="321"/>
        <v>-</v>
      </c>
    </row>
    <row r="783" spans="1:44" s="1" customFormat="1" ht="12" x14ac:dyDescent="0.35">
      <c r="A783" s="84"/>
      <c r="B783" s="40">
        <f t="shared" si="301"/>
        <v>780</v>
      </c>
      <c r="C783" s="41">
        <f t="shared" si="302"/>
        <v>44631</v>
      </c>
      <c r="D783" s="28">
        <f>'I Disease Parameters'!$E$6/(1000*365)</f>
        <v>2.4383561643835616E-5</v>
      </c>
      <c r="E783" s="28">
        <f>'I Disease Parameters'!$E$7/(1000*365)</f>
        <v>1.3698630136986302E-5</v>
      </c>
      <c r="F783" s="27">
        <f>(1-'I Disease Parameters'!$E$8)/'I Disease Parameters'!$E$10</f>
        <v>0.16200000000000001</v>
      </c>
      <c r="G783" s="27">
        <f>'I Disease Parameters'!$E$8/'I Disease Parameters'!$E$11</f>
        <v>3.7999999999999999E-2</v>
      </c>
      <c r="H783" s="27">
        <f>1/'I Disease Parameters'!$E$12</f>
        <v>0.05</v>
      </c>
      <c r="I783" s="27">
        <f>'I Disease Parameters'!$E$9/'I Disease Parameters'!$E$14</f>
        <v>0</v>
      </c>
      <c r="J783" s="82">
        <f t="shared" si="322"/>
        <v>2.9622548171950012</v>
      </c>
      <c r="K783" s="60">
        <f t="shared" si="323"/>
        <v>0.96147505943347544</v>
      </c>
      <c r="L783" s="30">
        <f t="shared" si="324"/>
        <v>0.98499999999999999</v>
      </c>
      <c r="M783" s="27">
        <f>J783/'I Disease Parameters'!$E$12</f>
        <v>0.14811274085975007</v>
      </c>
      <c r="N783" s="27">
        <f>K783/'I Disease Parameters'!$E$13</f>
        <v>4.8073752971673774E-2</v>
      </c>
      <c r="O783" s="27">
        <f>L783/'I Disease Parameters'!$E$13</f>
        <v>4.9250000000000002E-2</v>
      </c>
      <c r="P783" s="27">
        <f>(1-L783)/'I Disease Parameters'!$E$13</f>
        <v>7.5000000000000067E-4</v>
      </c>
      <c r="Q783" s="19">
        <f t="shared" si="303"/>
        <v>613246.58027939335</v>
      </c>
      <c r="R783" s="17">
        <f t="shared" si="304"/>
        <v>3.04372854020807E-3</v>
      </c>
      <c r="S783" s="17">
        <f t="shared" si="305"/>
        <v>3.0265259020034987E-2</v>
      </c>
      <c r="T783" s="17">
        <f t="shared" si="306"/>
        <v>7.0992582887012129E-3</v>
      </c>
      <c r="U783" s="17">
        <f t="shared" si="307"/>
        <v>5225011.9551724959</v>
      </c>
      <c r="V783" s="17">
        <f t="shared" si="308"/>
        <v>15045.813471694355</v>
      </c>
      <c r="W783" s="17">
        <f t="shared" si="309"/>
        <v>5838258.5758601353</v>
      </c>
      <c r="X783" s="18">
        <f t="shared" ca="1" si="300"/>
        <v>218477.31787760227</v>
      </c>
      <c r="Y783" s="17">
        <f t="shared" si="310"/>
        <v>133.9566894689342</v>
      </c>
      <c r="Z783" s="17">
        <f t="shared" si="311"/>
        <v>-1.0563460627229697E-4</v>
      </c>
      <c r="AA783" s="17">
        <f t="shared" si="312"/>
        <v>-1.0563107198643291E-3</v>
      </c>
      <c r="AB783" s="17">
        <f t="shared" si="313"/>
        <v>-2.4777658861283632E-4</v>
      </c>
      <c r="AC783" s="17">
        <f t="shared" si="314"/>
        <v>-71.574558788910508</v>
      </c>
      <c r="AD783" s="18">
        <f t="shared" si="315"/>
        <v>5.5102755140978843E-6</v>
      </c>
      <c r="AE783" s="19">
        <f>IF($B783&gt;$C$1,"",p_2*$Q782*($S782/$W782)+p_3*$Q782*($T782/$W782))</f>
        <v>5.2428116498468718E-4</v>
      </c>
      <c r="AF783" s="17">
        <f>IF($B783&gt;$C$1,"",p_4*$R782)</f>
        <v>5.1019682972981944E-4</v>
      </c>
      <c r="AG783" s="17">
        <f>IF($B783&gt;$C$1,"",p_5*$R782)</f>
        <v>1.1967579956625394E-4</v>
      </c>
      <c r="AH783" s="18">
        <f t="shared" si="316"/>
        <v>6.2987262929607344E-4</v>
      </c>
      <c r="AI783" s="72"/>
      <c r="AJ783" s="73"/>
      <c r="AK783" s="73"/>
      <c r="AL783" s="72"/>
      <c r="AM783" s="73"/>
      <c r="AN783" s="73">
        <f t="shared" si="317"/>
        <v>518</v>
      </c>
      <c r="AO783" s="19" t="str">
        <f t="shared" ca="1" si="318"/>
        <v>-</v>
      </c>
      <c r="AP783" s="17" t="str">
        <f t="shared" ca="1" si="319"/>
        <v>-</v>
      </c>
      <c r="AQ783" s="17" t="str">
        <f t="shared" ca="1" si="320"/>
        <v>-</v>
      </c>
      <c r="AR783" s="66" t="str">
        <f t="shared" ca="1" si="321"/>
        <v>-</v>
      </c>
    </row>
    <row r="784" spans="1:44" s="1" customFormat="1" ht="12" x14ac:dyDescent="0.35">
      <c r="A784" s="84"/>
      <c r="B784" s="40">
        <f t="shared" si="301"/>
        <v>781</v>
      </c>
      <c r="C784" s="41">
        <f t="shared" si="302"/>
        <v>44632</v>
      </c>
      <c r="D784" s="28">
        <f>'I Disease Parameters'!$E$6/(1000*365)</f>
        <v>2.4383561643835616E-5</v>
      </c>
      <c r="E784" s="28">
        <f>'I Disease Parameters'!$E$7/(1000*365)</f>
        <v>1.3698630136986302E-5</v>
      </c>
      <c r="F784" s="27">
        <f>(1-'I Disease Parameters'!$E$8)/'I Disease Parameters'!$E$10</f>
        <v>0.16200000000000001</v>
      </c>
      <c r="G784" s="27">
        <f>'I Disease Parameters'!$E$8/'I Disease Parameters'!$E$11</f>
        <v>3.7999999999999999E-2</v>
      </c>
      <c r="H784" s="27">
        <f>1/'I Disease Parameters'!$E$12</f>
        <v>0.05</v>
      </c>
      <c r="I784" s="27">
        <f>'I Disease Parameters'!$E$9/'I Disease Parameters'!$E$14</f>
        <v>0</v>
      </c>
      <c r="J784" s="82">
        <f t="shared" si="322"/>
        <v>2.9622548171950012</v>
      </c>
      <c r="K784" s="60">
        <f t="shared" si="323"/>
        <v>0.96147505943347544</v>
      </c>
      <c r="L784" s="30">
        <f t="shared" si="324"/>
        <v>0.98499999999999999</v>
      </c>
      <c r="M784" s="27">
        <f>J784/'I Disease Parameters'!$E$12</f>
        <v>0.14811274085975007</v>
      </c>
      <c r="N784" s="27">
        <f>K784/'I Disease Parameters'!$E$13</f>
        <v>4.8073752971673774E-2</v>
      </c>
      <c r="O784" s="27">
        <f>L784/'I Disease Parameters'!$E$13</f>
        <v>4.9250000000000002E-2</v>
      </c>
      <c r="P784" s="27">
        <f>(1-L784)/'I Disease Parameters'!$E$13</f>
        <v>7.5000000000000067E-4</v>
      </c>
      <c r="Q784" s="19">
        <f t="shared" si="303"/>
        <v>613380.53667247924</v>
      </c>
      <c r="R784" s="17">
        <f t="shared" si="304"/>
        <v>2.9416463452945569E-3</v>
      </c>
      <c r="S784" s="17">
        <f t="shared" si="305"/>
        <v>2.9244665499957627E-2</v>
      </c>
      <c r="T784" s="17">
        <f t="shared" si="306"/>
        <v>6.8598598086805152E-3</v>
      </c>
      <c r="U784" s="17">
        <f t="shared" si="307"/>
        <v>5224940.3815291617</v>
      </c>
      <c r="V784" s="17">
        <f t="shared" si="308"/>
        <v>15045.813477018799</v>
      </c>
      <c r="W784" s="17">
        <f t="shared" si="309"/>
        <v>5838320.9572478123</v>
      </c>
      <c r="X784" s="18">
        <f t="shared" ca="1" si="300"/>
        <v>218477.31787760227</v>
      </c>
      <c r="Y784" s="17">
        <f t="shared" si="310"/>
        <v>133.95639308588579</v>
      </c>
      <c r="Z784" s="17">
        <f t="shared" si="311"/>
        <v>-1.0208219491351315E-4</v>
      </c>
      <c r="AA784" s="17">
        <f t="shared" si="312"/>
        <v>-1.0205935200773598E-3</v>
      </c>
      <c r="AB784" s="17">
        <f t="shared" si="313"/>
        <v>-2.3939848002069771E-4</v>
      </c>
      <c r="AC784" s="17">
        <f t="shared" si="314"/>
        <v>-71.573643334209919</v>
      </c>
      <c r="AD784" s="18">
        <f t="shared" si="315"/>
        <v>5.3244439186528325E-6</v>
      </c>
      <c r="AE784" s="19">
        <f>IF($B784&gt;$C$1,"",p_2*$Q783*($S783/$W783)+p_3*$Q783*($T783/$W783))</f>
        <v>5.0670520803961058E-4</v>
      </c>
      <c r="AF784" s="17">
        <f>IF($B784&gt;$C$1,"",p_4*$R783)</f>
        <v>4.9308402351370734E-4</v>
      </c>
      <c r="AG784" s="17">
        <f>IF($B784&gt;$C$1,"",p_5*$R783)</f>
        <v>1.1566168452790665E-4</v>
      </c>
      <c r="AH784" s="18">
        <f t="shared" si="316"/>
        <v>6.08745708041614E-4</v>
      </c>
      <c r="AI784" s="72"/>
      <c r="AJ784" s="73"/>
      <c r="AK784" s="73"/>
      <c r="AL784" s="72"/>
      <c r="AM784" s="73"/>
      <c r="AN784" s="73">
        <f t="shared" si="317"/>
        <v>518</v>
      </c>
      <c r="AO784" s="19" t="str">
        <f t="shared" ca="1" si="318"/>
        <v>-</v>
      </c>
      <c r="AP784" s="17" t="str">
        <f t="shared" ca="1" si="319"/>
        <v>-</v>
      </c>
      <c r="AQ784" s="17" t="str">
        <f t="shared" ca="1" si="320"/>
        <v>-</v>
      </c>
      <c r="AR784" s="66" t="str">
        <f t="shared" ca="1" si="321"/>
        <v>-</v>
      </c>
    </row>
    <row r="785" spans="1:44" s="1" customFormat="1" ht="12" x14ac:dyDescent="0.35">
      <c r="A785" s="84"/>
      <c r="B785" s="40">
        <f t="shared" si="301"/>
        <v>782</v>
      </c>
      <c r="C785" s="41">
        <f t="shared" si="302"/>
        <v>44633</v>
      </c>
      <c r="D785" s="28">
        <f>'I Disease Parameters'!$E$6/(1000*365)</f>
        <v>2.4383561643835616E-5</v>
      </c>
      <c r="E785" s="28">
        <f>'I Disease Parameters'!$E$7/(1000*365)</f>
        <v>1.3698630136986302E-5</v>
      </c>
      <c r="F785" s="27">
        <f>(1-'I Disease Parameters'!$E$8)/'I Disease Parameters'!$E$10</f>
        <v>0.16200000000000001</v>
      </c>
      <c r="G785" s="27">
        <f>'I Disease Parameters'!$E$8/'I Disease Parameters'!$E$11</f>
        <v>3.7999999999999999E-2</v>
      </c>
      <c r="H785" s="27">
        <f>1/'I Disease Parameters'!$E$12</f>
        <v>0.05</v>
      </c>
      <c r="I785" s="27">
        <f>'I Disease Parameters'!$E$9/'I Disease Parameters'!$E$14</f>
        <v>0</v>
      </c>
      <c r="J785" s="82">
        <f t="shared" si="322"/>
        <v>2.9622548171950012</v>
      </c>
      <c r="K785" s="60">
        <f t="shared" si="323"/>
        <v>0.96147505943347544</v>
      </c>
      <c r="L785" s="30">
        <f t="shared" si="324"/>
        <v>0.98499999999999999</v>
      </c>
      <c r="M785" s="27">
        <f>J785/'I Disease Parameters'!$E$12</f>
        <v>0.14811274085975007</v>
      </c>
      <c r="N785" s="27">
        <f>K785/'I Disease Parameters'!$E$13</f>
        <v>4.8073752971673774E-2</v>
      </c>
      <c r="O785" s="27">
        <f>L785/'I Disease Parameters'!$E$13</f>
        <v>4.9250000000000002E-2</v>
      </c>
      <c r="P785" s="27">
        <f>(1-L785)/'I Disease Parameters'!$E$13</f>
        <v>7.5000000000000067E-4</v>
      </c>
      <c r="Q785" s="19">
        <f t="shared" si="303"/>
        <v>613514.49276861164</v>
      </c>
      <c r="R785" s="17">
        <f t="shared" si="304"/>
        <v>2.8429967866502922E-3</v>
      </c>
      <c r="S785" s="17">
        <f t="shared" si="305"/>
        <v>2.8258578321041297E-2</v>
      </c>
      <c r="T785" s="17">
        <f t="shared" si="306"/>
        <v>6.6285554086853715E-3</v>
      </c>
      <c r="U785" s="17">
        <f t="shared" si="307"/>
        <v>5224868.8088034689</v>
      </c>
      <c r="V785" s="17">
        <f t="shared" si="308"/>
        <v>15045.813482163694</v>
      </c>
      <c r="W785" s="17">
        <f t="shared" si="309"/>
        <v>5838383.3393022111</v>
      </c>
      <c r="X785" s="18">
        <f t="shared" ca="1" si="300"/>
        <v>218477.31787760227</v>
      </c>
      <c r="Y785" s="17">
        <f t="shared" si="310"/>
        <v>133.95609613240231</v>
      </c>
      <c r="Z785" s="17">
        <f t="shared" si="311"/>
        <v>-9.8649558644264661E-5</v>
      </c>
      <c r="AA785" s="17">
        <f t="shared" si="312"/>
        <v>-9.8608717891632974E-4</v>
      </c>
      <c r="AB785" s="17">
        <f t="shared" si="313"/>
        <v>-2.3130439999514366E-4</v>
      </c>
      <c r="AC785" s="17">
        <f t="shared" si="314"/>
        <v>-71.572725692763925</v>
      </c>
      <c r="AD785" s="18">
        <f t="shared" si="315"/>
        <v>5.1448951126076281E-6</v>
      </c>
      <c r="AE785" s="19">
        <f>IF($B785&gt;$C$1,"",p_2*$Q784*($S784/$W784)+p_3*$Q784*($T784/$W784))</f>
        <v>4.8972000693992468E-4</v>
      </c>
      <c r="AF785" s="17">
        <f>IF($B785&gt;$C$1,"",p_4*$R784)</f>
        <v>4.7654670793771821E-4</v>
      </c>
      <c r="AG785" s="17">
        <f>IF($B785&gt;$C$1,"",p_5*$R784)</f>
        <v>1.1178256112119315E-4</v>
      </c>
      <c r="AH785" s="18">
        <f t="shared" si="316"/>
        <v>5.8832926905891139E-4</v>
      </c>
      <c r="AI785" s="72"/>
      <c r="AJ785" s="73"/>
      <c r="AK785" s="73"/>
      <c r="AL785" s="72"/>
      <c r="AM785" s="73"/>
      <c r="AN785" s="73">
        <f t="shared" si="317"/>
        <v>518</v>
      </c>
      <c r="AO785" s="19" t="str">
        <f t="shared" ca="1" si="318"/>
        <v>-</v>
      </c>
      <c r="AP785" s="17" t="str">
        <f t="shared" ca="1" si="319"/>
        <v>-</v>
      </c>
      <c r="AQ785" s="17" t="str">
        <f t="shared" ca="1" si="320"/>
        <v>-</v>
      </c>
      <c r="AR785" s="66" t="str">
        <f t="shared" ca="1" si="321"/>
        <v>-</v>
      </c>
    </row>
    <row r="786" spans="1:44" s="1" customFormat="1" ht="12" x14ac:dyDescent="0.35">
      <c r="A786" s="84"/>
      <c r="B786" s="40">
        <f t="shared" si="301"/>
        <v>783</v>
      </c>
      <c r="C786" s="41">
        <f t="shared" si="302"/>
        <v>44634</v>
      </c>
      <c r="D786" s="28">
        <f>'I Disease Parameters'!$E$6/(1000*365)</f>
        <v>2.4383561643835616E-5</v>
      </c>
      <c r="E786" s="28">
        <f>'I Disease Parameters'!$E$7/(1000*365)</f>
        <v>1.3698630136986302E-5</v>
      </c>
      <c r="F786" s="27">
        <f>(1-'I Disease Parameters'!$E$8)/'I Disease Parameters'!$E$10</f>
        <v>0.16200000000000001</v>
      </c>
      <c r="G786" s="27">
        <f>'I Disease Parameters'!$E$8/'I Disease Parameters'!$E$11</f>
        <v>3.7999999999999999E-2</v>
      </c>
      <c r="H786" s="27">
        <f>1/'I Disease Parameters'!$E$12</f>
        <v>0.05</v>
      </c>
      <c r="I786" s="27">
        <f>'I Disease Parameters'!$E$9/'I Disease Parameters'!$E$14</f>
        <v>0</v>
      </c>
      <c r="J786" s="82">
        <f t="shared" si="322"/>
        <v>2.9622548171950012</v>
      </c>
      <c r="K786" s="60">
        <f t="shared" si="323"/>
        <v>0.96147505943347544</v>
      </c>
      <c r="L786" s="30">
        <f t="shared" si="324"/>
        <v>0.98499999999999999</v>
      </c>
      <c r="M786" s="27">
        <f>J786/'I Disease Parameters'!$E$12</f>
        <v>0.14811274085975007</v>
      </c>
      <c r="N786" s="27">
        <f>K786/'I Disease Parameters'!$E$13</f>
        <v>4.8073752971673774E-2</v>
      </c>
      <c r="O786" s="27">
        <f>L786/'I Disease Parameters'!$E$13</f>
        <v>4.9250000000000002E-2</v>
      </c>
      <c r="P786" s="27">
        <f>(1-L786)/'I Disease Parameters'!$E$13</f>
        <v>7.5000000000000067E-4</v>
      </c>
      <c r="Q786" s="19">
        <f t="shared" si="303"/>
        <v>613648.44856724003</v>
      </c>
      <c r="R786" s="17">
        <f t="shared" si="304"/>
        <v>2.7476641380084384E-3</v>
      </c>
      <c r="S786" s="17">
        <f t="shared" si="305"/>
        <v>2.7305827780613964E-2</v>
      </c>
      <c r="T786" s="17">
        <f t="shared" si="306"/>
        <v>6.4050707140149276E-3</v>
      </c>
      <c r="U786" s="17">
        <f t="shared" si="307"/>
        <v>5224797.236997528</v>
      </c>
      <c r="V786" s="17">
        <f t="shared" si="308"/>
        <v>15045.81348713511</v>
      </c>
      <c r="W786" s="17">
        <f t="shared" si="309"/>
        <v>5838445.7220233306</v>
      </c>
      <c r="X786" s="18">
        <f t="shared" ca="1" si="300"/>
        <v>218477.31787760227</v>
      </c>
      <c r="Y786" s="17">
        <f t="shared" si="310"/>
        <v>133.95579862839077</v>
      </c>
      <c r="Z786" s="17">
        <f t="shared" si="311"/>
        <v>-9.5332648641853826E-5</v>
      </c>
      <c r="AA786" s="17">
        <f t="shared" si="312"/>
        <v>-9.5275054042733356E-4</v>
      </c>
      <c r="AB786" s="17">
        <f t="shared" si="313"/>
        <v>-2.2348469467044392E-4</v>
      </c>
      <c r="AC786" s="17">
        <f t="shared" si="314"/>
        <v>-71.571805940940976</v>
      </c>
      <c r="AD786" s="18">
        <f t="shared" si="315"/>
        <v>4.9714162742020562E-6</v>
      </c>
      <c r="AE786" s="19">
        <f>IF($B786&gt;$C$1,"",p_2*$Q785*($S785/$W785)+p_3*$Q785*($T785/$W785))</f>
        <v>4.7330565384966553E-4</v>
      </c>
      <c r="AF786" s="17">
        <f>IF($B786&gt;$C$1,"",p_4*$R785)</f>
        <v>4.6056547943734737E-4</v>
      </c>
      <c r="AG786" s="17">
        <f>IF($B786&gt;$C$1,"",p_5*$R785)</f>
        <v>1.080338778927111E-4</v>
      </c>
      <c r="AH786" s="18">
        <f t="shared" si="316"/>
        <v>5.6859935733005848E-4</v>
      </c>
      <c r="AI786" s="72"/>
      <c r="AJ786" s="73"/>
      <c r="AK786" s="73"/>
      <c r="AL786" s="72"/>
      <c r="AM786" s="73"/>
      <c r="AN786" s="73">
        <f t="shared" si="317"/>
        <v>518</v>
      </c>
      <c r="AO786" s="19" t="str">
        <f t="shared" ca="1" si="318"/>
        <v>-</v>
      </c>
      <c r="AP786" s="17" t="str">
        <f t="shared" ca="1" si="319"/>
        <v>-</v>
      </c>
      <c r="AQ786" s="17" t="str">
        <f t="shared" ca="1" si="320"/>
        <v>-</v>
      </c>
      <c r="AR786" s="66" t="str">
        <f t="shared" ca="1" si="321"/>
        <v>-</v>
      </c>
    </row>
    <row r="787" spans="1:44" s="1" customFormat="1" ht="12" x14ac:dyDescent="0.35">
      <c r="A787" s="84"/>
      <c r="B787" s="40">
        <f t="shared" si="301"/>
        <v>784</v>
      </c>
      <c r="C787" s="41">
        <f t="shared" si="302"/>
        <v>44635</v>
      </c>
      <c r="D787" s="28">
        <f>'I Disease Parameters'!$E$6/(1000*365)</f>
        <v>2.4383561643835616E-5</v>
      </c>
      <c r="E787" s="28">
        <f>'I Disease Parameters'!$E$7/(1000*365)</f>
        <v>1.3698630136986302E-5</v>
      </c>
      <c r="F787" s="27">
        <f>(1-'I Disease Parameters'!$E$8)/'I Disease Parameters'!$E$10</f>
        <v>0.16200000000000001</v>
      </c>
      <c r="G787" s="27">
        <f>'I Disease Parameters'!$E$8/'I Disease Parameters'!$E$11</f>
        <v>3.7999999999999999E-2</v>
      </c>
      <c r="H787" s="27">
        <f>1/'I Disease Parameters'!$E$12</f>
        <v>0.05</v>
      </c>
      <c r="I787" s="27">
        <f>'I Disease Parameters'!$E$9/'I Disease Parameters'!$E$14</f>
        <v>0</v>
      </c>
      <c r="J787" s="82">
        <f t="shared" si="322"/>
        <v>2.9622548171950012</v>
      </c>
      <c r="K787" s="60">
        <f t="shared" si="323"/>
        <v>0.96147505943347544</v>
      </c>
      <c r="L787" s="30">
        <f t="shared" si="324"/>
        <v>0.98499999999999999</v>
      </c>
      <c r="M787" s="27">
        <f>J787/'I Disease Parameters'!$E$12</f>
        <v>0.14811274085975007</v>
      </c>
      <c r="N787" s="27">
        <f>K787/'I Disease Parameters'!$E$13</f>
        <v>4.8073752971673774E-2</v>
      </c>
      <c r="O787" s="27">
        <f>L787/'I Disease Parameters'!$E$13</f>
        <v>4.9250000000000002E-2</v>
      </c>
      <c r="P787" s="27">
        <f>(1-L787)/'I Disease Parameters'!$E$13</f>
        <v>7.5000000000000067E-4</v>
      </c>
      <c r="Q787" s="19">
        <f t="shared" si="303"/>
        <v>613782.40406783309</v>
      </c>
      <c r="R787" s="17">
        <f t="shared" si="304"/>
        <v>2.6555365847094402E-3</v>
      </c>
      <c r="S787" s="17">
        <f t="shared" si="305"/>
        <v>2.6385283929505281E-2</v>
      </c>
      <c r="T787" s="17">
        <f t="shared" si="306"/>
        <v>6.1891406748637891E-3</v>
      </c>
      <c r="U787" s="17">
        <f t="shared" si="307"/>
        <v>5224725.6661133785</v>
      </c>
      <c r="V787" s="17">
        <f t="shared" si="308"/>
        <v>15045.813491938914</v>
      </c>
      <c r="W787" s="17">
        <f t="shared" si="309"/>
        <v>5838508.1054111728</v>
      </c>
      <c r="X787" s="18">
        <f t="shared" ca="1" si="300"/>
        <v>218477.31787760227</v>
      </c>
      <c r="Y787" s="17">
        <f t="shared" si="310"/>
        <v>133.9555005930597</v>
      </c>
      <c r="Z787" s="17">
        <f t="shared" si="311"/>
        <v>-9.2127553298998206E-5</v>
      </c>
      <c r="AA787" s="17">
        <f t="shared" si="312"/>
        <v>-9.2054385110868289E-4</v>
      </c>
      <c r="AB787" s="17">
        <f t="shared" si="313"/>
        <v>-2.1593003915113852E-4</v>
      </c>
      <c r="AC787" s="17">
        <f t="shared" si="314"/>
        <v>-71.570884149521589</v>
      </c>
      <c r="AD787" s="18">
        <f t="shared" si="315"/>
        <v>4.8038036766229197E-6</v>
      </c>
      <c r="AE787" s="19">
        <f>IF($B787&gt;$C$1,"",p_2*$Q786*($S786/$W786)+p_3*$Q786*($T786/$W786))</f>
        <v>4.5744291353745615E-4</v>
      </c>
      <c r="AF787" s="17">
        <f>IF($B787&gt;$C$1,"",p_4*$R786)</f>
        <v>4.4512159035736703E-4</v>
      </c>
      <c r="AG787" s="17">
        <f>IF($B787&gt;$C$1,"",p_5*$R786)</f>
        <v>1.0441123724432065E-4</v>
      </c>
      <c r="AH787" s="18">
        <f t="shared" si="316"/>
        <v>5.4953282760168763E-4</v>
      </c>
      <c r="AI787" s="72"/>
      <c r="AJ787" s="73"/>
      <c r="AK787" s="73"/>
      <c r="AL787" s="72"/>
      <c r="AM787" s="73"/>
      <c r="AN787" s="73">
        <f t="shared" si="317"/>
        <v>518</v>
      </c>
      <c r="AO787" s="19" t="str">
        <f t="shared" ca="1" si="318"/>
        <v>-</v>
      </c>
      <c r="AP787" s="17" t="str">
        <f t="shared" ca="1" si="319"/>
        <v>-</v>
      </c>
      <c r="AQ787" s="17" t="str">
        <f t="shared" ca="1" si="320"/>
        <v>-</v>
      </c>
      <c r="AR787" s="66" t="str">
        <f t="shared" ca="1" si="321"/>
        <v>-</v>
      </c>
    </row>
    <row r="788" spans="1:44" s="1" customFormat="1" ht="12" x14ac:dyDescent="0.35">
      <c r="A788" s="84"/>
      <c r="B788" s="40">
        <f t="shared" si="301"/>
        <v>785</v>
      </c>
      <c r="C788" s="41">
        <f t="shared" si="302"/>
        <v>44636</v>
      </c>
      <c r="D788" s="28">
        <f>'I Disease Parameters'!$E$6/(1000*365)</f>
        <v>2.4383561643835616E-5</v>
      </c>
      <c r="E788" s="28">
        <f>'I Disease Parameters'!$E$7/(1000*365)</f>
        <v>1.3698630136986302E-5</v>
      </c>
      <c r="F788" s="27">
        <f>(1-'I Disease Parameters'!$E$8)/'I Disease Parameters'!$E$10</f>
        <v>0.16200000000000001</v>
      </c>
      <c r="G788" s="27">
        <f>'I Disease Parameters'!$E$8/'I Disease Parameters'!$E$11</f>
        <v>3.7999999999999999E-2</v>
      </c>
      <c r="H788" s="27">
        <f>1/'I Disease Parameters'!$E$12</f>
        <v>0.05</v>
      </c>
      <c r="I788" s="27">
        <f>'I Disease Parameters'!$E$9/'I Disease Parameters'!$E$14</f>
        <v>0</v>
      </c>
      <c r="J788" s="82">
        <f t="shared" si="322"/>
        <v>2.9622548171950012</v>
      </c>
      <c r="K788" s="60">
        <f t="shared" si="323"/>
        <v>0.96147505943347544</v>
      </c>
      <c r="L788" s="30">
        <f t="shared" si="324"/>
        <v>0.98499999999999999</v>
      </c>
      <c r="M788" s="27">
        <f>J788/'I Disease Parameters'!$E$12</f>
        <v>0.14811274085975007</v>
      </c>
      <c r="N788" s="27">
        <f>K788/'I Disease Parameters'!$E$13</f>
        <v>4.8073752971673774E-2</v>
      </c>
      <c r="O788" s="27">
        <f>L788/'I Disease Parameters'!$E$13</f>
        <v>4.9250000000000002E-2</v>
      </c>
      <c r="P788" s="27">
        <f>(1-L788)/'I Disease Parameters'!$E$13</f>
        <v>7.5000000000000067E-4</v>
      </c>
      <c r="Q788" s="19">
        <f t="shared" si="303"/>
        <v>613916.35926987836</v>
      </c>
      <c r="R788" s="17">
        <f t="shared" si="304"/>
        <v>2.5665060911477101E-3</v>
      </c>
      <c r="S788" s="17">
        <f t="shared" si="305"/>
        <v>2.5495855217507336E-2</v>
      </c>
      <c r="T788" s="17">
        <f t="shared" si="306"/>
        <v>5.9805092485905875E-3</v>
      </c>
      <c r="U788" s="17">
        <f t="shared" si="307"/>
        <v>5224654.0961529911</v>
      </c>
      <c r="V788" s="17">
        <f t="shared" si="308"/>
        <v>15045.813496580769</v>
      </c>
      <c r="W788" s="17">
        <f t="shared" si="309"/>
        <v>5838570.4894657396</v>
      </c>
      <c r="X788" s="18">
        <f t="shared" ca="1" si="300"/>
        <v>218477.31787760227</v>
      </c>
      <c r="Y788" s="17">
        <f t="shared" si="310"/>
        <v>133.95520204526838</v>
      </c>
      <c r="Z788" s="17">
        <f t="shared" si="311"/>
        <v>-8.903049356173004E-5</v>
      </c>
      <c r="AA788" s="17">
        <f t="shared" si="312"/>
        <v>-8.8942871199794438E-4</v>
      </c>
      <c r="AB788" s="17">
        <f t="shared" si="313"/>
        <v>-2.0863142627320155E-4</v>
      </c>
      <c r="AC788" s="17">
        <f t="shared" si="314"/>
        <v>-71.569960387423635</v>
      </c>
      <c r="AD788" s="18">
        <f t="shared" si="315"/>
        <v>4.641855412046425E-6</v>
      </c>
      <c r="AE788" s="19">
        <f>IF($B788&gt;$C$1,"",p_2*$Q787*($S787/$W787)+p_3*$Q787*($T787/$W787))</f>
        <v>4.4211320059364705E-4</v>
      </c>
      <c r="AF788" s="17">
        <f>IF($B788&gt;$C$1,"",p_4*$R787)</f>
        <v>4.3019692672292934E-4</v>
      </c>
      <c r="AG788" s="17">
        <f>IF($B788&gt;$C$1,"",p_5*$R787)</f>
        <v>1.0091039021895873E-4</v>
      </c>
      <c r="AH788" s="18">
        <f t="shared" si="316"/>
        <v>5.3110731694188805E-4</v>
      </c>
      <c r="AI788" s="72"/>
      <c r="AJ788" s="73"/>
      <c r="AK788" s="73"/>
      <c r="AL788" s="72"/>
      <c r="AM788" s="73"/>
      <c r="AN788" s="73">
        <f t="shared" si="317"/>
        <v>518</v>
      </c>
      <c r="AO788" s="19" t="str">
        <f t="shared" ca="1" si="318"/>
        <v>-</v>
      </c>
      <c r="AP788" s="17" t="str">
        <f t="shared" ca="1" si="319"/>
        <v>-</v>
      </c>
      <c r="AQ788" s="17" t="str">
        <f t="shared" ca="1" si="320"/>
        <v>-</v>
      </c>
      <c r="AR788" s="66" t="str">
        <f t="shared" ca="1" si="321"/>
        <v>-</v>
      </c>
    </row>
    <row r="789" spans="1:44" s="1" customFormat="1" ht="12" x14ac:dyDescent="0.35">
      <c r="A789" s="84"/>
      <c r="B789" s="40">
        <f t="shared" si="301"/>
        <v>786</v>
      </c>
      <c r="C789" s="41">
        <f t="shared" si="302"/>
        <v>44637</v>
      </c>
      <c r="D789" s="28">
        <f>'I Disease Parameters'!$E$6/(1000*365)</f>
        <v>2.4383561643835616E-5</v>
      </c>
      <c r="E789" s="28">
        <f>'I Disease Parameters'!$E$7/(1000*365)</f>
        <v>1.3698630136986302E-5</v>
      </c>
      <c r="F789" s="27">
        <f>(1-'I Disease Parameters'!$E$8)/'I Disease Parameters'!$E$10</f>
        <v>0.16200000000000001</v>
      </c>
      <c r="G789" s="27">
        <f>'I Disease Parameters'!$E$8/'I Disease Parameters'!$E$11</f>
        <v>3.7999999999999999E-2</v>
      </c>
      <c r="H789" s="27">
        <f>1/'I Disease Parameters'!$E$12</f>
        <v>0.05</v>
      </c>
      <c r="I789" s="27">
        <f>'I Disease Parameters'!$E$9/'I Disease Parameters'!$E$14</f>
        <v>0</v>
      </c>
      <c r="J789" s="82">
        <f t="shared" si="322"/>
        <v>2.9622548171950012</v>
      </c>
      <c r="K789" s="60">
        <f t="shared" si="323"/>
        <v>0.96147505943347544</v>
      </c>
      <c r="L789" s="30">
        <f t="shared" si="324"/>
        <v>0.98499999999999999</v>
      </c>
      <c r="M789" s="27">
        <f>J789/'I Disease Parameters'!$E$12</f>
        <v>0.14811274085975007</v>
      </c>
      <c r="N789" s="27">
        <f>K789/'I Disease Parameters'!$E$13</f>
        <v>4.8073752971673774E-2</v>
      </c>
      <c r="O789" s="27">
        <f>L789/'I Disease Parameters'!$E$13</f>
        <v>4.9250000000000002E-2</v>
      </c>
      <c r="P789" s="27">
        <f>(1-L789)/'I Disease Parameters'!$E$13</f>
        <v>7.5000000000000067E-4</v>
      </c>
      <c r="Q789" s="19">
        <f t="shared" si="303"/>
        <v>614050.31417288084</v>
      </c>
      <c r="R789" s="17">
        <f t="shared" si="304"/>
        <v>2.4804682727216205E-3</v>
      </c>
      <c r="S789" s="17">
        <f t="shared" si="305"/>
        <v>2.4636487185107251E-2</v>
      </c>
      <c r="T789" s="17">
        <f t="shared" si="306"/>
        <v>5.778929092840444E-3</v>
      </c>
      <c r="U789" s="17">
        <f t="shared" si="307"/>
        <v>5224582.5271182666</v>
      </c>
      <c r="V789" s="17">
        <f t="shared" si="308"/>
        <v>15045.813501066152</v>
      </c>
      <c r="W789" s="17">
        <f t="shared" si="309"/>
        <v>5838632.8741870318</v>
      </c>
      <c r="X789" s="18">
        <f t="shared" ca="1" si="300"/>
        <v>218477.31787760227</v>
      </c>
      <c r="Y789" s="17">
        <f t="shared" si="310"/>
        <v>133.95490300247911</v>
      </c>
      <c r="Z789" s="17">
        <f t="shared" si="311"/>
        <v>-8.6037818426089666E-5</v>
      </c>
      <c r="AA789" s="17">
        <f t="shared" si="312"/>
        <v>-8.5936803240008533E-4</v>
      </c>
      <c r="AB789" s="17">
        <f t="shared" si="313"/>
        <v>-2.015801557501435E-4</v>
      </c>
      <c r="AC789" s="17">
        <f t="shared" si="314"/>
        <v>-71.569034724496305</v>
      </c>
      <c r="AD789" s="18">
        <f t="shared" si="315"/>
        <v>4.4853823055746034E-6</v>
      </c>
      <c r="AE789" s="19">
        <f>IF($B789&gt;$C$1,"",p_2*$Q788*($S788/$W788)+p_3*$Q788*($T788/$W788))</f>
        <v>4.272985574211393E-4</v>
      </c>
      <c r="AF789" s="17">
        <f>IF($B789&gt;$C$1,"",p_4*$R788)</f>
        <v>4.1577398676592904E-4</v>
      </c>
      <c r="AG789" s="17">
        <f>IF($B789&gt;$C$1,"",p_5*$R788)</f>
        <v>9.7527231463612982E-5</v>
      </c>
      <c r="AH789" s="18">
        <f t="shared" si="316"/>
        <v>5.1330121822954205E-4</v>
      </c>
      <c r="AI789" s="72"/>
      <c r="AJ789" s="73"/>
      <c r="AK789" s="73"/>
      <c r="AL789" s="72"/>
      <c r="AM789" s="73"/>
      <c r="AN789" s="73">
        <f t="shared" si="317"/>
        <v>518</v>
      </c>
      <c r="AO789" s="19" t="str">
        <f t="shared" ca="1" si="318"/>
        <v>-</v>
      </c>
      <c r="AP789" s="17" t="str">
        <f t="shared" ca="1" si="319"/>
        <v>-</v>
      </c>
      <c r="AQ789" s="17" t="str">
        <f t="shared" ca="1" si="320"/>
        <v>-</v>
      </c>
      <c r="AR789" s="66" t="str">
        <f t="shared" ca="1" si="321"/>
        <v>-</v>
      </c>
    </row>
    <row r="790" spans="1:44" s="1" customFormat="1" ht="12" x14ac:dyDescent="0.35">
      <c r="A790" s="84"/>
      <c r="B790" s="40">
        <f t="shared" si="301"/>
        <v>787</v>
      </c>
      <c r="C790" s="41">
        <f t="shared" si="302"/>
        <v>44638</v>
      </c>
      <c r="D790" s="28">
        <f>'I Disease Parameters'!$E$6/(1000*365)</f>
        <v>2.4383561643835616E-5</v>
      </c>
      <c r="E790" s="28">
        <f>'I Disease Parameters'!$E$7/(1000*365)</f>
        <v>1.3698630136986302E-5</v>
      </c>
      <c r="F790" s="27">
        <f>(1-'I Disease Parameters'!$E$8)/'I Disease Parameters'!$E$10</f>
        <v>0.16200000000000001</v>
      </c>
      <c r="G790" s="27">
        <f>'I Disease Parameters'!$E$8/'I Disease Parameters'!$E$11</f>
        <v>3.7999999999999999E-2</v>
      </c>
      <c r="H790" s="27">
        <f>1/'I Disease Parameters'!$E$12</f>
        <v>0.05</v>
      </c>
      <c r="I790" s="27">
        <f>'I Disease Parameters'!$E$9/'I Disease Parameters'!$E$14</f>
        <v>0</v>
      </c>
      <c r="J790" s="82">
        <f t="shared" si="322"/>
        <v>2.9622548171950012</v>
      </c>
      <c r="K790" s="60">
        <f t="shared" si="323"/>
        <v>0.96147505943347544</v>
      </c>
      <c r="L790" s="30">
        <f t="shared" si="324"/>
        <v>0.98499999999999999</v>
      </c>
      <c r="M790" s="27">
        <f>J790/'I Disease Parameters'!$E$12</f>
        <v>0.14811274085975007</v>
      </c>
      <c r="N790" s="27">
        <f>K790/'I Disease Parameters'!$E$13</f>
        <v>4.8073752971673774E-2</v>
      </c>
      <c r="O790" s="27">
        <f>L790/'I Disease Parameters'!$E$13</f>
        <v>4.9250000000000002E-2</v>
      </c>
      <c r="P790" s="27">
        <f>(1-L790)/'I Disease Parameters'!$E$13</f>
        <v>7.5000000000000067E-4</v>
      </c>
      <c r="Q790" s="19">
        <f t="shared" si="303"/>
        <v>614184.26877636334</v>
      </c>
      <c r="R790" s="17">
        <f t="shared" si="304"/>
        <v>2.3973222721334108E-3</v>
      </c>
      <c r="S790" s="17">
        <f t="shared" si="305"/>
        <v>2.3806161199906965E-2</v>
      </c>
      <c r="T790" s="17">
        <f t="shared" si="306"/>
        <v>5.584161269149613E-3</v>
      </c>
      <c r="U790" s="17">
        <f t="shared" si="307"/>
        <v>5224510.9590110434</v>
      </c>
      <c r="V790" s="17">
        <f t="shared" si="308"/>
        <v>15045.813505400349</v>
      </c>
      <c r="W790" s="17">
        <f t="shared" si="309"/>
        <v>5838695.2595750513</v>
      </c>
      <c r="X790" s="18">
        <f t="shared" ca="1" si="300"/>
        <v>218477.31787760227</v>
      </c>
      <c r="Y790" s="17">
        <f t="shared" si="310"/>
        <v>133.95460348250344</v>
      </c>
      <c r="Z790" s="17">
        <f t="shared" si="311"/>
        <v>-8.314600058820969E-5</v>
      </c>
      <c r="AA790" s="17">
        <f t="shared" si="312"/>
        <v>-8.3032598520028575E-4</v>
      </c>
      <c r="AB790" s="17">
        <f t="shared" si="313"/>
        <v>-1.9476782369083102E-4</v>
      </c>
      <c r="AC790" s="17">
        <f t="shared" si="314"/>
        <v>-71.568107223138213</v>
      </c>
      <c r="AD790" s="18">
        <f t="shared" si="315"/>
        <v>4.3341970012988895E-6</v>
      </c>
      <c r="AE790" s="19">
        <f>IF($B790&gt;$C$1,"",p_2*$Q789*($S789/$W789)+p_3*$Q789*($T789/$W789))</f>
        <v>4.1298163297354867E-4</v>
      </c>
      <c r="AF790" s="17">
        <f>IF($B790&gt;$C$1,"",p_4*$R789)</f>
        <v>4.0183586018090254E-4</v>
      </c>
      <c r="AG790" s="17">
        <f>IF($B790&gt;$C$1,"",p_5*$R789)</f>
        <v>9.4257794363421574E-5</v>
      </c>
      <c r="AH790" s="18">
        <f t="shared" si="316"/>
        <v>4.9609365454432409E-4</v>
      </c>
      <c r="AI790" s="72"/>
      <c r="AJ790" s="73"/>
      <c r="AK790" s="73"/>
      <c r="AL790" s="72"/>
      <c r="AM790" s="73"/>
      <c r="AN790" s="73">
        <f t="shared" si="317"/>
        <v>518</v>
      </c>
      <c r="AO790" s="19" t="str">
        <f t="shared" ca="1" si="318"/>
        <v>-</v>
      </c>
      <c r="AP790" s="17" t="str">
        <f t="shared" ca="1" si="319"/>
        <v>-</v>
      </c>
      <c r="AQ790" s="17" t="str">
        <f t="shared" ca="1" si="320"/>
        <v>-</v>
      </c>
      <c r="AR790" s="66" t="str">
        <f t="shared" ca="1" si="321"/>
        <v>-</v>
      </c>
    </row>
    <row r="791" spans="1:44" s="1" customFormat="1" ht="12" x14ac:dyDescent="0.35">
      <c r="A791" s="84"/>
      <c r="B791" s="40">
        <f t="shared" si="301"/>
        <v>788</v>
      </c>
      <c r="C791" s="41">
        <f t="shared" si="302"/>
        <v>44639</v>
      </c>
      <c r="D791" s="28">
        <f>'I Disease Parameters'!$E$6/(1000*365)</f>
        <v>2.4383561643835616E-5</v>
      </c>
      <c r="E791" s="28">
        <f>'I Disease Parameters'!$E$7/(1000*365)</f>
        <v>1.3698630136986302E-5</v>
      </c>
      <c r="F791" s="27">
        <f>(1-'I Disease Parameters'!$E$8)/'I Disease Parameters'!$E$10</f>
        <v>0.16200000000000001</v>
      </c>
      <c r="G791" s="27">
        <f>'I Disease Parameters'!$E$8/'I Disease Parameters'!$E$11</f>
        <v>3.7999999999999999E-2</v>
      </c>
      <c r="H791" s="27">
        <f>1/'I Disease Parameters'!$E$12</f>
        <v>0.05</v>
      </c>
      <c r="I791" s="27">
        <f>'I Disease Parameters'!$E$9/'I Disease Parameters'!$E$14</f>
        <v>0</v>
      </c>
      <c r="J791" s="82">
        <f t="shared" si="322"/>
        <v>2.9622548171950012</v>
      </c>
      <c r="K791" s="60">
        <f t="shared" si="323"/>
        <v>0.96147505943347544</v>
      </c>
      <c r="L791" s="30">
        <f t="shared" si="324"/>
        <v>0.98499999999999999</v>
      </c>
      <c r="M791" s="27">
        <f>J791/'I Disease Parameters'!$E$12</f>
        <v>0.14811274085975007</v>
      </c>
      <c r="N791" s="27">
        <f>K791/'I Disease Parameters'!$E$13</f>
        <v>4.8073752971673774E-2</v>
      </c>
      <c r="O791" s="27">
        <f>L791/'I Disease Parameters'!$E$13</f>
        <v>4.9250000000000002E-2</v>
      </c>
      <c r="P791" s="27">
        <f>(1-L791)/'I Disease Parameters'!$E$13</f>
        <v>7.5000000000000067E-4</v>
      </c>
      <c r="Q791" s="19">
        <f t="shared" si="303"/>
        <v>614318.22307986522</v>
      </c>
      <c r="R791" s="17">
        <f t="shared" si="304"/>
        <v>2.3169706398908736E-3</v>
      </c>
      <c r="S791" s="17">
        <f t="shared" si="305"/>
        <v>2.3003893236199974E-2</v>
      </c>
      <c r="T791" s="17">
        <f t="shared" si="306"/>
        <v>5.3959749566733512E-3</v>
      </c>
      <c r="U791" s="17">
        <f t="shared" si="307"/>
        <v>5224439.3918330977</v>
      </c>
      <c r="V791" s="17">
        <f t="shared" si="308"/>
        <v>15045.81350958847</v>
      </c>
      <c r="W791" s="17">
        <f t="shared" si="309"/>
        <v>5838757.6456298018</v>
      </c>
      <c r="X791" s="18">
        <f t="shared" ca="1" si="300"/>
        <v>218477.31787760227</v>
      </c>
      <c r="Y791" s="17">
        <f t="shared" si="310"/>
        <v>133.95430350187235</v>
      </c>
      <c r="Z791" s="17">
        <f t="shared" si="311"/>
        <v>-8.0351632242537177E-5</v>
      </c>
      <c r="AA791" s="17">
        <f t="shared" si="312"/>
        <v>-8.0226796370699155E-4</v>
      </c>
      <c r="AB791" s="17">
        <f t="shared" si="313"/>
        <v>-1.8818631247626179E-4</v>
      </c>
      <c r="AC791" s="17">
        <f t="shared" si="314"/>
        <v>-71.567177945747972</v>
      </c>
      <c r="AD791" s="18">
        <f t="shared" si="315"/>
        <v>4.188121238257736E-6</v>
      </c>
      <c r="AE791" s="19">
        <f>IF($B791&gt;$C$1,"",p_2*$Q790*($S790/$W790)+p_3*$Q790*($T790/$W790))</f>
        <v>3.991456622152702E-4</v>
      </c>
      <c r="AF791" s="17">
        <f>IF($B791&gt;$C$1,"",p_4*$R790)</f>
        <v>3.8836620808561256E-4</v>
      </c>
      <c r="AG791" s="17">
        <f>IF($B791&gt;$C$1,"",p_5*$R790)</f>
        <v>9.1098246341069601E-5</v>
      </c>
      <c r="AH791" s="18">
        <f t="shared" si="316"/>
        <v>4.7946445442668213E-4</v>
      </c>
      <c r="AI791" s="72"/>
      <c r="AJ791" s="73"/>
      <c r="AK791" s="73"/>
      <c r="AL791" s="72"/>
      <c r="AM791" s="73"/>
      <c r="AN791" s="73">
        <f t="shared" si="317"/>
        <v>518</v>
      </c>
      <c r="AO791" s="19" t="str">
        <f t="shared" ca="1" si="318"/>
        <v>-</v>
      </c>
      <c r="AP791" s="17" t="str">
        <f t="shared" ca="1" si="319"/>
        <v>-</v>
      </c>
      <c r="AQ791" s="17" t="str">
        <f t="shared" ca="1" si="320"/>
        <v>-</v>
      </c>
      <c r="AR791" s="66" t="str">
        <f t="shared" ca="1" si="321"/>
        <v>-</v>
      </c>
    </row>
    <row r="792" spans="1:44" s="1" customFormat="1" ht="12" x14ac:dyDescent="0.35">
      <c r="A792" s="84"/>
      <c r="B792" s="40">
        <f t="shared" si="301"/>
        <v>789</v>
      </c>
      <c r="C792" s="41">
        <f t="shared" si="302"/>
        <v>44640</v>
      </c>
      <c r="D792" s="28">
        <f>'I Disease Parameters'!$E$6/(1000*365)</f>
        <v>2.4383561643835616E-5</v>
      </c>
      <c r="E792" s="28">
        <f>'I Disease Parameters'!$E$7/(1000*365)</f>
        <v>1.3698630136986302E-5</v>
      </c>
      <c r="F792" s="27">
        <f>(1-'I Disease Parameters'!$E$8)/'I Disease Parameters'!$E$10</f>
        <v>0.16200000000000001</v>
      </c>
      <c r="G792" s="27">
        <f>'I Disease Parameters'!$E$8/'I Disease Parameters'!$E$11</f>
        <v>3.7999999999999999E-2</v>
      </c>
      <c r="H792" s="27">
        <f>1/'I Disease Parameters'!$E$12</f>
        <v>0.05</v>
      </c>
      <c r="I792" s="27">
        <f>'I Disease Parameters'!$E$9/'I Disease Parameters'!$E$14</f>
        <v>0</v>
      </c>
      <c r="J792" s="82">
        <f t="shared" si="322"/>
        <v>2.9622548171950012</v>
      </c>
      <c r="K792" s="60">
        <f t="shared" si="323"/>
        <v>0.96147505943347544</v>
      </c>
      <c r="L792" s="30">
        <f t="shared" si="324"/>
        <v>0.98499999999999999</v>
      </c>
      <c r="M792" s="27">
        <f>J792/'I Disease Parameters'!$E$12</f>
        <v>0.14811274085975007</v>
      </c>
      <c r="N792" s="27">
        <f>K792/'I Disease Parameters'!$E$13</f>
        <v>4.8073752971673774E-2</v>
      </c>
      <c r="O792" s="27">
        <f>L792/'I Disease Parameters'!$E$13</f>
        <v>4.9250000000000002E-2</v>
      </c>
      <c r="P792" s="27">
        <f>(1-L792)/'I Disease Parameters'!$E$13</f>
        <v>7.5000000000000067E-4</v>
      </c>
      <c r="Q792" s="19">
        <f t="shared" si="303"/>
        <v>614452.1770829421</v>
      </c>
      <c r="R792" s="17">
        <f t="shared" si="304"/>
        <v>2.2393192188677365E-3</v>
      </c>
      <c r="S792" s="17">
        <f t="shared" si="305"/>
        <v>2.2228732696227139E-2</v>
      </c>
      <c r="T792" s="17">
        <f t="shared" si="306"/>
        <v>5.214147175690376E-3</v>
      </c>
      <c r="U792" s="17">
        <f t="shared" si="307"/>
        <v>5224367.825586142</v>
      </c>
      <c r="V792" s="17">
        <f t="shared" si="308"/>
        <v>15045.81351363545</v>
      </c>
      <c r="W792" s="17">
        <f t="shared" si="309"/>
        <v>5838820.0323512834</v>
      </c>
      <c r="X792" s="18">
        <f t="shared" ca="1" si="300"/>
        <v>218477.31787760227</v>
      </c>
      <c r="Y792" s="17">
        <f t="shared" si="310"/>
        <v>133.95400307688396</v>
      </c>
      <c r="Z792" s="17">
        <f t="shared" si="311"/>
        <v>-7.7651421023137122E-5</v>
      </c>
      <c r="AA792" s="17">
        <f t="shared" si="312"/>
        <v>-7.7516053997283424E-4</v>
      </c>
      <c r="AB792" s="17">
        <f t="shared" si="313"/>
        <v>-1.818277809829752E-4</v>
      </c>
      <c r="AC792" s="17">
        <f t="shared" si="314"/>
        <v>-71.566246955655515</v>
      </c>
      <c r="AD792" s="18">
        <f t="shared" si="315"/>
        <v>4.0469803934684023E-6</v>
      </c>
      <c r="AE792" s="19">
        <f>IF($B792&gt;$C$1,"",p_2*$Q791*($S791/$W791)+p_3*$Q791*($T791/$W791))</f>
        <v>3.8577444627887179E-4</v>
      </c>
      <c r="AF792" s="17">
        <f>IF($B792&gt;$C$1,"",p_4*$R791)</f>
        <v>3.7534924366232152E-4</v>
      </c>
      <c r="AG792" s="17">
        <f>IF($B792&gt;$C$1,"",p_5*$R791)</f>
        <v>8.8044884315853196E-5</v>
      </c>
      <c r="AH792" s="18">
        <f t="shared" si="316"/>
        <v>4.6339412797817472E-4</v>
      </c>
      <c r="AI792" s="72"/>
      <c r="AJ792" s="73"/>
      <c r="AK792" s="73"/>
      <c r="AL792" s="72"/>
      <c r="AM792" s="73"/>
      <c r="AN792" s="73">
        <f t="shared" si="317"/>
        <v>518</v>
      </c>
      <c r="AO792" s="19" t="str">
        <f t="shared" ca="1" si="318"/>
        <v>-</v>
      </c>
      <c r="AP792" s="17" t="str">
        <f t="shared" ca="1" si="319"/>
        <v>-</v>
      </c>
      <c r="AQ792" s="17" t="str">
        <f t="shared" ca="1" si="320"/>
        <v>-</v>
      </c>
      <c r="AR792" s="66" t="str">
        <f t="shared" ca="1" si="321"/>
        <v>-</v>
      </c>
    </row>
    <row r="793" spans="1:44" s="1" customFormat="1" ht="12" x14ac:dyDescent="0.35">
      <c r="A793" s="84"/>
      <c r="B793" s="40">
        <f t="shared" si="301"/>
        <v>790</v>
      </c>
      <c r="C793" s="41">
        <f t="shared" si="302"/>
        <v>44641</v>
      </c>
      <c r="D793" s="28">
        <f>'I Disease Parameters'!$E$6/(1000*365)</f>
        <v>2.4383561643835616E-5</v>
      </c>
      <c r="E793" s="28">
        <f>'I Disease Parameters'!$E$7/(1000*365)</f>
        <v>1.3698630136986302E-5</v>
      </c>
      <c r="F793" s="27">
        <f>(1-'I Disease Parameters'!$E$8)/'I Disease Parameters'!$E$10</f>
        <v>0.16200000000000001</v>
      </c>
      <c r="G793" s="27">
        <f>'I Disease Parameters'!$E$8/'I Disease Parameters'!$E$11</f>
        <v>3.7999999999999999E-2</v>
      </c>
      <c r="H793" s="27">
        <f>1/'I Disease Parameters'!$E$12</f>
        <v>0.05</v>
      </c>
      <c r="I793" s="27">
        <f>'I Disease Parameters'!$E$9/'I Disease Parameters'!$E$14</f>
        <v>0</v>
      </c>
      <c r="J793" s="82">
        <f t="shared" si="322"/>
        <v>2.9622548171950012</v>
      </c>
      <c r="K793" s="60">
        <f t="shared" si="323"/>
        <v>0.96147505943347544</v>
      </c>
      <c r="L793" s="30">
        <f t="shared" si="324"/>
        <v>0.98499999999999999</v>
      </c>
      <c r="M793" s="27">
        <f>J793/'I Disease Parameters'!$E$12</f>
        <v>0.14811274085975007</v>
      </c>
      <c r="N793" s="27">
        <f>K793/'I Disease Parameters'!$E$13</f>
        <v>4.8073752971673774E-2</v>
      </c>
      <c r="O793" s="27">
        <f>L793/'I Disease Parameters'!$E$13</f>
        <v>4.9250000000000002E-2</v>
      </c>
      <c r="P793" s="27">
        <f>(1-L793)/'I Disease Parameters'!$E$13</f>
        <v>7.5000000000000067E-4</v>
      </c>
      <c r="Q793" s="19">
        <f t="shared" si="303"/>
        <v>614586.13078516512</v>
      </c>
      <c r="R793" s="17">
        <f t="shared" si="304"/>
        <v>2.1642770327845312E-3</v>
      </c>
      <c r="S793" s="17">
        <f t="shared" si="305"/>
        <v>2.1479761271684737E-2</v>
      </c>
      <c r="T793" s="17">
        <f t="shared" si="306"/>
        <v>5.0384625205491911E-3</v>
      </c>
      <c r="U793" s="17">
        <f t="shared" si="307"/>
        <v>5224296.2602718323</v>
      </c>
      <c r="V793" s="17">
        <f t="shared" si="308"/>
        <v>15045.813517546061</v>
      </c>
      <c r="W793" s="17">
        <f t="shared" si="309"/>
        <v>5838882.4197394978</v>
      </c>
      <c r="X793" s="18">
        <f t="shared" ca="1" si="300"/>
        <v>218477.31787760227</v>
      </c>
      <c r="Y793" s="17">
        <f t="shared" si="310"/>
        <v>133.95370222302154</v>
      </c>
      <c r="Z793" s="17">
        <f t="shared" si="311"/>
        <v>-7.5042186083205259E-5</v>
      </c>
      <c r="AA793" s="17">
        <f t="shared" si="312"/>
        <v>-7.4897142454240229E-4</v>
      </c>
      <c r="AB793" s="17">
        <f t="shared" si="313"/>
        <v>-1.7568465514118496E-4</v>
      </c>
      <c r="AC793" s="17">
        <f t="shared" si="314"/>
        <v>-71.565314309671521</v>
      </c>
      <c r="AD793" s="18">
        <f t="shared" si="315"/>
        <v>3.9106107578845695E-6</v>
      </c>
      <c r="AE793" s="19">
        <f>IF($B793&gt;$C$1,"",p_2*$Q792*($S792/$W792)+p_3*$Q792*($T792/$W792))</f>
        <v>3.7285233329608036E-4</v>
      </c>
      <c r="AF793" s="17">
        <f>IF($B793&gt;$C$1,"",p_4*$R792)</f>
        <v>3.6276971345657332E-4</v>
      </c>
      <c r="AG793" s="17">
        <f>IF($B793&gt;$C$1,"",p_5*$R792)</f>
        <v>8.5094130316973977E-5</v>
      </c>
      <c r="AH793" s="18">
        <f t="shared" si="316"/>
        <v>4.4786384377354729E-4</v>
      </c>
      <c r="AI793" s="72"/>
      <c r="AJ793" s="73"/>
      <c r="AK793" s="73"/>
      <c r="AL793" s="72"/>
      <c r="AM793" s="73"/>
      <c r="AN793" s="73">
        <f t="shared" si="317"/>
        <v>518</v>
      </c>
      <c r="AO793" s="19" t="str">
        <f t="shared" ca="1" si="318"/>
        <v>-</v>
      </c>
      <c r="AP793" s="17" t="str">
        <f t="shared" ca="1" si="319"/>
        <v>-</v>
      </c>
      <c r="AQ793" s="17" t="str">
        <f t="shared" ca="1" si="320"/>
        <v>-</v>
      </c>
      <c r="AR793" s="66" t="str">
        <f t="shared" ca="1" si="321"/>
        <v>-</v>
      </c>
    </row>
    <row r="794" spans="1:44" s="1" customFormat="1" ht="12" x14ac:dyDescent="0.35">
      <c r="A794" s="84"/>
      <c r="B794" s="40">
        <f t="shared" si="301"/>
        <v>791</v>
      </c>
      <c r="C794" s="41">
        <f t="shared" si="302"/>
        <v>44642</v>
      </c>
      <c r="D794" s="28">
        <f>'I Disease Parameters'!$E$6/(1000*365)</f>
        <v>2.4383561643835616E-5</v>
      </c>
      <c r="E794" s="28">
        <f>'I Disease Parameters'!$E$7/(1000*365)</f>
        <v>1.3698630136986302E-5</v>
      </c>
      <c r="F794" s="27">
        <f>(1-'I Disease Parameters'!$E$8)/'I Disease Parameters'!$E$10</f>
        <v>0.16200000000000001</v>
      </c>
      <c r="G794" s="27">
        <f>'I Disease Parameters'!$E$8/'I Disease Parameters'!$E$11</f>
        <v>3.7999999999999999E-2</v>
      </c>
      <c r="H794" s="27">
        <f>1/'I Disease Parameters'!$E$12</f>
        <v>0.05</v>
      </c>
      <c r="I794" s="27">
        <f>'I Disease Parameters'!$E$9/'I Disease Parameters'!$E$14</f>
        <v>0</v>
      </c>
      <c r="J794" s="82">
        <f t="shared" si="322"/>
        <v>2.9622548171950012</v>
      </c>
      <c r="K794" s="60">
        <f t="shared" si="323"/>
        <v>0.96147505943347544</v>
      </c>
      <c r="L794" s="30">
        <f t="shared" si="324"/>
        <v>0.98499999999999999</v>
      </c>
      <c r="M794" s="27">
        <f>J794/'I Disease Parameters'!$E$12</f>
        <v>0.14811274085975007</v>
      </c>
      <c r="N794" s="27">
        <f>K794/'I Disease Parameters'!$E$13</f>
        <v>4.8073752971673774E-2</v>
      </c>
      <c r="O794" s="27">
        <f>L794/'I Disease Parameters'!$E$13</f>
        <v>4.9250000000000002E-2</v>
      </c>
      <c r="P794" s="27">
        <f>(1-L794)/'I Disease Parameters'!$E$13</f>
        <v>7.5000000000000067E-4</v>
      </c>
      <c r="Q794" s="19">
        <f t="shared" si="303"/>
        <v>614720.08418612089</v>
      </c>
      <c r="R794" s="17">
        <f t="shared" si="304"/>
        <v>2.0917561784764764E-3</v>
      </c>
      <c r="S794" s="17">
        <f t="shared" si="305"/>
        <v>2.0756091844106501E-2</v>
      </c>
      <c r="T794" s="17">
        <f t="shared" si="306"/>
        <v>4.8687129017330154E-3</v>
      </c>
      <c r="U794" s="17">
        <f t="shared" si="307"/>
        <v>5224224.6958917696</v>
      </c>
      <c r="V794" s="17">
        <f t="shared" si="308"/>
        <v>15045.813521324908</v>
      </c>
      <c r="W794" s="17">
        <f t="shared" si="309"/>
        <v>5838944.8077944517</v>
      </c>
      <c r="X794" s="18">
        <f t="shared" ca="1" si="300"/>
        <v>218477.31787760227</v>
      </c>
      <c r="Y794" s="17">
        <f t="shared" si="310"/>
        <v>133.9534009557683</v>
      </c>
      <c r="Z794" s="17">
        <f t="shared" si="311"/>
        <v>-7.2520854308054817E-5</v>
      </c>
      <c r="AA794" s="17">
        <f t="shared" si="312"/>
        <v>-7.2366942757823641E-4</v>
      </c>
      <c r="AB794" s="17">
        <f t="shared" si="313"/>
        <v>-1.6974961881617567E-4</v>
      </c>
      <c r="AC794" s="17">
        <f t="shared" si="314"/>
        <v>-71.564380062744021</v>
      </c>
      <c r="AD794" s="18">
        <f t="shared" si="315"/>
        <v>3.7788468034705147E-6</v>
      </c>
      <c r="AE794" s="19">
        <f>IF($B794&gt;$C$1,"",p_2*$Q793*($S793/$W793)+p_3*$Q793*($T793/$W793))</f>
        <v>3.6036419987943782E-4</v>
      </c>
      <c r="AF794" s="17">
        <f>IF($B794&gt;$C$1,"",p_4*$R793)</f>
        <v>3.5061287931109408E-4</v>
      </c>
      <c r="AG794" s="17">
        <f>IF($B794&gt;$C$1,"",p_5*$R793)</f>
        <v>8.2242527245812185E-5</v>
      </c>
      <c r="AH794" s="18">
        <f t="shared" si="316"/>
        <v>4.3285540655690625E-4</v>
      </c>
      <c r="AI794" s="72"/>
      <c r="AJ794" s="73"/>
      <c r="AK794" s="73"/>
      <c r="AL794" s="72"/>
      <c r="AM794" s="73"/>
      <c r="AN794" s="73">
        <f t="shared" si="317"/>
        <v>518</v>
      </c>
      <c r="AO794" s="19" t="str">
        <f t="shared" ca="1" si="318"/>
        <v>-</v>
      </c>
      <c r="AP794" s="17" t="str">
        <f t="shared" ca="1" si="319"/>
        <v>-</v>
      </c>
      <c r="AQ794" s="17" t="str">
        <f t="shared" ca="1" si="320"/>
        <v>-</v>
      </c>
      <c r="AR794" s="66" t="str">
        <f t="shared" ca="1" si="321"/>
        <v>-</v>
      </c>
    </row>
    <row r="795" spans="1:44" s="1" customFormat="1" ht="12" x14ac:dyDescent="0.35">
      <c r="A795" s="84"/>
      <c r="B795" s="40">
        <f t="shared" si="301"/>
        <v>792</v>
      </c>
      <c r="C795" s="41">
        <f t="shared" si="302"/>
        <v>44643</v>
      </c>
      <c r="D795" s="28">
        <f>'I Disease Parameters'!$E$6/(1000*365)</f>
        <v>2.4383561643835616E-5</v>
      </c>
      <c r="E795" s="28">
        <f>'I Disease Parameters'!$E$7/(1000*365)</f>
        <v>1.3698630136986302E-5</v>
      </c>
      <c r="F795" s="27">
        <f>(1-'I Disease Parameters'!$E$8)/'I Disease Parameters'!$E$10</f>
        <v>0.16200000000000001</v>
      </c>
      <c r="G795" s="27">
        <f>'I Disease Parameters'!$E$8/'I Disease Parameters'!$E$11</f>
        <v>3.7999999999999999E-2</v>
      </c>
      <c r="H795" s="27">
        <f>1/'I Disease Parameters'!$E$12</f>
        <v>0.05</v>
      </c>
      <c r="I795" s="27">
        <f>'I Disease Parameters'!$E$9/'I Disease Parameters'!$E$14</f>
        <v>0</v>
      </c>
      <c r="J795" s="82">
        <f t="shared" si="322"/>
        <v>2.9622548171950012</v>
      </c>
      <c r="K795" s="60">
        <f t="shared" si="323"/>
        <v>0.96147505943347544</v>
      </c>
      <c r="L795" s="30">
        <f t="shared" si="324"/>
        <v>0.98499999999999999</v>
      </c>
      <c r="M795" s="27">
        <f>J795/'I Disease Parameters'!$E$12</f>
        <v>0.14811274085975007</v>
      </c>
      <c r="N795" s="27">
        <f>K795/'I Disease Parameters'!$E$13</f>
        <v>4.8073752971673774E-2</v>
      </c>
      <c r="O795" s="27">
        <f>L795/'I Disease Parameters'!$E$13</f>
        <v>4.9250000000000002E-2</v>
      </c>
      <c r="P795" s="27">
        <f>(1-L795)/'I Disease Parameters'!$E$13</f>
        <v>7.5000000000000067E-4</v>
      </c>
      <c r="Q795" s="19">
        <f t="shared" si="303"/>
        <v>614854.03728541022</v>
      </c>
      <c r="R795" s="17">
        <f t="shared" si="304"/>
        <v>2.0216717218194393E-3</v>
      </c>
      <c r="S795" s="17">
        <f t="shared" si="305"/>
        <v>2.0056867422789105E-2</v>
      </c>
      <c r="T795" s="17">
        <f t="shared" si="306"/>
        <v>4.7046972967311864E-3</v>
      </c>
      <c r="U795" s="17">
        <f t="shared" si="307"/>
        <v>5224153.1324474961</v>
      </c>
      <c r="V795" s="17">
        <f t="shared" si="308"/>
        <v>15045.813524976442</v>
      </c>
      <c r="W795" s="17">
        <f t="shared" si="309"/>
        <v>5839007.1965161432</v>
      </c>
      <c r="X795" s="18">
        <f t="shared" ca="1" si="300"/>
        <v>218477.31787760227</v>
      </c>
      <c r="Y795" s="17">
        <f t="shared" si="310"/>
        <v>133.95309928932693</v>
      </c>
      <c r="Z795" s="17">
        <f t="shared" si="311"/>
        <v>-7.0084456657037043E-5</v>
      </c>
      <c r="AA795" s="17">
        <f t="shared" si="312"/>
        <v>-6.9922442131739593E-4</v>
      </c>
      <c r="AB795" s="17">
        <f t="shared" si="313"/>
        <v>-1.6401560500182901E-4</v>
      </c>
      <c r="AC795" s="17">
        <f t="shared" si="314"/>
        <v>-71.563444273546338</v>
      </c>
      <c r="AD795" s="18">
        <f t="shared" si="315"/>
        <v>3.6515339161269367E-6</v>
      </c>
      <c r="AE795" s="19">
        <f>IF($B795&gt;$C$1,"",p_2*$Q794*($S794/$W794)+p_3*$Q794*($T794/$W794))</f>
        <v>3.4829543323248421E-4</v>
      </c>
      <c r="AF795" s="17">
        <f>IF($B795&gt;$C$1,"",p_4*$R794)</f>
        <v>3.3886450091318921E-4</v>
      </c>
      <c r="AG795" s="17">
        <f>IF($B795&gt;$C$1,"",p_5*$R794)</f>
        <v>7.9486734782106095E-5</v>
      </c>
      <c r="AH795" s="18">
        <f t="shared" si="316"/>
        <v>4.1835123569529528E-4</v>
      </c>
      <c r="AI795" s="72"/>
      <c r="AJ795" s="73"/>
      <c r="AK795" s="73"/>
      <c r="AL795" s="72"/>
      <c r="AM795" s="73"/>
      <c r="AN795" s="73">
        <f t="shared" si="317"/>
        <v>518</v>
      </c>
      <c r="AO795" s="19" t="str">
        <f t="shared" ca="1" si="318"/>
        <v>-</v>
      </c>
      <c r="AP795" s="17" t="str">
        <f t="shared" ca="1" si="319"/>
        <v>-</v>
      </c>
      <c r="AQ795" s="17" t="str">
        <f t="shared" ca="1" si="320"/>
        <v>-</v>
      </c>
      <c r="AR795" s="66" t="str">
        <f t="shared" ca="1" si="321"/>
        <v>-</v>
      </c>
    </row>
    <row r="796" spans="1:44" s="1" customFormat="1" ht="12" x14ac:dyDescent="0.35">
      <c r="A796" s="84"/>
      <c r="B796" s="40">
        <f t="shared" si="301"/>
        <v>793</v>
      </c>
      <c r="C796" s="41">
        <f t="shared" si="302"/>
        <v>44644</v>
      </c>
      <c r="D796" s="28">
        <f>'I Disease Parameters'!$E$6/(1000*365)</f>
        <v>2.4383561643835616E-5</v>
      </c>
      <c r="E796" s="28">
        <f>'I Disease Parameters'!$E$7/(1000*365)</f>
        <v>1.3698630136986302E-5</v>
      </c>
      <c r="F796" s="27">
        <f>(1-'I Disease Parameters'!$E$8)/'I Disease Parameters'!$E$10</f>
        <v>0.16200000000000001</v>
      </c>
      <c r="G796" s="27">
        <f>'I Disease Parameters'!$E$8/'I Disease Parameters'!$E$11</f>
        <v>3.7999999999999999E-2</v>
      </c>
      <c r="H796" s="27">
        <f>1/'I Disease Parameters'!$E$12</f>
        <v>0.05</v>
      </c>
      <c r="I796" s="27">
        <f>'I Disease Parameters'!$E$9/'I Disease Parameters'!$E$14</f>
        <v>0</v>
      </c>
      <c r="J796" s="82">
        <f t="shared" si="322"/>
        <v>2.9622548171950012</v>
      </c>
      <c r="K796" s="60">
        <f t="shared" si="323"/>
        <v>0.96147505943347544</v>
      </c>
      <c r="L796" s="30">
        <f t="shared" si="324"/>
        <v>0.98499999999999999</v>
      </c>
      <c r="M796" s="27">
        <f>J796/'I Disease Parameters'!$E$12</f>
        <v>0.14811274085975007</v>
      </c>
      <c r="N796" s="27">
        <f>K796/'I Disease Parameters'!$E$13</f>
        <v>4.8073752971673774E-2</v>
      </c>
      <c r="O796" s="27">
        <f>L796/'I Disease Parameters'!$E$13</f>
        <v>4.9250000000000002E-2</v>
      </c>
      <c r="P796" s="27">
        <f>(1-L796)/'I Disease Parameters'!$E$13</f>
        <v>7.5000000000000067E-4</v>
      </c>
      <c r="Q796" s="19">
        <f t="shared" si="303"/>
        <v>614987.99008264835</v>
      </c>
      <c r="R796" s="17">
        <f t="shared" si="304"/>
        <v>1.9539415971894579E-3</v>
      </c>
      <c r="S796" s="17">
        <f t="shared" si="305"/>
        <v>1.9381260118975868E-2</v>
      </c>
      <c r="T796" s="17">
        <f t="shared" si="306"/>
        <v>4.5462215094155918E-3</v>
      </c>
      <c r="U796" s="17">
        <f t="shared" si="307"/>
        <v>5224081.5699405055</v>
      </c>
      <c r="V796" s="17">
        <f t="shared" si="308"/>
        <v>15045.813528504965</v>
      </c>
      <c r="W796" s="17">
        <f t="shared" si="309"/>
        <v>5839069.5859045768</v>
      </c>
      <c r="X796" s="18">
        <f t="shared" ca="1" si="300"/>
        <v>218477.31787760227</v>
      </c>
      <c r="Y796" s="17">
        <f t="shared" si="310"/>
        <v>133.95279723813292</v>
      </c>
      <c r="Z796" s="17">
        <f t="shared" si="311"/>
        <v>-6.7730124629981469E-5</v>
      </c>
      <c r="AA796" s="17">
        <f t="shared" si="312"/>
        <v>-6.7560730381323666E-4</v>
      </c>
      <c r="AB796" s="17">
        <f t="shared" si="313"/>
        <v>-1.584757873155946E-4</v>
      </c>
      <c r="AC796" s="17">
        <f t="shared" si="314"/>
        <v>-71.562506990507245</v>
      </c>
      <c r="AD796" s="18">
        <f t="shared" si="315"/>
        <v>3.5285229387227446E-6</v>
      </c>
      <c r="AE796" s="19">
        <f>IF($B796&gt;$C$1,"",p_2*$Q795*($S795/$W795)+p_3*$Q795*($T795/$W795))</f>
        <v>3.3663191386708183E-4</v>
      </c>
      <c r="AF796" s="17">
        <f>IF($B796&gt;$C$1,"",p_4*$R795)</f>
        <v>3.2751081893474921E-4</v>
      </c>
      <c r="AG796" s="17">
        <f>IF($B796&gt;$C$1,"",p_5*$R795)</f>
        <v>7.6823525429138694E-5</v>
      </c>
      <c r="AH796" s="18">
        <f t="shared" si="316"/>
        <v>4.0433434436388789E-4</v>
      </c>
      <c r="AI796" s="72"/>
      <c r="AJ796" s="73"/>
      <c r="AK796" s="73"/>
      <c r="AL796" s="72"/>
      <c r="AM796" s="73"/>
      <c r="AN796" s="73">
        <f t="shared" si="317"/>
        <v>518</v>
      </c>
      <c r="AO796" s="19" t="str">
        <f t="shared" ca="1" si="318"/>
        <v>-</v>
      </c>
      <c r="AP796" s="17" t="str">
        <f t="shared" ca="1" si="319"/>
        <v>-</v>
      </c>
      <c r="AQ796" s="17" t="str">
        <f t="shared" ca="1" si="320"/>
        <v>-</v>
      </c>
      <c r="AR796" s="66" t="str">
        <f t="shared" ca="1" si="321"/>
        <v>-</v>
      </c>
    </row>
    <row r="797" spans="1:44" s="1" customFormat="1" ht="12" x14ac:dyDescent="0.35">
      <c r="A797" s="84"/>
      <c r="B797" s="40">
        <f t="shared" si="301"/>
        <v>794</v>
      </c>
      <c r="C797" s="41">
        <f t="shared" si="302"/>
        <v>44645</v>
      </c>
      <c r="D797" s="28">
        <f>'I Disease Parameters'!$E$6/(1000*365)</f>
        <v>2.4383561643835616E-5</v>
      </c>
      <c r="E797" s="28">
        <f>'I Disease Parameters'!$E$7/(1000*365)</f>
        <v>1.3698630136986302E-5</v>
      </c>
      <c r="F797" s="27">
        <f>(1-'I Disease Parameters'!$E$8)/'I Disease Parameters'!$E$10</f>
        <v>0.16200000000000001</v>
      </c>
      <c r="G797" s="27">
        <f>'I Disease Parameters'!$E$8/'I Disease Parameters'!$E$11</f>
        <v>3.7999999999999999E-2</v>
      </c>
      <c r="H797" s="27">
        <f>1/'I Disease Parameters'!$E$12</f>
        <v>0.05</v>
      </c>
      <c r="I797" s="27">
        <f>'I Disease Parameters'!$E$9/'I Disease Parameters'!$E$14</f>
        <v>0</v>
      </c>
      <c r="J797" s="82">
        <f t="shared" si="322"/>
        <v>2.9622548171950012</v>
      </c>
      <c r="K797" s="60">
        <f t="shared" si="323"/>
        <v>0.96147505943347544</v>
      </c>
      <c r="L797" s="30">
        <f t="shared" si="324"/>
        <v>0.98499999999999999</v>
      </c>
      <c r="M797" s="27">
        <f>J797/'I Disease Parameters'!$E$12</f>
        <v>0.14811274085975007</v>
      </c>
      <c r="N797" s="27">
        <f>K797/'I Disease Parameters'!$E$13</f>
        <v>4.8073752971673774E-2</v>
      </c>
      <c r="O797" s="27">
        <f>L797/'I Disease Parameters'!$E$13</f>
        <v>4.9250000000000002E-2</v>
      </c>
      <c r="P797" s="27">
        <f>(1-L797)/'I Disease Parameters'!$E$13</f>
        <v>7.5000000000000067E-4</v>
      </c>
      <c r="Q797" s="19">
        <f t="shared" si="303"/>
        <v>615121.94257746416</v>
      </c>
      <c r="R797" s="17">
        <f t="shared" si="304"/>
        <v>1.8884865103355397E-3</v>
      </c>
      <c r="S797" s="17">
        <f t="shared" si="305"/>
        <v>1.8728470155057811E-2</v>
      </c>
      <c r="T797" s="17">
        <f t="shared" si="306"/>
        <v>4.393097937631033E-3</v>
      </c>
      <c r="U797" s="17">
        <f t="shared" si="307"/>
        <v>5224010.008372237</v>
      </c>
      <c r="V797" s="17">
        <f t="shared" si="308"/>
        <v>15045.813531914631</v>
      </c>
      <c r="W797" s="17">
        <f t="shared" si="309"/>
        <v>5839131.9759597555</v>
      </c>
      <c r="X797" s="18">
        <f t="shared" ca="1" si="300"/>
        <v>218477.31787760227</v>
      </c>
      <c r="Y797" s="17">
        <f t="shared" si="310"/>
        <v>133.95249481580686</v>
      </c>
      <c r="Z797" s="17">
        <f t="shared" si="311"/>
        <v>-6.5455086853918225E-5</v>
      </c>
      <c r="AA797" s="17">
        <f t="shared" si="312"/>
        <v>-6.5278996391805733E-4</v>
      </c>
      <c r="AB797" s="17">
        <f t="shared" si="313"/>
        <v>-1.5312357178455874E-4</v>
      </c>
      <c r="AC797" s="17">
        <f t="shared" si="314"/>
        <v>-71.561568268574774</v>
      </c>
      <c r="AD797" s="18">
        <f t="shared" si="315"/>
        <v>3.4096665331162512E-6</v>
      </c>
      <c r="AE797" s="19">
        <f>IF($B797&gt;$C$1,"",p_2*$Q796*($S796/$W796)+p_3*$Q796*($T796/$W796))</f>
        <v>3.253599989072218E-4</v>
      </c>
      <c r="AF797" s="17">
        <f>IF($B797&gt;$C$1,"",p_4*$R796)</f>
        <v>3.1653853874469219E-4</v>
      </c>
      <c r="AG797" s="17">
        <f>IF($B797&gt;$C$1,"",p_5*$R796)</f>
        <v>7.4249780693199391E-5</v>
      </c>
      <c r="AH797" s="18">
        <f t="shared" si="316"/>
        <v>3.907883194378916E-4</v>
      </c>
      <c r="AI797" s="72"/>
      <c r="AJ797" s="73"/>
      <c r="AK797" s="73"/>
      <c r="AL797" s="72"/>
      <c r="AM797" s="73"/>
      <c r="AN797" s="73">
        <f t="shared" si="317"/>
        <v>518</v>
      </c>
      <c r="AO797" s="19" t="str">
        <f t="shared" ca="1" si="318"/>
        <v>-</v>
      </c>
      <c r="AP797" s="17" t="str">
        <f t="shared" ca="1" si="319"/>
        <v>-</v>
      </c>
      <c r="AQ797" s="17" t="str">
        <f t="shared" ca="1" si="320"/>
        <v>-</v>
      </c>
      <c r="AR797" s="66" t="str">
        <f t="shared" ca="1" si="321"/>
        <v>-</v>
      </c>
    </row>
    <row r="798" spans="1:44" s="1" customFormat="1" ht="12" x14ac:dyDescent="0.35">
      <c r="A798" s="84"/>
      <c r="B798" s="40">
        <f t="shared" si="301"/>
        <v>795</v>
      </c>
      <c r="C798" s="41">
        <f t="shared" si="302"/>
        <v>44646</v>
      </c>
      <c r="D798" s="28">
        <f>'I Disease Parameters'!$E$6/(1000*365)</f>
        <v>2.4383561643835616E-5</v>
      </c>
      <c r="E798" s="28">
        <f>'I Disease Parameters'!$E$7/(1000*365)</f>
        <v>1.3698630136986302E-5</v>
      </c>
      <c r="F798" s="27">
        <f>(1-'I Disease Parameters'!$E$8)/'I Disease Parameters'!$E$10</f>
        <v>0.16200000000000001</v>
      </c>
      <c r="G798" s="27">
        <f>'I Disease Parameters'!$E$8/'I Disease Parameters'!$E$11</f>
        <v>3.7999999999999999E-2</v>
      </c>
      <c r="H798" s="27">
        <f>1/'I Disease Parameters'!$E$12</f>
        <v>0.05</v>
      </c>
      <c r="I798" s="27">
        <f>'I Disease Parameters'!$E$9/'I Disease Parameters'!$E$14</f>
        <v>0</v>
      </c>
      <c r="J798" s="82">
        <f t="shared" si="322"/>
        <v>2.9622548171950012</v>
      </c>
      <c r="K798" s="60">
        <f t="shared" si="323"/>
        <v>0.96147505943347544</v>
      </c>
      <c r="L798" s="30">
        <f t="shared" si="324"/>
        <v>0.98499999999999999</v>
      </c>
      <c r="M798" s="27">
        <f>J798/'I Disease Parameters'!$E$12</f>
        <v>0.14811274085975007</v>
      </c>
      <c r="N798" s="27">
        <f>K798/'I Disease Parameters'!$E$13</f>
        <v>4.8073752971673774E-2</v>
      </c>
      <c r="O798" s="27">
        <f>L798/'I Disease Parameters'!$E$13</f>
        <v>4.9250000000000002E-2</v>
      </c>
      <c r="P798" s="27">
        <f>(1-L798)/'I Disease Parameters'!$E$13</f>
        <v>7.5000000000000067E-4</v>
      </c>
      <c r="Q798" s="19">
        <f t="shared" si="303"/>
        <v>615255.89476949954</v>
      </c>
      <c r="R798" s="17">
        <f t="shared" si="304"/>
        <v>1.8252298445495692E-3</v>
      </c>
      <c r="S798" s="17">
        <f t="shared" si="305"/>
        <v>1.809772490759359E-2</v>
      </c>
      <c r="T798" s="17">
        <f t="shared" si="306"/>
        <v>4.2451453487184288E-3</v>
      </c>
      <c r="U798" s="17">
        <f t="shared" si="307"/>
        <v>5223938.4477440836</v>
      </c>
      <c r="V798" s="17">
        <f t="shared" si="308"/>
        <v>15045.813535209454</v>
      </c>
      <c r="W798" s="17">
        <f t="shared" si="309"/>
        <v>5839194.3666816829</v>
      </c>
      <c r="X798" s="18">
        <f t="shared" ca="1" si="300"/>
        <v>218477.31787760227</v>
      </c>
      <c r="Y798" s="17">
        <f t="shared" si="310"/>
        <v>133.95219203538727</v>
      </c>
      <c r="Z798" s="17">
        <f t="shared" si="311"/>
        <v>-6.3256665785970442E-5</v>
      </c>
      <c r="AA798" s="17">
        <f t="shared" si="312"/>
        <v>-6.3074524746422125E-4</v>
      </c>
      <c r="AB798" s="17">
        <f t="shared" si="313"/>
        <v>-1.4795258891260425E-4</v>
      </c>
      <c r="AC798" s="17">
        <f t="shared" si="314"/>
        <v>-71.560628153383732</v>
      </c>
      <c r="AD798" s="18">
        <f t="shared" si="315"/>
        <v>3.29482281813398E-6</v>
      </c>
      <c r="AE798" s="19">
        <f>IF($B798&gt;$C$1,"",p_2*$Q797*($S797/$W797)+p_3*$Q797*($T797/$W797))</f>
        <v>3.1446650595936133E-4</v>
      </c>
      <c r="AF798" s="17">
        <f>IF($B798&gt;$C$1,"",p_4*$R797)</f>
        <v>3.0593481467435744E-4</v>
      </c>
      <c r="AG798" s="17">
        <f>IF($B798&gt;$C$1,"",p_5*$R797)</f>
        <v>7.1762487392750503E-5</v>
      </c>
      <c r="AH798" s="18">
        <f t="shared" si="316"/>
        <v>3.7769730206710795E-4</v>
      </c>
      <c r="AI798" s="72"/>
      <c r="AJ798" s="73"/>
      <c r="AK798" s="73"/>
      <c r="AL798" s="72"/>
      <c r="AM798" s="73"/>
      <c r="AN798" s="73">
        <f t="shared" si="317"/>
        <v>518</v>
      </c>
      <c r="AO798" s="19" t="str">
        <f t="shared" ca="1" si="318"/>
        <v>-</v>
      </c>
      <c r="AP798" s="17" t="str">
        <f t="shared" ca="1" si="319"/>
        <v>-</v>
      </c>
      <c r="AQ798" s="17" t="str">
        <f t="shared" ca="1" si="320"/>
        <v>-</v>
      </c>
      <c r="AR798" s="66" t="str">
        <f t="shared" ca="1" si="321"/>
        <v>-</v>
      </c>
    </row>
    <row r="799" spans="1:44" s="1" customFormat="1" ht="12" x14ac:dyDescent="0.35">
      <c r="A799" s="84"/>
      <c r="B799" s="40">
        <f t="shared" si="301"/>
        <v>796</v>
      </c>
      <c r="C799" s="41">
        <f t="shared" si="302"/>
        <v>44647</v>
      </c>
      <c r="D799" s="28">
        <f>'I Disease Parameters'!$E$6/(1000*365)</f>
        <v>2.4383561643835616E-5</v>
      </c>
      <c r="E799" s="28">
        <f>'I Disease Parameters'!$E$7/(1000*365)</f>
        <v>1.3698630136986302E-5</v>
      </c>
      <c r="F799" s="27">
        <f>(1-'I Disease Parameters'!$E$8)/'I Disease Parameters'!$E$10</f>
        <v>0.16200000000000001</v>
      </c>
      <c r="G799" s="27">
        <f>'I Disease Parameters'!$E$8/'I Disease Parameters'!$E$11</f>
        <v>3.7999999999999999E-2</v>
      </c>
      <c r="H799" s="27">
        <f>1/'I Disease Parameters'!$E$12</f>
        <v>0.05</v>
      </c>
      <c r="I799" s="27">
        <f>'I Disease Parameters'!$E$9/'I Disease Parameters'!$E$14</f>
        <v>0</v>
      </c>
      <c r="J799" s="82">
        <f t="shared" si="322"/>
        <v>2.9622548171950012</v>
      </c>
      <c r="K799" s="60">
        <f t="shared" si="323"/>
        <v>0.96147505943347544</v>
      </c>
      <c r="L799" s="30">
        <f t="shared" si="324"/>
        <v>0.98499999999999999</v>
      </c>
      <c r="M799" s="27">
        <f>J799/'I Disease Parameters'!$E$12</f>
        <v>0.14811274085975007</v>
      </c>
      <c r="N799" s="27">
        <f>K799/'I Disease Parameters'!$E$13</f>
        <v>4.8073752971673774E-2</v>
      </c>
      <c r="O799" s="27">
        <f>L799/'I Disease Parameters'!$E$13</f>
        <v>4.9250000000000002E-2</v>
      </c>
      <c r="P799" s="27">
        <f>(1-L799)/'I Disease Parameters'!$E$13</f>
        <v>7.5000000000000067E-4</v>
      </c>
      <c r="Q799" s="19">
        <f t="shared" si="303"/>
        <v>615389.84665840922</v>
      </c>
      <c r="R799" s="17">
        <f t="shared" si="304"/>
        <v>1.7640975700211202E-3</v>
      </c>
      <c r="S799" s="17">
        <f t="shared" si="305"/>
        <v>1.7488277982991109E-2</v>
      </c>
      <c r="T799" s="17">
        <f t="shared" si="306"/>
        <v>4.102188662699382E-3</v>
      </c>
      <c r="U799" s="17">
        <f t="shared" si="307"/>
        <v>5223866.8880573893</v>
      </c>
      <c r="V799" s="17">
        <f t="shared" si="308"/>
        <v>15045.813538393313</v>
      </c>
      <c r="W799" s="17">
        <f t="shared" si="309"/>
        <v>5839256.7580703627</v>
      </c>
      <c r="X799" s="18">
        <f t="shared" ca="1" si="300"/>
        <v>218477.31787760227</v>
      </c>
      <c r="Y799" s="17">
        <f t="shared" si="310"/>
        <v>133.95188890967984</v>
      </c>
      <c r="Z799" s="17">
        <f t="shared" si="311"/>
        <v>-6.1132274528449002E-5</v>
      </c>
      <c r="AA799" s="17">
        <f t="shared" si="312"/>
        <v>-6.0944692460248098E-4</v>
      </c>
      <c r="AB799" s="17">
        <f t="shared" si="313"/>
        <v>-1.4295668601904676E-4</v>
      </c>
      <c r="AC799" s="17">
        <f t="shared" si="314"/>
        <v>-71.559686694294214</v>
      </c>
      <c r="AD799" s="18">
        <f t="shared" si="315"/>
        <v>3.1838590075494722E-6</v>
      </c>
      <c r="AE799" s="19">
        <f>IF($B799&gt;$C$1,"",p_2*$Q798*($S798/$W798)+p_3*$Q798*($T798/$W798))</f>
        <v>3.0393869753001987E-4</v>
      </c>
      <c r="AF799" s="17">
        <f>IF($B799&gt;$C$1,"",p_4*$R798)</f>
        <v>2.9568723481703023E-4</v>
      </c>
      <c r="AG799" s="17">
        <f>IF($B799&gt;$C$1,"",p_5*$R798)</f>
        <v>6.9358734092883631E-5</v>
      </c>
      <c r="AH799" s="18">
        <f t="shared" si="316"/>
        <v>3.6504596890991387E-4</v>
      </c>
      <c r="AI799" s="72"/>
      <c r="AJ799" s="73"/>
      <c r="AK799" s="73"/>
      <c r="AL799" s="72"/>
      <c r="AM799" s="73"/>
      <c r="AN799" s="73">
        <f t="shared" si="317"/>
        <v>518</v>
      </c>
      <c r="AO799" s="19" t="str">
        <f t="shared" ca="1" si="318"/>
        <v>-</v>
      </c>
      <c r="AP799" s="17" t="str">
        <f t="shared" ca="1" si="319"/>
        <v>-</v>
      </c>
      <c r="AQ799" s="17" t="str">
        <f t="shared" ca="1" si="320"/>
        <v>-</v>
      </c>
      <c r="AR799" s="66" t="str">
        <f t="shared" ca="1" si="321"/>
        <v>-</v>
      </c>
    </row>
    <row r="800" spans="1:44" s="1" customFormat="1" ht="12" x14ac:dyDescent="0.35">
      <c r="A800" s="84"/>
      <c r="B800" s="40">
        <f t="shared" si="301"/>
        <v>797</v>
      </c>
      <c r="C800" s="41">
        <f t="shared" si="302"/>
        <v>44648</v>
      </c>
      <c r="D800" s="28">
        <f>'I Disease Parameters'!$E$6/(1000*365)</f>
        <v>2.4383561643835616E-5</v>
      </c>
      <c r="E800" s="28">
        <f>'I Disease Parameters'!$E$7/(1000*365)</f>
        <v>1.3698630136986302E-5</v>
      </c>
      <c r="F800" s="27">
        <f>(1-'I Disease Parameters'!$E$8)/'I Disease Parameters'!$E$10</f>
        <v>0.16200000000000001</v>
      </c>
      <c r="G800" s="27">
        <f>'I Disease Parameters'!$E$8/'I Disease Parameters'!$E$11</f>
        <v>3.7999999999999999E-2</v>
      </c>
      <c r="H800" s="27">
        <f>1/'I Disease Parameters'!$E$12</f>
        <v>0.05</v>
      </c>
      <c r="I800" s="27">
        <f>'I Disease Parameters'!$E$9/'I Disease Parameters'!$E$14</f>
        <v>0</v>
      </c>
      <c r="J800" s="82">
        <f t="shared" si="322"/>
        <v>2.9622548171950012</v>
      </c>
      <c r="K800" s="60">
        <f t="shared" si="323"/>
        <v>0.96147505943347544</v>
      </c>
      <c r="L800" s="30">
        <f t="shared" si="324"/>
        <v>0.98499999999999999</v>
      </c>
      <c r="M800" s="27">
        <f>J800/'I Disease Parameters'!$E$12</f>
        <v>0.14811274085975007</v>
      </c>
      <c r="N800" s="27">
        <f>K800/'I Disease Parameters'!$E$13</f>
        <v>4.8073752971673774E-2</v>
      </c>
      <c r="O800" s="27">
        <f>L800/'I Disease Parameters'!$E$13</f>
        <v>4.9250000000000002E-2</v>
      </c>
      <c r="P800" s="27">
        <f>(1-L800)/'I Disease Parameters'!$E$13</f>
        <v>7.5000000000000067E-4</v>
      </c>
      <c r="Q800" s="19">
        <f t="shared" si="303"/>
        <v>615523.79824386013</v>
      </c>
      <c r="R800" s="17">
        <f t="shared" si="304"/>
        <v>1.7050181562687779E-3</v>
      </c>
      <c r="S800" s="17">
        <f t="shared" si="305"/>
        <v>1.6899408324733151E-2</v>
      </c>
      <c r="T800" s="17">
        <f t="shared" si="306"/>
        <v>3.9640587428599727E-3</v>
      </c>
      <c r="U800" s="17">
        <f t="shared" si="307"/>
        <v>5223795.3293134514</v>
      </c>
      <c r="V800" s="17">
        <f t="shared" si="308"/>
        <v>15045.813541469955</v>
      </c>
      <c r="W800" s="17">
        <f t="shared" si="309"/>
        <v>5839319.1501257969</v>
      </c>
      <c r="X800" s="18">
        <f t="shared" ca="1" si="300"/>
        <v>218477.31787760227</v>
      </c>
      <c r="Y800" s="17">
        <f t="shared" si="310"/>
        <v>133.95158545090817</v>
      </c>
      <c r="Z800" s="17">
        <f t="shared" si="311"/>
        <v>-5.9079413752342359E-5</v>
      </c>
      <c r="AA800" s="17">
        <f t="shared" si="312"/>
        <v>-5.8886965825795737E-4</v>
      </c>
      <c r="AB800" s="17">
        <f t="shared" si="313"/>
        <v>-1.3812991983940936E-4</v>
      </c>
      <c r="AC800" s="17">
        <f t="shared" si="314"/>
        <v>-71.55874393787235</v>
      </c>
      <c r="AD800" s="18">
        <f t="shared" si="315"/>
        <v>3.0766423151362687E-6</v>
      </c>
      <c r="AE800" s="19">
        <f>IF($B800&gt;$C$1,"",p_2*$Q799*($S799/$W799)+p_3*$Q799*($T799/$W799))</f>
        <v>2.9376426597201889E-4</v>
      </c>
      <c r="AF800" s="17">
        <f>IF($B800&gt;$C$1,"",p_4*$R799)</f>
        <v>2.8578380634342146E-4</v>
      </c>
      <c r="AG800" s="17">
        <f>IF($B800&gt;$C$1,"",p_5*$R799)</f>
        <v>6.7035707660802567E-5</v>
      </c>
      <c r="AH800" s="18">
        <f t="shared" si="316"/>
        <v>3.5281951400422404E-4</v>
      </c>
      <c r="AI800" s="72"/>
      <c r="AJ800" s="73"/>
      <c r="AK800" s="73"/>
      <c r="AL800" s="72"/>
      <c r="AM800" s="73"/>
      <c r="AN800" s="73">
        <f t="shared" si="317"/>
        <v>518</v>
      </c>
      <c r="AO800" s="19" t="str">
        <f t="shared" ca="1" si="318"/>
        <v>-</v>
      </c>
      <c r="AP800" s="17" t="str">
        <f t="shared" ca="1" si="319"/>
        <v>-</v>
      </c>
      <c r="AQ800" s="17" t="str">
        <f t="shared" ca="1" si="320"/>
        <v>-</v>
      </c>
      <c r="AR800" s="66" t="str">
        <f t="shared" ca="1" si="321"/>
        <v>-</v>
      </c>
    </row>
    <row r="801" spans="1:44" s="1" customFormat="1" ht="12" x14ac:dyDescent="0.35">
      <c r="A801" s="84"/>
      <c r="B801" s="40">
        <f t="shared" si="301"/>
        <v>798</v>
      </c>
      <c r="C801" s="41">
        <f t="shared" si="302"/>
        <v>44649</v>
      </c>
      <c r="D801" s="28">
        <f>'I Disease Parameters'!$E$6/(1000*365)</f>
        <v>2.4383561643835616E-5</v>
      </c>
      <c r="E801" s="28">
        <f>'I Disease Parameters'!$E$7/(1000*365)</f>
        <v>1.3698630136986302E-5</v>
      </c>
      <c r="F801" s="27">
        <f>(1-'I Disease Parameters'!$E$8)/'I Disease Parameters'!$E$10</f>
        <v>0.16200000000000001</v>
      </c>
      <c r="G801" s="27">
        <f>'I Disease Parameters'!$E$8/'I Disease Parameters'!$E$11</f>
        <v>3.7999999999999999E-2</v>
      </c>
      <c r="H801" s="27">
        <f>1/'I Disease Parameters'!$E$12</f>
        <v>0.05</v>
      </c>
      <c r="I801" s="27">
        <f>'I Disease Parameters'!$E$9/'I Disease Parameters'!$E$14</f>
        <v>0</v>
      </c>
      <c r="J801" s="82">
        <f t="shared" si="322"/>
        <v>2.9622548171950012</v>
      </c>
      <c r="K801" s="60">
        <f t="shared" si="323"/>
        <v>0.96147505943347544</v>
      </c>
      <c r="L801" s="30">
        <f t="shared" si="324"/>
        <v>0.98499999999999999</v>
      </c>
      <c r="M801" s="27">
        <f>J801/'I Disease Parameters'!$E$12</f>
        <v>0.14811274085975007</v>
      </c>
      <c r="N801" s="27">
        <f>K801/'I Disease Parameters'!$E$13</f>
        <v>4.8073752971673774E-2</v>
      </c>
      <c r="O801" s="27">
        <f>L801/'I Disease Parameters'!$E$13</f>
        <v>4.9250000000000002E-2</v>
      </c>
      <c r="P801" s="27">
        <f>(1-L801)/'I Disease Parameters'!$E$13</f>
        <v>7.5000000000000067E-4</v>
      </c>
      <c r="Q801" s="19">
        <f t="shared" si="303"/>
        <v>615657.74952553131</v>
      </c>
      <c r="R801" s="17">
        <f t="shared" si="304"/>
        <v>1.647922487543307E-3</v>
      </c>
      <c r="S801" s="17">
        <f t="shared" si="305"/>
        <v>1.6330419351067861E-2</v>
      </c>
      <c r="T801" s="17">
        <f t="shared" si="306"/>
        <v>3.8305921934806276E-3</v>
      </c>
      <c r="U801" s="17">
        <f t="shared" si="307"/>
        <v>5223723.7715135245</v>
      </c>
      <c r="V801" s="17">
        <f t="shared" si="308"/>
        <v>15045.813544442999</v>
      </c>
      <c r="W801" s="17">
        <f t="shared" si="309"/>
        <v>5839381.5428479901</v>
      </c>
      <c r="X801" s="18">
        <f t="shared" ca="1" si="300"/>
        <v>218477.31787760227</v>
      </c>
      <c r="Y801" s="17">
        <f t="shared" si="310"/>
        <v>133.95128167117946</v>
      </c>
      <c r="Z801" s="17">
        <f t="shared" si="311"/>
        <v>-5.7095668725470894E-5</v>
      </c>
      <c r="AA801" s="17">
        <f t="shared" si="312"/>
        <v>-5.6898897366529019E-4</v>
      </c>
      <c r="AB801" s="17">
        <f t="shared" si="313"/>
        <v>-1.3346654937934502E-4</v>
      </c>
      <c r="AC801" s="17">
        <f t="shared" si="314"/>
        <v>-71.557799926958978</v>
      </c>
      <c r="AD801" s="18">
        <f t="shared" si="315"/>
        <v>2.973043592646718E-6</v>
      </c>
      <c r="AE801" s="19">
        <f>IF($B801&gt;$C$1,"",p_2*$Q800*($S800/$W800)+p_3*$Q800*($T800/$W800))</f>
        <v>2.8393131894138466E-4</v>
      </c>
      <c r="AF801" s="17">
        <f>IF($B801&gt;$C$1,"",p_4*$R800)</f>
        <v>2.7621294131554202E-4</v>
      </c>
      <c r="AG801" s="17">
        <f>IF($B801&gt;$C$1,"",p_5*$R800)</f>
        <v>6.4790689938213557E-5</v>
      </c>
      <c r="AH801" s="18">
        <f t="shared" si="316"/>
        <v>3.4100363125375558E-4</v>
      </c>
      <c r="AI801" s="72"/>
      <c r="AJ801" s="73"/>
      <c r="AK801" s="73"/>
      <c r="AL801" s="72"/>
      <c r="AM801" s="73"/>
      <c r="AN801" s="73">
        <f t="shared" si="317"/>
        <v>518</v>
      </c>
      <c r="AO801" s="19" t="str">
        <f t="shared" ca="1" si="318"/>
        <v>-</v>
      </c>
      <c r="AP801" s="17" t="str">
        <f t="shared" ca="1" si="319"/>
        <v>-</v>
      </c>
      <c r="AQ801" s="17" t="str">
        <f t="shared" ca="1" si="320"/>
        <v>-</v>
      </c>
      <c r="AR801" s="66" t="str">
        <f t="shared" ca="1" si="321"/>
        <v>-</v>
      </c>
    </row>
    <row r="802" spans="1:44" s="1" customFormat="1" ht="12" x14ac:dyDescent="0.35">
      <c r="A802" s="84"/>
      <c r="B802" s="40">
        <f t="shared" si="301"/>
        <v>799</v>
      </c>
      <c r="C802" s="41">
        <f t="shared" si="302"/>
        <v>44650</v>
      </c>
      <c r="D802" s="28">
        <f>'I Disease Parameters'!$E$6/(1000*365)</f>
        <v>2.4383561643835616E-5</v>
      </c>
      <c r="E802" s="28">
        <f>'I Disease Parameters'!$E$7/(1000*365)</f>
        <v>1.3698630136986302E-5</v>
      </c>
      <c r="F802" s="27">
        <f>(1-'I Disease Parameters'!$E$8)/'I Disease Parameters'!$E$10</f>
        <v>0.16200000000000001</v>
      </c>
      <c r="G802" s="27">
        <f>'I Disease Parameters'!$E$8/'I Disease Parameters'!$E$11</f>
        <v>3.7999999999999999E-2</v>
      </c>
      <c r="H802" s="27">
        <f>1/'I Disease Parameters'!$E$12</f>
        <v>0.05</v>
      </c>
      <c r="I802" s="27">
        <f>'I Disease Parameters'!$E$9/'I Disease Parameters'!$E$14</f>
        <v>0</v>
      </c>
      <c r="J802" s="82">
        <f t="shared" si="322"/>
        <v>2.9622548171950012</v>
      </c>
      <c r="K802" s="60">
        <f t="shared" si="323"/>
        <v>0.96147505943347544</v>
      </c>
      <c r="L802" s="30">
        <f t="shared" si="324"/>
        <v>0.98499999999999999</v>
      </c>
      <c r="M802" s="27">
        <f>J802/'I Disease Parameters'!$E$12</f>
        <v>0.14811274085975007</v>
      </c>
      <c r="N802" s="27">
        <f>K802/'I Disease Parameters'!$E$13</f>
        <v>4.8073752971673774E-2</v>
      </c>
      <c r="O802" s="27">
        <f>L802/'I Disease Parameters'!$E$13</f>
        <v>4.9250000000000002E-2</v>
      </c>
      <c r="P802" s="27">
        <f>(1-L802)/'I Disease Parameters'!$E$13</f>
        <v>7.5000000000000067E-4</v>
      </c>
      <c r="Q802" s="19">
        <f t="shared" si="303"/>
        <v>615791.7005031131</v>
      </c>
      <c r="R802" s="17">
        <f t="shared" si="304"/>
        <v>1.5927437811015419E-3</v>
      </c>
      <c r="S802" s="17">
        <f t="shared" si="305"/>
        <v>1.5780638122121809E-2</v>
      </c>
      <c r="T802" s="17">
        <f t="shared" si="306"/>
        <v>3.7016311644675779E-3</v>
      </c>
      <c r="U802" s="17">
        <f t="shared" si="307"/>
        <v>5223652.2146588191</v>
      </c>
      <c r="V802" s="17">
        <f t="shared" si="308"/>
        <v>15045.813547315944</v>
      </c>
      <c r="W802" s="17">
        <f t="shared" si="309"/>
        <v>5839443.936236945</v>
      </c>
      <c r="X802" s="18">
        <f t="shared" ca="1" si="300"/>
        <v>218477.31787760227</v>
      </c>
      <c r="Y802" s="17">
        <f t="shared" si="310"/>
        <v>133.95097758178599</v>
      </c>
      <c r="Z802" s="17">
        <f t="shared" si="311"/>
        <v>-5.5178706441765023E-5</v>
      </c>
      <c r="AA802" s="17">
        <f t="shared" si="312"/>
        <v>-5.4978122894605227E-4</v>
      </c>
      <c r="AB802" s="17">
        <f t="shared" si="313"/>
        <v>-1.2896102901304969E-4</v>
      </c>
      <c r="AC802" s="17">
        <f t="shared" si="314"/>
        <v>-71.556854705326259</v>
      </c>
      <c r="AD802" s="18">
        <f t="shared" si="315"/>
        <v>2.8729446057695895E-6</v>
      </c>
      <c r="AE802" s="19">
        <f>IF($B802&gt;$C$1,"",p_2*$Q801*($S801/$W801)+p_3*$Q801*($T801/$W801))</f>
        <v>2.744283653475478E-4</v>
      </c>
      <c r="AF802" s="17">
        <f>IF($B802&gt;$C$1,"",p_4*$R801)</f>
        <v>2.6696344298201576E-4</v>
      </c>
      <c r="AG802" s="17">
        <f>IF($B802&gt;$C$1,"",p_5*$R801)</f>
        <v>6.2621054526645659E-5</v>
      </c>
      <c r="AH802" s="18">
        <f t="shared" si="316"/>
        <v>3.2958449750866139E-4</v>
      </c>
      <c r="AI802" s="72"/>
      <c r="AJ802" s="73"/>
      <c r="AK802" s="73"/>
      <c r="AL802" s="72"/>
      <c r="AM802" s="73"/>
      <c r="AN802" s="73">
        <f t="shared" si="317"/>
        <v>518</v>
      </c>
      <c r="AO802" s="19" t="str">
        <f t="shared" ca="1" si="318"/>
        <v>-</v>
      </c>
      <c r="AP802" s="17" t="str">
        <f t="shared" ca="1" si="319"/>
        <v>-</v>
      </c>
      <c r="AQ802" s="17" t="str">
        <f t="shared" ca="1" si="320"/>
        <v>-</v>
      </c>
      <c r="AR802" s="66" t="str">
        <f t="shared" ca="1" si="321"/>
        <v>-</v>
      </c>
    </row>
    <row r="803" spans="1:44" s="1" customFormat="1" ht="12" x14ac:dyDescent="0.35">
      <c r="A803" s="84"/>
      <c r="B803" s="40">
        <f t="shared" si="301"/>
        <v>800</v>
      </c>
      <c r="C803" s="41">
        <f t="shared" si="302"/>
        <v>44651</v>
      </c>
      <c r="D803" s="28">
        <f>'I Disease Parameters'!$E$6/(1000*365)</f>
        <v>2.4383561643835616E-5</v>
      </c>
      <c r="E803" s="28">
        <f>'I Disease Parameters'!$E$7/(1000*365)</f>
        <v>1.3698630136986302E-5</v>
      </c>
      <c r="F803" s="27">
        <f>(1-'I Disease Parameters'!$E$8)/'I Disease Parameters'!$E$10</f>
        <v>0.16200000000000001</v>
      </c>
      <c r="G803" s="27">
        <f>'I Disease Parameters'!$E$8/'I Disease Parameters'!$E$11</f>
        <v>3.7999999999999999E-2</v>
      </c>
      <c r="H803" s="27">
        <f>1/'I Disease Parameters'!$E$12</f>
        <v>0.05</v>
      </c>
      <c r="I803" s="27">
        <f>'I Disease Parameters'!$E$9/'I Disease Parameters'!$E$14</f>
        <v>0</v>
      </c>
      <c r="J803" s="82">
        <f t="shared" si="322"/>
        <v>2.9622548171950012</v>
      </c>
      <c r="K803" s="60">
        <f t="shared" si="323"/>
        <v>0.96147505943347544</v>
      </c>
      <c r="L803" s="30">
        <f t="shared" si="324"/>
        <v>0.98499999999999999</v>
      </c>
      <c r="M803" s="27">
        <f>J803/'I Disease Parameters'!$E$12</f>
        <v>0.14811274085975007</v>
      </c>
      <c r="N803" s="27">
        <f>K803/'I Disease Parameters'!$E$13</f>
        <v>4.8073752971673774E-2</v>
      </c>
      <c r="O803" s="27">
        <f>L803/'I Disease Parameters'!$E$13</f>
        <v>4.9250000000000002E-2</v>
      </c>
      <c r="P803" s="27">
        <f>(1-L803)/'I Disease Parameters'!$E$13</f>
        <v>7.5000000000000067E-4</v>
      </c>
      <c r="Q803" s="19">
        <f t="shared" si="303"/>
        <v>615925.651176307</v>
      </c>
      <c r="R803" s="17">
        <f t="shared" si="304"/>
        <v>1.5394175082533378E-3</v>
      </c>
      <c r="S803" s="17">
        <f t="shared" si="305"/>
        <v>1.5249414535429209E-2</v>
      </c>
      <c r="T803" s="17">
        <f t="shared" si="306"/>
        <v>3.5770231626498323E-3</v>
      </c>
      <c r="U803" s="17">
        <f t="shared" si="307"/>
        <v>5223580.6587505043</v>
      </c>
      <c r="V803" s="17">
        <f t="shared" si="308"/>
        <v>15045.813550092167</v>
      </c>
      <c r="W803" s="17">
        <f t="shared" si="309"/>
        <v>5839506.3302926663</v>
      </c>
      <c r="X803" s="18">
        <f t="shared" ca="1" si="300"/>
        <v>218477.31787760227</v>
      </c>
      <c r="Y803" s="17">
        <f t="shared" si="310"/>
        <v>133.95067319390364</v>
      </c>
      <c r="Z803" s="17">
        <f t="shared" si="311"/>
        <v>-5.3326272848204124E-5</v>
      </c>
      <c r="AA803" s="17">
        <f t="shared" si="312"/>
        <v>-5.3122358669259982E-4</v>
      </c>
      <c r="AB803" s="17">
        <f t="shared" si="313"/>
        <v>-1.2460800181774562E-4</v>
      </c>
      <c r="AC803" s="17">
        <f t="shared" si="314"/>
        <v>-71.555908314883709</v>
      </c>
      <c r="AD803" s="18">
        <f t="shared" si="315"/>
        <v>2.7762234822148457E-6</v>
      </c>
      <c r="AE803" s="19">
        <f>IF($B803&gt;$C$1,"",p_2*$Q802*($S802/$W802)+p_3*$Q802*($T802/$W802))</f>
        <v>2.6524430178006463E-4</v>
      </c>
      <c r="AF803" s="17">
        <f>IF($B803&gt;$C$1,"",p_4*$R802)</f>
        <v>2.5802449253844979E-4</v>
      </c>
      <c r="AG803" s="17">
        <f>IF($B803&gt;$C$1,"",p_5*$R802)</f>
        <v>6.0524263681858593E-5</v>
      </c>
      <c r="AH803" s="18">
        <f t="shared" si="316"/>
        <v>3.1854875622030837E-4</v>
      </c>
      <c r="AI803" s="72"/>
      <c r="AJ803" s="73"/>
      <c r="AK803" s="73"/>
      <c r="AL803" s="72"/>
      <c r="AM803" s="73"/>
      <c r="AN803" s="73">
        <f t="shared" si="317"/>
        <v>518</v>
      </c>
      <c r="AO803" s="19" t="str">
        <f t="shared" ca="1" si="318"/>
        <v>-</v>
      </c>
      <c r="AP803" s="17" t="str">
        <f t="shared" ca="1" si="319"/>
        <v>-</v>
      </c>
      <c r="AQ803" s="17" t="str">
        <f t="shared" ca="1" si="320"/>
        <v>-</v>
      </c>
      <c r="AR803" s="66" t="str">
        <f t="shared" ca="1" si="321"/>
        <v>-</v>
      </c>
    </row>
    <row r="804" spans="1:44" s="1" customFormat="1" ht="12" x14ac:dyDescent="0.35">
      <c r="A804" s="84"/>
      <c r="B804" s="40">
        <f t="shared" si="301"/>
        <v>801</v>
      </c>
      <c r="C804" s="41">
        <f t="shared" si="302"/>
        <v>44652</v>
      </c>
      <c r="D804" s="28">
        <f>'I Disease Parameters'!$E$6/(1000*365)</f>
        <v>2.4383561643835616E-5</v>
      </c>
      <c r="E804" s="28">
        <f>'I Disease Parameters'!$E$7/(1000*365)</f>
        <v>1.3698630136986302E-5</v>
      </c>
      <c r="F804" s="27">
        <f>(1-'I Disease Parameters'!$E$8)/'I Disease Parameters'!$E$10</f>
        <v>0.16200000000000001</v>
      </c>
      <c r="G804" s="27">
        <f>'I Disease Parameters'!$E$8/'I Disease Parameters'!$E$11</f>
        <v>3.7999999999999999E-2</v>
      </c>
      <c r="H804" s="27">
        <f>1/'I Disease Parameters'!$E$12</f>
        <v>0.05</v>
      </c>
      <c r="I804" s="27">
        <f>'I Disease Parameters'!$E$9/'I Disease Parameters'!$E$14</f>
        <v>0</v>
      </c>
      <c r="J804" s="82">
        <f t="shared" si="322"/>
        <v>2.9622548171950012</v>
      </c>
      <c r="K804" s="60">
        <f t="shared" si="323"/>
        <v>0.96147505943347544</v>
      </c>
      <c r="L804" s="30">
        <f t="shared" si="324"/>
        <v>0.98499999999999999</v>
      </c>
      <c r="M804" s="27">
        <f>J804/'I Disease Parameters'!$E$12</f>
        <v>0.14811274085975007</v>
      </c>
      <c r="N804" s="27">
        <f>K804/'I Disease Parameters'!$E$13</f>
        <v>4.8073752971673774E-2</v>
      </c>
      <c r="O804" s="27">
        <f>L804/'I Disease Parameters'!$E$13</f>
        <v>4.9250000000000002E-2</v>
      </c>
      <c r="P804" s="27">
        <f>(1-L804)/'I Disease Parameters'!$E$13</f>
        <v>7.5000000000000067E-4</v>
      </c>
      <c r="Q804" s="19">
        <f t="shared" si="303"/>
        <v>616059.60154482548</v>
      </c>
      <c r="R804" s="17">
        <f t="shared" si="304"/>
        <v>1.4878813180872555E-3</v>
      </c>
      <c r="S804" s="17">
        <f t="shared" si="305"/>
        <v>1.4736120548905263E-2</v>
      </c>
      <c r="T804" s="17">
        <f t="shared" si="306"/>
        <v>3.4566208695136708E-3</v>
      </c>
      <c r="U804" s="17">
        <f t="shared" si="307"/>
        <v>5223509.1037897086</v>
      </c>
      <c r="V804" s="17">
        <f t="shared" si="308"/>
        <v>15045.813552774935</v>
      </c>
      <c r="W804" s="17">
        <f t="shared" si="309"/>
        <v>5839568.7250151569</v>
      </c>
      <c r="X804" s="18">
        <f t="shared" ca="1" si="300"/>
        <v>218477.31787760227</v>
      </c>
      <c r="Y804" s="17">
        <f t="shared" si="310"/>
        <v>133.95036851847544</v>
      </c>
      <c r="Z804" s="17">
        <f t="shared" si="311"/>
        <v>-5.1536190166082347E-5</v>
      </c>
      <c r="AA804" s="17">
        <f t="shared" si="312"/>
        <v>-5.132939865239456E-4</v>
      </c>
      <c r="AB804" s="17">
        <f t="shared" si="313"/>
        <v>-1.2040229313616153E-4</v>
      </c>
      <c r="AC804" s="17">
        <f t="shared" si="314"/>
        <v>-71.554960795678198</v>
      </c>
      <c r="AD804" s="18">
        <f t="shared" si="315"/>
        <v>2.6827674446394667E-6</v>
      </c>
      <c r="AE804" s="19">
        <f>IF($B804&gt;$C$1,"",p_2*$Q803*($S803/$W803)+p_3*$Q803*($T803/$W803))</f>
        <v>2.5636839939565715E-4</v>
      </c>
      <c r="AF804" s="17">
        <f>IF($B804&gt;$C$1,"",p_4*$R803)</f>
        <v>2.4938563633704076E-4</v>
      </c>
      <c r="AG804" s="17">
        <f>IF($B804&gt;$C$1,"",p_5*$R803)</f>
        <v>5.8497865313626836E-5</v>
      </c>
      <c r="AH804" s="18">
        <f t="shared" si="316"/>
        <v>3.0788350165066757E-4</v>
      </c>
      <c r="AI804" s="72"/>
      <c r="AJ804" s="73"/>
      <c r="AK804" s="73"/>
      <c r="AL804" s="72"/>
      <c r="AM804" s="73"/>
      <c r="AN804" s="73">
        <f t="shared" si="317"/>
        <v>518</v>
      </c>
      <c r="AO804" s="19" t="str">
        <f t="shared" ca="1" si="318"/>
        <v>-</v>
      </c>
      <c r="AP804" s="17" t="str">
        <f t="shared" ca="1" si="319"/>
        <v>-</v>
      </c>
      <c r="AQ804" s="17" t="str">
        <f t="shared" ca="1" si="320"/>
        <v>-</v>
      </c>
      <c r="AR804" s="66" t="str">
        <f t="shared" ca="1" si="321"/>
        <v>-</v>
      </c>
    </row>
    <row r="805" spans="1:44" s="1" customFormat="1" ht="12" x14ac:dyDescent="0.35">
      <c r="A805" s="84"/>
      <c r="B805" s="40">
        <f t="shared" si="301"/>
        <v>802</v>
      </c>
      <c r="C805" s="41">
        <f t="shared" si="302"/>
        <v>44653</v>
      </c>
      <c r="D805" s="28">
        <f>'I Disease Parameters'!$E$6/(1000*365)</f>
        <v>2.4383561643835616E-5</v>
      </c>
      <c r="E805" s="28">
        <f>'I Disease Parameters'!$E$7/(1000*365)</f>
        <v>1.3698630136986302E-5</v>
      </c>
      <c r="F805" s="27">
        <f>(1-'I Disease Parameters'!$E$8)/'I Disease Parameters'!$E$10</f>
        <v>0.16200000000000001</v>
      </c>
      <c r="G805" s="27">
        <f>'I Disease Parameters'!$E$8/'I Disease Parameters'!$E$11</f>
        <v>3.7999999999999999E-2</v>
      </c>
      <c r="H805" s="27">
        <f>1/'I Disease Parameters'!$E$12</f>
        <v>0.05</v>
      </c>
      <c r="I805" s="27">
        <f>'I Disease Parameters'!$E$9/'I Disease Parameters'!$E$14</f>
        <v>0</v>
      </c>
      <c r="J805" s="82">
        <f t="shared" si="322"/>
        <v>2.9622548171950012</v>
      </c>
      <c r="K805" s="60">
        <f t="shared" si="323"/>
        <v>0.96147505943347544</v>
      </c>
      <c r="L805" s="30">
        <f t="shared" si="324"/>
        <v>0.98499999999999999</v>
      </c>
      <c r="M805" s="27">
        <f>J805/'I Disease Parameters'!$E$12</f>
        <v>0.14811274085975007</v>
      </c>
      <c r="N805" s="27">
        <f>K805/'I Disease Parameters'!$E$13</f>
        <v>4.8073752971673774E-2</v>
      </c>
      <c r="O805" s="27">
        <f>L805/'I Disease Parameters'!$E$13</f>
        <v>4.9250000000000002E-2</v>
      </c>
      <c r="P805" s="27">
        <f>(1-L805)/'I Disease Parameters'!$E$13</f>
        <v>7.5000000000000067E-4</v>
      </c>
      <c r="Q805" s="19">
        <f t="shared" si="303"/>
        <v>616193.55160839111</v>
      </c>
      <c r="R805" s="17">
        <f t="shared" si="304"/>
        <v>1.4380749637838608E-3</v>
      </c>
      <c r="S805" s="17">
        <f t="shared" si="305"/>
        <v>1.4240149430325083E-2</v>
      </c>
      <c r="T805" s="17">
        <f t="shared" si="306"/>
        <v>3.3402819651544876E-3</v>
      </c>
      <c r="U805" s="17">
        <f t="shared" si="307"/>
        <v>5223437.5497775227</v>
      </c>
      <c r="V805" s="17">
        <f t="shared" si="308"/>
        <v>15045.8135553674</v>
      </c>
      <c r="W805" s="17">
        <f t="shared" si="309"/>
        <v>5839631.1204044204</v>
      </c>
      <c r="X805" s="18">
        <f t="shared" ca="1" si="300"/>
        <v>218477.31787760227</v>
      </c>
      <c r="Y805" s="17">
        <f t="shared" si="310"/>
        <v>133.95006356562953</v>
      </c>
      <c r="Z805" s="17">
        <f t="shared" si="311"/>
        <v>-4.9806354303394678E-5</v>
      </c>
      <c r="AA805" s="17">
        <f t="shared" si="312"/>
        <v>-4.9597111858017996E-4</v>
      </c>
      <c r="AB805" s="17">
        <f t="shared" si="313"/>
        <v>-1.1633890435918314E-4</v>
      </c>
      <c r="AC805" s="17">
        <f t="shared" si="314"/>
        <v>-71.554012185893953</v>
      </c>
      <c r="AD805" s="18">
        <f t="shared" si="315"/>
        <v>2.5924655346898362E-6</v>
      </c>
      <c r="AE805" s="19">
        <f>IF($B805&gt;$C$1,"",p_2*$Q804*($S804/$W804)+p_3*$Q804*($T804/$W804))</f>
        <v>2.4779029124992046E-4</v>
      </c>
      <c r="AF805" s="17">
        <f>IF($B805&gt;$C$1,"",p_4*$R804)</f>
        <v>2.410367735301354E-4</v>
      </c>
      <c r="AG805" s="17">
        <f>IF($B805&gt;$C$1,"",p_5*$R804)</f>
        <v>5.6539490087315709E-5</v>
      </c>
      <c r="AH805" s="18">
        <f t="shared" si="316"/>
        <v>2.9757626361745114E-4</v>
      </c>
      <c r="AI805" s="72"/>
      <c r="AJ805" s="73"/>
      <c r="AK805" s="73"/>
      <c r="AL805" s="72"/>
      <c r="AM805" s="73"/>
      <c r="AN805" s="73">
        <f t="shared" si="317"/>
        <v>518</v>
      </c>
      <c r="AO805" s="19" t="str">
        <f t="shared" ca="1" si="318"/>
        <v>-</v>
      </c>
      <c r="AP805" s="17" t="str">
        <f t="shared" ca="1" si="319"/>
        <v>-</v>
      </c>
      <c r="AQ805" s="17" t="str">
        <f t="shared" ca="1" si="320"/>
        <v>-</v>
      </c>
      <c r="AR805" s="66" t="str">
        <f t="shared" ca="1" si="321"/>
        <v>-</v>
      </c>
    </row>
    <row r="806" spans="1:44" s="1" customFormat="1" ht="12" x14ac:dyDescent="0.35">
      <c r="A806" s="84"/>
      <c r="B806" s="40">
        <f t="shared" si="301"/>
        <v>803</v>
      </c>
      <c r="C806" s="41">
        <f t="shared" si="302"/>
        <v>44654</v>
      </c>
      <c r="D806" s="28">
        <f>'I Disease Parameters'!$E$6/(1000*365)</f>
        <v>2.4383561643835616E-5</v>
      </c>
      <c r="E806" s="28">
        <f>'I Disease Parameters'!$E$7/(1000*365)</f>
        <v>1.3698630136986302E-5</v>
      </c>
      <c r="F806" s="27">
        <f>(1-'I Disease Parameters'!$E$8)/'I Disease Parameters'!$E$10</f>
        <v>0.16200000000000001</v>
      </c>
      <c r="G806" s="27">
        <f>'I Disease Parameters'!$E$8/'I Disease Parameters'!$E$11</f>
        <v>3.7999999999999999E-2</v>
      </c>
      <c r="H806" s="27">
        <f>1/'I Disease Parameters'!$E$12</f>
        <v>0.05</v>
      </c>
      <c r="I806" s="27">
        <f>'I Disease Parameters'!$E$9/'I Disease Parameters'!$E$14</f>
        <v>0</v>
      </c>
      <c r="J806" s="82">
        <f t="shared" si="322"/>
        <v>2.9622548171950012</v>
      </c>
      <c r="K806" s="60">
        <f t="shared" si="323"/>
        <v>0.96147505943347544</v>
      </c>
      <c r="L806" s="30">
        <f t="shared" si="324"/>
        <v>0.98499999999999999</v>
      </c>
      <c r="M806" s="27">
        <f>J806/'I Disease Parameters'!$E$12</f>
        <v>0.14811274085975007</v>
      </c>
      <c r="N806" s="27">
        <f>K806/'I Disease Parameters'!$E$13</f>
        <v>4.8073752971673774E-2</v>
      </c>
      <c r="O806" s="27">
        <f>L806/'I Disease Parameters'!$E$13</f>
        <v>4.9250000000000002E-2</v>
      </c>
      <c r="P806" s="27">
        <f>(1-L806)/'I Disease Parameters'!$E$13</f>
        <v>7.5000000000000067E-4</v>
      </c>
      <c r="Q806" s="19">
        <f t="shared" si="303"/>
        <v>616327.50136673648</v>
      </c>
      <c r="R806" s="17">
        <f t="shared" si="304"/>
        <v>1.3899402314286318E-3</v>
      </c>
      <c r="S806" s="17">
        <f t="shared" si="305"/>
        <v>1.3760915032401674E-2</v>
      </c>
      <c r="T806" s="17">
        <f t="shared" si="306"/>
        <v>3.227868958233356E-3</v>
      </c>
      <c r="U806" s="17">
        <f t="shared" si="307"/>
        <v>5223365.9967150008</v>
      </c>
      <c r="V806" s="17">
        <f t="shared" si="308"/>
        <v>15045.813557872612</v>
      </c>
      <c r="W806" s="17">
        <f t="shared" si="309"/>
        <v>5839693.5164604615</v>
      </c>
      <c r="X806" s="18">
        <f t="shared" ca="1" si="300"/>
        <v>218477.31787760227</v>
      </c>
      <c r="Y806" s="17">
        <f t="shared" si="310"/>
        <v>133.94975834537763</v>
      </c>
      <c r="Z806" s="17">
        <f t="shared" si="311"/>
        <v>-4.8134732355229002E-5</v>
      </c>
      <c r="AA806" s="17">
        <f t="shared" si="312"/>
        <v>-4.7923439792340976E-4</v>
      </c>
      <c r="AB806" s="17">
        <f t="shared" si="313"/>
        <v>-1.1241300692113165E-4</v>
      </c>
      <c r="AC806" s="17">
        <f t="shared" si="314"/>
        <v>-71.553062521852553</v>
      </c>
      <c r="AD806" s="18">
        <f t="shared" si="315"/>
        <v>2.5052122509805486E-6</v>
      </c>
      <c r="AE806" s="19">
        <f>IF($B806&gt;$C$1,"",p_2*$Q805*($S805/$W805)+p_3*$Q805*($T805/$W805))</f>
        <v>2.3949996005858141E-4</v>
      </c>
      <c r="AF806" s="17">
        <f>IF($B806&gt;$C$1,"",p_4*$R805)</f>
        <v>2.3296814413298545E-4</v>
      </c>
      <c r="AG806" s="17">
        <f>IF($B806&gt;$C$1,"",p_5*$R805)</f>
        <v>5.4646848623786705E-5</v>
      </c>
      <c r="AH806" s="18">
        <f t="shared" si="316"/>
        <v>2.8761499275677214E-4</v>
      </c>
      <c r="AI806" s="72"/>
      <c r="AJ806" s="73"/>
      <c r="AK806" s="73"/>
      <c r="AL806" s="72"/>
      <c r="AM806" s="73"/>
      <c r="AN806" s="73">
        <f t="shared" si="317"/>
        <v>518</v>
      </c>
      <c r="AO806" s="19" t="str">
        <f t="shared" ca="1" si="318"/>
        <v>-</v>
      </c>
      <c r="AP806" s="17" t="str">
        <f t="shared" ca="1" si="319"/>
        <v>-</v>
      </c>
      <c r="AQ806" s="17" t="str">
        <f t="shared" ca="1" si="320"/>
        <v>-</v>
      </c>
      <c r="AR806" s="66" t="str">
        <f t="shared" ca="1" si="321"/>
        <v>-</v>
      </c>
    </row>
    <row r="807" spans="1:44" s="1" customFormat="1" ht="12" x14ac:dyDescent="0.35">
      <c r="A807" s="84"/>
      <c r="B807" s="40" t="str">
        <f t="shared" si="301"/>
        <v/>
      </c>
      <c r="C807" s="41" t="str">
        <f t="shared" si="302"/>
        <v/>
      </c>
      <c r="D807" s="28">
        <f>'I Disease Parameters'!$E$6/(1000*365)</f>
        <v>2.4383561643835616E-5</v>
      </c>
      <c r="E807" s="28">
        <f>'I Disease Parameters'!$E$7/(1000*365)</f>
        <v>1.3698630136986302E-5</v>
      </c>
      <c r="F807" s="27">
        <f>(1-'I Disease Parameters'!$E$8)/'I Disease Parameters'!$E$10</f>
        <v>0.16200000000000001</v>
      </c>
      <c r="G807" s="27">
        <f>'I Disease Parameters'!$E$8/'I Disease Parameters'!$E$11</f>
        <v>3.7999999999999999E-2</v>
      </c>
      <c r="H807" s="27">
        <f>1/'I Disease Parameters'!$E$12</f>
        <v>0.05</v>
      </c>
      <c r="I807" s="27">
        <f>'I Disease Parameters'!$E$9/'I Disease Parameters'!$E$14</f>
        <v>0</v>
      </c>
      <c r="J807" s="82">
        <f t="shared" si="322"/>
        <v>2.9622548171950012</v>
      </c>
      <c r="K807" s="60">
        <f t="shared" si="323"/>
        <v>0.96147505943347544</v>
      </c>
      <c r="L807" s="30">
        <f t="shared" si="324"/>
        <v>0.98499999999999999</v>
      </c>
      <c r="M807" s="27">
        <f>J807/'I Disease Parameters'!$E$12</f>
        <v>0.14811274085975007</v>
      </c>
      <c r="N807" s="27">
        <f>K807/'I Disease Parameters'!$E$13</f>
        <v>4.8073752971673774E-2</v>
      </c>
      <c r="O807" s="27">
        <f>L807/'I Disease Parameters'!$E$13</f>
        <v>4.9250000000000002E-2</v>
      </c>
      <c r="P807" s="27">
        <f>(1-L807)/'I Disease Parameters'!$E$13</f>
        <v>7.5000000000000067E-4</v>
      </c>
      <c r="Q807" s="19" t="str">
        <f t="shared" si="303"/>
        <v/>
      </c>
      <c r="R807" s="17" t="str">
        <f t="shared" si="304"/>
        <v/>
      </c>
      <c r="S807" s="17" t="str">
        <f t="shared" si="305"/>
        <v/>
      </c>
      <c r="T807" s="17" t="str">
        <f t="shared" si="306"/>
        <v/>
      </c>
      <c r="U807" s="17" t="str">
        <f t="shared" si="307"/>
        <v/>
      </c>
      <c r="V807" s="17" t="str">
        <f t="shared" si="308"/>
        <v/>
      </c>
      <c r="W807" s="17" t="str">
        <f t="shared" si="309"/>
        <v/>
      </c>
      <c r="X807" s="18" t="str">
        <f t="shared" si="300"/>
        <v/>
      </c>
      <c r="Y807" s="17" t="str">
        <f t="shared" si="310"/>
        <v/>
      </c>
      <c r="Z807" s="17" t="str">
        <f t="shared" si="311"/>
        <v/>
      </c>
      <c r="AA807" s="17" t="str">
        <f t="shared" si="312"/>
        <v/>
      </c>
      <c r="AB807" s="17" t="str">
        <f t="shared" si="313"/>
        <v/>
      </c>
      <c r="AC807" s="17" t="str">
        <f t="shared" si="314"/>
        <v/>
      </c>
      <c r="AD807" s="18" t="str">
        <f t="shared" si="315"/>
        <v/>
      </c>
      <c r="AE807" s="19" t="str">
        <f>IF($B807&gt;$C$1,"",p_2*$Q806*($S806/$W806)+p_3*$Q806*($T806/$W806))</f>
        <v/>
      </c>
      <c r="AF807" s="17" t="str">
        <f>IF($B807&gt;$C$1,"",p_4*$R806)</f>
        <v/>
      </c>
      <c r="AG807" s="17" t="str">
        <f>IF($B807&gt;$C$1,"",p_5*$R806)</f>
        <v/>
      </c>
      <c r="AH807" s="18" t="str">
        <f t="shared" si="316"/>
        <v/>
      </c>
      <c r="AI807" s="72"/>
      <c r="AJ807" s="73"/>
      <c r="AK807" s="73"/>
      <c r="AL807" s="72"/>
      <c r="AM807" s="73"/>
      <c r="AN807" s="73">
        <f t="shared" si="317"/>
        <v>518</v>
      </c>
      <c r="AO807" s="19" t="str">
        <f t="shared" ca="1" si="318"/>
        <v>-</v>
      </c>
      <c r="AP807" s="17" t="str">
        <f t="shared" ca="1" si="319"/>
        <v>-</v>
      </c>
      <c r="AQ807" s="17" t="str">
        <f t="shared" ca="1" si="320"/>
        <v>-</v>
      </c>
      <c r="AR807" s="66" t="str">
        <f t="shared" ca="1" si="321"/>
        <v>-</v>
      </c>
    </row>
    <row r="808" spans="1:44" s="1" customFormat="1" ht="12" x14ac:dyDescent="0.35">
      <c r="A808" s="84"/>
      <c r="B808" s="40" t="str">
        <f t="shared" si="301"/>
        <v/>
      </c>
      <c r="C808" s="41" t="str">
        <f t="shared" si="302"/>
        <v/>
      </c>
      <c r="D808" s="28">
        <f>'I Disease Parameters'!$E$6/(1000*365)</f>
        <v>2.4383561643835616E-5</v>
      </c>
      <c r="E808" s="28">
        <f>'I Disease Parameters'!$E$7/(1000*365)</f>
        <v>1.3698630136986302E-5</v>
      </c>
      <c r="F808" s="27">
        <f>(1-'I Disease Parameters'!$E$8)/'I Disease Parameters'!$E$10</f>
        <v>0.16200000000000001</v>
      </c>
      <c r="G808" s="27">
        <f>'I Disease Parameters'!$E$8/'I Disease Parameters'!$E$11</f>
        <v>3.7999999999999999E-2</v>
      </c>
      <c r="H808" s="27">
        <f>1/'I Disease Parameters'!$E$12</f>
        <v>0.05</v>
      </c>
      <c r="I808" s="27">
        <f>'I Disease Parameters'!$E$9/'I Disease Parameters'!$E$14</f>
        <v>0</v>
      </c>
      <c r="J808" s="82">
        <f t="shared" si="322"/>
        <v>2.9622548171950012</v>
      </c>
      <c r="K808" s="60">
        <f t="shared" si="323"/>
        <v>0.96147505943347544</v>
      </c>
      <c r="L808" s="30">
        <f t="shared" si="324"/>
        <v>0.98499999999999999</v>
      </c>
      <c r="M808" s="27">
        <f>J808/'I Disease Parameters'!$E$12</f>
        <v>0.14811274085975007</v>
      </c>
      <c r="N808" s="27">
        <f>K808/'I Disease Parameters'!$E$13</f>
        <v>4.8073752971673774E-2</v>
      </c>
      <c r="O808" s="27">
        <f>L808/'I Disease Parameters'!$E$13</f>
        <v>4.9250000000000002E-2</v>
      </c>
      <c r="P808" s="27">
        <f>(1-L808)/'I Disease Parameters'!$E$13</f>
        <v>7.5000000000000067E-4</v>
      </c>
      <c r="Q808" s="19" t="str">
        <f t="shared" si="303"/>
        <v/>
      </c>
      <c r="R808" s="17" t="str">
        <f t="shared" si="304"/>
        <v/>
      </c>
      <c r="S808" s="17" t="str">
        <f t="shared" si="305"/>
        <v/>
      </c>
      <c r="T808" s="17" t="str">
        <f t="shared" si="306"/>
        <v/>
      </c>
      <c r="U808" s="17" t="str">
        <f t="shared" si="307"/>
        <v/>
      </c>
      <c r="V808" s="17" t="str">
        <f t="shared" si="308"/>
        <v/>
      </c>
      <c r="W808" s="17" t="str">
        <f t="shared" si="309"/>
        <v/>
      </c>
      <c r="X808" s="18" t="str">
        <f t="shared" si="300"/>
        <v/>
      </c>
      <c r="Y808" s="17" t="str">
        <f t="shared" si="310"/>
        <v/>
      </c>
      <c r="Z808" s="17" t="str">
        <f t="shared" si="311"/>
        <v/>
      </c>
      <c r="AA808" s="17" t="str">
        <f t="shared" si="312"/>
        <v/>
      </c>
      <c r="AB808" s="17" t="str">
        <f t="shared" si="313"/>
        <v/>
      </c>
      <c r="AC808" s="17" t="str">
        <f t="shared" si="314"/>
        <v/>
      </c>
      <c r="AD808" s="18" t="str">
        <f t="shared" si="315"/>
        <v/>
      </c>
      <c r="AE808" s="19" t="str">
        <f>IF($B808&gt;$C$1,"",p_2*$Q807*($S807/$W807)+p_3*$Q807*($T807/$W807))</f>
        <v/>
      </c>
      <c r="AF808" s="17" t="str">
        <f>IF($B808&gt;$C$1,"",p_4*$R807)</f>
        <v/>
      </c>
      <c r="AG808" s="17" t="str">
        <f>IF($B808&gt;$C$1,"",p_5*$R807)</f>
        <v/>
      </c>
      <c r="AH808" s="18" t="str">
        <f t="shared" si="316"/>
        <v/>
      </c>
      <c r="AI808" s="72"/>
      <c r="AJ808" s="73"/>
      <c r="AK808" s="73"/>
      <c r="AL808" s="72"/>
      <c r="AM808" s="73"/>
      <c r="AN808" s="73">
        <f t="shared" si="317"/>
        <v>518</v>
      </c>
      <c r="AO808" s="19" t="str">
        <f t="shared" ca="1" si="318"/>
        <v>-</v>
      </c>
      <c r="AP808" s="17" t="str">
        <f t="shared" ca="1" si="319"/>
        <v>-</v>
      </c>
      <c r="AQ808" s="17" t="str">
        <f t="shared" ca="1" si="320"/>
        <v>-</v>
      </c>
      <c r="AR808" s="66" t="str">
        <f t="shared" ca="1" si="321"/>
        <v>-</v>
      </c>
    </row>
    <row r="809" spans="1:44" s="1" customFormat="1" ht="12" x14ac:dyDescent="0.35">
      <c r="A809" s="84"/>
      <c r="B809" s="40" t="str">
        <f t="shared" si="301"/>
        <v/>
      </c>
      <c r="C809" s="41" t="str">
        <f t="shared" si="302"/>
        <v/>
      </c>
      <c r="D809" s="28">
        <f>'I Disease Parameters'!$E$6/(1000*365)</f>
        <v>2.4383561643835616E-5</v>
      </c>
      <c r="E809" s="28">
        <f>'I Disease Parameters'!$E$7/(1000*365)</f>
        <v>1.3698630136986302E-5</v>
      </c>
      <c r="F809" s="27">
        <f>(1-'I Disease Parameters'!$E$8)/'I Disease Parameters'!$E$10</f>
        <v>0.16200000000000001</v>
      </c>
      <c r="G809" s="27">
        <f>'I Disease Parameters'!$E$8/'I Disease Parameters'!$E$11</f>
        <v>3.7999999999999999E-2</v>
      </c>
      <c r="H809" s="27">
        <f>1/'I Disease Parameters'!$E$12</f>
        <v>0.05</v>
      </c>
      <c r="I809" s="27">
        <f>'I Disease Parameters'!$E$9/'I Disease Parameters'!$E$14</f>
        <v>0</v>
      </c>
      <c r="J809" s="82">
        <f t="shared" si="322"/>
        <v>2.9622548171950012</v>
      </c>
      <c r="K809" s="60">
        <f t="shared" si="323"/>
        <v>0.96147505943347544</v>
      </c>
      <c r="L809" s="30">
        <f t="shared" si="324"/>
        <v>0.98499999999999999</v>
      </c>
      <c r="M809" s="27">
        <f>J809/'I Disease Parameters'!$E$12</f>
        <v>0.14811274085975007</v>
      </c>
      <c r="N809" s="27">
        <f>K809/'I Disease Parameters'!$E$13</f>
        <v>4.8073752971673774E-2</v>
      </c>
      <c r="O809" s="27">
        <f>L809/'I Disease Parameters'!$E$13</f>
        <v>4.9250000000000002E-2</v>
      </c>
      <c r="P809" s="27">
        <f>(1-L809)/'I Disease Parameters'!$E$13</f>
        <v>7.5000000000000067E-4</v>
      </c>
      <c r="Q809" s="19" t="str">
        <f t="shared" si="303"/>
        <v/>
      </c>
      <c r="R809" s="17" t="str">
        <f t="shared" si="304"/>
        <v/>
      </c>
      <c r="S809" s="17" t="str">
        <f t="shared" si="305"/>
        <v/>
      </c>
      <c r="T809" s="17" t="str">
        <f t="shared" si="306"/>
        <v/>
      </c>
      <c r="U809" s="17" t="str">
        <f t="shared" si="307"/>
        <v/>
      </c>
      <c r="V809" s="17" t="str">
        <f t="shared" si="308"/>
        <v/>
      </c>
      <c r="W809" s="17" t="str">
        <f t="shared" si="309"/>
        <v/>
      </c>
      <c r="X809" s="18" t="str">
        <f t="shared" si="300"/>
        <v/>
      </c>
      <c r="Y809" s="17" t="str">
        <f t="shared" si="310"/>
        <v/>
      </c>
      <c r="Z809" s="17" t="str">
        <f t="shared" si="311"/>
        <v/>
      </c>
      <c r="AA809" s="17" t="str">
        <f t="shared" si="312"/>
        <v/>
      </c>
      <c r="AB809" s="17" t="str">
        <f t="shared" si="313"/>
        <v/>
      </c>
      <c r="AC809" s="17" t="str">
        <f t="shared" si="314"/>
        <v/>
      </c>
      <c r="AD809" s="18" t="str">
        <f t="shared" si="315"/>
        <v/>
      </c>
      <c r="AE809" s="19" t="str">
        <f>IF($B809&gt;$C$1,"",p_2*$Q808*($S808/$W808)+p_3*$Q808*($T808/$W808))</f>
        <v/>
      </c>
      <c r="AF809" s="17" t="str">
        <f>IF($B809&gt;$C$1,"",p_4*$R808)</f>
        <v/>
      </c>
      <c r="AG809" s="17" t="str">
        <f>IF($B809&gt;$C$1,"",p_5*$R808)</f>
        <v/>
      </c>
      <c r="AH809" s="18" t="str">
        <f t="shared" si="316"/>
        <v/>
      </c>
      <c r="AI809" s="72"/>
      <c r="AJ809" s="73"/>
      <c r="AK809" s="73"/>
      <c r="AL809" s="72"/>
      <c r="AM809" s="73"/>
      <c r="AN809" s="73">
        <f t="shared" si="317"/>
        <v>518</v>
      </c>
      <c r="AO809" s="19" t="str">
        <f t="shared" ca="1" si="318"/>
        <v>-</v>
      </c>
      <c r="AP809" s="17" t="str">
        <f t="shared" ca="1" si="319"/>
        <v>-</v>
      </c>
      <c r="AQ809" s="17" t="str">
        <f t="shared" ca="1" si="320"/>
        <v>-</v>
      </c>
      <c r="AR809" s="66" t="str">
        <f t="shared" ca="1" si="321"/>
        <v>-</v>
      </c>
    </row>
    <row r="810" spans="1:44" s="1" customFormat="1" ht="12" x14ac:dyDescent="0.35">
      <c r="A810" s="84"/>
      <c r="B810" s="40" t="str">
        <f t="shared" si="301"/>
        <v/>
      </c>
      <c r="C810" s="41" t="str">
        <f t="shared" si="302"/>
        <v/>
      </c>
      <c r="D810" s="28">
        <f>'I Disease Parameters'!$E$6/(1000*365)</f>
        <v>2.4383561643835616E-5</v>
      </c>
      <c r="E810" s="28">
        <f>'I Disease Parameters'!$E$7/(1000*365)</f>
        <v>1.3698630136986302E-5</v>
      </c>
      <c r="F810" s="27">
        <f>(1-'I Disease Parameters'!$E$8)/'I Disease Parameters'!$E$10</f>
        <v>0.16200000000000001</v>
      </c>
      <c r="G810" s="27">
        <f>'I Disease Parameters'!$E$8/'I Disease Parameters'!$E$11</f>
        <v>3.7999999999999999E-2</v>
      </c>
      <c r="H810" s="27">
        <f>1/'I Disease Parameters'!$E$12</f>
        <v>0.05</v>
      </c>
      <c r="I810" s="27">
        <f>'I Disease Parameters'!$E$9/'I Disease Parameters'!$E$14</f>
        <v>0</v>
      </c>
      <c r="J810" s="82">
        <f t="shared" si="322"/>
        <v>2.9622548171950012</v>
      </c>
      <c r="K810" s="60">
        <f t="shared" si="323"/>
        <v>0.96147505943347544</v>
      </c>
      <c r="L810" s="30">
        <f t="shared" si="324"/>
        <v>0.98499999999999999</v>
      </c>
      <c r="M810" s="27">
        <f>J810/'I Disease Parameters'!$E$12</f>
        <v>0.14811274085975007</v>
      </c>
      <c r="N810" s="27">
        <f>K810/'I Disease Parameters'!$E$13</f>
        <v>4.8073752971673774E-2</v>
      </c>
      <c r="O810" s="27">
        <f>L810/'I Disease Parameters'!$E$13</f>
        <v>4.9250000000000002E-2</v>
      </c>
      <c r="P810" s="27">
        <f>(1-L810)/'I Disease Parameters'!$E$13</f>
        <v>7.5000000000000067E-4</v>
      </c>
      <c r="Q810" s="19" t="str">
        <f t="shared" si="303"/>
        <v/>
      </c>
      <c r="R810" s="17" t="str">
        <f t="shared" si="304"/>
        <v/>
      </c>
      <c r="S810" s="17" t="str">
        <f t="shared" si="305"/>
        <v/>
      </c>
      <c r="T810" s="17" t="str">
        <f t="shared" si="306"/>
        <v/>
      </c>
      <c r="U810" s="17" t="str">
        <f t="shared" si="307"/>
        <v/>
      </c>
      <c r="V810" s="17" t="str">
        <f t="shared" si="308"/>
        <v/>
      </c>
      <c r="W810" s="17" t="str">
        <f t="shared" si="309"/>
        <v/>
      </c>
      <c r="X810" s="18" t="str">
        <f t="shared" si="300"/>
        <v/>
      </c>
      <c r="Y810" s="17" t="str">
        <f t="shared" si="310"/>
        <v/>
      </c>
      <c r="Z810" s="17" t="str">
        <f t="shared" si="311"/>
        <v/>
      </c>
      <c r="AA810" s="17" t="str">
        <f t="shared" si="312"/>
        <v/>
      </c>
      <c r="AB810" s="17" t="str">
        <f t="shared" si="313"/>
        <v/>
      </c>
      <c r="AC810" s="17" t="str">
        <f t="shared" si="314"/>
        <v/>
      </c>
      <c r="AD810" s="18" t="str">
        <f t="shared" si="315"/>
        <v/>
      </c>
      <c r="AE810" s="19" t="str">
        <f>IF($B810&gt;$C$1,"",p_2*$Q809*($S809/$W809)+p_3*$Q809*($T809/$W809))</f>
        <v/>
      </c>
      <c r="AF810" s="17" t="str">
        <f>IF($B810&gt;$C$1,"",p_4*$R809)</f>
        <v/>
      </c>
      <c r="AG810" s="17" t="str">
        <f>IF($B810&gt;$C$1,"",p_5*$R809)</f>
        <v/>
      </c>
      <c r="AH810" s="18" t="str">
        <f t="shared" si="316"/>
        <v/>
      </c>
      <c r="AI810" s="72"/>
      <c r="AJ810" s="73"/>
      <c r="AK810" s="73"/>
      <c r="AL810" s="72"/>
      <c r="AM810" s="73"/>
      <c r="AN810" s="73">
        <f t="shared" si="317"/>
        <v>518</v>
      </c>
      <c r="AO810" s="19" t="str">
        <f t="shared" ca="1" si="318"/>
        <v>-</v>
      </c>
      <c r="AP810" s="17" t="str">
        <f t="shared" ca="1" si="319"/>
        <v>-</v>
      </c>
      <c r="AQ810" s="17" t="str">
        <f t="shared" ca="1" si="320"/>
        <v>-</v>
      </c>
      <c r="AR810" s="66" t="str">
        <f t="shared" ca="1" si="321"/>
        <v>-</v>
      </c>
    </row>
    <row r="811" spans="1:44" s="1" customFormat="1" ht="12" x14ac:dyDescent="0.35">
      <c r="A811" s="84"/>
      <c r="B811" s="40" t="str">
        <f t="shared" si="301"/>
        <v/>
      </c>
      <c r="C811" s="41" t="str">
        <f t="shared" si="302"/>
        <v/>
      </c>
      <c r="D811" s="28">
        <f>'I Disease Parameters'!$E$6/(1000*365)</f>
        <v>2.4383561643835616E-5</v>
      </c>
      <c r="E811" s="28">
        <f>'I Disease Parameters'!$E$7/(1000*365)</f>
        <v>1.3698630136986302E-5</v>
      </c>
      <c r="F811" s="27">
        <f>(1-'I Disease Parameters'!$E$8)/'I Disease Parameters'!$E$10</f>
        <v>0.16200000000000001</v>
      </c>
      <c r="G811" s="27">
        <f>'I Disease Parameters'!$E$8/'I Disease Parameters'!$E$11</f>
        <v>3.7999999999999999E-2</v>
      </c>
      <c r="H811" s="27">
        <f>1/'I Disease Parameters'!$E$12</f>
        <v>0.05</v>
      </c>
      <c r="I811" s="27">
        <f>'I Disease Parameters'!$E$9/'I Disease Parameters'!$E$14</f>
        <v>0</v>
      </c>
      <c r="J811" s="82">
        <f t="shared" si="322"/>
        <v>2.9622548171950012</v>
      </c>
      <c r="K811" s="60">
        <f t="shared" si="323"/>
        <v>0.96147505943347544</v>
      </c>
      <c r="L811" s="30">
        <f t="shared" si="324"/>
        <v>0.98499999999999999</v>
      </c>
      <c r="M811" s="27">
        <f>J811/'I Disease Parameters'!$E$12</f>
        <v>0.14811274085975007</v>
      </c>
      <c r="N811" s="27">
        <f>K811/'I Disease Parameters'!$E$13</f>
        <v>4.8073752971673774E-2</v>
      </c>
      <c r="O811" s="27">
        <f>L811/'I Disease Parameters'!$E$13</f>
        <v>4.9250000000000002E-2</v>
      </c>
      <c r="P811" s="27">
        <f>(1-L811)/'I Disease Parameters'!$E$13</f>
        <v>7.5000000000000067E-4</v>
      </c>
      <c r="Q811" s="19" t="str">
        <f t="shared" si="303"/>
        <v/>
      </c>
      <c r="R811" s="17" t="str">
        <f t="shared" si="304"/>
        <v/>
      </c>
      <c r="S811" s="17" t="str">
        <f t="shared" si="305"/>
        <v/>
      </c>
      <c r="T811" s="17" t="str">
        <f t="shared" si="306"/>
        <v/>
      </c>
      <c r="U811" s="17" t="str">
        <f t="shared" si="307"/>
        <v/>
      </c>
      <c r="V811" s="17" t="str">
        <f t="shared" si="308"/>
        <v/>
      </c>
      <c r="W811" s="17" t="str">
        <f t="shared" si="309"/>
        <v/>
      </c>
      <c r="X811" s="18" t="str">
        <f t="shared" si="300"/>
        <v/>
      </c>
      <c r="Y811" s="17" t="str">
        <f t="shared" si="310"/>
        <v/>
      </c>
      <c r="Z811" s="17" t="str">
        <f t="shared" si="311"/>
        <v/>
      </c>
      <c r="AA811" s="17" t="str">
        <f t="shared" si="312"/>
        <v/>
      </c>
      <c r="AB811" s="17" t="str">
        <f t="shared" si="313"/>
        <v/>
      </c>
      <c r="AC811" s="17" t="str">
        <f t="shared" si="314"/>
        <v/>
      </c>
      <c r="AD811" s="18" t="str">
        <f t="shared" si="315"/>
        <v/>
      </c>
      <c r="AE811" s="19" t="str">
        <f>IF($B811&gt;$C$1,"",p_2*$Q810*($S810/$W810)+p_3*$Q810*($T810/$W810))</f>
        <v/>
      </c>
      <c r="AF811" s="17" t="str">
        <f>IF($B811&gt;$C$1,"",p_4*$R810)</f>
        <v/>
      </c>
      <c r="AG811" s="17" t="str">
        <f>IF($B811&gt;$C$1,"",p_5*$R810)</f>
        <v/>
      </c>
      <c r="AH811" s="18" t="str">
        <f t="shared" si="316"/>
        <v/>
      </c>
      <c r="AI811" s="72"/>
      <c r="AJ811" s="73"/>
      <c r="AK811" s="73"/>
      <c r="AL811" s="72"/>
      <c r="AM811" s="73"/>
      <c r="AN811" s="73">
        <f t="shared" si="317"/>
        <v>518</v>
      </c>
      <c r="AO811" s="19" t="str">
        <f t="shared" ca="1" si="318"/>
        <v>-</v>
      </c>
      <c r="AP811" s="17" t="str">
        <f t="shared" ca="1" si="319"/>
        <v>-</v>
      </c>
      <c r="AQ811" s="17" t="str">
        <f t="shared" ca="1" si="320"/>
        <v>-</v>
      </c>
      <c r="AR811" s="66" t="str">
        <f t="shared" ca="1" si="321"/>
        <v>-</v>
      </c>
    </row>
    <row r="812" spans="1:44" s="1" customFormat="1" ht="12" x14ac:dyDescent="0.35">
      <c r="A812" s="84"/>
      <c r="B812" s="40" t="str">
        <f t="shared" si="301"/>
        <v/>
      </c>
      <c r="C812" s="41" t="str">
        <f t="shared" si="302"/>
        <v/>
      </c>
      <c r="D812" s="28">
        <f>'I Disease Parameters'!$E$6/(1000*365)</f>
        <v>2.4383561643835616E-5</v>
      </c>
      <c r="E812" s="28">
        <f>'I Disease Parameters'!$E$7/(1000*365)</f>
        <v>1.3698630136986302E-5</v>
      </c>
      <c r="F812" s="27">
        <f>(1-'I Disease Parameters'!$E$8)/'I Disease Parameters'!$E$10</f>
        <v>0.16200000000000001</v>
      </c>
      <c r="G812" s="27">
        <f>'I Disease Parameters'!$E$8/'I Disease Parameters'!$E$11</f>
        <v>3.7999999999999999E-2</v>
      </c>
      <c r="H812" s="27">
        <f>1/'I Disease Parameters'!$E$12</f>
        <v>0.05</v>
      </c>
      <c r="I812" s="27">
        <f>'I Disease Parameters'!$E$9/'I Disease Parameters'!$E$14</f>
        <v>0</v>
      </c>
      <c r="J812" s="82">
        <f t="shared" si="322"/>
        <v>2.9622548171950012</v>
      </c>
      <c r="K812" s="60">
        <f t="shared" si="323"/>
        <v>0.96147505943347544</v>
      </c>
      <c r="L812" s="30">
        <f t="shared" si="324"/>
        <v>0.98499999999999999</v>
      </c>
      <c r="M812" s="27">
        <f>J812/'I Disease Parameters'!$E$12</f>
        <v>0.14811274085975007</v>
      </c>
      <c r="N812" s="27">
        <f>K812/'I Disease Parameters'!$E$13</f>
        <v>4.8073752971673774E-2</v>
      </c>
      <c r="O812" s="27">
        <f>L812/'I Disease Parameters'!$E$13</f>
        <v>4.9250000000000002E-2</v>
      </c>
      <c r="P812" s="27">
        <f>(1-L812)/'I Disease Parameters'!$E$13</f>
        <v>7.5000000000000067E-4</v>
      </c>
      <c r="Q812" s="19" t="str">
        <f t="shared" si="303"/>
        <v/>
      </c>
      <c r="R812" s="17" t="str">
        <f t="shared" si="304"/>
        <v/>
      </c>
      <c r="S812" s="17" t="str">
        <f t="shared" si="305"/>
        <v/>
      </c>
      <c r="T812" s="17" t="str">
        <f t="shared" si="306"/>
        <v/>
      </c>
      <c r="U812" s="17" t="str">
        <f t="shared" si="307"/>
        <v/>
      </c>
      <c r="V812" s="17" t="str">
        <f t="shared" si="308"/>
        <v/>
      </c>
      <c r="W812" s="17" t="str">
        <f t="shared" si="309"/>
        <v/>
      </c>
      <c r="X812" s="18" t="str">
        <f t="shared" si="300"/>
        <v/>
      </c>
      <c r="Y812" s="17" t="str">
        <f t="shared" si="310"/>
        <v/>
      </c>
      <c r="Z812" s="17" t="str">
        <f t="shared" si="311"/>
        <v/>
      </c>
      <c r="AA812" s="17" t="str">
        <f t="shared" si="312"/>
        <v/>
      </c>
      <c r="AB812" s="17" t="str">
        <f t="shared" si="313"/>
        <v/>
      </c>
      <c r="AC812" s="17" t="str">
        <f t="shared" si="314"/>
        <v/>
      </c>
      <c r="AD812" s="18" t="str">
        <f t="shared" si="315"/>
        <v/>
      </c>
      <c r="AE812" s="19" t="str">
        <f>IF($B812&gt;$C$1,"",p_2*$Q811*($S811/$W811)+p_3*$Q811*($T811/$W811))</f>
        <v/>
      </c>
      <c r="AF812" s="17" t="str">
        <f>IF($B812&gt;$C$1,"",p_4*$R811)</f>
        <v/>
      </c>
      <c r="AG812" s="17" t="str">
        <f>IF($B812&gt;$C$1,"",p_5*$R811)</f>
        <v/>
      </c>
      <c r="AH812" s="18" t="str">
        <f t="shared" si="316"/>
        <v/>
      </c>
      <c r="AI812" s="72"/>
      <c r="AJ812" s="73"/>
      <c r="AK812" s="73"/>
      <c r="AL812" s="72"/>
      <c r="AM812" s="73"/>
      <c r="AN812" s="73">
        <f t="shared" si="317"/>
        <v>518</v>
      </c>
      <c r="AO812" s="19" t="str">
        <f t="shared" ca="1" si="318"/>
        <v>-</v>
      </c>
      <c r="AP812" s="17" t="str">
        <f t="shared" ca="1" si="319"/>
        <v>-</v>
      </c>
      <c r="AQ812" s="17" t="str">
        <f t="shared" ca="1" si="320"/>
        <v>-</v>
      </c>
      <c r="AR812" s="66" t="str">
        <f t="shared" ca="1" si="321"/>
        <v>-</v>
      </c>
    </row>
    <row r="813" spans="1:44" s="1" customFormat="1" ht="12" x14ac:dyDescent="0.35">
      <c r="A813" s="84"/>
      <c r="B813" s="40" t="str">
        <f t="shared" si="301"/>
        <v/>
      </c>
      <c r="C813" s="41" t="str">
        <f t="shared" si="302"/>
        <v/>
      </c>
      <c r="D813" s="28">
        <f>'I Disease Parameters'!$E$6/(1000*365)</f>
        <v>2.4383561643835616E-5</v>
      </c>
      <c r="E813" s="28">
        <f>'I Disease Parameters'!$E$7/(1000*365)</f>
        <v>1.3698630136986302E-5</v>
      </c>
      <c r="F813" s="27">
        <f>(1-'I Disease Parameters'!$E$8)/'I Disease Parameters'!$E$10</f>
        <v>0.16200000000000001</v>
      </c>
      <c r="G813" s="27">
        <f>'I Disease Parameters'!$E$8/'I Disease Parameters'!$E$11</f>
        <v>3.7999999999999999E-2</v>
      </c>
      <c r="H813" s="27">
        <f>1/'I Disease Parameters'!$E$12</f>
        <v>0.05</v>
      </c>
      <c r="I813" s="27">
        <f>'I Disease Parameters'!$E$9/'I Disease Parameters'!$E$14</f>
        <v>0</v>
      </c>
      <c r="J813" s="82">
        <f t="shared" si="322"/>
        <v>2.9622548171950012</v>
      </c>
      <c r="K813" s="60">
        <f t="shared" si="323"/>
        <v>0.96147505943347544</v>
      </c>
      <c r="L813" s="30">
        <f t="shared" si="324"/>
        <v>0.98499999999999999</v>
      </c>
      <c r="M813" s="27">
        <f>J813/'I Disease Parameters'!$E$12</f>
        <v>0.14811274085975007</v>
      </c>
      <c r="N813" s="27">
        <f>K813/'I Disease Parameters'!$E$13</f>
        <v>4.8073752971673774E-2</v>
      </c>
      <c r="O813" s="27">
        <f>L813/'I Disease Parameters'!$E$13</f>
        <v>4.9250000000000002E-2</v>
      </c>
      <c r="P813" s="27">
        <f>(1-L813)/'I Disease Parameters'!$E$13</f>
        <v>7.5000000000000067E-4</v>
      </c>
      <c r="Q813" s="19" t="str">
        <f t="shared" si="303"/>
        <v/>
      </c>
      <c r="R813" s="17" t="str">
        <f t="shared" si="304"/>
        <v/>
      </c>
      <c r="S813" s="17" t="str">
        <f t="shared" si="305"/>
        <v/>
      </c>
      <c r="T813" s="17" t="str">
        <f t="shared" si="306"/>
        <v/>
      </c>
      <c r="U813" s="17" t="str">
        <f t="shared" si="307"/>
        <v/>
      </c>
      <c r="V813" s="17" t="str">
        <f t="shared" si="308"/>
        <v/>
      </c>
      <c r="W813" s="17" t="str">
        <f t="shared" si="309"/>
        <v/>
      </c>
      <c r="X813" s="18" t="str">
        <f t="shared" si="300"/>
        <v/>
      </c>
      <c r="Y813" s="17" t="str">
        <f t="shared" si="310"/>
        <v/>
      </c>
      <c r="Z813" s="17" t="str">
        <f t="shared" si="311"/>
        <v/>
      </c>
      <c r="AA813" s="17" t="str">
        <f t="shared" si="312"/>
        <v/>
      </c>
      <c r="AB813" s="17" t="str">
        <f t="shared" si="313"/>
        <v/>
      </c>
      <c r="AC813" s="17" t="str">
        <f t="shared" si="314"/>
        <v/>
      </c>
      <c r="AD813" s="18" t="str">
        <f t="shared" si="315"/>
        <v/>
      </c>
      <c r="AE813" s="19" t="str">
        <f>IF($B813&gt;$C$1,"",p_2*$Q812*($S812/$W812)+p_3*$Q812*($T812/$W812))</f>
        <v/>
      </c>
      <c r="AF813" s="17" t="str">
        <f>IF($B813&gt;$C$1,"",p_4*$R812)</f>
        <v/>
      </c>
      <c r="AG813" s="17" t="str">
        <f>IF($B813&gt;$C$1,"",p_5*$R812)</f>
        <v/>
      </c>
      <c r="AH813" s="18" t="str">
        <f t="shared" si="316"/>
        <v/>
      </c>
      <c r="AI813" s="72"/>
      <c r="AJ813" s="73"/>
      <c r="AK813" s="73"/>
      <c r="AL813" s="72"/>
      <c r="AM813" s="73"/>
      <c r="AN813" s="73">
        <f t="shared" si="317"/>
        <v>518</v>
      </c>
      <c r="AO813" s="19" t="str">
        <f t="shared" ca="1" si="318"/>
        <v>-</v>
      </c>
      <c r="AP813" s="17" t="str">
        <f t="shared" ca="1" si="319"/>
        <v>-</v>
      </c>
      <c r="AQ813" s="17" t="str">
        <f t="shared" ca="1" si="320"/>
        <v>-</v>
      </c>
      <c r="AR813" s="66" t="str">
        <f t="shared" ca="1" si="321"/>
        <v>-</v>
      </c>
    </row>
    <row r="814" spans="1:44" s="1" customFormat="1" ht="12" x14ac:dyDescent="0.35">
      <c r="A814" s="84"/>
      <c r="B814" s="40" t="str">
        <f t="shared" si="301"/>
        <v/>
      </c>
      <c r="C814" s="41" t="str">
        <f t="shared" si="302"/>
        <v/>
      </c>
      <c r="D814" s="28">
        <f>'I Disease Parameters'!$E$6/(1000*365)</f>
        <v>2.4383561643835616E-5</v>
      </c>
      <c r="E814" s="28">
        <f>'I Disease Parameters'!$E$7/(1000*365)</f>
        <v>1.3698630136986302E-5</v>
      </c>
      <c r="F814" s="27">
        <f>(1-'I Disease Parameters'!$E$8)/'I Disease Parameters'!$E$10</f>
        <v>0.16200000000000001</v>
      </c>
      <c r="G814" s="27">
        <f>'I Disease Parameters'!$E$8/'I Disease Parameters'!$E$11</f>
        <v>3.7999999999999999E-2</v>
      </c>
      <c r="H814" s="27">
        <f>1/'I Disease Parameters'!$E$12</f>
        <v>0.05</v>
      </c>
      <c r="I814" s="27">
        <f>'I Disease Parameters'!$E$9/'I Disease Parameters'!$E$14</f>
        <v>0</v>
      </c>
      <c r="J814" s="82">
        <f t="shared" si="322"/>
        <v>2.9622548171950012</v>
      </c>
      <c r="K814" s="60">
        <f t="shared" si="323"/>
        <v>0.96147505943347544</v>
      </c>
      <c r="L814" s="30">
        <f t="shared" si="324"/>
        <v>0.98499999999999999</v>
      </c>
      <c r="M814" s="27">
        <f>J814/'I Disease Parameters'!$E$12</f>
        <v>0.14811274085975007</v>
      </c>
      <c r="N814" s="27">
        <f>K814/'I Disease Parameters'!$E$13</f>
        <v>4.8073752971673774E-2</v>
      </c>
      <c r="O814" s="27">
        <f>L814/'I Disease Parameters'!$E$13</f>
        <v>4.9250000000000002E-2</v>
      </c>
      <c r="P814" s="27">
        <f>(1-L814)/'I Disease Parameters'!$E$13</f>
        <v>7.5000000000000067E-4</v>
      </c>
      <c r="Q814" s="19" t="str">
        <f t="shared" si="303"/>
        <v/>
      </c>
      <c r="R814" s="17" t="str">
        <f t="shared" si="304"/>
        <v/>
      </c>
      <c r="S814" s="17" t="str">
        <f t="shared" si="305"/>
        <v/>
      </c>
      <c r="T814" s="17" t="str">
        <f t="shared" si="306"/>
        <v/>
      </c>
      <c r="U814" s="17" t="str">
        <f t="shared" si="307"/>
        <v/>
      </c>
      <c r="V814" s="17" t="str">
        <f t="shared" si="308"/>
        <v/>
      </c>
      <c r="W814" s="17" t="str">
        <f t="shared" si="309"/>
        <v/>
      </c>
      <c r="X814" s="18" t="str">
        <f t="shared" si="300"/>
        <v/>
      </c>
      <c r="Y814" s="17" t="str">
        <f t="shared" si="310"/>
        <v/>
      </c>
      <c r="Z814" s="17" t="str">
        <f t="shared" si="311"/>
        <v/>
      </c>
      <c r="AA814" s="17" t="str">
        <f t="shared" si="312"/>
        <v/>
      </c>
      <c r="AB814" s="17" t="str">
        <f t="shared" si="313"/>
        <v/>
      </c>
      <c r="AC814" s="17" t="str">
        <f t="shared" si="314"/>
        <v/>
      </c>
      <c r="AD814" s="18" t="str">
        <f t="shared" si="315"/>
        <v/>
      </c>
      <c r="AE814" s="19" t="str">
        <f>IF($B814&gt;$C$1,"",p_2*$Q813*($S813/$W813)+p_3*$Q813*($T813/$W813))</f>
        <v/>
      </c>
      <c r="AF814" s="17" t="str">
        <f>IF($B814&gt;$C$1,"",p_4*$R813)</f>
        <v/>
      </c>
      <c r="AG814" s="17" t="str">
        <f>IF($B814&gt;$C$1,"",p_5*$R813)</f>
        <v/>
      </c>
      <c r="AH814" s="18" t="str">
        <f t="shared" si="316"/>
        <v/>
      </c>
      <c r="AI814" s="72"/>
      <c r="AJ814" s="73"/>
      <c r="AK814" s="73"/>
      <c r="AL814" s="72"/>
      <c r="AM814" s="73"/>
      <c r="AN814" s="73">
        <f t="shared" si="317"/>
        <v>518</v>
      </c>
      <c r="AO814" s="19" t="str">
        <f t="shared" ca="1" si="318"/>
        <v>-</v>
      </c>
      <c r="AP814" s="17" t="str">
        <f t="shared" ca="1" si="319"/>
        <v>-</v>
      </c>
      <c r="AQ814" s="17" t="str">
        <f t="shared" ca="1" si="320"/>
        <v>-</v>
      </c>
      <c r="AR814" s="66" t="str">
        <f t="shared" ca="1" si="321"/>
        <v>-</v>
      </c>
    </row>
    <row r="815" spans="1:44" s="1" customFormat="1" ht="12" x14ac:dyDescent="0.35">
      <c r="A815" s="84"/>
      <c r="B815" s="40" t="str">
        <f t="shared" si="301"/>
        <v/>
      </c>
      <c r="C815" s="41" t="str">
        <f t="shared" si="302"/>
        <v/>
      </c>
      <c r="D815" s="28">
        <f>'I Disease Parameters'!$E$6/(1000*365)</f>
        <v>2.4383561643835616E-5</v>
      </c>
      <c r="E815" s="28">
        <f>'I Disease Parameters'!$E$7/(1000*365)</f>
        <v>1.3698630136986302E-5</v>
      </c>
      <c r="F815" s="27">
        <f>(1-'I Disease Parameters'!$E$8)/'I Disease Parameters'!$E$10</f>
        <v>0.16200000000000001</v>
      </c>
      <c r="G815" s="27">
        <f>'I Disease Parameters'!$E$8/'I Disease Parameters'!$E$11</f>
        <v>3.7999999999999999E-2</v>
      </c>
      <c r="H815" s="27">
        <f>1/'I Disease Parameters'!$E$12</f>
        <v>0.05</v>
      </c>
      <c r="I815" s="27">
        <f>'I Disease Parameters'!$E$9/'I Disease Parameters'!$E$14</f>
        <v>0</v>
      </c>
      <c r="J815" s="82">
        <f t="shared" si="322"/>
        <v>2.9622548171950012</v>
      </c>
      <c r="K815" s="60">
        <f t="shared" si="323"/>
        <v>0.96147505943347544</v>
      </c>
      <c r="L815" s="30">
        <f t="shared" si="324"/>
        <v>0.98499999999999999</v>
      </c>
      <c r="M815" s="27">
        <f>J815/'I Disease Parameters'!$E$12</f>
        <v>0.14811274085975007</v>
      </c>
      <c r="N815" s="27">
        <f>K815/'I Disease Parameters'!$E$13</f>
        <v>4.8073752971673774E-2</v>
      </c>
      <c r="O815" s="27">
        <f>L815/'I Disease Parameters'!$E$13</f>
        <v>4.9250000000000002E-2</v>
      </c>
      <c r="P815" s="27">
        <f>(1-L815)/'I Disease Parameters'!$E$13</f>
        <v>7.5000000000000067E-4</v>
      </c>
      <c r="Q815" s="19" t="str">
        <f t="shared" si="303"/>
        <v/>
      </c>
      <c r="R815" s="17" t="str">
        <f t="shared" si="304"/>
        <v/>
      </c>
      <c r="S815" s="17" t="str">
        <f t="shared" si="305"/>
        <v/>
      </c>
      <c r="T815" s="17" t="str">
        <f t="shared" si="306"/>
        <v/>
      </c>
      <c r="U815" s="17" t="str">
        <f t="shared" si="307"/>
        <v/>
      </c>
      <c r="V815" s="17" t="str">
        <f t="shared" si="308"/>
        <v/>
      </c>
      <c r="W815" s="17" t="str">
        <f t="shared" si="309"/>
        <v/>
      </c>
      <c r="X815" s="18" t="str">
        <f t="shared" si="300"/>
        <v/>
      </c>
      <c r="Y815" s="17" t="str">
        <f t="shared" si="310"/>
        <v/>
      </c>
      <c r="Z815" s="17" t="str">
        <f t="shared" si="311"/>
        <v/>
      </c>
      <c r="AA815" s="17" t="str">
        <f t="shared" si="312"/>
        <v/>
      </c>
      <c r="AB815" s="17" t="str">
        <f t="shared" si="313"/>
        <v/>
      </c>
      <c r="AC815" s="17" t="str">
        <f t="shared" si="314"/>
        <v/>
      </c>
      <c r="AD815" s="18" t="str">
        <f t="shared" si="315"/>
        <v/>
      </c>
      <c r="AE815" s="19" t="str">
        <f>IF($B815&gt;$C$1,"",p_2*$Q814*($S814/$W814)+p_3*$Q814*($T814/$W814))</f>
        <v/>
      </c>
      <c r="AF815" s="17" t="str">
        <f>IF($B815&gt;$C$1,"",p_4*$R814)</f>
        <v/>
      </c>
      <c r="AG815" s="17" t="str">
        <f>IF($B815&gt;$C$1,"",p_5*$R814)</f>
        <v/>
      </c>
      <c r="AH815" s="18" t="str">
        <f t="shared" si="316"/>
        <v/>
      </c>
      <c r="AI815" s="72"/>
      <c r="AJ815" s="73"/>
      <c r="AK815" s="73"/>
      <c r="AL815" s="72"/>
      <c r="AM815" s="73"/>
      <c r="AN815" s="73">
        <f t="shared" si="317"/>
        <v>518</v>
      </c>
      <c r="AO815" s="19" t="str">
        <f t="shared" ca="1" si="318"/>
        <v>-</v>
      </c>
      <c r="AP815" s="17" t="str">
        <f t="shared" ca="1" si="319"/>
        <v>-</v>
      </c>
      <c r="AQ815" s="17" t="str">
        <f t="shared" ca="1" si="320"/>
        <v>-</v>
      </c>
      <c r="AR815" s="66" t="str">
        <f t="shared" ca="1" si="321"/>
        <v>-</v>
      </c>
    </row>
    <row r="816" spans="1:44" s="1" customFormat="1" ht="12" x14ac:dyDescent="0.35">
      <c r="A816" s="84"/>
      <c r="B816" s="40" t="str">
        <f t="shared" si="301"/>
        <v/>
      </c>
      <c r="C816" s="41" t="str">
        <f t="shared" si="302"/>
        <v/>
      </c>
      <c r="D816" s="28">
        <f>'I Disease Parameters'!$E$6/(1000*365)</f>
        <v>2.4383561643835616E-5</v>
      </c>
      <c r="E816" s="28">
        <f>'I Disease Parameters'!$E$7/(1000*365)</f>
        <v>1.3698630136986302E-5</v>
      </c>
      <c r="F816" s="27">
        <f>(1-'I Disease Parameters'!$E$8)/'I Disease Parameters'!$E$10</f>
        <v>0.16200000000000001</v>
      </c>
      <c r="G816" s="27">
        <f>'I Disease Parameters'!$E$8/'I Disease Parameters'!$E$11</f>
        <v>3.7999999999999999E-2</v>
      </c>
      <c r="H816" s="27">
        <f>1/'I Disease Parameters'!$E$12</f>
        <v>0.05</v>
      </c>
      <c r="I816" s="27">
        <f>'I Disease Parameters'!$E$9/'I Disease Parameters'!$E$14</f>
        <v>0</v>
      </c>
      <c r="J816" s="82">
        <f t="shared" si="322"/>
        <v>2.9622548171950012</v>
      </c>
      <c r="K816" s="60">
        <f t="shared" si="323"/>
        <v>0.96147505943347544</v>
      </c>
      <c r="L816" s="30">
        <f t="shared" si="324"/>
        <v>0.98499999999999999</v>
      </c>
      <c r="M816" s="27">
        <f>J816/'I Disease Parameters'!$E$12</f>
        <v>0.14811274085975007</v>
      </c>
      <c r="N816" s="27">
        <f>K816/'I Disease Parameters'!$E$13</f>
        <v>4.8073752971673774E-2</v>
      </c>
      <c r="O816" s="27">
        <f>L816/'I Disease Parameters'!$E$13</f>
        <v>4.9250000000000002E-2</v>
      </c>
      <c r="P816" s="27">
        <f>(1-L816)/'I Disease Parameters'!$E$13</f>
        <v>7.5000000000000067E-4</v>
      </c>
      <c r="Q816" s="19" t="str">
        <f t="shared" si="303"/>
        <v/>
      </c>
      <c r="R816" s="17" t="str">
        <f t="shared" si="304"/>
        <v/>
      </c>
      <c r="S816" s="17" t="str">
        <f t="shared" si="305"/>
        <v/>
      </c>
      <c r="T816" s="17" t="str">
        <f t="shared" si="306"/>
        <v/>
      </c>
      <c r="U816" s="17" t="str">
        <f t="shared" si="307"/>
        <v/>
      </c>
      <c r="V816" s="17" t="str">
        <f t="shared" si="308"/>
        <v/>
      </c>
      <c r="W816" s="17" t="str">
        <f t="shared" si="309"/>
        <v/>
      </c>
      <c r="X816" s="18" t="str">
        <f t="shared" si="300"/>
        <v/>
      </c>
      <c r="Y816" s="17" t="str">
        <f t="shared" si="310"/>
        <v/>
      </c>
      <c r="Z816" s="17" t="str">
        <f t="shared" si="311"/>
        <v/>
      </c>
      <c r="AA816" s="17" t="str">
        <f t="shared" si="312"/>
        <v/>
      </c>
      <c r="AB816" s="17" t="str">
        <f t="shared" si="313"/>
        <v/>
      </c>
      <c r="AC816" s="17" t="str">
        <f t="shared" si="314"/>
        <v/>
      </c>
      <c r="AD816" s="18" t="str">
        <f t="shared" si="315"/>
        <v/>
      </c>
      <c r="AE816" s="19" t="str">
        <f>IF($B816&gt;$C$1,"",p_2*$Q815*($S815/$W815)+p_3*$Q815*($T815/$W815))</f>
        <v/>
      </c>
      <c r="AF816" s="17" t="str">
        <f>IF($B816&gt;$C$1,"",p_4*$R815)</f>
        <v/>
      </c>
      <c r="AG816" s="17" t="str">
        <f>IF($B816&gt;$C$1,"",p_5*$R815)</f>
        <v/>
      </c>
      <c r="AH816" s="18" t="str">
        <f t="shared" si="316"/>
        <v/>
      </c>
      <c r="AI816" s="72"/>
      <c r="AJ816" s="73"/>
      <c r="AK816" s="73"/>
      <c r="AL816" s="72"/>
      <c r="AM816" s="73"/>
      <c r="AN816" s="73">
        <f t="shared" si="317"/>
        <v>518</v>
      </c>
      <c r="AO816" s="19" t="str">
        <f t="shared" ca="1" si="318"/>
        <v>-</v>
      </c>
      <c r="AP816" s="17" t="str">
        <f t="shared" ca="1" si="319"/>
        <v>-</v>
      </c>
      <c r="AQ816" s="17" t="str">
        <f t="shared" ca="1" si="320"/>
        <v>-</v>
      </c>
      <c r="AR816" s="66" t="str">
        <f t="shared" ca="1" si="321"/>
        <v>-</v>
      </c>
    </row>
    <row r="817" spans="1:44" s="1" customFormat="1" ht="12" x14ac:dyDescent="0.35">
      <c r="A817" s="84"/>
      <c r="B817" s="40" t="str">
        <f t="shared" si="301"/>
        <v/>
      </c>
      <c r="C817" s="41" t="str">
        <f t="shared" si="302"/>
        <v/>
      </c>
      <c r="D817" s="28">
        <f>'I Disease Parameters'!$E$6/(1000*365)</f>
        <v>2.4383561643835616E-5</v>
      </c>
      <c r="E817" s="28">
        <f>'I Disease Parameters'!$E$7/(1000*365)</f>
        <v>1.3698630136986302E-5</v>
      </c>
      <c r="F817" s="27">
        <f>(1-'I Disease Parameters'!$E$8)/'I Disease Parameters'!$E$10</f>
        <v>0.16200000000000001</v>
      </c>
      <c r="G817" s="27">
        <f>'I Disease Parameters'!$E$8/'I Disease Parameters'!$E$11</f>
        <v>3.7999999999999999E-2</v>
      </c>
      <c r="H817" s="27">
        <f>1/'I Disease Parameters'!$E$12</f>
        <v>0.05</v>
      </c>
      <c r="I817" s="27">
        <f>'I Disease Parameters'!$E$9/'I Disease Parameters'!$E$14</f>
        <v>0</v>
      </c>
      <c r="J817" s="82">
        <f t="shared" si="322"/>
        <v>2.9622548171950012</v>
      </c>
      <c r="K817" s="60">
        <f t="shared" si="323"/>
        <v>0.96147505943347544</v>
      </c>
      <c r="L817" s="30">
        <f t="shared" si="324"/>
        <v>0.98499999999999999</v>
      </c>
      <c r="M817" s="27">
        <f>J817/'I Disease Parameters'!$E$12</f>
        <v>0.14811274085975007</v>
      </c>
      <c r="N817" s="27">
        <f>K817/'I Disease Parameters'!$E$13</f>
        <v>4.8073752971673774E-2</v>
      </c>
      <c r="O817" s="27">
        <f>L817/'I Disease Parameters'!$E$13</f>
        <v>4.9250000000000002E-2</v>
      </c>
      <c r="P817" s="27">
        <f>(1-L817)/'I Disease Parameters'!$E$13</f>
        <v>7.5000000000000067E-4</v>
      </c>
      <c r="Q817" s="19" t="str">
        <f t="shared" si="303"/>
        <v/>
      </c>
      <c r="R817" s="17" t="str">
        <f t="shared" si="304"/>
        <v/>
      </c>
      <c r="S817" s="17" t="str">
        <f t="shared" si="305"/>
        <v/>
      </c>
      <c r="T817" s="17" t="str">
        <f t="shared" si="306"/>
        <v/>
      </c>
      <c r="U817" s="17" t="str">
        <f t="shared" si="307"/>
        <v/>
      </c>
      <c r="V817" s="17" t="str">
        <f t="shared" si="308"/>
        <v/>
      </c>
      <c r="W817" s="17" t="str">
        <f t="shared" si="309"/>
        <v/>
      </c>
      <c r="X817" s="18" t="str">
        <f t="shared" si="300"/>
        <v/>
      </c>
      <c r="Y817" s="17" t="str">
        <f t="shared" si="310"/>
        <v/>
      </c>
      <c r="Z817" s="17" t="str">
        <f t="shared" si="311"/>
        <v/>
      </c>
      <c r="AA817" s="17" t="str">
        <f t="shared" si="312"/>
        <v/>
      </c>
      <c r="AB817" s="17" t="str">
        <f t="shared" si="313"/>
        <v/>
      </c>
      <c r="AC817" s="17" t="str">
        <f t="shared" si="314"/>
        <v/>
      </c>
      <c r="AD817" s="18" t="str">
        <f t="shared" si="315"/>
        <v/>
      </c>
      <c r="AE817" s="19" t="str">
        <f>IF($B817&gt;$C$1,"",p_2*$Q816*($S816/$W816)+p_3*$Q816*($T816/$W816))</f>
        <v/>
      </c>
      <c r="AF817" s="17" t="str">
        <f>IF($B817&gt;$C$1,"",p_4*$R816)</f>
        <v/>
      </c>
      <c r="AG817" s="17" t="str">
        <f>IF($B817&gt;$C$1,"",p_5*$R816)</f>
        <v/>
      </c>
      <c r="AH817" s="18" t="str">
        <f t="shared" si="316"/>
        <v/>
      </c>
      <c r="AI817" s="72"/>
      <c r="AJ817" s="73"/>
      <c r="AK817" s="73"/>
      <c r="AL817" s="72"/>
      <c r="AM817" s="73"/>
      <c r="AN817" s="73">
        <f t="shared" si="317"/>
        <v>518</v>
      </c>
      <c r="AO817" s="19" t="str">
        <f t="shared" ca="1" si="318"/>
        <v>-</v>
      </c>
      <c r="AP817" s="17" t="str">
        <f t="shared" ca="1" si="319"/>
        <v>-</v>
      </c>
      <c r="AQ817" s="17" t="str">
        <f t="shared" ca="1" si="320"/>
        <v>-</v>
      </c>
      <c r="AR817" s="66" t="str">
        <f t="shared" ca="1" si="321"/>
        <v>-</v>
      </c>
    </row>
    <row r="818" spans="1:44" s="1" customFormat="1" ht="12" x14ac:dyDescent="0.35">
      <c r="A818" s="84"/>
      <c r="B818" s="40" t="str">
        <f t="shared" si="301"/>
        <v/>
      </c>
      <c r="C818" s="41" t="str">
        <f t="shared" si="302"/>
        <v/>
      </c>
      <c r="D818" s="28">
        <f>'I Disease Parameters'!$E$6/(1000*365)</f>
        <v>2.4383561643835616E-5</v>
      </c>
      <c r="E818" s="28">
        <f>'I Disease Parameters'!$E$7/(1000*365)</f>
        <v>1.3698630136986302E-5</v>
      </c>
      <c r="F818" s="27">
        <f>(1-'I Disease Parameters'!$E$8)/'I Disease Parameters'!$E$10</f>
        <v>0.16200000000000001</v>
      </c>
      <c r="G818" s="27">
        <f>'I Disease Parameters'!$E$8/'I Disease Parameters'!$E$11</f>
        <v>3.7999999999999999E-2</v>
      </c>
      <c r="H818" s="27">
        <f>1/'I Disease Parameters'!$E$12</f>
        <v>0.05</v>
      </c>
      <c r="I818" s="27">
        <f>'I Disease Parameters'!$E$9/'I Disease Parameters'!$E$14</f>
        <v>0</v>
      </c>
      <c r="J818" s="82">
        <f t="shared" si="322"/>
        <v>2.9622548171950012</v>
      </c>
      <c r="K818" s="60">
        <f t="shared" si="323"/>
        <v>0.96147505943347544</v>
      </c>
      <c r="L818" s="30">
        <f t="shared" si="324"/>
        <v>0.98499999999999999</v>
      </c>
      <c r="M818" s="27">
        <f>J818/'I Disease Parameters'!$E$12</f>
        <v>0.14811274085975007</v>
      </c>
      <c r="N818" s="27">
        <f>K818/'I Disease Parameters'!$E$13</f>
        <v>4.8073752971673774E-2</v>
      </c>
      <c r="O818" s="27">
        <f>L818/'I Disease Parameters'!$E$13</f>
        <v>4.9250000000000002E-2</v>
      </c>
      <c r="P818" s="27">
        <f>(1-L818)/'I Disease Parameters'!$E$13</f>
        <v>7.5000000000000067E-4</v>
      </c>
      <c r="Q818" s="19" t="str">
        <f t="shared" si="303"/>
        <v/>
      </c>
      <c r="R818" s="17" t="str">
        <f t="shared" si="304"/>
        <v/>
      </c>
      <c r="S818" s="17" t="str">
        <f t="shared" si="305"/>
        <v/>
      </c>
      <c r="T818" s="17" t="str">
        <f t="shared" si="306"/>
        <v/>
      </c>
      <c r="U818" s="17" t="str">
        <f t="shared" si="307"/>
        <v/>
      </c>
      <c r="V818" s="17" t="str">
        <f t="shared" si="308"/>
        <v/>
      </c>
      <c r="W818" s="17" t="str">
        <f t="shared" si="309"/>
        <v/>
      </c>
      <c r="X818" s="18" t="str">
        <f t="shared" si="300"/>
        <v/>
      </c>
      <c r="Y818" s="17" t="str">
        <f t="shared" si="310"/>
        <v/>
      </c>
      <c r="Z818" s="17" t="str">
        <f t="shared" si="311"/>
        <v/>
      </c>
      <c r="AA818" s="17" t="str">
        <f t="shared" si="312"/>
        <v/>
      </c>
      <c r="AB818" s="17" t="str">
        <f t="shared" si="313"/>
        <v/>
      </c>
      <c r="AC818" s="17" t="str">
        <f t="shared" si="314"/>
        <v/>
      </c>
      <c r="AD818" s="18" t="str">
        <f t="shared" si="315"/>
        <v/>
      </c>
      <c r="AE818" s="19" t="str">
        <f>IF($B818&gt;$C$1,"",p_2*$Q817*($S817/$W817)+p_3*$Q817*($T817/$W817))</f>
        <v/>
      </c>
      <c r="AF818" s="17" t="str">
        <f>IF($B818&gt;$C$1,"",p_4*$R817)</f>
        <v/>
      </c>
      <c r="AG818" s="17" t="str">
        <f>IF($B818&gt;$C$1,"",p_5*$R817)</f>
        <v/>
      </c>
      <c r="AH818" s="18" t="str">
        <f t="shared" si="316"/>
        <v/>
      </c>
      <c r="AI818" s="72"/>
      <c r="AJ818" s="73"/>
      <c r="AK818" s="73"/>
      <c r="AL818" s="72"/>
      <c r="AM818" s="73"/>
      <c r="AN818" s="73">
        <f t="shared" si="317"/>
        <v>518</v>
      </c>
      <c r="AO818" s="19" t="str">
        <f t="shared" ca="1" si="318"/>
        <v>-</v>
      </c>
      <c r="AP818" s="17" t="str">
        <f t="shared" ca="1" si="319"/>
        <v>-</v>
      </c>
      <c r="AQ818" s="17" t="str">
        <f t="shared" ca="1" si="320"/>
        <v>-</v>
      </c>
      <c r="AR818" s="66" t="str">
        <f t="shared" ca="1" si="321"/>
        <v>-</v>
      </c>
    </row>
    <row r="819" spans="1:44" s="1" customFormat="1" ht="12" x14ac:dyDescent="0.35">
      <c r="A819" s="84"/>
      <c r="B819" s="40" t="str">
        <f t="shared" si="301"/>
        <v/>
      </c>
      <c r="C819" s="41" t="str">
        <f t="shared" si="302"/>
        <v/>
      </c>
      <c r="D819" s="28">
        <f>'I Disease Parameters'!$E$6/(1000*365)</f>
        <v>2.4383561643835616E-5</v>
      </c>
      <c r="E819" s="28">
        <f>'I Disease Parameters'!$E$7/(1000*365)</f>
        <v>1.3698630136986302E-5</v>
      </c>
      <c r="F819" s="27">
        <f>(1-'I Disease Parameters'!$E$8)/'I Disease Parameters'!$E$10</f>
        <v>0.16200000000000001</v>
      </c>
      <c r="G819" s="27">
        <f>'I Disease Parameters'!$E$8/'I Disease Parameters'!$E$11</f>
        <v>3.7999999999999999E-2</v>
      </c>
      <c r="H819" s="27">
        <f>1/'I Disease Parameters'!$E$12</f>
        <v>0.05</v>
      </c>
      <c r="I819" s="27">
        <f>'I Disease Parameters'!$E$9/'I Disease Parameters'!$E$14</f>
        <v>0</v>
      </c>
      <c r="J819" s="82">
        <f t="shared" si="322"/>
        <v>2.9622548171950012</v>
      </c>
      <c r="K819" s="60">
        <f t="shared" si="323"/>
        <v>0.96147505943347544</v>
      </c>
      <c r="L819" s="30">
        <f t="shared" si="324"/>
        <v>0.98499999999999999</v>
      </c>
      <c r="M819" s="27">
        <f>J819/'I Disease Parameters'!$E$12</f>
        <v>0.14811274085975007</v>
      </c>
      <c r="N819" s="27">
        <f>K819/'I Disease Parameters'!$E$13</f>
        <v>4.8073752971673774E-2</v>
      </c>
      <c r="O819" s="27">
        <f>L819/'I Disease Parameters'!$E$13</f>
        <v>4.9250000000000002E-2</v>
      </c>
      <c r="P819" s="27">
        <f>(1-L819)/'I Disease Parameters'!$E$13</f>
        <v>7.5000000000000067E-4</v>
      </c>
      <c r="Q819" s="19" t="str">
        <f t="shared" si="303"/>
        <v/>
      </c>
      <c r="R819" s="17" t="str">
        <f t="shared" si="304"/>
        <v/>
      </c>
      <c r="S819" s="17" t="str">
        <f t="shared" si="305"/>
        <v/>
      </c>
      <c r="T819" s="17" t="str">
        <f t="shared" si="306"/>
        <v/>
      </c>
      <c r="U819" s="17" t="str">
        <f t="shared" si="307"/>
        <v/>
      </c>
      <c r="V819" s="17" t="str">
        <f t="shared" si="308"/>
        <v/>
      </c>
      <c r="W819" s="17" t="str">
        <f t="shared" si="309"/>
        <v/>
      </c>
      <c r="X819" s="18" t="str">
        <f t="shared" si="300"/>
        <v/>
      </c>
      <c r="Y819" s="17" t="str">
        <f t="shared" si="310"/>
        <v/>
      </c>
      <c r="Z819" s="17" t="str">
        <f t="shared" si="311"/>
        <v/>
      </c>
      <c r="AA819" s="17" t="str">
        <f t="shared" si="312"/>
        <v/>
      </c>
      <c r="AB819" s="17" t="str">
        <f t="shared" si="313"/>
        <v/>
      </c>
      <c r="AC819" s="17" t="str">
        <f t="shared" si="314"/>
        <v/>
      </c>
      <c r="AD819" s="18" t="str">
        <f t="shared" si="315"/>
        <v/>
      </c>
      <c r="AE819" s="19" t="str">
        <f>IF($B819&gt;$C$1,"",p_2*$Q818*($S818/$W818)+p_3*$Q818*($T818/$W818))</f>
        <v/>
      </c>
      <c r="AF819" s="17" t="str">
        <f>IF($B819&gt;$C$1,"",p_4*$R818)</f>
        <v/>
      </c>
      <c r="AG819" s="17" t="str">
        <f>IF($B819&gt;$C$1,"",p_5*$R818)</f>
        <v/>
      </c>
      <c r="AH819" s="18" t="str">
        <f t="shared" si="316"/>
        <v/>
      </c>
      <c r="AI819" s="72"/>
      <c r="AJ819" s="73"/>
      <c r="AK819" s="73"/>
      <c r="AL819" s="72"/>
      <c r="AM819" s="73"/>
      <c r="AN819" s="73">
        <f t="shared" si="317"/>
        <v>518</v>
      </c>
      <c r="AO819" s="19" t="str">
        <f t="shared" ca="1" si="318"/>
        <v>-</v>
      </c>
      <c r="AP819" s="17" t="str">
        <f t="shared" ca="1" si="319"/>
        <v>-</v>
      </c>
      <c r="AQ819" s="17" t="str">
        <f t="shared" ca="1" si="320"/>
        <v>-</v>
      </c>
      <c r="AR819" s="66" t="str">
        <f t="shared" ca="1" si="321"/>
        <v>-</v>
      </c>
    </row>
    <row r="820" spans="1:44" s="1" customFormat="1" ht="12" x14ac:dyDescent="0.35">
      <c r="A820" s="84"/>
      <c r="B820" s="40" t="str">
        <f t="shared" si="301"/>
        <v/>
      </c>
      <c r="C820" s="41" t="str">
        <f t="shared" si="302"/>
        <v/>
      </c>
      <c r="D820" s="28">
        <f>'I Disease Parameters'!$E$6/(1000*365)</f>
        <v>2.4383561643835616E-5</v>
      </c>
      <c r="E820" s="28">
        <f>'I Disease Parameters'!$E$7/(1000*365)</f>
        <v>1.3698630136986302E-5</v>
      </c>
      <c r="F820" s="27">
        <f>(1-'I Disease Parameters'!$E$8)/'I Disease Parameters'!$E$10</f>
        <v>0.16200000000000001</v>
      </c>
      <c r="G820" s="27">
        <f>'I Disease Parameters'!$E$8/'I Disease Parameters'!$E$11</f>
        <v>3.7999999999999999E-2</v>
      </c>
      <c r="H820" s="27">
        <f>1/'I Disease Parameters'!$E$12</f>
        <v>0.05</v>
      </c>
      <c r="I820" s="27">
        <f>'I Disease Parameters'!$E$9/'I Disease Parameters'!$E$14</f>
        <v>0</v>
      </c>
      <c r="J820" s="82">
        <f t="shared" si="322"/>
        <v>2.9622548171950012</v>
      </c>
      <c r="K820" s="60">
        <f t="shared" si="323"/>
        <v>0.96147505943347544</v>
      </c>
      <c r="L820" s="30">
        <f t="shared" si="324"/>
        <v>0.98499999999999999</v>
      </c>
      <c r="M820" s="27">
        <f>J820/'I Disease Parameters'!$E$12</f>
        <v>0.14811274085975007</v>
      </c>
      <c r="N820" s="27">
        <f>K820/'I Disease Parameters'!$E$13</f>
        <v>4.8073752971673774E-2</v>
      </c>
      <c r="O820" s="27">
        <f>L820/'I Disease Parameters'!$E$13</f>
        <v>4.9250000000000002E-2</v>
      </c>
      <c r="P820" s="27">
        <f>(1-L820)/'I Disease Parameters'!$E$13</f>
        <v>7.5000000000000067E-4</v>
      </c>
      <c r="Q820" s="19" t="str">
        <f t="shared" si="303"/>
        <v/>
      </c>
      <c r="R820" s="17" t="str">
        <f t="shared" si="304"/>
        <v/>
      </c>
      <c r="S820" s="17" t="str">
        <f t="shared" si="305"/>
        <v/>
      </c>
      <c r="T820" s="17" t="str">
        <f t="shared" si="306"/>
        <v/>
      </c>
      <c r="U820" s="17" t="str">
        <f t="shared" si="307"/>
        <v/>
      </c>
      <c r="V820" s="17" t="str">
        <f t="shared" si="308"/>
        <v/>
      </c>
      <c r="W820" s="17" t="str">
        <f t="shared" si="309"/>
        <v/>
      </c>
      <c r="X820" s="18" t="str">
        <f t="shared" si="300"/>
        <v/>
      </c>
      <c r="Y820" s="17" t="str">
        <f t="shared" si="310"/>
        <v/>
      </c>
      <c r="Z820" s="17" t="str">
        <f t="shared" si="311"/>
        <v/>
      </c>
      <c r="AA820" s="17" t="str">
        <f t="shared" si="312"/>
        <v/>
      </c>
      <c r="AB820" s="17" t="str">
        <f t="shared" si="313"/>
        <v/>
      </c>
      <c r="AC820" s="17" t="str">
        <f t="shared" si="314"/>
        <v/>
      </c>
      <c r="AD820" s="18" t="str">
        <f t="shared" si="315"/>
        <v/>
      </c>
      <c r="AE820" s="19" t="str">
        <f>IF($B820&gt;$C$1,"",p_2*$Q819*($S819/$W819)+p_3*$Q819*($T819/$W819))</f>
        <v/>
      </c>
      <c r="AF820" s="17" t="str">
        <f>IF($B820&gt;$C$1,"",p_4*$R819)</f>
        <v/>
      </c>
      <c r="AG820" s="17" t="str">
        <f>IF($B820&gt;$C$1,"",p_5*$R819)</f>
        <v/>
      </c>
      <c r="AH820" s="18" t="str">
        <f t="shared" si="316"/>
        <v/>
      </c>
      <c r="AI820" s="72"/>
      <c r="AJ820" s="73"/>
      <c r="AK820" s="73"/>
      <c r="AL820" s="72"/>
      <c r="AM820" s="73"/>
      <c r="AN820" s="73">
        <f t="shared" si="317"/>
        <v>518</v>
      </c>
      <c r="AO820" s="19" t="str">
        <f t="shared" ca="1" si="318"/>
        <v>-</v>
      </c>
      <c r="AP820" s="17" t="str">
        <f t="shared" ca="1" si="319"/>
        <v>-</v>
      </c>
      <c r="AQ820" s="17" t="str">
        <f t="shared" ca="1" si="320"/>
        <v>-</v>
      </c>
      <c r="AR820" s="66" t="str">
        <f t="shared" ca="1" si="321"/>
        <v>-</v>
      </c>
    </row>
    <row r="821" spans="1:44" s="1" customFormat="1" ht="12" x14ac:dyDescent="0.35">
      <c r="A821" s="84"/>
      <c r="B821" s="40" t="str">
        <f t="shared" si="301"/>
        <v/>
      </c>
      <c r="C821" s="41" t="str">
        <f t="shared" si="302"/>
        <v/>
      </c>
      <c r="D821" s="28">
        <f>'I Disease Parameters'!$E$6/(1000*365)</f>
        <v>2.4383561643835616E-5</v>
      </c>
      <c r="E821" s="28">
        <f>'I Disease Parameters'!$E$7/(1000*365)</f>
        <v>1.3698630136986302E-5</v>
      </c>
      <c r="F821" s="27">
        <f>(1-'I Disease Parameters'!$E$8)/'I Disease Parameters'!$E$10</f>
        <v>0.16200000000000001</v>
      </c>
      <c r="G821" s="27">
        <f>'I Disease Parameters'!$E$8/'I Disease Parameters'!$E$11</f>
        <v>3.7999999999999999E-2</v>
      </c>
      <c r="H821" s="27">
        <f>1/'I Disease Parameters'!$E$12</f>
        <v>0.05</v>
      </c>
      <c r="I821" s="27">
        <f>'I Disease Parameters'!$E$9/'I Disease Parameters'!$E$14</f>
        <v>0</v>
      </c>
      <c r="J821" s="82">
        <f t="shared" si="322"/>
        <v>2.9622548171950012</v>
      </c>
      <c r="K821" s="60">
        <f t="shared" si="323"/>
        <v>0.96147505943347544</v>
      </c>
      <c r="L821" s="30">
        <f t="shared" si="324"/>
        <v>0.98499999999999999</v>
      </c>
      <c r="M821" s="27">
        <f>J821/'I Disease Parameters'!$E$12</f>
        <v>0.14811274085975007</v>
      </c>
      <c r="N821" s="27">
        <f>K821/'I Disease Parameters'!$E$13</f>
        <v>4.8073752971673774E-2</v>
      </c>
      <c r="O821" s="27">
        <f>L821/'I Disease Parameters'!$E$13</f>
        <v>4.9250000000000002E-2</v>
      </c>
      <c r="P821" s="27">
        <f>(1-L821)/'I Disease Parameters'!$E$13</f>
        <v>7.5000000000000067E-4</v>
      </c>
      <c r="Q821" s="19" t="str">
        <f t="shared" si="303"/>
        <v/>
      </c>
      <c r="R821" s="17" t="str">
        <f t="shared" si="304"/>
        <v/>
      </c>
      <c r="S821" s="17" t="str">
        <f t="shared" si="305"/>
        <v/>
      </c>
      <c r="T821" s="17" t="str">
        <f t="shared" si="306"/>
        <v/>
      </c>
      <c r="U821" s="17" t="str">
        <f t="shared" si="307"/>
        <v/>
      </c>
      <c r="V821" s="17" t="str">
        <f t="shared" si="308"/>
        <v/>
      </c>
      <c r="W821" s="17" t="str">
        <f t="shared" si="309"/>
        <v/>
      </c>
      <c r="X821" s="18" t="str">
        <f t="shared" si="300"/>
        <v/>
      </c>
      <c r="Y821" s="17" t="str">
        <f t="shared" si="310"/>
        <v/>
      </c>
      <c r="Z821" s="17" t="str">
        <f t="shared" si="311"/>
        <v/>
      </c>
      <c r="AA821" s="17" t="str">
        <f t="shared" si="312"/>
        <v/>
      </c>
      <c r="AB821" s="17" t="str">
        <f t="shared" si="313"/>
        <v/>
      </c>
      <c r="AC821" s="17" t="str">
        <f t="shared" si="314"/>
        <v/>
      </c>
      <c r="AD821" s="18" t="str">
        <f t="shared" si="315"/>
        <v/>
      </c>
      <c r="AE821" s="19" t="str">
        <f>IF($B821&gt;$C$1,"",p_2*$Q820*($S820/$W820)+p_3*$Q820*($T820/$W820))</f>
        <v/>
      </c>
      <c r="AF821" s="17" t="str">
        <f>IF($B821&gt;$C$1,"",p_4*$R820)</f>
        <v/>
      </c>
      <c r="AG821" s="17" t="str">
        <f>IF($B821&gt;$C$1,"",p_5*$R820)</f>
        <v/>
      </c>
      <c r="AH821" s="18" t="str">
        <f t="shared" si="316"/>
        <v/>
      </c>
      <c r="AI821" s="72"/>
      <c r="AJ821" s="73"/>
      <c r="AK821" s="73"/>
      <c r="AL821" s="72"/>
      <c r="AM821" s="73"/>
      <c r="AN821" s="73">
        <f t="shared" si="317"/>
        <v>518</v>
      </c>
      <c r="AO821" s="19" t="str">
        <f t="shared" ca="1" si="318"/>
        <v>-</v>
      </c>
      <c r="AP821" s="17" t="str">
        <f t="shared" ca="1" si="319"/>
        <v>-</v>
      </c>
      <c r="AQ821" s="17" t="str">
        <f t="shared" ca="1" si="320"/>
        <v>-</v>
      </c>
      <c r="AR821" s="66" t="str">
        <f t="shared" ca="1" si="321"/>
        <v>-</v>
      </c>
    </row>
    <row r="822" spans="1:44" s="1" customFormat="1" ht="12" x14ac:dyDescent="0.35">
      <c r="A822" s="84"/>
      <c r="B822" s="40" t="str">
        <f t="shared" si="301"/>
        <v/>
      </c>
      <c r="C822" s="41" t="str">
        <f t="shared" si="302"/>
        <v/>
      </c>
      <c r="D822" s="28">
        <f>'I Disease Parameters'!$E$6/(1000*365)</f>
        <v>2.4383561643835616E-5</v>
      </c>
      <c r="E822" s="28">
        <f>'I Disease Parameters'!$E$7/(1000*365)</f>
        <v>1.3698630136986302E-5</v>
      </c>
      <c r="F822" s="27">
        <f>(1-'I Disease Parameters'!$E$8)/'I Disease Parameters'!$E$10</f>
        <v>0.16200000000000001</v>
      </c>
      <c r="G822" s="27">
        <f>'I Disease Parameters'!$E$8/'I Disease Parameters'!$E$11</f>
        <v>3.7999999999999999E-2</v>
      </c>
      <c r="H822" s="27">
        <f>1/'I Disease Parameters'!$E$12</f>
        <v>0.05</v>
      </c>
      <c r="I822" s="27">
        <f>'I Disease Parameters'!$E$9/'I Disease Parameters'!$E$14</f>
        <v>0</v>
      </c>
      <c r="J822" s="82">
        <f t="shared" si="322"/>
        <v>2.9622548171950012</v>
      </c>
      <c r="K822" s="60">
        <f t="shared" si="323"/>
        <v>0.96147505943347544</v>
      </c>
      <c r="L822" s="30">
        <f t="shared" si="324"/>
        <v>0.98499999999999999</v>
      </c>
      <c r="M822" s="27">
        <f>J822/'I Disease Parameters'!$E$12</f>
        <v>0.14811274085975007</v>
      </c>
      <c r="N822" s="27">
        <f>K822/'I Disease Parameters'!$E$13</f>
        <v>4.8073752971673774E-2</v>
      </c>
      <c r="O822" s="27">
        <f>L822/'I Disease Parameters'!$E$13</f>
        <v>4.9250000000000002E-2</v>
      </c>
      <c r="P822" s="27">
        <f>(1-L822)/'I Disease Parameters'!$E$13</f>
        <v>7.5000000000000067E-4</v>
      </c>
      <c r="Q822" s="19" t="str">
        <f t="shared" si="303"/>
        <v/>
      </c>
      <c r="R822" s="17" t="str">
        <f t="shared" si="304"/>
        <v/>
      </c>
      <c r="S822" s="17" t="str">
        <f t="shared" si="305"/>
        <v/>
      </c>
      <c r="T822" s="17" t="str">
        <f t="shared" si="306"/>
        <v/>
      </c>
      <c r="U822" s="17" t="str">
        <f t="shared" si="307"/>
        <v/>
      </c>
      <c r="V822" s="17" t="str">
        <f t="shared" si="308"/>
        <v/>
      </c>
      <c r="W822" s="17" t="str">
        <f t="shared" si="309"/>
        <v/>
      </c>
      <c r="X822" s="18" t="str">
        <f t="shared" si="300"/>
        <v/>
      </c>
      <c r="Y822" s="17" t="str">
        <f t="shared" si="310"/>
        <v/>
      </c>
      <c r="Z822" s="17" t="str">
        <f t="shared" si="311"/>
        <v/>
      </c>
      <c r="AA822" s="17" t="str">
        <f t="shared" si="312"/>
        <v/>
      </c>
      <c r="AB822" s="17" t="str">
        <f t="shared" si="313"/>
        <v/>
      </c>
      <c r="AC822" s="17" t="str">
        <f t="shared" si="314"/>
        <v/>
      </c>
      <c r="AD822" s="18" t="str">
        <f t="shared" si="315"/>
        <v/>
      </c>
      <c r="AE822" s="19" t="str">
        <f>IF($B822&gt;$C$1,"",p_2*$Q821*($S821/$W821)+p_3*$Q821*($T821/$W821))</f>
        <v/>
      </c>
      <c r="AF822" s="17" t="str">
        <f>IF($B822&gt;$C$1,"",p_4*$R821)</f>
        <v/>
      </c>
      <c r="AG822" s="17" t="str">
        <f>IF($B822&gt;$C$1,"",p_5*$R821)</f>
        <v/>
      </c>
      <c r="AH822" s="18" t="str">
        <f t="shared" si="316"/>
        <v/>
      </c>
      <c r="AI822" s="72"/>
      <c r="AJ822" s="73"/>
      <c r="AK822" s="73"/>
      <c r="AL822" s="72"/>
      <c r="AM822" s="73"/>
      <c r="AN822" s="73">
        <f t="shared" si="317"/>
        <v>518</v>
      </c>
      <c r="AO822" s="19" t="str">
        <f t="shared" ca="1" si="318"/>
        <v>-</v>
      </c>
      <c r="AP822" s="17" t="str">
        <f t="shared" ca="1" si="319"/>
        <v>-</v>
      </c>
      <c r="AQ822" s="17" t="str">
        <f t="shared" ca="1" si="320"/>
        <v>-</v>
      </c>
      <c r="AR822" s="66" t="str">
        <f t="shared" ca="1" si="321"/>
        <v>-</v>
      </c>
    </row>
    <row r="823" spans="1:44" s="1" customFormat="1" ht="12" x14ac:dyDescent="0.35">
      <c r="A823" s="84"/>
      <c r="B823" s="40" t="str">
        <f t="shared" si="301"/>
        <v/>
      </c>
      <c r="C823" s="41" t="str">
        <f t="shared" si="302"/>
        <v/>
      </c>
      <c r="D823" s="28">
        <f>'I Disease Parameters'!$E$6/(1000*365)</f>
        <v>2.4383561643835616E-5</v>
      </c>
      <c r="E823" s="28">
        <f>'I Disease Parameters'!$E$7/(1000*365)</f>
        <v>1.3698630136986302E-5</v>
      </c>
      <c r="F823" s="27">
        <f>(1-'I Disease Parameters'!$E$8)/'I Disease Parameters'!$E$10</f>
        <v>0.16200000000000001</v>
      </c>
      <c r="G823" s="27">
        <f>'I Disease Parameters'!$E$8/'I Disease Parameters'!$E$11</f>
        <v>3.7999999999999999E-2</v>
      </c>
      <c r="H823" s="27">
        <f>1/'I Disease Parameters'!$E$12</f>
        <v>0.05</v>
      </c>
      <c r="I823" s="27">
        <f>'I Disease Parameters'!$E$9/'I Disease Parameters'!$E$14</f>
        <v>0</v>
      </c>
      <c r="J823" s="82">
        <f t="shared" si="322"/>
        <v>2.9622548171950012</v>
      </c>
      <c r="K823" s="60">
        <f t="shared" si="323"/>
        <v>0.96147505943347544</v>
      </c>
      <c r="L823" s="30">
        <f t="shared" si="324"/>
        <v>0.98499999999999999</v>
      </c>
      <c r="M823" s="27">
        <f>J823/'I Disease Parameters'!$E$12</f>
        <v>0.14811274085975007</v>
      </c>
      <c r="N823" s="27">
        <f>K823/'I Disease Parameters'!$E$13</f>
        <v>4.8073752971673774E-2</v>
      </c>
      <c r="O823" s="27">
        <f>L823/'I Disease Parameters'!$E$13</f>
        <v>4.9250000000000002E-2</v>
      </c>
      <c r="P823" s="27">
        <f>(1-L823)/'I Disease Parameters'!$E$13</f>
        <v>7.5000000000000067E-4</v>
      </c>
      <c r="Q823" s="19" t="str">
        <f t="shared" si="303"/>
        <v/>
      </c>
      <c r="R823" s="17" t="str">
        <f t="shared" si="304"/>
        <v/>
      </c>
      <c r="S823" s="17" t="str">
        <f t="shared" si="305"/>
        <v/>
      </c>
      <c r="T823" s="17" t="str">
        <f t="shared" si="306"/>
        <v/>
      </c>
      <c r="U823" s="17" t="str">
        <f t="shared" si="307"/>
        <v/>
      </c>
      <c r="V823" s="17" t="str">
        <f t="shared" si="308"/>
        <v/>
      </c>
      <c r="W823" s="17" t="str">
        <f t="shared" si="309"/>
        <v/>
      </c>
      <c r="X823" s="18" t="str">
        <f t="shared" si="300"/>
        <v/>
      </c>
      <c r="Y823" s="17" t="str">
        <f t="shared" si="310"/>
        <v/>
      </c>
      <c r="Z823" s="17" t="str">
        <f t="shared" si="311"/>
        <v/>
      </c>
      <c r="AA823" s="17" t="str">
        <f t="shared" si="312"/>
        <v/>
      </c>
      <c r="AB823" s="17" t="str">
        <f t="shared" si="313"/>
        <v/>
      </c>
      <c r="AC823" s="17" t="str">
        <f t="shared" si="314"/>
        <v/>
      </c>
      <c r="AD823" s="18" t="str">
        <f t="shared" si="315"/>
        <v/>
      </c>
      <c r="AE823" s="19" t="str">
        <f>IF($B823&gt;$C$1,"",p_2*$Q822*($S822/$W822)+p_3*$Q822*($T822/$W822))</f>
        <v/>
      </c>
      <c r="AF823" s="17" t="str">
        <f>IF($B823&gt;$C$1,"",p_4*$R822)</f>
        <v/>
      </c>
      <c r="AG823" s="17" t="str">
        <f>IF($B823&gt;$C$1,"",p_5*$R822)</f>
        <v/>
      </c>
      <c r="AH823" s="18" t="str">
        <f t="shared" si="316"/>
        <v/>
      </c>
      <c r="AI823" s="72"/>
      <c r="AJ823" s="73"/>
      <c r="AK823" s="73"/>
      <c r="AL823" s="72"/>
      <c r="AM823" s="73"/>
      <c r="AN823" s="73">
        <f t="shared" si="317"/>
        <v>518</v>
      </c>
      <c r="AO823" s="19" t="str">
        <f t="shared" ca="1" si="318"/>
        <v>-</v>
      </c>
      <c r="AP823" s="17" t="str">
        <f t="shared" ca="1" si="319"/>
        <v>-</v>
      </c>
      <c r="AQ823" s="17" t="str">
        <f t="shared" ca="1" si="320"/>
        <v>-</v>
      </c>
      <c r="AR823" s="66" t="str">
        <f t="shared" ca="1" si="321"/>
        <v>-</v>
      </c>
    </row>
    <row r="824" spans="1:44" s="1" customFormat="1" ht="12" x14ac:dyDescent="0.35">
      <c r="A824" s="84"/>
      <c r="B824" s="40" t="str">
        <f t="shared" si="301"/>
        <v/>
      </c>
      <c r="C824" s="41" t="str">
        <f t="shared" si="302"/>
        <v/>
      </c>
      <c r="D824" s="28">
        <f>'I Disease Parameters'!$E$6/(1000*365)</f>
        <v>2.4383561643835616E-5</v>
      </c>
      <c r="E824" s="28">
        <f>'I Disease Parameters'!$E$7/(1000*365)</f>
        <v>1.3698630136986302E-5</v>
      </c>
      <c r="F824" s="27">
        <f>(1-'I Disease Parameters'!$E$8)/'I Disease Parameters'!$E$10</f>
        <v>0.16200000000000001</v>
      </c>
      <c r="G824" s="27">
        <f>'I Disease Parameters'!$E$8/'I Disease Parameters'!$E$11</f>
        <v>3.7999999999999999E-2</v>
      </c>
      <c r="H824" s="27">
        <f>1/'I Disease Parameters'!$E$12</f>
        <v>0.05</v>
      </c>
      <c r="I824" s="27">
        <f>'I Disease Parameters'!$E$9/'I Disease Parameters'!$E$14</f>
        <v>0</v>
      </c>
      <c r="J824" s="82">
        <f t="shared" si="322"/>
        <v>2.9622548171950012</v>
      </c>
      <c r="K824" s="60">
        <f t="shared" si="323"/>
        <v>0.96147505943347544</v>
      </c>
      <c r="L824" s="30">
        <f t="shared" si="324"/>
        <v>0.98499999999999999</v>
      </c>
      <c r="M824" s="27">
        <f>J824/'I Disease Parameters'!$E$12</f>
        <v>0.14811274085975007</v>
      </c>
      <c r="N824" s="27">
        <f>K824/'I Disease Parameters'!$E$13</f>
        <v>4.8073752971673774E-2</v>
      </c>
      <c r="O824" s="27">
        <f>L824/'I Disease Parameters'!$E$13</f>
        <v>4.9250000000000002E-2</v>
      </c>
      <c r="P824" s="27">
        <f>(1-L824)/'I Disease Parameters'!$E$13</f>
        <v>7.5000000000000067E-4</v>
      </c>
      <c r="Q824" s="19" t="str">
        <f t="shared" si="303"/>
        <v/>
      </c>
      <c r="R824" s="17" t="str">
        <f t="shared" si="304"/>
        <v/>
      </c>
      <c r="S824" s="17" t="str">
        <f t="shared" si="305"/>
        <v/>
      </c>
      <c r="T824" s="17" t="str">
        <f t="shared" si="306"/>
        <v/>
      </c>
      <c r="U824" s="17" t="str">
        <f t="shared" si="307"/>
        <v/>
      </c>
      <c r="V824" s="17" t="str">
        <f t="shared" si="308"/>
        <v/>
      </c>
      <c r="W824" s="17" t="str">
        <f t="shared" si="309"/>
        <v/>
      </c>
      <c r="X824" s="18" t="str">
        <f t="shared" si="300"/>
        <v/>
      </c>
      <c r="Y824" s="17" t="str">
        <f t="shared" si="310"/>
        <v/>
      </c>
      <c r="Z824" s="17" t="str">
        <f t="shared" si="311"/>
        <v/>
      </c>
      <c r="AA824" s="17" t="str">
        <f t="shared" si="312"/>
        <v/>
      </c>
      <c r="AB824" s="17" t="str">
        <f t="shared" si="313"/>
        <v/>
      </c>
      <c r="AC824" s="17" t="str">
        <f t="shared" si="314"/>
        <v/>
      </c>
      <c r="AD824" s="18" t="str">
        <f t="shared" si="315"/>
        <v/>
      </c>
      <c r="AE824" s="19" t="str">
        <f>IF($B824&gt;$C$1,"",p_2*$Q823*($S823/$W823)+p_3*$Q823*($T823/$W823))</f>
        <v/>
      </c>
      <c r="AF824" s="17" t="str">
        <f>IF($B824&gt;$C$1,"",p_4*$R823)</f>
        <v/>
      </c>
      <c r="AG824" s="17" t="str">
        <f>IF($B824&gt;$C$1,"",p_5*$R823)</f>
        <v/>
      </c>
      <c r="AH824" s="18" t="str">
        <f t="shared" si="316"/>
        <v/>
      </c>
      <c r="AI824" s="72"/>
      <c r="AJ824" s="73"/>
      <c r="AK824" s="73"/>
      <c r="AL824" s="72"/>
      <c r="AM824" s="73"/>
      <c r="AN824" s="73">
        <f t="shared" si="317"/>
        <v>518</v>
      </c>
      <c r="AO824" s="19" t="str">
        <f t="shared" ca="1" si="318"/>
        <v>-</v>
      </c>
      <c r="AP824" s="17" t="str">
        <f t="shared" ca="1" si="319"/>
        <v>-</v>
      </c>
      <c r="AQ824" s="17" t="str">
        <f t="shared" ca="1" si="320"/>
        <v>-</v>
      </c>
      <c r="AR824" s="66" t="str">
        <f t="shared" ca="1" si="321"/>
        <v>-</v>
      </c>
    </row>
    <row r="825" spans="1:44" s="1" customFormat="1" ht="12" x14ac:dyDescent="0.35">
      <c r="A825" s="84"/>
      <c r="B825" s="40" t="str">
        <f t="shared" si="301"/>
        <v/>
      </c>
      <c r="C825" s="41" t="str">
        <f t="shared" si="302"/>
        <v/>
      </c>
      <c r="D825" s="28">
        <f>'I Disease Parameters'!$E$6/(1000*365)</f>
        <v>2.4383561643835616E-5</v>
      </c>
      <c r="E825" s="28">
        <f>'I Disease Parameters'!$E$7/(1000*365)</f>
        <v>1.3698630136986302E-5</v>
      </c>
      <c r="F825" s="27">
        <f>(1-'I Disease Parameters'!$E$8)/'I Disease Parameters'!$E$10</f>
        <v>0.16200000000000001</v>
      </c>
      <c r="G825" s="27">
        <f>'I Disease Parameters'!$E$8/'I Disease Parameters'!$E$11</f>
        <v>3.7999999999999999E-2</v>
      </c>
      <c r="H825" s="27">
        <f>1/'I Disease Parameters'!$E$12</f>
        <v>0.05</v>
      </c>
      <c r="I825" s="27">
        <f>'I Disease Parameters'!$E$9/'I Disease Parameters'!$E$14</f>
        <v>0</v>
      </c>
      <c r="J825" s="82">
        <f t="shared" si="322"/>
        <v>2.9622548171950012</v>
      </c>
      <c r="K825" s="60">
        <f t="shared" si="323"/>
        <v>0.96147505943347544</v>
      </c>
      <c r="L825" s="30">
        <f t="shared" si="324"/>
        <v>0.98499999999999999</v>
      </c>
      <c r="M825" s="27">
        <f>J825/'I Disease Parameters'!$E$12</f>
        <v>0.14811274085975007</v>
      </c>
      <c r="N825" s="27">
        <f>K825/'I Disease Parameters'!$E$13</f>
        <v>4.8073752971673774E-2</v>
      </c>
      <c r="O825" s="27">
        <f>L825/'I Disease Parameters'!$E$13</f>
        <v>4.9250000000000002E-2</v>
      </c>
      <c r="P825" s="27">
        <f>(1-L825)/'I Disease Parameters'!$E$13</f>
        <v>7.5000000000000067E-4</v>
      </c>
      <c r="Q825" s="19" t="str">
        <f t="shared" si="303"/>
        <v/>
      </c>
      <c r="R825" s="17" t="str">
        <f t="shared" si="304"/>
        <v/>
      </c>
      <c r="S825" s="17" t="str">
        <f t="shared" si="305"/>
        <v/>
      </c>
      <c r="T825" s="17" t="str">
        <f t="shared" si="306"/>
        <v/>
      </c>
      <c r="U825" s="17" t="str">
        <f t="shared" si="307"/>
        <v/>
      </c>
      <c r="V825" s="17" t="str">
        <f t="shared" si="308"/>
        <v/>
      </c>
      <c r="W825" s="17" t="str">
        <f t="shared" si="309"/>
        <v/>
      </c>
      <c r="X825" s="18" t="str">
        <f t="shared" si="300"/>
        <v/>
      </c>
      <c r="Y825" s="17" t="str">
        <f t="shared" si="310"/>
        <v/>
      </c>
      <c r="Z825" s="17" t="str">
        <f t="shared" si="311"/>
        <v/>
      </c>
      <c r="AA825" s="17" t="str">
        <f t="shared" si="312"/>
        <v/>
      </c>
      <c r="AB825" s="17" t="str">
        <f t="shared" si="313"/>
        <v/>
      </c>
      <c r="AC825" s="17" t="str">
        <f t="shared" si="314"/>
        <v/>
      </c>
      <c r="AD825" s="18" t="str">
        <f t="shared" si="315"/>
        <v/>
      </c>
      <c r="AE825" s="19" t="str">
        <f>IF($B825&gt;$C$1,"",p_2*$Q824*($S824/$W824)+p_3*$Q824*($T824/$W824))</f>
        <v/>
      </c>
      <c r="AF825" s="17" t="str">
        <f>IF($B825&gt;$C$1,"",p_4*$R824)</f>
        <v/>
      </c>
      <c r="AG825" s="17" t="str">
        <f>IF($B825&gt;$C$1,"",p_5*$R824)</f>
        <v/>
      </c>
      <c r="AH825" s="18" t="str">
        <f t="shared" si="316"/>
        <v/>
      </c>
      <c r="AI825" s="72"/>
      <c r="AJ825" s="73"/>
      <c r="AK825" s="73"/>
      <c r="AL825" s="72"/>
      <c r="AM825" s="73"/>
      <c r="AN825" s="73">
        <f t="shared" si="317"/>
        <v>518</v>
      </c>
      <c r="AO825" s="19" t="str">
        <f t="shared" ca="1" si="318"/>
        <v>-</v>
      </c>
      <c r="AP825" s="17" t="str">
        <f t="shared" ca="1" si="319"/>
        <v>-</v>
      </c>
      <c r="AQ825" s="17" t="str">
        <f t="shared" ca="1" si="320"/>
        <v>-</v>
      </c>
      <c r="AR825" s="66" t="str">
        <f t="shared" ca="1" si="321"/>
        <v>-</v>
      </c>
    </row>
    <row r="826" spans="1:44" s="1" customFormat="1" ht="12" x14ac:dyDescent="0.35">
      <c r="A826" s="84"/>
      <c r="B826" s="40" t="str">
        <f t="shared" si="301"/>
        <v/>
      </c>
      <c r="C826" s="41" t="str">
        <f t="shared" si="302"/>
        <v/>
      </c>
      <c r="D826" s="28">
        <f>'I Disease Parameters'!$E$6/(1000*365)</f>
        <v>2.4383561643835616E-5</v>
      </c>
      <c r="E826" s="28">
        <f>'I Disease Parameters'!$E$7/(1000*365)</f>
        <v>1.3698630136986302E-5</v>
      </c>
      <c r="F826" s="27">
        <f>(1-'I Disease Parameters'!$E$8)/'I Disease Parameters'!$E$10</f>
        <v>0.16200000000000001</v>
      </c>
      <c r="G826" s="27">
        <f>'I Disease Parameters'!$E$8/'I Disease Parameters'!$E$11</f>
        <v>3.7999999999999999E-2</v>
      </c>
      <c r="H826" s="27">
        <f>1/'I Disease Parameters'!$E$12</f>
        <v>0.05</v>
      </c>
      <c r="I826" s="27">
        <f>'I Disease Parameters'!$E$9/'I Disease Parameters'!$E$14</f>
        <v>0</v>
      </c>
      <c r="J826" s="82">
        <f t="shared" si="322"/>
        <v>2.9622548171950012</v>
      </c>
      <c r="K826" s="60">
        <f t="shared" si="323"/>
        <v>0.96147505943347544</v>
      </c>
      <c r="L826" s="30">
        <f t="shared" si="324"/>
        <v>0.98499999999999999</v>
      </c>
      <c r="M826" s="27">
        <f>J826/'I Disease Parameters'!$E$12</f>
        <v>0.14811274085975007</v>
      </c>
      <c r="N826" s="27">
        <f>K826/'I Disease Parameters'!$E$13</f>
        <v>4.8073752971673774E-2</v>
      </c>
      <c r="O826" s="27">
        <f>L826/'I Disease Parameters'!$E$13</f>
        <v>4.9250000000000002E-2</v>
      </c>
      <c r="P826" s="27">
        <f>(1-L826)/'I Disease Parameters'!$E$13</f>
        <v>7.5000000000000067E-4</v>
      </c>
      <c r="Q826" s="19" t="str">
        <f t="shared" si="303"/>
        <v/>
      </c>
      <c r="R826" s="17" t="str">
        <f t="shared" si="304"/>
        <v/>
      </c>
      <c r="S826" s="17" t="str">
        <f t="shared" si="305"/>
        <v/>
      </c>
      <c r="T826" s="17" t="str">
        <f t="shared" si="306"/>
        <v/>
      </c>
      <c r="U826" s="17" t="str">
        <f t="shared" si="307"/>
        <v/>
      </c>
      <c r="V826" s="17" t="str">
        <f t="shared" si="308"/>
        <v/>
      </c>
      <c r="W826" s="17" t="str">
        <f t="shared" si="309"/>
        <v/>
      </c>
      <c r="X826" s="18" t="str">
        <f t="shared" si="300"/>
        <v/>
      </c>
      <c r="Y826" s="17" t="str">
        <f t="shared" si="310"/>
        <v/>
      </c>
      <c r="Z826" s="17" t="str">
        <f t="shared" si="311"/>
        <v/>
      </c>
      <c r="AA826" s="17" t="str">
        <f t="shared" si="312"/>
        <v/>
      </c>
      <c r="AB826" s="17" t="str">
        <f t="shared" si="313"/>
        <v/>
      </c>
      <c r="AC826" s="17" t="str">
        <f t="shared" si="314"/>
        <v/>
      </c>
      <c r="AD826" s="18" t="str">
        <f t="shared" si="315"/>
        <v/>
      </c>
      <c r="AE826" s="19" t="str">
        <f>IF($B826&gt;$C$1,"",p_2*$Q825*($S825/$W825)+p_3*$Q825*($T825/$W825))</f>
        <v/>
      </c>
      <c r="AF826" s="17" t="str">
        <f>IF($B826&gt;$C$1,"",p_4*$R825)</f>
        <v/>
      </c>
      <c r="AG826" s="17" t="str">
        <f>IF($B826&gt;$C$1,"",p_5*$R825)</f>
        <v/>
      </c>
      <c r="AH826" s="18" t="str">
        <f t="shared" si="316"/>
        <v/>
      </c>
      <c r="AI826" s="72"/>
      <c r="AJ826" s="73"/>
      <c r="AK826" s="73"/>
      <c r="AL826" s="72"/>
      <c r="AM826" s="73"/>
      <c r="AN826" s="73">
        <f t="shared" si="317"/>
        <v>518</v>
      </c>
      <c r="AO826" s="19" t="str">
        <f t="shared" ca="1" si="318"/>
        <v>-</v>
      </c>
      <c r="AP826" s="17" t="str">
        <f t="shared" ca="1" si="319"/>
        <v>-</v>
      </c>
      <c r="AQ826" s="17" t="str">
        <f t="shared" ca="1" si="320"/>
        <v>-</v>
      </c>
      <c r="AR826" s="66" t="str">
        <f t="shared" ca="1" si="321"/>
        <v>-</v>
      </c>
    </row>
    <row r="827" spans="1:44" s="1" customFormat="1" ht="12" x14ac:dyDescent="0.35">
      <c r="A827" s="84"/>
      <c r="B827" s="40" t="str">
        <f t="shared" si="301"/>
        <v/>
      </c>
      <c r="C827" s="41" t="str">
        <f t="shared" si="302"/>
        <v/>
      </c>
      <c r="D827" s="28">
        <f>'I Disease Parameters'!$E$6/(1000*365)</f>
        <v>2.4383561643835616E-5</v>
      </c>
      <c r="E827" s="28">
        <f>'I Disease Parameters'!$E$7/(1000*365)</f>
        <v>1.3698630136986302E-5</v>
      </c>
      <c r="F827" s="27">
        <f>(1-'I Disease Parameters'!$E$8)/'I Disease Parameters'!$E$10</f>
        <v>0.16200000000000001</v>
      </c>
      <c r="G827" s="27">
        <f>'I Disease Parameters'!$E$8/'I Disease Parameters'!$E$11</f>
        <v>3.7999999999999999E-2</v>
      </c>
      <c r="H827" s="27">
        <f>1/'I Disease Parameters'!$E$12</f>
        <v>0.05</v>
      </c>
      <c r="I827" s="27">
        <f>'I Disease Parameters'!$E$9/'I Disease Parameters'!$E$14</f>
        <v>0</v>
      </c>
      <c r="J827" s="82">
        <f t="shared" si="322"/>
        <v>2.9622548171950012</v>
      </c>
      <c r="K827" s="60">
        <f t="shared" si="323"/>
        <v>0.96147505943347544</v>
      </c>
      <c r="L827" s="30">
        <f t="shared" si="324"/>
        <v>0.98499999999999999</v>
      </c>
      <c r="M827" s="27">
        <f>J827/'I Disease Parameters'!$E$12</f>
        <v>0.14811274085975007</v>
      </c>
      <c r="N827" s="27">
        <f>K827/'I Disease Parameters'!$E$13</f>
        <v>4.8073752971673774E-2</v>
      </c>
      <c r="O827" s="27">
        <f>L827/'I Disease Parameters'!$E$13</f>
        <v>4.9250000000000002E-2</v>
      </c>
      <c r="P827" s="27">
        <f>(1-L827)/'I Disease Parameters'!$E$13</f>
        <v>7.5000000000000067E-4</v>
      </c>
      <c r="Q827" s="19" t="str">
        <f t="shared" si="303"/>
        <v/>
      </c>
      <c r="R827" s="17" t="str">
        <f t="shared" si="304"/>
        <v/>
      </c>
      <c r="S827" s="17" t="str">
        <f t="shared" si="305"/>
        <v/>
      </c>
      <c r="T827" s="17" t="str">
        <f t="shared" si="306"/>
        <v/>
      </c>
      <c r="U827" s="17" t="str">
        <f t="shared" si="307"/>
        <v/>
      </c>
      <c r="V827" s="17" t="str">
        <f t="shared" si="308"/>
        <v/>
      </c>
      <c r="W827" s="17" t="str">
        <f t="shared" si="309"/>
        <v/>
      </c>
      <c r="X827" s="18" t="str">
        <f t="shared" si="300"/>
        <v/>
      </c>
      <c r="Y827" s="17" t="str">
        <f t="shared" si="310"/>
        <v/>
      </c>
      <c r="Z827" s="17" t="str">
        <f t="shared" si="311"/>
        <v/>
      </c>
      <c r="AA827" s="17" t="str">
        <f t="shared" si="312"/>
        <v/>
      </c>
      <c r="AB827" s="17" t="str">
        <f t="shared" si="313"/>
        <v/>
      </c>
      <c r="AC827" s="17" t="str">
        <f t="shared" si="314"/>
        <v/>
      </c>
      <c r="AD827" s="18" t="str">
        <f t="shared" si="315"/>
        <v/>
      </c>
      <c r="AE827" s="19" t="str">
        <f>IF($B827&gt;$C$1,"",p_2*$Q826*($S826/$W826)+p_3*$Q826*($T826/$W826))</f>
        <v/>
      </c>
      <c r="AF827" s="17" t="str">
        <f>IF($B827&gt;$C$1,"",p_4*$R826)</f>
        <v/>
      </c>
      <c r="AG827" s="17" t="str">
        <f>IF($B827&gt;$C$1,"",p_5*$R826)</f>
        <v/>
      </c>
      <c r="AH827" s="18" t="str">
        <f t="shared" si="316"/>
        <v/>
      </c>
      <c r="AI827" s="72"/>
      <c r="AJ827" s="73"/>
      <c r="AK827" s="73"/>
      <c r="AL827" s="72"/>
      <c r="AM827" s="73"/>
      <c r="AN827" s="73">
        <f t="shared" si="317"/>
        <v>518</v>
      </c>
      <c r="AO827" s="19" t="str">
        <f t="shared" ca="1" si="318"/>
        <v>-</v>
      </c>
      <c r="AP827" s="17" t="str">
        <f t="shared" ca="1" si="319"/>
        <v>-</v>
      </c>
      <c r="AQ827" s="17" t="str">
        <f t="shared" ca="1" si="320"/>
        <v>-</v>
      </c>
      <c r="AR827" s="66" t="str">
        <f t="shared" ca="1" si="321"/>
        <v>-</v>
      </c>
    </row>
    <row r="828" spans="1:44" s="1" customFormat="1" ht="12" x14ac:dyDescent="0.35">
      <c r="A828" s="84"/>
      <c r="B828" s="40" t="str">
        <f t="shared" si="301"/>
        <v/>
      </c>
      <c r="C828" s="41" t="str">
        <f t="shared" si="302"/>
        <v/>
      </c>
      <c r="D828" s="28">
        <f>'I Disease Parameters'!$E$6/(1000*365)</f>
        <v>2.4383561643835616E-5</v>
      </c>
      <c r="E828" s="28">
        <f>'I Disease Parameters'!$E$7/(1000*365)</f>
        <v>1.3698630136986302E-5</v>
      </c>
      <c r="F828" s="27">
        <f>(1-'I Disease Parameters'!$E$8)/'I Disease Parameters'!$E$10</f>
        <v>0.16200000000000001</v>
      </c>
      <c r="G828" s="27">
        <f>'I Disease Parameters'!$E$8/'I Disease Parameters'!$E$11</f>
        <v>3.7999999999999999E-2</v>
      </c>
      <c r="H828" s="27">
        <f>1/'I Disease Parameters'!$E$12</f>
        <v>0.05</v>
      </c>
      <c r="I828" s="27">
        <f>'I Disease Parameters'!$E$9/'I Disease Parameters'!$E$14</f>
        <v>0</v>
      </c>
      <c r="J828" s="82">
        <f t="shared" si="322"/>
        <v>2.9622548171950012</v>
      </c>
      <c r="K828" s="60">
        <f t="shared" si="323"/>
        <v>0.96147505943347544</v>
      </c>
      <c r="L828" s="30">
        <f t="shared" si="324"/>
        <v>0.98499999999999999</v>
      </c>
      <c r="M828" s="27">
        <f>J828/'I Disease Parameters'!$E$12</f>
        <v>0.14811274085975007</v>
      </c>
      <c r="N828" s="27">
        <f>K828/'I Disease Parameters'!$E$13</f>
        <v>4.8073752971673774E-2</v>
      </c>
      <c r="O828" s="27">
        <f>L828/'I Disease Parameters'!$E$13</f>
        <v>4.9250000000000002E-2</v>
      </c>
      <c r="P828" s="27">
        <f>(1-L828)/'I Disease Parameters'!$E$13</f>
        <v>7.5000000000000067E-4</v>
      </c>
      <c r="Q828" s="19" t="str">
        <f t="shared" si="303"/>
        <v/>
      </c>
      <c r="R828" s="17" t="str">
        <f t="shared" si="304"/>
        <v/>
      </c>
      <c r="S828" s="17" t="str">
        <f t="shared" si="305"/>
        <v/>
      </c>
      <c r="T828" s="17" t="str">
        <f t="shared" si="306"/>
        <v/>
      </c>
      <c r="U828" s="17" t="str">
        <f t="shared" si="307"/>
        <v/>
      </c>
      <c r="V828" s="17" t="str">
        <f t="shared" si="308"/>
        <v/>
      </c>
      <c r="W828" s="17" t="str">
        <f t="shared" si="309"/>
        <v/>
      </c>
      <c r="X828" s="18" t="str">
        <f t="shared" si="300"/>
        <v/>
      </c>
      <c r="Y828" s="17" t="str">
        <f t="shared" si="310"/>
        <v/>
      </c>
      <c r="Z828" s="17" t="str">
        <f t="shared" si="311"/>
        <v/>
      </c>
      <c r="AA828" s="17" t="str">
        <f t="shared" si="312"/>
        <v/>
      </c>
      <c r="AB828" s="17" t="str">
        <f t="shared" si="313"/>
        <v/>
      </c>
      <c r="AC828" s="17" t="str">
        <f t="shared" si="314"/>
        <v/>
      </c>
      <c r="AD828" s="18" t="str">
        <f t="shared" si="315"/>
        <v/>
      </c>
      <c r="AE828" s="19" t="str">
        <f>IF($B828&gt;$C$1,"",p_2*$Q827*($S827/$W827)+p_3*$Q827*($T827/$W827))</f>
        <v/>
      </c>
      <c r="AF828" s="17" t="str">
        <f>IF($B828&gt;$C$1,"",p_4*$R827)</f>
        <v/>
      </c>
      <c r="AG828" s="17" t="str">
        <f>IF($B828&gt;$C$1,"",p_5*$R827)</f>
        <v/>
      </c>
      <c r="AH828" s="18" t="str">
        <f t="shared" si="316"/>
        <v/>
      </c>
      <c r="AI828" s="72"/>
      <c r="AJ828" s="73"/>
      <c r="AK828" s="73"/>
      <c r="AL828" s="72"/>
      <c r="AM828" s="73"/>
      <c r="AN828" s="73">
        <f t="shared" si="317"/>
        <v>518</v>
      </c>
      <c r="AO828" s="19" t="str">
        <f t="shared" ca="1" si="318"/>
        <v>-</v>
      </c>
      <c r="AP828" s="17" t="str">
        <f t="shared" ca="1" si="319"/>
        <v>-</v>
      </c>
      <c r="AQ828" s="17" t="str">
        <f t="shared" ca="1" si="320"/>
        <v>-</v>
      </c>
      <c r="AR828" s="66" t="str">
        <f t="shared" ca="1" si="321"/>
        <v>-</v>
      </c>
    </row>
    <row r="829" spans="1:44" s="1" customFormat="1" ht="12" x14ac:dyDescent="0.35">
      <c r="A829" s="84"/>
      <c r="B829" s="40" t="str">
        <f t="shared" si="301"/>
        <v/>
      </c>
      <c r="C829" s="41" t="str">
        <f t="shared" si="302"/>
        <v/>
      </c>
      <c r="D829" s="28">
        <f>'I Disease Parameters'!$E$6/(1000*365)</f>
        <v>2.4383561643835616E-5</v>
      </c>
      <c r="E829" s="28">
        <f>'I Disease Parameters'!$E$7/(1000*365)</f>
        <v>1.3698630136986302E-5</v>
      </c>
      <c r="F829" s="27">
        <f>(1-'I Disease Parameters'!$E$8)/'I Disease Parameters'!$E$10</f>
        <v>0.16200000000000001</v>
      </c>
      <c r="G829" s="27">
        <f>'I Disease Parameters'!$E$8/'I Disease Parameters'!$E$11</f>
        <v>3.7999999999999999E-2</v>
      </c>
      <c r="H829" s="27">
        <f>1/'I Disease Parameters'!$E$12</f>
        <v>0.05</v>
      </c>
      <c r="I829" s="27">
        <f>'I Disease Parameters'!$E$9/'I Disease Parameters'!$E$14</f>
        <v>0</v>
      </c>
      <c r="J829" s="82">
        <f t="shared" si="322"/>
        <v>2.9622548171950012</v>
      </c>
      <c r="K829" s="60">
        <f t="shared" si="323"/>
        <v>0.96147505943347544</v>
      </c>
      <c r="L829" s="30">
        <f t="shared" si="324"/>
        <v>0.98499999999999999</v>
      </c>
      <c r="M829" s="27">
        <f>J829/'I Disease Parameters'!$E$12</f>
        <v>0.14811274085975007</v>
      </c>
      <c r="N829" s="27">
        <f>K829/'I Disease Parameters'!$E$13</f>
        <v>4.8073752971673774E-2</v>
      </c>
      <c r="O829" s="27">
        <f>L829/'I Disease Parameters'!$E$13</f>
        <v>4.9250000000000002E-2</v>
      </c>
      <c r="P829" s="27">
        <f>(1-L829)/'I Disease Parameters'!$E$13</f>
        <v>7.5000000000000067E-4</v>
      </c>
      <c r="Q829" s="19" t="str">
        <f t="shared" si="303"/>
        <v/>
      </c>
      <c r="R829" s="17" t="str">
        <f t="shared" si="304"/>
        <v/>
      </c>
      <c r="S829" s="17" t="str">
        <f t="shared" si="305"/>
        <v/>
      </c>
      <c r="T829" s="17" t="str">
        <f t="shared" si="306"/>
        <v/>
      </c>
      <c r="U829" s="17" t="str">
        <f t="shared" si="307"/>
        <v/>
      </c>
      <c r="V829" s="17" t="str">
        <f t="shared" si="308"/>
        <v/>
      </c>
      <c r="W829" s="17" t="str">
        <f t="shared" si="309"/>
        <v/>
      </c>
      <c r="X829" s="18" t="str">
        <f t="shared" si="300"/>
        <v/>
      </c>
      <c r="Y829" s="17" t="str">
        <f t="shared" si="310"/>
        <v/>
      </c>
      <c r="Z829" s="17" t="str">
        <f t="shared" si="311"/>
        <v/>
      </c>
      <c r="AA829" s="17" t="str">
        <f t="shared" si="312"/>
        <v/>
      </c>
      <c r="AB829" s="17" t="str">
        <f t="shared" si="313"/>
        <v/>
      </c>
      <c r="AC829" s="17" t="str">
        <f t="shared" si="314"/>
        <v/>
      </c>
      <c r="AD829" s="18" t="str">
        <f t="shared" si="315"/>
        <v/>
      </c>
      <c r="AE829" s="19" t="str">
        <f>IF($B829&gt;$C$1,"",p_2*$Q828*($S828/$W828)+p_3*$Q828*($T828/$W828))</f>
        <v/>
      </c>
      <c r="AF829" s="17" t="str">
        <f>IF($B829&gt;$C$1,"",p_4*$R828)</f>
        <v/>
      </c>
      <c r="AG829" s="17" t="str">
        <f>IF($B829&gt;$C$1,"",p_5*$R828)</f>
        <v/>
      </c>
      <c r="AH829" s="18" t="str">
        <f t="shared" si="316"/>
        <v/>
      </c>
      <c r="AI829" s="72"/>
      <c r="AJ829" s="73"/>
      <c r="AK829" s="73"/>
      <c r="AL829" s="72"/>
      <c r="AM829" s="73"/>
      <c r="AN829" s="73">
        <f t="shared" si="317"/>
        <v>518</v>
      </c>
      <c r="AO829" s="19" t="str">
        <f t="shared" ca="1" si="318"/>
        <v>-</v>
      </c>
      <c r="AP829" s="17" t="str">
        <f t="shared" ca="1" si="319"/>
        <v>-</v>
      </c>
      <c r="AQ829" s="17" t="str">
        <f t="shared" ca="1" si="320"/>
        <v>-</v>
      </c>
      <c r="AR829" s="66" t="str">
        <f t="shared" ca="1" si="321"/>
        <v>-</v>
      </c>
    </row>
    <row r="830" spans="1:44" s="1" customFormat="1" ht="12" x14ac:dyDescent="0.35">
      <c r="A830" s="84"/>
      <c r="B830" s="40" t="str">
        <f t="shared" si="301"/>
        <v/>
      </c>
      <c r="C830" s="41" t="str">
        <f t="shared" si="302"/>
        <v/>
      </c>
      <c r="D830" s="28">
        <f>'I Disease Parameters'!$E$6/(1000*365)</f>
        <v>2.4383561643835616E-5</v>
      </c>
      <c r="E830" s="28">
        <f>'I Disease Parameters'!$E$7/(1000*365)</f>
        <v>1.3698630136986302E-5</v>
      </c>
      <c r="F830" s="27">
        <f>(1-'I Disease Parameters'!$E$8)/'I Disease Parameters'!$E$10</f>
        <v>0.16200000000000001</v>
      </c>
      <c r="G830" s="27">
        <f>'I Disease Parameters'!$E$8/'I Disease Parameters'!$E$11</f>
        <v>3.7999999999999999E-2</v>
      </c>
      <c r="H830" s="27">
        <f>1/'I Disease Parameters'!$E$12</f>
        <v>0.05</v>
      </c>
      <c r="I830" s="27">
        <f>'I Disease Parameters'!$E$9/'I Disease Parameters'!$E$14</f>
        <v>0</v>
      </c>
      <c r="J830" s="82">
        <f t="shared" si="322"/>
        <v>2.9622548171950012</v>
      </c>
      <c r="K830" s="60">
        <f t="shared" si="323"/>
        <v>0.96147505943347544</v>
      </c>
      <c r="L830" s="30">
        <f t="shared" si="324"/>
        <v>0.98499999999999999</v>
      </c>
      <c r="M830" s="27">
        <f>J830/'I Disease Parameters'!$E$12</f>
        <v>0.14811274085975007</v>
      </c>
      <c r="N830" s="27">
        <f>K830/'I Disease Parameters'!$E$13</f>
        <v>4.8073752971673774E-2</v>
      </c>
      <c r="O830" s="27">
        <f>L830/'I Disease Parameters'!$E$13</f>
        <v>4.9250000000000002E-2</v>
      </c>
      <c r="P830" s="27">
        <f>(1-L830)/'I Disease Parameters'!$E$13</f>
        <v>7.5000000000000067E-4</v>
      </c>
      <c r="Q830" s="19" t="str">
        <f t="shared" si="303"/>
        <v/>
      </c>
      <c r="R830" s="17" t="str">
        <f t="shared" si="304"/>
        <v/>
      </c>
      <c r="S830" s="17" t="str">
        <f t="shared" si="305"/>
        <v/>
      </c>
      <c r="T830" s="17" t="str">
        <f t="shared" si="306"/>
        <v/>
      </c>
      <c r="U830" s="17" t="str">
        <f t="shared" si="307"/>
        <v/>
      </c>
      <c r="V830" s="17" t="str">
        <f t="shared" si="308"/>
        <v/>
      </c>
      <c r="W830" s="17" t="str">
        <f t="shared" si="309"/>
        <v/>
      </c>
      <c r="X830" s="18" t="str">
        <f t="shared" si="300"/>
        <v/>
      </c>
      <c r="Y830" s="17" t="str">
        <f t="shared" si="310"/>
        <v/>
      </c>
      <c r="Z830" s="17" t="str">
        <f t="shared" si="311"/>
        <v/>
      </c>
      <c r="AA830" s="17" t="str">
        <f t="shared" si="312"/>
        <v/>
      </c>
      <c r="AB830" s="17" t="str">
        <f t="shared" si="313"/>
        <v/>
      </c>
      <c r="AC830" s="17" t="str">
        <f t="shared" si="314"/>
        <v/>
      </c>
      <c r="AD830" s="18" t="str">
        <f t="shared" si="315"/>
        <v/>
      </c>
      <c r="AE830" s="19" t="str">
        <f>IF($B830&gt;$C$1,"",p_2*$Q829*($S829/$W829)+p_3*$Q829*($T829/$W829))</f>
        <v/>
      </c>
      <c r="AF830" s="17" t="str">
        <f>IF($B830&gt;$C$1,"",p_4*$R829)</f>
        <v/>
      </c>
      <c r="AG830" s="17" t="str">
        <f>IF($B830&gt;$C$1,"",p_5*$R829)</f>
        <v/>
      </c>
      <c r="AH830" s="18" t="str">
        <f t="shared" si="316"/>
        <v/>
      </c>
      <c r="AI830" s="72"/>
      <c r="AJ830" s="73"/>
      <c r="AK830" s="73"/>
      <c r="AL830" s="72"/>
      <c r="AM830" s="73"/>
      <c r="AN830" s="73">
        <f t="shared" si="317"/>
        <v>518</v>
      </c>
      <c r="AO830" s="19" t="str">
        <f t="shared" ca="1" si="318"/>
        <v>-</v>
      </c>
      <c r="AP830" s="17" t="str">
        <f t="shared" ca="1" si="319"/>
        <v>-</v>
      </c>
      <c r="AQ830" s="17" t="str">
        <f t="shared" ca="1" si="320"/>
        <v>-</v>
      </c>
      <c r="AR830" s="66" t="str">
        <f t="shared" ca="1" si="321"/>
        <v>-</v>
      </c>
    </row>
    <row r="831" spans="1:44" s="1" customFormat="1" ht="12" x14ac:dyDescent="0.35">
      <c r="A831" s="84"/>
      <c r="B831" s="40" t="str">
        <f t="shared" si="301"/>
        <v/>
      </c>
      <c r="C831" s="41" t="str">
        <f t="shared" si="302"/>
        <v/>
      </c>
      <c r="D831" s="28">
        <f>'I Disease Parameters'!$E$6/(1000*365)</f>
        <v>2.4383561643835616E-5</v>
      </c>
      <c r="E831" s="28">
        <f>'I Disease Parameters'!$E$7/(1000*365)</f>
        <v>1.3698630136986302E-5</v>
      </c>
      <c r="F831" s="27">
        <f>(1-'I Disease Parameters'!$E$8)/'I Disease Parameters'!$E$10</f>
        <v>0.16200000000000001</v>
      </c>
      <c r="G831" s="27">
        <f>'I Disease Parameters'!$E$8/'I Disease Parameters'!$E$11</f>
        <v>3.7999999999999999E-2</v>
      </c>
      <c r="H831" s="27">
        <f>1/'I Disease Parameters'!$E$12</f>
        <v>0.05</v>
      </c>
      <c r="I831" s="27">
        <f>'I Disease Parameters'!$E$9/'I Disease Parameters'!$E$14</f>
        <v>0</v>
      </c>
      <c r="J831" s="82">
        <f t="shared" si="322"/>
        <v>2.9622548171950012</v>
      </c>
      <c r="K831" s="60">
        <f t="shared" si="323"/>
        <v>0.96147505943347544</v>
      </c>
      <c r="L831" s="30">
        <f t="shared" si="324"/>
        <v>0.98499999999999999</v>
      </c>
      <c r="M831" s="27">
        <f>J831/'I Disease Parameters'!$E$12</f>
        <v>0.14811274085975007</v>
      </c>
      <c r="N831" s="27">
        <f>K831/'I Disease Parameters'!$E$13</f>
        <v>4.8073752971673774E-2</v>
      </c>
      <c r="O831" s="27">
        <f>L831/'I Disease Parameters'!$E$13</f>
        <v>4.9250000000000002E-2</v>
      </c>
      <c r="P831" s="27">
        <f>(1-L831)/'I Disease Parameters'!$E$13</f>
        <v>7.5000000000000067E-4</v>
      </c>
      <c r="Q831" s="19" t="str">
        <f t="shared" si="303"/>
        <v/>
      </c>
      <c r="R831" s="17" t="str">
        <f t="shared" si="304"/>
        <v/>
      </c>
      <c r="S831" s="17" t="str">
        <f t="shared" si="305"/>
        <v/>
      </c>
      <c r="T831" s="17" t="str">
        <f t="shared" si="306"/>
        <v/>
      </c>
      <c r="U831" s="17" t="str">
        <f t="shared" si="307"/>
        <v/>
      </c>
      <c r="V831" s="17" t="str">
        <f t="shared" si="308"/>
        <v/>
      </c>
      <c r="W831" s="17" t="str">
        <f t="shared" si="309"/>
        <v/>
      </c>
      <c r="X831" s="18" t="str">
        <f t="shared" si="300"/>
        <v/>
      </c>
      <c r="Y831" s="17" t="str">
        <f t="shared" si="310"/>
        <v/>
      </c>
      <c r="Z831" s="17" t="str">
        <f t="shared" si="311"/>
        <v/>
      </c>
      <c r="AA831" s="17" t="str">
        <f t="shared" si="312"/>
        <v/>
      </c>
      <c r="AB831" s="17" t="str">
        <f t="shared" si="313"/>
        <v/>
      </c>
      <c r="AC831" s="17" t="str">
        <f t="shared" si="314"/>
        <v/>
      </c>
      <c r="AD831" s="18" t="str">
        <f t="shared" si="315"/>
        <v/>
      </c>
      <c r="AE831" s="19" t="str">
        <f>IF($B831&gt;$C$1,"",p_2*$Q830*($S830/$W830)+p_3*$Q830*($T830/$W830))</f>
        <v/>
      </c>
      <c r="AF831" s="17" t="str">
        <f>IF($B831&gt;$C$1,"",p_4*$R830)</f>
        <v/>
      </c>
      <c r="AG831" s="17" t="str">
        <f>IF($B831&gt;$C$1,"",p_5*$R830)</f>
        <v/>
      </c>
      <c r="AH831" s="18" t="str">
        <f t="shared" si="316"/>
        <v/>
      </c>
      <c r="AI831" s="72"/>
      <c r="AJ831" s="73"/>
      <c r="AK831" s="73"/>
      <c r="AL831" s="72"/>
      <c r="AM831" s="73"/>
      <c r="AN831" s="73">
        <f t="shared" si="317"/>
        <v>518</v>
      </c>
      <c r="AO831" s="19" t="str">
        <f t="shared" ca="1" si="318"/>
        <v>-</v>
      </c>
      <c r="AP831" s="17" t="str">
        <f t="shared" ca="1" si="319"/>
        <v>-</v>
      </c>
      <c r="AQ831" s="17" t="str">
        <f t="shared" ca="1" si="320"/>
        <v>-</v>
      </c>
      <c r="AR831" s="66" t="str">
        <f t="shared" ca="1" si="321"/>
        <v>-</v>
      </c>
    </row>
    <row r="832" spans="1:44" s="1" customFormat="1" ht="12" x14ac:dyDescent="0.35">
      <c r="A832" s="84"/>
      <c r="B832" s="40" t="str">
        <f t="shared" si="301"/>
        <v/>
      </c>
      <c r="C832" s="41" t="str">
        <f t="shared" si="302"/>
        <v/>
      </c>
      <c r="D832" s="28">
        <f>'I Disease Parameters'!$E$6/(1000*365)</f>
        <v>2.4383561643835616E-5</v>
      </c>
      <c r="E832" s="28">
        <f>'I Disease Parameters'!$E$7/(1000*365)</f>
        <v>1.3698630136986302E-5</v>
      </c>
      <c r="F832" s="27">
        <f>(1-'I Disease Parameters'!$E$8)/'I Disease Parameters'!$E$10</f>
        <v>0.16200000000000001</v>
      </c>
      <c r="G832" s="27">
        <f>'I Disease Parameters'!$E$8/'I Disease Parameters'!$E$11</f>
        <v>3.7999999999999999E-2</v>
      </c>
      <c r="H832" s="27">
        <f>1/'I Disease Parameters'!$E$12</f>
        <v>0.05</v>
      </c>
      <c r="I832" s="27">
        <f>'I Disease Parameters'!$E$9/'I Disease Parameters'!$E$14</f>
        <v>0</v>
      </c>
      <c r="J832" s="82">
        <f t="shared" si="322"/>
        <v>2.9622548171950012</v>
      </c>
      <c r="K832" s="60">
        <f t="shared" si="323"/>
        <v>0.96147505943347544</v>
      </c>
      <c r="L832" s="30">
        <f t="shared" si="324"/>
        <v>0.98499999999999999</v>
      </c>
      <c r="M832" s="27">
        <f>J832/'I Disease Parameters'!$E$12</f>
        <v>0.14811274085975007</v>
      </c>
      <c r="N832" s="27">
        <f>K832/'I Disease Parameters'!$E$13</f>
        <v>4.8073752971673774E-2</v>
      </c>
      <c r="O832" s="27">
        <f>L832/'I Disease Parameters'!$E$13</f>
        <v>4.9250000000000002E-2</v>
      </c>
      <c r="P832" s="27">
        <f>(1-L832)/'I Disease Parameters'!$E$13</f>
        <v>7.5000000000000067E-4</v>
      </c>
      <c r="Q832" s="19" t="str">
        <f t="shared" si="303"/>
        <v/>
      </c>
      <c r="R832" s="17" t="str">
        <f t="shared" si="304"/>
        <v/>
      </c>
      <c r="S832" s="17" t="str">
        <f t="shared" si="305"/>
        <v/>
      </c>
      <c r="T832" s="17" t="str">
        <f t="shared" si="306"/>
        <v/>
      </c>
      <c r="U832" s="17" t="str">
        <f t="shared" si="307"/>
        <v/>
      </c>
      <c r="V832" s="17" t="str">
        <f t="shared" si="308"/>
        <v/>
      </c>
      <c r="W832" s="17" t="str">
        <f t="shared" si="309"/>
        <v/>
      </c>
      <c r="X832" s="18" t="str">
        <f t="shared" si="300"/>
        <v/>
      </c>
      <c r="Y832" s="17" t="str">
        <f t="shared" si="310"/>
        <v/>
      </c>
      <c r="Z832" s="17" t="str">
        <f t="shared" si="311"/>
        <v/>
      </c>
      <c r="AA832" s="17" t="str">
        <f t="shared" si="312"/>
        <v/>
      </c>
      <c r="AB832" s="17" t="str">
        <f t="shared" si="313"/>
        <v/>
      </c>
      <c r="AC832" s="17" t="str">
        <f t="shared" si="314"/>
        <v/>
      </c>
      <c r="AD832" s="18" t="str">
        <f t="shared" si="315"/>
        <v/>
      </c>
      <c r="AE832" s="19" t="str">
        <f>IF($B832&gt;$C$1,"",p_2*$Q831*($S831/$W831)+p_3*$Q831*($T831/$W831))</f>
        <v/>
      </c>
      <c r="AF832" s="17" t="str">
        <f>IF($B832&gt;$C$1,"",p_4*$R831)</f>
        <v/>
      </c>
      <c r="AG832" s="17" t="str">
        <f>IF($B832&gt;$C$1,"",p_5*$R831)</f>
        <v/>
      </c>
      <c r="AH832" s="18" t="str">
        <f t="shared" si="316"/>
        <v/>
      </c>
      <c r="AI832" s="72"/>
      <c r="AJ832" s="73"/>
      <c r="AK832" s="73"/>
      <c r="AL832" s="72"/>
      <c r="AM832" s="73"/>
      <c r="AN832" s="73">
        <f t="shared" si="317"/>
        <v>518</v>
      </c>
      <c r="AO832" s="19" t="str">
        <f t="shared" ca="1" si="318"/>
        <v>-</v>
      </c>
      <c r="AP832" s="17" t="str">
        <f t="shared" ca="1" si="319"/>
        <v>-</v>
      </c>
      <c r="AQ832" s="17" t="str">
        <f t="shared" ca="1" si="320"/>
        <v>-</v>
      </c>
      <c r="AR832" s="66" t="str">
        <f t="shared" ca="1" si="321"/>
        <v>-</v>
      </c>
    </row>
    <row r="833" spans="1:44" s="1" customFormat="1" ht="12" x14ac:dyDescent="0.35">
      <c r="A833" s="84"/>
      <c r="B833" s="40" t="str">
        <f t="shared" si="301"/>
        <v/>
      </c>
      <c r="C833" s="41" t="str">
        <f t="shared" si="302"/>
        <v/>
      </c>
      <c r="D833" s="28">
        <f>'I Disease Parameters'!$E$6/(1000*365)</f>
        <v>2.4383561643835616E-5</v>
      </c>
      <c r="E833" s="28">
        <f>'I Disease Parameters'!$E$7/(1000*365)</f>
        <v>1.3698630136986302E-5</v>
      </c>
      <c r="F833" s="27">
        <f>(1-'I Disease Parameters'!$E$8)/'I Disease Parameters'!$E$10</f>
        <v>0.16200000000000001</v>
      </c>
      <c r="G833" s="27">
        <f>'I Disease Parameters'!$E$8/'I Disease Parameters'!$E$11</f>
        <v>3.7999999999999999E-2</v>
      </c>
      <c r="H833" s="27">
        <f>1/'I Disease Parameters'!$E$12</f>
        <v>0.05</v>
      </c>
      <c r="I833" s="27">
        <f>'I Disease Parameters'!$E$9/'I Disease Parameters'!$E$14</f>
        <v>0</v>
      </c>
      <c r="J833" s="82">
        <f t="shared" si="322"/>
        <v>2.9622548171950012</v>
      </c>
      <c r="K833" s="60">
        <f t="shared" si="323"/>
        <v>0.96147505943347544</v>
      </c>
      <c r="L833" s="30">
        <f t="shared" si="324"/>
        <v>0.98499999999999999</v>
      </c>
      <c r="M833" s="27">
        <f>J833/'I Disease Parameters'!$E$12</f>
        <v>0.14811274085975007</v>
      </c>
      <c r="N833" s="27">
        <f>K833/'I Disease Parameters'!$E$13</f>
        <v>4.8073752971673774E-2</v>
      </c>
      <c r="O833" s="27">
        <f>L833/'I Disease Parameters'!$E$13</f>
        <v>4.9250000000000002E-2</v>
      </c>
      <c r="P833" s="27">
        <f>(1-L833)/'I Disease Parameters'!$E$13</f>
        <v>7.5000000000000067E-4</v>
      </c>
      <c r="Q833" s="19" t="str">
        <f t="shared" si="303"/>
        <v/>
      </c>
      <c r="R833" s="17" t="str">
        <f t="shared" si="304"/>
        <v/>
      </c>
      <c r="S833" s="17" t="str">
        <f t="shared" si="305"/>
        <v/>
      </c>
      <c r="T833" s="17" t="str">
        <f t="shared" si="306"/>
        <v/>
      </c>
      <c r="U833" s="17" t="str">
        <f t="shared" si="307"/>
        <v/>
      </c>
      <c r="V833" s="17" t="str">
        <f t="shared" si="308"/>
        <v/>
      </c>
      <c r="W833" s="17" t="str">
        <f t="shared" si="309"/>
        <v/>
      </c>
      <c r="X833" s="18" t="str">
        <f t="shared" si="300"/>
        <v/>
      </c>
      <c r="Y833" s="17" t="str">
        <f t="shared" si="310"/>
        <v/>
      </c>
      <c r="Z833" s="17" t="str">
        <f t="shared" si="311"/>
        <v/>
      </c>
      <c r="AA833" s="17" t="str">
        <f t="shared" si="312"/>
        <v/>
      </c>
      <c r="AB833" s="17" t="str">
        <f t="shared" si="313"/>
        <v/>
      </c>
      <c r="AC833" s="17" t="str">
        <f t="shared" si="314"/>
        <v/>
      </c>
      <c r="AD833" s="18" t="str">
        <f t="shared" si="315"/>
        <v/>
      </c>
      <c r="AE833" s="19" t="str">
        <f>IF($B833&gt;$C$1,"",p_2*$Q832*($S832/$W832)+p_3*$Q832*($T832/$W832))</f>
        <v/>
      </c>
      <c r="AF833" s="17" t="str">
        <f>IF($B833&gt;$C$1,"",p_4*$R832)</f>
        <v/>
      </c>
      <c r="AG833" s="17" t="str">
        <f>IF($B833&gt;$C$1,"",p_5*$R832)</f>
        <v/>
      </c>
      <c r="AH833" s="18" t="str">
        <f t="shared" si="316"/>
        <v/>
      </c>
      <c r="AI833" s="72"/>
      <c r="AJ833" s="73"/>
      <c r="AK833" s="73"/>
      <c r="AL833" s="72"/>
      <c r="AM833" s="73"/>
      <c r="AN833" s="73">
        <f t="shared" si="317"/>
        <v>518</v>
      </c>
      <c r="AO833" s="19" t="str">
        <f t="shared" ca="1" si="318"/>
        <v>-</v>
      </c>
      <c r="AP833" s="17" t="str">
        <f t="shared" ca="1" si="319"/>
        <v>-</v>
      </c>
      <c r="AQ833" s="17" t="str">
        <f t="shared" ca="1" si="320"/>
        <v>-</v>
      </c>
      <c r="AR833" s="66" t="str">
        <f t="shared" ca="1" si="321"/>
        <v>-</v>
      </c>
    </row>
    <row r="834" spans="1:44" s="1" customFormat="1" ht="12" x14ac:dyDescent="0.35">
      <c r="A834" s="84"/>
      <c r="B834" s="40" t="str">
        <f t="shared" si="301"/>
        <v/>
      </c>
      <c r="C834" s="41" t="str">
        <f t="shared" si="302"/>
        <v/>
      </c>
      <c r="D834" s="28">
        <f>'I Disease Parameters'!$E$6/(1000*365)</f>
        <v>2.4383561643835616E-5</v>
      </c>
      <c r="E834" s="28">
        <f>'I Disease Parameters'!$E$7/(1000*365)</f>
        <v>1.3698630136986302E-5</v>
      </c>
      <c r="F834" s="27">
        <f>(1-'I Disease Parameters'!$E$8)/'I Disease Parameters'!$E$10</f>
        <v>0.16200000000000001</v>
      </c>
      <c r="G834" s="27">
        <f>'I Disease Parameters'!$E$8/'I Disease Parameters'!$E$11</f>
        <v>3.7999999999999999E-2</v>
      </c>
      <c r="H834" s="27">
        <f>1/'I Disease Parameters'!$E$12</f>
        <v>0.05</v>
      </c>
      <c r="I834" s="27">
        <f>'I Disease Parameters'!$E$9/'I Disease Parameters'!$E$14</f>
        <v>0</v>
      </c>
      <c r="J834" s="82">
        <f t="shared" si="322"/>
        <v>2.9622548171950012</v>
      </c>
      <c r="K834" s="60">
        <f t="shared" si="323"/>
        <v>0.96147505943347544</v>
      </c>
      <c r="L834" s="30">
        <f t="shared" si="324"/>
        <v>0.98499999999999999</v>
      </c>
      <c r="M834" s="27">
        <f>J834/'I Disease Parameters'!$E$12</f>
        <v>0.14811274085975007</v>
      </c>
      <c r="N834" s="27">
        <f>K834/'I Disease Parameters'!$E$13</f>
        <v>4.8073752971673774E-2</v>
      </c>
      <c r="O834" s="27">
        <f>L834/'I Disease Parameters'!$E$13</f>
        <v>4.9250000000000002E-2</v>
      </c>
      <c r="P834" s="27">
        <f>(1-L834)/'I Disease Parameters'!$E$13</f>
        <v>7.5000000000000067E-4</v>
      </c>
      <c r="Q834" s="19" t="str">
        <f t="shared" si="303"/>
        <v/>
      </c>
      <c r="R834" s="17" t="str">
        <f t="shared" si="304"/>
        <v/>
      </c>
      <c r="S834" s="17" t="str">
        <f t="shared" si="305"/>
        <v/>
      </c>
      <c r="T834" s="17" t="str">
        <f t="shared" si="306"/>
        <v/>
      </c>
      <c r="U834" s="17" t="str">
        <f t="shared" si="307"/>
        <v/>
      </c>
      <c r="V834" s="17" t="str">
        <f t="shared" si="308"/>
        <v/>
      </c>
      <c r="W834" s="17" t="str">
        <f t="shared" si="309"/>
        <v/>
      </c>
      <c r="X834" s="18" t="str">
        <f t="shared" si="300"/>
        <v/>
      </c>
      <c r="Y834" s="17" t="str">
        <f t="shared" si="310"/>
        <v/>
      </c>
      <c r="Z834" s="17" t="str">
        <f t="shared" si="311"/>
        <v/>
      </c>
      <c r="AA834" s="17" t="str">
        <f t="shared" si="312"/>
        <v/>
      </c>
      <c r="AB834" s="17" t="str">
        <f t="shared" si="313"/>
        <v/>
      </c>
      <c r="AC834" s="17" t="str">
        <f t="shared" si="314"/>
        <v/>
      </c>
      <c r="AD834" s="18" t="str">
        <f t="shared" si="315"/>
        <v/>
      </c>
      <c r="AE834" s="19" t="str">
        <f>IF($B834&gt;$C$1,"",p_2*$Q833*($S833/$W833)+p_3*$Q833*($T833/$W833))</f>
        <v/>
      </c>
      <c r="AF834" s="17" t="str">
        <f>IF($B834&gt;$C$1,"",p_4*$R833)</f>
        <v/>
      </c>
      <c r="AG834" s="17" t="str">
        <f>IF($B834&gt;$C$1,"",p_5*$R833)</f>
        <v/>
      </c>
      <c r="AH834" s="18" t="str">
        <f t="shared" si="316"/>
        <v/>
      </c>
      <c r="AI834" s="72"/>
      <c r="AJ834" s="73"/>
      <c r="AK834" s="73"/>
      <c r="AL834" s="72"/>
      <c r="AM834" s="73"/>
      <c r="AN834" s="73">
        <f t="shared" si="317"/>
        <v>518</v>
      </c>
      <c r="AO834" s="19" t="str">
        <f t="shared" ca="1" si="318"/>
        <v>-</v>
      </c>
      <c r="AP834" s="17" t="str">
        <f t="shared" ca="1" si="319"/>
        <v>-</v>
      </c>
      <c r="AQ834" s="17" t="str">
        <f t="shared" ca="1" si="320"/>
        <v>-</v>
      </c>
      <c r="AR834" s="66" t="str">
        <f t="shared" ca="1" si="321"/>
        <v>-</v>
      </c>
    </row>
    <row r="835" spans="1:44" s="1" customFormat="1" ht="12" x14ac:dyDescent="0.35">
      <c r="A835" s="84"/>
      <c r="B835" s="40" t="str">
        <f t="shared" si="301"/>
        <v/>
      </c>
      <c r="C835" s="41" t="str">
        <f t="shared" si="302"/>
        <v/>
      </c>
      <c r="D835" s="28">
        <f>'I Disease Parameters'!$E$6/(1000*365)</f>
        <v>2.4383561643835616E-5</v>
      </c>
      <c r="E835" s="28">
        <f>'I Disease Parameters'!$E$7/(1000*365)</f>
        <v>1.3698630136986302E-5</v>
      </c>
      <c r="F835" s="27">
        <f>(1-'I Disease Parameters'!$E$8)/'I Disease Parameters'!$E$10</f>
        <v>0.16200000000000001</v>
      </c>
      <c r="G835" s="27">
        <f>'I Disease Parameters'!$E$8/'I Disease Parameters'!$E$11</f>
        <v>3.7999999999999999E-2</v>
      </c>
      <c r="H835" s="27">
        <f>1/'I Disease Parameters'!$E$12</f>
        <v>0.05</v>
      </c>
      <c r="I835" s="27">
        <f>'I Disease Parameters'!$E$9/'I Disease Parameters'!$E$14</f>
        <v>0</v>
      </c>
      <c r="J835" s="82">
        <f t="shared" si="322"/>
        <v>2.9622548171950012</v>
      </c>
      <c r="K835" s="60">
        <f t="shared" si="323"/>
        <v>0.96147505943347544</v>
      </c>
      <c r="L835" s="30">
        <f t="shared" si="324"/>
        <v>0.98499999999999999</v>
      </c>
      <c r="M835" s="27">
        <f>J835/'I Disease Parameters'!$E$12</f>
        <v>0.14811274085975007</v>
      </c>
      <c r="N835" s="27">
        <f>K835/'I Disease Parameters'!$E$13</f>
        <v>4.8073752971673774E-2</v>
      </c>
      <c r="O835" s="27">
        <f>L835/'I Disease Parameters'!$E$13</f>
        <v>4.9250000000000002E-2</v>
      </c>
      <c r="P835" s="27">
        <f>(1-L835)/'I Disease Parameters'!$E$13</f>
        <v>7.5000000000000067E-4</v>
      </c>
      <c r="Q835" s="19" t="str">
        <f t="shared" si="303"/>
        <v/>
      </c>
      <c r="R835" s="17" t="str">
        <f t="shared" si="304"/>
        <v/>
      </c>
      <c r="S835" s="17" t="str">
        <f t="shared" si="305"/>
        <v/>
      </c>
      <c r="T835" s="17" t="str">
        <f t="shared" si="306"/>
        <v/>
      </c>
      <c r="U835" s="17" t="str">
        <f t="shared" si="307"/>
        <v/>
      </c>
      <c r="V835" s="17" t="str">
        <f t="shared" si="308"/>
        <v/>
      </c>
      <c r="W835" s="17" t="str">
        <f t="shared" si="309"/>
        <v/>
      </c>
      <c r="X835" s="18" t="str">
        <f t="shared" si="300"/>
        <v/>
      </c>
      <c r="Y835" s="17" t="str">
        <f t="shared" si="310"/>
        <v/>
      </c>
      <c r="Z835" s="17" t="str">
        <f t="shared" si="311"/>
        <v/>
      </c>
      <c r="AA835" s="17" t="str">
        <f t="shared" si="312"/>
        <v/>
      </c>
      <c r="AB835" s="17" t="str">
        <f t="shared" si="313"/>
        <v/>
      </c>
      <c r="AC835" s="17" t="str">
        <f t="shared" si="314"/>
        <v/>
      </c>
      <c r="AD835" s="18" t="str">
        <f t="shared" si="315"/>
        <v/>
      </c>
      <c r="AE835" s="19" t="str">
        <f>IF($B835&gt;$C$1,"",p_2*$Q834*($S834/$W834)+p_3*$Q834*($T834/$W834))</f>
        <v/>
      </c>
      <c r="AF835" s="17" t="str">
        <f>IF($B835&gt;$C$1,"",p_4*$R834)</f>
        <v/>
      </c>
      <c r="AG835" s="17" t="str">
        <f>IF($B835&gt;$C$1,"",p_5*$R834)</f>
        <v/>
      </c>
      <c r="AH835" s="18" t="str">
        <f t="shared" si="316"/>
        <v/>
      </c>
      <c r="AI835" s="72"/>
      <c r="AJ835" s="73"/>
      <c r="AK835" s="73"/>
      <c r="AL835" s="72"/>
      <c r="AM835" s="73"/>
      <c r="AN835" s="73">
        <f t="shared" si="317"/>
        <v>518</v>
      </c>
      <c r="AO835" s="19" t="str">
        <f t="shared" ca="1" si="318"/>
        <v>-</v>
      </c>
      <c r="AP835" s="17" t="str">
        <f t="shared" ca="1" si="319"/>
        <v>-</v>
      </c>
      <c r="AQ835" s="17" t="str">
        <f t="shared" ca="1" si="320"/>
        <v>-</v>
      </c>
      <c r="AR835" s="66" t="str">
        <f t="shared" ca="1" si="321"/>
        <v>-</v>
      </c>
    </row>
    <row r="836" spans="1:44" s="1" customFormat="1" ht="12" x14ac:dyDescent="0.35">
      <c r="A836" s="84"/>
      <c r="B836" s="40" t="str">
        <f t="shared" si="301"/>
        <v/>
      </c>
      <c r="C836" s="41" t="str">
        <f t="shared" si="302"/>
        <v/>
      </c>
      <c r="D836" s="28">
        <f>'I Disease Parameters'!$E$6/(1000*365)</f>
        <v>2.4383561643835616E-5</v>
      </c>
      <c r="E836" s="28">
        <f>'I Disease Parameters'!$E$7/(1000*365)</f>
        <v>1.3698630136986302E-5</v>
      </c>
      <c r="F836" s="27">
        <f>(1-'I Disease Parameters'!$E$8)/'I Disease Parameters'!$E$10</f>
        <v>0.16200000000000001</v>
      </c>
      <c r="G836" s="27">
        <f>'I Disease Parameters'!$E$8/'I Disease Parameters'!$E$11</f>
        <v>3.7999999999999999E-2</v>
      </c>
      <c r="H836" s="27">
        <f>1/'I Disease Parameters'!$E$12</f>
        <v>0.05</v>
      </c>
      <c r="I836" s="27">
        <f>'I Disease Parameters'!$E$9/'I Disease Parameters'!$E$14</f>
        <v>0</v>
      </c>
      <c r="J836" s="82">
        <f t="shared" si="322"/>
        <v>2.9622548171950012</v>
      </c>
      <c r="K836" s="60">
        <f t="shared" si="323"/>
        <v>0.96147505943347544</v>
      </c>
      <c r="L836" s="30">
        <f t="shared" si="324"/>
        <v>0.98499999999999999</v>
      </c>
      <c r="M836" s="27">
        <f>J836/'I Disease Parameters'!$E$12</f>
        <v>0.14811274085975007</v>
      </c>
      <c r="N836" s="27">
        <f>K836/'I Disease Parameters'!$E$13</f>
        <v>4.8073752971673774E-2</v>
      </c>
      <c r="O836" s="27">
        <f>L836/'I Disease Parameters'!$E$13</f>
        <v>4.9250000000000002E-2</v>
      </c>
      <c r="P836" s="27">
        <f>(1-L836)/'I Disease Parameters'!$E$13</f>
        <v>7.5000000000000067E-4</v>
      </c>
      <c r="Q836" s="19" t="str">
        <f t="shared" si="303"/>
        <v/>
      </c>
      <c r="R836" s="17" t="str">
        <f t="shared" si="304"/>
        <v/>
      </c>
      <c r="S836" s="17" t="str">
        <f t="shared" si="305"/>
        <v/>
      </c>
      <c r="T836" s="17" t="str">
        <f t="shared" si="306"/>
        <v/>
      </c>
      <c r="U836" s="17" t="str">
        <f t="shared" si="307"/>
        <v/>
      </c>
      <c r="V836" s="17" t="str">
        <f t="shared" si="308"/>
        <v/>
      </c>
      <c r="W836" s="17" t="str">
        <f t="shared" si="309"/>
        <v/>
      </c>
      <c r="X836" s="18" t="str">
        <f t="shared" ref="X836:X899" si="325">IF($B836&gt;$C$1,"",MAX(View_T_C))</f>
        <v/>
      </c>
      <c r="Y836" s="17" t="str">
        <f t="shared" si="310"/>
        <v/>
      </c>
      <c r="Z836" s="17" t="str">
        <f t="shared" si="311"/>
        <v/>
      </c>
      <c r="AA836" s="17" t="str">
        <f t="shared" si="312"/>
        <v/>
      </c>
      <c r="AB836" s="17" t="str">
        <f t="shared" si="313"/>
        <v/>
      </c>
      <c r="AC836" s="17" t="str">
        <f t="shared" si="314"/>
        <v/>
      </c>
      <c r="AD836" s="18" t="str">
        <f t="shared" si="315"/>
        <v/>
      </c>
      <c r="AE836" s="19" t="str">
        <f>IF($B836&gt;$C$1,"",p_2*$Q835*($S835/$W835)+p_3*$Q835*($T835/$W835))</f>
        <v/>
      </c>
      <c r="AF836" s="17" t="str">
        <f>IF($B836&gt;$C$1,"",p_4*$R835)</f>
        <v/>
      </c>
      <c r="AG836" s="17" t="str">
        <f>IF($B836&gt;$C$1,"",p_5*$R835)</f>
        <v/>
      </c>
      <c r="AH836" s="18" t="str">
        <f t="shared" si="316"/>
        <v/>
      </c>
      <c r="AI836" s="72"/>
      <c r="AJ836" s="73"/>
      <c r="AK836" s="73"/>
      <c r="AL836" s="72"/>
      <c r="AM836" s="73"/>
      <c r="AN836" s="73">
        <f t="shared" si="317"/>
        <v>518</v>
      </c>
      <c r="AO836" s="19" t="str">
        <f t="shared" ca="1" si="318"/>
        <v>-</v>
      </c>
      <c r="AP836" s="17" t="str">
        <f t="shared" ca="1" si="319"/>
        <v>-</v>
      </c>
      <c r="AQ836" s="17" t="str">
        <f t="shared" ca="1" si="320"/>
        <v>-</v>
      </c>
      <c r="AR836" s="66" t="str">
        <f t="shared" ca="1" si="321"/>
        <v>-</v>
      </c>
    </row>
    <row r="837" spans="1:44" s="1" customFormat="1" ht="12" x14ac:dyDescent="0.35">
      <c r="A837" s="84"/>
      <c r="B837" s="40" t="str">
        <f t="shared" ref="B837:B900" si="326">IF($B836&gt;=$C$1,"",B836+1)</f>
        <v/>
      </c>
      <c r="C837" s="41" t="str">
        <f t="shared" ref="C837:C900" si="327">IF($B837&gt;$C$1,"",C836+1)</f>
        <v/>
      </c>
      <c r="D837" s="28">
        <f>'I Disease Parameters'!$E$6/(1000*365)</f>
        <v>2.4383561643835616E-5</v>
      </c>
      <c r="E837" s="28">
        <f>'I Disease Parameters'!$E$7/(1000*365)</f>
        <v>1.3698630136986302E-5</v>
      </c>
      <c r="F837" s="27">
        <f>(1-'I Disease Parameters'!$E$8)/'I Disease Parameters'!$E$10</f>
        <v>0.16200000000000001</v>
      </c>
      <c r="G837" s="27">
        <f>'I Disease Parameters'!$E$8/'I Disease Parameters'!$E$11</f>
        <v>3.7999999999999999E-2</v>
      </c>
      <c r="H837" s="27">
        <f>1/'I Disease Parameters'!$E$12</f>
        <v>0.05</v>
      </c>
      <c r="I837" s="27">
        <f>'I Disease Parameters'!$E$9/'I Disease Parameters'!$E$14</f>
        <v>0</v>
      </c>
      <c r="J837" s="82">
        <f t="shared" si="322"/>
        <v>2.9622548171950012</v>
      </c>
      <c r="K837" s="60">
        <f t="shared" si="323"/>
        <v>0.96147505943347544</v>
      </c>
      <c r="L837" s="30">
        <f t="shared" si="324"/>
        <v>0.98499999999999999</v>
      </c>
      <c r="M837" s="27">
        <f>J837/'I Disease Parameters'!$E$12</f>
        <v>0.14811274085975007</v>
      </c>
      <c r="N837" s="27">
        <f>K837/'I Disease Parameters'!$E$13</f>
        <v>4.8073752971673774E-2</v>
      </c>
      <c r="O837" s="27">
        <f>L837/'I Disease Parameters'!$E$13</f>
        <v>4.9250000000000002E-2</v>
      </c>
      <c r="P837" s="27">
        <f>(1-L837)/'I Disease Parameters'!$E$13</f>
        <v>7.5000000000000067E-4</v>
      </c>
      <c r="Q837" s="19" t="str">
        <f t="shared" ref="Q837:Q900" si="328">IF($B837&gt;$C$1,"",Q836+p_0*$W836+p_9*$U836-p_1*$Q836-p_2*$Q836*($S836/$W836)-p_3*$Q836*($T836/$W836))</f>
        <v/>
      </c>
      <c r="R837" s="17" t="str">
        <f t="shared" ref="R837:R900" si="329">IF($B837&gt;$C$1,"",R836+p_2*$Q836*($S836/$W836)+p_3*$Q836*($T836/$W836) - p_1*$R836- p_4*$R836 - p_5*$R836+AI836)</f>
        <v/>
      </c>
      <c r="S837" s="17" t="str">
        <f t="shared" ref="S837:S900" si="330">IF($B837&gt;$C$1,"",S836+p_4*$R836-p_1*$S836-p_6*$S836+AJ836)</f>
        <v/>
      </c>
      <c r="T837" s="17" t="str">
        <f t="shared" ref="T837:T900" si="331">IF($B837&gt;$C$1,"",T836+p_5*$R836-p_1*$T836-p_7*$T836-p_8*$T836+AK836)</f>
        <v/>
      </c>
      <c r="U837" s="17" t="str">
        <f t="shared" ref="U837:U900" si="332">IF($B837&gt;$C$1,"",U836+p_7*$T836+p_6*$S836-p_1*$U836-p_9*$U836)</f>
        <v/>
      </c>
      <c r="V837" s="17" t="str">
        <f t="shared" ref="V837:V900" si="333">IF($B837&gt;$C$1,"",V836+p_8*$T836)</f>
        <v/>
      </c>
      <c r="W837" s="17" t="str">
        <f t="shared" ref="W837:W900" si="334">IF($B837&gt;$C$1,"",SUM($Q837:$U837))</f>
        <v/>
      </c>
      <c r="X837" s="18" t="str">
        <f t="shared" si="325"/>
        <v/>
      </c>
      <c r="Y837" s="17" t="str">
        <f t="shared" ref="Y837:Y900" si="335">IF($B837&gt;$C$1,"",Q837-Q836)</f>
        <v/>
      </c>
      <c r="Z837" s="17" t="str">
        <f t="shared" ref="Z837:Z900" si="336">IF($B837&gt;$C$1,"",R837-R836)</f>
        <v/>
      </c>
      <c r="AA837" s="17" t="str">
        <f t="shared" ref="AA837:AA900" si="337">IF($B837&gt;$C$1,"",S837-S836)</f>
        <v/>
      </c>
      <c r="AB837" s="17" t="str">
        <f t="shared" ref="AB837:AB900" si="338">IF($B837&gt;$C$1,"",T837-T836)</f>
        <v/>
      </c>
      <c r="AC837" s="17" t="str">
        <f t="shared" ref="AC837:AC900" si="339">IF($B837&gt;$C$1,"",U837-U836)</f>
        <v/>
      </c>
      <c r="AD837" s="18" t="str">
        <f t="shared" ref="AD837:AD900" si="340">IF($B837&gt;$C$1,"",V837-V836)</f>
        <v/>
      </c>
      <c r="AE837" s="19" t="str">
        <f>IF($B837&gt;$C$1,"",p_2*$Q836*($S836/$W836)+p_3*$Q836*($T836/$W836))</f>
        <v/>
      </c>
      <c r="AF837" s="17" t="str">
        <f>IF($B837&gt;$C$1,"",p_4*$R836)</f>
        <v/>
      </c>
      <c r="AG837" s="17" t="str">
        <f>IF($B837&gt;$C$1,"",p_5*$R836)</f>
        <v/>
      </c>
      <c r="AH837" s="18" t="str">
        <f t="shared" si="316"/>
        <v/>
      </c>
      <c r="AI837" s="72"/>
      <c r="AJ837" s="73"/>
      <c r="AK837" s="73"/>
      <c r="AL837" s="72"/>
      <c r="AM837" s="73"/>
      <c r="AN837" s="73">
        <f t="shared" si="317"/>
        <v>518</v>
      </c>
      <c r="AO837" s="19" t="str">
        <f t="shared" ca="1" si="318"/>
        <v>-</v>
      </c>
      <c r="AP837" s="17" t="str">
        <f t="shared" ca="1" si="319"/>
        <v>-</v>
      </c>
      <c r="AQ837" s="17" t="str">
        <f t="shared" ca="1" si="320"/>
        <v>-</v>
      </c>
      <c r="AR837" s="66" t="str">
        <f t="shared" ca="1" si="321"/>
        <v>-</v>
      </c>
    </row>
    <row r="838" spans="1:44" s="1" customFormat="1" ht="12" x14ac:dyDescent="0.35">
      <c r="A838" s="84"/>
      <c r="B838" s="40" t="str">
        <f t="shared" si="326"/>
        <v/>
      </c>
      <c r="C838" s="41" t="str">
        <f t="shared" si="327"/>
        <v/>
      </c>
      <c r="D838" s="28">
        <f>'I Disease Parameters'!$E$6/(1000*365)</f>
        <v>2.4383561643835616E-5</v>
      </c>
      <c r="E838" s="28">
        <f>'I Disease Parameters'!$E$7/(1000*365)</f>
        <v>1.3698630136986302E-5</v>
      </c>
      <c r="F838" s="27">
        <f>(1-'I Disease Parameters'!$E$8)/'I Disease Parameters'!$E$10</f>
        <v>0.16200000000000001</v>
      </c>
      <c r="G838" s="27">
        <f>'I Disease Parameters'!$E$8/'I Disease Parameters'!$E$11</f>
        <v>3.7999999999999999E-2</v>
      </c>
      <c r="H838" s="27">
        <f>1/'I Disease Parameters'!$E$12</f>
        <v>0.05</v>
      </c>
      <c r="I838" s="27">
        <f>'I Disease Parameters'!$E$9/'I Disease Parameters'!$E$14</f>
        <v>0</v>
      </c>
      <c r="J838" s="82">
        <f t="shared" si="322"/>
        <v>2.9622548171950012</v>
      </c>
      <c r="K838" s="60">
        <f t="shared" si="323"/>
        <v>0.96147505943347544</v>
      </c>
      <c r="L838" s="30">
        <f t="shared" si="324"/>
        <v>0.98499999999999999</v>
      </c>
      <c r="M838" s="27">
        <f>J838/'I Disease Parameters'!$E$12</f>
        <v>0.14811274085975007</v>
      </c>
      <c r="N838" s="27">
        <f>K838/'I Disease Parameters'!$E$13</f>
        <v>4.8073752971673774E-2</v>
      </c>
      <c r="O838" s="27">
        <f>L838/'I Disease Parameters'!$E$13</f>
        <v>4.9250000000000002E-2</v>
      </c>
      <c r="P838" s="27">
        <f>(1-L838)/'I Disease Parameters'!$E$13</f>
        <v>7.5000000000000067E-4</v>
      </c>
      <c r="Q838" s="19" t="str">
        <f t="shared" si="328"/>
        <v/>
      </c>
      <c r="R838" s="17" t="str">
        <f t="shared" si="329"/>
        <v/>
      </c>
      <c r="S838" s="17" t="str">
        <f t="shared" si="330"/>
        <v/>
      </c>
      <c r="T838" s="17" t="str">
        <f t="shared" si="331"/>
        <v/>
      </c>
      <c r="U838" s="17" t="str">
        <f t="shared" si="332"/>
        <v/>
      </c>
      <c r="V838" s="17" t="str">
        <f t="shared" si="333"/>
        <v/>
      </c>
      <c r="W838" s="17" t="str">
        <f t="shared" si="334"/>
        <v/>
      </c>
      <c r="X838" s="18" t="str">
        <f t="shared" si="325"/>
        <v/>
      </c>
      <c r="Y838" s="17" t="str">
        <f t="shared" si="335"/>
        <v/>
      </c>
      <c r="Z838" s="17" t="str">
        <f t="shared" si="336"/>
        <v/>
      </c>
      <c r="AA838" s="17" t="str">
        <f t="shared" si="337"/>
        <v/>
      </c>
      <c r="AB838" s="17" t="str">
        <f t="shared" si="338"/>
        <v/>
      </c>
      <c r="AC838" s="17" t="str">
        <f t="shared" si="339"/>
        <v/>
      </c>
      <c r="AD838" s="18" t="str">
        <f t="shared" si="340"/>
        <v/>
      </c>
      <c r="AE838" s="19" t="str">
        <f>IF($B838&gt;$C$1,"",p_2*$Q837*($S837/$W837)+p_3*$Q837*($T837/$W837))</f>
        <v/>
      </c>
      <c r="AF838" s="17" t="str">
        <f>IF($B838&gt;$C$1,"",p_4*$R837)</f>
        <v/>
      </c>
      <c r="AG838" s="17" t="str">
        <f>IF($B838&gt;$C$1,"",p_5*$R837)</f>
        <v/>
      </c>
      <c r="AH838" s="18" t="str">
        <f t="shared" ref="AH838:AH901" si="341">IF($B838&gt;$C$1,"",AG838+AF838)</f>
        <v/>
      </c>
      <c r="AI838" s="72"/>
      <c r="AJ838" s="73"/>
      <c r="AK838" s="73"/>
      <c r="AL838" s="72"/>
      <c r="AM838" s="73"/>
      <c r="AN838" s="73">
        <f t="shared" ref="AN838:AN901" si="342">AM838+AN837</f>
        <v>518</v>
      </c>
      <c r="AO838" s="19" t="str">
        <f t="shared" ref="AO838:AO901" ca="1" si="343">IF($C838&gt;=TODAY(),"-",(AL838-AD838)^2)</f>
        <v>-</v>
      </c>
      <c r="AP838" s="17" t="str">
        <f t="shared" ref="AP838:AP901" ca="1" si="344">IF($C838&gt;=TODAY(),"-",(AM838-AH838)^2)</f>
        <v>-</v>
      </c>
      <c r="AQ838" s="17" t="str">
        <f t="shared" ref="AQ838:AQ901" ca="1" si="345">IF($C838&gt;=TODAY(),"-",AO838*$AO$2+AP838*$AP$2)</f>
        <v>-</v>
      </c>
      <c r="AR838" s="66" t="str">
        <f t="shared" ref="AR838:AR901" ca="1" si="346">IF($C838&gt;=TODAY(),"-",($AR$2)^((TODAY()-C838-1)))</f>
        <v>-</v>
      </c>
    </row>
    <row r="839" spans="1:44" s="1" customFormat="1" ht="12" x14ac:dyDescent="0.35">
      <c r="A839" s="84"/>
      <c r="B839" s="40" t="str">
        <f t="shared" si="326"/>
        <v/>
      </c>
      <c r="C839" s="41" t="str">
        <f t="shared" si="327"/>
        <v/>
      </c>
      <c r="D839" s="28">
        <f>'I Disease Parameters'!$E$6/(1000*365)</f>
        <v>2.4383561643835616E-5</v>
      </c>
      <c r="E839" s="28">
        <f>'I Disease Parameters'!$E$7/(1000*365)</f>
        <v>1.3698630136986302E-5</v>
      </c>
      <c r="F839" s="27">
        <f>(1-'I Disease Parameters'!$E$8)/'I Disease Parameters'!$E$10</f>
        <v>0.16200000000000001</v>
      </c>
      <c r="G839" s="27">
        <f>'I Disease Parameters'!$E$8/'I Disease Parameters'!$E$11</f>
        <v>3.7999999999999999E-2</v>
      </c>
      <c r="H839" s="27">
        <f>1/'I Disease Parameters'!$E$12</f>
        <v>0.05</v>
      </c>
      <c r="I839" s="27">
        <f>'I Disease Parameters'!$E$9/'I Disease Parameters'!$E$14</f>
        <v>0</v>
      </c>
      <c r="J839" s="82">
        <f t="shared" ref="J839:J902" si="347">J838</f>
        <v>2.9622548171950012</v>
      </c>
      <c r="K839" s="60">
        <f t="shared" ref="K839:K902" si="348">K838</f>
        <v>0.96147505943347544</v>
      </c>
      <c r="L839" s="30">
        <f t="shared" ref="L839:L902" si="349">L838</f>
        <v>0.98499999999999999</v>
      </c>
      <c r="M839" s="27">
        <f>J839/'I Disease Parameters'!$E$12</f>
        <v>0.14811274085975007</v>
      </c>
      <c r="N839" s="27">
        <f>K839/'I Disease Parameters'!$E$13</f>
        <v>4.8073752971673774E-2</v>
      </c>
      <c r="O839" s="27">
        <f>L839/'I Disease Parameters'!$E$13</f>
        <v>4.9250000000000002E-2</v>
      </c>
      <c r="P839" s="27">
        <f>(1-L839)/'I Disease Parameters'!$E$13</f>
        <v>7.5000000000000067E-4</v>
      </c>
      <c r="Q839" s="19" t="str">
        <f t="shared" si="328"/>
        <v/>
      </c>
      <c r="R839" s="17" t="str">
        <f t="shared" si="329"/>
        <v/>
      </c>
      <c r="S839" s="17" t="str">
        <f t="shared" si="330"/>
        <v/>
      </c>
      <c r="T839" s="17" t="str">
        <f t="shared" si="331"/>
        <v/>
      </c>
      <c r="U839" s="17" t="str">
        <f t="shared" si="332"/>
        <v/>
      </c>
      <c r="V839" s="17" t="str">
        <f t="shared" si="333"/>
        <v/>
      </c>
      <c r="W839" s="17" t="str">
        <f t="shared" si="334"/>
        <v/>
      </c>
      <c r="X839" s="18" t="str">
        <f t="shared" si="325"/>
        <v/>
      </c>
      <c r="Y839" s="17" t="str">
        <f t="shared" si="335"/>
        <v/>
      </c>
      <c r="Z839" s="17" t="str">
        <f t="shared" si="336"/>
        <v/>
      </c>
      <c r="AA839" s="17" t="str">
        <f t="shared" si="337"/>
        <v/>
      </c>
      <c r="AB839" s="17" t="str">
        <f t="shared" si="338"/>
        <v/>
      </c>
      <c r="AC839" s="17" t="str">
        <f t="shared" si="339"/>
        <v/>
      </c>
      <c r="AD839" s="18" t="str">
        <f t="shared" si="340"/>
        <v/>
      </c>
      <c r="AE839" s="19" t="str">
        <f>IF($B839&gt;$C$1,"",p_2*$Q838*($S838/$W838)+p_3*$Q838*($T838/$W838))</f>
        <v/>
      </c>
      <c r="AF839" s="17" t="str">
        <f>IF($B839&gt;$C$1,"",p_4*$R838)</f>
        <v/>
      </c>
      <c r="AG839" s="17" t="str">
        <f>IF($B839&gt;$C$1,"",p_5*$R838)</f>
        <v/>
      </c>
      <c r="AH839" s="18" t="str">
        <f t="shared" si="341"/>
        <v/>
      </c>
      <c r="AI839" s="72"/>
      <c r="AJ839" s="73"/>
      <c r="AK839" s="73"/>
      <c r="AL839" s="72"/>
      <c r="AM839" s="73"/>
      <c r="AN839" s="73">
        <f t="shared" si="342"/>
        <v>518</v>
      </c>
      <c r="AO839" s="19" t="str">
        <f t="shared" ca="1" si="343"/>
        <v>-</v>
      </c>
      <c r="AP839" s="17" t="str">
        <f t="shared" ca="1" si="344"/>
        <v>-</v>
      </c>
      <c r="AQ839" s="17" t="str">
        <f t="shared" ca="1" si="345"/>
        <v>-</v>
      </c>
      <c r="AR839" s="66" t="str">
        <f t="shared" ca="1" si="346"/>
        <v>-</v>
      </c>
    </row>
    <row r="840" spans="1:44" s="1" customFormat="1" ht="12" x14ac:dyDescent="0.35">
      <c r="A840" s="84"/>
      <c r="B840" s="40" t="str">
        <f t="shared" si="326"/>
        <v/>
      </c>
      <c r="C840" s="41" t="str">
        <f t="shared" si="327"/>
        <v/>
      </c>
      <c r="D840" s="28">
        <f>'I Disease Parameters'!$E$6/(1000*365)</f>
        <v>2.4383561643835616E-5</v>
      </c>
      <c r="E840" s="28">
        <f>'I Disease Parameters'!$E$7/(1000*365)</f>
        <v>1.3698630136986302E-5</v>
      </c>
      <c r="F840" s="27">
        <f>(1-'I Disease Parameters'!$E$8)/'I Disease Parameters'!$E$10</f>
        <v>0.16200000000000001</v>
      </c>
      <c r="G840" s="27">
        <f>'I Disease Parameters'!$E$8/'I Disease Parameters'!$E$11</f>
        <v>3.7999999999999999E-2</v>
      </c>
      <c r="H840" s="27">
        <f>1/'I Disease Parameters'!$E$12</f>
        <v>0.05</v>
      </c>
      <c r="I840" s="27">
        <f>'I Disease Parameters'!$E$9/'I Disease Parameters'!$E$14</f>
        <v>0</v>
      </c>
      <c r="J840" s="82">
        <f t="shared" si="347"/>
        <v>2.9622548171950012</v>
      </c>
      <c r="K840" s="60">
        <f t="shared" si="348"/>
        <v>0.96147505943347544</v>
      </c>
      <c r="L840" s="30">
        <f t="shared" si="349"/>
        <v>0.98499999999999999</v>
      </c>
      <c r="M840" s="27">
        <f>J840/'I Disease Parameters'!$E$12</f>
        <v>0.14811274085975007</v>
      </c>
      <c r="N840" s="27">
        <f>K840/'I Disease Parameters'!$E$13</f>
        <v>4.8073752971673774E-2</v>
      </c>
      <c r="O840" s="27">
        <f>L840/'I Disease Parameters'!$E$13</f>
        <v>4.9250000000000002E-2</v>
      </c>
      <c r="P840" s="27">
        <f>(1-L840)/'I Disease Parameters'!$E$13</f>
        <v>7.5000000000000067E-4</v>
      </c>
      <c r="Q840" s="19" t="str">
        <f t="shared" si="328"/>
        <v/>
      </c>
      <c r="R840" s="17" t="str">
        <f t="shared" si="329"/>
        <v/>
      </c>
      <c r="S840" s="17" t="str">
        <f t="shared" si="330"/>
        <v/>
      </c>
      <c r="T840" s="17" t="str">
        <f t="shared" si="331"/>
        <v/>
      </c>
      <c r="U840" s="17" t="str">
        <f t="shared" si="332"/>
        <v/>
      </c>
      <c r="V840" s="17" t="str">
        <f t="shared" si="333"/>
        <v/>
      </c>
      <c r="W840" s="17" t="str">
        <f t="shared" si="334"/>
        <v/>
      </c>
      <c r="X840" s="18" t="str">
        <f t="shared" si="325"/>
        <v/>
      </c>
      <c r="Y840" s="17" t="str">
        <f t="shared" si="335"/>
        <v/>
      </c>
      <c r="Z840" s="17" t="str">
        <f t="shared" si="336"/>
        <v/>
      </c>
      <c r="AA840" s="17" t="str">
        <f t="shared" si="337"/>
        <v/>
      </c>
      <c r="AB840" s="17" t="str">
        <f t="shared" si="338"/>
        <v/>
      </c>
      <c r="AC840" s="17" t="str">
        <f t="shared" si="339"/>
        <v/>
      </c>
      <c r="AD840" s="18" t="str">
        <f t="shared" si="340"/>
        <v/>
      </c>
      <c r="AE840" s="19" t="str">
        <f>IF($B840&gt;$C$1,"",p_2*$Q839*($S839/$W839)+p_3*$Q839*($T839/$W839))</f>
        <v/>
      </c>
      <c r="AF840" s="17" t="str">
        <f>IF($B840&gt;$C$1,"",p_4*$R839)</f>
        <v/>
      </c>
      <c r="AG840" s="17" t="str">
        <f>IF($B840&gt;$C$1,"",p_5*$R839)</f>
        <v/>
      </c>
      <c r="AH840" s="18" t="str">
        <f t="shared" si="341"/>
        <v/>
      </c>
      <c r="AI840" s="72"/>
      <c r="AJ840" s="73"/>
      <c r="AK840" s="73"/>
      <c r="AL840" s="72"/>
      <c r="AM840" s="73"/>
      <c r="AN840" s="73">
        <f t="shared" si="342"/>
        <v>518</v>
      </c>
      <c r="AO840" s="19" t="str">
        <f t="shared" ca="1" si="343"/>
        <v>-</v>
      </c>
      <c r="AP840" s="17" t="str">
        <f t="shared" ca="1" si="344"/>
        <v>-</v>
      </c>
      <c r="AQ840" s="17" t="str">
        <f t="shared" ca="1" si="345"/>
        <v>-</v>
      </c>
      <c r="AR840" s="66" t="str">
        <f t="shared" ca="1" si="346"/>
        <v>-</v>
      </c>
    </row>
    <row r="841" spans="1:44" s="1" customFormat="1" ht="12" x14ac:dyDescent="0.35">
      <c r="A841" s="84"/>
      <c r="B841" s="40" t="str">
        <f t="shared" si="326"/>
        <v/>
      </c>
      <c r="C841" s="41" t="str">
        <f t="shared" si="327"/>
        <v/>
      </c>
      <c r="D841" s="28">
        <f>'I Disease Parameters'!$E$6/(1000*365)</f>
        <v>2.4383561643835616E-5</v>
      </c>
      <c r="E841" s="28">
        <f>'I Disease Parameters'!$E$7/(1000*365)</f>
        <v>1.3698630136986302E-5</v>
      </c>
      <c r="F841" s="27">
        <f>(1-'I Disease Parameters'!$E$8)/'I Disease Parameters'!$E$10</f>
        <v>0.16200000000000001</v>
      </c>
      <c r="G841" s="27">
        <f>'I Disease Parameters'!$E$8/'I Disease Parameters'!$E$11</f>
        <v>3.7999999999999999E-2</v>
      </c>
      <c r="H841" s="27">
        <f>1/'I Disease Parameters'!$E$12</f>
        <v>0.05</v>
      </c>
      <c r="I841" s="27">
        <f>'I Disease Parameters'!$E$9/'I Disease Parameters'!$E$14</f>
        <v>0</v>
      </c>
      <c r="J841" s="82">
        <f t="shared" si="347"/>
        <v>2.9622548171950012</v>
      </c>
      <c r="K841" s="60">
        <f t="shared" si="348"/>
        <v>0.96147505943347544</v>
      </c>
      <c r="L841" s="30">
        <f t="shared" si="349"/>
        <v>0.98499999999999999</v>
      </c>
      <c r="M841" s="27">
        <f>J841/'I Disease Parameters'!$E$12</f>
        <v>0.14811274085975007</v>
      </c>
      <c r="N841" s="27">
        <f>K841/'I Disease Parameters'!$E$13</f>
        <v>4.8073752971673774E-2</v>
      </c>
      <c r="O841" s="27">
        <f>L841/'I Disease Parameters'!$E$13</f>
        <v>4.9250000000000002E-2</v>
      </c>
      <c r="P841" s="27">
        <f>(1-L841)/'I Disease Parameters'!$E$13</f>
        <v>7.5000000000000067E-4</v>
      </c>
      <c r="Q841" s="19" t="str">
        <f t="shared" si="328"/>
        <v/>
      </c>
      <c r="R841" s="17" t="str">
        <f t="shared" si="329"/>
        <v/>
      </c>
      <c r="S841" s="17" t="str">
        <f t="shared" si="330"/>
        <v/>
      </c>
      <c r="T841" s="17" t="str">
        <f t="shared" si="331"/>
        <v/>
      </c>
      <c r="U841" s="17" t="str">
        <f t="shared" si="332"/>
        <v/>
      </c>
      <c r="V841" s="17" t="str">
        <f t="shared" si="333"/>
        <v/>
      </c>
      <c r="W841" s="17" t="str">
        <f t="shared" si="334"/>
        <v/>
      </c>
      <c r="X841" s="18" t="str">
        <f t="shared" si="325"/>
        <v/>
      </c>
      <c r="Y841" s="17" t="str">
        <f t="shared" si="335"/>
        <v/>
      </c>
      <c r="Z841" s="17" t="str">
        <f t="shared" si="336"/>
        <v/>
      </c>
      <c r="AA841" s="17" t="str">
        <f t="shared" si="337"/>
        <v/>
      </c>
      <c r="AB841" s="17" t="str">
        <f t="shared" si="338"/>
        <v/>
      </c>
      <c r="AC841" s="17" t="str">
        <f t="shared" si="339"/>
        <v/>
      </c>
      <c r="AD841" s="18" t="str">
        <f t="shared" si="340"/>
        <v/>
      </c>
      <c r="AE841" s="19" t="str">
        <f>IF($B841&gt;$C$1,"",p_2*$Q840*($S840/$W840)+p_3*$Q840*($T840/$W840))</f>
        <v/>
      </c>
      <c r="AF841" s="17" t="str">
        <f>IF($B841&gt;$C$1,"",p_4*$R840)</f>
        <v/>
      </c>
      <c r="AG841" s="17" t="str">
        <f>IF($B841&gt;$C$1,"",p_5*$R840)</f>
        <v/>
      </c>
      <c r="AH841" s="18" t="str">
        <f t="shared" si="341"/>
        <v/>
      </c>
      <c r="AI841" s="72"/>
      <c r="AJ841" s="73"/>
      <c r="AK841" s="73"/>
      <c r="AL841" s="72"/>
      <c r="AM841" s="73"/>
      <c r="AN841" s="73">
        <f t="shared" si="342"/>
        <v>518</v>
      </c>
      <c r="AO841" s="19" t="str">
        <f t="shared" ca="1" si="343"/>
        <v>-</v>
      </c>
      <c r="AP841" s="17" t="str">
        <f t="shared" ca="1" si="344"/>
        <v>-</v>
      </c>
      <c r="AQ841" s="17" t="str">
        <f t="shared" ca="1" si="345"/>
        <v>-</v>
      </c>
      <c r="AR841" s="66" t="str">
        <f t="shared" ca="1" si="346"/>
        <v>-</v>
      </c>
    </row>
    <row r="842" spans="1:44" s="1" customFormat="1" ht="12" x14ac:dyDescent="0.35">
      <c r="A842" s="84"/>
      <c r="B842" s="40" t="str">
        <f t="shared" si="326"/>
        <v/>
      </c>
      <c r="C842" s="41" t="str">
        <f t="shared" si="327"/>
        <v/>
      </c>
      <c r="D842" s="28">
        <f>'I Disease Parameters'!$E$6/(1000*365)</f>
        <v>2.4383561643835616E-5</v>
      </c>
      <c r="E842" s="28">
        <f>'I Disease Parameters'!$E$7/(1000*365)</f>
        <v>1.3698630136986302E-5</v>
      </c>
      <c r="F842" s="27">
        <f>(1-'I Disease Parameters'!$E$8)/'I Disease Parameters'!$E$10</f>
        <v>0.16200000000000001</v>
      </c>
      <c r="G842" s="27">
        <f>'I Disease Parameters'!$E$8/'I Disease Parameters'!$E$11</f>
        <v>3.7999999999999999E-2</v>
      </c>
      <c r="H842" s="27">
        <f>1/'I Disease Parameters'!$E$12</f>
        <v>0.05</v>
      </c>
      <c r="I842" s="27">
        <f>'I Disease Parameters'!$E$9/'I Disease Parameters'!$E$14</f>
        <v>0</v>
      </c>
      <c r="J842" s="82">
        <f t="shared" si="347"/>
        <v>2.9622548171950012</v>
      </c>
      <c r="K842" s="60">
        <f t="shared" si="348"/>
        <v>0.96147505943347544</v>
      </c>
      <c r="L842" s="30">
        <f t="shared" si="349"/>
        <v>0.98499999999999999</v>
      </c>
      <c r="M842" s="27">
        <f>J842/'I Disease Parameters'!$E$12</f>
        <v>0.14811274085975007</v>
      </c>
      <c r="N842" s="27">
        <f>K842/'I Disease Parameters'!$E$13</f>
        <v>4.8073752971673774E-2</v>
      </c>
      <c r="O842" s="27">
        <f>L842/'I Disease Parameters'!$E$13</f>
        <v>4.9250000000000002E-2</v>
      </c>
      <c r="P842" s="27">
        <f>(1-L842)/'I Disease Parameters'!$E$13</f>
        <v>7.5000000000000067E-4</v>
      </c>
      <c r="Q842" s="19" t="str">
        <f t="shared" si="328"/>
        <v/>
      </c>
      <c r="R842" s="17" t="str">
        <f t="shared" si="329"/>
        <v/>
      </c>
      <c r="S842" s="17" t="str">
        <f t="shared" si="330"/>
        <v/>
      </c>
      <c r="T842" s="17" t="str">
        <f t="shared" si="331"/>
        <v/>
      </c>
      <c r="U842" s="17" t="str">
        <f t="shared" si="332"/>
        <v/>
      </c>
      <c r="V842" s="17" t="str">
        <f t="shared" si="333"/>
        <v/>
      </c>
      <c r="W842" s="17" t="str">
        <f t="shared" si="334"/>
        <v/>
      </c>
      <c r="X842" s="18" t="str">
        <f t="shared" si="325"/>
        <v/>
      </c>
      <c r="Y842" s="17" t="str">
        <f t="shared" si="335"/>
        <v/>
      </c>
      <c r="Z842" s="17" t="str">
        <f t="shared" si="336"/>
        <v/>
      </c>
      <c r="AA842" s="17" t="str">
        <f t="shared" si="337"/>
        <v/>
      </c>
      <c r="AB842" s="17" t="str">
        <f t="shared" si="338"/>
        <v/>
      </c>
      <c r="AC842" s="17" t="str">
        <f t="shared" si="339"/>
        <v/>
      </c>
      <c r="AD842" s="18" t="str">
        <f t="shared" si="340"/>
        <v/>
      </c>
      <c r="AE842" s="19" t="str">
        <f>IF($B842&gt;$C$1,"",p_2*$Q841*($S841/$W841)+p_3*$Q841*($T841/$W841))</f>
        <v/>
      </c>
      <c r="AF842" s="17" t="str">
        <f>IF($B842&gt;$C$1,"",p_4*$R841)</f>
        <v/>
      </c>
      <c r="AG842" s="17" t="str">
        <f>IF($B842&gt;$C$1,"",p_5*$R841)</f>
        <v/>
      </c>
      <c r="AH842" s="18" t="str">
        <f t="shared" si="341"/>
        <v/>
      </c>
      <c r="AI842" s="72"/>
      <c r="AJ842" s="73"/>
      <c r="AK842" s="73"/>
      <c r="AL842" s="72"/>
      <c r="AM842" s="73"/>
      <c r="AN842" s="73">
        <f t="shared" si="342"/>
        <v>518</v>
      </c>
      <c r="AO842" s="19" t="str">
        <f t="shared" ca="1" si="343"/>
        <v>-</v>
      </c>
      <c r="AP842" s="17" t="str">
        <f t="shared" ca="1" si="344"/>
        <v>-</v>
      </c>
      <c r="AQ842" s="17" t="str">
        <f t="shared" ca="1" si="345"/>
        <v>-</v>
      </c>
      <c r="AR842" s="66" t="str">
        <f t="shared" ca="1" si="346"/>
        <v>-</v>
      </c>
    </row>
    <row r="843" spans="1:44" s="1" customFormat="1" ht="12" x14ac:dyDescent="0.35">
      <c r="A843" s="84"/>
      <c r="B843" s="40" t="str">
        <f t="shared" si="326"/>
        <v/>
      </c>
      <c r="C843" s="41" t="str">
        <f t="shared" si="327"/>
        <v/>
      </c>
      <c r="D843" s="28">
        <f>'I Disease Parameters'!$E$6/(1000*365)</f>
        <v>2.4383561643835616E-5</v>
      </c>
      <c r="E843" s="28">
        <f>'I Disease Parameters'!$E$7/(1000*365)</f>
        <v>1.3698630136986302E-5</v>
      </c>
      <c r="F843" s="27">
        <f>(1-'I Disease Parameters'!$E$8)/'I Disease Parameters'!$E$10</f>
        <v>0.16200000000000001</v>
      </c>
      <c r="G843" s="27">
        <f>'I Disease Parameters'!$E$8/'I Disease Parameters'!$E$11</f>
        <v>3.7999999999999999E-2</v>
      </c>
      <c r="H843" s="27">
        <f>1/'I Disease Parameters'!$E$12</f>
        <v>0.05</v>
      </c>
      <c r="I843" s="27">
        <f>'I Disease Parameters'!$E$9/'I Disease Parameters'!$E$14</f>
        <v>0</v>
      </c>
      <c r="J843" s="82">
        <f t="shared" si="347"/>
        <v>2.9622548171950012</v>
      </c>
      <c r="K843" s="60">
        <f t="shared" si="348"/>
        <v>0.96147505943347544</v>
      </c>
      <c r="L843" s="30">
        <f t="shared" si="349"/>
        <v>0.98499999999999999</v>
      </c>
      <c r="M843" s="27">
        <f>J843/'I Disease Parameters'!$E$12</f>
        <v>0.14811274085975007</v>
      </c>
      <c r="N843" s="27">
        <f>K843/'I Disease Parameters'!$E$13</f>
        <v>4.8073752971673774E-2</v>
      </c>
      <c r="O843" s="27">
        <f>L843/'I Disease Parameters'!$E$13</f>
        <v>4.9250000000000002E-2</v>
      </c>
      <c r="P843" s="27">
        <f>(1-L843)/'I Disease Parameters'!$E$13</f>
        <v>7.5000000000000067E-4</v>
      </c>
      <c r="Q843" s="19" t="str">
        <f t="shared" si="328"/>
        <v/>
      </c>
      <c r="R843" s="17" t="str">
        <f t="shared" si="329"/>
        <v/>
      </c>
      <c r="S843" s="17" t="str">
        <f t="shared" si="330"/>
        <v/>
      </c>
      <c r="T843" s="17" t="str">
        <f t="shared" si="331"/>
        <v/>
      </c>
      <c r="U843" s="17" t="str">
        <f t="shared" si="332"/>
        <v/>
      </c>
      <c r="V843" s="17" t="str">
        <f t="shared" si="333"/>
        <v/>
      </c>
      <c r="W843" s="17" t="str">
        <f t="shared" si="334"/>
        <v/>
      </c>
      <c r="X843" s="18" t="str">
        <f t="shared" si="325"/>
        <v/>
      </c>
      <c r="Y843" s="17" t="str">
        <f t="shared" si="335"/>
        <v/>
      </c>
      <c r="Z843" s="17" t="str">
        <f t="shared" si="336"/>
        <v/>
      </c>
      <c r="AA843" s="17" t="str">
        <f t="shared" si="337"/>
        <v/>
      </c>
      <c r="AB843" s="17" t="str">
        <f t="shared" si="338"/>
        <v/>
      </c>
      <c r="AC843" s="17" t="str">
        <f t="shared" si="339"/>
        <v/>
      </c>
      <c r="AD843" s="18" t="str">
        <f t="shared" si="340"/>
        <v/>
      </c>
      <c r="AE843" s="19" t="str">
        <f>IF($B843&gt;$C$1,"",p_2*$Q842*($S842/$W842)+p_3*$Q842*($T842/$W842))</f>
        <v/>
      </c>
      <c r="AF843" s="17" t="str">
        <f>IF($B843&gt;$C$1,"",p_4*$R842)</f>
        <v/>
      </c>
      <c r="AG843" s="17" t="str">
        <f>IF($B843&gt;$C$1,"",p_5*$R842)</f>
        <v/>
      </c>
      <c r="AH843" s="18" t="str">
        <f t="shared" si="341"/>
        <v/>
      </c>
      <c r="AI843" s="72"/>
      <c r="AJ843" s="73"/>
      <c r="AK843" s="73"/>
      <c r="AL843" s="72"/>
      <c r="AM843" s="73"/>
      <c r="AN843" s="73">
        <f t="shared" si="342"/>
        <v>518</v>
      </c>
      <c r="AO843" s="19" t="str">
        <f t="shared" ca="1" si="343"/>
        <v>-</v>
      </c>
      <c r="AP843" s="17" t="str">
        <f t="shared" ca="1" si="344"/>
        <v>-</v>
      </c>
      <c r="AQ843" s="17" t="str">
        <f t="shared" ca="1" si="345"/>
        <v>-</v>
      </c>
      <c r="AR843" s="66" t="str">
        <f t="shared" ca="1" si="346"/>
        <v>-</v>
      </c>
    </row>
    <row r="844" spans="1:44" s="1" customFormat="1" ht="12" x14ac:dyDescent="0.35">
      <c r="A844" s="84"/>
      <c r="B844" s="40" t="str">
        <f t="shared" si="326"/>
        <v/>
      </c>
      <c r="C844" s="41" t="str">
        <f t="shared" si="327"/>
        <v/>
      </c>
      <c r="D844" s="28">
        <f>'I Disease Parameters'!$E$6/(1000*365)</f>
        <v>2.4383561643835616E-5</v>
      </c>
      <c r="E844" s="28">
        <f>'I Disease Parameters'!$E$7/(1000*365)</f>
        <v>1.3698630136986302E-5</v>
      </c>
      <c r="F844" s="27">
        <f>(1-'I Disease Parameters'!$E$8)/'I Disease Parameters'!$E$10</f>
        <v>0.16200000000000001</v>
      </c>
      <c r="G844" s="27">
        <f>'I Disease Parameters'!$E$8/'I Disease Parameters'!$E$11</f>
        <v>3.7999999999999999E-2</v>
      </c>
      <c r="H844" s="27">
        <f>1/'I Disease Parameters'!$E$12</f>
        <v>0.05</v>
      </c>
      <c r="I844" s="27">
        <f>'I Disease Parameters'!$E$9/'I Disease Parameters'!$E$14</f>
        <v>0</v>
      </c>
      <c r="J844" s="82">
        <f t="shared" si="347"/>
        <v>2.9622548171950012</v>
      </c>
      <c r="K844" s="60">
        <f t="shared" si="348"/>
        <v>0.96147505943347544</v>
      </c>
      <c r="L844" s="30">
        <f t="shared" si="349"/>
        <v>0.98499999999999999</v>
      </c>
      <c r="M844" s="27">
        <f>J844/'I Disease Parameters'!$E$12</f>
        <v>0.14811274085975007</v>
      </c>
      <c r="N844" s="27">
        <f>K844/'I Disease Parameters'!$E$13</f>
        <v>4.8073752971673774E-2</v>
      </c>
      <c r="O844" s="27">
        <f>L844/'I Disease Parameters'!$E$13</f>
        <v>4.9250000000000002E-2</v>
      </c>
      <c r="P844" s="27">
        <f>(1-L844)/'I Disease Parameters'!$E$13</f>
        <v>7.5000000000000067E-4</v>
      </c>
      <c r="Q844" s="19" t="str">
        <f t="shared" si="328"/>
        <v/>
      </c>
      <c r="R844" s="17" t="str">
        <f t="shared" si="329"/>
        <v/>
      </c>
      <c r="S844" s="17" t="str">
        <f t="shared" si="330"/>
        <v/>
      </c>
      <c r="T844" s="17" t="str">
        <f t="shared" si="331"/>
        <v/>
      </c>
      <c r="U844" s="17" t="str">
        <f t="shared" si="332"/>
        <v/>
      </c>
      <c r="V844" s="17" t="str">
        <f t="shared" si="333"/>
        <v/>
      </c>
      <c r="W844" s="17" t="str">
        <f t="shared" si="334"/>
        <v/>
      </c>
      <c r="X844" s="18" t="str">
        <f t="shared" si="325"/>
        <v/>
      </c>
      <c r="Y844" s="17" t="str">
        <f t="shared" si="335"/>
        <v/>
      </c>
      <c r="Z844" s="17" t="str">
        <f t="shared" si="336"/>
        <v/>
      </c>
      <c r="AA844" s="17" t="str">
        <f t="shared" si="337"/>
        <v/>
      </c>
      <c r="AB844" s="17" t="str">
        <f t="shared" si="338"/>
        <v/>
      </c>
      <c r="AC844" s="17" t="str">
        <f t="shared" si="339"/>
        <v/>
      </c>
      <c r="AD844" s="18" t="str">
        <f t="shared" si="340"/>
        <v/>
      </c>
      <c r="AE844" s="19" t="str">
        <f>IF($B844&gt;$C$1,"",p_2*$Q843*($S843/$W843)+p_3*$Q843*($T843/$W843))</f>
        <v/>
      </c>
      <c r="AF844" s="17" t="str">
        <f>IF($B844&gt;$C$1,"",p_4*$R843)</f>
        <v/>
      </c>
      <c r="AG844" s="17" t="str">
        <f>IF($B844&gt;$C$1,"",p_5*$R843)</f>
        <v/>
      </c>
      <c r="AH844" s="18" t="str">
        <f t="shared" si="341"/>
        <v/>
      </c>
      <c r="AI844" s="72"/>
      <c r="AJ844" s="73"/>
      <c r="AK844" s="73"/>
      <c r="AL844" s="72"/>
      <c r="AM844" s="73"/>
      <c r="AN844" s="73">
        <f t="shared" si="342"/>
        <v>518</v>
      </c>
      <c r="AO844" s="19" t="str">
        <f t="shared" ca="1" si="343"/>
        <v>-</v>
      </c>
      <c r="AP844" s="17" t="str">
        <f t="shared" ca="1" si="344"/>
        <v>-</v>
      </c>
      <c r="AQ844" s="17" t="str">
        <f t="shared" ca="1" si="345"/>
        <v>-</v>
      </c>
      <c r="AR844" s="66" t="str">
        <f t="shared" ca="1" si="346"/>
        <v>-</v>
      </c>
    </row>
    <row r="845" spans="1:44" s="1" customFormat="1" ht="12" x14ac:dyDescent="0.35">
      <c r="A845" s="84"/>
      <c r="B845" s="40" t="str">
        <f t="shared" si="326"/>
        <v/>
      </c>
      <c r="C845" s="41" t="str">
        <f t="shared" si="327"/>
        <v/>
      </c>
      <c r="D845" s="28">
        <f>'I Disease Parameters'!$E$6/(1000*365)</f>
        <v>2.4383561643835616E-5</v>
      </c>
      <c r="E845" s="28">
        <f>'I Disease Parameters'!$E$7/(1000*365)</f>
        <v>1.3698630136986302E-5</v>
      </c>
      <c r="F845" s="27">
        <f>(1-'I Disease Parameters'!$E$8)/'I Disease Parameters'!$E$10</f>
        <v>0.16200000000000001</v>
      </c>
      <c r="G845" s="27">
        <f>'I Disease Parameters'!$E$8/'I Disease Parameters'!$E$11</f>
        <v>3.7999999999999999E-2</v>
      </c>
      <c r="H845" s="27">
        <f>1/'I Disease Parameters'!$E$12</f>
        <v>0.05</v>
      </c>
      <c r="I845" s="27">
        <f>'I Disease Parameters'!$E$9/'I Disease Parameters'!$E$14</f>
        <v>0</v>
      </c>
      <c r="J845" s="82">
        <f t="shared" si="347"/>
        <v>2.9622548171950012</v>
      </c>
      <c r="K845" s="60">
        <f t="shared" si="348"/>
        <v>0.96147505943347544</v>
      </c>
      <c r="L845" s="30">
        <f t="shared" si="349"/>
        <v>0.98499999999999999</v>
      </c>
      <c r="M845" s="27">
        <f>J845/'I Disease Parameters'!$E$12</f>
        <v>0.14811274085975007</v>
      </c>
      <c r="N845" s="27">
        <f>K845/'I Disease Parameters'!$E$13</f>
        <v>4.8073752971673774E-2</v>
      </c>
      <c r="O845" s="27">
        <f>L845/'I Disease Parameters'!$E$13</f>
        <v>4.9250000000000002E-2</v>
      </c>
      <c r="P845" s="27">
        <f>(1-L845)/'I Disease Parameters'!$E$13</f>
        <v>7.5000000000000067E-4</v>
      </c>
      <c r="Q845" s="19" t="str">
        <f t="shared" si="328"/>
        <v/>
      </c>
      <c r="R845" s="17" t="str">
        <f t="shared" si="329"/>
        <v/>
      </c>
      <c r="S845" s="17" t="str">
        <f t="shared" si="330"/>
        <v/>
      </c>
      <c r="T845" s="17" t="str">
        <f t="shared" si="331"/>
        <v/>
      </c>
      <c r="U845" s="17" t="str">
        <f t="shared" si="332"/>
        <v/>
      </c>
      <c r="V845" s="17" t="str">
        <f t="shared" si="333"/>
        <v/>
      </c>
      <c r="W845" s="17" t="str">
        <f t="shared" si="334"/>
        <v/>
      </c>
      <c r="X845" s="18" t="str">
        <f t="shared" si="325"/>
        <v/>
      </c>
      <c r="Y845" s="17" t="str">
        <f t="shared" si="335"/>
        <v/>
      </c>
      <c r="Z845" s="17" t="str">
        <f t="shared" si="336"/>
        <v/>
      </c>
      <c r="AA845" s="17" t="str">
        <f t="shared" si="337"/>
        <v/>
      </c>
      <c r="AB845" s="17" t="str">
        <f t="shared" si="338"/>
        <v/>
      </c>
      <c r="AC845" s="17" t="str">
        <f t="shared" si="339"/>
        <v/>
      </c>
      <c r="AD845" s="18" t="str">
        <f t="shared" si="340"/>
        <v/>
      </c>
      <c r="AE845" s="19" t="str">
        <f>IF($B845&gt;$C$1,"",p_2*$Q844*($S844/$W844)+p_3*$Q844*($T844/$W844))</f>
        <v/>
      </c>
      <c r="AF845" s="17" t="str">
        <f>IF($B845&gt;$C$1,"",p_4*$R844)</f>
        <v/>
      </c>
      <c r="AG845" s="17" t="str">
        <f>IF($B845&gt;$C$1,"",p_5*$R844)</f>
        <v/>
      </c>
      <c r="AH845" s="18" t="str">
        <f t="shared" si="341"/>
        <v/>
      </c>
      <c r="AI845" s="72"/>
      <c r="AJ845" s="73"/>
      <c r="AK845" s="73"/>
      <c r="AL845" s="72"/>
      <c r="AM845" s="73"/>
      <c r="AN845" s="73">
        <f t="shared" si="342"/>
        <v>518</v>
      </c>
      <c r="AO845" s="19" t="str">
        <f t="shared" ca="1" si="343"/>
        <v>-</v>
      </c>
      <c r="AP845" s="17" t="str">
        <f t="shared" ca="1" si="344"/>
        <v>-</v>
      </c>
      <c r="AQ845" s="17" t="str">
        <f t="shared" ca="1" si="345"/>
        <v>-</v>
      </c>
      <c r="AR845" s="66" t="str">
        <f t="shared" ca="1" si="346"/>
        <v>-</v>
      </c>
    </row>
    <row r="846" spans="1:44" s="1" customFormat="1" ht="12" x14ac:dyDescent="0.35">
      <c r="A846" s="84"/>
      <c r="B846" s="40" t="str">
        <f t="shared" si="326"/>
        <v/>
      </c>
      <c r="C846" s="41" t="str">
        <f t="shared" si="327"/>
        <v/>
      </c>
      <c r="D846" s="28">
        <f>'I Disease Parameters'!$E$6/(1000*365)</f>
        <v>2.4383561643835616E-5</v>
      </c>
      <c r="E846" s="28">
        <f>'I Disease Parameters'!$E$7/(1000*365)</f>
        <v>1.3698630136986302E-5</v>
      </c>
      <c r="F846" s="27">
        <f>(1-'I Disease Parameters'!$E$8)/'I Disease Parameters'!$E$10</f>
        <v>0.16200000000000001</v>
      </c>
      <c r="G846" s="27">
        <f>'I Disease Parameters'!$E$8/'I Disease Parameters'!$E$11</f>
        <v>3.7999999999999999E-2</v>
      </c>
      <c r="H846" s="27">
        <f>1/'I Disease Parameters'!$E$12</f>
        <v>0.05</v>
      </c>
      <c r="I846" s="27">
        <f>'I Disease Parameters'!$E$9/'I Disease Parameters'!$E$14</f>
        <v>0</v>
      </c>
      <c r="J846" s="82">
        <f t="shared" si="347"/>
        <v>2.9622548171950012</v>
      </c>
      <c r="K846" s="60">
        <f t="shared" si="348"/>
        <v>0.96147505943347544</v>
      </c>
      <c r="L846" s="30">
        <f t="shared" si="349"/>
        <v>0.98499999999999999</v>
      </c>
      <c r="M846" s="27">
        <f>J846/'I Disease Parameters'!$E$12</f>
        <v>0.14811274085975007</v>
      </c>
      <c r="N846" s="27">
        <f>K846/'I Disease Parameters'!$E$13</f>
        <v>4.8073752971673774E-2</v>
      </c>
      <c r="O846" s="27">
        <f>L846/'I Disease Parameters'!$E$13</f>
        <v>4.9250000000000002E-2</v>
      </c>
      <c r="P846" s="27">
        <f>(1-L846)/'I Disease Parameters'!$E$13</f>
        <v>7.5000000000000067E-4</v>
      </c>
      <c r="Q846" s="19" t="str">
        <f t="shared" si="328"/>
        <v/>
      </c>
      <c r="R846" s="17" t="str">
        <f t="shared" si="329"/>
        <v/>
      </c>
      <c r="S846" s="17" t="str">
        <f t="shared" si="330"/>
        <v/>
      </c>
      <c r="T846" s="17" t="str">
        <f t="shared" si="331"/>
        <v/>
      </c>
      <c r="U846" s="17" t="str">
        <f t="shared" si="332"/>
        <v/>
      </c>
      <c r="V846" s="17" t="str">
        <f t="shared" si="333"/>
        <v/>
      </c>
      <c r="W846" s="17" t="str">
        <f t="shared" si="334"/>
        <v/>
      </c>
      <c r="X846" s="18" t="str">
        <f t="shared" si="325"/>
        <v/>
      </c>
      <c r="Y846" s="17" t="str">
        <f t="shared" si="335"/>
        <v/>
      </c>
      <c r="Z846" s="17" t="str">
        <f t="shared" si="336"/>
        <v/>
      </c>
      <c r="AA846" s="17" t="str">
        <f t="shared" si="337"/>
        <v/>
      </c>
      <c r="AB846" s="17" t="str">
        <f t="shared" si="338"/>
        <v/>
      </c>
      <c r="AC846" s="17" t="str">
        <f t="shared" si="339"/>
        <v/>
      </c>
      <c r="AD846" s="18" t="str">
        <f t="shared" si="340"/>
        <v/>
      </c>
      <c r="AE846" s="19" t="str">
        <f>IF($B846&gt;$C$1,"",p_2*$Q845*($S845/$W845)+p_3*$Q845*($T845/$W845))</f>
        <v/>
      </c>
      <c r="AF846" s="17" t="str">
        <f>IF($B846&gt;$C$1,"",p_4*$R845)</f>
        <v/>
      </c>
      <c r="AG846" s="17" t="str">
        <f>IF($B846&gt;$C$1,"",p_5*$R845)</f>
        <v/>
      </c>
      <c r="AH846" s="18" t="str">
        <f t="shared" si="341"/>
        <v/>
      </c>
      <c r="AI846" s="72"/>
      <c r="AJ846" s="73"/>
      <c r="AK846" s="73"/>
      <c r="AL846" s="72"/>
      <c r="AM846" s="73"/>
      <c r="AN846" s="73">
        <f t="shared" si="342"/>
        <v>518</v>
      </c>
      <c r="AO846" s="19" t="str">
        <f t="shared" ca="1" si="343"/>
        <v>-</v>
      </c>
      <c r="AP846" s="17" t="str">
        <f t="shared" ca="1" si="344"/>
        <v>-</v>
      </c>
      <c r="AQ846" s="17" t="str">
        <f t="shared" ca="1" si="345"/>
        <v>-</v>
      </c>
      <c r="AR846" s="66" t="str">
        <f t="shared" ca="1" si="346"/>
        <v>-</v>
      </c>
    </row>
    <row r="847" spans="1:44" s="1" customFormat="1" ht="12" x14ac:dyDescent="0.35">
      <c r="A847" s="84"/>
      <c r="B847" s="40" t="str">
        <f t="shared" si="326"/>
        <v/>
      </c>
      <c r="C847" s="41" t="str">
        <f t="shared" si="327"/>
        <v/>
      </c>
      <c r="D847" s="28">
        <f>'I Disease Parameters'!$E$6/(1000*365)</f>
        <v>2.4383561643835616E-5</v>
      </c>
      <c r="E847" s="28">
        <f>'I Disease Parameters'!$E$7/(1000*365)</f>
        <v>1.3698630136986302E-5</v>
      </c>
      <c r="F847" s="27">
        <f>(1-'I Disease Parameters'!$E$8)/'I Disease Parameters'!$E$10</f>
        <v>0.16200000000000001</v>
      </c>
      <c r="G847" s="27">
        <f>'I Disease Parameters'!$E$8/'I Disease Parameters'!$E$11</f>
        <v>3.7999999999999999E-2</v>
      </c>
      <c r="H847" s="27">
        <f>1/'I Disease Parameters'!$E$12</f>
        <v>0.05</v>
      </c>
      <c r="I847" s="27">
        <f>'I Disease Parameters'!$E$9/'I Disease Parameters'!$E$14</f>
        <v>0</v>
      </c>
      <c r="J847" s="82">
        <f t="shared" si="347"/>
        <v>2.9622548171950012</v>
      </c>
      <c r="K847" s="60">
        <f t="shared" si="348"/>
        <v>0.96147505943347544</v>
      </c>
      <c r="L847" s="30">
        <f t="shared" si="349"/>
        <v>0.98499999999999999</v>
      </c>
      <c r="M847" s="27">
        <f>J847/'I Disease Parameters'!$E$12</f>
        <v>0.14811274085975007</v>
      </c>
      <c r="N847" s="27">
        <f>K847/'I Disease Parameters'!$E$13</f>
        <v>4.8073752971673774E-2</v>
      </c>
      <c r="O847" s="27">
        <f>L847/'I Disease Parameters'!$E$13</f>
        <v>4.9250000000000002E-2</v>
      </c>
      <c r="P847" s="27">
        <f>(1-L847)/'I Disease Parameters'!$E$13</f>
        <v>7.5000000000000067E-4</v>
      </c>
      <c r="Q847" s="19" t="str">
        <f t="shared" si="328"/>
        <v/>
      </c>
      <c r="R847" s="17" t="str">
        <f t="shared" si="329"/>
        <v/>
      </c>
      <c r="S847" s="17" t="str">
        <f t="shared" si="330"/>
        <v/>
      </c>
      <c r="T847" s="17" t="str">
        <f t="shared" si="331"/>
        <v/>
      </c>
      <c r="U847" s="17" t="str">
        <f t="shared" si="332"/>
        <v/>
      </c>
      <c r="V847" s="17" t="str">
        <f t="shared" si="333"/>
        <v/>
      </c>
      <c r="W847" s="17" t="str">
        <f t="shared" si="334"/>
        <v/>
      </c>
      <c r="X847" s="18" t="str">
        <f t="shared" si="325"/>
        <v/>
      </c>
      <c r="Y847" s="17" t="str">
        <f t="shared" si="335"/>
        <v/>
      </c>
      <c r="Z847" s="17" t="str">
        <f t="shared" si="336"/>
        <v/>
      </c>
      <c r="AA847" s="17" t="str">
        <f t="shared" si="337"/>
        <v/>
      </c>
      <c r="AB847" s="17" t="str">
        <f t="shared" si="338"/>
        <v/>
      </c>
      <c r="AC847" s="17" t="str">
        <f t="shared" si="339"/>
        <v/>
      </c>
      <c r="AD847" s="18" t="str">
        <f t="shared" si="340"/>
        <v/>
      </c>
      <c r="AE847" s="19" t="str">
        <f>IF($B847&gt;$C$1,"",p_2*$Q846*($S846/$W846)+p_3*$Q846*($T846/$W846))</f>
        <v/>
      </c>
      <c r="AF847" s="17" t="str">
        <f>IF($B847&gt;$C$1,"",p_4*$R846)</f>
        <v/>
      </c>
      <c r="AG847" s="17" t="str">
        <f>IF($B847&gt;$C$1,"",p_5*$R846)</f>
        <v/>
      </c>
      <c r="AH847" s="18" t="str">
        <f t="shared" si="341"/>
        <v/>
      </c>
      <c r="AI847" s="72"/>
      <c r="AJ847" s="73"/>
      <c r="AK847" s="73"/>
      <c r="AL847" s="72"/>
      <c r="AM847" s="73"/>
      <c r="AN847" s="73">
        <f t="shared" si="342"/>
        <v>518</v>
      </c>
      <c r="AO847" s="19" t="str">
        <f t="shared" ca="1" si="343"/>
        <v>-</v>
      </c>
      <c r="AP847" s="17" t="str">
        <f t="shared" ca="1" si="344"/>
        <v>-</v>
      </c>
      <c r="AQ847" s="17" t="str">
        <f t="shared" ca="1" si="345"/>
        <v>-</v>
      </c>
      <c r="AR847" s="66" t="str">
        <f t="shared" ca="1" si="346"/>
        <v>-</v>
      </c>
    </row>
    <row r="848" spans="1:44" s="1" customFormat="1" ht="12" x14ac:dyDescent="0.35">
      <c r="A848" s="84"/>
      <c r="B848" s="40" t="str">
        <f t="shared" si="326"/>
        <v/>
      </c>
      <c r="C848" s="41" t="str">
        <f t="shared" si="327"/>
        <v/>
      </c>
      <c r="D848" s="28">
        <f>'I Disease Parameters'!$E$6/(1000*365)</f>
        <v>2.4383561643835616E-5</v>
      </c>
      <c r="E848" s="28">
        <f>'I Disease Parameters'!$E$7/(1000*365)</f>
        <v>1.3698630136986302E-5</v>
      </c>
      <c r="F848" s="27">
        <f>(1-'I Disease Parameters'!$E$8)/'I Disease Parameters'!$E$10</f>
        <v>0.16200000000000001</v>
      </c>
      <c r="G848" s="27">
        <f>'I Disease Parameters'!$E$8/'I Disease Parameters'!$E$11</f>
        <v>3.7999999999999999E-2</v>
      </c>
      <c r="H848" s="27">
        <f>1/'I Disease Parameters'!$E$12</f>
        <v>0.05</v>
      </c>
      <c r="I848" s="27">
        <f>'I Disease Parameters'!$E$9/'I Disease Parameters'!$E$14</f>
        <v>0</v>
      </c>
      <c r="J848" s="82">
        <f t="shared" si="347"/>
        <v>2.9622548171950012</v>
      </c>
      <c r="K848" s="60">
        <f t="shared" si="348"/>
        <v>0.96147505943347544</v>
      </c>
      <c r="L848" s="30">
        <f t="shared" si="349"/>
        <v>0.98499999999999999</v>
      </c>
      <c r="M848" s="27">
        <f>J848/'I Disease Parameters'!$E$12</f>
        <v>0.14811274085975007</v>
      </c>
      <c r="N848" s="27">
        <f>K848/'I Disease Parameters'!$E$13</f>
        <v>4.8073752971673774E-2</v>
      </c>
      <c r="O848" s="27">
        <f>L848/'I Disease Parameters'!$E$13</f>
        <v>4.9250000000000002E-2</v>
      </c>
      <c r="P848" s="27">
        <f>(1-L848)/'I Disease Parameters'!$E$13</f>
        <v>7.5000000000000067E-4</v>
      </c>
      <c r="Q848" s="19" t="str">
        <f t="shared" si="328"/>
        <v/>
      </c>
      <c r="R848" s="17" t="str">
        <f t="shared" si="329"/>
        <v/>
      </c>
      <c r="S848" s="17" t="str">
        <f t="shared" si="330"/>
        <v/>
      </c>
      <c r="T848" s="17" t="str">
        <f t="shared" si="331"/>
        <v/>
      </c>
      <c r="U848" s="17" t="str">
        <f t="shared" si="332"/>
        <v/>
      </c>
      <c r="V848" s="17" t="str">
        <f t="shared" si="333"/>
        <v/>
      </c>
      <c r="W848" s="17" t="str">
        <f t="shared" si="334"/>
        <v/>
      </c>
      <c r="X848" s="18" t="str">
        <f t="shared" si="325"/>
        <v/>
      </c>
      <c r="Y848" s="17" t="str">
        <f t="shared" si="335"/>
        <v/>
      </c>
      <c r="Z848" s="17" t="str">
        <f t="shared" si="336"/>
        <v/>
      </c>
      <c r="AA848" s="17" t="str">
        <f t="shared" si="337"/>
        <v/>
      </c>
      <c r="AB848" s="17" t="str">
        <f t="shared" si="338"/>
        <v/>
      </c>
      <c r="AC848" s="17" t="str">
        <f t="shared" si="339"/>
        <v/>
      </c>
      <c r="AD848" s="18" t="str">
        <f t="shared" si="340"/>
        <v/>
      </c>
      <c r="AE848" s="19" t="str">
        <f>IF($B848&gt;$C$1,"",p_2*$Q847*($S847/$W847)+p_3*$Q847*($T847/$W847))</f>
        <v/>
      </c>
      <c r="AF848" s="17" t="str">
        <f>IF($B848&gt;$C$1,"",p_4*$R847)</f>
        <v/>
      </c>
      <c r="AG848" s="17" t="str">
        <f>IF($B848&gt;$C$1,"",p_5*$R847)</f>
        <v/>
      </c>
      <c r="AH848" s="18" t="str">
        <f t="shared" si="341"/>
        <v/>
      </c>
      <c r="AI848" s="72"/>
      <c r="AJ848" s="73"/>
      <c r="AK848" s="73"/>
      <c r="AL848" s="72"/>
      <c r="AM848" s="73"/>
      <c r="AN848" s="73">
        <f t="shared" si="342"/>
        <v>518</v>
      </c>
      <c r="AO848" s="19" t="str">
        <f t="shared" ca="1" si="343"/>
        <v>-</v>
      </c>
      <c r="AP848" s="17" t="str">
        <f t="shared" ca="1" si="344"/>
        <v>-</v>
      </c>
      <c r="AQ848" s="17" t="str">
        <f t="shared" ca="1" si="345"/>
        <v>-</v>
      </c>
      <c r="AR848" s="66" t="str">
        <f t="shared" ca="1" si="346"/>
        <v>-</v>
      </c>
    </row>
    <row r="849" spans="1:44" s="1" customFormat="1" ht="12" x14ac:dyDescent="0.35">
      <c r="A849" s="84"/>
      <c r="B849" s="40" t="str">
        <f t="shared" si="326"/>
        <v/>
      </c>
      <c r="C849" s="41" t="str">
        <f t="shared" si="327"/>
        <v/>
      </c>
      <c r="D849" s="28">
        <f>'I Disease Parameters'!$E$6/(1000*365)</f>
        <v>2.4383561643835616E-5</v>
      </c>
      <c r="E849" s="28">
        <f>'I Disease Parameters'!$E$7/(1000*365)</f>
        <v>1.3698630136986302E-5</v>
      </c>
      <c r="F849" s="27">
        <f>(1-'I Disease Parameters'!$E$8)/'I Disease Parameters'!$E$10</f>
        <v>0.16200000000000001</v>
      </c>
      <c r="G849" s="27">
        <f>'I Disease Parameters'!$E$8/'I Disease Parameters'!$E$11</f>
        <v>3.7999999999999999E-2</v>
      </c>
      <c r="H849" s="27">
        <f>1/'I Disease Parameters'!$E$12</f>
        <v>0.05</v>
      </c>
      <c r="I849" s="27">
        <f>'I Disease Parameters'!$E$9/'I Disease Parameters'!$E$14</f>
        <v>0</v>
      </c>
      <c r="J849" s="82">
        <f t="shared" si="347"/>
        <v>2.9622548171950012</v>
      </c>
      <c r="K849" s="60">
        <f t="shared" si="348"/>
        <v>0.96147505943347544</v>
      </c>
      <c r="L849" s="30">
        <f t="shared" si="349"/>
        <v>0.98499999999999999</v>
      </c>
      <c r="M849" s="27">
        <f>J849/'I Disease Parameters'!$E$12</f>
        <v>0.14811274085975007</v>
      </c>
      <c r="N849" s="27">
        <f>K849/'I Disease Parameters'!$E$13</f>
        <v>4.8073752971673774E-2</v>
      </c>
      <c r="O849" s="27">
        <f>L849/'I Disease Parameters'!$E$13</f>
        <v>4.9250000000000002E-2</v>
      </c>
      <c r="P849" s="27">
        <f>(1-L849)/'I Disease Parameters'!$E$13</f>
        <v>7.5000000000000067E-4</v>
      </c>
      <c r="Q849" s="19" t="str">
        <f t="shared" si="328"/>
        <v/>
      </c>
      <c r="R849" s="17" t="str">
        <f t="shared" si="329"/>
        <v/>
      </c>
      <c r="S849" s="17" t="str">
        <f t="shared" si="330"/>
        <v/>
      </c>
      <c r="T849" s="17" t="str">
        <f t="shared" si="331"/>
        <v/>
      </c>
      <c r="U849" s="17" t="str">
        <f t="shared" si="332"/>
        <v/>
      </c>
      <c r="V849" s="17" t="str">
        <f t="shared" si="333"/>
        <v/>
      </c>
      <c r="W849" s="17" t="str">
        <f t="shared" si="334"/>
        <v/>
      </c>
      <c r="X849" s="18" t="str">
        <f t="shared" si="325"/>
        <v/>
      </c>
      <c r="Y849" s="17" t="str">
        <f t="shared" si="335"/>
        <v/>
      </c>
      <c r="Z849" s="17" t="str">
        <f t="shared" si="336"/>
        <v/>
      </c>
      <c r="AA849" s="17" t="str">
        <f t="shared" si="337"/>
        <v/>
      </c>
      <c r="AB849" s="17" t="str">
        <f t="shared" si="338"/>
        <v/>
      </c>
      <c r="AC849" s="17" t="str">
        <f t="shared" si="339"/>
        <v/>
      </c>
      <c r="AD849" s="18" t="str">
        <f t="shared" si="340"/>
        <v/>
      </c>
      <c r="AE849" s="19" t="str">
        <f>IF($B849&gt;$C$1,"",p_2*$Q848*($S848/$W848)+p_3*$Q848*($T848/$W848))</f>
        <v/>
      </c>
      <c r="AF849" s="17" t="str">
        <f>IF($B849&gt;$C$1,"",p_4*$R848)</f>
        <v/>
      </c>
      <c r="AG849" s="17" t="str">
        <f>IF($B849&gt;$C$1,"",p_5*$R848)</f>
        <v/>
      </c>
      <c r="AH849" s="18" t="str">
        <f t="shared" si="341"/>
        <v/>
      </c>
      <c r="AI849" s="72"/>
      <c r="AJ849" s="73"/>
      <c r="AK849" s="73"/>
      <c r="AL849" s="72"/>
      <c r="AM849" s="73"/>
      <c r="AN849" s="73">
        <f t="shared" si="342"/>
        <v>518</v>
      </c>
      <c r="AO849" s="19" t="str">
        <f t="shared" ca="1" si="343"/>
        <v>-</v>
      </c>
      <c r="AP849" s="17" t="str">
        <f t="shared" ca="1" si="344"/>
        <v>-</v>
      </c>
      <c r="AQ849" s="17" t="str">
        <f t="shared" ca="1" si="345"/>
        <v>-</v>
      </c>
      <c r="AR849" s="66" t="str">
        <f t="shared" ca="1" si="346"/>
        <v>-</v>
      </c>
    </row>
    <row r="850" spans="1:44" s="1" customFormat="1" ht="12" x14ac:dyDescent="0.35">
      <c r="A850" s="84"/>
      <c r="B850" s="40" t="str">
        <f t="shared" si="326"/>
        <v/>
      </c>
      <c r="C850" s="41" t="str">
        <f t="shared" si="327"/>
        <v/>
      </c>
      <c r="D850" s="28">
        <f>'I Disease Parameters'!$E$6/(1000*365)</f>
        <v>2.4383561643835616E-5</v>
      </c>
      <c r="E850" s="28">
        <f>'I Disease Parameters'!$E$7/(1000*365)</f>
        <v>1.3698630136986302E-5</v>
      </c>
      <c r="F850" s="27">
        <f>(1-'I Disease Parameters'!$E$8)/'I Disease Parameters'!$E$10</f>
        <v>0.16200000000000001</v>
      </c>
      <c r="G850" s="27">
        <f>'I Disease Parameters'!$E$8/'I Disease Parameters'!$E$11</f>
        <v>3.7999999999999999E-2</v>
      </c>
      <c r="H850" s="27">
        <f>1/'I Disease Parameters'!$E$12</f>
        <v>0.05</v>
      </c>
      <c r="I850" s="27">
        <f>'I Disease Parameters'!$E$9/'I Disease Parameters'!$E$14</f>
        <v>0</v>
      </c>
      <c r="J850" s="82">
        <f t="shared" si="347"/>
        <v>2.9622548171950012</v>
      </c>
      <c r="K850" s="60">
        <f t="shared" si="348"/>
        <v>0.96147505943347544</v>
      </c>
      <c r="L850" s="30">
        <f t="shared" si="349"/>
        <v>0.98499999999999999</v>
      </c>
      <c r="M850" s="27">
        <f>J850/'I Disease Parameters'!$E$12</f>
        <v>0.14811274085975007</v>
      </c>
      <c r="N850" s="27">
        <f>K850/'I Disease Parameters'!$E$13</f>
        <v>4.8073752971673774E-2</v>
      </c>
      <c r="O850" s="27">
        <f>L850/'I Disease Parameters'!$E$13</f>
        <v>4.9250000000000002E-2</v>
      </c>
      <c r="P850" s="27">
        <f>(1-L850)/'I Disease Parameters'!$E$13</f>
        <v>7.5000000000000067E-4</v>
      </c>
      <c r="Q850" s="19" t="str">
        <f t="shared" si="328"/>
        <v/>
      </c>
      <c r="R850" s="17" t="str">
        <f t="shared" si="329"/>
        <v/>
      </c>
      <c r="S850" s="17" t="str">
        <f t="shared" si="330"/>
        <v/>
      </c>
      <c r="T850" s="17" t="str">
        <f t="shared" si="331"/>
        <v/>
      </c>
      <c r="U850" s="17" t="str">
        <f t="shared" si="332"/>
        <v/>
      </c>
      <c r="V850" s="17" t="str">
        <f t="shared" si="333"/>
        <v/>
      </c>
      <c r="W850" s="17" t="str">
        <f t="shared" si="334"/>
        <v/>
      </c>
      <c r="X850" s="18" t="str">
        <f t="shared" si="325"/>
        <v/>
      </c>
      <c r="Y850" s="17" t="str">
        <f t="shared" si="335"/>
        <v/>
      </c>
      <c r="Z850" s="17" t="str">
        <f t="shared" si="336"/>
        <v/>
      </c>
      <c r="AA850" s="17" t="str">
        <f t="shared" si="337"/>
        <v/>
      </c>
      <c r="AB850" s="17" t="str">
        <f t="shared" si="338"/>
        <v/>
      </c>
      <c r="AC850" s="17" t="str">
        <f t="shared" si="339"/>
        <v/>
      </c>
      <c r="AD850" s="18" t="str">
        <f t="shared" si="340"/>
        <v/>
      </c>
      <c r="AE850" s="19" t="str">
        <f>IF($B850&gt;$C$1,"",p_2*$Q849*($S849/$W849)+p_3*$Q849*($T849/$W849))</f>
        <v/>
      </c>
      <c r="AF850" s="17" t="str">
        <f>IF($B850&gt;$C$1,"",p_4*$R849)</f>
        <v/>
      </c>
      <c r="AG850" s="17" t="str">
        <f>IF($B850&gt;$C$1,"",p_5*$R849)</f>
        <v/>
      </c>
      <c r="AH850" s="18" t="str">
        <f t="shared" si="341"/>
        <v/>
      </c>
      <c r="AI850" s="72"/>
      <c r="AJ850" s="73"/>
      <c r="AK850" s="73"/>
      <c r="AL850" s="72"/>
      <c r="AM850" s="73"/>
      <c r="AN850" s="73">
        <f t="shared" si="342"/>
        <v>518</v>
      </c>
      <c r="AO850" s="19" t="str">
        <f t="shared" ca="1" si="343"/>
        <v>-</v>
      </c>
      <c r="AP850" s="17" t="str">
        <f t="shared" ca="1" si="344"/>
        <v>-</v>
      </c>
      <c r="AQ850" s="17" t="str">
        <f t="shared" ca="1" si="345"/>
        <v>-</v>
      </c>
      <c r="AR850" s="66" t="str">
        <f t="shared" ca="1" si="346"/>
        <v>-</v>
      </c>
    </row>
    <row r="851" spans="1:44" s="1" customFormat="1" ht="12" x14ac:dyDescent="0.35">
      <c r="A851" s="84"/>
      <c r="B851" s="40" t="str">
        <f t="shared" si="326"/>
        <v/>
      </c>
      <c r="C851" s="41" t="str">
        <f t="shared" si="327"/>
        <v/>
      </c>
      <c r="D851" s="28">
        <f>'I Disease Parameters'!$E$6/(1000*365)</f>
        <v>2.4383561643835616E-5</v>
      </c>
      <c r="E851" s="28">
        <f>'I Disease Parameters'!$E$7/(1000*365)</f>
        <v>1.3698630136986302E-5</v>
      </c>
      <c r="F851" s="27">
        <f>(1-'I Disease Parameters'!$E$8)/'I Disease Parameters'!$E$10</f>
        <v>0.16200000000000001</v>
      </c>
      <c r="G851" s="27">
        <f>'I Disease Parameters'!$E$8/'I Disease Parameters'!$E$11</f>
        <v>3.7999999999999999E-2</v>
      </c>
      <c r="H851" s="27">
        <f>1/'I Disease Parameters'!$E$12</f>
        <v>0.05</v>
      </c>
      <c r="I851" s="27">
        <f>'I Disease Parameters'!$E$9/'I Disease Parameters'!$E$14</f>
        <v>0</v>
      </c>
      <c r="J851" s="82">
        <f t="shared" si="347"/>
        <v>2.9622548171950012</v>
      </c>
      <c r="K851" s="60">
        <f t="shared" si="348"/>
        <v>0.96147505943347544</v>
      </c>
      <c r="L851" s="30">
        <f t="shared" si="349"/>
        <v>0.98499999999999999</v>
      </c>
      <c r="M851" s="27">
        <f>J851/'I Disease Parameters'!$E$12</f>
        <v>0.14811274085975007</v>
      </c>
      <c r="N851" s="27">
        <f>K851/'I Disease Parameters'!$E$13</f>
        <v>4.8073752971673774E-2</v>
      </c>
      <c r="O851" s="27">
        <f>L851/'I Disease Parameters'!$E$13</f>
        <v>4.9250000000000002E-2</v>
      </c>
      <c r="P851" s="27">
        <f>(1-L851)/'I Disease Parameters'!$E$13</f>
        <v>7.5000000000000067E-4</v>
      </c>
      <c r="Q851" s="19" t="str">
        <f t="shared" si="328"/>
        <v/>
      </c>
      <c r="R851" s="17" t="str">
        <f t="shared" si="329"/>
        <v/>
      </c>
      <c r="S851" s="17" t="str">
        <f t="shared" si="330"/>
        <v/>
      </c>
      <c r="T851" s="17" t="str">
        <f t="shared" si="331"/>
        <v/>
      </c>
      <c r="U851" s="17" t="str">
        <f t="shared" si="332"/>
        <v/>
      </c>
      <c r="V851" s="17" t="str">
        <f t="shared" si="333"/>
        <v/>
      </c>
      <c r="W851" s="17" t="str">
        <f t="shared" si="334"/>
        <v/>
      </c>
      <c r="X851" s="18" t="str">
        <f t="shared" si="325"/>
        <v/>
      </c>
      <c r="Y851" s="17" t="str">
        <f t="shared" si="335"/>
        <v/>
      </c>
      <c r="Z851" s="17" t="str">
        <f t="shared" si="336"/>
        <v/>
      </c>
      <c r="AA851" s="17" t="str">
        <f t="shared" si="337"/>
        <v/>
      </c>
      <c r="AB851" s="17" t="str">
        <f t="shared" si="338"/>
        <v/>
      </c>
      <c r="AC851" s="17" t="str">
        <f t="shared" si="339"/>
        <v/>
      </c>
      <c r="AD851" s="18" t="str">
        <f t="shared" si="340"/>
        <v/>
      </c>
      <c r="AE851" s="19" t="str">
        <f>IF($B851&gt;$C$1,"",p_2*$Q850*($S850/$W850)+p_3*$Q850*($T850/$W850))</f>
        <v/>
      </c>
      <c r="AF851" s="17" t="str">
        <f>IF($B851&gt;$C$1,"",p_4*$R850)</f>
        <v/>
      </c>
      <c r="AG851" s="17" t="str">
        <f>IF($B851&gt;$C$1,"",p_5*$R850)</f>
        <v/>
      </c>
      <c r="AH851" s="18" t="str">
        <f t="shared" si="341"/>
        <v/>
      </c>
      <c r="AI851" s="72"/>
      <c r="AJ851" s="73"/>
      <c r="AK851" s="73"/>
      <c r="AL851" s="72"/>
      <c r="AM851" s="73"/>
      <c r="AN851" s="73">
        <f t="shared" si="342"/>
        <v>518</v>
      </c>
      <c r="AO851" s="19" t="str">
        <f t="shared" ca="1" si="343"/>
        <v>-</v>
      </c>
      <c r="AP851" s="17" t="str">
        <f t="shared" ca="1" si="344"/>
        <v>-</v>
      </c>
      <c r="AQ851" s="17" t="str">
        <f t="shared" ca="1" si="345"/>
        <v>-</v>
      </c>
      <c r="AR851" s="66" t="str">
        <f t="shared" ca="1" si="346"/>
        <v>-</v>
      </c>
    </row>
    <row r="852" spans="1:44" s="1" customFormat="1" ht="12" x14ac:dyDescent="0.35">
      <c r="A852" s="84"/>
      <c r="B852" s="40" t="str">
        <f t="shared" si="326"/>
        <v/>
      </c>
      <c r="C852" s="41" t="str">
        <f t="shared" si="327"/>
        <v/>
      </c>
      <c r="D852" s="28">
        <f>'I Disease Parameters'!$E$6/(1000*365)</f>
        <v>2.4383561643835616E-5</v>
      </c>
      <c r="E852" s="28">
        <f>'I Disease Parameters'!$E$7/(1000*365)</f>
        <v>1.3698630136986302E-5</v>
      </c>
      <c r="F852" s="27">
        <f>(1-'I Disease Parameters'!$E$8)/'I Disease Parameters'!$E$10</f>
        <v>0.16200000000000001</v>
      </c>
      <c r="G852" s="27">
        <f>'I Disease Parameters'!$E$8/'I Disease Parameters'!$E$11</f>
        <v>3.7999999999999999E-2</v>
      </c>
      <c r="H852" s="27">
        <f>1/'I Disease Parameters'!$E$12</f>
        <v>0.05</v>
      </c>
      <c r="I852" s="27">
        <f>'I Disease Parameters'!$E$9/'I Disease Parameters'!$E$14</f>
        <v>0</v>
      </c>
      <c r="J852" s="82">
        <f t="shared" si="347"/>
        <v>2.9622548171950012</v>
      </c>
      <c r="K852" s="60">
        <f t="shared" si="348"/>
        <v>0.96147505943347544</v>
      </c>
      <c r="L852" s="30">
        <f t="shared" si="349"/>
        <v>0.98499999999999999</v>
      </c>
      <c r="M852" s="27">
        <f>J852/'I Disease Parameters'!$E$12</f>
        <v>0.14811274085975007</v>
      </c>
      <c r="N852" s="27">
        <f>K852/'I Disease Parameters'!$E$13</f>
        <v>4.8073752971673774E-2</v>
      </c>
      <c r="O852" s="27">
        <f>L852/'I Disease Parameters'!$E$13</f>
        <v>4.9250000000000002E-2</v>
      </c>
      <c r="P852" s="27">
        <f>(1-L852)/'I Disease Parameters'!$E$13</f>
        <v>7.5000000000000067E-4</v>
      </c>
      <c r="Q852" s="19" t="str">
        <f t="shared" si="328"/>
        <v/>
      </c>
      <c r="R852" s="17" t="str">
        <f t="shared" si="329"/>
        <v/>
      </c>
      <c r="S852" s="17" t="str">
        <f t="shared" si="330"/>
        <v/>
      </c>
      <c r="T852" s="17" t="str">
        <f t="shared" si="331"/>
        <v/>
      </c>
      <c r="U852" s="17" t="str">
        <f t="shared" si="332"/>
        <v/>
      </c>
      <c r="V852" s="17" t="str">
        <f t="shared" si="333"/>
        <v/>
      </c>
      <c r="W852" s="17" t="str">
        <f t="shared" si="334"/>
        <v/>
      </c>
      <c r="X852" s="18" t="str">
        <f t="shared" si="325"/>
        <v/>
      </c>
      <c r="Y852" s="17" t="str">
        <f t="shared" si="335"/>
        <v/>
      </c>
      <c r="Z852" s="17" t="str">
        <f t="shared" si="336"/>
        <v/>
      </c>
      <c r="AA852" s="17" t="str">
        <f t="shared" si="337"/>
        <v/>
      </c>
      <c r="AB852" s="17" t="str">
        <f t="shared" si="338"/>
        <v/>
      </c>
      <c r="AC852" s="17" t="str">
        <f t="shared" si="339"/>
        <v/>
      </c>
      <c r="AD852" s="18" t="str">
        <f t="shared" si="340"/>
        <v/>
      </c>
      <c r="AE852" s="19" t="str">
        <f>IF($B852&gt;$C$1,"",p_2*$Q851*($S851/$W851)+p_3*$Q851*($T851/$W851))</f>
        <v/>
      </c>
      <c r="AF852" s="17" t="str">
        <f>IF($B852&gt;$C$1,"",p_4*$R851)</f>
        <v/>
      </c>
      <c r="AG852" s="17" t="str">
        <f>IF($B852&gt;$C$1,"",p_5*$R851)</f>
        <v/>
      </c>
      <c r="AH852" s="18" t="str">
        <f t="shared" si="341"/>
        <v/>
      </c>
      <c r="AI852" s="72"/>
      <c r="AJ852" s="73"/>
      <c r="AK852" s="73"/>
      <c r="AL852" s="72"/>
      <c r="AM852" s="73"/>
      <c r="AN852" s="73">
        <f t="shared" si="342"/>
        <v>518</v>
      </c>
      <c r="AO852" s="19" t="str">
        <f t="shared" ca="1" si="343"/>
        <v>-</v>
      </c>
      <c r="AP852" s="17" t="str">
        <f t="shared" ca="1" si="344"/>
        <v>-</v>
      </c>
      <c r="AQ852" s="17" t="str">
        <f t="shared" ca="1" si="345"/>
        <v>-</v>
      </c>
      <c r="AR852" s="66" t="str">
        <f t="shared" ca="1" si="346"/>
        <v>-</v>
      </c>
    </row>
    <row r="853" spans="1:44" s="1" customFormat="1" ht="12" x14ac:dyDescent="0.35">
      <c r="A853" s="84"/>
      <c r="B853" s="40" t="str">
        <f t="shared" si="326"/>
        <v/>
      </c>
      <c r="C853" s="41" t="str">
        <f t="shared" si="327"/>
        <v/>
      </c>
      <c r="D853" s="28">
        <f>'I Disease Parameters'!$E$6/(1000*365)</f>
        <v>2.4383561643835616E-5</v>
      </c>
      <c r="E853" s="28">
        <f>'I Disease Parameters'!$E$7/(1000*365)</f>
        <v>1.3698630136986302E-5</v>
      </c>
      <c r="F853" s="27">
        <f>(1-'I Disease Parameters'!$E$8)/'I Disease Parameters'!$E$10</f>
        <v>0.16200000000000001</v>
      </c>
      <c r="G853" s="27">
        <f>'I Disease Parameters'!$E$8/'I Disease Parameters'!$E$11</f>
        <v>3.7999999999999999E-2</v>
      </c>
      <c r="H853" s="27">
        <f>1/'I Disease Parameters'!$E$12</f>
        <v>0.05</v>
      </c>
      <c r="I853" s="27">
        <f>'I Disease Parameters'!$E$9/'I Disease Parameters'!$E$14</f>
        <v>0</v>
      </c>
      <c r="J853" s="82">
        <f t="shared" si="347"/>
        <v>2.9622548171950012</v>
      </c>
      <c r="K853" s="60">
        <f t="shared" si="348"/>
        <v>0.96147505943347544</v>
      </c>
      <c r="L853" s="30">
        <f t="shared" si="349"/>
        <v>0.98499999999999999</v>
      </c>
      <c r="M853" s="27">
        <f>J853/'I Disease Parameters'!$E$12</f>
        <v>0.14811274085975007</v>
      </c>
      <c r="N853" s="27">
        <f>K853/'I Disease Parameters'!$E$13</f>
        <v>4.8073752971673774E-2</v>
      </c>
      <c r="O853" s="27">
        <f>L853/'I Disease Parameters'!$E$13</f>
        <v>4.9250000000000002E-2</v>
      </c>
      <c r="P853" s="27">
        <f>(1-L853)/'I Disease Parameters'!$E$13</f>
        <v>7.5000000000000067E-4</v>
      </c>
      <c r="Q853" s="19" t="str">
        <f t="shared" si="328"/>
        <v/>
      </c>
      <c r="R853" s="17" t="str">
        <f t="shared" si="329"/>
        <v/>
      </c>
      <c r="S853" s="17" t="str">
        <f t="shared" si="330"/>
        <v/>
      </c>
      <c r="T853" s="17" t="str">
        <f t="shared" si="331"/>
        <v/>
      </c>
      <c r="U853" s="17" t="str">
        <f t="shared" si="332"/>
        <v/>
      </c>
      <c r="V853" s="17" t="str">
        <f t="shared" si="333"/>
        <v/>
      </c>
      <c r="W853" s="17" t="str">
        <f t="shared" si="334"/>
        <v/>
      </c>
      <c r="X853" s="18" t="str">
        <f t="shared" si="325"/>
        <v/>
      </c>
      <c r="Y853" s="17" t="str">
        <f t="shared" si="335"/>
        <v/>
      </c>
      <c r="Z853" s="17" t="str">
        <f t="shared" si="336"/>
        <v/>
      </c>
      <c r="AA853" s="17" t="str">
        <f t="shared" si="337"/>
        <v/>
      </c>
      <c r="AB853" s="17" t="str">
        <f t="shared" si="338"/>
        <v/>
      </c>
      <c r="AC853" s="17" t="str">
        <f t="shared" si="339"/>
        <v/>
      </c>
      <c r="AD853" s="18" t="str">
        <f t="shared" si="340"/>
        <v/>
      </c>
      <c r="AE853" s="19" t="str">
        <f>IF($B853&gt;$C$1,"",p_2*$Q852*($S852/$W852)+p_3*$Q852*($T852/$W852))</f>
        <v/>
      </c>
      <c r="AF853" s="17" t="str">
        <f>IF($B853&gt;$C$1,"",p_4*$R852)</f>
        <v/>
      </c>
      <c r="AG853" s="17" t="str">
        <f>IF($B853&gt;$C$1,"",p_5*$R852)</f>
        <v/>
      </c>
      <c r="AH853" s="18" t="str">
        <f t="shared" si="341"/>
        <v/>
      </c>
      <c r="AI853" s="72"/>
      <c r="AJ853" s="73"/>
      <c r="AK853" s="73"/>
      <c r="AL853" s="72"/>
      <c r="AM853" s="73"/>
      <c r="AN853" s="73">
        <f t="shared" si="342"/>
        <v>518</v>
      </c>
      <c r="AO853" s="19" t="str">
        <f t="shared" ca="1" si="343"/>
        <v>-</v>
      </c>
      <c r="AP853" s="17" t="str">
        <f t="shared" ca="1" si="344"/>
        <v>-</v>
      </c>
      <c r="AQ853" s="17" t="str">
        <f t="shared" ca="1" si="345"/>
        <v>-</v>
      </c>
      <c r="AR853" s="66" t="str">
        <f t="shared" ca="1" si="346"/>
        <v>-</v>
      </c>
    </row>
    <row r="854" spans="1:44" s="1" customFormat="1" ht="12" x14ac:dyDescent="0.35">
      <c r="A854" s="84"/>
      <c r="B854" s="40" t="str">
        <f t="shared" si="326"/>
        <v/>
      </c>
      <c r="C854" s="41" t="str">
        <f t="shared" si="327"/>
        <v/>
      </c>
      <c r="D854" s="28">
        <f>'I Disease Parameters'!$E$6/(1000*365)</f>
        <v>2.4383561643835616E-5</v>
      </c>
      <c r="E854" s="28">
        <f>'I Disease Parameters'!$E$7/(1000*365)</f>
        <v>1.3698630136986302E-5</v>
      </c>
      <c r="F854" s="27">
        <f>(1-'I Disease Parameters'!$E$8)/'I Disease Parameters'!$E$10</f>
        <v>0.16200000000000001</v>
      </c>
      <c r="G854" s="27">
        <f>'I Disease Parameters'!$E$8/'I Disease Parameters'!$E$11</f>
        <v>3.7999999999999999E-2</v>
      </c>
      <c r="H854" s="27">
        <f>1/'I Disease Parameters'!$E$12</f>
        <v>0.05</v>
      </c>
      <c r="I854" s="27">
        <f>'I Disease Parameters'!$E$9/'I Disease Parameters'!$E$14</f>
        <v>0</v>
      </c>
      <c r="J854" s="82">
        <f t="shared" si="347"/>
        <v>2.9622548171950012</v>
      </c>
      <c r="K854" s="60">
        <f t="shared" si="348"/>
        <v>0.96147505943347544</v>
      </c>
      <c r="L854" s="30">
        <f t="shared" si="349"/>
        <v>0.98499999999999999</v>
      </c>
      <c r="M854" s="27">
        <f>J854/'I Disease Parameters'!$E$12</f>
        <v>0.14811274085975007</v>
      </c>
      <c r="N854" s="27">
        <f>K854/'I Disease Parameters'!$E$13</f>
        <v>4.8073752971673774E-2</v>
      </c>
      <c r="O854" s="27">
        <f>L854/'I Disease Parameters'!$E$13</f>
        <v>4.9250000000000002E-2</v>
      </c>
      <c r="P854" s="27">
        <f>(1-L854)/'I Disease Parameters'!$E$13</f>
        <v>7.5000000000000067E-4</v>
      </c>
      <c r="Q854" s="19" t="str">
        <f t="shared" si="328"/>
        <v/>
      </c>
      <c r="R854" s="17" t="str">
        <f t="shared" si="329"/>
        <v/>
      </c>
      <c r="S854" s="17" t="str">
        <f t="shared" si="330"/>
        <v/>
      </c>
      <c r="T854" s="17" t="str">
        <f t="shared" si="331"/>
        <v/>
      </c>
      <c r="U854" s="17" t="str">
        <f t="shared" si="332"/>
        <v/>
      </c>
      <c r="V854" s="17" t="str">
        <f t="shared" si="333"/>
        <v/>
      </c>
      <c r="W854" s="17" t="str">
        <f t="shared" si="334"/>
        <v/>
      </c>
      <c r="X854" s="18" t="str">
        <f t="shared" si="325"/>
        <v/>
      </c>
      <c r="Y854" s="17" t="str">
        <f t="shared" si="335"/>
        <v/>
      </c>
      <c r="Z854" s="17" t="str">
        <f t="shared" si="336"/>
        <v/>
      </c>
      <c r="AA854" s="17" t="str">
        <f t="shared" si="337"/>
        <v/>
      </c>
      <c r="AB854" s="17" t="str">
        <f t="shared" si="338"/>
        <v/>
      </c>
      <c r="AC854" s="17" t="str">
        <f t="shared" si="339"/>
        <v/>
      </c>
      <c r="AD854" s="18" t="str">
        <f t="shared" si="340"/>
        <v/>
      </c>
      <c r="AE854" s="19" t="str">
        <f>IF($B854&gt;$C$1,"",p_2*$Q853*($S853/$W853)+p_3*$Q853*($T853/$W853))</f>
        <v/>
      </c>
      <c r="AF854" s="17" t="str">
        <f>IF($B854&gt;$C$1,"",p_4*$R853)</f>
        <v/>
      </c>
      <c r="AG854" s="17" t="str">
        <f>IF($B854&gt;$C$1,"",p_5*$R853)</f>
        <v/>
      </c>
      <c r="AH854" s="18" t="str">
        <f t="shared" si="341"/>
        <v/>
      </c>
      <c r="AI854" s="72"/>
      <c r="AJ854" s="73"/>
      <c r="AK854" s="73"/>
      <c r="AL854" s="72"/>
      <c r="AM854" s="73"/>
      <c r="AN854" s="73">
        <f t="shared" si="342"/>
        <v>518</v>
      </c>
      <c r="AO854" s="19" t="str">
        <f t="shared" ca="1" si="343"/>
        <v>-</v>
      </c>
      <c r="AP854" s="17" t="str">
        <f t="shared" ca="1" si="344"/>
        <v>-</v>
      </c>
      <c r="AQ854" s="17" t="str">
        <f t="shared" ca="1" si="345"/>
        <v>-</v>
      </c>
      <c r="AR854" s="66" t="str">
        <f t="shared" ca="1" si="346"/>
        <v>-</v>
      </c>
    </row>
    <row r="855" spans="1:44" s="1" customFormat="1" ht="12" x14ac:dyDescent="0.35">
      <c r="A855" s="84"/>
      <c r="B855" s="40" t="str">
        <f t="shared" si="326"/>
        <v/>
      </c>
      <c r="C855" s="41" t="str">
        <f t="shared" si="327"/>
        <v/>
      </c>
      <c r="D855" s="28">
        <f>'I Disease Parameters'!$E$6/(1000*365)</f>
        <v>2.4383561643835616E-5</v>
      </c>
      <c r="E855" s="28">
        <f>'I Disease Parameters'!$E$7/(1000*365)</f>
        <v>1.3698630136986302E-5</v>
      </c>
      <c r="F855" s="27">
        <f>(1-'I Disease Parameters'!$E$8)/'I Disease Parameters'!$E$10</f>
        <v>0.16200000000000001</v>
      </c>
      <c r="G855" s="27">
        <f>'I Disease Parameters'!$E$8/'I Disease Parameters'!$E$11</f>
        <v>3.7999999999999999E-2</v>
      </c>
      <c r="H855" s="27">
        <f>1/'I Disease Parameters'!$E$12</f>
        <v>0.05</v>
      </c>
      <c r="I855" s="27">
        <f>'I Disease Parameters'!$E$9/'I Disease Parameters'!$E$14</f>
        <v>0</v>
      </c>
      <c r="J855" s="82">
        <f t="shared" si="347"/>
        <v>2.9622548171950012</v>
      </c>
      <c r="K855" s="60">
        <f t="shared" si="348"/>
        <v>0.96147505943347544</v>
      </c>
      <c r="L855" s="30">
        <f t="shared" si="349"/>
        <v>0.98499999999999999</v>
      </c>
      <c r="M855" s="27">
        <f>J855/'I Disease Parameters'!$E$12</f>
        <v>0.14811274085975007</v>
      </c>
      <c r="N855" s="27">
        <f>K855/'I Disease Parameters'!$E$13</f>
        <v>4.8073752971673774E-2</v>
      </c>
      <c r="O855" s="27">
        <f>L855/'I Disease Parameters'!$E$13</f>
        <v>4.9250000000000002E-2</v>
      </c>
      <c r="P855" s="27">
        <f>(1-L855)/'I Disease Parameters'!$E$13</f>
        <v>7.5000000000000067E-4</v>
      </c>
      <c r="Q855" s="19" t="str">
        <f t="shared" si="328"/>
        <v/>
      </c>
      <c r="R855" s="17" t="str">
        <f t="shared" si="329"/>
        <v/>
      </c>
      <c r="S855" s="17" t="str">
        <f t="shared" si="330"/>
        <v/>
      </c>
      <c r="T855" s="17" t="str">
        <f t="shared" si="331"/>
        <v/>
      </c>
      <c r="U855" s="17" t="str">
        <f t="shared" si="332"/>
        <v/>
      </c>
      <c r="V855" s="17" t="str">
        <f t="shared" si="333"/>
        <v/>
      </c>
      <c r="W855" s="17" t="str">
        <f t="shared" si="334"/>
        <v/>
      </c>
      <c r="X855" s="18" t="str">
        <f t="shared" si="325"/>
        <v/>
      </c>
      <c r="Y855" s="17" t="str">
        <f t="shared" si="335"/>
        <v/>
      </c>
      <c r="Z855" s="17" t="str">
        <f t="shared" si="336"/>
        <v/>
      </c>
      <c r="AA855" s="17" t="str">
        <f t="shared" si="337"/>
        <v/>
      </c>
      <c r="AB855" s="17" t="str">
        <f t="shared" si="338"/>
        <v/>
      </c>
      <c r="AC855" s="17" t="str">
        <f t="shared" si="339"/>
        <v/>
      </c>
      <c r="AD855" s="18" t="str">
        <f t="shared" si="340"/>
        <v/>
      </c>
      <c r="AE855" s="19" t="str">
        <f>IF($B855&gt;$C$1,"",p_2*$Q854*($S854/$W854)+p_3*$Q854*($T854/$W854))</f>
        <v/>
      </c>
      <c r="AF855" s="17" t="str">
        <f>IF($B855&gt;$C$1,"",p_4*$R854)</f>
        <v/>
      </c>
      <c r="AG855" s="17" t="str">
        <f>IF($B855&gt;$C$1,"",p_5*$R854)</f>
        <v/>
      </c>
      <c r="AH855" s="18" t="str">
        <f t="shared" si="341"/>
        <v/>
      </c>
      <c r="AI855" s="72"/>
      <c r="AJ855" s="73"/>
      <c r="AK855" s="73"/>
      <c r="AL855" s="72"/>
      <c r="AM855" s="73"/>
      <c r="AN855" s="73">
        <f t="shared" si="342"/>
        <v>518</v>
      </c>
      <c r="AO855" s="19" t="str">
        <f t="shared" ca="1" si="343"/>
        <v>-</v>
      </c>
      <c r="AP855" s="17" t="str">
        <f t="shared" ca="1" si="344"/>
        <v>-</v>
      </c>
      <c r="AQ855" s="17" t="str">
        <f t="shared" ca="1" si="345"/>
        <v>-</v>
      </c>
      <c r="AR855" s="66" t="str">
        <f t="shared" ca="1" si="346"/>
        <v>-</v>
      </c>
    </row>
    <row r="856" spans="1:44" s="1" customFormat="1" ht="12" x14ac:dyDescent="0.35">
      <c r="A856" s="84"/>
      <c r="B856" s="40" t="str">
        <f t="shared" si="326"/>
        <v/>
      </c>
      <c r="C856" s="41" t="str">
        <f t="shared" si="327"/>
        <v/>
      </c>
      <c r="D856" s="28">
        <f>'I Disease Parameters'!$E$6/(1000*365)</f>
        <v>2.4383561643835616E-5</v>
      </c>
      <c r="E856" s="28">
        <f>'I Disease Parameters'!$E$7/(1000*365)</f>
        <v>1.3698630136986302E-5</v>
      </c>
      <c r="F856" s="27">
        <f>(1-'I Disease Parameters'!$E$8)/'I Disease Parameters'!$E$10</f>
        <v>0.16200000000000001</v>
      </c>
      <c r="G856" s="27">
        <f>'I Disease Parameters'!$E$8/'I Disease Parameters'!$E$11</f>
        <v>3.7999999999999999E-2</v>
      </c>
      <c r="H856" s="27">
        <f>1/'I Disease Parameters'!$E$12</f>
        <v>0.05</v>
      </c>
      <c r="I856" s="27">
        <f>'I Disease Parameters'!$E$9/'I Disease Parameters'!$E$14</f>
        <v>0</v>
      </c>
      <c r="J856" s="82">
        <f t="shared" si="347"/>
        <v>2.9622548171950012</v>
      </c>
      <c r="K856" s="60">
        <f t="shared" si="348"/>
        <v>0.96147505943347544</v>
      </c>
      <c r="L856" s="30">
        <f t="shared" si="349"/>
        <v>0.98499999999999999</v>
      </c>
      <c r="M856" s="27">
        <f>J856/'I Disease Parameters'!$E$12</f>
        <v>0.14811274085975007</v>
      </c>
      <c r="N856" s="27">
        <f>K856/'I Disease Parameters'!$E$13</f>
        <v>4.8073752971673774E-2</v>
      </c>
      <c r="O856" s="27">
        <f>L856/'I Disease Parameters'!$E$13</f>
        <v>4.9250000000000002E-2</v>
      </c>
      <c r="P856" s="27">
        <f>(1-L856)/'I Disease Parameters'!$E$13</f>
        <v>7.5000000000000067E-4</v>
      </c>
      <c r="Q856" s="19" t="str">
        <f t="shared" si="328"/>
        <v/>
      </c>
      <c r="R856" s="17" t="str">
        <f t="shared" si="329"/>
        <v/>
      </c>
      <c r="S856" s="17" t="str">
        <f t="shared" si="330"/>
        <v/>
      </c>
      <c r="T856" s="17" t="str">
        <f t="shared" si="331"/>
        <v/>
      </c>
      <c r="U856" s="17" t="str">
        <f t="shared" si="332"/>
        <v/>
      </c>
      <c r="V856" s="17" t="str">
        <f t="shared" si="333"/>
        <v/>
      </c>
      <c r="W856" s="17" t="str">
        <f t="shared" si="334"/>
        <v/>
      </c>
      <c r="X856" s="18" t="str">
        <f t="shared" si="325"/>
        <v/>
      </c>
      <c r="Y856" s="17" t="str">
        <f t="shared" si="335"/>
        <v/>
      </c>
      <c r="Z856" s="17" t="str">
        <f t="shared" si="336"/>
        <v/>
      </c>
      <c r="AA856" s="17" t="str">
        <f t="shared" si="337"/>
        <v/>
      </c>
      <c r="AB856" s="17" t="str">
        <f t="shared" si="338"/>
        <v/>
      </c>
      <c r="AC856" s="17" t="str">
        <f t="shared" si="339"/>
        <v/>
      </c>
      <c r="AD856" s="18" t="str">
        <f t="shared" si="340"/>
        <v/>
      </c>
      <c r="AE856" s="19" t="str">
        <f>IF($B856&gt;$C$1,"",p_2*$Q855*($S855/$W855)+p_3*$Q855*($T855/$W855))</f>
        <v/>
      </c>
      <c r="AF856" s="17" t="str">
        <f>IF($B856&gt;$C$1,"",p_4*$R855)</f>
        <v/>
      </c>
      <c r="AG856" s="17" t="str">
        <f>IF($B856&gt;$C$1,"",p_5*$R855)</f>
        <v/>
      </c>
      <c r="AH856" s="18" t="str">
        <f t="shared" si="341"/>
        <v/>
      </c>
      <c r="AI856" s="72"/>
      <c r="AJ856" s="73"/>
      <c r="AK856" s="73"/>
      <c r="AL856" s="72"/>
      <c r="AM856" s="73"/>
      <c r="AN856" s="73">
        <f t="shared" si="342"/>
        <v>518</v>
      </c>
      <c r="AO856" s="19" t="str">
        <f t="shared" ca="1" si="343"/>
        <v>-</v>
      </c>
      <c r="AP856" s="17" t="str">
        <f t="shared" ca="1" si="344"/>
        <v>-</v>
      </c>
      <c r="AQ856" s="17" t="str">
        <f t="shared" ca="1" si="345"/>
        <v>-</v>
      </c>
      <c r="AR856" s="66" t="str">
        <f t="shared" ca="1" si="346"/>
        <v>-</v>
      </c>
    </row>
    <row r="857" spans="1:44" s="1" customFormat="1" ht="12" x14ac:dyDescent="0.35">
      <c r="A857" s="84"/>
      <c r="B857" s="40" t="str">
        <f t="shared" si="326"/>
        <v/>
      </c>
      <c r="C857" s="41" t="str">
        <f t="shared" si="327"/>
        <v/>
      </c>
      <c r="D857" s="28">
        <f>'I Disease Parameters'!$E$6/(1000*365)</f>
        <v>2.4383561643835616E-5</v>
      </c>
      <c r="E857" s="28">
        <f>'I Disease Parameters'!$E$7/(1000*365)</f>
        <v>1.3698630136986302E-5</v>
      </c>
      <c r="F857" s="27">
        <f>(1-'I Disease Parameters'!$E$8)/'I Disease Parameters'!$E$10</f>
        <v>0.16200000000000001</v>
      </c>
      <c r="G857" s="27">
        <f>'I Disease Parameters'!$E$8/'I Disease Parameters'!$E$11</f>
        <v>3.7999999999999999E-2</v>
      </c>
      <c r="H857" s="27">
        <f>1/'I Disease Parameters'!$E$12</f>
        <v>0.05</v>
      </c>
      <c r="I857" s="27">
        <f>'I Disease Parameters'!$E$9/'I Disease Parameters'!$E$14</f>
        <v>0</v>
      </c>
      <c r="J857" s="82">
        <f t="shared" si="347"/>
        <v>2.9622548171950012</v>
      </c>
      <c r="K857" s="60">
        <f t="shared" si="348"/>
        <v>0.96147505943347544</v>
      </c>
      <c r="L857" s="30">
        <f t="shared" si="349"/>
        <v>0.98499999999999999</v>
      </c>
      <c r="M857" s="27">
        <f>J857/'I Disease Parameters'!$E$12</f>
        <v>0.14811274085975007</v>
      </c>
      <c r="N857" s="27">
        <f>K857/'I Disease Parameters'!$E$13</f>
        <v>4.8073752971673774E-2</v>
      </c>
      <c r="O857" s="27">
        <f>L857/'I Disease Parameters'!$E$13</f>
        <v>4.9250000000000002E-2</v>
      </c>
      <c r="P857" s="27">
        <f>(1-L857)/'I Disease Parameters'!$E$13</f>
        <v>7.5000000000000067E-4</v>
      </c>
      <c r="Q857" s="19" t="str">
        <f t="shared" si="328"/>
        <v/>
      </c>
      <c r="R857" s="17" t="str">
        <f t="shared" si="329"/>
        <v/>
      </c>
      <c r="S857" s="17" t="str">
        <f t="shared" si="330"/>
        <v/>
      </c>
      <c r="T857" s="17" t="str">
        <f t="shared" si="331"/>
        <v/>
      </c>
      <c r="U857" s="17" t="str">
        <f t="shared" si="332"/>
        <v/>
      </c>
      <c r="V857" s="17" t="str">
        <f t="shared" si="333"/>
        <v/>
      </c>
      <c r="W857" s="17" t="str">
        <f t="shared" si="334"/>
        <v/>
      </c>
      <c r="X857" s="18" t="str">
        <f t="shared" si="325"/>
        <v/>
      </c>
      <c r="Y857" s="17" t="str">
        <f t="shared" si="335"/>
        <v/>
      </c>
      <c r="Z857" s="17" t="str">
        <f t="shared" si="336"/>
        <v/>
      </c>
      <c r="AA857" s="17" t="str">
        <f t="shared" si="337"/>
        <v/>
      </c>
      <c r="AB857" s="17" t="str">
        <f t="shared" si="338"/>
        <v/>
      </c>
      <c r="AC857" s="17" t="str">
        <f t="shared" si="339"/>
        <v/>
      </c>
      <c r="AD857" s="18" t="str">
        <f t="shared" si="340"/>
        <v/>
      </c>
      <c r="AE857" s="19" t="str">
        <f>IF($B857&gt;$C$1,"",p_2*$Q856*($S856/$W856)+p_3*$Q856*($T856/$W856))</f>
        <v/>
      </c>
      <c r="AF857" s="17" t="str">
        <f>IF($B857&gt;$C$1,"",p_4*$R856)</f>
        <v/>
      </c>
      <c r="AG857" s="17" t="str">
        <f>IF($B857&gt;$C$1,"",p_5*$R856)</f>
        <v/>
      </c>
      <c r="AH857" s="18" t="str">
        <f t="shared" si="341"/>
        <v/>
      </c>
      <c r="AI857" s="72"/>
      <c r="AJ857" s="73"/>
      <c r="AK857" s="73"/>
      <c r="AL857" s="72"/>
      <c r="AM857" s="73"/>
      <c r="AN857" s="73">
        <f t="shared" si="342"/>
        <v>518</v>
      </c>
      <c r="AO857" s="19" t="str">
        <f t="shared" ca="1" si="343"/>
        <v>-</v>
      </c>
      <c r="AP857" s="17" t="str">
        <f t="shared" ca="1" si="344"/>
        <v>-</v>
      </c>
      <c r="AQ857" s="17" t="str">
        <f t="shared" ca="1" si="345"/>
        <v>-</v>
      </c>
      <c r="AR857" s="66" t="str">
        <f t="shared" ca="1" si="346"/>
        <v>-</v>
      </c>
    </row>
    <row r="858" spans="1:44" s="1" customFormat="1" ht="12" x14ac:dyDescent="0.35">
      <c r="A858" s="84"/>
      <c r="B858" s="40" t="str">
        <f t="shared" si="326"/>
        <v/>
      </c>
      <c r="C858" s="41" t="str">
        <f t="shared" si="327"/>
        <v/>
      </c>
      <c r="D858" s="28">
        <f>'I Disease Parameters'!$E$6/(1000*365)</f>
        <v>2.4383561643835616E-5</v>
      </c>
      <c r="E858" s="28">
        <f>'I Disease Parameters'!$E$7/(1000*365)</f>
        <v>1.3698630136986302E-5</v>
      </c>
      <c r="F858" s="27">
        <f>(1-'I Disease Parameters'!$E$8)/'I Disease Parameters'!$E$10</f>
        <v>0.16200000000000001</v>
      </c>
      <c r="G858" s="27">
        <f>'I Disease Parameters'!$E$8/'I Disease Parameters'!$E$11</f>
        <v>3.7999999999999999E-2</v>
      </c>
      <c r="H858" s="27">
        <f>1/'I Disease Parameters'!$E$12</f>
        <v>0.05</v>
      </c>
      <c r="I858" s="27">
        <f>'I Disease Parameters'!$E$9/'I Disease Parameters'!$E$14</f>
        <v>0</v>
      </c>
      <c r="J858" s="82">
        <f t="shared" si="347"/>
        <v>2.9622548171950012</v>
      </c>
      <c r="K858" s="60">
        <f t="shared" si="348"/>
        <v>0.96147505943347544</v>
      </c>
      <c r="L858" s="30">
        <f t="shared" si="349"/>
        <v>0.98499999999999999</v>
      </c>
      <c r="M858" s="27">
        <f>J858/'I Disease Parameters'!$E$12</f>
        <v>0.14811274085975007</v>
      </c>
      <c r="N858" s="27">
        <f>K858/'I Disease Parameters'!$E$13</f>
        <v>4.8073752971673774E-2</v>
      </c>
      <c r="O858" s="27">
        <f>L858/'I Disease Parameters'!$E$13</f>
        <v>4.9250000000000002E-2</v>
      </c>
      <c r="P858" s="27">
        <f>(1-L858)/'I Disease Parameters'!$E$13</f>
        <v>7.5000000000000067E-4</v>
      </c>
      <c r="Q858" s="19" t="str">
        <f t="shared" si="328"/>
        <v/>
      </c>
      <c r="R858" s="17" t="str">
        <f t="shared" si="329"/>
        <v/>
      </c>
      <c r="S858" s="17" t="str">
        <f t="shared" si="330"/>
        <v/>
      </c>
      <c r="T858" s="17" t="str">
        <f t="shared" si="331"/>
        <v/>
      </c>
      <c r="U858" s="17" t="str">
        <f t="shared" si="332"/>
        <v/>
      </c>
      <c r="V858" s="17" t="str">
        <f t="shared" si="333"/>
        <v/>
      </c>
      <c r="W858" s="17" t="str">
        <f t="shared" si="334"/>
        <v/>
      </c>
      <c r="X858" s="18" t="str">
        <f t="shared" si="325"/>
        <v/>
      </c>
      <c r="Y858" s="17" t="str">
        <f t="shared" si="335"/>
        <v/>
      </c>
      <c r="Z858" s="17" t="str">
        <f t="shared" si="336"/>
        <v/>
      </c>
      <c r="AA858" s="17" t="str">
        <f t="shared" si="337"/>
        <v/>
      </c>
      <c r="AB858" s="17" t="str">
        <f t="shared" si="338"/>
        <v/>
      </c>
      <c r="AC858" s="17" t="str">
        <f t="shared" si="339"/>
        <v/>
      </c>
      <c r="AD858" s="18" t="str">
        <f t="shared" si="340"/>
        <v/>
      </c>
      <c r="AE858" s="19" t="str">
        <f>IF($B858&gt;$C$1,"",p_2*$Q857*($S857/$W857)+p_3*$Q857*($T857/$W857))</f>
        <v/>
      </c>
      <c r="AF858" s="17" t="str">
        <f>IF($B858&gt;$C$1,"",p_4*$R857)</f>
        <v/>
      </c>
      <c r="AG858" s="17" t="str">
        <f>IF($B858&gt;$C$1,"",p_5*$R857)</f>
        <v/>
      </c>
      <c r="AH858" s="18" t="str">
        <f t="shared" si="341"/>
        <v/>
      </c>
      <c r="AI858" s="72"/>
      <c r="AJ858" s="73"/>
      <c r="AK858" s="73"/>
      <c r="AL858" s="72"/>
      <c r="AM858" s="73"/>
      <c r="AN858" s="73">
        <f t="shared" si="342"/>
        <v>518</v>
      </c>
      <c r="AO858" s="19" t="str">
        <f t="shared" ca="1" si="343"/>
        <v>-</v>
      </c>
      <c r="AP858" s="17" t="str">
        <f t="shared" ca="1" si="344"/>
        <v>-</v>
      </c>
      <c r="AQ858" s="17" t="str">
        <f t="shared" ca="1" si="345"/>
        <v>-</v>
      </c>
      <c r="AR858" s="66" t="str">
        <f t="shared" ca="1" si="346"/>
        <v>-</v>
      </c>
    </row>
    <row r="859" spans="1:44" s="1" customFormat="1" ht="12" x14ac:dyDescent="0.35">
      <c r="A859" s="84"/>
      <c r="B859" s="40" t="str">
        <f t="shared" si="326"/>
        <v/>
      </c>
      <c r="C859" s="41" t="str">
        <f t="shared" si="327"/>
        <v/>
      </c>
      <c r="D859" s="28">
        <f>'I Disease Parameters'!$E$6/(1000*365)</f>
        <v>2.4383561643835616E-5</v>
      </c>
      <c r="E859" s="28">
        <f>'I Disease Parameters'!$E$7/(1000*365)</f>
        <v>1.3698630136986302E-5</v>
      </c>
      <c r="F859" s="27">
        <f>(1-'I Disease Parameters'!$E$8)/'I Disease Parameters'!$E$10</f>
        <v>0.16200000000000001</v>
      </c>
      <c r="G859" s="27">
        <f>'I Disease Parameters'!$E$8/'I Disease Parameters'!$E$11</f>
        <v>3.7999999999999999E-2</v>
      </c>
      <c r="H859" s="27">
        <f>1/'I Disease Parameters'!$E$12</f>
        <v>0.05</v>
      </c>
      <c r="I859" s="27">
        <f>'I Disease Parameters'!$E$9/'I Disease Parameters'!$E$14</f>
        <v>0</v>
      </c>
      <c r="J859" s="82">
        <f t="shared" si="347"/>
        <v>2.9622548171950012</v>
      </c>
      <c r="K859" s="60">
        <f t="shared" si="348"/>
        <v>0.96147505943347544</v>
      </c>
      <c r="L859" s="30">
        <f t="shared" si="349"/>
        <v>0.98499999999999999</v>
      </c>
      <c r="M859" s="27">
        <f>J859/'I Disease Parameters'!$E$12</f>
        <v>0.14811274085975007</v>
      </c>
      <c r="N859" s="27">
        <f>K859/'I Disease Parameters'!$E$13</f>
        <v>4.8073752971673774E-2</v>
      </c>
      <c r="O859" s="27">
        <f>L859/'I Disease Parameters'!$E$13</f>
        <v>4.9250000000000002E-2</v>
      </c>
      <c r="P859" s="27">
        <f>(1-L859)/'I Disease Parameters'!$E$13</f>
        <v>7.5000000000000067E-4</v>
      </c>
      <c r="Q859" s="19" t="str">
        <f t="shared" si="328"/>
        <v/>
      </c>
      <c r="R859" s="17" t="str">
        <f t="shared" si="329"/>
        <v/>
      </c>
      <c r="S859" s="17" t="str">
        <f t="shared" si="330"/>
        <v/>
      </c>
      <c r="T859" s="17" t="str">
        <f t="shared" si="331"/>
        <v/>
      </c>
      <c r="U859" s="17" t="str">
        <f t="shared" si="332"/>
        <v/>
      </c>
      <c r="V859" s="17" t="str">
        <f t="shared" si="333"/>
        <v/>
      </c>
      <c r="W859" s="17" t="str">
        <f t="shared" si="334"/>
        <v/>
      </c>
      <c r="X859" s="18" t="str">
        <f t="shared" si="325"/>
        <v/>
      </c>
      <c r="Y859" s="17" t="str">
        <f t="shared" si="335"/>
        <v/>
      </c>
      <c r="Z859" s="17" t="str">
        <f t="shared" si="336"/>
        <v/>
      </c>
      <c r="AA859" s="17" t="str">
        <f t="shared" si="337"/>
        <v/>
      </c>
      <c r="AB859" s="17" t="str">
        <f t="shared" si="338"/>
        <v/>
      </c>
      <c r="AC859" s="17" t="str">
        <f t="shared" si="339"/>
        <v/>
      </c>
      <c r="AD859" s="18" t="str">
        <f t="shared" si="340"/>
        <v/>
      </c>
      <c r="AE859" s="19" t="str">
        <f>IF($B859&gt;$C$1,"",p_2*$Q858*($S858/$W858)+p_3*$Q858*($T858/$W858))</f>
        <v/>
      </c>
      <c r="AF859" s="17" t="str">
        <f>IF($B859&gt;$C$1,"",p_4*$R858)</f>
        <v/>
      </c>
      <c r="AG859" s="17" t="str">
        <f>IF($B859&gt;$C$1,"",p_5*$R858)</f>
        <v/>
      </c>
      <c r="AH859" s="18" t="str">
        <f t="shared" si="341"/>
        <v/>
      </c>
      <c r="AI859" s="72"/>
      <c r="AJ859" s="73"/>
      <c r="AK859" s="73"/>
      <c r="AL859" s="72"/>
      <c r="AM859" s="73"/>
      <c r="AN859" s="73">
        <f t="shared" si="342"/>
        <v>518</v>
      </c>
      <c r="AO859" s="19" t="str">
        <f t="shared" ca="1" si="343"/>
        <v>-</v>
      </c>
      <c r="AP859" s="17" t="str">
        <f t="shared" ca="1" si="344"/>
        <v>-</v>
      </c>
      <c r="AQ859" s="17" t="str">
        <f t="shared" ca="1" si="345"/>
        <v>-</v>
      </c>
      <c r="AR859" s="66" t="str">
        <f t="shared" ca="1" si="346"/>
        <v>-</v>
      </c>
    </row>
    <row r="860" spans="1:44" s="1" customFormat="1" ht="12" x14ac:dyDescent="0.35">
      <c r="A860" s="84"/>
      <c r="B860" s="40" t="str">
        <f t="shared" si="326"/>
        <v/>
      </c>
      <c r="C860" s="41" t="str">
        <f t="shared" si="327"/>
        <v/>
      </c>
      <c r="D860" s="28">
        <f>'I Disease Parameters'!$E$6/(1000*365)</f>
        <v>2.4383561643835616E-5</v>
      </c>
      <c r="E860" s="28">
        <f>'I Disease Parameters'!$E$7/(1000*365)</f>
        <v>1.3698630136986302E-5</v>
      </c>
      <c r="F860" s="27">
        <f>(1-'I Disease Parameters'!$E$8)/'I Disease Parameters'!$E$10</f>
        <v>0.16200000000000001</v>
      </c>
      <c r="G860" s="27">
        <f>'I Disease Parameters'!$E$8/'I Disease Parameters'!$E$11</f>
        <v>3.7999999999999999E-2</v>
      </c>
      <c r="H860" s="27">
        <f>1/'I Disease Parameters'!$E$12</f>
        <v>0.05</v>
      </c>
      <c r="I860" s="27">
        <f>'I Disease Parameters'!$E$9/'I Disease Parameters'!$E$14</f>
        <v>0</v>
      </c>
      <c r="J860" s="82">
        <f t="shared" si="347"/>
        <v>2.9622548171950012</v>
      </c>
      <c r="K860" s="60">
        <f t="shared" si="348"/>
        <v>0.96147505943347544</v>
      </c>
      <c r="L860" s="30">
        <f t="shared" si="349"/>
        <v>0.98499999999999999</v>
      </c>
      <c r="M860" s="27">
        <f>J860/'I Disease Parameters'!$E$12</f>
        <v>0.14811274085975007</v>
      </c>
      <c r="N860" s="27">
        <f>K860/'I Disease Parameters'!$E$13</f>
        <v>4.8073752971673774E-2</v>
      </c>
      <c r="O860" s="27">
        <f>L860/'I Disease Parameters'!$E$13</f>
        <v>4.9250000000000002E-2</v>
      </c>
      <c r="P860" s="27">
        <f>(1-L860)/'I Disease Parameters'!$E$13</f>
        <v>7.5000000000000067E-4</v>
      </c>
      <c r="Q860" s="19" t="str">
        <f t="shared" si="328"/>
        <v/>
      </c>
      <c r="R860" s="17" t="str">
        <f t="shared" si="329"/>
        <v/>
      </c>
      <c r="S860" s="17" t="str">
        <f t="shared" si="330"/>
        <v/>
      </c>
      <c r="T860" s="17" t="str">
        <f t="shared" si="331"/>
        <v/>
      </c>
      <c r="U860" s="17" t="str">
        <f t="shared" si="332"/>
        <v/>
      </c>
      <c r="V860" s="17" t="str">
        <f t="shared" si="333"/>
        <v/>
      </c>
      <c r="W860" s="17" t="str">
        <f t="shared" si="334"/>
        <v/>
      </c>
      <c r="X860" s="18" t="str">
        <f t="shared" si="325"/>
        <v/>
      </c>
      <c r="Y860" s="17" t="str">
        <f t="shared" si="335"/>
        <v/>
      </c>
      <c r="Z860" s="17" t="str">
        <f t="shared" si="336"/>
        <v/>
      </c>
      <c r="AA860" s="17" t="str">
        <f t="shared" si="337"/>
        <v/>
      </c>
      <c r="AB860" s="17" t="str">
        <f t="shared" si="338"/>
        <v/>
      </c>
      <c r="AC860" s="17" t="str">
        <f t="shared" si="339"/>
        <v/>
      </c>
      <c r="AD860" s="18" t="str">
        <f t="shared" si="340"/>
        <v/>
      </c>
      <c r="AE860" s="19" t="str">
        <f>IF($B860&gt;$C$1,"",p_2*$Q859*($S859/$W859)+p_3*$Q859*($T859/$W859))</f>
        <v/>
      </c>
      <c r="AF860" s="17" t="str">
        <f>IF($B860&gt;$C$1,"",p_4*$R859)</f>
        <v/>
      </c>
      <c r="AG860" s="17" t="str">
        <f>IF($B860&gt;$C$1,"",p_5*$R859)</f>
        <v/>
      </c>
      <c r="AH860" s="18" t="str">
        <f t="shared" si="341"/>
        <v/>
      </c>
      <c r="AI860" s="72"/>
      <c r="AJ860" s="73"/>
      <c r="AK860" s="73"/>
      <c r="AL860" s="72"/>
      <c r="AM860" s="73"/>
      <c r="AN860" s="73">
        <f t="shared" si="342"/>
        <v>518</v>
      </c>
      <c r="AO860" s="19" t="str">
        <f t="shared" ca="1" si="343"/>
        <v>-</v>
      </c>
      <c r="AP860" s="17" t="str">
        <f t="shared" ca="1" si="344"/>
        <v>-</v>
      </c>
      <c r="AQ860" s="17" t="str">
        <f t="shared" ca="1" si="345"/>
        <v>-</v>
      </c>
      <c r="AR860" s="66" t="str">
        <f t="shared" ca="1" si="346"/>
        <v>-</v>
      </c>
    </row>
    <row r="861" spans="1:44" s="1" customFormat="1" ht="12" x14ac:dyDescent="0.35">
      <c r="A861" s="84"/>
      <c r="B861" s="40" t="str">
        <f t="shared" si="326"/>
        <v/>
      </c>
      <c r="C861" s="41" t="str">
        <f t="shared" si="327"/>
        <v/>
      </c>
      <c r="D861" s="28">
        <f>'I Disease Parameters'!$E$6/(1000*365)</f>
        <v>2.4383561643835616E-5</v>
      </c>
      <c r="E861" s="28">
        <f>'I Disease Parameters'!$E$7/(1000*365)</f>
        <v>1.3698630136986302E-5</v>
      </c>
      <c r="F861" s="27">
        <f>(1-'I Disease Parameters'!$E$8)/'I Disease Parameters'!$E$10</f>
        <v>0.16200000000000001</v>
      </c>
      <c r="G861" s="27">
        <f>'I Disease Parameters'!$E$8/'I Disease Parameters'!$E$11</f>
        <v>3.7999999999999999E-2</v>
      </c>
      <c r="H861" s="27">
        <f>1/'I Disease Parameters'!$E$12</f>
        <v>0.05</v>
      </c>
      <c r="I861" s="27">
        <f>'I Disease Parameters'!$E$9/'I Disease Parameters'!$E$14</f>
        <v>0</v>
      </c>
      <c r="J861" s="82">
        <f t="shared" si="347"/>
        <v>2.9622548171950012</v>
      </c>
      <c r="K861" s="60">
        <f t="shared" si="348"/>
        <v>0.96147505943347544</v>
      </c>
      <c r="L861" s="30">
        <f t="shared" si="349"/>
        <v>0.98499999999999999</v>
      </c>
      <c r="M861" s="27">
        <f>J861/'I Disease Parameters'!$E$12</f>
        <v>0.14811274085975007</v>
      </c>
      <c r="N861" s="27">
        <f>K861/'I Disease Parameters'!$E$13</f>
        <v>4.8073752971673774E-2</v>
      </c>
      <c r="O861" s="27">
        <f>L861/'I Disease Parameters'!$E$13</f>
        <v>4.9250000000000002E-2</v>
      </c>
      <c r="P861" s="27">
        <f>(1-L861)/'I Disease Parameters'!$E$13</f>
        <v>7.5000000000000067E-4</v>
      </c>
      <c r="Q861" s="19" t="str">
        <f t="shared" si="328"/>
        <v/>
      </c>
      <c r="R861" s="17" t="str">
        <f t="shared" si="329"/>
        <v/>
      </c>
      <c r="S861" s="17" t="str">
        <f t="shared" si="330"/>
        <v/>
      </c>
      <c r="T861" s="17" t="str">
        <f t="shared" si="331"/>
        <v/>
      </c>
      <c r="U861" s="17" t="str">
        <f t="shared" si="332"/>
        <v/>
      </c>
      <c r="V861" s="17" t="str">
        <f t="shared" si="333"/>
        <v/>
      </c>
      <c r="W861" s="17" t="str">
        <f t="shared" si="334"/>
        <v/>
      </c>
      <c r="X861" s="18" t="str">
        <f t="shared" si="325"/>
        <v/>
      </c>
      <c r="Y861" s="17" t="str">
        <f t="shared" si="335"/>
        <v/>
      </c>
      <c r="Z861" s="17" t="str">
        <f t="shared" si="336"/>
        <v/>
      </c>
      <c r="AA861" s="17" t="str">
        <f t="shared" si="337"/>
        <v/>
      </c>
      <c r="AB861" s="17" t="str">
        <f t="shared" si="338"/>
        <v/>
      </c>
      <c r="AC861" s="17" t="str">
        <f t="shared" si="339"/>
        <v/>
      </c>
      <c r="AD861" s="18" t="str">
        <f t="shared" si="340"/>
        <v/>
      </c>
      <c r="AE861" s="19" t="str">
        <f>IF($B861&gt;$C$1,"",p_2*$Q860*($S860/$W860)+p_3*$Q860*($T860/$W860))</f>
        <v/>
      </c>
      <c r="AF861" s="17" t="str">
        <f>IF($B861&gt;$C$1,"",p_4*$R860)</f>
        <v/>
      </c>
      <c r="AG861" s="17" t="str">
        <f>IF($B861&gt;$C$1,"",p_5*$R860)</f>
        <v/>
      </c>
      <c r="AH861" s="18" t="str">
        <f t="shared" si="341"/>
        <v/>
      </c>
      <c r="AI861" s="72"/>
      <c r="AJ861" s="73"/>
      <c r="AK861" s="73"/>
      <c r="AL861" s="72"/>
      <c r="AM861" s="73"/>
      <c r="AN861" s="73">
        <f t="shared" si="342"/>
        <v>518</v>
      </c>
      <c r="AO861" s="19" t="str">
        <f t="shared" ca="1" si="343"/>
        <v>-</v>
      </c>
      <c r="AP861" s="17" t="str">
        <f t="shared" ca="1" si="344"/>
        <v>-</v>
      </c>
      <c r="AQ861" s="17" t="str">
        <f t="shared" ca="1" si="345"/>
        <v>-</v>
      </c>
      <c r="AR861" s="66" t="str">
        <f t="shared" ca="1" si="346"/>
        <v>-</v>
      </c>
    </row>
    <row r="862" spans="1:44" s="1" customFormat="1" ht="12" x14ac:dyDescent="0.35">
      <c r="A862" s="84"/>
      <c r="B862" s="40" t="str">
        <f t="shared" si="326"/>
        <v/>
      </c>
      <c r="C862" s="41" t="str">
        <f t="shared" si="327"/>
        <v/>
      </c>
      <c r="D862" s="28">
        <f>'I Disease Parameters'!$E$6/(1000*365)</f>
        <v>2.4383561643835616E-5</v>
      </c>
      <c r="E862" s="28">
        <f>'I Disease Parameters'!$E$7/(1000*365)</f>
        <v>1.3698630136986302E-5</v>
      </c>
      <c r="F862" s="27">
        <f>(1-'I Disease Parameters'!$E$8)/'I Disease Parameters'!$E$10</f>
        <v>0.16200000000000001</v>
      </c>
      <c r="G862" s="27">
        <f>'I Disease Parameters'!$E$8/'I Disease Parameters'!$E$11</f>
        <v>3.7999999999999999E-2</v>
      </c>
      <c r="H862" s="27">
        <f>1/'I Disease Parameters'!$E$12</f>
        <v>0.05</v>
      </c>
      <c r="I862" s="27">
        <f>'I Disease Parameters'!$E$9/'I Disease Parameters'!$E$14</f>
        <v>0</v>
      </c>
      <c r="J862" s="82">
        <f t="shared" si="347"/>
        <v>2.9622548171950012</v>
      </c>
      <c r="K862" s="60">
        <f t="shared" si="348"/>
        <v>0.96147505943347544</v>
      </c>
      <c r="L862" s="30">
        <f t="shared" si="349"/>
        <v>0.98499999999999999</v>
      </c>
      <c r="M862" s="27">
        <f>J862/'I Disease Parameters'!$E$12</f>
        <v>0.14811274085975007</v>
      </c>
      <c r="N862" s="27">
        <f>K862/'I Disease Parameters'!$E$13</f>
        <v>4.8073752971673774E-2</v>
      </c>
      <c r="O862" s="27">
        <f>L862/'I Disease Parameters'!$E$13</f>
        <v>4.9250000000000002E-2</v>
      </c>
      <c r="P862" s="27">
        <f>(1-L862)/'I Disease Parameters'!$E$13</f>
        <v>7.5000000000000067E-4</v>
      </c>
      <c r="Q862" s="19" t="str">
        <f t="shared" si="328"/>
        <v/>
      </c>
      <c r="R862" s="17" t="str">
        <f t="shared" si="329"/>
        <v/>
      </c>
      <c r="S862" s="17" t="str">
        <f t="shared" si="330"/>
        <v/>
      </c>
      <c r="T862" s="17" t="str">
        <f t="shared" si="331"/>
        <v/>
      </c>
      <c r="U862" s="17" t="str">
        <f t="shared" si="332"/>
        <v/>
      </c>
      <c r="V862" s="17" t="str">
        <f t="shared" si="333"/>
        <v/>
      </c>
      <c r="W862" s="17" t="str">
        <f t="shared" si="334"/>
        <v/>
      </c>
      <c r="X862" s="18" t="str">
        <f t="shared" si="325"/>
        <v/>
      </c>
      <c r="Y862" s="17" t="str">
        <f t="shared" si="335"/>
        <v/>
      </c>
      <c r="Z862" s="17" t="str">
        <f t="shared" si="336"/>
        <v/>
      </c>
      <c r="AA862" s="17" t="str">
        <f t="shared" si="337"/>
        <v/>
      </c>
      <c r="AB862" s="17" t="str">
        <f t="shared" si="338"/>
        <v/>
      </c>
      <c r="AC862" s="17" t="str">
        <f t="shared" si="339"/>
        <v/>
      </c>
      <c r="AD862" s="18" t="str">
        <f t="shared" si="340"/>
        <v/>
      </c>
      <c r="AE862" s="19" t="str">
        <f>IF($B862&gt;$C$1,"",p_2*$Q861*($S861/$W861)+p_3*$Q861*($T861/$W861))</f>
        <v/>
      </c>
      <c r="AF862" s="17" t="str">
        <f>IF($B862&gt;$C$1,"",p_4*$R861)</f>
        <v/>
      </c>
      <c r="AG862" s="17" t="str">
        <f>IF($B862&gt;$C$1,"",p_5*$R861)</f>
        <v/>
      </c>
      <c r="AH862" s="18" t="str">
        <f t="shared" si="341"/>
        <v/>
      </c>
      <c r="AI862" s="72"/>
      <c r="AJ862" s="73"/>
      <c r="AK862" s="73"/>
      <c r="AL862" s="72"/>
      <c r="AM862" s="73"/>
      <c r="AN862" s="73">
        <f t="shared" si="342"/>
        <v>518</v>
      </c>
      <c r="AO862" s="19" t="str">
        <f t="shared" ca="1" si="343"/>
        <v>-</v>
      </c>
      <c r="AP862" s="17" t="str">
        <f t="shared" ca="1" si="344"/>
        <v>-</v>
      </c>
      <c r="AQ862" s="17" t="str">
        <f t="shared" ca="1" si="345"/>
        <v>-</v>
      </c>
      <c r="AR862" s="66" t="str">
        <f t="shared" ca="1" si="346"/>
        <v>-</v>
      </c>
    </row>
    <row r="863" spans="1:44" s="1" customFormat="1" ht="12" x14ac:dyDescent="0.35">
      <c r="A863" s="84"/>
      <c r="B863" s="40" t="str">
        <f t="shared" si="326"/>
        <v/>
      </c>
      <c r="C863" s="41" t="str">
        <f t="shared" si="327"/>
        <v/>
      </c>
      <c r="D863" s="28">
        <f>'I Disease Parameters'!$E$6/(1000*365)</f>
        <v>2.4383561643835616E-5</v>
      </c>
      <c r="E863" s="28">
        <f>'I Disease Parameters'!$E$7/(1000*365)</f>
        <v>1.3698630136986302E-5</v>
      </c>
      <c r="F863" s="27">
        <f>(1-'I Disease Parameters'!$E$8)/'I Disease Parameters'!$E$10</f>
        <v>0.16200000000000001</v>
      </c>
      <c r="G863" s="27">
        <f>'I Disease Parameters'!$E$8/'I Disease Parameters'!$E$11</f>
        <v>3.7999999999999999E-2</v>
      </c>
      <c r="H863" s="27">
        <f>1/'I Disease Parameters'!$E$12</f>
        <v>0.05</v>
      </c>
      <c r="I863" s="27">
        <f>'I Disease Parameters'!$E$9/'I Disease Parameters'!$E$14</f>
        <v>0</v>
      </c>
      <c r="J863" s="82">
        <f t="shared" si="347"/>
        <v>2.9622548171950012</v>
      </c>
      <c r="K863" s="60">
        <f t="shared" si="348"/>
        <v>0.96147505943347544</v>
      </c>
      <c r="L863" s="30">
        <f t="shared" si="349"/>
        <v>0.98499999999999999</v>
      </c>
      <c r="M863" s="27">
        <f>J863/'I Disease Parameters'!$E$12</f>
        <v>0.14811274085975007</v>
      </c>
      <c r="N863" s="27">
        <f>K863/'I Disease Parameters'!$E$13</f>
        <v>4.8073752971673774E-2</v>
      </c>
      <c r="O863" s="27">
        <f>L863/'I Disease Parameters'!$E$13</f>
        <v>4.9250000000000002E-2</v>
      </c>
      <c r="P863" s="27">
        <f>(1-L863)/'I Disease Parameters'!$E$13</f>
        <v>7.5000000000000067E-4</v>
      </c>
      <c r="Q863" s="19" t="str">
        <f t="shared" si="328"/>
        <v/>
      </c>
      <c r="R863" s="17" t="str">
        <f t="shared" si="329"/>
        <v/>
      </c>
      <c r="S863" s="17" t="str">
        <f t="shared" si="330"/>
        <v/>
      </c>
      <c r="T863" s="17" t="str">
        <f t="shared" si="331"/>
        <v/>
      </c>
      <c r="U863" s="17" t="str">
        <f t="shared" si="332"/>
        <v/>
      </c>
      <c r="V863" s="17" t="str">
        <f t="shared" si="333"/>
        <v/>
      </c>
      <c r="W863" s="17" t="str">
        <f t="shared" si="334"/>
        <v/>
      </c>
      <c r="X863" s="18" t="str">
        <f t="shared" si="325"/>
        <v/>
      </c>
      <c r="Y863" s="17" t="str">
        <f t="shared" si="335"/>
        <v/>
      </c>
      <c r="Z863" s="17" t="str">
        <f t="shared" si="336"/>
        <v/>
      </c>
      <c r="AA863" s="17" t="str">
        <f t="shared" si="337"/>
        <v/>
      </c>
      <c r="AB863" s="17" t="str">
        <f t="shared" si="338"/>
        <v/>
      </c>
      <c r="AC863" s="17" t="str">
        <f t="shared" si="339"/>
        <v/>
      </c>
      <c r="AD863" s="18" t="str">
        <f t="shared" si="340"/>
        <v/>
      </c>
      <c r="AE863" s="19" t="str">
        <f>IF($B863&gt;$C$1,"",p_2*$Q862*($S862/$W862)+p_3*$Q862*($T862/$W862))</f>
        <v/>
      </c>
      <c r="AF863" s="17" t="str">
        <f>IF($B863&gt;$C$1,"",p_4*$R862)</f>
        <v/>
      </c>
      <c r="AG863" s="17" t="str">
        <f>IF($B863&gt;$C$1,"",p_5*$R862)</f>
        <v/>
      </c>
      <c r="AH863" s="18" t="str">
        <f t="shared" si="341"/>
        <v/>
      </c>
      <c r="AI863" s="72"/>
      <c r="AJ863" s="73"/>
      <c r="AK863" s="73"/>
      <c r="AL863" s="72"/>
      <c r="AM863" s="73"/>
      <c r="AN863" s="73">
        <f t="shared" si="342"/>
        <v>518</v>
      </c>
      <c r="AO863" s="19" t="str">
        <f t="shared" ca="1" si="343"/>
        <v>-</v>
      </c>
      <c r="AP863" s="17" t="str">
        <f t="shared" ca="1" si="344"/>
        <v>-</v>
      </c>
      <c r="AQ863" s="17" t="str">
        <f t="shared" ca="1" si="345"/>
        <v>-</v>
      </c>
      <c r="AR863" s="66" t="str">
        <f t="shared" ca="1" si="346"/>
        <v>-</v>
      </c>
    </row>
    <row r="864" spans="1:44" s="1" customFormat="1" ht="12" x14ac:dyDescent="0.35">
      <c r="A864" s="84"/>
      <c r="B864" s="40" t="str">
        <f t="shared" si="326"/>
        <v/>
      </c>
      <c r="C864" s="41" t="str">
        <f t="shared" si="327"/>
        <v/>
      </c>
      <c r="D864" s="28">
        <f>'I Disease Parameters'!$E$6/(1000*365)</f>
        <v>2.4383561643835616E-5</v>
      </c>
      <c r="E864" s="28">
        <f>'I Disease Parameters'!$E$7/(1000*365)</f>
        <v>1.3698630136986302E-5</v>
      </c>
      <c r="F864" s="27">
        <f>(1-'I Disease Parameters'!$E$8)/'I Disease Parameters'!$E$10</f>
        <v>0.16200000000000001</v>
      </c>
      <c r="G864" s="27">
        <f>'I Disease Parameters'!$E$8/'I Disease Parameters'!$E$11</f>
        <v>3.7999999999999999E-2</v>
      </c>
      <c r="H864" s="27">
        <f>1/'I Disease Parameters'!$E$12</f>
        <v>0.05</v>
      </c>
      <c r="I864" s="27">
        <f>'I Disease Parameters'!$E$9/'I Disease Parameters'!$E$14</f>
        <v>0</v>
      </c>
      <c r="J864" s="82">
        <f t="shared" si="347"/>
        <v>2.9622548171950012</v>
      </c>
      <c r="K864" s="60">
        <f t="shared" si="348"/>
        <v>0.96147505943347544</v>
      </c>
      <c r="L864" s="30">
        <f t="shared" si="349"/>
        <v>0.98499999999999999</v>
      </c>
      <c r="M864" s="27">
        <f>J864/'I Disease Parameters'!$E$12</f>
        <v>0.14811274085975007</v>
      </c>
      <c r="N864" s="27">
        <f>K864/'I Disease Parameters'!$E$13</f>
        <v>4.8073752971673774E-2</v>
      </c>
      <c r="O864" s="27">
        <f>L864/'I Disease Parameters'!$E$13</f>
        <v>4.9250000000000002E-2</v>
      </c>
      <c r="P864" s="27">
        <f>(1-L864)/'I Disease Parameters'!$E$13</f>
        <v>7.5000000000000067E-4</v>
      </c>
      <c r="Q864" s="19" t="str">
        <f t="shared" si="328"/>
        <v/>
      </c>
      <c r="R864" s="17" t="str">
        <f t="shared" si="329"/>
        <v/>
      </c>
      <c r="S864" s="17" t="str">
        <f t="shared" si="330"/>
        <v/>
      </c>
      <c r="T864" s="17" t="str">
        <f t="shared" si="331"/>
        <v/>
      </c>
      <c r="U864" s="17" t="str">
        <f t="shared" si="332"/>
        <v/>
      </c>
      <c r="V864" s="17" t="str">
        <f t="shared" si="333"/>
        <v/>
      </c>
      <c r="W864" s="17" t="str">
        <f t="shared" si="334"/>
        <v/>
      </c>
      <c r="X864" s="18" t="str">
        <f t="shared" si="325"/>
        <v/>
      </c>
      <c r="Y864" s="17" t="str">
        <f t="shared" si="335"/>
        <v/>
      </c>
      <c r="Z864" s="17" t="str">
        <f t="shared" si="336"/>
        <v/>
      </c>
      <c r="AA864" s="17" t="str">
        <f t="shared" si="337"/>
        <v/>
      </c>
      <c r="AB864" s="17" t="str">
        <f t="shared" si="338"/>
        <v/>
      </c>
      <c r="AC864" s="17" t="str">
        <f t="shared" si="339"/>
        <v/>
      </c>
      <c r="AD864" s="18" t="str">
        <f t="shared" si="340"/>
        <v/>
      </c>
      <c r="AE864" s="19" t="str">
        <f>IF($B864&gt;$C$1,"",p_2*$Q863*($S863/$W863)+p_3*$Q863*($T863/$W863))</f>
        <v/>
      </c>
      <c r="AF864" s="17" t="str">
        <f>IF($B864&gt;$C$1,"",p_4*$R863)</f>
        <v/>
      </c>
      <c r="AG864" s="17" t="str">
        <f>IF($B864&gt;$C$1,"",p_5*$R863)</f>
        <v/>
      </c>
      <c r="AH864" s="18" t="str">
        <f t="shared" si="341"/>
        <v/>
      </c>
      <c r="AI864" s="72"/>
      <c r="AJ864" s="73"/>
      <c r="AK864" s="73"/>
      <c r="AL864" s="72"/>
      <c r="AM864" s="73"/>
      <c r="AN864" s="73">
        <f t="shared" si="342"/>
        <v>518</v>
      </c>
      <c r="AO864" s="19" t="str">
        <f t="shared" ca="1" si="343"/>
        <v>-</v>
      </c>
      <c r="AP864" s="17" t="str">
        <f t="shared" ca="1" si="344"/>
        <v>-</v>
      </c>
      <c r="AQ864" s="17" t="str">
        <f t="shared" ca="1" si="345"/>
        <v>-</v>
      </c>
      <c r="AR864" s="66" t="str">
        <f t="shared" ca="1" si="346"/>
        <v>-</v>
      </c>
    </row>
    <row r="865" spans="1:44" s="1" customFormat="1" ht="12" x14ac:dyDescent="0.35">
      <c r="A865" s="84"/>
      <c r="B865" s="40" t="str">
        <f t="shared" si="326"/>
        <v/>
      </c>
      <c r="C865" s="41" t="str">
        <f t="shared" si="327"/>
        <v/>
      </c>
      <c r="D865" s="28">
        <f>'I Disease Parameters'!$E$6/(1000*365)</f>
        <v>2.4383561643835616E-5</v>
      </c>
      <c r="E865" s="28">
        <f>'I Disease Parameters'!$E$7/(1000*365)</f>
        <v>1.3698630136986302E-5</v>
      </c>
      <c r="F865" s="27">
        <f>(1-'I Disease Parameters'!$E$8)/'I Disease Parameters'!$E$10</f>
        <v>0.16200000000000001</v>
      </c>
      <c r="G865" s="27">
        <f>'I Disease Parameters'!$E$8/'I Disease Parameters'!$E$11</f>
        <v>3.7999999999999999E-2</v>
      </c>
      <c r="H865" s="27">
        <f>1/'I Disease Parameters'!$E$12</f>
        <v>0.05</v>
      </c>
      <c r="I865" s="27">
        <f>'I Disease Parameters'!$E$9/'I Disease Parameters'!$E$14</f>
        <v>0</v>
      </c>
      <c r="J865" s="82">
        <f t="shared" si="347"/>
        <v>2.9622548171950012</v>
      </c>
      <c r="K865" s="60">
        <f t="shared" si="348"/>
        <v>0.96147505943347544</v>
      </c>
      <c r="L865" s="30">
        <f t="shared" si="349"/>
        <v>0.98499999999999999</v>
      </c>
      <c r="M865" s="27">
        <f>J865/'I Disease Parameters'!$E$12</f>
        <v>0.14811274085975007</v>
      </c>
      <c r="N865" s="27">
        <f>K865/'I Disease Parameters'!$E$13</f>
        <v>4.8073752971673774E-2</v>
      </c>
      <c r="O865" s="27">
        <f>L865/'I Disease Parameters'!$E$13</f>
        <v>4.9250000000000002E-2</v>
      </c>
      <c r="P865" s="27">
        <f>(1-L865)/'I Disease Parameters'!$E$13</f>
        <v>7.5000000000000067E-4</v>
      </c>
      <c r="Q865" s="19" t="str">
        <f t="shared" si="328"/>
        <v/>
      </c>
      <c r="R865" s="17" t="str">
        <f t="shared" si="329"/>
        <v/>
      </c>
      <c r="S865" s="17" t="str">
        <f t="shared" si="330"/>
        <v/>
      </c>
      <c r="T865" s="17" t="str">
        <f t="shared" si="331"/>
        <v/>
      </c>
      <c r="U865" s="17" t="str">
        <f t="shared" si="332"/>
        <v/>
      </c>
      <c r="V865" s="17" t="str">
        <f t="shared" si="333"/>
        <v/>
      </c>
      <c r="W865" s="17" t="str">
        <f t="shared" si="334"/>
        <v/>
      </c>
      <c r="X865" s="18" t="str">
        <f t="shared" si="325"/>
        <v/>
      </c>
      <c r="Y865" s="17" t="str">
        <f t="shared" si="335"/>
        <v/>
      </c>
      <c r="Z865" s="17" t="str">
        <f t="shared" si="336"/>
        <v/>
      </c>
      <c r="AA865" s="17" t="str">
        <f t="shared" si="337"/>
        <v/>
      </c>
      <c r="AB865" s="17" t="str">
        <f t="shared" si="338"/>
        <v/>
      </c>
      <c r="AC865" s="17" t="str">
        <f t="shared" si="339"/>
        <v/>
      </c>
      <c r="AD865" s="18" t="str">
        <f t="shared" si="340"/>
        <v/>
      </c>
      <c r="AE865" s="19" t="str">
        <f>IF($B865&gt;$C$1,"",p_2*$Q864*($S864/$W864)+p_3*$Q864*($T864/$W864))</f>
        <v/>
      </c>
      <c r="AF865" s="17" t="str">
        <f>IF($B865&gt;$C$1,"",p_4*$R864)</f>
        <v/>
      </c>
      <c r="AG865" s="17" t="str">
        <f>IF($B865&gt;$C$1,"",p_5*$R864)</f>
        <v/>
      </c>
      <c r="AH865" s="18" t="str">
        <f t="shared" si="341"/>
        <v/>
      </c>
      <c r="AI865" s="72"/>
      <c r="AJ865" s="73"/>
      <c r="AK865" s="73"/>
      <c r="AL865" s="72"/>
      <c r="AM865" s="73"/>
      <c r="AN865" s="73">
        <f t="shared" si="342"/>
        <v>518</v>
      </c>
      <c r="AO865" s="19" t="str">
        <f t="shared" ca="1" si="343"/>
        <v>-</v>
      </c>
      <c r="AP865" s="17" t="str">
        <f t="shared" ca="1" si="344"/>
        <v>-</v>
      </c>
      <c r="AQ865" s="17" t="str">
        <f t="shared" ca="1" si="345"/>
        <v>-</v>
      </c>
      <c r="AR865" s="66" t="str">
        <f t="shared" ca="1" si="346"/>
        <v>-</v>
      </c>
    </row>
    <row r="866" spans="1:44" s="1" customFormat="1" ht="12" x14ac:dyDescent="0.35">
      <c r="A866" s="84"/>
      <c r="B866" s="40" t="str">
        <f t="shared" si="326"/>
        <v/>
      </c>
      <c r="C866" s="41" t="str">
        <f t="shared" si="327"/>
        <v/>
      </c>
      <c r="D866" s="28">
        <f>'I Disease Parameters'!$E$6/(1000*365)</f>
        <v>2.4383561643835616E-5</v>
      </c>
      <c r="E866" s="28">
        <f>'I Disease Parameters'!$E$7/(1000*365)</f>
        <v>1.3698630136986302E-5</v>
      </c>
      <c r="F866" s="27">
        <f>(1-'I Disease Parameters'!$E$8)/'I Disease Parameters'!$E$10</f>
        <v>0.16200000000000001</v>
      </c>
      <c r="G866" s="27">
        <f>'I Disease Parameters'!$E$8/'I Disease Parameters'!$E$11</f>
        <v>3.7999999999999999E-2</v>
      </c>
      <c r="H866" s="27">
        <f>1/'I Disease Parameters'!$E$12</f>
        <v>0.05</v>
      </c>
      <c r="I866" s="27">
        <f>'I Disease Parameters'!$E$9/'I Disease Parameters'!$E$14</f>
        <v>0</v>
      </c>
      <c r="J866" s="82">
        <f t="shared" si="347"/>
        <v>2.9622548171950012</v>
      </c>
      <c r="K866" s="60">
        <f t="shared" si="348"/>
        <v>0.96147505943347544</v>
      </c>
      <c r="L866" s="30">
        <f t="shared" si="349"/>
        <v>0.98499999999999999</v>
      </c>
      <c r="M866" s="27">
        <f>J866/'I Disease Parameters'!$E$12</f>
        <v>0.14811274085975007</v>
      </c>
      <c r="N866" s="27">
        <f>K866/'I Disease Parameters'!$E$13</f>
        <v>4.8073752971673774E-2</v>
      </c>
      <c r="O866" s="27">
        <f>L866/'I Disease Parameters'!$E$13</f>
        <v>4.9250000000000002E-2</v>
      </c>
      <c r="P866" s="27">
        <f>(1-L866)/'I Disease Parameters'!$E$13</f>
        <v>7.5000000000000067E-4</v>
      </c>
      <c r="Q866" s="19" t="str">
        <f t="shared" si="328"/>
        <v/>
      </c>
      <c r="R866" s="17" t="str">
        <f t="shared" si="329"/>
        <v/>
      </c>
      <c r="S866" s="17" t="str">
        <f t="shared" si="330"/>
        <v/>
      </c>
      <c r="T866" s="17" t="str">
        <f t="shared" si="331"/>
        <v/>
      </c>
      <c r="U866" s="17" t="str">
        <f t="shared" si="332"/>
        <v/>
      </c>
      <c r="V866" s="17" t="str">
        <f t="shared" si="333"/>
        <v/>
      </c>
      <c r="W866" s="17" t="str">
        <f t="shared" si="334"/>
        <v/>
      </c>
      <c r="X866" s="18" t="str">
        <f t="shared" si="325"/>
        <v/>
      </c>
      <c r="Y866" s="17" t="str">
        <f t="shared" si="335"/>
        <v/>
      </c>
      <c r="Z866" s="17" t="str">
        <f t="shared" si="336"/>
        <v/>
      </c>
      <c r="AA866" s="17" t="str">
        <f t="shared" si="337"/>
        <v/>
      </c>
      <c r="AB866" s="17" t="str">
        <f t="shared" si="338"/>
        <v/>
      </c>
      <c r="AC866" s="17" t="str">
        <f t="shared" si="339"/>
        <v/>
      </c>
      <c r="AD866" s="18" t="str">
        <f t="shared" si="340"/>
        <v/>
      </c>
      <c r="AE866" s="19" t="str">
        <f>IF($B866&gt;$C$1,"",p_2*$Q865*($S865/$W865)+p_3*$Q865*($T865/$W865))</f>
        <v/>
      </c>
      <c r="AF866" s="17" t="str">
        <f>IF($B866&gt;$C$1,"",p_4*$R865)</f>
        <v/>
      </c>
      <c r="AG866" s="17" t="str">
        <f>IF($B866&gt;$C$1,"",p_5*$R865)</f>
        <v/>
      </c>
      <c r="AH866" s="18" t="str">
        <f t="shared" si="341"/>
        <v/>
      </c>
      <c r="AI866" s="72"/>
      <c r="AJ866" s="73"/>
      <c r="AK866" s="73"/>
      <c r="AL866" s="72"/>
      <c r="AM866" s="73"/>
      <c r="AN866" s="73">
        <f t="shared" si="342"/>
        <v>518</v>
      </c>
      <c r="AO866" s="19" t="str">
        <f t="shared" ca="1" si="343"/>
        <v>-</v>
      </c>
      <c r="AP866" s="17" t="str">
        <f t="shared" ca="1" si="344"/>
        <v>-</v>
      </c>
      <c r="AQ866" s="17" t="str">
        <f t="shared" ca="1" si="345"/>
        <v>-</v>
      </c>
      <c r="AR866" s="66" t="str">
        <f t="shared" ca="1" si="346"/>
        <v>-</v>
      </c>
    </row>
    <row r="867" spans="1:44" s="1" customFormat="1" ht="12" x14ac:dyDescent="0.35">
      <c r="A867" s="84"/>
      <c r="B867" s="40" t="str">
        <f t="shared" si="326"/>
        <v/>
      </c>
      <c r="C867" s="41" t="str">
        <f t="shared" si="327"/>
        <v/>
      </c>
      <c r="D867" s="28">
        <f>'I Disease Parameters'!$E$6/(1000*365)</f>
        <v>2.4383561643835616E-5</v>
      </c>
      <c r="E867" s="28">
        <f>'I Disease Parameters'!$E$7/(1000*365)</f>
        <v>1.3698630136986302E-5</v>
      </c>
      <c r="F867" s="27">
        <f>(1-'I Disease Parameters'!$E$8)/'I Disease Parameters'!$E$10</f>
        <v>0.16200000000000001</v>
      </c>
      <c r="G867" s="27">
        <f>'I Disease Parameters'!$E$8/'I Disease Parameters'!$E$11</f>
        <v>3.7999999999999999E-2</v>
      </c>
      <c r="H867" s="27">
        <f>1/'I Disease Parameters'!$E$12</f>
        <v>0.05</v>
      </c>
      <c r="I867" s="27">
        <f>'I Disease Parameters'!$E$9/'I Disease Parameters'!$E$14</f>
        <v>0</v>
      </c>
      <c r="J867" s="82">
        <f t="shared" si="347"/>
        <v>2.9622548171950012</v>
      </c>
      <c r="K867" s="60">
        <f t="shared" si="348"/>
        <v>0.96147505943347544</v>
      </c>
      <c r="L867" s="30">
        <f t="shared" si="349"/>
        <v>0.98499999999999999</v>
      </c>
      <c r="M867" s="27">
        <f>J867/'I Disease Parameters'!$E$12</f>
        <v>0.14811274085975007</v>
      </c>
      <c r="N867" s="27">
        <f>K867/'I Disease Parameters'!$E$13</f>
        <v>4.8073752971673774E-2</v>
      </c>
      <c r="O867" s="27">
        <f>L867/'I Disease Parameters'!$E$13</f>
        <v>4.9250000000000002E-2</v>
      </c>
      <c r="P867" s="27">
        <f>(1-L867)/'I Disease Parameters'!$E$13</f>
        <v>7.5000000000000067E-4</v>
      </c>
      <c r="Q867" s="19" t="str">
        <f t="shared" si="328"/>
        <v/>
      </c>
      <c r="R867" s="17" t="str">
        <f t="shared" si="329"/>
        <v/>
      </c>
      <c r="S867" s="17" t="str">
        <f t="shared" si="330"/>
        <v/>
      </c>
      <c r="T867" s="17" t="str">
        <f t="shared" si="331"/>
        <v/>
      </c>
      <c r="U867" s="17" t="str">
        <f t="shared" si="332"/>
        <v/>
      </c>
      <c r="V867" s="17" t="str">
        <f t="shared" si="333"/>
        <v/>
      </c>
      <c r="W867" s="17" t="str">
        <f t="shared" si="334"/>
        <v/>
      </c>
      <c r="X867" s="18" t="str">
        <f t="shared" si="325"/>
        <v/>
      </c>
      <c r="Y867" s="17" t="str">
        <f t="shared" si="335"/>
        <v/>
      </c>
      <c r="Z867" s="17" t="str">
        <f t="shared" si="336"/>
        <v/>
      </c>
      <c r="AA867" s="17" t="str">
        <f t="shared" si="337"/>
        <v/>
      </c>
      <c r="AB867" s="17" t="str">
        <f t="shared" si="338"/>
        <v/>
      </c>
      <c r="AC867" s="17" t="str">
        <f t="shared" si="339"/>
        <v/>
      </c>
      <c r="AD867" s="18" t="str">
        <f t="shared" si="340"/>
        <v/>
      </c>
      <c r="AE867" s="19" t="str">
        <f>IF($B867&gt;$C$1,"",p_2*$Q866*($S866/$W866)+p_3*$Q866*($T866/$W866))</f>
        <v/>
      </c>
      <c r="AF867" s="17" t="str">
        <f>IF($B867&gt;$C$1,"",p_4*$R866)</f>
        <v/>
      </c>
      <c r="AG867" s="17" t="str">
        <f>IF($B867&gt;$C$1,"",p_5*$R866)</f>
        <v/>
      </c>
      <c r="AH867" s="18" t="str">
        <f t="shared" si="341"/>
        <v/>
      </c>
      <c r="AI867" s="72"/>
      <c r="AJ867" s="73"/>
      <c r="AK867" s="73"/>
      <c r="AL867" s="72"/>
      <c r="AM867" s="73"/>
      <c r="AN867" s="73">
        <f t="shared" si="342"/>
        <v>518</v>
      </c>
      <c r="AO867" s="19" t="str">
        <f t="shared" ca="1" si="343"/>
        <v>-</v>
      </c>
      <c r="AP867" s="17" t="str">
        <f t="shared" ca="1" si="344"/>
        <v>-</v>
      </c>
      <c r="AQ867" s="17" t="str">
        <f t="shared" ca="1" si="345"/>
        <v>-</v>
      </c>
      <c r="AR867" s="66" t="str">
        <f t="shared" ca="1" si="346"/>
        <v>-</v>
      </c>
    </row>
    <row r="868" spans="1:44" s="1" customFormat="1" ht="12" x14ac:dyDescent="0.35">
      <c r="A868" s="84"/>
      <c r="B868" s="40" t="str">
        <f t="shared" si="326"/>
        <v/>
      </c>
      <c r="C868" s="41" t="str">
        <f t="shared" si="327"/>
        <v/>
      </c>
      <c r="D868" s="28">
        <f>'I Disease Parameters'!$E$6/(1000*365)</f>
        <v>2.4383561643835616E-5</v>
      </c>
      <c r="E868" s="28">
        <f>'I Disease Parameters'!$E$7/(1000*365)</f>
        <v>1.3698630136986302E-5</v>
      </c>
      <c r="F868" s="27">
        <f>(1-'I Disease Parameters'!$E$8)/'I Disease Parameters'!$E$10</f>
        <v>0.16200000000000001</v>
      </c>
      <c r="G868" s="27">
        <f>'I Disease Parameters'!$E$8/'I Disease Parameters'!$E$11</f>
        <v>3.7999999999999999E-2</v>
      </c>
      <c r="H868" s="27">
        <f>1/'I Disease Parameters'!$E$12</f>
        <v>0.05</v>
      </c>
      <c r="I868" s="27">
        <f>'I Disease Parameters'!$E$9/'I Disease Parameters'!$E$14</f>
        <v>0</v>
      </c>
      <c r="J868" s="82">
        <f t="shared" si="347"/>
        <v>2.9622548171950012</v>
      </c>
      <c r="K868" s="60">
        <f t="shared" si="348"/>
        <v>0.96147505943347544</v>
      </c>
      <c r="L868" s="30">
        <f t="shared" si="349"/>
        <v>0.98499999999999999</v>
      </c>
      <c r="M868" s="27">
        <f>J868/'I Disease Parameters'!$E$12</f>
        <v>0.14811274085975007</v>
      </c>
      <c r="N868" s="27">
        <f>K868/'I Disease Parameters'!$E$13</f>
        <v>4.8073752971673774E-2</v>
      </c>
      <c r="O868" s="27">
        <f>L868/'I Disease Parameters'!$E$13</f>
        <v>4.9250000000000002E-2</v>
      </c>
      <c r="P868" s="27">
        <f>(1-L868)/'I Disease Parameters'!$E$13</f>
        <v>7.5000000000000067E-4</v>
      </c>
      <c r="Q868" s="19" t="str">
        <f t="shared" si="328"/>
        <v/>
      </c>
      <c r="R868" s="17" t="str">
        <f t="shared" si="329"/>
        <v/>
      </c>
      <c r="S868" s="17" t="str">
        <f t="shared" si="330"/>
        <v/>
      </c>
      <c r="T868" s="17" t="str">
        <f t="shared" si="331"/>
        <v/>
      </c>
      <c r="U868" s="17" t="str">
        <f t="shared" si="332"/>
        <v/>
      </c>
      <c r="V868" s="17" t="str">
        <f t="shared" si="333"/>
        <v/>
      </c>
      <c r="W868" s="17" t="str">
        <f t="shared" si="334"/>
        <v/>
      </c>
      <c r="X868" s="18" t="str">
        <f t="shared" si="325"/>
        <v/>
      </c>
      <c r="Y868" s="17" t="str">
        <f t="shared" si="335"/>
        <v/>
      </c>
      <c r="Z868" s="17" t="str">
        <f t="shared" si="336"/>
        <v/>
      </c>
      <c r="AA868" s="17" t="str">
        <f t="shared" si="337"/>
        <v/>
      </c>
      <c r="AB868" s="17" t="str">
        <f t="shared" si="338"/>
        <v/>
      </c>
      <c r="AC868" s="17" t="str">
        <f t="shared" si="339"/>
        <v/>
      </c>
      <c r="AD868" s="18" t="str">
        <f t="shared" si="340"/>
        <v/>
      </c>
      <c r="AE868" s="19" t="str">
        <f>IF($B868&gt;$C$1,"",p_2*$Q867*($S867/$W867)+p_3*$Q867*($T867/$W867))</f>
        <v/>
      </c>
      <c r="AF868" s="17" t="str">
        <f>IF($B868&gt;$C$1,"",p_4*$R867)</f>
        <v/>
      </c>
      <c r="AG868" s="17" t="str">
        <f>IF($B868&gt;$C$1,"",p_5*$R867)</f>
        <v/>
      </c>
      <c r="AH868" s="18" t="str">
        <f t="shared" si="341"/>
        <v/>
      </c>
      <c r="AI868" s="72"/>
      <c r="AJ868" s="73"/>
      <c r="AK868" s="73"/>
      <c r="AL868" s="72"/>
      <c r="AM868" s="73"/>
      <c r="AN868" s="73">
        <f t="shared" si="342"/>
        <v>518</v>
      </c>
      <c r="AO868" s="19" t="str">
        <f t="shared" ca="1" si="343"/>
        <v>-</v>
      </c>
      <c r="AP868" s="17" t="str">
        <f t="shared" ca="1" si="344"/>
        <v>-</v>
      </c>
      <c r="AQ868" s="17" t="str">
        <f t="shared" ca="1" si="345"/>
        <v>-</v>
      </c>
      <c r="AR868" s="66" t="str">
        <f t="shared" ca="1" si="346"/>
        <v>-</v>
      </c>
    </row>
    <row r="869" spans="1:44" s="1" customFormat="1" ht="12" x14ac:dyDescent="0.35">
      <c r="A869" s="84"/>
      <c r="B869" s="40" t="str">
        <f t="shared" si="326"/>
        <v/>
      </c>
      <c r="C869" s="41" t="str">
        <f t="shared" si="327"/>
        <v/>
      </c>
      <c r="D869" s="28">
        <f>'I Disease Parameters'!$E$6/(1000*365)</f>
        <v>2.4383561643835616E-5</v>
      </c>
      <c r="E869" s="28">
        <f>'I Disease Parameters'!$E$7/(1000*365)</f>
        <v>1.3698630136986302E-5</v>
      </c>
      <c r="F869" s="27">
        <f>(1-'I Disease Parameters'!$E$8)/'I Disease Parameters'!$E$10</f>
        <v>0.16200000000000001</v>
      </c>
      <c r="G869" s="27">
        <f>'I Disease Parameters'!$E$8/'I Disease Parameters'!$E$11</f>
        <v>3.7999999999999999E-2</v>
      </c>
      <c r="H869" s="27">
        <f>1/'I Disease Parameters'!$E$12</f>
        <v>0.05</v>
      </c>
      <c r="I869" s="27">
        <f>'I Disease Parameters'!$E$9/'I Disease Parameters'!$E$14</f>
        <v>0</v>
      </c>
      <c r="J869" s="82">
        <f t="shared" si="347"/>
        <v>2.9622548171950012</v>
      </c>
      <c r="K869" s="60">
        <f t="shared" si="348"/>
        <v>0.96147505943347544</v>
      </c>
      <c r="L869" s="30">
        <f t="shared" si="349"/>
        <v>0.98499999999999999</v>
      </c>
      <c r="M869" s="27">
        <f>J869/'I Disease Parameters'!$E$12</f>
        <v>0.14811274085975007</v>
      </c>
      <c r="N869" s="27">
        <f>K869/'I Disease Parameters'!$E$13</f>
        <v>4.8073752971673774E-2</v>
      </c>
      <c r="O869" s="27">
        <f>L869/'I Disease Parameters'!$E$13</f>
        <v>4.9250000000000002E-2</v>
      </c>
      <c r="P869" s="27">
        <f>(1-L869)/'I Disease Parameters'!$E$13</f>
        <v>7.5000000000000067E-4</v>
      </c>
      <c r="Q869" s="19" t="str">
        <f t="shared" si="328"/>
        <v/>
      </c>
      <c r="R869" s="17" t="str">
        <f t="shared" si="329"/>
        <v/>
      </c>
      <c r="S869" s="17" t="str">
        <f t="shared" si="330"/>
        <v/>
      </c>
      <c r="T869" s="17" t="str">
        <f t="shared" si="331"/>
        <v/>
      </c>
      <c r="U869" s="17" t="str">
        <f t="shared" si="332"/>
        <v/>
      </c>
      <c r="V869" s="17" t="str">
        <f t="shared" si="333"/>
        <v/>
      </c>
      <c r="W869" s="17" t="str">
        <f t="shared" si="334"/>
        <v/>
      </c>
      <c r="X869" s="18" t="str">
        <f t="shared" si="325"/>
        <v/>
      </c>
      <c r="Y869" s="17" t="str">
        <f t="shared" si="335"/>
        <v/>
      </c>
      <c r="Z869" s="17" t="str">
        <f t="shared" si="336"/>
        <v/>
      </c>
      <c r="AA869" s="17" t="str">
        <f t="shared" si="337"/>
        <v/>
      </c>
      <c r="AB869" s="17" t="str">
        <f t="shared" si="338"/>
        <v/>
      </c>
      <c r="AC869" s="17" t="str">
        <f t="shared" si="339"/>
        <v/>
      </c>
      <c r="AD869" s="18" t="str">
        <f t="shared" si="340"/>
        <v/>
      </c>
      <c r="AE869" s="19" t="str">
        <f>IF($B869&gt;$C$1,"",p_2*$Q868*($S868/$W868)+p_3*$Q868*($T868/$W868))</f>
        <v/>
      </c>
      <c r="AF869" s="17" t="str">
        <f>IF($B869&gt;$C$1,"",p_4*$R868)</f>
        <v/>
      </c>
      <c r="AG869" s="17" t="str">
        <f>IF($B869&gt;$C$1,"",p_5*$R868)</f>
        <v/>
      </c>
      <c r="AH869" s="18" t="str">
        <f t="shared" si="341"/>
        <v/>
      </c>
      <c r="AI869" s="72"/>
      <c r="AJ869" s="73"/>
      <c r="AK869" s="73"/>
      <c r="AL869" s="72"/>
      <c r="AM869" s="73"/>
      <c r="AN869" s="73">
        <f t="shared" si="342"/>
        <v>518</v>
      </c>
      <c r="AO869" s="19" t="str">
        <f t="shared" ca="1" si="343"/>
        <v>-</v>
      </c>
      <c r="AP869" s="17" t="str">
        <f t="shared" ca="1" si="344"/>
        <v>-</v>
      </c>
      <c r="AQ869" s="17" t="str">
        <f t="shared" ca="1" si="345"/>
        <v>-</v>
      </c>
      <c r="AR869" s="66" t="str">
        <f t="shared" ca="1" si="346"/>
        <v>-</v>
      </c>
    </row>
    <row r="870" spans="1:44" s="1" customFormat="1" ht="12" x14ac:dyDescent="0.35">
      <c r="A870" s="84"/>
      <c r="B870" s="40" t="str">
        <f t="shared" si="326"/>
        <v/>
      </c>
      <c r="C870" s="41" t="str">
        <f t="shared" si="327"/>
        <v/>
      </c>
      <c r="D870" s="28">
        <f>'I Disease Parameters'!$E$6/(1000*365)</f>
        <v>2.4383561643835616E-5</v>
      </c>
      <c r="E870" s="28">
        <f>'I Disease Parameters'!$E$7/(1000*365)</f>
        <v>1.3698630136986302E-5</v>
      </c>
      <c r="F870" s="27">
        <f>(1-'I Disease Parameters'!$E$8)/'I Disease Parameters'!$E$10</f>
        <v>0.16200000000000001</v>
      </c>
      <c r="G870" s="27">
        <f>'I Disease Parameters'!$E$8/'I Disease Parameters'!$E$11</f>
        <v>3.7999999999999999E-2</v>
      </c>
      <c r="H870" s="27">
        <f>1/'I Disease Parameters'!$E$12</f>
        <v>0.05</v>
      </c>
      <c r="I870" s="27">
        <f>'I Disease Parameters'!$E$9/'I Disease Parameters'!$E$14</f>
        <v>0</v>
      </c>
      <c r="J870" s="82">
        <f t="shared" si="347"/>
        <v>2.9622548171950012</v>
      </c>
      <c r="K870" s="60">
        <f t="shared" si="348"/>
        <v>0.96147505943347544</v>
      </c>
      <c r="L870" s="30">
        <f t="shared" si="349"/>
        <v>0.98499999999999999</v>
      </c>
      <c r="M870" s="27">
        <f>J870/'I Disease Parameters'!$E$12</f>
        <v>0.14811274085975007</v>
      </c>
      <c r="N870" s="27">
        <f>K870/'I Disease Parameters'!$E$13</f>
        <v>4.8073752971673774E-2</v>
      </c>
      <c r="O870" s="27">
        <f>L870/'I Disease Parameters'!$E$13</f>
        <v>4.9250000000000002E-2</v>
      </c>
      <c r="P870" s="27">
        <f>(1-L870)/'I Disease Parameters'!$E$13</f>
        <v>7.5000000000000067E-4</v>
      </c>
      <c r="Q870" s="19" t="str">
        <f t="shared" si="328"/>
        <v/>
      </c>
      <c r="R870" s="17" t="str">
        <f t="shared" si="329"/>
        <v/>
      </c>
      <c r="S870" s="17" t="str">
        <f t="shared" si="330"/>
        <v/>
      </c>
      <c r="T870" s="17" t="str">
        <f t="shared" si="331"/>
        <v/>
      </c>
      <c r="U870" s="17" t="str">
        <f t="shared" si="332"/>
        <v/>
      </c>
      <c r="V870" s="17" t="str">
        <f t="shared" si="333"/>
        <v/>
      </c>
      <c r="W870" s="17" t="str">
        <f t="shared" si="334"/>
        <v/>
      </c>
      <c r="X870" s="18" t="str">
        <f t="shared" si="325"/>
        <v/>
      </c>
      <c r="Y870" s="17" t="str">
        <f t="shared" si="335"/>
        <v/>
      </c>
      <c r="Z870" s="17" t="str">
        <f t="shared" si="336"/>
        <v/>
      </c>
      <c r="AA870" s="17" t="str">
        <f t="shared" si="337"/>
        <v/>
      </c>
      <c r="AB870" s="17" t="str">
        <f t="shared" si="338"/>
        <v/>
      </c>
      <c r="AC870" s="17" t="str">
        <f t="shared" si="339"/>
        <v/>
      </c>
      <c r="AD870" s="18" t="str">
        <f t="shared" si="340"/>
        <v/>
      </c>
      <c r="AE870" s="19" t="str">
        <f>IF($B870&gt;$C$1,"",p_2*$Q869*($S869/$W869)+p_3*$Q869*($T869/$W869))</f>
        <v/>
      </c>
      <c r="AF870" s="17" t="str">
        <f>IF($B870&gt;$C$1,"",p_4*$R869)</f>
        <v/>
      </c>
      <c r="AG870" s="17" t="str">
        <f>IF($B870&gt;$C$1,"",p_5*$R869)</f>
        <v/>
      </c>
      <c r="AH870" s="18" t="str">
        <f t="shared" si="341"/>
        <v/>
      </c>
      <c r="AI870" s="72"/>
      <c r="AJ870" s="73"/>
      <c r="AK870" s="73"/>
      <c r="AL870" s="72"/>
      <c r="AM870" s="73"/>
      <c r="AN870" s="73">
        <f t="shared" si="342"/>
        <v>518</v>
      </c>
      <c r="AO870" s="19" t="str">
        <f t="shared" ca="1" si="343"/>
        <v>-</v>
      </c>
      <c r="AP870" s="17" t="str">
        <f t="shared" ca="1" si="344"/>
        <v>-</v>
      </c>
      <c r="AQ870" s="17" t="str">
        <f t="shared" ca="1" si="345"/>
        <v>-</v>
      </c>
      <c r="AR870" s="66" t="str">
        <f t="shared" ca="1" si="346"/>
        <v>-</v>
      </c>
    </row>
    <row r="871" spans="1:44" s="1" customFormat="1" ht="12" x14ac:dyDescent="0.35">
      <c r="A871" s="84"/>
      <c r="B871" s="40" t="str">
        <f t="shared" si="326"/>
        <v/>
      </c>
      <c r="C871" s="41" t="str">
        <f t="shared" si="327"/>
        <v/>
      </c>
      <c r="D871" s="28">
        <f>'I Disease Parameters'!$E$6/(1000*365)</f>
        <v>2.4383561643835616E-5</v>
      </c>
      <c r="E871" s="28">
        <f>'I Disease Parameters'!$E$7/(1000*365)</f>
        <v>1.3698630136986302E-5</v>
      </c>
      <c r="F871" s="27">
        <f>(1-'I Disease Parameters'!$E$8)/'I Disease Parameters'!$E$10</f>
        <v>0.16200000000000001</v>
      </c>
      <c r="G871" s="27">
        <f>'I Disease Parameters'!$E$8/'I Disease Parameters'!$E$11</f>
        <v>3.7999999999999999E-2</v>
      </c>
      <c r="H871" s="27">
        <f>1/'I Disease Parameters'!$E$12</f>
        <v>0.05</v>
      </c>
      <c r="I871" s="27">
        <f>'I Disease Parameters'!$E$9/'I Disease Parameters'!$E$14</f>
        <v>0</v>
      </c>
      <c r="J871" s="82">
        <f t="shared" si="347"/>
        <v>2.9622548171950012</v>
      </c>
      <c r="K871" s="60">
        <f t="shared" si="348"/>
        <v>0.96147505943347544</v>
      </c>
      <c r="L871" s="30">
        <f t="shared" si="349"/>
        <v>0.98499999999999999</v>
      </c>
      <c r="M871" s="27">
        <f>J871/'I Disease Parameters'!$E$12</f>
        <v>0.14811274085975007</v>
      </c>
      <c r="N871" s="27">
        <f>K871/'I Disease Parameters'!$E$13</f>
        <v>4.8073752971673774E-2</v>
      </c>
      <c r="O871" s="27">
        <f>L871/'I Disease Parameters'!$E$13</f>
        <v>4.9250000000000002E-2</v>
      </c>
      <c r="P871" s="27">
        <f>(1-L871)/'I Disease Parameters'!$E$13</f>
        <v>7.5000000000000067E-4</v>
      </c>
      <c r="Q871" s="19" t="str">
        <f t="shared" si="328"/>
        <v/>
      </c>
      <c r="R871" s="17" t="str">
        <f t="shared" si="329"/>
        <v/>
      </c>
      <c r="S871" s="17" t="str">
        <f t="shared" si="330"/>
        <v/>
      </c>
      <c r="T871" s="17" t="str">
        <f t="shared" si="331"/>
        <v/>
      </c>
      <c r="U871" s="17" t="str">
        <f t="shared" si="332"/>
        <v/>
      </c>
      <c r="V871" s="17" t="str">
        <f t="shared" si="333"/>
        <v/>
      </c>
      <c r="W871" s="17" t="str">
        <f t="shared" si="334"/>
        <v/>
      </c>
      <c r="X871" s="18" t="str">
        <f t="shared" si="325"/>
        <v/>
      </c>
      <c r="Y871" s="17" t="str">
        <f t="shared" si="335"/>
        <v/>
      </c>
      <c r="Z871" s="17" t="str">
        <f t="shared" si="336"/>
        <v/>
      </c>
      <c r="AA871" s="17" t="str">
        <f t="shared" si="337"/>
        <v/>
      </c>
      <c r="AB871" s="17" t="str">
        <f t="shared" si="338"/>
        <v/>
      </c>
      <c r="AC871" s="17" t="str">
        <f t="shared" si="339"/>
        <v/>
      </c>
      <c r="AD871" s="18" t="str">
        <f t="shared" si="340"/>
        <v/>
      </c>
      <c r="AE871" s="19" t="str">
        <f>IF($B871&gt;$C$1,"",p_2*$Q870*($S870/$W870)+p_3*$Q870*($T870/$W870))</f>
        <v/>
      </c>
      <c r="AF871" s="17" t="str">
        <f>IF($B871&gt;$C$1,"",p_4*$R870)</f>
        <v/>
      </c>
      <c r="AG871" s="17" t="str">
        <f>IF($B871&gt;$C$1,"",p_5*$R870)</f>
        <v/>
      </c>
      <c r="AH871" s="18" t="str">
        <f t="shared" si="341"/>
        <v/>
      </c>
      <c r="AI871" s="72"/>
      <c r="AJ871" s="73"/>
      <c r="AK871" s="73"/>
      <c r="AL871" s="72"/>
      <c r="AM871" s="73"/>
      <c r="AN871" s="73">
        <f t="shared" si="342"/>
        <v>518</v>
      </c>
      <c r="AO871" s="19" t="str">
        <f t="shared" ca="1" si="343"/>
        <v>-</v>
      </c>
      <c r="AP871" s="17" t="str">
        <f t="shared" ca="1" si="344"/>
        <v>-</v>
      </c>
      <c r="AQ871" s="17" t="str">
        <f t="shared" ca="1" si="345"/>
        <v>-</v>
      </c>
      <c r="AR871" s="66" t="str">
        <f t="shared" ca="1" si="346"/>
        <v>-</v>
      </c>
    </row>
    <row r="872" spans="1:44" s="1" customFormat="1" ht="12" x14ac:dyDescent="0.35">
      <c r="A872" s="84"/>
      <c r="B872" s="40" t="str">
        <f t="shared" si="326"/>
        <v/>
      </c>
      <c r="C872" s="41" t="str">
        <f t="shared" si="327"/>
        <v/>
      </c>
      <c r="D872" s="28">
        <f>'I Disease Parameters'!$E$6/(1000*365)</f>
        <v>2.4383561643835616E-5</v>
      </c>
      <c r="E872" s="28">
        <f>'I Disease Parameters'!$E$7/(1000*365)</f>
        <v>1.3698630136986302E-5</v>
      </c>
      <c r="F872" s="27">
        <f>(1-'I Disease Parameters'!$E$8)/'I Disease Parameters'!$E$10</f>
        <v>0.16200000000000001</v>
      </c>
      <c r="G872" s="27">
        <f>'I Disease Parameters'!$E$8/'I Disease Parameters'!$E$11</f>
        <v>3.7999999999999999E-2</v>
      </c>
      <c r="H872" s="27">
        <f>1/'I Disease Parameters'!$E$12</f>
        <v>0.05</v>
      </c>
      <c r="I872" s="27">
        <f>'I Disease Parameters'!$E$9/'I Disease Parameters'!$E$14</f>
        <v>0</v>
      </c>
      <c r="J872" s="82">
        <f t="shared" si="347"/>
        <v>2.9622548171950012</v>
      </c>
      <c r="K872" s="60">
        <f t="shared" si="348"/>
        <v>0.96147505943347544</v>
      </c>
      <c r="L872" s="30">
        <f t="shared" si="349"/>
        <v>0.98499999999999999</v>
      </c>
      <c r="M872" s="27">
        <f>J872/'I Disease Parameters'!$E$12</f>
        <v>0.14811274085975007</v>
      </c>
      <c r="N872" s="27">
        <f>K872/'I Disease Parameters'!$E$13</f>
        <v>4.8073752971673774E-2</v>
      </c>
      <c r="O872" s="27">
        <f>L872/'I Disease Parameters'!$E$13</f>
        <v>4.9250000000000002E-2</v>
      </c>
      <c r="P872" s="27">
        <f>(1-L872)/'I Disease Parameters'!$E$13</f>
        <v>7.5000000000000067E-4</v>
      </c>
      <c r="Q872" s="19" t="str">
        <f t="shared" si="328"/>
        <v/>
      </c>
      <c r="R872" s="17" t="str">
        <f t="shared" si="329"/>
        <v/>
      </c>
      <c r="S872" s="17" t="str">
        <f t="shared" si="330"/>
        <v/>
      </c>
      <c r="T872" s="17" t="str">
        <f t="shared" si="331"/>
        <v/>
      </c>
      <c r="U872" s="17" t="str">
        <f t="shared" si="332"/>
        <v/>
      </c>
      <c r="V872" s="17" t="str">
        <f t="shared" si="333"/>
        <v/>
      </c>
      <c r="W872" s="17" t="str">
        <f t="shared" si="334"/>
        <v/>
      </c>
      <c r="X872" s="18" t="str">
        <f t="shared" si="325"/>
        <v/>
      </c>
      <c r="Y872" s="17" t="str">
        <f t="shared" si="335"/>
        <v/>
      </c>
      <c r="Z872" s="17" t="str">
        <f t="shared" si="336"/>
        <v/>
      </c>
      <c r="AA872" s="17" t="str">
        <f t="shared" si="337"/>
        <v/>
      </c>
      <c r="AB872" s="17" t="str">
        <f t="shared" si="338"/>
        <v/>
      </c>
      <c r="AC872" s="17" t="str">
        <f t="shared" si="339"/>
        <v/>
      </c>
      <c r="AD872" s="18" t="str">
        <f t="shared" si="340"/>
        <v/>
      </c>
      <c r="AE872" s="19" t="str">
        <f>IF($B872&gt;$C$1,"",p_2*$Q871*($S871/$W871)+p_3*$Q871*($T871/$W871))</f>
        <v/>
      </c>
      <c r="AF872" s="17" t="str">
        <f>IF($B872&gt;$C$1,"",p_4*$R871)</f>
        <v/>
      </c>
      <c r="AG872" s="17" t="str">
        <f>IF($B872&gt;$C$1,"",p_5*$R871)</f>
        <v/>
      </c>
      <c r="AH872" s="18" t="str">
        <f t="shared" si="341"/>
        <v/>
      </c>
      <c r="AI872" s="72"/>
      <c r="AJ872" s="73"/>
      <c r="AK872" s="73"/>
      <c r="AL872" s="72"/>
      <c r="AM872" s="73"/>
      <c r="AN872" s="73">
        <f t="shared" si="342"/>
        <v>518</v>
      </c>
      <c r="AO872" s="19" t="str">
        <f t="shared" ca="1" si="343"/>
        <v>-</v>
      </c>
      <c r="AP872" s="17" t="str">
        <f t="shared" ca="1" si="344"/>
        <v>-</v>
      </c>
      <c r="AQ872" s="17" t="str">
        <f t="shared" ca="1" si="345"/>
        <v>-</v>
      </c>
      <c r="AR872" s="66" t="str">
        <f t="shared" ca="1" si="346"/>
        <v>-</v>
      </c>
    </row>
    <row r="873" spans="1:44" s="1" customFormat="1" ht="12" x14ac:dyDescent="0.35">
      <c r="A873" s="84"/>
      <c r="B873" s="40" t="str">
        <f t="shared" si="326"/>
        <v/>
      </c>
      <c r="C873" s="41" t="str">
        <f t="shared" si="327"/>
        <v/>
      </c>
      <c r="D873" s="28">
        <f>'I Disease Parameters'!$E$6/(1000*365)</f>
        <v>2.4383561643835616E-5</v>
      </c>
      <c r="E873" s="28">
        <f>'I Disease Parameters'!$E$7/(1000*365)</f>
        <v>1.3698630136986302E-5</v>
      </c>
      <c r="F873" s="27">
        <f>(1-'I Disease Parameters'!$E$8)/'I Disease Parameters'!$E$10</f>
        <v>0.16200000000000001</v>
      </c>
      <c r="G873" s="27">
        <f>'I Disease Parameters'!$E$8/'I Disease Parameters'!$E$11</f>
        <v>3.7999999999999999E-2</v>
      </c>
      <c r="H873" s="27">
        <f>1/'I Disease Parameters'!$E$12</f>
        <v>0.05</v>
      </c>
      <c r="I873" s="27">
        <f>'I Disease Parameters'!$E$9/'I Disease Parameters'!$E$14</f>
        <v>0</v>
      </c>
      <c r="J873" s="82">
        <f t="shared" si="347"/>
        <v>2.9622548171950012</v>
      </c>
      <c r="K873" s="60">
        <f t="shared" si="348"/>
        <v>0.96147505943347544</v>
      </c>
      <c r="L873" s="30">
        <f t="shared" si="349"/>
        <v>0.98499999999999999</v>
      </c>
      <c r="M873" s="27">
        <f>J873/'I Disease Parameters'!$E$12</f>
        <v>0.14811274085975007</v>
      </c>
      <c r="N873" s="27">
        <f>K873/'I Disease Parameters'!$E$13</f>
        <v>4.8073752971673774E-2</v>
      </c>
      <c r="O873" s="27">
        <f>L873/'I Disease Parameters'!$E$13</f>
        <v>4.9250000000000002E-2</v>
      </c>
      <c r="P873" s="27">
        <f>(1-L873)/'I Disease Parameters'!$E$13</f>
        <v>7.5000000000000067E-4</v>
      </c>
      <c r="Q873" s="19" t="str">
        <f t="shared" si="328"/>
        <v/>
      </c>
      <c r="R873" s="17" t="str">
        <f t="shared" si="329"/>
        <v/>
      </c>
      <c r="S873" s="17" t="str">
        <f t="shared" si="330"/>
        <v/>
      </c>
      <c r="T873" s="17" t="str">
        <f t="shared" si="331"/>
        <v/>
      </c>
      <c r="U873" s="17" t="str">
        <f t="shared" si="332"/>
        <v/>
      </c>
      <c r="V873" s="17" t="str">
        <f t="shared" si="333"/>
        <v/>
      </c>
      <c r="W873" s="17" t="str">
        <f t="shared" si="334"/>
        <v/>
      </c>
      <c r="X873" s="18" t="str">
        <f t="shared" si="325"/>
        <v/>
      </c>
      <c r="Y873" s="17" t="str">
        <f t="shared" si="335"/>
        <v/>
      </c>
      <c r="Z873" s="17" t="str">
        <f t="shared" si="336"/>
        <v/>
      </c>
      <c r="AA873" s="17" t="str">
        <f t="shared" si="337"/>
        <v/>
      </c>
      <c r="AB873" s="17" t="str">
        <f t="shared" si="338"/>
        <v/>
      </c>
      <c r="AC873" s="17" t="str">
        <f t="shared" si="339"/>
        <v/>
      </c>
      <c r="AD873" s="18" t="str">
        <f t="shared" si="340"/>
        <v/>
      </c>
      <c r="AE873" s="19" t="str">
        <f>IF($B873&gt;$C$1,"",p_2*$Q872*($S872/$W872)+p_3*$Q872*($T872/$W872))</f>
        <v/>
      </c>
      <c r="AF873" s="17" t="str">
        <f>IF($B873&gt;$C$1,"",p_4*$R872)</f>
        <v/>
      </c>
      <c r="AG873" s="17" t="str">
        <f>IF($B873&gt;$C$1,"",p_5*$R872)</f>
        <v/>
      </c>
      <c r="AH873" s="18" t="str">
        <f t="shared" si="341"/>
        <v/>
      </c>
      <c r="AI873" s="72"/>
      <c r="AJ873" s="73"/>
      <c r="AK873" s="73"/>
      <c r="AL873" s="72"/>
      <c r="AM873" s="73"/>
      <c r="AN873" s="73">
        <f t="shared" si="342"/>
        <v>518</v>
      </c>
      <c r="AO873" s="19" t="str">
        <f t="shared" ca="1" si="343"/>
        <v>-</v>
      </c>
      <c r="AP873" s="17" t="str">
        <f t="shared" ca="1" si="344"/>
        <v>-</v>
      </c>
      <c r="AQ873" s="17" t="str">
        <f t="shared" ca="1" si="345"/>
        <v>-</v>
      </c>
      <c r="AR873" s="66" t="str">
        <f t="shared" ca="1" si="346"/>
        <v>-</v>
      </c>
    </row>
    <row r="874" spans="1:44" s="1" customFormat="1" ht="12" x14ac:dyDescent="0.35">
      <c r="A874" s="84"/>
      <c r="B874" s="40" t="str">
        <f t="shared" si="326"/>
        <v/>
      </c>
      <c r="C874" s="41" t="str">
        <f t="shared" si="327"/>
        <v/>
      </c>
      <c r="D874" s="28">
        <f>'I Disease Parameters'!$E$6/(1000*365)</f>
        <v>2.4383561643835616E-5</v>
      </c>
      <c r="E874" s="28">
        <f>'I Disease Parameters'!$E$7/(1000*365)</f>
        <v>1.3698630136986302E-5</v>
      </c>
      <c r="F874" s="27">
        <f>(1-'I Disease Parameters'!$E$8)/'I Disease Parameters'!$E$10</f>
        <v>0.16200000000000001</v>
      </c>
      <c r="G874" s="27">
        <f>'I Disease Parameters'!$E$8/'I Disease Parameters'!$E$11</f>
        <v>3.7999999999999999E-2</v>
      </c>
      <c r="H874" s="27">
        <f>1/'I Disease Parameters'!$E$12</f>
        <v>0.05</v>
      </c>
      <c r="I874" s="27">
        <f>'I Disease Parameters'!$E$9/'I Disease Parameters'!$E$14</f>
        <v>0</v>
      </c>
      <c r="J874" s="82">
        <f t="shared" si="347"/>
        <v>2.9622548171950012</v>
      </c>
      <c r="K874" s="60">
        <f t="shared" si="348"/>
        <v>0.96147505943347544</v>
      </c>
      <c r="L874" s="30">
        <f t="shared" si="349"/>
        <v>0.98499999999999999</v>
      </c>
      <c r="M874" s="27">
        <f>J874/'I Disease Parameters'!$E$12</f>
        <v>0.14811274085975007</v>
      </c>
      <c r="N874" s="27">
        <f>K874/'I Disease Parameters'!$E$13</f>
        <v>4.8073752971673774E-2</v>
      </c>
      <c r="O874" s="27">
        <f>L874/'I Disease Parameters'!$E$13</f>
        <v>4.9250000000000002E-2</v>
      </c>
      <c r="P874" s="27">
        <f>(1-L874)/'I Disease Parameters'!$E$13</f>
        <v>7.5000000000000067E-4</v>
      </c>
      <c r="Q874" s="19" t="str">
        <f t="shared" si="328"/>
        <v/>
      </c>
      <c r="R874" s="17" t="str">
        <f t="shared" si="329"/>
        <v/>
      </c>
      <c r="S874" s="17" t="str">
        <f t="shared" si="330"/>
        <v/>
      </c>
      <c r="T874" s="17" t="str">
        <f t="shared" si="331"/>
        <v/>
      </c>
      <c r="U874" s="17" t="str">
        <f t="shared" si="332"/>
        <v/>
      </c>
      <c r="V874" s="17" t="str">
        <f t="shared" si="333"/>
        <v/>
      </c>
      <c r="W874" s="17" t="str">
        <f t="shared" si="334"/>
        <v/>
      </c>
      <c r="X874" s="18" t="str">
        <f t="shared" si="325"/>
        <v/>
      </c>
      <c r="Y874" s="17" t="str">
        <f t="shared" si="335"/>
        <v/>
      </c>
      <c r="Z874" s="17" t="str">
        <f t="shared" si="336"/>
        <v/>
      </c>
      <c r="AA874" s="17" t="str">
        <f t="shared" si="337"/>
        <v/>
      </c>
      <c r="AB874" s="17" t="str">
        <f t="shared" si="338"/>
        <v/>
      </c>
      <c r="AC874" s="17" t="str">
        <f t="shared" si="339"/>
        <v/>
      </c>
      <c r="AD874" s="18" t="str">
        <f t="shared" si="340"/>
        <v/>
      </c>
      <c r="AE874" s="19" t="str">
        <f>IF($B874&gt;$C$1,"",p_2*$Q873*($S873/$W873)+p_3*$Q873*($T873/$W873))</f>
        <v/>
      </c>
      <c r="AF874" s="17" t="str">
        <f>IF($B874&gt;$C$1,"",p_4*$R873)</f>
        <v/>
      </c>
      <c r="AG874" s="17" t="str">
        <f>IF($B874&gt;$C$1,"",p_5*$R873)</f>
        <v/>
      </c>
      <c r="AH874" s="18" t="str">
        <f t="shared" si="341"/>
        <v/>
      </c>
      <c r="AI874" s="72"/>
      <c r="AJ874" s="73"/>
      <c r="AK874" s="73"/>
      <c r="AL874" s="72"/>
      <c r="AM874" s="73"/>
      <c r="AN874" s="73">
        <f t="shared" si="342"/>
        <v>518</v>
      </c>
      <c r="AO874" s="19" t="str">
        <f t="shared" ca="1" si="343"/>
        <v>-</v>
      </c>
      <c r="AP874" s="17" t="str">
        <f t="shared" ca="1" si="344"/>
        <v>-</v>
      </c>
      <c r="AQ874" s="17" t="str">
        <f t="shared" ca="1" si="345"/>
        <v>-</v>
      </c>
      <c r="AR874" s="66" t="str">
        <f t="shared" ca="1" si="346"/>
        <v>-</v>
      </c>
    </row>
    <row r="875" spans="1:44" s="1" customFormat="1" ht="12" x14ac:dyDescent="0.35">
      <c r="A875" s="84"/>
      <c r="B875" s="40" t="str">
        <f t="shared" si="326"/>
        <v/>
      </c>
      <c r="C875" s="41" t="str">
        <f t="shared" si="327"/>
        <v/>
      </c>
      <c r="D875" s="28">
        <f>'I Disease Parameters'!$E$6/(1000*365)</f>
        <v>2.4383561643835616E-5</v>
      </c>
      <c r="E875" s="28">
        <f>'I Disease Parameters'!$E$7/(1000*365)</f>
        <v>1.3698630136986302E-5</v>
      </c>
      <c r="F875" s="27">
        <f>(1-'I Disease Parameters'!$E$8)/'I Disease Parameters'!$E$10</f>
        <v>0.16200000000000001</v>
      </c>
      <c r="G875" s="27">
        <f>'I Disease Parameters'!$E$8/'I Disease Parameters'!$E$11</f>
        <v>3.7999999999999999E-2</v>
      </c>
      <c r="H875" s="27">
        <f>1/'I Disease Parameters'!$E$12</f>
        <v>0.05</v>
      </c>
      <c r="I875" s="27">
        <f>'I Disease Parameters'!$E$9/'I Disease Parameters'!$E$14</f>
        <v>0</v>
      </c>
      <c r="J875" s="82">
        <f t="shared" si="347"/>
        <v>2.9622548171950012</v>
      </c>
      <c r="K875" s="60">
        <f t="shared" si="348"/>
        <v>0.96147505943347544</v>
      </c>
      <c r="L875" s="30">
        <f t="shared" si="349"/>
        <v>0.98499999999999999</v>
      </c>
      <c r="M875" s="27">
        <f>J875/'I Disease Parameters'!$E$12</f>
        <v>0.14811274085975007</v>
      </c>
      <c r="N875" s="27">
        <f>K875/'I Disease Parameters'!$E$13</f>
        <v>4.8073752971673774E-2</v>
      </c>
      <c r="O875" s="27">
        <f>L875/'I Disease Parameters'!$E$13</f>
        <v>4.9250000000000002E-2</v>
      </c>
      <c r="P875" s="27">
        <f>(1-L875)/'I Disease Parameters'!$E$13</f>
        <v>7.5000000000000067E-4</v>
      </c>
      <c r="Q875" s="19" t="str">
        <f t="shared" si="328"/>
        <v/>
      </c>
      <c r="R875" s="17" t="str">
        <f t="shared" si="329"/>
        <v/>
      </c>
      <c r="S875" s="17" t="str">
        <f t="shared" si="330"/>
        <v/>
      </c>
      <c r="T875" s="17" t="str">
        <f t="shared" si="331"/>
        <v/>
      </c>
      <c r="U875" s="17" t="str">
        <f t="shared" si="332"/>
        <v/>
      </c>
      <c r="V875" s="17" t="str">
        <f t="shared" si="333"/>
        <v/>
      </c>
      <c r="W875" s="17" t="str">
        <f t="shared" si="334"/>
        <v/>
      </c>
      <c r="X875" s="18" t="str">
        <f t="shared" si="325"/>
        <v/>
      </c>
      <c r="Y875" s="17" t="str">
        <f t="shared" si="335"/>
        <v/>
      </c>
      <c r="Z875" s="17" t="str">
        <f t="shared" si="336"/>
        <v/>
      </c>
      <c r="AA875" s="17" t="str">
        <f t="shared" si="337"/>
        <v/>
      </c>
      <c r="AB875" s="17" t="str">
        <f t="shared" si="338"/>
        <v/>
      </c>
      <c r="AC875" s="17" t="str">
        <f t="shared" si="339"/>
        <v/>
      </c>
      <c r="AD875" s="18" t="str">
        <f t="shared" si="340"/>
        <v/>
      </c>
      <c r="AE875" s="19" t="str">
        <f>IF($B875&gt;$C$1,"",p_2*$Q874*($S874/$W874)+p_3*$Q874*($T874/$W874))</f>
        <v/>
      </c>
      <c r="AF875" s="17" t="str">
        <f>IF($B875&gt;$C$1,"",p_4*$R874)</f>
        <v/>
      </c>
      <c r="AG875" s="17" t="str">
        <f>IF($B875&gt;$C$1,"",p_5*$R874)</f>
        <v/>
      </c>
      <c r="AH875" s="18" t="str">
        <f t="shared" si="341"/>
        <v/>
      </c>
      <c r="AI875" s="72"/>
      <c r="AJ875" s="73"/>
      <c r="AK875" s="73"/>
      <c r="AL875" s="72"/>
      <c r="AM875" s="73"/>
      <c r="AN875" s="73">
        <f t="shared" si="342"/>
        <v>518</v>
      </c>
      <c r="AO875" s="19" t="str">
        <f t="shared" ca="1" si="343"/>
        <v>-</v>
      </c>
      <c r="AP875" s="17" t="str">
        <f t="shared" ca="1" si="344"/>
        <v>-</v>
      </c>
      <c r="AQ875" s="17" t="str">
        <f t="shared" ca="1" si="345"/>
        <v>-</v>
      </c>
      <c r="AR875" s="66" t="str">
        <f t="shared" ca="1" si="346"/>
        <v>-</v>
      </c>
    </row>
    <row r="876" spans="1:44" s="1" customFormat="1" ht="12" x14ac:dyDescent="0.35">
      <c r="A876" s="84"/>
      <c r="B876" s="40" t="str">
        <f t="shared" si="326"/>
        <v/>
      </c>
      <c r="C876" s="41" t="str">
        <f t="shared" si="327"/>
        <v/>
      </c>
      <c r="D876" s="28">
        <f>'I Disease Parameters'!$E$6/(1000*365)</f>
        <v>2.4383561643835616E-5</v>
      </c>
      <c r="E876" s="28">
        <f>'I Disease Parameters'!$E$7/(1000*365)</f>
        <v>1.3698630136986302E-5</v>
      </c>
      <c r="F876" s="27">
        <f>(1-'I Disease Parameters'!$E$8)/'I Disease Parameters'!$E$10</f>
        <v>0.16200000000000001</v>
      </c>
      <c r="G876" s="27">
        <f>'I Disease Parameters'!$E$8/'I Disease Parameters'!$E$11</f>
        <v>3.7999999999999999E-2</v>
      </c>
      <c r="H876" s="27">
        <f>1/'I Disease Parameters'!$E$12</f>
        <v>0.05</v>
      </c>
      <c r="I876" s="27">
        <f>'I Disease Parameters'!$E$9/'I Disease Parameters'!$E$14</f>
        <v>0</v>
      </c>
      <c r="J876" s="82">
        <f t="shared" si="347"/>
        <v>2.9622548171950012</v>
      </c>
      <c r="K876" s="60">
        <f t="shared" si="348"/>
        <v>0.96147505943347544</v>
      </c>
      <c r="L876" s="30">
        <f t="shared" si="349"/>
        <v>0.98499999999999999</v>
      </c>
      <c r="M876" s="27">
        <f>J876/'I Disease Parameters'!$E$12</f>
        <v>0.14811274085975007</v>
      </c>
      <c r="N876" s="27">
        <f>K876/'I Disease Parameters'!$E$13</f>
        <v>4.8073752971673774E-2</v>
      </c>
      <c r="O876" s="27">
        <f>L876/'I Disease Parameters'!$E$13</f>
        <v>4.9250000000000002E-2</v>
      </c>
      <c r="P876" s="27">
        <f>(1-L876)/'I Disease Parameters'!$E$13</f>
        <v>7.5000000000000067E-4</v>
      </c>
      <c r="Q876" s="19" t="str">
        <f t="shared" si="328"/>
        <v/>
      </c>
      <c r="R876" s="17" t="str">
        <f t="shared" si="329"/>
        <v/>
      </c>
      <c r="S876" s="17" t="str">
        <f t="shared" si="330"/>
        <v/>
      </c>
      <c r="T876" s="17" t="str">
        <f t="shared" si="331"/>
        <v/>
      </c>
      <c r="U876" s="17" t="str">
        <f t="shared" si="332"/>
        <v/>
      </c>
      <c r="V876" s="17" t="str">
        <f t="shared" si="333"/>
        <v/>
      </c>
      <c r="W876" s="17" t="str">
        <f t="shared" si="334"/>
        <v/>
      </c>
      <c r="X876" s="18" t="str">
        <f t="shared" si="325"/>
        <v/>
      </c>
      <c r="Y876" s="17" t="str">
        <f t="shared" si="335"/>
        <v/>
      </c>
      <c r="Z876" s="17" t="str">
        <f t="shared" si="336"/>
        <v/>
      </c>
      <c r="AA876" s="17" t="str">
        <f t="shared" si="337"/>
        <v/>
      </c>
      <c r="AB876" s="17" t="str">
        <f t="shared" si="338"/>
        <v/>
      </c>
      <c r="AC876" s="17" t="str">
        <f t="shared" si="339"/>
        <v/>
      </c>
      <c r="AD876" s="18" t="str">
        <f t="shared" si="340"/>
        <v/>
      </c>
      <c r="AE876" s="19" t="str">
        <f>IF($B876&gt;$C$1,"",p_2*$Q875*($S875/$W875)+p_3*$Q875*($T875/$W875))</f>
        <v/>
      </c>
      <c r="AF876" s="17" t="str">
        <f>IF($B876&gt;$C$1,"",p_4*$R875)</f>
        <v/>
      </c>
      <c r="AG876" s="17" t="str">
        <f>IF($B876&gt;$C$1,"",p_5*$R875)</f>
        <v/>
      </c>
      <c r="AH876" s="18" t="str">
        <f t="shared" si="341"/>
        <v/>
      </c>
      <c r="AI876" s="72"/>
      <c r="AJ876" s="73"/>
      <c r="AK876" s="73"/>
      <c r="AL876" s="72"/>
      <c r="AM876" s="73"/>
      <c r="AN876" s="73">
        <f t="shared" si="342"/>
        <v>518</v>
      </c>
      <c r="AO876" s="19" t="str">
        <f t="shared" ca="1" si="343"/>
        <v>-</v>
      </c>
      <c r="AP876" s="17" t="str">
        <f t="shared" ca="1" si="344"/>
        <v>-</v>
      </c>
      <c r="AQ876" s="17" t="str">
        <f t="shared" ca="1" si="345"/>
        <v>-</v>
      </c>
      <c r="AR876" s="66" t="str">
        <f t="shared" ca="1" si="346"/>
        <v>-</v>
      </c>
    </row>
    <row r="877" spans="1:44" s="1" customFormat="1" ht="12" x14ac:dyDescent="0.35">
      <c r="A877" s="84"/>
      <c r="B877" s="40" t="str">
        <f t="shared" si="326"/>
        <v/>
      </c>
      <c r="C877" s="41" t="str">
        <f t="shared" si="327"/>
        <v/>
      </c>
      <c r="D877" s="28">
        <f>'I Disease Parameters'!$E$6/(1000*365)</f>
        <v>2.4383561643835616E-5</v>
      </c>
      <c r="E877" s="28">
        <f>'I Disease Parameters'!$E$7/(1000*365)</f>
        <v>1.3698630136986302E-5</v>
      </c>
      <c r="F877" s="27">
        <f>(1-'I Disease Parameters'!$E$8)/'I Disease Parameters'!$E$10</f>
        <v>0.16200000000000001</v>
      </c>
      <c r="G877" s="27">
        <f>'I Disease Parameters'!$E$8/'I Disease Parameters'!$E$11</f>
        <v>3.7999999999999999E-2</v>
      </c>
      <c r="H877" s="27">
        <f>1/'I Disease Parameters'!$E$12</f>
        <v>0.05</v>
      </c>
      <c r="I877" s="27">
        <f>'I Disease Parameters'!$E$9/'I Disease Parameters'!$E$14</f>
        <v>0</v>
      </c>
      <c r="J877" s="82">
        <f t="shared" si="347"/>
        <v>2.9622548171950012</v>
      </c>
      <c r="K877" s="60">
        <f t="shared" si="348"/>
        <v>0.96147505943347544</v>
      </c>
      <c r="L877" s="30">
        <f t="shared" si="349"/>
        <v>0.98499999999999999</v>
      </c>
      <c r="M877" s="27">
        <f>J877/'I Disease Parameters'!$E$12</f>
        <v>0.14811274085975007</v>
      </c>
      <c r="N877" s="27">
        <f>K877/'I Disease Parameters'!$E$13</f>
        <v>4.8073752971673774E-2</v>
      </c>
      <c r="O877" s="27">
        <f>L877/'I Disease Parameters'!$E$13</f>
        <v>4.9250000000000002E-2</v>
      </c>
      <c r="P877" s="27">
        <f>(1-L877)/'I Disease Parameters'!$E$13</f>
        <v>7.5000000000000067E-4</v>
      </c>
      <c r="Q877" s="19" t="str">
        <f t="shared" si="328"/>
        <v/>
      </c>
      <c r="R877" s="17" t="str">
        <f t="shared" si="329"/>
        <v/>
      </c>
      <c r="S877" s="17" t="str">
        <f t="shared" si="330"/>
        <v/>
      </c>
      <c r="T877" s="17" t="str">
        <f t="shared" si="331"/>
        <v/>
      </c>
      <c r="U877" s="17" t="str">
        <f t="shared" si="332"/>
        <v/>
      </c>
      <c r="V877" s="17" t="str">
        <f t="shared" si="333"/>
        <v/>
      </c>
      <c r="W877" s="17" t="str">
        <f t="shared" si="334"/>
        <v/>
      </c>
      <c r="X877" s="18" t="str">
        <f t="shared" si="325"/>
        <v/>
      </c>
      <c r="Y877" s="17" t="str">
        <f t="shared" si="335"/>
        <v/>
      </c>
      <c r="Z877" s="17" t="str">
        <f t="shared" si="336"/>
        <v/>
      </c>
      <c r="AA877" s="17" t="str">
        <f t="shared" si="337"/>
        <v/>
      </c>
      <c r="AB877" s="17" t="str">
        <f t="shared" si="338"/>
        <v/>
      </c>
      <c r="AC877" s="17" t="str">
        <f t="shared" si="339"/>
        <v/>
      </c>
      <c r="AD877" s="18" t="str">
        <f t="shared" si="340"/>
        <v/>
      </c>
      <c r="AE877" s="19" t="str">
        <f>IF($B877&gt;$C$1,"",p_2*$Q876*($S876/$W876)+p_3*$Q876*($T876/$W876))</f>
        <v/>
      </c>
      <c r="AF877" s="17" t="str">
        <f>IF($B877&gt;$C$1,"",p_4*$R876)</f>
        <v/>
      </c>
      <c r="AG877" s="17" t="str">
        <f>IF($B877&gt;$C$1,"",p_5*$R876)</f>
        <v/>
      </c>
      <c r="AH877" s="18" t="str">
        <f t="shared" si="341"/>
        <v/>
      </c>
      <c r="AI877" s="72"/>
      <c r="AJ877" s="73"/>
      <c r="AK877" s="73"/>
      <c r="AL877" s="72"/>
      <c r="AM877" s="73"/>
      <c r="AN877" s="73">
        <f t="shared" si="342"/>
        <v>518</v>
      </c>
      <c r="AO877" s="19" t="str">
        <f t="shared" ca="1" si="343"/>
        <v>-</v>
      </c>
      <c r="AP877" s="17" t="str">
        <f t="shared" ca="1" si="344"/>
        <v>-</v>
      </c>
      <c r="AQ877" s="17" t="str">
        <f t="shared" ca="1" si="345"/>
        <v>-</v>
      </c>
      <c r="AR877" s="66" t="str">
        <f t="shared" ca="1" si="346"/>
        <v>-</v>
      </c>
    </row>
    <row r="878" spans="1:44" s="1" customFormat="1" ht="12" x14ac:dyDescent="0.35">
      <c r="A878" s="84"/>
      <c r="B878" s="40" t="str">
        <f t="shared" si="326"/>
        <v/>
      </c>
      <c r="C878" s="41" t="str">
        <f t="shared" si="327"/>
        <v/>
      </c>
      <c r="D878" s="28">
        <f>'I Disease Parameters'!$E$6/(1000*365)</f>
        <v>2.4383561643835616E-5</v>
      </c>
      <c r="E878" s="28">
        <f>'I Disease Parameters'!$E$7/(1000*365)</f>
        <v>1.3698630136986302E-5</v>
      </c>
      <c r="F878" s="27">
        <f>(1-'I Disease Parameters'!$E$8)/'I Disease Parameters'!$E$10</f>
        <v>0.16200000000000001</v>
      </c>
      <c r="G878" s="27">
        <f>'I Disease Parameters'!$E$8/'I Disease Parameters'!$E$11</f>
        <v>3.7999999999999999E-2</v>
      </c>
      <c r="H878" s="27">
        <f>1/'I Disease Parameters'!$E$12</f>
        <v>0.05</v>
      </c>
      <c r="I878" s="27">
        <f>'I Disease Parameters'!$E$9/'I Disease Parameters'!$E$14</f>
        <v>0</v>
      </c>
      <c r="J878" s="82">
        <f t="shared" si="347"/>
        <v>2.9622548171950012</v>
      </c>
      <c r="K878" s="60">
        <f t="shared" si="348"/>
        <v>0.96147505943347544</v>
      </c>
      <c r="L878" s="30">
        <f t="shared" si="349"/>
        <v>0.98499999999999999</v>
      </c>
      <c r="M878" s="27">
        <f>J878/'I Disease Parameters'!$E$12</f>
        <v>0.14811274085975007</v>
      </c>
      <c r="N878" s="27">
        <f>K878/'I Disease Parameters'!$E$13</f>
        <v>4.8073752971673774E-2</v>
      </c>
      <c r="O878" s="27">
        <f>L878/'I Disease Parameters'!$E$13</f>
        <v>4.9250000000000002E-2</v>
      </c>
      <c r="P878" s="27">
        <f>(1-L878)/'I Disease Parameters'!$E$13</f>
        <v>7.5000000000000067E-4</v>
      </c>
      <c r="Q878" s="19" t="str">
        <f t="shared" si="328"/>
        <v/>
      </c>
      <c r="R878" s="17" t="str">
        <f t="shared" si="329"/>
        <v/>
      </c>
      <c r="S878" s="17" t="str">
        <f t="shared" si="330"/>
        <v/>
      </c>
      <c r="T878" s="17" t="str">
        <f t="shared" si="331"/>
        <v/>
      </c>
      <c r="U878" s="17" t="str">
        <f t="shared" si="332"/>
        <v/>
      </c>
      <c r="V878" s="17" t="str">
        <f t="shared" si="333"/>
        <v/>
      </c>
      <c r="W878" s="17" t="str">
        <f t="shared" si="334"/>
        <v/>
      </c>
      <c r="X878" s="18" t="str">
        <f t="shared" si="325"/>
        <v/>
      </c>
      <c r="Y878" s="17" t="str">
        <f t="shared" si="335"/>
        <v/>
      </c>
      <c r="Z878" s="17" t="str">
        <f t="shared" si="336"/>
        <v/>
      </c>
      <c r="AA878" s="17" t="str">
        <f t="shared" si="337"/>
        <v/>
      </c>
      <c r="AB878" s="17" t="str">
        <f t="shared" si="338"/>
        <v/>
      </c>
      <c r="AC878" s="17" t="str">
        <f t="shared" si="339"/>
        <v/>
      </c>
      <c r="AD878" s="18" t="str">
        <f t="shared" si="340"/>
        <v/>
      </c>
      <c r="AE878" s="19" t="str">
        <f>IF($B878&gt;$C$1,"",p_2*$Q877*($S877/$W877)+p_3*$Q877*($T877/$W877))</f>
        <v/>
      </c>
      <c r="AF878" s="17" t="str">
        <f>IF($B878&gt;$C$1,"",p_4*$R877)</f>
        <v/>
      </c>
      <c r="AG878" s="17" t="str">
        <f>IF($B878&gt;$C$1,"",p_5*$R877)</f>
        <v/>
      </c>
      <c r="AH878" s="18" t="str">
        <f t="shared" si="341"/>
        <v/>
      </c>
      <c r="AI878" s="72"/>
      <c r="AJ878" s="73"/>
      <c r="AK878" s="73"/>
      <c r="AL878" s="72"/>
      <c r="AM878" s="73"/>
      <c r="AN878" s="73">
        <f t="shared" si="342"/>
        <v>518</v>
      </c>
      <c r="AO878" s="19" t="str">
        <f t="shared" ca="1" si="343"/>
        <v>-</v>
      </c>
      <c r="AP878" s="17" t="str">
        <f t="shared" ca="1" si="344"/>
        <v>-</v>
      </c>
      <c r="AQ878" s="17" t="str">
        <f t="shared" ca="1" si="345"/>
        <v>-</v>
      </c>
      <c r="AR878" s="66" t="str">
        <f t="shared" ca="1" si="346"/>
        <v>-</v>
      </c>
    </row>
    <row r="879" spans="1:44" s="1" customFormat="1" ht="12" x14ac:dyDescent="0.35">
      <c r="A879" s="84"/>
      <c r="B879" s="40" t="str">
        <f t="shared" si="326"/>
        <v/>
      </c>
      <c r="C879" s="41" t="str">
        <f t="shared" si="327"/>
        <v/>
      </c>
      <c r="D879" s="28">
        <f>'I Disease Parameters'!$E$6/(1000*365)</f>
        <v>2.4383561643835616E-5</v>
      </c>
      <c r="E879" s="28">
        <f>'I Disease Parameters'!$E$7/(1000*365)</f>
        <v>1.3698630136986302E-5</v>
      </c>
      <c r="F879" s="27">
        <f>(1-'I Disease Parameters'!$E$8)/'I Disease Parameters'!$E$10</f>
        <v>0.16200000000000001</v>
      </c>
      <c r="G879" s="27">
        <f>'I Disease Parameters'!$E$8/'I Disease Parameters'!$E$11</f>
        <v>3.7999999999999999E-2</v>
      </c>
      <c r="H879" s="27">
        <f>1/'I Disease Parameters'!$E$12</f>
        <v>0.05</v>
      </c>
      <c r="I879" s="27">
        <f>'I Disease Parameters'!$E$9/'I Disease Parameters'!$E$14</f>
        <v>0</v>
      </c>
      <c r="J879" s="82">
        <f t="shared" si="347"/>
        <v>2.9622548171950012</v>
      </c>
      <c r="K879" s="60">
        <f t="shared" si="348"/>
        <v>0.96147505943347544</v>
      </c>
      <c r="L879" s="30">
        <f t="shared" si="349"/>
        <v>0.98499999999999999</v>
      </c>
      <c r="M879" s="27">
        <f>J879/'I Disease Parameters'!$E$12</f>
        <v>0.14811274085975007</v>
      </c>
      <c r="N879" s="27">
        <f>K879/'I Disease Parameters'!$E$13</f>
        <v>4.8073752971673774E-2</v>
      </c>
      <c r="O879" s="27">
        <f>L879/'I Disease Parameters'!$E$13</f>
        <v>4.9250000000000002E-2</v>
      </c>
      <c r="P879" s="27">
        <f>(1-L879)/'I Disease Parameters'!$E$13</f>
        <v>7.5000000000000067E-4</v>
      </c>
      <c r="Q879" s="19" t="str">
        <f t="shared" si="328"/>
        <v/>
      </c>
      <c r="R879" s="17" t="str">
        <f t="shared" si="329"/>
        <v/>
      </c>
      <c r="S879" s="17" t="str">
        <f t="shared" si="330"/>
        <v/>
      </c>
      <c r="T879" s="17" t="str">
        <f t="shared" si="331"/>
        <v/>
      </c>
      <c r="U879" s="17" t="str">
        <f t="shared" si="332"/>
        <v/>
      </c>
      <c r="V879" s="17" t="str">
        <f t="shared" si="333"/>
        <v/>
      </c>
      <c r="W879" s="17" t="str">
        <f t="shared" si="334"/>
        <v/>
      </c>
      <c r="X879" s="18" t="str">
        <f t="shared" si="325"/>
        <v/>
      </c>
      <c r="Y879" s="17" t="str">
        <f t="shared" si="335"/>
        <v/>
      </c>
      <c r="Z879" s="17" t="str">
        <f t="shared" si="336"/>
        <v/>
      </c>
      <c r="AA879" s="17" t="str">
        <f t="shared" si="337"/>
        <v/>
      </c>
      <c r="AB879" s="17" t="str">
        <f t="shared" si="338"/>
        <v/>
      </c>
      <c r="AC879" s="17" t="str">
        <f t="shared" si="339"/>
        <v/>
      </c>
      <c r="AD879" s="18" t="str">
        <f t="shared" si="340"/>
        <v/>
      </c>
      <c r="AE879" s="19" t="str">
        <f>IF($B879&gt;$C$1,"",p_2*$Q878*($S878/$W878)+p_3*$Q878*($T878/$W878))</f>
        <v/>
      </c>
      <c r="AF879" s="17" t="str">
        <f>IF($B879&gt;$C$1,"",p_4*$R878)</f>
        <v/>
      </c>
      <c r="AG879" s="17" t="str">
        <f>IF($B879&gt;$C$1,"",p_5*$R878)</f>
        <v/>
      </c>
      <c r="AH879" s="18" t="str">
        <f t="shared" si="341"/>
        <v/>
      </c>
      <c r="AI879" s="72"/>
      <c r="AJ879" s="73"/>
      <c r="AK879" s="73"/>
      <c r="AL879" s="72"/>
      <c r="AM879" s="73"/>
      <c r="AN879" s="73">
        <f t="shared" si="342"/>
        <v>518</v>
      </c>
      <c r="AO879" s="19" t="str">
        <f t="shared" ca="1" si="343"/>
        <v>-</v>
      </c>
      <c r="AP879" s="17" t="str">
        <f t="shared" ca="1" si="344"/>
        <v>-</v>
      </c>
      <c r="AQ879" s="17" t="str">
        <f t="shared" ca="1" si="345"/>
        <v>-</v>
      </c>
      <c r="AR879" s="66" t="str">
        <f t="shared" ca="1" si="346"/>
        <v>-</v>
      </c>
    </row>
    <row r="880" spans="1:44" s="1" customFormat="1" ht="12" x14ac:dyDescent="0.35">
      <c r="A880" s="84"/>
      <c r="B880" s="40" t="str">
        <f t="shared" si="326"/>
        <v/>
      </c>
      <c r="C880" s="41" t="str">
        <f t="shared" si="327"/>
        <v/>
      </c>
      <c r="D880" s="28">
        <f>'I Disease Parameters'!$E$6/(1000*365)</f>
        <v>2.4383561643835616E-5</v>
      </c>
      <c r="E880" s="28">
        <f>'I Disease Parameters'!$E$7/(1000*365)</f>
        <v>1.3698630136986302E-5</v>
      </c>
      <c r="F880" s="27">
        <f>(1-'I Disease Parameters'!$E$8)/'I Disease Parameters'!$E$10</f>
        <v>0.16200000000000001</v>
      </c>
      <c r="G880" s="27">
        <f>'I Disease Parameters'!$E$8/'I Disease Parameters'!$E$11</f>
        <v>3.7999999999999999E-2</v>
      </c>
      <c r="H880" s="27">
        <f>1/'I Disease Parameters'!$E$12</f>
        <v>0.05</v>
      </c>
      <c r="I880" s="27">
        <f>'I Disease Parameters'!$E$9/'I Disease Parameters'!$E$14</f>
        <v>0</v>
      </c>
      <c r="J880" s="82">
        <f t="shared" si="347"/>
        <v>2.9622548171950012</v>
      </c>
      <c r="K880" s="60">
        <f t="shared" si="348"/>
        <v>0.96147505943347544</v>
      </c>
      <c r="L880" s="30">
        <f t="shared" si="349"/>
        <v>0.98499999999999999</v>
      </c>
      <c r="M880" s="27">
        <f>J880/'I Disease Parameters'!$E$12</f>
        <v>0.14811274085975007</v>
      </c>
      <c r="N880" s="27">
        <f>K880/'I Disease Parameters'!$E$13</f>
        <v>4.8073752971673774E-2</v>
      </c>
      <c r="O880" s="27">
        <f>L880/'I Disease Parameters'!$E$13</f>
        <v>4.9250000000000002E-2</v>
      </c>
      <c r="P880" s="27">
        <f>(1-L880)/'I Disease Parameters'!$E$13</f>
        <v>7.5000000000000067E-4</v>
      </c>
      <c r="Q880" s="19" t="str">
        <f t="shared" si="328"/>
        <v/>
      </c>
      <c r="R880" s="17" t="str">
        <f t="shared" si="329"/>
        <v/>
      </c>
      <c r="S880" s="17" t="str">
        <f t="shared" si="330"/>
        <v/>
      </c>
      <c r="T880" s="17" t="str">
        <f t="shared" si="331"/>
        <v/>
      </c>
      <c r="U880" s="17" t="str">
        <f t="shared" si="332"/>
        <v/>
      </c>
      <c r="V880" s="17" t="str">
        <f t="shared" si="333"/>
        <v/>
      </c>
      <c r="W880" s="17" t="str">
        <f t="shared" si="334"/>
        <v/>
      </c>
      <c r="X880" s="18" t="str">
        <f t="shared" si="325"/>
        <v/>
      </c>
      <c r="Y880" s="17" t="str">
        <f t="shared" si="335"/>
        <v/>
      </c>
      <c r="Z880" s="17" t="str">
        <f t="shared" si="336"/>
        <v/>
      </c>
      <c r="AA880" s="17" t="str">
        <f t="shared" si="337"/>
        <v/>
      </c>
      <c r="AB880" s="17" t="str">
        <f t="shared" si="338"/>
        <v/>
      </c>
      <c r="AC880" s="17" t="str">
        <f t="shared" si="339"/>
        <v/>
      </c>
      <c r="AD880" s="18" t="str">
        <f t="shared" si="340"/>
        <v/>
      </c>
      <c r="AE880" s="19" t="str">
        <f>IF($B880&gt;$C$1,"",p_2*$Q879*($S879/$W879)+p_3*$Q879*($T879/$W879))</f>
        <v/>
      </c>
      <c r="AF880" s="17" t="str">
        <f>IF($B880&gt;$C$1,"",p_4*$R879)</f>
        <v/>
      </c>
      <c r="AG880" s="17" t="str">
        <f>IF($B880&gt;$C$1,"",p_5*$R879)</f>
        <v/>
      </c>
      <c r="AH880" s="18" t="str">
        <f t="shared" si="341"/>
        <v/>
      </c>
      <c r="AI880" s="72"/>
      <c r="AJ880" s="73"/>
      <c r="AK880" s="73"/>
      <c r="AL880" s="72"/>
      <c r="AM880" s="73"/>
      <c r="AN880" s="73">
        <f t="shared" si="342"/>
        <v>518</v>
      </c>
      <c r="AO880" s="19" t="str">
        <f t="shared" ca="1" si="343"/>
        <v>-</v>
      </c>
      <c r="AP880" s="17" t="str">
        <f t="shared" ca="1" si="344"/>
        <v>-</v>
      </c>
      <c r="AQ880" s="17" t="str">
        <f t="shared" ca="1" si="345"/>
        <v>-</v>
      </c>
      <c r="AR880" s="66" t="str">
        <f t="shared" ca="1" si="346"/>
        <v>-</v>
      </c>
    </row>
    <row r="881" spans="1:44" s="1" customFormat="1" ht="12" x14ac:dyDescent="0.35">
      <c r="A881" s="84"/>
      <c r="B881" s="40" t="str">
        <f t="shared" si="326"/>
        <v/>
      </c>
      <c r="C881" s="41" t="str">
        <f t="shared" si="327"/>
        <v/>
      </c>
      <c r="D881" s="28">
        <f>'I Disease Parameters'!$E$6/(1000*365)</f>
        <v>2.4383561643835616E-5</v>
      </c>
      <c r="E881" s="28">
        <f>'I Disease Parameters'!$E$7/(1000*365)</f>
        <v>1.3698630136986302E-5</v>
      </c>
      <c r="F881" s="27">
        <f>(1-'I Disease Parameters'!$E$8)/'I Disease Parameters'!$E$10</f>
        <v>0.16200000000000001</v>
      </c>
      <c r="G881" s="27">
        <f>'I Disease Parameters'!$E$8/'I Disease Parameters'!$E$11</f>
        <v>3.7999999999999999E-2</v>
      </c>
      <c r="H881" s="27">
        <f>1/'I Disease Parameters'!$E$12</f>
        <v>0.05</v>
      </c>
      <c r="I881" s="27">
        <f>'I Disease Parameters'!$E$9/'I Disease Parameters'!$E$14</f>
        <v>0</v>
      </c>
      <c r="J881" s="82">
        <f t="shared" si="347"/>
        <v>2.9622548171950012</v>
      </c>
      <c r="K881" s="60">
        <f t="shared" si="348"/>
        <v>0.96147505943347544</v>
      </c>
      <c r="L881" s="30">
        <f t="shared" si="349"/>
        <v>0.98499999999999999</v>
      </c>
      <c r="M881" s="27">
        <f>J881/'I Disease Parameters'!$E$12</f>
        <v>0.14811274085975007</v>
      </c>
      <c r="N881" s="27">
        <f>K881/'I Disease Parameters'!$E$13</f>
        <v>4.8073752971673774E-2</v>
      </c>
      <c r="O881" s="27">
        <f>L881/'I Disease Parameters'!$E$13</f>
        <v>4.9250000000000002E-2</v>
      </c>
      <c r="P881" s="27">
        <f>(1-L881)/'I Disease Parameters'!$E$13</f>
        <v>7.5000000000000067E-4</v>
      </c>
      <c r="Q881" s="19" t="str">
        <f t="shared" si="328"/>
        <v/>
      </c>
      <c r="R881" s="17" t="str">
        <f t="shared" si="329"/>
        <v/>
      </c>
      <c r="S881" s="17" t="str">
        <f t="shared" si="330"/>
        <v/>
      </c>
      <c r="T881" s="17" t="str">
        <f t="shared" si="331"/>
        <v/>
      </c>
      <c r="U881" s="17" t="str">
        <f t="shared" si="332"/>
        <v/>
      </c>
      <c r="V881" s="17" t="str">
        <f t="shared" si="333"/>
        <v/>
      </c>
      <c r="W881" s="17" t="str">
        <f t="shared" si="334"/>
        <v/>
      </c>
      <c r="X881" s="18" t="str">
        <f t="shared" si="325"/>
        <v/>
      </c>
      <c r="Y881" s="17" t="str">
        <f t="shared" si="335"/>
        <v/>
      </c>
      <c r="Z881" s="17" t="str">
        <f t="shared" si="336"/>
        <v/>
      </c>
      <c r="AA881" s="17" t="str">
        <f t="shared" si="337"/>
        <v/>
      </c>
      <c r="AB881" s="17" t="str">
        <f t="shared" si="338"/>
        <v/>
      </c>
      <c r="AC881" s="17" t="str">
        <f t="shared" si="339"/>
        <v/>
      </c>
      <c r="AD881" s="18" t="str">
        <f t="shared" si="340"/>
        <v/>
      </c>
      <c r="AE881" s="19" t="str">
        <f>IF($B881&gt;$C$1,"",p_2*$Q880*($S880/$W880)+p_3*$Q880*($T880/$W880))</f>
        <v/>
      </c>
      <c r="AF881" s="17" t="str">
        <f>IF($B881&gt;$C$1,"",p_4*$R880)</f>
        <v/>
      </c>
      <c r="AG881" s="17" t="str">
        <f>IF($B881&gt;$C$1,"",p_5*$R880)</f>
        <v/>
      </c>
      <c r="AH881" s="18" t="str">
        <f t="shared" si="341"/>
        <v/>
      </c>
      <c r="AI881" s="72"/>
      <c r="AJ881" s="73"/>
      <c r="AK881" s="73"/>
      <c r="AL881" s="72"/>
      <c r="AM881" s="73"/>
      <c r="AN881" s="73">
        <f t="shared" si="342"/>
        <v>518</v>
      </c>
      <c r="AO881" s="19" t="str">
        <f t="shared" ca="1" si="343"/>
        <v>-</v>
      </c>
      <c r="AP881" s="17" t="str">
        <f t="shared" ca="1" si="344"/>
        <v>-</v>
      </c>
      <c r="AQ881" s="17" t="str">
        <f t="shared" ca="1" si="345"/>
        <v>-</v>
      </c>
      <c r="AR881" s="66" t="str">
        <f t="shared" ca="1" si="346"/>
        <v>-</v>
      </c>
    </row>
    <row r="882" spans="1:44" s="1" customFormat="1" ht="12" x14ac:dyDescent="0.35">
      <c r="A882" s="84"/>
      <c r="B882" s="40" t="str">
        <f t="shared" si="326"/>
        <v/>
      </c>
      <c r="C882" s="41" t="str">
        <f t="shared" si="327"/>
        <v/>
      </c>
      <c r="D882" s="28">
        <f>'I Disease Parameters'!$E$6/(1000*365)</f>
        <v>2.4383561643835616E-5</v>
      </c>
      <c r="E882" s="28">
        <f>'I Disease Parameters'!$E$7/(1000*365)</f>
        <v>1.3698630136986302E-5</v>
      </c>
      <c r="F882" s="27">
        <f>(1-'I Disease Parameters'!$E$8)/'I Disease Parameters'!$E$10</f>
        <v>0.16200000000000001</v>
      </c>
      <c r="G882" s="27">
        <f>'I Disease Parameters'!$E$8/'I Disease Parameters'!$E$11</f>
        <v>3.7999999999999999E-2</v>
      </c>
      <c r="H882" s="27">
        <f>1/'I Disease Parameters'!$E$12</f>
        <v>0.05</v>
      </c>
      <c r="I882" s="27">
        <f>'I Disease Parameters'!$E$9/'I Disease Parameters'!$E$14</f>
        <v>0</v>
      </c>
      <c r="J882" s="82">
        <f t="shared" si="347"/>
        <v>2.9622548171950012</v>
      </c>
      <c r="K882" s="60">
        <f t="shared" si="348"/>
        <v>0.96147505943347544</v>
      </c>
      <c r="L882" s="30">
        <f t="shared" si="349"/>
        <v>0.98499999999999999</v>
      </c>
      <c r="M882" s="27">
        <f>J882/'I Disease Parameters'!$E$12</f>
        <v>0.14811274085975007</v>
      </c>
      <c r="N882" s="27">
        <f>K882/'I Disease Parameters'!$E$13</f>
        <v>4.8073752971673774E-2</v>
      </c>
      <c r="O882" s="27">
        <f>L882/'I Disease Parameters'!$E$13</f>
        <v>4.9250000000000002E-2</v>
      </c>
      <c r="P882" s="27">
        <f>(1-L882)/'I Disease Parameters'!$E$13</f>
        <v>7.5000000000000067E-4</v>
      </c>
      <c r="Q882" s="19" t="str">
        <f t="shared" si="328"/>
        <v/>
      </c>
      <c r="R882" s="17" t="str">
        <f t="shared" si="329"/>
        <v/>
      </c>
      <c r="S882" s="17" t="str">
        <f t="shared" si="330"/>
        <v/>
      </c>
      <c r="T882" s="17" t="str">
        <f t="shared" si="331"/>
        <v/>
      </c>
      <c r="U882" s="17" t="str">
        <f t="shared" si="332"/>
        <v/>
      </c>
      <c r="V882" s="17" t="str">
        <f t="shared" si="333"/>
        <v/>
      </c>
      <c r="W882" s="17" t="str">
        <f t="shared" si="334"/>
        <v/>
      </c>
      <c r="X882" s="18" t="str">
        <f t="shared" si="325"/>
        <v/>
      </c>
      <c r="Y882" s="17" t="str">
        <f t="shared" si="335"/>
        <v/>
      </c>
      <c r="Z882" s="17" t="str">
        <f t="shared" si="336"/>
        <v/>
      </c>
      <c r="AA882" s="17" t="str">
        <f t="shared" si="337"/>
        <v/>
      </c>
      <c r="AB882" s="17" t="str">
        <f t="shared" si="338"/>
        <v/>
      </c>
      <c r="AC882" s="17" t="str">
        <f t="shared" si="339"/>
        <v/>
      </c>
      <c r="AD882" s="18" t="str">
        <f t="shared" si="340"/>
        <v/>
      </c>
      <c r="AE882" s="19" t="str">
        <f>IF($B882&gt;$C$1,"",p_2*$Q881*($S881/$W881)+p_3*$Q881*($T881/$W881))</f>
        <v/>
      </c>
      <c r="AF882" s="17" t="str">
        <f>IF($B882&gt;$C$1,"",p_4*$R881)</f>
        <v/>
      </c>
      <c r="AG882" s="17" t="str">
        <f>IF($B882&gt;$C$1,"",p_5*$R881)</f>
        <v/>
      </c>
      <c r="AH882" s="18" t="str">
        <f t="shared" si="341"/>
        <v/>
      </c>
      <c r="AI882" s="72"/>
      <c r="AJ882" s="73"/>
      <c r="AK882" s="73"/>
      <c r="AL882" s="72"/>
      <c r="AM882" s="73"/>
      <c r="AN882" s="73">
        <f t="shared" si="342"/>
        <v>518</v>
      </c>
      <c r="AO882" s="19" t="str">
        <f t="shared" ca="1" si="343"/>
        <v>-</v>
      </c>
      <c r="AP882" s="17" t="str">
        <f t="shared" ca="1" si="344"/>
        <v>-</v>
      </c>
      <c r="AQ882" s="17" t="str">
        <f t="shared" ca="1" si="345"/>
        <v>-</v>
      </c>
      <c r="AR882" s="66" t="str">
        <f t="shared" ca="1" si="346"/>
        <v>-</v>
      </c>
    </row>
    <row r="883" spans="1:44" s="1" customFormat="1" ht="12" x14ac:dyDescent="0.35">
      <c r="A883" s="84"/>
      <c r="B883" s="40" t="str">
        <f t="shared" si="326"/>
        <v/>
      </c>
      <c r="C883" s="41" t="str">
        <f t="shared" si="327"/>
        <v/>
      </c>
      <c r="D883" s="28">
        <f>'I Disease Parameters'!$E$6/(1000*365)</f>
        <v>2.4383561643835616E-5</v>
      </c>
      <c r="E883" s="28">
        <f>'I Disease Parameters'!$E$7/(1000*365)</f>
        <v>1.3698630136986302E-5</v>
      </c>
      <c r="F883" s="27">
        <f>(1-'I Disease Parameters'!$E$8)/'I Disease Parameters'!$E$10</f>
        <v>0.16200000000000001</v>
      </c>
      <c r="G883" s="27">
        <f>'I Disease Parameters'!$E$8/'I Disease Parameters'!$E$11</f>
        <v>3.7999999999999999E-2</v>
      </c>
      <c r="H883" s="27">
        <f>1/'I Disease Parameters'!$E$12</f>
        <v>0.05</v>
      </c>
      <c r="I883" s="27">
        <f>'I Disease Parameters'!$E$9/'I Disease Parameters'!$E$14</f>
        <v>0</v>
      </c>
      <c r="J883" s="82">
        <f t="shared" si="347"/>
        <v>2.9622548171950012</v>
      </c>
      <c r="K883" s="60">
        <f t="shared" si="348"/>
        <v>0.96147505943347544</v>
      </c>
      <c r="L883" s="30">
        <f t="shared" si="349"/>
        <v>0.98499999999999999</v>
      </c>
      <c r="M883" s="27">
        <f>J883/'I Disease Parameters'!$E$12</f>
        <v>0.14811274085975007</v>
      </c>
      <c r="N883" s="27">
        <f>K883/'I Disease Parameters'!$E$13</f>
        <v>4.8073752971673774E-2</v>
      </c>
      <c r="O883" s="27">
        <f>L883/'I Disease Parameters'!$E$13</f>
        <v>4.9250000000000002E-2</v>
      </c>
      <c r="P883" s="27">
        <f>(1-L883)/'I Disease Parameters'!$E$13</f>
        <v>7.5000000000000067E-4</v>
      </c>
      <c r="Q883" s="19" t="str">
        <f t="shared" si="328"/>
        <v/>
      </c>
      <c r="R883" s="17" t="str">
        <f t="shared" si="329"/>
        <v/>
      </c>
      <c r="S883" s="17" t="str">
        <f t="shared" si="330"/>
        <v/>
      </c>
      <c r="T883" s="17" t="str">
        <f t="shared" si="331"/>
        <v/>
      </c>
      <c r="U883" s="17" t="str">
        <f t="shared" si="332"/>
        <v/>
      </c>
      <c r="V883" s="17" t="str">
        <f t="shared" si="333"/>
        <v/>
      </c>
      <c r="W883" s="17" t="str">
        <f t="shared" si="334"/>
        <v/>
      </c>
      <c r="X883" s="18" t="str">
        <f t="shared" si="325"/>
        <v/>
      </c>
      <c r="Y883" s="17" t="str">
        <f t="shared" si="335"/>
        <v/>
      </c>
      <c r="Z883" s="17" t="str">
        <f t="shared" si="336"/>
        <v/>
      </c>
      <c r="AA883" s="17" t="str">
        <f t="shared" si="337"/>
        <v/>
      </c>
      <c r="AB883" s="17" t="str">
        <f t="shared" si="338"/>
        <v/>
      </c>
      <c r="AC883" s="17" t="str">
        <f t="shared" si="339"/>
        <v/>
      </c>
      <c r="AD883" s="18" t="str">
        <f t="shared" si="340"/>
        <v/>
      </c>
      <c r="AE883" s="19" t="str">
        <f>IF($B883&gt;$C$1,"",p_2*$Q882*($S882/$W882)+p_3*$Q882*($T882/$W882))</f>
        <v/>
      </c>
      <c r="AF883" s="17" t="str">
        <f>IF($B883&gt;$C$1,"",p_4*$R882)</f>
        <v/>
      </c>
      <c r="AG883" s="17" t="str">
        <f>IF($B883&gt;$C$1,"",p_5*$R882)</f>
        <v/>
      </c>
      <c r="AH883" s="18" t="str">
        <f t="shared" si="341"/>
        <v/>
      </c>
      <c r="AI883" s="72"/>
      <c r="AJ883" s="73"/>
      <c r="AK883" s="73"/>
      <c r="AL883" s="72"/>
      <c r="AM883" s="73"/>
      <c r="AN883" s="73">
        <f t="shared" si="342"/>
        <v>518</v>
      </c>
      <c r="AO883" s="19" t="str">
        <f t="shared" ca="1" si="343"/>
        <v>-</v>
      </c>
      <c r="AP883" s="17" t="str">
        <f t="shared" ca="1" si="344"/>
        <v>-</v>
      </c>
      <c r="AQ883" s="17" t="str">
        <f t="shared" ca="1" si="345"/>
        <v>-</v>
      </c>
      <c r="AR883" s="66" t="str">
        <f t="shared" ca="1" si="346"/>
        <v>-</v>
      </c>
    </row>
    <row r="884" spans="1:44" s="1" customFormat="1" ht="12" x14ac:dyDescent="0.35">
      <c r="A884" s="84"/>
      <c r="B884" s="40" t="str">
        <f t="shared" si="326"/>
        <v/>
      </c>
      <c r="C884" s="41" t="str">
        <f t="shared" si="327"/>
        <v/>
      </c>
      <c r="D884" s="28">
        <f>'I Disease Parameters'!$E$6/(1000*365)</f>
        <v>2.4383561643835616E-5</v>
      </c>
      <c r="E884" s="28">
        <f>'I Disease Parameters'!$E$7/(1000*365)</f>
        <v>1.3698630136986302E-5</v>
      </c>
      <c r="F884" s="27">
        <f>(1-'I Disease Parameters'!$E$8)/'I Disease Parameters'!$E$10</f>
        <v>0.16200000000000001</v>
      </c>
      <c r="G884" s="27">
        <f>'I Disease Parameters'!$E$8/'I Disease Parameters'!$E$11</f>
        <v>3.7999999999999999E-2</v>
      </c>
      <c r="H884" s="27">
        <f>1/'I Disease Parameters'!$E$12</f>
        <v>0.05</v>
      </c>
      <c r="I884" s="27">
        <f>'I Disease Parameters'!$E$9/'I Disease Parameters'!$E$14</f>
        <v>0</v>
      </c>
      <c r="J884" s="82">
        <f t="shared" si="347"/>
        <v>2.9622548171950012</v>
      </c>
      <c r="K884" s="60">
        <f t="shared" si="348"/>
        <v>0.96147505943347544</v>
      </c>
      <c r="L884" s="30">
        <f t="shared" si="349"/>
        <v>0.98499999999999999</v>
      </c>
      <c r="M884" s="27">
        <f>J884/'I Disease Parameters'!$E$12</f>
        <v>0.14811274085975007</v>
      </c>
      <c r="N884" s="27">
        <f>K884/'I Disease Parameters'!$E$13</f>
        <v>4.8073752971673774E-2</v>
      </c>
      <c r="O884" s="27">
        <f>L884/'I Disease Parameters'!$E$13</f>
        <v>4.9250000000000002E-2</v>
      </c>
      <c r="P884" s="27">
        <f>(1-L884)/'I Disease Parameters'!$E$13</f>
        <v>7.5000000000000067E-4</v>
      </c>
      <c r="Q884" s="19" t="str">
        <f t="shared" si="328"/>
        <v/>
      </c>
      <c r="R884" s="17" t="str">
        <f t="shared" si="329"/>
        <v/>
      </c>
      <c r="S884" s="17" t="str">
        <f t="shared" si="330"/>
        <v/>
      </c>
      <c r="T884" s="17" t="str">
        <f t="shared" si="331"/>
        <v/>
      </c>
      <c r="U884" s="17" t="str">
        <f t="shared" si="332"/>
        <v/>
      </c>
      <c r="V884" s="17" t="str">
        <f t="shared" si="333"/>
        <v/>
      </c>
      <c r="W884" s="17" t="str">
        <f t="shared" si="334"/>
        <v/>
      </c>
      <c r="X884" s="18" t="str">
        <f t="shared" si="325"/>
        <v/>
      </c>
      <c r="Y884" s="17" t="str">
        <f t="shared" si="335"/>
        <v/>
      </c>
      <c r="Z884" s="17" t="str">
        <f t="shared" si="336"/>
        <v/>
      </c>
      <c r="AA884" s="17" t="str">
        <f t="shared" si="337"/>
        <v/>
      </c>
      <c r="AB884" s="17" t="str">
        <f t="shared" si="338"/>
        <v/>
      </c>
      <c r="AC884" s="17" t="str">
        <f t="shared" si="339"/>
        <v/>
      </c>
      <c r="AD884" s="18" t="str">
        <f t="shared" si="340"/>
        <v/>
      </c>
      <c r="AE884" s="19" t="str">
        <f>IF($B884&gt;$C$1,"",p_2*$Q883*($S883/$W883)+p_3*$Q883*($T883/$W883))</f>
        <v/>
      </c>
      <c r="AF884" s="17" t="str">
        <f>IF($B884&gt;$C$1,"",p_4*$R883)</f>
        <v/>
      </c>
      <c r="AG884" s="17" t="str">
        <f>IF($B884&gt;$C$1,"",p_5*$R883)</f>
        <v/>
      </c>
      <c r="AH884" s="18" t="str">
        <f t="shared" si="341"/>
        <v/>
      </c>
      <c r="AI884" s="72"/>
      <c r="AJ884" s="73"/>
      <c r="AK884" s="73"/>
      <c r="AL884" s="72"/>
      <c r="AM884" s="73"/>
      <c r="AN884" s="73">
        <f t="shared" si="342"/>
        <v>518</v>
      </c>
      <c r="AO884" s="19" t="str">
        <f t="shared" ca="1" si="343"/>
        <v>-</v>
      </c>
      <c r="AP884" s="17" t="str">
        <f t="shared" ca="1" si="344"/>
        <v>-</v>
      </c>
      <c r="AQ884" s="17" t="str">
        <f t="shared" ca="1" si="345"/>
        <v>-</v>
      </c>
      <c r="AR884" s="66" t="str">
        <f t="shared" ca="1" si="346"/>
        <v>-</v>
      </c>
    </row>
    <row r="885" spans="1:44" s="1" customFormat="1" ht="12" x14ac:dyDescent="0.35">
      <c r="A885" s="84"/>
      <c r="B885" s="40" t="str">
        <f t="shared" si="326"/>
        <v/>
      </c>
      <c r="C885" s="41" t="str">
        <f t="shared" si="327"/>
        <v/>
      </c>
      <c r="D885" s="28">
        <f>'I Disease Parameters'!$E$6/(1000*365)</f>
        <v>2.4383561643835616E-5</v>
      </c>
      <c r="E885" s="28">
        <f>'I Disease Parameters'!$E$7/(1000*365)</f>
        <v>1.3698630136986302E-5</v>
      </c>
      <c r="F885" s="27">
        <f>(1-'I Disease Parameters'!$E$8)/'I Disease Parameters'!$E$10</f>
        <v>0.16200000000000001</v>
      </c>
      <c r="G885" s="27">
        <f>'I Disease Parameters'!$E$8/'I Disease Parameters'!$E$11</f>
        <v>3.7999999999999999E-2</v>
      </c>
      <c r="H885" s="27">
        <f>1/'I Disease Parameters'!$E$12</f>
        <v>0.05</v>
      </c>
      <c r="I885" s="27">
        <f>'I Disease Parameters'!$E$9/'I Disease Parameters'!$E$14</f>
        <v>0</v>
      </c>
      <c r="J885" s="82">
        <f t="shared" si="347"/>
        <v>2.9622548171950012</v>
      </c>
      <c r="K885" s="60">
        <f t="shared" si="348"/>
        <v>0.96147505943347544</v>
      </c>
      <c r="L885" s="30">
        <f t="shared" si="349"/>
        <v>0.98499999999999999</v>
      </c>
      <c r="M885" s="27">
        <f>J885/'I Disease Parameters'!$E$12</f>
        <v>0.14811274085975007</v>
      </c>
      <c r="N885" s="27">
        <f>K885/'I Disease Parameters'!$E$13</f>
        <v>4.8073752971673774E-2</v>
      </c>
      <c r="O885" s="27">
        <f>L885/'I Disease Parameters'!$E$13</f>
        <v>4.9250000000000002E-2</v>
      </c>
      <c r="P885" s="27">
        <f>(1-L885)/'I Disease Parameters'!$E$13</f>
        <v>7.5000000000000067E-4</v>
      </c>
      <c r="Q885" s="19" t="str">
        <f t="shared" si="328"/>
        <v/>
      </c>
      <c r="R885" s="17" t="str">
        <f t="shared" si="329"/>
        <v/>
      </c>
      <c r="S885" s="17" t="str">
        <f t="shared" si="330"/>
        <v/>
      </c>
      <c r="T885" s="17" t="str">
        <f t="shared" si="331"/>
        <v/>
      </c>
      <c r="U885" s="17" t="str">
        <f t="shared" si="332"/>
        <v/>
      </c>
      <c r="V885" s="17" t="str">
        <f t="shared" si="333"/>
        <v/>
      </c>
      <c r="W885" s="17" t="str">
        <f t="shared" si="334"/>
        <v/>
      </c>
      <c r="X885" s="18" t="str">
        <f t="shared" si="325"/>
        <v/>
      </c>
      <c r="Y885" s="17" t="str">
        <f t="shared" si="335"/>
        <v/>
      </c>
      <c r="Z885" s="17" t="str">
        <f t="shared" si="336"/>
        <v/>
      </c>
      <c r="AA885" s="17" t="str">
        <f t="shared" si="337"/>
        <v/>
      </c>
      <c r="AB885" s="17" t="str">
        <f t="shared" si="338"/>
        <v/>
      </c>
      <c r="AC885" s="17" t="str">
        <f t="shared" si="339"/>
        <v/>
      </c>
      <c r="AD885" s="18" t="str">
        <f t="shared" si="340"/>
        <v/>
      </c>
      <c r="AE885" s="19" t="str">
        <f>IF($B885&gt;$C$1,"",p_2*$Q884*($S884/$W884)+p_3*$Q884*($T884/$W884))</f>
        <v/>
      </c>
      <c r="AF885" s="17" t="str">
        <f>IF($B885&gt;$C$1,"",p_4*$R884)</f>
        <v/>
      </c>
      <c r="AG885" s="17" t="str">
        <f>IF($B885&gt;$C$1,"",p_5*$R884)</f>
        <v/>
      </c>
      <c r="AH885" s="18" t="str">
        <f t="shared" si="341"/>
        <v/>
      </c>
      <c r="AI885" s="72"/>
      <c r="AJ885" s="73"/>
      <c r="AK885" s="73"/>
      <c r="AL885" s="72"/>
      <c r="AM885" s="73"/>
      <c r="AN885" s="73">
        <f t="shared" si="342"/>
        <v>518</v>
      </c>
      <c r="AO885" s="19" t="str">
        <f t="shared" ca="1" si="343"/>
        <v>-</v>
      </c>
      <c r="AP885" s="17" t="str">
        <f t="shared" ca="1" si="344"/>
        <v>-</v>
      </c>
      <c r="AQ885" s="17" t="str">
        <f t="shared" ca="1" si="345"/>
        <v>-</v>
      </c>
      <c r="AR885" s="66" t="str">
        <f t="shared" ca="1" si="346"/>
        <v>-</v>
      </c>
    </row>
    <row r="886" spans="1:44" s="1" customFormat="1" ht="12" x14ac:dyDescent="0.35">
      <c r="A886" s="84"/>
      <c r="B886" s="40" t="str">
        <f t="shared" si="326"/>
        <v/>
      </c>
      <c r="C886" s="41" t="str">
        <f t="shared" si="327"/>
        <v/>
      </c>
      <c r="D886" s="28">
        <f>'I Disease Parameters'!$E$6/(1000*365)</f>
        <v>2.4383561643835616E-5</v>
      </c>
      <c r="E886" s="28">
        <f>'I Disease Parameters'!$E$7/(1000*365)</f>
        <v>1.3698630136986302E-5</v>
      </c>
      <c r="F886" s="27">
        <f>(1-'I Disease Parameters'!$E$8)/'I Disease Parameters'!$E$10</f>
        <v>0.16200000000000001</v>
      </c>
      <c r="G886" s="27">
        <f>'I Disease Parameters'!$E$8/'I Disease Parameters'!$E$11</f>
        <v>3.7999999999999999E-2</v>
      </c>
      <c r="H886" s="27">
        <f>1/'I Disease Parameters'!$E$12</f>
        <v>0.05</v>
      </c>
      <c r="I886" s="27">
        <f>'I Disease Parameters'!$E$9/'I Disease Parameters'!$E$14</f>
        <v>0</v>
      </c>
      <c r="J886" s="82">
        <f t="shared" si="347"/>
        <v>2.9622548171950012</v>
      </c>
      <c r="K886" s="60">
        <f t="shared" si="348"/>
        <v>0.96147505943347544</v>
      </c>
      <c r="L886" s="30">
        <f t="shared" si="349"/>
        <v>0.98499999999999999</v>
      </c>
      <c r="M886" s="27">
        <f>J886/'I Disease Parameters'!$E$12</f>
        <v>0.14811274085975007</v>
      </c>
      <c r="N886" s="27">
        <f>K886/'I Disease Parameters'!$E$13</f>
        <v>4.8073752971673774E-2</v>
      </c>
      <c r="O886" s="27">
        <f>L886/'I Disease Parameters'!$E$13</f>
        <v>4.9250000000000002E-2</v>
      </c>
      <c r="P886" s="27">
        <f>(1-L886)/'I Disease Parameters'!$E$13</f>
        <v>7.5000000000000067E-4</v>
      </c>
      <c r="Q886" s="19" t="str">
        <f t="shared" si="328"/>
        <v/>
      </c>
      <c r="R886" s="17" t="str">
        <f t="shared" si="329"/>
        <v/>
      </c>
      <c r="S886" s="17" t="str">
        <f t="shared" si="330"/>
        <v/>
      </c>
      <c r="T886" s="17" t="str">
        <f t="shared" si="331"/>
        <v/>
      </c>
      <c r="U886" s="17" t="str">
        <f t="shared" si="332"/>
        <v/>
      </c>
      <c r="V886" s="17" t="str">
        <f t="shared" si="333"/>
        <v/>
      </c>
      <c r="W886" s="17" t="str">
        <f t="shared" si="334"/>
        <v/>
      </c>
      <c r="X886" s="18" t="str">
        <f t="shared" si="325"/>
        <v/>
      </c>
      <c r="Y886" s="17" t="str">
        <f t="shared" si="335"/>
        <v/>
      </c>
      <c r="Z886" s="17" t="str">
        <f t="shared" si="336"/>
        <v/>
      </c>
      <c r="AA886" s="17" t="str">
        <f t="shared" si="337"/>
        <v/>
      </c>
      <c r="AB886" s="17" t="str">
        <f t="shared" si="338"/>
        <v/>
      </c>
      <c r="AC886" s="17" t="str">
        <f t="shared" si="339"/>
        <v/>
      </c>
      <c r="AD886" s="18" t="str">
        <f t="shared" si="340"/>
        <v/>
      </c>
      <c r="AE886" s="19" t="str">
        <f>IF($B886&gt;$C$1,"",p_2*$Q885*($S885/$W885)+p_3*$Q885*($T885/$W885))</f>
        <v/>
      </c>
      <c r="AF886" s="17" t="str">
        <f>IF($B886&gt;$C$1,"",p_4*$R885)</f>
        <v/>
      </c>
      <c r="AG886" s="17" t="str">
        <f>IF($B886&gt;$C$1,"",p_5*$R885)</f>
        <v/>
      </c>
      <c r="AH886" s="18" t="str">
        <f t="shared" si="341"/>
        <v/>
      </c>
      <c r="AI886" s="72"/>
      <c r="AJ886" s="73"/>
      <c r="AK886" s="73"/>
      <c r="AL886" s="72"/>
      <c r="AM886" s="73"/>
      <c r="AN886" s="73">
        <f t="shared" si="342"/>
        <v>518</v>
      </c>
      <c r="AO886" s="19" t="str">
        <f t="shared" ca="1" si="343"/>
        <v>-</v>
      </c>
      <c r="AP886" s="17" t="str">
        <f t="shared" ca="1" si="344"/>
        <v>-</v>
      </c>
      <c r="AQ886" s="17" t="str">
        <f t="shared" ca="1" si="345"/>
        <v>-</v>
      </c>
      <c r="AR886" s="66" t="str">
        <f t="shared" ca="1" si="346"/>
        <v>-</v>
      </c>
    </row>
    <row r="887" spans="1:44" s="1" customFormat="1" ht="12" x14ac:dyDescent="0.35">
      <c r="A887" s="84"/>
      <c r="B887" s="40" t="str">
        <f t="shared" si="326"/>
        <v/>
      </c>
      <c r="C887" s="41" t="str">
        <f t="shared" si="327"/>
        <v/>
      </c>
      <c r="D887" s="28">
        <f>'I Disease Parameters'!$E$6/(1000*365)</f>
        <v>2.4383561643835616E-5</v>
      </c>
      <c r="E887" s="28">
        <f>'I Disease Parameters'!$E$7/(1000*365)</f>
        <v>1.3698630136986302E-5</v>
      </c>
      <c r="F887" s="27">
        <f>(1-'I Disease Parameters'!$E$8)/'I Disease Parameters'!$E$10</f>
        <v>0.16200000000000001</v>
      </c>
      <c r="G887" s="27">
        <f>'I Disease Parameters'!$E$8/'I Disease Parameters'!$E$11</f>
        <v>3.7999999999999999E-2</v>
      </c>
      <c r="H887" s="27">
        <f>1/'I Disease Parameters'!$E$12</f>
        <v>0.05</v>
      </c>
      <c r="I887" s="27">
        <f>'I Disease Parameters'!$E$9/'I Disease Parameters'!$E$14</f>
        <v>0</v>
      </c>
      <c r="J887" s="82">
        <f t="shared" si="347"/>
        <v>2.9622548171950012</v>
      </c>
      <c r="K887" s="60">
        <f t="shared" si="348"/>
        <v>0.96147505943347544</v>
      </c>
      <c r="L887" s="30">
        <f t="shared" si="349"/>
        <v>0.98499999999999999</v>
      </c>
      <c r="M887" s="27">
        <f>J887/'I Disease Parameters'!$E$12</f>
        <v>0.14811274085975007</v>
      </c>
      <c r="N887" s="27">
        <f>K887/'I Disease Parameters'!$E$13</f>
        <v>4.8073752971673774E-2</v>
      </c>
      <c r="O887" s="27">
        <f>L887/'I Disease Parameters'!$E$13</f>
        <v>4.9250000000000002E-2</v>
      </c>
      <c r="P887" s="27">
        <f>(1-L887)/'I Disease Parameters'!$E$13</f>
        <v>7.5000000000000067E-4</v>
      </c>
      <c r="Q887" s="19" t="str">
        <f t="shared" si="328"/>
        <v/>
      </c>
      <c r="R887" s="17" t="str">
        <f t="shared" si="329"/>
        <v/>
      </c>
      <c r="S887" s="17" t="str">
        <f t="shared" si="330"/>
        <v/>
      </c>
      <c r="T887" s="17" t="str">
        <f t="shared" si="331"/>
        <v/>
      </c>
      <c r="U887" s="17" t="str">
        <f t="shared" si="332"/>
        <v/>
      </c>
      <c r="V887" s="17" t="str">
        <f t="shared" si="333"/>
        <v/>
      </c>
      <c r="W887" s="17" t="str">
        <f t="shared" si="334"/>
        <v/>
      </c>
      <c r="X887" s="18" t="str">
        <f t="shared" si="325"/>
        <v/>
      </c>
      <c r="Y887" s="17" t="str">
        <f t="shared" si="335"/>
        <v/>
      </c>
      <c r="Z887" s="17" t="str">
        <f t="shared" si="336"/>
        <v/>
      </c>
      <c r="AA887" s="17" t="str">
        <f t="shared" si="337"/>
        <v/>
      </c>
      <c r="AB887" s="17" t="str">
        <f t="shared" si="338"/>
        <v/>
      </c>
      <c r="AC887" s="17" t="str">
        <f t="shared" si="339"/>
        <v/>
      </c>
      <c r="AD887" s="18" t="str">
        <f t="shared" si="340"/>
        <v/>
      </c>
      <c r="AE887" s="19" t="str">
        <f>IF($B887&gt;$C$1,"",p_2*$Q886*($S886/$W886)+p_3*$Q886*($T886/$W886))</f>
        <v/>
      </c>
      <c r="AF887" s="17" t="str">
        <f>IF($B887&gt;$C$1,"",p_4*$R886)</f>
        <v/>
      </c>
      <c r="AG887" s="17" t="str">
        <f>IF($B887&gt;$C$1,"",p_5*$R886)</f>
        <v/>
      </c>
      <c r="AH887" s="18" t="str">
        <f t="shared" si="341"/>
        <v/>
      </c>
      <c r="AI887" s="72"/>
      <c r="AJ887" s="73"/>
      <c r="AK887" s="73"/>
      <c r="AL887" s="72"/>
      <c r="AM887" s="73"/>
      <c r="AN887" s="73">
        <f t="shared" si="342"/>
        <v>518</v>
      </c>
      <c r="AO887" s="19" t="str">
        <f t="shared" ca="1" si="343"/>
        <v>-</v>
      </c>
      <c r="AP887" s="17" t="str">
        <f t="shared" ca="1" si="344"/>
        <v>-</v>
      </c>
      <c r="AQ887" s="17" t="str">
        <f t="shared" ca="1" si="345"/>
        <v>-</v>
      </c>
      <c r="AR887" s="66" t="str">
        <f t="shared" ca="1" si="346"/>
        <v>-</v>
      </c>
    </row>
    <row r="888" spans="1:44" s="1" customFormat="1" ht="12" x14ac:dyDescent="0.35">
      <c r="A888" s="84"/>
      <c r="B888" s="40" t="str">
        <f t="shared" si="326"/>
        <v/>
      </c>
      <c r="C888" s="41" t="str">
        <f t="shared" si="327"/>
        <v/>
      </c>
      <c r="D888" s="28">
        <f>'I Disease Parameters'!$E$6/(1000*365)</f>
        <v>2.4383561643835616E-5</v>
      </c>
      <c r="E888" s="28">
        <f>'I Disease Parameters'!$E$7/(1000*365)</f>
        <v>1.3698630136986302E-5</v>
      </c>
      <c r="F888" s="27">
        <f>(1-'I Disease Parameters'!$E$8)/'I Disease Parameters'!$E$10</f>
        <v>0.16200000000000001</v>
      </c>
      <c r="G888" s="27">
        <f>'I Disease Parameters'!$E$8/'I Disease Parameters'!$E$11</f>
        <v>3.7999999999999999E-2</v>
      </c>
      <c r="H888" s="27">
        <f>1/'I Disease Parameters'!$E$12</f>
        <v>0.05</v>
      </c>
      <c r="I888" s="27">
        <f>'I Disease Parameters'!$E$9/'I Disease Parameters'!$E$14</f>
        <v>0</v>
      </c>
      <c r="J888" s="82">
        <f t="shared" si="347"/>
        <v>2.9622548171950012</v>
      </c>
      <c r="K888" s="60">
        <f t="shared" si="348"/>
        <v>0.96147505943347544</v>
      </c>
      <c r="L888" s="30">
        <f t="shared" si="349"/>
        <v>0.98499999999999999</v>
      </c>
      <c r="M888" s="27">
        <f>J888/'I Disease Parameters'!$E$12</f>
        <v>0.14811274085975007</v>
      </c>
      <c r="N888" s="27">
        <f>K888/'I Disease Parameters'!$E$13</f>
        <v>4.8073752971673774E-2</v>
      </c>
      <c r="O888" s="27">
        <f>L888/'I Disease Parameters'!$E$13</f>
        <v>4.9250000000000002E-2</v>
      </c>
      <c r="P888" s="27">
        <f>(1-L888)/'I Disease Parameters'!$E$13</f>
        <v>7.5000000000000067E-4</v>
      </c>
      <c r="Q888" s="19" t="str">
        <f t="shared" si="328"/>
        <v/>
      </c>
      <c r="R888" s="17" t="str">
        <f t="shared" si="329"/>
        <v/>
      </c>
      <c r="S888" s="17" t="str">
        <f t="shared" si="330"/>
        <v/>
      </c>
      <c r="T888" s="17" t="str">
        <f t="shared" si="331"/>
        <v/>
      </c>
      <c r="U888" s="17" t="str">
        <f t="shared" si="332"/>
        <v/>
      </c>
      <c r="V888" s="17" t="str">
        <f t="shared" si="333"/>
        <v/>
      </c>
      <c r="W888" s="17" t="str">
        <f t="shared" si="334"/>
        <v/>
      </c>
      <c r="X888" s="18" t="str">
        <f t="shared" si="325"/>
        <v/>
      </c>
      <c r="Y888" s="17" t="str">
        <f t="shared" si="335"/>
        <v/>
      </c>
      <c r="Z888" s="17" t="str">
        <f t="shared" si="336"/>
        <v/>
      </c>
      <c r="AA888" s="17" t="str">
        <f t="shared" si="337"/>
        <v/>
      </c>
      <c r="AB888" s="17" t="str">
        <f t="shared" si="338"/>
        <v/>
      </c>
      <c r="AC888" s="17" t="str">
        <f t="shared" si="339"/>
        <v/>
      </c>
      <c r="AD888" s="18" t="str">
        <f t="shared" si="340"/>
        <v/>
      </c>
      <c r="AE888" s="19" t="str">
        <f>IF($B888&gt;$C$1,"",p_2*$Q887*($S887/$W887)+p_3*$Q887*($T887/$W887))</f>
        <v/>
      </c>
      <c r="AF888" s="17" t="str">
        <f>IF($B888&gt;$C$1,"",p_4*$R887)</f>
        <v/>
      </c>
      <c r="AG888" s="17" t="str">
        <f>IF($B888&gt;$C$1,"",p_5*$R887)</f>
        <v/>
      </c>
      <c r="AH888" s="18" t="str">
        <f t="shared" si="341"/>
        <v/>
      </c>
      <c r="AI888" s="72"/>
      <c r="AJ888" s="73"/>
      <c r="AK888" s="73"/>
      <c r="AL888" s="72"/>
      <c r="AM888" s="73"/>
      <c r="AN888" s="73">
        <f t="shared" si="342"/>
        <v>518</v>
      </c>
      <c r="AO888" s="19" t="str">
        <f t="shared" ca="1" si="343"/>
        <v>-</v>
      </c>
      <c r="AP888" s="17" t="str">
        <f t="shared" ca="1" si="344"/>
        <v>-</v>
      </c>
      <c r="AQ888" s="17" t="str">
        <f t="shared" ca="1" si="345"/>
        <v>-</v>
      </c>
      <c r="AR888" s="66" t="str">
        <f t="shared" ca="1" si="346"/>
        <v>-</v>
      </c>
    </row>
    <row r="889" spans="1:44" s="1" customFormat="1" ht="12" x14ac:dyDescent="0.35">
      <c r="A889" s="84"/>
      <c r="B889" s="40" t="str">
        <f t="shared" si="326"/>
        <v/>
      </c>
      <c r="C889" s="41" t="str">
        <f t="shared" si="327"/>
        <v/>
      </c>
      <c r="D889" s="28">
        <f>'I Disease Parameters'!$E$6/(1000*365)</f>
        <v>2.4383561643835616E-5</v>
      </c>
      <c r="E889" s="28">
        <f>'I Disease Parameters'!$E$7/(1000*365)</f>
        <v>1.3698630136986302E-5</v>
      </c>
      <c r="F889" s="27">
        <f>(1-'I Disease Parameters'!$E$8)/'I Disease Parameters'!$E$10</f>
        <v>0.16200000000000001</v>
      </c>
      <c r="G889" s="27">
        <f>'I Disease Parameters'!$E$8/'I Disease Parameters'!$E$11</f>
        <v>3.7999999999999999E-2</v>
      </c>
      <c r="H889" s="27">
        <f>1/'I Disease Parameters'!$E$12</f>
        <v>0.05</v>
      </c>
      <c r="I889" s="27">
        <f>'I Disease Parameters'!$E$9/'I Disease Parameters'!$E$14</f>
        <v>0</v>
      </c>
      <c r="J889" s="82">
        <f t="shared" si="347"/>
        <v>2.9622548171950012</v>
      </c>
      <c r="K889" s="60">
        <f t="shared" si="348"/>
        <v>0.96147505943347544</v>
      </c>
      <c r="L889" s="30">
        <f t="shared" si="349"/>
        <v>0.98499999999999999</v>
      </c>
      <c r="M889" s="27">
        <f>J889/'I Disease Parameters'!$E$12</f>
        <v>0.14811274085975007</v>
      </c>
      <c r="N889" s="27">
        <f>K889/'I Disease Parameters'!$E$13</f>
        <v>4.8073752971673774E-2</v>
      </c>
      <c r="O889" s="27">
        <f>L889/'I Disease Parameters'!$E$13</f>
        <v>4.9250000000000002E-2</v>
      </c>
      <c r="P889" s="27">
        <f>(1-L889)/'I Disease Parameters'!$E$13</f>
        <v>7.5000000000000067E-4</v>
      </c>
      <c r="Q889" s="19" t="str">
        <f t="shared" si="328"/>
        <v/>
      </c>
      <c r="R889" s="17" t="str">
        <f t="shared" si="329"/>
        <v/>
      </c>
      <c r="S889" s="17" t="str">
        <f t="shared" si="330"/>
        <v/>
      </c>
      <c r="T889" s="17" t="str">
        <f t="shared" si="331"/>
        <v/>
      </c>
      <c r="U889" s="17" t="str">
        <f t="shared" si="332"/>
        <v/>
      </c>
      <c r="V889" s="17" t="str">
        <f t="shared" si="333"/>
        <v/>
      </c>
      <c r="W889" s="17" t="str">
        <f t="shared" si="334"/>
        <v/>
      </c>
      <c r="X889" s="18" t="str">
        <f t="shared" si="325"/>
        <v/>
      </c>
      <c r="Y889" s="17" t="str">
        <f t="shared" si="335"/>
        <v/>
      </c>
      <c r="Z889" s="17" t="str">
        <f t="shared" si="336"/>
        <v/>
      </c>
      <c r="AA889" s="17" t="str">
        <f t="shared" si="337"/>
        <v/>
      </c>
      <c r="AB889" s="17" t="str">
        <f t="shared" si="338"/>
        <v/>
      </c>
      <c r="AC889" s="17" t="str">
        <f t="shared" si="339"/>
        <v/>
      </c>
      <c r="AD889" s="18" t="str">
        <f t="shared" si="340"/>
        <v/>
      </c>
      <c r="AE889" s="19" t="str">
        <f>IF($B889&gt;$C$1,"",p_2*$Q888*($S888/$W888)+p_3*$Q888*($T888/$W888))</f>
        <v/>
      </c>
      <c r="AF889" s="17" t="str">
        <f>IF($B889&gt;$C$1,"",p_4*$R888)</f>
        <v/>
      </c>
      <c r="AG889" s="17" t="str">
        <f>IF($B889&gt;$C$1,"",p_5*$R888)</f>
        <v/>
      </c>
      <c r="AH889" s="18" t="str">
        <f t="shared" si="341"/>
        <v/>
      </c>
      <c r="AI889" s="72"/>
      <c r="AJ889" s="73"/>
      <c r="AK889" s="73"/>
      <c r="AL889" s="72"/>
      <c r="AM889" s="73"/>
      <c r="AN889" s="73">
        <f t="shared" si="342"/>
        <v>518</v>
      </c>
      <c r="AO889" s="19" t="str">
        <f t="shared" ca="1" si="343"/>
        <v>-</v>
      </c>
      <c r="AP889" s="17" t="str">
        <f t="shared" ca="1" si="344"/>
        <v>-</v>
      </c>
      <c r="AQ889" s="17" t="str">
        <f t="shared" ca="1" si="345"/>
        <v>-</v>
      </c>
      <c r="AR889" s="66" t="str">
        <f t="shared" ca="1" si="346"/>
        <v>-</v>
      </c>
    </row>
    <row r="890" spans="1:44" s="1" customFormat="1" ht="12" x14ac:dyDescent="0.35">
      <c r="A890" s="84"/>
      <c r="B890" s="40" t="str">
        <f t="shared" si="326"/>
        <v/>
      </c>
      <c r="C890" s="41" t="str">
        <f t="shared" si="327"/>
        <v/>
      </c>
      <c r="D890" s="28">
        <f>'I Disease Parameters'!$E$6/(1000*365)</f>
        <v>2.4383561643835616E-5</v>
      </c>
      <c r="E890" s="28">
        <f>'I Disease Parameters'!$E$7/(1000*365)</f>
        <v>1.3698630136986302E-5</v>
      </c>
      <c r="F890" s="27">
        <f>(1-'I Disease Parameters'!$E$8)/'I Disease Parameters'!$E$10</f>
        <v>0.16200000000000001</v>
      </c>
      <c r="G890" s="27">
        <f>'I Disease Parameters'!$E$8/'I Disease Parameters'!$E$11</f>
        <v>3.7999999999999999E-2</v>
      </c>
      <c r="H890" s="27">
        <f>1/'I Disease Parameters'!$E$12</f>
        <v>0.05</v>
      </c>
      <c r="I890" s="27">
        <f>'I Disease Parameters'!$E$9/'I Disease Parameters'!$E$14</f>
        <v>0</v>
      </c>
      <c r="J890" s="82">
        <f t="shared" si="347"/>
        <v>2.9622548171950012</v>
      </c>
      <c r="K890" s="60">
        <f t="shared" si="348"/>
        <v>0.96147505943347544</v>
      </c>
      <c r="L890" s="30">
        <f t="shared" si="349"/>
        <v>0.98499999999999999</v>
      </c>
      <c r="M890" s="27">
        <f>J890/'I Disease Parameters'!$E$12</f>
        <v>0.14811274085975007</v>
      </c>
      <c r="N890" s="27">
        <f>K890/'I Disease Parameters'!$E$13</f>
        <v>4.8073752971673774E-2</v>
      </c>
      <c r="O890" s="27">
        <f>L890/'I Disease Parameters'!$E$13</f>
        <v>4.9250000000000002E-2</v>
      </c>
      <c r="P890" s="27">
        <f>(1-L890)/'I Disease Parameters'!$E$13</f>
        <v>7.5000000000000067E-4</v>
      </c>
      <c r="Q890" s="19" t="str">
        <f t="shared" si="328"/>
        <v/>
      </c>
      <c r="R890" s="17" t="str">
        <f t="shared" si="329"/>
        <v/>
      </c>
      <c r="S890" s="17" t="str">
        <f t="shared" si="330"/>
        <v/>
      </c>
      <c r="T890" s="17" t="str">
        <f t="shared" si="331"/>
        <v/>
      </c>
      <c r="U890" s="17" t="str">
        <f t="shared" si="332"/>
        <v/>
      </c>
      <c r="V890" s="17" t="str">
        <f t="shared" si="333"/>
        <v/>
      </c>
      <c r="W890" s="17" t="str">
        <f t="shared" si="334"/>
        <v/>
      </c>
      <c r="X890" s="18" t="str">
        <f t="shared" si="325"/>
        <v/>
      </c>
      <c r="Y890" s="17" t="str">
        <f t="shared" si="335"/>
        <v/>
      </c>
      <c r="Z890" s="17" t="str">
        <f t="shared" si="336"/>
        <v/>
      </c>
      <c r="AA890" s="17" t="str">
        <f t="shared" si="337"/>
        <v/>
      </c>
      <c r="AB890" s="17" t="str">
        <f t="shared" si="338"/>
        <v/>
      </c>
      <c r="AC890" s="17" t="str">
        <f t="shared" si="339"/>
        <v/>
      </c>
      <c r="AD890" s="18" t="str">
        <f t="shared" si="340"/>
        <v/>
      </c>
      <c r="AE890" s="19" t="str">
        <f>IF($B890&gt;$C$1,"",p_2*$Q889*($S889/$W889)+p_3*$Q889*($T889/$W889))</f>
        <v/>
      </c>
      <c r="AF890" s="17" t="str">
        <f>IF($B890&gt;$C$1,"",p_4*$R889)</f>
        <v/>
      </c>
      <c r="AG890" s="17" t="str">
        <f>IF($B890&gt;$C$1,"",p_5*$R889)</f>
        <v/>
      </c>
      <c r="AH890" s="18" t="str">
        <f t="shared" si="341"/>
        <v/>
      </c>
      <c r="AI890" s="72"/>
      <c r="AJ890" s="73"/>
      <c r="AK890" s="73"/>
      <c r="AL890" s="72"/>
      <c r="AM890" s="73"/>
      <c r="AN890" s="73">
        <f t="shared" si="342"/>
        <v>518</v>
      </c>
      <c r="AO890" s="19" t="str">
        <f t="shared" ca="1" si="343"/>
        <v>-</v>
      </c>
      <c r="AP890" s="17" t="str">
        <f t="shared" ca="1" si="344"/>
        <v>-</v>
      </c>
      <c r="AQ890" s="17" t="str">
        <f t="shared" ca="1" si="345"/>
        <v>-</v>
      </c>
      <c r="AR890" s="66" t="str">
        <f t="shared" ca="1" si="346"/>
        <v>-</v>
      </c>
    </row>
    <row r="891" spans="1:44" s="1" customFormat="1" ht="12" x14ac:dyDescent="0.35">
      <c r="A891" s="84"/>
      <c r="B891" s="40" t="str">
        <f t="shared" si="326"/>
        <v/>
      </c>
      <c r="C891" s="41" t="str">
        <f t="shared" si="327"/>
        <v/>
      </c>
      <c r="D891" s="28">
        <f>'I Disease Parameters'!$E$6/(1000*365)</f>
        <v>2.4383561643835616E-5</v>
      </c>
      <c r="E891" s="28">
        <f>'I Disease Parameters'!$E$7/(1000*365)</f>
        <v>1.3698630136986302E-5</v>
      </c>
      <c r="F891" s="27">
        <f>(1-'I Disease Parameters'!$E$8)/'I Disease Parameters'!$E$10</f>
        <v>0.16200000000000001</v>
      </c>
      <c r="G891" s="27">
        <f>'I Disease Parameters'!$E$8/'I Disease Parameters'!$E$11</f>
        <v>3.7999999999999999E-2</v>
      </c>
      <c r="H891" s="27">
        <f>1/'I Disease Parameters'!$E$12</f>
        <v>0.05</v>
      </c>
      <c r="I891" s="27">
        <f>'I Disease Parameters'!$E$9/'I Disease Parameters'!$E$14</f>
        <v>0</v>
      </c>
      <c r="J891" s="82">
        <f t="shared" si="347"/>
        <v>2.9622548171950012</v>
      </c>
      <c r="K891" s="60">
        <f t="shared" si="348"/>
        <v>0.96147505943347544</v>
      </c>
      <c r="L891" s="30">
        <f t="shared" si="349"/>
        <v>0.98499999999999999</v>
      </c>
      <c r="M891" s="27">
        <f>J891/'I Disease Parameters'!$E$12</f>
        <v>0.14811274085975007</v>
      </c>
      <c r="N891" s="27">
        <f>K891/'I Disease Parameters'!$E$13</f>
        <v>4.8073752971673774E-2</v>
      </c>
      <c r="O891" s="27">
        <f>L891/'I Disease Parameters'!$E$13</f>
        <v>4.9250000000000002E-2</v>
      </c>
      <c r="P891" s="27">
        <f>(1-L891)/'I Disease Parameters'!$E$13</f>
        <v>7.5000000000000067E-4</v>
      </c>
      <c r="Q891" s="19" t="str">
        <f t="shared" si="328"/>
        <v/>
      </c>
      <c r="R891" s="17" t="str">
        <f t="shared" si="329"/>
        <v/>
      </c>
      <c r="S891" s="17" t="str">
        <f t="shared" si="330"/>
        <v/>
      </c>
      <c r="T891" s="17" t="str">
        <f t="shared" si="331"/>
        <v/>
      </c>
      <c r="U891" s="17" t="str">
        <f t="shared" si="332"/>
        <v/>
      </c>
      <c r="V891" s="17" t="str">
        <f t="shared" si="333"/>
        <v/>
      </c>
      <c r="W891" s="17" t="str">
        <f t="shared" si="334"/>
        <v/>
      </c>
      <c r="X891" s="18" t="str">
        <f t="shared" si="325"/>
        <v/>
      </c>
      <c r="Y891" s="17" t="str">
        <f t="shared" si="335"/>
        <v/>
      </c>
      <c r="Z891" s="17" t="str">
        <f t="shared" si="336"/>
        <v/>
      </c>
      <c r="AA891" s="17" t="str">
        <f t="shared" si="337"/>
        <v/>
      </c>
      <c r="AB891" s="17" t="str">
        <f t="shared" si="338"/>
        <v/>
      </c>
      <c r="AC891" s="17" t="str">
        <f t="shared" si="339"/>
        <v/>
      </c>
      <c r="AD891" s="18" t="str">
        <f t="shared" si="340"/>
        <v/>
      </c>
      <c r="AE891" s="19" t="str">
        <f>IF($B891&gt;$C$1,"",p_2*$Q890*($S890/$W890)+p_3*$Q890*($T890/$W890))</f>
        <v/>
      </c>
      <c r="AF891" s="17" t="str">
        <f>IF($B891&gt;$C$1,"",p_4*$R890)</f>
        <v/>
      </c>
      <c r="AG891" s="17" t="str">
        <f>IF($B891&gt;$C$1,"",p_5*$R890)</f>
        <v/>
      </c>
      <c r="AH891" s="18" t="str">
        <f t="shared" si="341"/>
        <v/>
      </c>
      <c r="AI891" s="72"/>
      <c r="AJ891" s="73"/>
      <c r="AK891" s="73"/>
      <c r="AL891" s="72"/>
      <c r="AM891" s="73"/>
      <c r="AN891" s="73">
        <f t="shared" si="342"/>
        <v>518</v>
      </c>
      <c r="AO891" s="19" t="str">
        <f t="shared" ca="1" si="343"/>
        <v>-</v>
      </c>
      <c r="AP891" s="17" t="str">
        <f t="shared" ca="1" si="344"/>
        <v>-</v>
      </c>
      <c r="AQ891" s="17" t="str">
        <f t="shared" ca="1" si="345"/>
        <v>-</v>
      </c>
      <c r="AR891" s="66" t="str">
        <f t="shared" ca="1" si="346"/>
        <v>-</v>
      </c>
    </row>
    <row r="892" spans="1:44" s="1" customFormat="1" ht="12" x14ac:dyDescent="0.35">
      <c r="A892" s="84"/>
      <c r="B892" s="40" t="str">
        <f t="shared" si="326"/>
        <v/>
      </c>
      <c r="C892" s="41" t="str">
        <f t="shared" si="327"/>
        <v/>
      </c>
      <c r="D892" s="28">
        <f>'I Disease Parameters'!$E$6/(1000*365)</f>
        <v>2.4383561643835616E-5</v>
      </c>
      <c r="E892" s="28">
        <f>'I Disease Parameters'!$E$7/(1000*365)</f>
        <v>1.3698630136986302E-5</v>
      </c>
      <c r="F892" s="27">
        <f>(1-'I Disease Parameters'!$E$8)/'I Disease Parameters'!$E$10</f>
        <v>0.16200000000000001</v>
      </c>
      <c r="G892" s="27">
        <f>'I Disease Parameters'!$E$8/'I Disease Parameters'!$E$11</f>
        <v>3.7999999999999999E-2</v>
      </c>
      <c r="H892" s="27">
        <f>1/'I Disease Parameters'!$E$12</f>
        <v>0.05</v>
      </c>
      <c r="I892" s="27">
        <f>'I Disease Parameters'!$E$9/'I Disease Parameters'!$E$14</f>
        <v>0</v>
      </c>
      <c r="J892" s="82">
        <f t="shared" si="347"/>
        <v>2.9622548171950012</v>
      </c>
      <c r="K892" s="60">
        <f t="shared" si="348"/>
        <v>0.96147505943347544</v>
      </c>
      <c r="L892" s="30">
        <f t="shared" si="349"/>
        <v>0.98499999999999999</v>
      </c>
      <c r="M892" s="27">
        <f>J892/'I Disease Parameters'!$E$12</f>
        <v>0.14811274085975007</v>
      </c>
      <c r="N892" s="27">
        <f>K892/'I Disease Parameters'!$E$13</f>
        <v>4.8073752971673774E-2</v>
      </c>
      <c r="O892" s="27">
        <f>L892/'I Disease Parameters'!$E$13</f>
        <v>4.9250000000000002E-2</v>
      </c>
      <c r="P892" s="27">
        <f>(1-L892)/'I Disease Parameters'!$E$13</f>
        <v>7.5000000000000067E-4</v>
      </c>
      <c r="Q892" s="19" t="str">
        <f t="shared" si="328"/>
        <v/>
      </c>
      <c r="R892" s="17" t="str">
        <f t="shared" si="329"/>
        <v/>
      </c>
      <c r="S892" s="17" t="str">
        <f t="shared" si="330"/>
        <v/>
      </c>
      <c r="T892" s="17" t="str">
        <f t="shared" si="331"/>
        <v/>
      </c>
      <c r="U892" s="17" t="str">
        <f t="shared" si="332"/>
        <v/>
      </c>
      <c r="V892" s="17" t="str">
        <f t="shared" si="333"/>
        <v/>
      </c>
      <c r="W892" s="17" t="str">
        <f t="shared" si="334"/>
        <v/>
      </c>
      <c r="X892" s="18" t="str">
        <f t="shared" si="325"/>
        <v/>
      </c>
      <c r="Y892" s="17" t="str">
        <f t="shared" si="335"/>
        <v/>
      </c>
      <c r="Z892" s="17" t="str">
        <f t="shared" si="336"/>
        <v/>
      </c>
      <c r="AA892" s="17" t="str">
        <f t="shared" si="337"/>
        <v/>
      </c>
      <c r="AB892" s="17" t="str">
        <f t="shared" si="338"/>
        <v/>
      </c>
      <c r="AC892" s="17" t="str">
        <f t="shared" si="339"/>
        <v/>
      </c>
      <c r="AD892" s="18" t="str">
        <f t="shared" si="340"/>
        <v/>
      </c>
      <c r="AE892" s="19" t="str">
        <f>IF($B892&gt;$C$1,"",p_2*$Q891*($S891/$W891)+p_3*$Q891*($T891/$W891))</f>
        <v/>
      </c>
      <c r="AF892" s="17" t="str">
        <f>IF($B892&gt;$C$1,"",p_4*$R891)</f>
        <v/>
      </c>
      <c r="AG892" s="17" t="str">
        <f>IF($B892&gt;$C$1,"",p_5*$R891)</f>
        <v/>
      </c>
      <c r="AH892" s="18" t="str">
        <f t="shared" si="341"/>
        <v/>
      </c>
      <c r="AI892" s="72"/>
      <c r="AJ892" s="73"/>
      <c r="AK892" s="73"/>
      <c r="AL892" s="72"/>
      <c r="AM892" s="73"/>
      <c r="AN892" s="73">
        <f t="shared" si="342"/>
        <v>518</v>
      </c>
      <c r="AO892" s="19" t="str">
        <f t="shared" ca="1" si="343"/>
        <v>-</v>
      </c>
      <c r="AP892" s="17" t="str">
        <f t="shared" ca="1" si="344"/>
        <v>-</v>
      </c>
      <c r="AQ892" s="17" t="str">
        <f t="shared" ca="1" si="345"/>
        <v>-</v>
      </c>
      <c r="AR892" s="66" t="str">
        <f t="shared" ca="1" si="346"/>
        <v>-</v>
      </c>
    </row>
    <row r="893" spans="1:44" s="1" customFormat="1" ht="12" x14ac:dyDescent="0.35">
      <c r="A893" s="84"/>
      <c r="B893" s="40" t="str">
        <f t="shared" si="326"/>
        <v/>
      </c>
      <c r="C893" s="41" t="str">
        <f t="shared" si="327"/>
        <v/>
      </c>
      <c r="D893" s="28">
        <f>'I Disease Parameters'!$E$6/(1000*365)</f>
        <v>2.4383561643835616E-5</v>
      </c>
      <c r="E893" s="28">
        <f>'I Disease Parameters'!$E$7/(1000*365)</f>
        <v>1.3698630136986302E-5</v>
      </c>
      <c r="F893" s="27">
        <f>(1-'I Disease Parameters'!$E$8)/'I Disease Parameters'!$E$10</f>
        <v>0.16200000000000001</v>
      </c>
      <c r="G893" s="27">
        <f>'I Disease Parameters'!$E$8/'I Disease Parameters'!$E$11</f>
        <v>3.7999999999999999E-2</v>
      </c>
      <c r="H893" s="27">
        <f>1/'I Disease Parameters'!$E$12</f>
        <v>0.05</v>
      </c>
      <c r="I893" s="27">
        <f>'I Disease Parameters'!$E$9/'I Disease Parameters'!$E$14</f>
        <v>0</v>
      </c>
      <c r="J893" s="82">
        <f t="shared" si="347"/>
        <v>2.9622548171950012</v>
      </c>
      <c r="K893" s="60">
        <f t="shared" si="348"/>
        <v>0.96147505943347544</v>
      </c>
      <c r="L893" s="30">
        <f t="shared" si="349"/>
        <v>0.98499999999999999</v>
      </c>
      <c r="M893" s="27">
        <f>J893/'I Disease Parameters'!$E$12</f>
        <v>0.14811274085975007</v>
      </c>
      <c r="N893" s="27">
        <f>K893/'I Disease Parameters'!$E$13</f>
        <v>4.8073752971673774E-2</v>
      </c>
      <c r="O893" s="27">
        <f>L893/'I Disease Parameters'!$E$13</f>
        <v>4.9250000000000002E-2</v>
      </c>
      <c r="P893" s="27">
        <f>(1-L893)/'I Disease Parameters'!$E$13</f>
        <v>7.5000000000000067E-4</v>
      </c>
      <c r="Q893" s="19" t="str">
        <f t="shared" si="328"/>
        <v/>
      </c>
      <c r="R893" s="17" t="str">
        <f t="shared" si="329"/>
        <v/>
      </c>
      <c r="S893" s="17" t="str">
        <f t="shared" si="330"/>
        <v/>
      </c>
      <c r="T893" s="17" t="str">
        <f t="shared" si="331"/>
        <v/>
      </c>
      <c r="U893" s="17" t="str">
        <f t="shared" si="332"/>
        <v/>
      </c>
      <c r="V893" s="17" t="str">
        <f t="shared" si="333"/>
        <v/>
      </c>
      <c r="W893" s="17" t="str">
        <f t="shared" si="334"/>
        <v/>
      </c>
      <c r="X893" s="18" t="str">
        <f t="shared" si="325"/>
        <v/>
      </c>
      <c r="Y893" s="17" t="str">
        <f t="shared" si="335"/>
        <v/>
      </c>
      <c r="Z893" s="17" t="str">
        <f t="shared" si="336"/>
        <v/>
      </c>
      <c r="AA893" s="17" t="str">
        <f t="shared" si="337"/>
        <v/>
      </c>
      <c r="AB893" s="17" t="str">
        <f t="shared" si="338"/>
        <v/>
      </c>
      <c r="AC893" s="17" t="str">
        <f t="shared" si="339"/>
        <v/>
      </c>
      <c r="AD893" s="18" t="str">
        <f t="shared" si="340"/>
        <v/>
      </c>
      <c r="AE893" s="19" t="str">
        <f>IF($B893&gt;$C$1,"",p_2*$Q892*($S892/$W892)+p_3*$Q892*($T892/$W892))</f>
        <v/>
      </c>
      <c r="AF893" s="17" t="str">
        <f>IF($B893&gt;$C$1,"",p_4*$R892)</f>
        <v/>
      </c>
      <c r="AG893" s="17" t="str">
        <f>IF($B893&gt;$C$1,"",p_5*$R892)</f>
        <v/>
      </c>
      <c r="AH893" s="18" t="str">
        <f t="shared" si="341"/>
        <v/>
      </c>
      <c r="AI893" s="72"/>
      <c r="AJ893" s="73"/>
      <c r="AK893" s="73"/>
      <c r="AL893" s="72"/>
      <c r="AM893" s="73"/>
      <c r="AN893" s="73">
        <f t="shared" si="342"/>
        <v>518</v>
      </c>
      <c r="AO893" s="19" t="str">
        <f t="shared" ca="1" si="343"/>
        <v>-</v>
      </c>
      <c r="AP893" s="17" t="str">
        <f t="shared" ca="1" si="344"/>
        <v>-</v>
      </c>
      <c r="AQ893" s="17" t="str">
        <f t="shared" ca="1" si="345"/>
        <v>-</v>
      </c>
      <c r="AR893" s="66" t="str">
        <f t="shared" ca="1" si="346"/>
        <v>-</v>
      </c>
    </row>
    <row r="894" spans="1:44" s="1" customFormat="1" ht="12" x14ac:dyDescent="0.35">
      <c r="A894" s="84"/>
      <c r="B894" s="40" t="str">
        <f t="shared" si="326"/>
        <v/>
      </c>
      <c r="C894" s="41" t="str">
        <f t="shared" si="327"/>
        <v/>
      </c>
      <c r="D894" s="28">
        <f>'I Disease Parameters'!$E$6/(1000*365)</f>
        <v>2.4383561643835616E-5</v>
      </c>
      <c r="E894" s="28">
        <f>'I Disease Parameters'!$E$7/(1000*365)</f>
        <v>1.3698630136986302E-5</v>
      </c>
      <c r="F894" s="27">
        <f>(1-'I Disease Parameters'!$E$8)/'I Disease Parameters'!$E$10</f>
        <v>0.16200000000000001</v>
      </c>
      <c r="G894" s="27">
        <f>'I Disease Parameters'!$E$8/'I Disease Parameters'!$E$11</f>
        <v>3.7999999999999999E-2</v>
      </c>
      <c r="H894" s="27">
        <f>1/'I Disease Parameters'!$E$12</f>
        <v>0.05</v>
      </c>
      <c r="I894" s="27">
        <f>'I Disease Parameters'!$E$9/'I Disease Parameters'!$E$14</f>
        <v>0</v>
      </c>
      <c r="J894" s="82">
        <f t="shared" si="347"/>
        <v>2.9622548171950012</v>
      </c>
      <c r="K894" s="60">
        <f t="shared" si="348"/>
        <v>0.96147505943347544</v>
      </c>
      <c r="L894" s="30">
        <f t="shared" si="349"/>
        <v>0.98499999999999999</v>
      </c>
      <c r="M894" s="27">
        <f>J894/'I Disease Parameters'!$E$12</f>
        <v>0.14811274085975007</v>
      </c>
      <c r="N894" s="27">
        <f>K894/'I Disease Parameters'!$E$13</f>
        <v>4.8073752971673774E-2</v>
      </c>
      <c r="O894" s="27">
        <f>L894/'I Disease Parameters'!$E$13</f>
        <v>4.9250000000000002E-2</v>
      </c>
      <c r="P894" s="27">
        <f>(1-L894)/'I Disease Parameters'!$E$13</f>
        <v>7.5000000000000067E-4</v>
      </c>
      <c r="Q894" s="19" t="str">
        <f t="shared" si="328"/>
        <v/>
      </c>
      <c r="R894" s="17" t="str">
        <f t="shared" si="329"/>
        <v/>
      </c>
      <c r="S894" s="17" t="str">
        <f t="shared" si="330"/>
        <v/>
      </c>
      <c r="T894" s="17" t="str">
        <f t="shared" si="331"/>
        <v/>
      </c>
      <c r="U894" s="17" t="str">
        <f t="shared" si="332"/>
        <v/>
      </c>
      <c r="V894" s="17" t="str">
        <f t="shared" si="333"/>
        <v/>
      </c>
      <c r="W894" s="17" t="str">
        <f t="shared" si="334"/>
        <v/>
      </c>
      <c r="X894" s="18" t="str">
        <f t="shared" si="325"/>
        <v/>
      </c>
      <c r="Y894" s="17" t="str">
        <f t="shared" si="335"/>
        <v/>
      </c>
      <c r="Z894" s="17" t="str">
        <f t="shared" si="336"/>
        <v/>
      </c>
      <c r="AA894" s="17" t="str">
        <f t="shared" si="337"/>
        <v/>
      </c>
      <c r="AB894" s="17" t="str">
        <f t="shared" si="338"/>
        <v/>
      </c>
      <c r="AC894" s="17" t="str">
        <f t="shared" si="339"/>
        <v/>
      </c>
      <c r="AD894" s="18" t="str">
        <f t="shared" si="340"/>
        <v/>
      </c>
      <c r="AE894" s="19" t="str">
        <f>IF($B894&gt;$C$1,"",p_2*$Q893*($S893/$W893)+p_3*$Q893*($T893/$W893))</f>
        <v/>
      </c>
      <c r="AF894" s="17" t="str">
        <f>IF($B894&gt;$C$1,"",p_4*$R893)</f>
        <v/>
      </c>
      <c r="AG894" s="17" t="str">
        <f>IF($B894&gt;$C$1,"",p_5*$R893)</f>
        <v/>
      </c>
      <c r="AH894" s="18" t="str">
        <f t="shared" si="341"/>
        <v/>
      </c>
      <c r="AI894" s="72"/>
      <c r="AJ894" s="73"/>
      <c r="AK894" s="73"/>
      <c r="AL894" s="72"/>
      <c r="AM894" s="73"/>
      <c r="AN894" s="73">
        <f t="shared" si="342"/>
        <v>518</v>
      </c>
      <c r="AO894" s="19" t="str">
        <f t="shared" ca="1" si="343"/>
        <v>-</v>
      </c>
      <c r="AP894" s="17" t="str">
        <f t="shared" ca="1" si="344"/>
        <v>-</v>
      </c>
      <c r="AQ894" s="17" t="str">
        <f t="shared" ca="1" si="345"/>
        <v>-</v>
      </c>
      <c r="AR894" s="66" t="str">
        <f t="shared" ca="1" si="346"/>
        <v>-</v>
      </c>
    </row>
    <row r="895" spans="1:44" s="1" customFormat="1" ht="12" x14ac:dyDescent="0.35">
      <c r="A895" s="84"/>
      <c r="B895" s="40" t="str">
        <f t="shared" si="326"/>
        <v/>
      </c>
      <c r="C895" s="41" t="str">
        <f t="shared" si="327"/>
        <v/>
      </c>
      <c r="D895" s="28">
        <f>'I Disease Parameters'!$E$6/(1000*365)</f>
        <v>2.4383561643835616E-5</v>
      </c>
      <c r="E895" s="28">
        <f>'I Disease Parameters'!$E$7/(1000*365)</f>
        <v>1.3698630136986302E-5</v>
      </c>
      <c r="F895" s="27">
        <f>(1-'I Disease Parameters'!$E$8)/'I Disease Parameters'!$E$10</f>
        <v>0.16200000000000001</v>
      </c>
      <c r="G895" s="27">
        <f>'I Disease Parameters'!$E$8/'I Disease Parameters'!$E$11</f>
        <v>3.7999999999999999E-2</v>
      </c>
      <c r="H895" s="27">
        <f>1/'I Disease Parameters'!$E$12</f>
        <v>0.05</v>
      </c>
      <c r="I895" s="27">
        <f>'I Disease Parameters'!$E$9/'I Disease Parameters'!$E$14</f>
        <v>0</v>
      </c>
      <c r="J895" s="82">
        <f t="shared" si="347"/>
        <v>2.9622548171950012</v>
      </c>
      <c r="K895" s="60">
        <f t="shared" si="348"/>
        <v>0.96147505943347544</v>
      </c>
      <c r="L895" s="30">
        <f t="shared" si="349"/>
        <v>0.98499999999999999</v>
      </c>
      <c r="M895" s="27">
        <f>J895/'I Disease Parameters'!$E$12</f>
        <v>0.14811274085975007</v>
      </c>
      <c r="N895" s="27">
        <f>K895/'I Disease Parameters'!$E$13</f>
        <v>4.8073752971673774E-2</v>
      </c>
      <c r="O895" s="27">
        <f>L895/'I Disease Parameters'!$E$13</f>
        <v>4.9250000000000002E-2</v>
      </c>
      <c r="P895" s="27">
        <f>(1-L895)/'I Disease Parameters'!$E$13</f>
        <v>7.5000000000000067E-4</v>
      </c>
      <c r="Q895" s="19" t="str">
        <f t="shared" si="328"/>
        <v/>
      </c>
      <c r="R895" s="17" t="str">
        <f t="shared" si="329"/>
        <v/>
      </c>
      <c r="S895" s="17" t="str">
        <f t="shared" si="330"/>
        <v/>
      </c>
      <c r="T895" s="17" t="str">
        <f t="shared" si="331"/>
        <v/>
      </c>
      <c r="U895" s="17" t="str">
        <f t="shared" si="332"/>
        <v/>
      </c>
      <c r="V895" s="17" t="str">
        <f t="shared" si="333"/>
        <v/>
      </c>
      <c r="W895" s="17" t="str">
        <f t="shared" si="334"/>
        <v/>
      </c>
      <c r="X895" s="18" t="str">
        <f t="shared" si="325"/>
        <v/>
      </c>
      <c r="Y895" s="17" t="str">
        <f t="shared" si="335"/>
        <v/>
      </c>
      <c r="Z895" s="17" t="str">
        <f t="shared" si="336"/>
        <v/>
      </c>
      <c r="AA895" s="17" t="str">
        <f t="shared" si="337"/>
        <v/>
      </c>
      <c r="AB895" s="17" t="str">
        <f t="shared" si="338"/>
        <v/>
      </c>
      <c r="AC895" s="17" t="str">
        <f t="shared" si="339"/>
        <v/>
      </c>
      <c r="AD895" s="18" t="str">
        <f t="shared" si="340"/>
        <v/>
      </c>
      <c r="AE895" s="19" t="str">
        <f>IF($B895&gt;$C$1,"",p_2*$Q894*($S894/$W894)+p_3*$Q894*($T894/$W894))</f>
        <v/>
      </c>
      <c r="AF895" s="17" t="str">
        <f>IF($B895&gt;$C$1,"",p_4*$R894)</f>
        <v/>
      </c>
      <c r="AG895" s="17" t="str">
        <f>IF($B895&gt;$C$1,"",p_5*$R894)</f>
        <v/>
      </c>
      <c r="AH895" s="18" t="str">
        <f t="shared" si="341"/>
        <v/>
      </c>
      <c r="AI895" s="72"/>
      <c r="AJ895" s="73"/>
      <c r="AK895" s="73"/>
      <c r="AL895" s="72"/>
      <c r="AM895" s="73"/>
      <c r="AN895" s="73">
        <f t="shared" si="342"/>
        <v>518</v>
      </c>
      <c r="AO895" s="19" t="str">
        <f t="shared" ca="1" si="343"/>
        <v>-</v>
      </c>
      <c r="AP895" s="17" t="str">
        <f t="shared" ca="1" si="344"/>
        <v>-</v>
      </c>
      <c r="AQ895" s="17" t="str">
        <f t="shared" ca="1" si="345"/>
        <v>-</v>
      </c>
      <c r="AR895" s="66" t="str">
        <f t="shared" ca="1" si="346"/>
        <v>-</v>
      </c>
    </row>
    <row r="896" spans="1:44" s="1" customFormat="1" ht="12" x14ac:dyDescent="0.35">
      <c r="A896" s="84"/>
      <c r="B896" s="40" t="str">
        <f t="shared" si="326"/>
        <v/>
      </c>
      <c r="C896" s="41" t="str">
        <f t="shared" si="327"/>
        <v/>
      </c>
      <c r="D896" s="28">
        <f>'I Disease Parameters'!$E$6/(1000*365)</f>
        <v>2.4383561643835616E-5</v>
      </c>
      <c r="E896" s="28">
        <f>'I Disease Parameters'!$E$7/(1000*365)</f>
        <v>1.3698630136986302E-5</v>
      </c>
      <c r="F896" s="27">
        <f>(1-'I Disease Parameters'!$E$8)/'I Disease Parameters'!$E$10</f>
        <v>0.16200000000000001</v>
      </c>
      <c r="G896" s="27">
        <f>'I Disease Parameters'!$E$8/'I Disease Parameters'!$E$11</f>
        <v>3.7999999999999999E-2</v>
      </c>
      <c r="H896" s="27">
        <f>1/'I Disease Parameters'!$E$12</f>
        <v>0.05</v>
      </c>
      <c r="I896" s="27">
        <f>'I Disease Parameters'!$E$9/'I Disease Parameters'!$E$14</f>
        <v>0</v>
      </c>
      <c r="J896" s="82">
        <f t="shared" si="347"/>
        <v>2.9622548171950012</v>
      </c>
      <c r="K896" s="60">
        <f t="shared" si="348"/>
        <v>0.96147505943347544</v>
      </c>
      <c r="L896" s="30">
        <f t="shared" si="349"/>
        <v>0.98499999999999999</v>
      </c>
      <c r="M896" s="27">
        <f>J896/'I Disease Parameters'!$E$12</f>
        <v>0.14811274085975007</v>
      </c>
      <c r="N896" s="27">
        <f>K896/'I Disease Parameters'!$E$13</f>
        <v>4.8073752971673774E-2</v>
      </c>
      <c r="O896" s="27">
        <f>L896/'I Disease Parameters'!$E$13</f>
        <v>4.9250000000000002E-2</v>
      </c>
      <c r="P896" s="27">
        <f>(1-L896)/'I Disease Parameters'!$E$13</f>
        <v>7.5000000000000067E-4</v>
      </c>
      <c r="Q896" s="19" t="str">
        <f t="shared" si="328"/>
        <v/>
      </c>
      <c r="R896" s="17" t="str">
        <f t="shared" si="329"/>
        <v/>
      </c>
      <c r="S896" s="17" t="str">
        <f t="shared" si="330"/>
        <v/>
      </c>
      <c r="T896" s="17" t="str">
        <f t="shared" si="331"/>
        <v/>
      </c>
      <c r="U896" s="17" t="str">
        <f t="shared" si="332"/>
        <v/>
      </c>
      <c r="V896" s="17" t="str">
        <f t="shared" si="333"/>
        <v/>
      </c>
      <c r="W896" s="17" t="str">
        <f t="shared" si="334"/>
        <v/>
      </c>
      <c r="X896" s="18" t="str">
        <f t="shared" si="325"/>
        <v/>
      </c>
      <c r="Y896" s="17" t="str">
        <f t="shared" si="335"/>
        <v/>
      </c>
      <c r="Z896" s="17" t="str">
        <f t="shared" si="336"/>
        <v/>
      </c>
      <c r="AA896" s="17" t="str">
        <f t="shared" si="337"/>
        <v/>
      </c>
      <c r="AB896" s="17" t="str">
        <f t="shared" si="338"/>
        <v/>
      </c>
      <c r="AC896" s="17" t="str">
        <f t="shared" si="339"/>
        <v/>
      </c>
      <c r="AD896" s="18" t="str">
        <f t="shared" si="340"/>
        <v/>
      </c>
      <c r="AE896" s="19" t="str">
        <f>IF($B896&gt;$C$1,"",p_2*$Q895*($S895/$W895)+p_3*$Q895*($T895/$W895))</f>
        <v/>
      </c>
      <c r="AF896" s="17" t="str">
        <f>IF($B896&gt;$C$1,"",p_4*$R895)</f>
        <v/>
      </c>
      <c r="AG896" s="17" t="str">
        <f>IF($B896&gt;$C$1,"",p_5*$R895)</f>
        <v/>
      </c>
      <c r="AH896" s="18" t="str">
        <f t="shared" si="341"/>
        <v/>
      </c>
      <c r="AI896" s="72"/>
      <c r="AJ896" s="73"/>
      <c r="AK896" s="73"/>
      <c r="AL896" s="72"/>
      <c r="AM896" s="73"/>
      <c r="AN896" s="73">
        <f t="shared" si="342"/>
        <v>518</v>
      </c>
      <c r="AO896" s="19" t="str">
        <f t="shared" ca="1" si="343"/>
        <v>-</v>
      </c>
      <c r="AP896" s="17" t="str">
        <f t="shared" ca="1" si="344"/>
        <v>-</v>
      </c>
      <c r="AQ896" s="17" t="str">
        <f t="shared" ca="1" si="345"/>
        <v>-</v>
      </c>
      <c r="AR896" s="66" t="str">
        <f t="shared" ca="1" si="346"/>
        <v>-</v>
      </c>
    </row>
    <row r="897" spans="1:44" s="1" customFormat="1" ht="12" x14ac:dyDescent="0.35">
      <c r="A897" s="84"/>
      <c r="B897" s="40" t="str">
        <f t="shared" si="326"/>
        <v/>
      </c>
      <c r="C897" s="41" t="str">
        <f t="shared" si="327"/>
        <v/>
      </c>
      <c r="D897" s="28">
        <f>'I Disease Parameters'!$E$6/(1000*365)</f>
        <v>2.4383561643835616E-5</v>
      </c>
      <c r="E897" s="28">
        <f>'I Disease Parameters'!$E$7/(1000*365)</f>
        <v>1.3698630136986302E-5</v>
      </c>
      <c r="F897" s="27">
        <f>(1-'I Disease Parameters'!$E$8)/'I Disease Parameters'!$E$10</f>
        <v>0.16200000000000001</v>
      </c>
      <c r="G897" s="27">
        <f>'I Disease Parameters'!$E$8/'I Disease Parameters'!$E$11</f>
        <v>3.7999999999999999E-2</v>
      </c>
      <c r="H897" s="27">
        <f>1/'I Disease Parameters'!$E$12</f>
        <v>0.05</v>
      </c>
      <c r="I897" s="27">
        <f>'I Disease Parameters'!$E$9/'I Disease Parameters'!$E$14</f>
        <v>0</v>
      </c>
      <c r="J897" s="82">
        <f t="shared" si="347"/>
        <v>2.9622548171950012</v>
      </c>
      <c r="K897" s="60">
        <f t="shared" si="348"/>
        <v>0.96147505943347544</v>
      </c>
      <c r="L897" s="30">
        <f t="shared" si="349"/>
        <v>0.98499999999999999</v>
      </c>
      <c r="M897" s="27">
        <f>J897/'I Disease Parameters'!$E$12</f>
        <v>0.14811274085975007</v>
      </c>
      <c r="N897" s="27">
        <f>K897/'I Disease Parameters'!$E$13</f>
        <v>4.8073752971673774E-2</v>
      </c>
      <c r="O897" s="27">
        <f>L897/'I Disease Parameters'!$E$13</f>
        <v>4.9250000000000002E-2</v>
      </c>
      <c r="P897" s="27">
        <f>(1-L897)/'I Disease Parameters'!$E$13</f>
        <v>7.5000000000000067E-4</v>
      </c>
      <c r="Q897" s="19" t="str">
        <f t="shared" si="328"/>
        <v/>
      </c>
      <c r="R897" s="17" t="str">
        <f t="shared" si="329"/>
        <v/>
      </c>
      <c r="S897" s="17" t="str">
        <f t="shared" si="330"/>
        <v/>
      </c>
      <c r="T897" s="17" t="str">
        <f t="shared" si="331"/>
        <v/>
      </c>
      <c r="U897" s="17" t="str">
        <f t="shared" si="332"/>
        <v/>
      </c>
      <c r="V897" s="17" t="str">
        <f t="shared" si="333"/>
        <v/>
      </c>
      <c r="W897" s="17" t="str">
        <f t="shared" si="334"/>
        <v/>
      </c>
      <c r="X897" s="18" t="str">
        <f t="shared" si="325"/>
        <v/>
      </c>
      <c r="Y897" s="17" t="str">
        <f t="shared" si="335"/>
        <v/>
      </c>
      <c r="Z897" s="17" t="str">
        <f t="shared" si="336"/>
        <v/>
      </c>
      <c r="AA897" s="17" t="str">
        <f t="shared" si="337"/>
        <v/>
      </c>
      <c r="AB897" s="17" t="str">
        <f t="shared" si="338"/>
        <v/>
      </c>
      <c r="AC897" s="17" t="str">
        <f t="shared" si="339"/>
        <v/>
      </c>
      <c r="AD897" s="18" t="str">
        <f t="shared" si="340"/>
        <v/>
      </c>
      <c r="AE897" s="19" t="str">
        <f>IF($B897&gt;$C$1,"",p_2*$Q896*($S896/$W896)+p_3*$Q896*($T896/$W896))</f>
        <v/>
      </c>
      <c r="AF897" s="17" t="str">
        <f>IF($B897&gt;$C$1,"",p_4*$R896)</f>
        <v/>
      </c>
      <c r="AG897" s="17" t="str">
        <f>IF($B897&gt;$C$1,"",p_5*$R896)</f>
        <v/>
      </c>
      <c r="AH897" s="18" t="str">
        <f t="shared" si="341"/>
        <v/>
      </c>
      <c r="AI897" s="72"/>
      <c r="AJ897" s="73"/>
      <c r="AK897" s="73"/>
      <c r="AL897" s="72"/>
      <c r="AM897" s="73"/>
      <c r="AN897" s="73">
        <f t="shared" si="342"/>
        <v>518</v>
      </c>
      <c r="AO897" s="19" t="str">
        <f t="shared" ca="1" si="343"/>
        <v>-</v>
      </c>
      <c r="AP897" s="17" t="str">
        <f t="shared" ca="1" si="344"/>
        <v>-</v>
      </c>
      <c r="AQ897" s="17" t="str">
        <f t="shared" ca="1" si="345"/>
        <v>-</v>
      </c>
      <c r="AR897" s="66" t="str">
        <f t="shared" ca="1" si="346"/>
        <v>-</v>
      </c>
    </row>
    <row r="898" spans="1:44" s="1" customFormat="1" ht="12" x14ac:dyDescent="0.35">
      <c r="A898" s="84"/>
      <c r="B898" s="40" t="str">
        <f t="shared" si="326"/>
        <v/>
      </c>
      <c r="C898" s="41" t="str">
        <f t="shared" si="327"/>
        <v/>
      </c>
      <c r="D898" s="28">
        <f>'I Disease Parameters'!$E$6/(1000*365)</f>
        <v>2.4383561643835616E-5</v>
      </c>
      <c r="E898" s="28">
        <f>'I Disease Parameters'!$E$7/(1000*365)</f>
        <v>1.3698630136986302E-5</v>
      </c>
      <c r="F898" s="27">
        <f>(1-'I Disease Parameters'!$E$8)/'I Disease Parameters'!$E$10</f>
        <v>0.16200000000000001</v>
      </c>
      <c r="G898" s="27">
        <f>'I Disease Parameters'!$E$8/'I Disease Parameters'!$E$11</f>
        <v>3.7999999999999999E-2</v>
      </c>
      <c r="H898" s="27">
        <f>1/'I Disease Parameters'!$E$12</f>
        <v>0.05</v>
      </c>
      <c r="I898" s="27">
        <f>'I Disease Parameters'!$E$9/'I Disease Parameters'!$E$14</f>
        <v>0</v>
      </c>
      <c r="J898" s="82">
        <f t="shared" si="347"/>
        <v>2.9622548171950012</v>
      </c>
      <c r="K898" s="60">
        <f t="shared" si="348"/>
        <v>0.96147505943347544</v>
      </c>
      <c r="L898" s="30">
        <f t="shared" si="349"/>
        <v>0.98499999999999999</v>
      </c>
      <c r="M898" s="27">
        <f>J898/'I Disease Parameters'!$E$12</f>
        <v>0.14811274085975007</v>
      </c>
      <c r="N898" s="27">
        <f>K898/'I Disease Parameters'!$E$13</f>
        <v>4.8073752971673774E-2</v>
      </c>
      <c r="O898" s="27">
        <f>L898/'I Disease Parameters'!$E$13</f>
        <v>4.9250000000000002E-2</v>
      </c>
      <c r="P898" s="27">
        <f>(1-L898)/'I Disease Parameters'!$E$13</f>
        <v>7.5000000000000067E-4</v>
      </c>
      <c r="Q898" s="19" t="str">
        <f t="shared" si="328"/>
        <v/>
      </c>
      <c r="R898" s="17" t="str">
        <f t="shared" si="329"/>
        <v/>
      </c>
      <c r="S898" s="17" t="str">
        <f t="shared" si="330"/>
        <v/>
      </c>
      <c r="T898" s="17" t="str">
        <f t="shared" si="331"/>
        <v/>
      </c>
      <c r="U898" s="17" t="str">
        <f t="shared" si="332"/>
        <v/>
      </c>
      <c r="V898" s="17" t="str">
        <f t="shared" si="333"/>
        <v/>
      </c>
      <c r="W898" s="17" t="str">
        <f t="shared" si="334"/>
        <v/>
      </c>
      <c r="X898" s="18" t="str">
        <f t="shared" si="325"/>
        <v/>
      </c>
      <c r="Y898" s="17" t="str">
        <f t="shared" si="335"/>
        <v/>
      </c>
      <c r="Z898" s="17" t="str">
        <f t="shared" si="336"/>
        <v/>
      </c>
      <c r="AA898" s="17" t="str">
        <f t="shared" si="337"/>
        <v/>
      </c>
      <c r="AB898" s="17" t="str">
        <f t="shared" si="338"/>
        <v/>
      </c>
      <c r="AC898" s="17" t="str">
        <f t="shared" si="339"/>
        <v/>
      </c>
      <c r="AD898" s="18" t="str">
        <f t="shared" si="340"/>
        <v/>
      </c>
      <c r="AE898" s="19" t="str">
        <f>IF($B898&gt;$C$1,"",p_2*$Q897*($S897/$W897)+p_3*$Q897*($T897/$W897))</f>
        <v/>
      </c>
      <c r="AF898" s="17" t="str">
        <f>IF($B898&gt;$C$1,"",p_4*$R897)</f>
        <v/>
      </c>
      <c r="AG898" s="17" t="str">
        <f>IF($B898&gt;$C$1,"",p_5*$R897)</f>
        <v/>
      </c>
      <c r="AH898" s="18" t="str">
        <f t="shared" si="341"/>
        <v/>
      </c>
      <c r="AI898" s="72"/>
      <c r="AJ898" s="73"/>
      <c r="AK898" s="73"/>
      <c r="AL898" s="72"/>
      <c r="AM898" s="73"/>
      <c r="AN898" s="73">
        <f t="shared" si="342"/>
        <v>518</v>
      </c>
      <c r="AO898" s="19" t="str">
        <f t="shared" ca="1" si="343"/>
        <v>-</v>
      </c>
      <c r="AP898" s="17" t="str">
        <f t="shared" ca="1" si="344"/>
        <v>-</v>
      </c>
      <c r="AQ898" s="17" t="str">
        <f t="shared" ca="1" si="345"/>
        <v>-</v>
      </c>
      <c r="AR898" s="66" t="str">
        <f t="shared" ca="1" si="346"/>
        <v>-</v>
      </c>
    </row>
    <row r="899" spans="1:44" s="1" customFormat="1" ht="12" x14ac:dyDescent="0.35">
      <c r="A899" s="84"/>
      <c r="B899" s="40" t="str">
        <f t="shared" si="326"/>
        <v/>
      </c>
      <c r="C899" s="41" t="str">
        <f t="shared" si="327"/>
        <v/>
      </c>
      <c r="D899" s="28">
        <f>'I Disease Parameters'!$E$6/(1000*365)</f>
        <v>2.4383561643835616E-5</v>
      </c>
      <c r="E899" s="28">
        <f>'I Disease Parameters'!$E$7/(1000*365)</f>
        <v>1.3698630136986302E-5</v>
      </c>
      <c r="F899" s="27">
        <f>(1-'I Disease Parameters'!$E$8)/'I Disease Parameters'!$E$10</f>
        <v>0.16200000000000001</v>
      </c>
      <c r="G899" s="27">
        <f>'I Disease Parameters'!$E$8/'I Disease Parameters'!$E$11</f>
        <v>3.7999999999999999E-2</v>
      </c>
      <c r="H899" s="27">
        <f>1/'I Disease Parameters'!$E$12</f>
        <v>0.05</v>
      </c>
      <c r="I899" s="27">
        <f>'I Disease Parameters'!$E$9/'I Disease Parameters'!$E$14</f>
        <v>0</v>
      </c>
      <c r="J899" s="82">
        <f t="shared" si="347"/>
        <v>2.9622548171950012</v>
      </c>
      <c r="K899" s="60">
        <f t="shared" si="348"/>
        <v>0.96147505943347544</v>
      </c>
      <c r="L899" s="30">
        <f t="shared" si="349"/>
        <v>0.98499999999999999</v>
      </c>
      <c r="M899" s="27">
        <f>J899/'I Disease Parameters'!$E$12</f>
        <v>0.14811274085975007</v>
      </c>
      <c r="N899" s="27">
        <f>K899/'I Disease Parameters'!$E$13</f>
        <v>4.8073752971673774E-2</v>
      </c>
      <c r="O899" s="27">
        <f>L899/'I Disease Parameters'!$E$13</f>
        <v>4.9250000000000002E-2</v>
      </c>
      <c r="P899" s="27">
        <f>(1-L899)/'I Disease Parameters'!$E$13</f>
        <v>7.5000000000000067E-4</v>
      </c>
      <c r="Q899" s="19" t="str">
        <f t="shared" si="328"/>
        <v/>
      </c>
      <c r="R899" s="17" t="str">
        <f t="shared" si="329"/>
        <v/>
      </c>
      <c r="S899" s="17" t="str">
        <f t="shared" si="330"/>
        <v/>
      </c>
      <c r="T899" s="17" t="str">
        <f t="shared" si="331"/>
        <v/>
      </c>
      <c r="U899" s="17" t="str">
        <f t="shared" si="332"/>
        <v/>
      </c>
      <c r="V899" s="17" t="str">
        <f t="shared" si="333"/>
        <v/>
      </c>
      <c r="W899" s="17" t="str">
        <f t="shared" si="334"/>
        <v/>
      </c>
      <c r="X899" s="18" t="str">
        <f t="shared" si="325"/>
        <v/>
      </c>
      <c r="Y899" s="17" t="str">
        <f t="shared" si="335"/>
        <v/>
      </c>
      <c r="Z899" s="17" t="str">
        <f t="shared" si="336"/>
        <v/>
      </c>
      <c r="AA899" s="17" t="str">
        <f t="shared" si="337"/>
        <v/>
      </c>
      <c r="AB899" s="17" t="str">
        <f t="shared" si="338"/>
        <v/>
      </c>
      <c r="AC899" s="17" t="str">
        <f t="shared" si="339"/>
        <v/>
      </c>
      <c r="AD899" s="18" t="str">
        <f t="shared" si="340"/>
        <v/>
      </c>
      <c r="AE899" s="19" t="str">
        <f>IF($B899&gt;$C$1,"",p_2*$Q898*($S898/$W898)+p_3*$Q898*($T898/$W898))</f>
        <v/>
      </c>
      <c r="AF899" s="17" t="str">
        <f>IF($B899&gt;$C$1,"",p_4*$R898)</f>
        <v/>
      </c>
      <c r="AG899" s="17" t="str">
        <f>IF($B899&gt;$C$1,"",p_5*$R898)</f>
        <v/>
      </c>
      <c r="AH899" s="18" t="str">
        <f t="shared" si="341"/>
        <v/>
      </c>
      <c r="AI899" s="72"/>
      <c r="AJ899" s="73"/>
      <c r="AK899" s="73"/>
      <c r="AL899" s="72"/>
      <c r="AM899" s="73"/>
      <c r="AN899" s="73">
        <f t="shared" si="342"/>
        <v>518</v>
      </c>
      <c r="AO899" s="19" t="str">
        <f t="shared" ca="1" si="343"/>
        <v>-</v>
      </c>
      <c r="AP899" s="17" t="str">
        <f t="shared" ca="1" si="344"/>
        <v>-</v>
      </c>
      <c r="AQ899" s="17" t="str">
        <f t="shared" ca="1" si="345"/>
        <v>-</v>
      </c>
      <c r="AR899" s="66" t="str">
        <f t="shared" ca="1" si="346"/>
        <v>-</v>
      </c>
    </row>
    <row r="900" spans="1:44" s="1" customFormat="1" ht="12" x14ac:dyDescent="0.35">
      <c r="A900" s="84"/>
      <c r="B900" s="40" t="str">
        <f t="shared" si="326"/>
        <v/>
      </c>
      <c r="C900" s="41" t="str">
        <f t="shared" si="327"/>
        <v/>
      </c>
      <c r="D900" s="28">
        <f>'I Disease Parameters'!$E$6/(1000*365)</f>
        <v>2.4383561643835616E-5</v>
      </c>
      <c r="E900" s="28">
        <f>'I Disease Parameters'!$E$7/(1000*365)</f>
        <v>1.3698630136986302E-5</v>
      </c>
      <c r="F900" s="27">
        <f>(1-'I Disease Parameters'!$E$8)/'I Disease Parameters'!$E$10</f>
        <v>0.16200000000000001</v>
      </c>
      <c r="G900" s="27">
        <f>'I Disease Parameters'!$E$8/'I Disease Parameters'!$E$11</f>
        <v>3.7999999999999999E-2</v>
      </c>
      <c r="H900" s="27">
        <f>1/'I Disease Parameters'!$E$12</f>
        <v>0.05</v>
      </c>
      <c r="I900" s="27">
        <f>'I Disease Parameters'!$E$9/'I Disease Parameters'!$E$14</f>
        <v>0</v>
      </c>
      <c r="J900" s="82">
        <f t="shared" si="347"/>
        <v>2.9622548171950012</v>
      </c>
      <c r="K900" s="60">
        <f t="shared" si="348"/>
        <v>0.96147505943347544</v>
      </c>
      <c r="L900" s="30">
        <f t="shared" si="349"/>
        <v>0.98499999999999999</v>
      </c>
      <c r="M900" s="27">
        <f>J900/'I Disease Parameters'!$E$12</f>
        <v>0.14811274085975007</v>
      </c>
      <c r="N900" s="27">
        <f>K900/'I Disease Parameters'!$E$13</f>
        <v>4.8073752971673774E-2</v>
      </c>
      <c r="O900" s="27">
        <f>L900/'I Disease Parameters'!$E$13</f>
        <v>4.9250000000000002E-2</v>
      </c>
      <c r="P900" s="27">
        <f>(1-L900)/'I Disease Parameters'!$E$13</f>
        <v>7.5000000000000067E-4</v>
      </c>
      <c r="Q900" s="19" t="str">
        <f t="shared" si="328"/>
        <v/>
      </c>
      <c r="R900" s="17" t="str">
        <f t="shared" si="329"/>
        <v/>
      </c>
      <c r="S900" s="17" t="str">
        <f t="shared" si="330"/>
        <v/>
      </c>
      <c r="T900" s="17" t="str">
        <f t="shared" si="331"/>
        <v/>
      </c>
      <c r="U900" s="17" t="str">
        <f t="shared" si="332"/>
        <v/>
      </c>
      <c r="V900" s="17" t="str">
        <f t="shared" si="333"/>
        <v/>
      </c>
      <c r="W900" s="17" t="str">
        <f t="shared" si="334"/>
        <v/>
      </c>
      <c r="X900" s="18" t="str">
        <f t="shared" ref="X900:X963" si="350">IF($B900&gt;$C$1,"",MAX(View_T_C))</f>
        <v/>
      </c>
      <c r="Y900" s="17" t="str">
        <f t="shared" si="335"/>
        <v/>
      </c>
      <c r="Z900" s="17" t="str">
        <f t="shared" si="336"/>
        <v/>
      </c>
      <c r="AA900" s="17" t="str">
        <f t="shared" si="337"/>
        <v/>
      </c>
      <c r="AB900" s="17" t="str">
        <f t="shared" si="338"/>
        <v/>
      </c>
      <c r="AC900" s="17" t="str">
        <f t="shared" si="339"/>
        <v/>
      </c>
      <c r="AD900" s="18" t="str">
        <f t="shared" si="340"/>
        <v/>
      </c>
      <c r="AE900" s="19" t="str">
        <f>IF($B900&gt;$C$1,"",p_2*$Q899*($S899/$W899)+p_3*$Q899*($T899/$W899))</f>
        <v/>
      </c>
      <c r="AF900" s="17" t="str">
        <f>IF($B900&gt;$C$1,"",p_4*$R899)</f>
        <v/>
      </c>
      <c r="AG900" s="17" t="str">
        <f>IF($B900&gt;$C$1,"",p_5*$R899)</f>
        <v/>
      </c>
      <c r="AH900" s="18" t="str">
        <f t="shared" si="341"/>
        <v/>
      </c>
      <c r="AI900" s="72"/>
      <c r="AJ900" s="73"/>
      <c r="AK900" s="73"/>
      <c r="AL900" s="72"/>
      <c r="AM900" s="73"/>
      <c r="AN900" s="73">
        <f t="shared" si="342"/>
        <v>518</v>
      </c>
      <c r="AO900" s="19" t="str">
        <f t="shared" ca="1" si="343"/>
        <v>-</v>
      </c>
      <c r="AP900" s="17" t="str">
        <f t="shared" ca="1" si="344"/>
        <v>-</v>
      </c>
      <c r="AQ900" s="17" t="str">
        <f t="shared" ca="1" si="345"/>
        <v>-</v>
      </c>
      <c r="AR900" s="66" t="str">
        <f t="shared" ca="1" si="346"/>
        <v>-</v>
      </c>
    </row>
    <row r="901" spans="1:44" s="1" customFormat="1" ht="12" x14ac:dyDescent="0.35">
      <c r="A901" s="84"/>
      <c r="B901" s="40" t="str">
        <f t="shared" ref="B901:B964" si="351">IF($B900&gt;=$C$1,"",B900+1)</f>
        <v/>
      </c>
      <c r="C901" s="41" t="str">
        <f t="shared" ref="C901:C964" si="352">IF($B901&gt;$C$1,"",C900+1)</f>
        <v/>
      </c>
      <c r="D901" s="28">
        <f>'I Disease Parameters'!$E$6/(1000*365)</f>
        <v>2.4383561643835616E-5</v>
      </c>
      <c r="E901" s="28">
        <f>'I Disease Parameters'!$E$7/(1000*365)</f>
        <v>1.3698630136986302E-5</v>
      </c>
      <c r="F901" s="27">
        <f>(1-'I Disease Parameters'!$E$8)/'I Disease Parameters'!$E$10</f>
        <v>0.16200000000000001</v>
      </c>
      <c r="G901" s="27">
        <f>'I Disease Parameters'!$E$8/'I Disease Parameters'!$E$11</f>
        <v>3.7999999999999999E-2</v>
      </c>
      <c r="H901" s="27">
        <f>1/'I Disease Parameters'!$E$12</f>
        <v>0.05</v>
      </c>
      <c r="I901" s="27">
        <f>'I Disease Parameters'!$E$9/'I Disease Parameters'!$E$14</f>
        <v>0</v>
      </c>
      <c r="J901" s="82">
        <f t="shared" si="347"/>
        <v>2.9622548171950012</v>
      </c>
      <c r="K901" s="60">
        <f t="shared" si="348"/>
        <v>0.96147505943347544</v>
      </c>
      <c r="L901" s="30">
        <f t="shared" si="349"/>
        <v>0.98499999999999999</v>
      </c>
      <c r="M901" s="27">
        <f>J901/'I Disease Parameters'!$E$12</f>
        <v>0.14811274085975007</v>
      </c>
      <c r="N901" s="27">
        <f>K901/'I Disease Parameters'!$E$13</f>
        <v>4.8073752971673774E-2</v>
      </c>
      <c r="O901" s="27">
        <f>L901/'I Disease Parameters'!$E$13</f>
        <v>4.9250000000000002E-2</v>
      </c>
      <c r="P901" s="27">
        <f>(1-L901)/'I Disease Parameters'!$E$13</f>
        <v>7.5000000000000067E-4</v>
      </c>
      <c r="Q901" s="19" t="str">
        <f t="shared" ref="Q901:Q964" si="353">IF($B901&gt;$C$1,"",Q900+p_0*$W900+p_9*$U900-p_1*$Q900-p_2*$Q900*($S900/$W900)-p_3*$Q900*($T900/$W900))</f>
        <v/>
      </c>
      <c r="R901" s="17" t="str">
        <f t="shared" ref="R901:R964" si="354">IF($B901&gt;$C$1,"",R900+p_2*$Q900*($S900/$W900)+p_3*$Q900*($T900/$W900) - p_1*$R900- p_4*$R900 - p_5*$R900+AI900)</f>
        <v/>
      </c>
      <c r="S901" s="17" t="str">
        <f t="shared" ref="S901:S964" si="355">IF($B901&gt;$C$1,"",S900+p_4*$R900-p_1*$S900-p_6*$S900+AJ900)</f>
        <v/>
      </c>
      <c r="T901" s="17" t="str">
        <f t="shared" ref="T901:T964" si="356">IF($B901&gt;$C$1,"",T900+p_5*$R900-p_1*$T900-p_7*$T900-p_8*$T900+AK900)</f>
        <v/>
      </c>
      <c r="U901" s="17" t="str">
        <f t="shared" ref="U901:U964" si="357">IF($B901&gt;$C$1,"",U900+p_7*$T900+p_6*$S900-p_1*$U900-p_9*$U900)</f>
        <v/>
      </c>
      <c r="V901" s="17" t="str">
        <f t="shared" ref="V901:V964" si="358">IF($B901&gt;$C$1,"",V900+p_8*$T900)</f>
        <v/>
      </c>
      <c r="W901" s="17" t="str">
        <f t="shared" ref="W901:W964" si="359">IF($B901&gt;$C$1,"",SUM($Q901:$U901))</f>
        <v/>
      </c>
      <c r="X901" s="18" t="str">
        <f t="shared" si="350"/>
        <v/>
      </c>
      <c r="Y901" s="17" t="str">
        <f t="shared" ref="Y901:Y964" si="360">IF($B901&gt;$C$1,"",Q901-Q900)</f>
        <v/>
      </c>
      <c r="Z901" s="17" t="str">
        <f t="shared" ref="Z901:Z964" si="361">IF($B901&gt;$C$1,"",R901-R900)</f>
        <v/>
      </c>
      <c r="AA901" s="17" t="str">
        <f t="shared" ref="AA901:AA964" si="362">IF($B901&gt;$C$1,"",S901-S900)</f>
        <v/>
      </c>
      <c r="AB901" s="17" t="str">
        <f t="shared" ref="AB901:AB964" si="363">IF($B901&gt;$C$1,"",T901-T900)</f>
        <v/>
      </c>
      <c r="AC901" s="17" t="str">
        <f t="shared" ref="AC901:AC964" si="364">IF($B901&gt;$C$1,"",U901-U900)</f>
        <v/>
      </c>
      <c r="AD901" s="18" t="str">
        <f t="shared" ref="AD901:AD964" si="365">IF($B901&gt;$C$1,"",V901-V900)</f>
        <v/>
      </c>
      <c r="AE901" s="19" t="str">
        <f>IF($B901&gt;$C$1,"",p_2*$Q900*($S900/$W900)+p_3*$Q900*($T900/$W900))</f>
        <v/>
      </c>
      <c r="AF901" s="17" t="str">
        <f>IF($B901&gt;$C$1,"",p_4*$R900)</f>
        <v/>
      </c>
      <c r="AG901" s="17" t="str">
        <f>IF($B901&gt;$C$1,"",p_5*$R900)</f>
        <v/>
      </c>
      <c r="AH901" s="18" t="str">
        <f t="shared" si="341"/>
        <v/>
      </c>
      <c r="AI901" s="72"/>
      <c r="AJ901" s="73"/>
      <c r="AK901" s="73"/>
      <c r="AL901" s="72"/>
      <c r="AM901" s="73"/>
      <c r="AN901" s="73">
        <f t="shared" si="342"/>
        <v>518</v>
      </c>
      <c r="AO901" s="19" t="str">
        <f t="shared" ca="1" si="343"/>
        <v>-</v>
      </c>
      <c r="AP901" s="17" t="str">
        <f t="shared" ca="1" si="344"/>
        <v>-</v>
      </c>
      <c r="AQ901" s="17" t="str">
        <f t="shared" ca="1" si="345"/>
        <v>-</v>
      </c>
      <c r="AR901" s="66" t="str">
        <f t="shared" ca="1" si="346"/>
        <v>-</v>
      </c>
    </row>
    <row r="902" spans="1:44" s="1" customFormat="1" ht="12" x14ac:dyDescent="0.35">
      <c r="A902" s="84"/>
      <c r="B902" s="40" t="str">
        <f t="shared" si="351"/>
        <v/>
      </c>
      <c r="C902" s="41" t="str">
        <f t="shared" si="352"/>
        <v/>
      </c>
      <c r="D902" s="28">
        <f>'I Disease Parameters'!$E$6/(1000*365)</f>
        <v>2.4383561643835616E-5</v>
      </c>
      <c r="E902" s="28">
        <f>'I Disease Parameters'!$E$7/(1000*365)</f>
        <v>1.3698630136986302E-5</v>
      </c>
      <c r="F902" s="27">
        <f>(1-'I Disease Parameters'!$E$8)/'I Disease Parameters'!$E$10</f>
        <v>0.16200000000000001</v>
      </c>
      <c r="G902" s="27">
        <f>'I Disease Parameters'!$E$8/'I Disease Parameters'!$E$11</f>
        <v>3.7999999999999999E-2</v>
      </c>
      <c r="H902" s="27">
        <f>1/'I Disease Parameters'!$E$12</f>
        <v>0.05</v>
      </c>
      <c r="I902" s="27">
        <f>'I Disease Parameters'!$E$9/'I Disease Parameters'!$E$14</f>
        <v>0</v>
      </c>
      <c r="J902" s="82">
        <f t="shared" si="347"/>
        <v>2.9622548171950012</v>
      </c>
      <c r="K902" s="60">
        <f t="shared" si="348"/>
        <v>0.96147505943347544</v>
      </c>
      <c r="L902" s="30">
        <f t="shared" si="349"/>
        <v>0.98499999999999999</v>
      </c>
      <c r="M902" s="27">
        <f>J902/'I Disease Parameters'!$E$12</f>
        <v>0.14811274085975007</v>
      </c>
      <c r="N902" s="27">
        <f>K902/'I Disease Parameters'!$E$13</f>
        <v>4.8073752971673774E-2</v>
      </c>
      <c r="O902" s="27">
        <f>L902/'I Disease Parameters'!$E$13</f>
        <v>4.9250000000000002E-2</v>
      </c>
      <c r="P902" s="27">
        <f>(1-L902)/'I Disease Parameters'!$E$13</f>
        <v>7.5000000000000067E-4</v>
      </c>
      <c r="Q902" s="19" t="str">
        <f t="shared" si="353"/>
        <v/>
      </c>
      <c r="R902" s="17" t="str">
        <f t="shared" si="354"/>
        <v/>
      </c>
      <c r="S902" s="17" t="str">
        <f t="shared" si="355"/>
        <v/>
      </c>
      <c r="T902" s="17" t="str">
        <f t="shared" si="356"/>
        <v/>
      </c>
      <c r="U902" s="17" t="str">
        <f t="shared" si="357"/>
        <v/>
      </c>
      <c r="V902" s="17" t="str">
        <f t="shared" si="358"/>
        <v/>
      </c>
      <c r="W902" s="17" t="str">
        <f t="shared" si="359"/>
        <v/>
      </c>
      <c r="X902" s="18" t="str">
        <f t="shared" si="350"/>
        <v/>
      </c>
      <c r="Y902" s="17" t="str">
        <f t="shared" si="360"/>
        <v/>
      </c>
      <c r="Z902" s="17" t="str">
        <f t="shared" si="361"/>
        <v/>
      </c>
      <c r="AA902" s="17" t="str">
        <f t="shared" si="362"/>
        <v/>
      </c>
      <c r="AB902" s="17" t="str">
        <f t="shared" si="363"/>
        <v/>
      </c>
      <c r="AC902" s="17" t="str">
        <f t="shared" si="364"/>
        <v/>
      </c>
      <c r="AD902" s="18" t="str">
        <f t="shared" si="365"/>
        <v/>
      </c>
      <c r="AE902" s="19" t="str">
        <f>IF($B902&gt;$C$1,"",p_2*$Q901*($S901/$W901)+p_3*$Q901*($T901/$W901))</f>
        <v/>
      </c>
      <c r="AF902" s="17" t="str">
        <f>IF($B902&gt;$C$1,"",p_4*$R901)</f>
        <v/>
      </c>
      <c r="AG902" s="17" t="str">
        <f>IF($B902&gt;$C$1,"",p_5*$R901)</f>
        <v/>
      </c>
      <c r="AH902" s="18" t="str">
        <f t="shared" ref="AH902:AH965" si="366">IF($B902&gt;$C$1,"",AG902+AF902)</f>
        <v/>
      </c>
      <c r="AI902" s="72"/>
      <c r="AJ902" s="73"/>
      <c r="AK902" s="73"/>
      <c r="AL902" s="72"/>
      <c r="AM902" s="73"/>
      <c r="AN902" s="73">
        <f t="shared" ref="AN902:AN965" si="367">AM902+AN901</f>
        <v>518</v>
      </c>
      <c r="AO902" s="19" t="str">
        <f t="shared" ref="AO902:AO965" ca="1" si="368">IF($C902&gt;=TODAY(),"-",(AL902-AD902)^2)</f>
        <v>-</v>
      </c>
      <c r="AP902" s="17" t="str">
        <f t="shared" ref="AP902:AP965" ca="1" si="369">IF($C902&gt;=TODAY(),"-",(AM902-AH902)^2)</f>
        <v>-</v>
      </c>
      <c r="AQ902" s="17" t="str">
        <f t="shared" ref="AQ902:AQ965" ca="1" si="370">IF($C902&gt;=TODAY(),"-",AO902*$AO$2+AP902*$AP$2)</f>
        <v>-</v>
      </c>
      <c r="AR902" s="66" t="str">
        <f t="shared" ref="AR902:AR965" ca="1" si="371">IF($C902&gt;=TODAY(),"-",($AR$2)^((TODAY()-C902-1)))</f>
        <v>-</v>
      </c>
    </row>
    <row r="903" spans="1:44" s="1" customFormat="1" ht="12" x14ac:dyDescent="0.35">
      <c r="A903" s="84"/>
      <c r="B903" s="40" t="str">
        <f t="shared" si="351"/>
        <v/>
      </c>
      <c r="C903" s="41" t="str">
        <f t="shared" si="352"/>
        <v/>
      </c>
      <c r="D903" s="28">
        <f>'I Disease Parameters'!$E$6/(1000*365)</f>
        <v>2.4383561643835616E-5</v>
      </c>
      <c r="E903" s="28">
        <f>'I Disease Parameters'!$E$7/(1000*365)</f>
        <v>1.3698630136986302E-5</v>
      </c>
      <c r="F903" s="27">
        <f>(1-'I Disease Parameters'!$E$8)/'I Disease Parameters'!$E$10</f>
        <v>0.16200000000000001</v>
      </c>
      <c r="G903" s="27">
        <f>'I Disease Parameters'!$E$8/'I Disease Parameters'!$E$11</f>
        <v>3.7999999999999999E-2</v>
      </c>
      <c r="H903" s="27">
        <f>1/'I Disease Parameters'!$E$12</f>
        <v>0.05</v>
      </c>
      <c r="I903" s="27">
        <f>'I Disease Parameters'!$E$9/'I Disease Parameters'!$E$14</f>
        <v>0</v>
      </c>
      <c r="J903" s="82">
        <f t="shared" ref="J903:J966" si="372">J902</f>
        <v>2.9622548171950012</v>
      </c>
      <c r="K903" s="60">
        <f t="shared" ref="K903:K966" si="373">K902</f>
        <v>0.96147505943347544</v>
      </c>
      <c r="L903" s="30">
        <f t="shared" ref="L903:L966" si="374">L902</f>
        <v>0.98499999999999999</v>
      </c>
      <c r="M903" s="27">
        <f>J903/'I Disease Parameters'!$E$12</f>
        <v>0.14811274085975007</v>
      </c>
      <c r="N903" s="27">
        <f>K903/'I Disease Parameters'!$E$13</f>
        <v>4.8073752971673774E-2</v>
      </c>
      <c r="O903" s="27">
        <f>L903/'I Disease Parameters'!$E$13</f>
        <v>4.9250000000000002E-2</v>
      </c>
      <c r="P903" s="27">
        <f>(1-L903)/'I Disease Parameters'!$E$13</f>
        <v>7.5000000000000067E-4</v>
      </c>
      <c r="Q903" s="19" t="str">
        <f t="shared" si="353"/>
        <v/>
      </c>
      <c r="R903" s="17" t="str">
        <f t="shared" si="354"/>
        <v/>
      </c>
      <c r="S903" s="17" t="str">
        <f t="shared" si="355"/>
        <v/>
      </c>
      <c r="T903" s="17" t="str">
        <f t="shared" si="356"/>
        <v/>
      </c>
      <c r="U903" s="17" t="str">
        <f t="shared" si="357"/>
        <v/>
      </c>
      <c r="V903" s="17" t="str">
        <f t="shared" si="358"/>
        <v/>
      </c>
      <c r="W903" s="17" t="str">
        <f t="shared" si="359"/>
        <v/>
      </c>
      <c r="X903" s="18" t="str">
        <f t="shared" si="350"/>
        <v/>
      </c>
      <c r="Y903" s="17" t="str">
        <f t="shared" si="360"/>
        <v/>
      </c>
      <c r="Z903" s="17" t="str">
        <f t="shared" si="361"/>
        <v/>
      </c>
      <c r="AA903" s="17" t="str">
        <f t="shared" si="362"/>
        <v/>
      </c>
      <c r="AB903" s="17" t="str">
        <f t="shared" si="363"/>
        <v/>
      </c>
      <c r="AC903" s="17" t="str">
        <f t="shared" si="364"/>
        <v/>
      </c>
      <c r="AD903" s="18" t="str">
        <f t="shared" si="365"/>
        <v/>
      </c>
      <c r="AE903" s="19" t="str">
        <f>IF($B903&gt;$C$1,"",p_2*$Q902*($S902/$W902)+p_3*$Q902*($T902/$W902))</f>
        <v/>
      </c>
      <c r="AF903" s="17" t="str">
        <f>IF($B903&gt;$C$1,"",p_4*$R902)</f>
        <v/>
      </c>
      <c r="AG903" s="17" t="str">
        <f>IF($B903&gt;$C$1,"",p_5*$R902)</f>
        <v/>
      </c>
      <c r="AH903" s="18" t="str">
        <f t="shared" si="366"/>
        <v/>
      </c>
      <c r="AI903" s="72"/>
      <c r="AJ903" s="73"/>
      <c r="AK903" s="73"/>
      <c r="AL903" s="72"/>
      <c r="AM903" s="73"/>
      <c r="AN903" s="73">
        <f t="shared" si="367"/>
        <v>518</v>
      </c>
      <c r="AO903" s="19" t="str">
        <f t="shared" ca="1" si="368"/>
        <v>-</v>
      </c>
      <c r="AP903" s="17" t="str">
        <f t="shared" ca="1" si="369"/>
        <v>-</v>
      </c>
      <c r="AQ903" s="17" t="str">
        <f t="shared" ca="1" si="370"/>
        <v>-</v>
      </c>
      <c r="AR903" s="66" t="str">
        <f t="shared" ca="1" si="371"/>
        <v>-</v>
      </c>
    </row>
    <row r="904" spans="1:44" s="1" customFormat="1" ht="12" x14ac:dyDescent="0.35">
      <c r="A904" s="84"/>
      <c r="B904" s="40" t="str">
        <f t="shared" si="351"/>
        <v/>
      </c>
      <c r="C904" s="41" t="str">
        <f t="shared" si="352"/>
        <v/>
      </c>
      <c r="D904" s="28">
        <f>'I Disease Parameters'!$E$6/(1000*365)</f>
        <v>2.4383561643835616E-5</v>
      </c>
      <c r="E904" s="28">
        <f>'I Disease Parameters'!$E$7/(1000*365)</f>
        <v>1.3698630136986302E-5</v>
      </c>
      <c r="F904" s="27">
        <f>(1-'I Disease Parameters'!$E$8)/'I Disease Parameters'!$E$10</f>
        <v>0.16200000000000001</v>
      </c>
      <c r="G904" s="27">
        <f>'I Disease Parameters'!$E$8/'I Disease Parameters'!$E$11</f>
        <v>3.7999999999999999E-2</v>
      </c>
      <c r="H904" s="27">
        <f>1/'I Disease Parameters'!$E$12</f>
        <v>0.05</v>
      </c>
      <c r="I904" s="27">
        <f>'I Disease Parameters'!$E$9/'I Disease Parameters'!$E$14</f>
        <v>0</v>
      </c>
      <c r="J904" s="82">
        <f t="shared" si="372"/>
        <v>2.9622548171950012</v>
      </c>
      <c r="K904" s="60">
        <f t="shared" si="373"/>
        <v>0.96147505943347544</v>
      </c>
      <c r="L904" s="30">
        <f t="shared" si="374"/>
        <v>0.98499999999999999</v>
      </c>
      <c r="M904" s="27">
        <f>J904/'I Disease Parameters'!$E$12</f>
        <v>0.14811274085975007</v>
      </c>
      <c r="N904" s="27">
        <f>K904/'I Disease Parameters'!$E$13</f>
        <v>4.8073752971673774E-2</v>
      </c>
      <c r="O904" s="27">
        <f>L904/'I Disease Parameters'!$E$13</f>
        <v>4.9250000000000002E-2</v>
      </c>
      <c r="P904" s="27">
        <f>(1-L904)/'I Disease Parameters'!$E$13</f>
        <v>7.5000000000000067E-4</v>
      </c>
      <c r="Q904" s="19" t="str">
        <f t="shared" si="353"/>
        <v/>
      </c>
      <c r="R904" s="17" t="str">
        <f t="shared" si="354"/>
        <v/>
      </c>
      <c r="S904" s="17" t="str">
        <f t="shared" si="355"/>
        <v/>
      </c>
      <c r="T904" s="17" t="str">
        <f t="shared" si="356"/>
        <v/>
      </c>
      <c r="U904" s="17" t="str">
        <f t="shared" si="357"/>
        <v/>
      </c>
      <c r="V904" s="17" t="str">
        <f t="shared" si="358"/>
        <v/>
      </c>
      <c r="W904" s="17" t="str">
        <f t="shared" si="359"/>
        <v/>
      </c>
      <c r="X904" s="18" t="str">
        <f t="shared" si="350"/>
        <v/>
      </c>
      <c r="Y904" s="17" t="str">
        <f t="shared" si="360"/>
        <v/>
      </c>
      <c r="Z904" s="17" t="str">
        <f t="shared" si="361"/>
        <v/>
      </c>
      <c r="AA904" s="17" t="str">
        <f t="shared" si="362"/>
        <v/>
      </c>
      <c r="AB904" s="17" t="str">
        <f t="shared" si="363"/>
        <v/>
      </c>
      <c r="AC904" s="17" t="str">
        <f t="shared" si="364"/>
        <v/>
      </c>
      <c r="AD904" s="18" t="str">
        <f t="shared" si="365"/>
        <v/>
      </c>
      <c r="AE904" s="19" t="str">
        <f>IF($B904&gt;$C$1,"",p_2*$Q903*($S903/$W903)+p_3*$Q903*($T903/$W903))</f>
        <v/>
      </c>
      <c r="AF904" s="17" t="str">
        <f>IF($B904&gt;$C$1,"",p_4*$R903)</f>
        <v/>
      </c>
      <c r="AG904" s="17" t="str">
        <f>IF($B904&gt;$C$1,"",p_5*$R903)</f>
        <v/>
      </c>
      <c r="AH904" s="18" t="str">
        <f t="shared" si="366"/>
        <v/>
      </c>
      <c r="AI904" s="72"/>
      <c r="AJ904" s="73"/>
      <c r="AK904" s="73"/>
      <c r="AL904" s="72"/>
      <c r="AM904" s="73"/>
      <c r="AN904" s="73">
        <f t="shared" si="367"/>
        <v>518</v>
      </c>
      <c r="AO904" s="19" t="str">
        <f t="shared" ca="1" si="368"/>
        <v>-</v>
      </c>
      <c r="AP904" s="17" t="str">
        <f t="shared" ca="1" si="369"/>
        <v>-</v>
      </c>
      <c r="AQ904" s="17" t="str">
        <f t="shared" ca="1" si="370"/>
        <v>-</v>
      </c>
      <c r="AR904" s="66" t="str">
        <f t="shared" ca="1" si="371"/>
        <v>-</v>
      </c>
    </row>
    <row r="905" spans="1:44" s="1" customFormat="1" ht="12" x14ac:dyDescent="0.35">
      <c r="A905" s="84"/>
      <c r="B905" s="40" t="str">
        <f t="shared" si="351"/>
        <v/>
      </c>
      <c r="C905" s="41" t="str">
        <f t="shared" si="352"/>
        <v/>
      </c>
      <c r="D905" s="28">
        <f>'I Disease Parameters'!$E$6/(1000*365)</f>
        <v>2.4383561643835616E-5</v>
      </c>
      <c r="E905" s="28">
        <f>'I Disease Parameters'!$E$7/(1000*365)</f>
        <v>1.3698630136986302E-5</v>
      </c>
      <c r="F905" s="27">
        <f>(1-'I Disease Parameters'!$E$8)/'I Disease Parameters'!$E$10</f>
        <v>0.16200000000000001</v>
      </c>
      <c r="G905" s="27">
        <f>'I Disease Parameters'!$E$8/'I Disease Parameters'!$E$11</f>
        <v>3.7999999999999999E-2</v>
      </c>
      <c r="H905" s="27">
        <f>1/'I Disease Parameters'!$E$12</f>
        <v>0.05</v>
      </c>
      <c r="I905" s="27">
        <f>'I Disease Parameters'!$E$9/'I Disease Parameters'!$E$14</f>
        <v>0</v>
      </c>
      <c r="J905" s="82">
        <f t="shared" si="372"/>
        <v>2.9622548171950012</v>
      </c>
      <c r="K905" s="60">
        <f t="shared" si="373"/>
        <v>0.96147505943347544</v>
      </c>
      <c r="L905" s="30">
        <f t="shared" si="374"/>
        <v>0.98499999999999999</v>
      </c>
      <c r="M905" s="27">
        <f>J905/'I Disease Parameters'!$E$12</f>
        <v>0.14811274085975007</v>
      </c>
      <c r="N905" s="27">
        <f>K905/'I Disease Parameters'!$E$13</f>
        <v>4.8073752971673774E-2</v>
      </c>
      <c r="O905" s="27">
        <f>L905/'I Disease Parameters'!$E$13</f>
        <v>4.9250000000000002E-2</v>
      </c>
      <c r="P905" s="27">
        <f>(1-L905)/'I Disease Parameters'!$E$13</f>
        <v>7.5000000000000067E-4</v>
      </c>
      <c r="Q905" s="19" t="str">
        <f t="shared" si="353"/>
        <v/>
      </c>
      <c r="R905" s="17" t="str">
        <f t="shared" si="354"/>
        <v/>
      </c>
      <c r="S905" s="17" t="str">
        <f t="shared" si="355"/>
        <v/>
      </c>
      <c r="T905" s="17" t="str">
        <f t="shared" si="356"/>
        <v/>
      </c>
      <c r="U905" s="17" t="str">
        <f t="shared" si="357"/>
        <v/>
      </c>
      <c r="V905" s="17" t="str">
        <f t="shared" si="358"/>
        <v/>
      </c>
      <c r="W905" s="17" t="str">
        <f t="shared" si="359"/>
        <v/>
      </c>
      <c r="X905" s="18" t="str">
        <f t="shared" si="350"/>
        <v/>
      </c>
      <c r="Y905" s="17" t="str">
        <f t="shared" si="360"/>
        <v/>
      </c>
      <c r="Z905" s="17" t="str">
        <f t="shared" si="361"/>
        <v/>
      </c>
      <c r="AA905" s="17" t="str">
        <f t="shared" si="362"/>
        <v/>
      </c>
      <c r="AB905" s="17" t="str">
        <f t="shared" si="363"/>
        <v/>
      </c>
      <c r="AC905" s="17" t="str">
        <f t="shared" si="364"/>
        <v/>
      </c>
      <c r="AD905" s="18" t="str">
        <f t="shared" si="365"/>
        <v/>
      </c>
      <c r="AE905" s="19" t="str">
        <f>IF($B905&gt;$C$1,"",p_2*$Q904*($S904/$W904)+p_3*$Q904*($T904/$W904))</f>
        <v/>
      </c>
      <c r="AF905" s="17" t="str">
        <f>IF($B905&gt;$C$1,"",p_4*$R904)</f>
        <v/>
      </c>
      <c r="AG905" s="17" t="str">
        <f>IF($B905&gt;$C$1,"",p_5*$R904)</f>
        <v/>
      </c>
      <c r="AH905" s="18" t="str">
        <f t="shared" si="366"/>
        <v/>
      </c>
      <c r="AI905" s="72"/>
      <c r="AJ905" s="73"/>
      <c r="AK905" s="73"/>
      <c r="AL905" s="72"/>
      <c r="AM905" s="73"/>
      <c r="AN905" s="73">
        <f t="shared" si="367"/>
        <v>518</v>
      </c>
      <c r="AO905" s="19" t="str">
        <f t="shared" ca="1" si="368"/>
        <v>-</v>
      </c>
      <c r="AP905" s="17" t="str">
        <f t="shared" ca="1" si="369"/>
        <v>-</v>
      </c>
      <c r="AQ905" s="17" t="str">
        <f t="shared" ca="1" si="370"/>
        <v>-</v>
      </c>
      <c r="AR905" s="66" t="str">
        <f t="shared" ca="1" si="371"/>
        <v>-</v>
      </c>
    </row>
    <row r="906" spans="1:44" s="1" customFormat="1" ht="12" x14ac:dyDescent="0.35">
      <c r="A906" s="84"/>
      <c r="B906" s="40" t="str">
        <f t="shared" si="351"/>
        <v/>
      </c>
      <c r="C906" s="41" t="str">
        <f t="shared" si="352"/>
        <v/>
      </c>
      <c r="D906" s="28">
        <f>'I Disease Parameters'!$E$6/(1000*365)</f>
        <v>2.4383561643835616E-5</v>
      </c>
      <c r="E906" s="28">
        <f>'I Disease Parameters'!$E$7/(1000*365)</f>
        <v>1.3698630136986302E-5</v>
      </c>
      <c r="F906" s="27">
        <f>(1-'I Disease Parameters'!$E$8)/'I Disease Parameters'!$E$10</f>
        <v>0.16200000000000001</v>
      </c>
      <c r="G906" s="27">
        <f>'I Disease Parameters'!$E$8/'I Disease Parameters'!$E$11</f>
        <v>3.7999999999999999E-2</v>
      </c>
      <c r="H906" s="27">
        <f>1/'I Disease Parameters'!$E$12</f>
        <v>0.05</v>
      </c>
      <c r="I906" s="27">
        <f>'I Disease Parameters'!$E$9/'I Disease Parameters'!$E$14</f>
        <v>0</v>
      </c>
      <c r="J906" s="82">
        <f t="shared" si="372"/>
        <v>2.9622548171950012</v>
      </c>
      <c r="K906" s="60">
        <f t="shared" si="373"/>
        <v>0.96147505943347544</v>
      </c>
      <c r="L906" s="30">
        <f t="shared" si="374"/>
        <v>0.98499999999999999</v>
      </c>
      <c r="M906" s="27">
        <f>J906/'I Disease Parameters'!$E$12</f>
        <v>0.14811274085975007</v>
      </c>
      <c r="N906" s="27">
        <f>K906/'I Disease Parameters'!$E$13</f>
        <v>4.8073752971673774E-2</v>
      </c>
      <c r="O906" s="27">
        <f>L906/'I Disease Parameters'!$E$13</f>
        <v>4.9250000000000002E-2</v>
      </c>
      <c r="P906" s="27">
        <f>(1-L906)/'I Disease Parameters'!$E$13</f>
        <v>7.5000000000000067E-4</v>
      </c>
      <c r="Q906" s="19" t="str">
        <f t="shared" si="353"/>
        <v/>
      </c>
      <c r="R906" s="17" t="str">
        <f t="shared" si="354"/>
        <v/>
      </c>
      <c r="S906" s="17" t="str">
        <f t="shared" si="355"/>
        <v/>
      </c>
      <c r="T906" s="17" t="str">
        <f t="shared" si="356"/>
        <v/>
      </c>
      <c r="U906" s="17" t="str">
        <f t="shared" si="357"/>
        <v/>
      </c>
      <c r="V906" s="17" t="str">
        <f t="shared" si="358"/>
        <v/>
      </c>
      <c r="W906" s="17" t="str">
        <f t="shared" si="359"/>
        <v/>
      </c>
      <c r="X906" s="18" t="str">
        <f t="shared" si="350"/>
        <v/>
      </c>
      <c r="Y906" s="17" t="str">
        <f t="shared" si="360"/>
        <v/>
      </c>
      <c r="Z906" s="17" t="str">
        <f t="shared" si="361"/>
        <v/>
      </c>
      <c r="AA906" s="17" t="str">
        <f t="shared" si="362"/>
        <v/>
      </c>
      <c r="AB906" s="17" t="str">
        <f t="shared" si="363"/>
        <v/>
      </c>
      <c r="AC906" s="17" t="str">
        <f t="shared" si="364"/>
        <v/>
      </c>
      <c r="AD906" s="18" t="str">
        <f t="shared" si="365"/>
        <v/>
      </c>
      <c r="AE906" s="19" t="str">
        <f>IF($B906&gt;$C$1,"",p_2*$Q905*($S905/$W905)+p_3*$Q905*($T905/$W905))</f>
        <v/>
      </c>
      <c r="AF906" s="17" t="str">
        <f>IF($B906&gt;$C$1,"",p_4*$R905)</f>
        <v/>
      </c>
      <c r="AG906" s="17" t="str">
        <f>IF($B906&gt;$C$1,"",p_5*$R905)</f>
        <v/>
      </c>
      <c r="AH906" s="18" t="str">
        <f t="shared" si="366"/>
        <v/>
      </c>
      <c r="AI906" s="72"/>
      <c r="AJ906" s="73"/>
      <c r="AK906" s="73"/>
      <c r="AL906" s="72"/>
      <c r="AM906" s="73"/>
      <c r="AN906" s="73">
        <f t="shared" si="367"/>
        <v>518</v>
      </c>
      <c r="AO906" s="19" t="str">
        <f t="shared" ca="1" si="368"/>
        <v>-</v>
      </c>
      <c r="AP906" s="17" t="str">
        <f t="shared" ca="1" si="369"/>
        <v>-</v>
      </c>
      <c r="AQ906" s="17" t="str">
        <f t="shared" ca="1" si="370"/>
        <v>-</v>
      </c>
      <c r="AR906" s="66" t="str">
        <f t="shared" ca="1" si="371"/>
        <v>-</v>
      </c>
    </row>
    <row r="907" spans="1:44" s="1" customFormat="1" ht="12" x14ac:dyDescent="0.35">
      <c r="A907" s="84"/>
      <c r="B907" s="40" t="str">
        <f t="shared" si="351"/>
        <v/>
      </c>
      <c r="C907" s="41" t="str">
        <f t="shared" si="352"/>
        <v/>
      </c>
      <c r="D907" s="28">
        <f>'I Disease Parameters'!$E$6/(1000*365)</f>
        <v>2.4383561643835616E-5</v>
      </c>
      <c r="E907" s="28">
        <f>'I Disease Parameters'!$E$7/(1000*365)</f>
        <v>1.3698630136986302E-5</v>
      </c>
      <c r="F907" s="27">
        <f>(1-'I Disease Parameters'!$E$8)/'I Disease Parameters'!$E$10</f>
        <v>0.16200000000000001</v>
      </c>
      <c r="G907" s="27">
        <f>'I Disease Parameters'!$E$8/'I Disease Parameters'!$E$11</f>
        <v>3.7999999999999999E-2</v>
      </c>
      <c r="H907" s="27">
        <f>1/'I Disease Parameters'!$E$12</f>
        <v>0.05</v>
      </c>
      <c r="I907" s="27">
        <f>'I Disease Parameters'!$E$9/'I Disease Parameters'!$E$14</f>
        <v>0</v>
      </c>
      <c r="J907" s="82">
        <f t="shared" si="372"/>
        <v>2.9622548171950012</v>
      </c>
      <c r="K907" s="60">
        <f t="shared" si="373"/>
        <v>0.96147505943347544</v>
      </c>
      <c r="L907" s="30">
        <f t="shared" si="374"/>
        <v>0.98499999999999999</v>
      </c>
      <c r="M907" s="27">
        <f>J907/'I Disease Parameters'!$E$12</f>
        <v>0.14811274085975007</v>
      </c>
      <c r="N907" s="27">
        <f>K907/'I Disease Parameters'!$E$13</f>
        <v>4.8073752971673774E-2</v>
      </c>
      <c r="O907" s="27">
        <f>L907/'I Disease Parameters'!$E$13</f>
        <v>4.9250000000000002E-2</v>
      </c>
      <c r="P907" s="27">
        <f>(1-L907)/'I Disease Parameters'!$E$13</f>
        <v>7.5000000000000067E-4</v>
      </c>
      <c r="Q907" s="19" t="str">
        <f t="shared" si="353"/>
        <v/>
      </c>
      <c r="R907" s="17" t="str">
        <f t="shared" si="354"/>
        <v/>
      </c>
      <c r="S907" s="17" t="str">
        <f t="shared" si="355"/>
        <v/>
      </c>
      <c r="T907" s="17" t="str">
        <f t="shared" si="356"/>
        <v/>
      </c>
      <c r="U907" s="17" t="str">
        <f t="shared" si="357"/>
        <v/>
      </c>
      <c r="V907" s="17" t="str">
        <f t="shared" si="358"/>
        <v/>
      </c>
      <c r="W907" s="17" t="str">
        <f t="shared" si="359"/>
        <v/>
      </c>
      <c r="X907" s="18" t="str">
        <f t="shared" si="350"/>
        <v/>
      </c>
      <c r="Y907" s="17" t="str">
        <f t="shared" si="360"/>
        <v/>
      </c>
      <c r="Z907" s="17" t="str">
        <f t="shared" si="361"/>
        <v/>
      </c>
      <c r="AA907" s="17" t="str">
        <f t="shared" si="362"/>
        <v/>
      </c>
      <c r="AB907" s="17" t="str">
        <f t="shared" si="363"/>
        <v/>
      </c>
      <c r="AC907" s="17" t="str">
        <f t="shared" si="364"/>
        <v/>
      </c>
      <c r="AD907" s="18" t="str">
        <f t="shared" si="365"/>
        <v/>
      </c>
      <c r="AE907" s="19" t="str">
        <f>IF($B907&gt;$C$1,"",p_2*$Q906*($S906/$W906)+p_3*$Q906*($T906/$W906))</f>
        <v/>
      </c>
      <c r="AF907" s="17" t="str">
        <f>IF($B907&gt;$C$1,"",p_4*$R906)</f>
        <v/>
      </c>
      <c r="AG907" s="17" t="str">
        <f>IF($B907&gt;$C$1,"",p_5*$R906)</f>
        <v/>
      </c>
      <c r="AH907" s="18" t="str">
        <f t="shared" si="366"/>
        <v/>
      </c>
      <c r="AI907" s="72"/>
      <c r="AJ907" s="73"/>
      <c r="AK907" s="73"/>
      <c r="AL907" s="72"/>
      <c r="AM907" s="73"/>
      <c r="AN907" s="73">
        <f t="shared" si="367"/>
        <v>518</v>
      </c>
      <c r="AO907" s="19" t="str">
        <f t="shared" ca="1" si="368"/>
        <v>-</v>
      </c>
      <c r="AP907" s="17" t="str">
        <f t="shared" ca="1" si="369"/>
        <v>-</v>
      </c>
      <c r="AQ907" s="17" t="str">
        <f t="shared" ca="1" si="370"/>
        <v>-</v>
      </c>
      <c r="AR907" s="66" t="str">
        <f t="shared" ca="1" si="371"/>
        <v>-</v>
      </c>
    </row>
    <row r="908" spans="1:44" s="1" customFormat="1" ht="12" x14ac:dyDescent="0.35">
      <c r="A908" s="84"/>
      <c r="B908" s="40" t="str">
        <f t="shared" si="351"/>
        <v/>
      </c>
      <c r="C908" s="41" t="str">
        <f t="shared" si="352"/>
        <v/>
      </c>
      <c r="D908" s="28">
        <f>'I Disease Parameters'!$E$6/(1000*365)</f>
        <v>2.4383561643835616E-5</v>
      </c>
      <c r="E908" s="28">
        <f>'I Disease Parameters'!$E$7/(1000*365)</f>
        <v>1.3698630136986302E-5</v>
      </c>
      <c r="F908" s="27">
        <f>(1-'I Disease Parameters'!$E$8)/'I Disease Parameters'!$E$10</f>
        <v>0.16200000000000001</v>
      </c>
      <c r="G908" s="27">
        <f>'I Disease Parameters'!$E$8/'I Disease Parameters'!$E$11</f>
        <v>3.7999999999999999E-2</v>
      </c>
      <c r="H908" s="27">
        <f>1/'I Disease Parameters'!$E$12</f>
        <v>0.05</v>
      </c>
      <c r="I908" s="27">
        <f>'I Disease Parameters'!$E$9/'I Disease Parameters'!$E$14</f>
        <v>0</v>
      </c>
      <c r="J908" s="82">
        <f t="shared" si="372"/>
        <v>2.9622548171950012</v>
      </c>
      <c r="K908" s="60">
        <f t="shared" si="373"/>
        <v>0.96147505943347544</v>
      </c>
      <c r="L908" s="30">
        <f t="shared" si="374"/>
        <v>0.98499999999999999</v>
      </c>
      <c r="M908" s="27">
        <f>J908/'I Disease Parameters'!$E$12</f>
        <v>0.14811274085975007</v>
      </c>
      <c r="N908" s="27">
        <f>K908/'I Disease Parameters'!$E$13</f>
        <v>4.8073752971673774E-2</v>
      </c>
      <c r="O908" s="27">
        <f>L908/'I Disease Parameters'!$E$13</f>
        <v>4.9250000000000002E-2</v>
      </c>
      <c r="P908" s="27">
        <f>(1-L908)/'I Disease Parameters'!$E$13</f>
        <v>7.5000000000000067E-4</v>
      </c>
      <c r="Q908" s="19" t="str">
        <f t="shared" si="353"/>
        <v/>
      </c>
      <c r="R908" s="17" t="str">
        <f t="shared" si="354"/>
        <v/>
      </c>
      <c r="S908" s="17" t="str">
        <f t="shared" si="355"/>
        <v/>
      </c>
      <c r="T908" s="17" t="str">
        <f t="shared" si="356"/>
        <v/>
      </c>
      <c r="U908" s="17" t="str">
        <f t="shared" si="357"/>
        <v/>
      </c>
      <c r="V908" s="17" t="str">
        <f t="shared" si="358"/>
        <v/>
      </c>
      <c r="W908" s="17" t="str">
        <f t="shared" si="359"/>
        <v/>
      </c>
      <c r="X908" s="18" t="str">
        <f t="shared" si="350"/>
        <v/>
      </c>
      <c r="Y908" s="17" t="str">
        <f t="shared" si="360"/>
        <v/>
      </c>
      <c r="Z908" s="17" t="str">
        <f t="shared" si="361"/>
        <v/>
      </c>
      <c r="AA908" s="17" t="str">
        <f t="shared" si="362"/>
        <v/>
      </c>
      <c r="AB908" s="17" t="str">
        <f t="shared" si="363"/>
        <v/>
      </c>
      <c r="AC908" s="17" t="str">
        <f t="shared" si="364"/>
        <v/>
      </c>
      <c r="AD908" s="18" t="str">
        <f t="shared" si="365"/>
        <v/>
      </c>
      <c r="AE908" s="19" t="str">
        <f>IF($B908&gt;$C$1,"",p_2*$Q907*($S907/$W907)+p_3*$Q907*($T907/$W907))</f>
        <v/>
      </c>
      <c r="AF908" s="17" t="str">
        <f>IF($B908&gt;$C$1,"",p_4*$R907)</f>
        <v/>
      </c>
      <c r="AG908" s="17" t="str">
        <f>IF($B908&gt;$C$1,"",p_5*$R907)</f>
        <v/>
      </c>
      <c r="AH908" s="18" t="str">
        <f t="shared" si="366"/>
        <v/>
      </c>
      <c r="AI908" s="72"/>
      <c r="AJ908" s="73"/>
      <c r="AK908" s="73"/>
      <c r="AL908" s="72"/>
      <c r="AM908" s="73"/>
      <c r="AN908" s="73">
        <f t="shared" si="367"/>
        <v>518</v>
      </c>
      <c r="AO908" s="19" t="str">
        <f t="shared" ca="1" si="368"/>
        <v>-</v>
      </c>
      <c r="AP908" s="17" t="str">
        <f t="shared" ca="1" si="369"/>
        <v>-</v>
      </c>
      <c r="AQ908" s="17" t="str">
        <f t="shared" ca="1" si="370"/>
        <v>-</v>
      </c>
      <c r="AR908" s="66" t="str">
        <f t="shared" ca="1" si="371"/>
        <v>-</v>
      </c>
    </row>
    <row r="909" spans="1:44" s="1" customFormat="1" ht="12" x14ac:dyDescent="0.35">
      <c r="A909" s="84"/>
      <c r="B909" s="40" t="str">
        <f t="shared" si="351"/>
        <v/>
      </c>
      <c r="C909" s="41" t="str">
        <f t="shared" si="352"/>
        <v/>
      </c>
      <c r="D909" s="28">
        <f>'I Disease Parameters'!$E$6/(1000*365)</f>
        <v>2.4383561643835616E-5</v>
      </c>
      <c r="E909" s="28">
        <f>'I Disease Parameters'!$E$7/(1000*365)</f>
        <v>1.3698630136986302E-5</v>
      </c>
      <c r="F909" s="27">
        <f>(1-'I Disease Parameters'!$E$8)/'I Disease Parameters'!$E$10</f>
        <v>0.16200000000000001</v>
      </c>
      <c r="G909" s="27">
        <f>'I Disease Parameters'!$E$8/'I Disease Parameters'!$E$11</f>
        <v>3.7999999999999999E-2</v>
      </c>
      <c r="H909" s="27">
        <f>1/'I Disease Parameters'!$E$12</f>
        <v>0.05</v>
      </c>
      <c r="I909" s="27">
        <f>'I Disease Parameters'!$E$9/'I Disease Parameters'!$E$14</f>
        <v>0</v>
      </c>
      <c r="J909" s="82">
        <f t="shared" si="372"/>
        <v>2.9622548171950012</v>
      </c>
      <c r="K909" s="60">
        <f t="shared" si="373"/>
        <v>0.96147505943347544</v>
      </c>
      <c r="L909" s="30">
        <f t="shared" si="374"/>
        <v>0.98499999999999999</v>
      </c>
      <c r="M909" s="27">
        <f>J909/'I Disease Parameters'!$E$12</f>
        <v>0.14811274085975007</v>
      </c>
      <c r="N909" s="27">
        <f>K909/'I Disease Parameters'!$E$13</f>
        <v>4.8073752971673774E-2</v>
      </c>
      <c r="O909" s="27">
        <f>L909/'I Disease Parameters'!$E$13</f>
        <v>4.9250000000000002E-2</v>
      </c>
      <c r="P909" s="27">
        <f>(1-L909)/'I Disease Parameters'!$E$13</f>
        <v>7.5000000000000067E-4</v>
      </c>
      <c r="Q909" s="19" t="str">
        <f t="shared" si="353"/>
        <v/>
      </c>
      <c r="R909" s="17" t="str">
        <f t="shared" si="354"/>
        <v/>
      </c>
      <c r="S909" s="17" t="str">
        <f t="shared" si="355"/>
        <v/>
      </c>
      <c r="T909" s="17" t="str">
        <f t="shared" si="356"/>
        <v/>
      </c>
      <c r="U909" s="17" t="str">
        <f t="shared" si="357"/>
        <v/>
      </c>
      <c r="V909" s="17" t="str">
        <f t="shared" si="358"/>
        <v/>
      </c>
      <c r="W909" s="17" t="str">
        <f t="shared" si="359"/>
        <v/>
      </c>
      <c r="X909" s="18" t="str">
        <f t="shared" si="350"/>
        <v/>
      </c>
      <c r="Y909" s="17" t="str">
        <f t="shared" si="360"/>
        <v/>
      </c>
      <c r="Z909" s="17" t="str">
        <f t="shared" si="361"/>
        <v/>
      </c>
      <c r="AA909" s="17" t="str">
        <f t="shared" si="362"/>
        <v/>
      </c>
      <c r="AB909" s="17" t="str">
        <f t="shared" si="363"/>
        <v/>
      </c>
      <c r="AC909" s="17" t="str">
        <f t="shared" si="364"/>
        <v/>
      </c>
      <c r="AD909" s="18" t="str">
        <f t="shared" si="365"/>
        <v/>
      </c>
      <c r="AE909" s="19" t="str">
        <f>IF($B909&gt;$C$1,"",p_2*$Q908*($S908/$W908)+p_3*$Q908*($T908/$W908))</f>
        <v/>
      </c>
      <c r="AF909" s="17" t="str">
        <f>IF($B909&gt;$C$1,"",p_4*$R908)</f>
        <v/>
      </c>
      <c r="AG909" s="17" t="str">
        <f>IF($B909&gt;$C$1,"",p_5*$R908)</f>
        <v/>
      </c>
      <c r="AH909" s="18" t="str">
        <f t="shared" si="366"/>
        <v/>
      </c>
      <c r="AI909" s="72"/>
      <c r="AJ909" s="73"/>
      <c r="AK909" s="73"/>
      <c r="AL909" s="72"/>
      <c r="AM909" s="73"/>
      <c r="AN909" s="73">
        <f t="shared" si="367"/>
        <v>518</v>
      </c>
      <c r="AO909" s="19" t="str">
        <f t="shared" ca="1" si="368"/>
        <v>-</v>
      </c>
      <c r="AP909" s="17" t="str">
        <f t="shared" ca="1" si="369"/>
        <v>-</v>
      </c>
      <c r="AQ909" s="17" t="str">
        <f t="shared" ca="1" si="370"/>
        <v>-</v>
      </c>
      <c r="AR909" s="66" t="str">
        <f t="shared" ca="1" si="371"/>
        <v>-</v>
      </c>
    </row>
    <row r="910" spans="1:44" s="1" customFormat="1" ht="12" x14ac:dyDescent="0.35">
      <c r="A910" s="84"/>
      <c r="B910" s="40" t="str">
        <f t="shared" si="351"/>
        <v/>
      </c>
      <c r="C910" s="41" t="str">
        <f t="shared" si="352"/>
        <v/>
      </c>
      <c r="D910" s="28">
        <f>'I Disease Parameters'!$E$6/(1000*365)</f>
        <v>2.4383561643835616E-5</v>
      </c>
      <c r="E910" s="28">
        <f>'I Disease Parameters'!$E$7/(1000*365)</f>
        <v>1.3698630136986302E-5</v>
      </c>
      <c r="F910" s="27">
        <f>(1-'I Disease Parameters'!$E$8)/'I Disease Parameters'!$E$10</f>
        <v>0.16200000000000001</v>
      </c>
      <c r="G910" s="27">
        <f>'I Disease Parameters'!$E$8/'I Disease Parameters'!$E$11</f>
        <v>3.7999999999999999E-2</v>
      </c>
      <c r="H910" s="27">
        <f>1/'I Disease Parameters'!$E$12</f>
        <v>0.05</v>
      </c>
      <c r="I910" s="27">
        <f>'I Disease Parameters'!$E$9/'I Disease Parameters'!$E$14</f>
        <v>0</v>
      </c>
      <c r="J910" s="82">
        <f t="shared" si="372"/>
        <v>2.9622548171950012</v>
      </c>
      <c r="K910" s="60">
        <f t="shared" si="373"/>
        <v>0.96147505943347544</v>
      </c>
      <c r="L910" s="30">
        <f t="shared" si="374"/>
        <v>0.98499999999999999</v>
      </c>
      <c r="M910" s="27">
        <f>J910/'I Disease Parameters'!$E$12</f>
        <v>0.14811274085975007</v>
      </c>
      <c r="N910" s="27">
        <f>K910/'I Disease Parameters'!$E$13</f>
        <v>4.8073752971673774E-2</v>
      </c>
      <c r="O910" s="27">
        <f>L910/'I Disease Parameters'!$E$13</f>
        <v>4.9250000000000002E-2</v>
      </c>
      <c r="P910" s="27">
        <f>(1-L910)/'I Disease Parameters'!$E$13</f>
        <v>7.5000000000000067E-4</v>
      </c>
      <c r="Q910" s="19" t="str">
        <f t="shared" si="353"/>
        <v/>
      </c>
      <c r="R910" s="17" t="str">
        <f t="shared" si="354"/>
        <v/>
      </c>
      <c r="S910" s="17" t="str">
        <f t="shared" si="355"/>
        <v/>
      </c>
      <c r="T910" s="17" t="str">
        <f t="shared" si="356"/>
        <v/>
      </c>
      <c r="U910" s="17" t="str">
        <f t="shared" si="357"/>
        <v/>
      </c>
      <c r="V910" s="17" t="str">
        <f t="shared" si="358"/>
        <v/>
      </c>
      <c r="W910" s="17" t="str">
        <f t="shared" si="359"/>
        <v/>
      </c>
      <c r="X910" s="18" t="str">
        <f t="shared" si="350"/>
        <v/>
      </c>
      <c r="Y910" s="17" t="str">
        <f t="shared" si="360"/>
        <v/>
      </c>
      <c r="Z910" s="17" t="str">
        <f t="shared" si="361"/>
        <v/>
      </c>
      <c r="AA910" s="17" t="str">
        <f t="shared" si="362"/>
        <v/>
      </c>
      <c r="AB910" s="17" t="str">
        <f t="shared" si="363"/>
        <v/>
      </c>
      <c r="AC910" s="17" t="str">
        <f t="shared" si="364"/>
        <v/>
      </c>
      <c r="AD910" s="18" t="str">
        <f t="shared" si="365"/>
        <v/>
      </c>
      <c r="AE910" s="19" t="str">
        <f>IF($B910&gt;$C$1,"",p_2*$Q909*($S909/$W909)+p_3*$Q909*($T909/$W909))</f>
        <v/>
      </c>
      <c r="AF910" s="17" t="str">
        <f>IF($B910&gt;$C$1,"",p_4*$R909)</f>
        <v/>
      </c>
      <c r="AG910" s="17" t="str">
        <f>IF($B910&gt;$C$1,"",p_5*$R909)</f>
        <v/>
      </c>
      <c r="AH910" s="18" t="str">
        <f t="shared" si="366"/>
        <v/>
      </c>
      <c r="AI910" s="72"/>
      <c r="AJ910" s="73"/>
      <c r="AK910" s="73"/>
      <c r="AL910" s="72"/>
      <c r="AM910" s="73"/>
      <c r="AN910" s="73">
        <f t="shared" si="367"/>
        <v>518</v>
      </c>
      <c r="AO910" s="19" t="str">
        <f t="shared" ca="1" si="368"/>
        <v>-</v>
      </c>
      <c r="AP910" s="17" t="str">
        <f t="shared" ca="1" si="369"/>
        <v>-</v>
      </c>
      <c r="AQ910" s="17" t="str">
        <f t="shared" ca="1" si="370"/>
        <v>-</v>
      </c>
      <c r="AR910" s="66" t="str">
        <f t="shared" ca="1" si="371"/>
        <v>-</v>
      </c>
    </row>
    <row r="911" spans="1:44" s="1" customFormat="1" ht="12" x14ac:dyDescent="0.35">
      <c r="A911" s="84"/>
      <c r="B911" s="40" t="str">
        <f t="shared" si="351"/>
        <v/>
      </c>
      <c r="C911" s="41" t="str">
        <f t="shared" si="352"/>
        <v/>
      </c>
      <c r="D911" s="28">
        <f>'I Disease Parameters'!$E$6/(1000*365)</f>
        <v>2.4383561643835616E-5</v>
      </c>
      <c r="E911" s="28">
        <f>'I Disease Parameters'!$E$7/(1000*365)</f>
        <v>1.3698630136986302E-5</v>
      </c>
      <c r="F911" s="27">
        <f>(1-'I Disease Parameters'!$E$8)/'I Disease Parameters'!$E$10</f>
        <v>0.16200000000000001</v>
      </c>
      <c r="G911" s="27">
        <f>'I Disease Parameters'!$E$8/'I Disease Parameters'!$E$11</f>
        <v>3.7999999999999999E-2</v>
      </c>
      <c r="H911" s="27">
        <f>1/'I Disease Parameters'!$E$12</f>
        <v>0.05</v>
      </c>
      <c r="I911" s="27">
        <f>'I Disease Parameters'!$E$9/'I Disease Parameters'!$E$14</f>
        <v>0</v>
      </c>
      <c r="J911" s="82">
        <f t="shared" si="372"/>
        <v>2.9622548171950012</v>
      </c>
      <c r="K911" s="60">
        <f t="shared" si="373"/>
        <v>0.96147505943347544</v>
      </c>
      <c r="L911" s="30">
        <f t="shared" si="374"/>
        <v>0.98499999999999999</v>
      </c>
      <c r="M911" s="27">
        <f>J911/'I Disease Parameters'!$E$12</f>
        <v>0.14811274085975007</v>
      </c>
      <c r="N911" s="27">
        <f>K911/'I Disease Parameters'!$E$13</f>
        <v>4.8073752971673774E-2</v>
      </c>
      <c r="O911" s="27">
        <f>L911/'I Disease Parameters'!$E$13</f>
        <v>4.9250000000000002E-2</v>
      </c>
      <c r="P911" s="27">
        <f>(1-L911)/'I Disease Parameters'!$E$13</f>
        <v>7.5000000000000067E-4</v>
      </c>
      <c r="Q911" s="19" t="str">
        <f t="shared" si="353"/>
        <v/>
      </c>
      <c r="R911" s="17" t="str">
        <f t="shared" si="354"/>
        <v/>
      </c>
      <c r="S911" s="17" t="str">
        <f t="shared" si="355"/>
        <v/>
      </c>
      <c r="T911" s="17" t="str">
        <f t="shared" si="356"/>
        <v/>
      </c>
      <c r="U911" s="17" t="str">
        <f t="shared" si="357"/>
        <v/>
      </c>
      <c r="V911" s="17" t="str">
        <f t="shared" si="358"/>
        <v/>
      </c>
      <c r="W911" s="17" t="str">
        <f t="shared" si="359"/>
        <v/>
      </c>
      <c r="X911" s="18" t="str">
        <f t="shared" si="350"/>
        <v/>
      </c>
      <c r="Y911" s="17" t="str">
        <f t="shared" si="360"/>
        <v/>
      </c>
      <c r="Z911" s="17" t="str">
        <f t="shared" si="361"/>
        <v/>
      </c>
      <c r="AA911" s="17" t="str">
        <f t="shared" si="362"/>
        <v/>
      </c>
      <c r="AB911" s="17" t="str">
        <f t="shared" si="363"/>
        <v/>
      </c>
      <c r="AC911" s="17" t="str">
        <f t="shared" si="364"/>
        <v/>
      </c>
      <c r="AD911" s="18" t="str">
        <f t="shared" si="365"/>
        <v/>
      </c>
      <c r="AE911" s="19" t="str">
        <f>IF($B911&gt;$C$1,"",p_2*$Q910*($S910/$W910)+p_3*$Q910*($T910/$W910))</f>
        <v/>
      </c>
      <c r="AF911" s="17" t="str">
        <f>IF($B911&gt;$C$1,"",p_4*$R910)</f>
        <v/>
      </c>
      <c r="AG911" s="17" t="str">
        <f>IF($B911&gt;$C$1,"",p_5*$R910)</f>
        <v/>
      </c>
      <c r="AH911" s="18" t="str">
        <f t="shared" si="366"/>
        <v/>
      </c>
      <c r="AI911" s="72"/>
      <c r="AJ911" s="73"/>
      <c r="AK911" s="73"/>
      <c r="AL911" s="72"/>
      <c r="AM911" s="73"/>
      <c r="AN911" s="73">
        <f t="shared" si="367"/>
        <v>518</v>
      </c>
      <c r="AO911" s="19" t="str">
        <f t="shared" ca="1" si="368"/>
        <v>-</v>
      </c>
      <c r="AP911" s="17" t="str">
        <f t="shared" ca="1" si="369"/>
        <v>-</v>
      </c>
      <c r="AQ911" s="17" t="str">
        <f t="shared" ca="1" si="370"/>
        <v>-</v>
      </c>
      <c r="AR911" s="66" t="str">
        <f t="shared" ca="1" si="371"/>
        <v>-</v>
      </c>
    </row>
    <row r="912" spans="1:44" s="1" customFormat="1" ht="12" x14ac:dyDescent="0.35">
      <c r="A912" s="84"/>
      <c r="B912" s="40" t="str">
        <f t="shared" si="351"/>
        <v/>
      </c>
      <c r="C912" s="41" t="str">
        <f t="shared" si="352"/>
        <v/>
      </c>
      <c r="D912" s="28">
        <f>'I Disease Parameters'!$E$6/(1000*365)</f>
        <v>2.4383561643835616E-5</v>
      </c>
      <c r="E912" s="28">
        <f>'I Disease Parameters'!$E$7/(1000*365)</f>
        <v>1.3698630136986302E-5</v>
      </c>
      <c r="F912" s="27">
        <f>(1-'I Disease Parameters'!$E$8)/'I Disease Parameters'!$E$10</f>
        <v>0.16200000000000001</v>
      </c>
      <c r="G912" s="27">
        <f>'I Disease Parameters'!$E$8/'I Disease Parameters'!$E$11</f>
        <v>3.7999999999999999E-2</v>
      </c>
      <c r="H912" s="27">
        <f>1/'I Disease Parameters'!$E$12</f>
        <v>0.05</v>
      </c>
      <c r="I912" s="27">
        <f>'I Disease Parameters'!$E$9/'I Disease Parameters'!$E$14</f>
        <v>0</v>
      </c>
      <c r="J912" s="82">
        <f t="shared" si="372"/>
        <v>2.9622548171950012</v>
      </c>
      <c r="K912" s="60">
        <f t="shared" si="373"/>
        <v>0.96147505943347544</v>
      </c>
      <c r="L912" s="30">
        <f t="shared" si="374"/>
        <v>0.98499999999999999</v>
      </c>
      <c r="M912" s="27">
        <f>J912/'I Disease Parameters'!$E$12</f>
        <v>0.14811274085975007</v>
      </c>
      <c r="N912" s="27">
        <f>K912/'I Disease Parameters'!$E$13</f>
        <v>4.8073752971673774E-2</v>
      </c>
      <c r="O912" s="27">
        <f>L912/'I Disease Parameters'!$E$13</f>
        <v>4.9250000000000002E-2</v>
      </c>
      <c r="P912" s="27">
        <f>(1-L912)/'I Disease Parameters'!$E$13</f>
        <v>7.5000000000000067E-4</v>
      </c>
      <c r="Q912" s="19" t="str">
        <f t="shared" si="353"/>
        <v/>
      </c>
      <c r="R912" s="17" t="str">
        <f t="shared" si="354"/>
        <v/>
      </c>
      <c r="S912" s="17" t="str">
        <f t="shared" si="355"/>
        <v/>
      </c>
      <c r="T912" s="17" t="str">
        <f t="shared" si="356"/>
        <v/>
      </c>
      <c r="U912" s="17" t="str">
        <f t="shared" si="357"/>
        <v/>
      </c>
      <c r="V912" s="17" t="str">
        <f t="shared" si="358"/>
        <v/>
      </c>
      <c r="W912" s="17" t="str">
        <f t="shared" si="359"/>
        <v/>
      </c>
      <c r="X912" s="18" t="str">
        <f t="shared" si="350"/>
        <v/>
      </c>
      <c r="Y912" s="17" t="str">
        <f t="shared" si="360"/>
        <v/>
      </c>
      <c r="Z912" s="17" t="str">
        <f t="shared" si="361"/>
        <v/>
      </c>
      <c r="AA912" s="17" t="str">
        <f t="shared" si="362"/>
        <v/>
      </c>
      <c r="AB912" s="17" t="str">
        <f t="shared" si="363"/>
        <v/>
      </c>
      <c r="AC912" s="17" t="str">
        <f t="shared" si="364"/>
        <v/>
      </c>
      <c r="AD912" s="18" t="str">
        <f t="shared" si="365"/>
        <v/>
      </c>
      <c r="AE912" s="19" t="str">
        <f>IF($B912&gt;$C$1,"",p_2*$Q911*($S911/$W911)+p_3*$Q911*($T911/$W911))</f>
        <v/>
      </c>
      <c r="AF912" s="17" t="str">
        <f>IF($B912&gt;$C$1,"",p_4*$R911)</f>
        <v/>
      </c>
      <c r="AG912" s="17" t="str">
        <f>IF($B912&gt;$C$1,"",p_5*$R911)</f>
        <v/>
      </c>
      <c r="AH912" s="18" t="str">
        <f t="shared" si="366"/>
        <v/>
      </c>
      <c r="AI912" s="72"/>
      <c r="AJ912" s="73"/>
      <c r="AK912" s="73"/>
      <c r="AL912" s="72"/>
      <c r="AM912" s="73"/>
      <c r="AN912" s="73">
        <f t="shared" si="367"/>
        <v>518</v>
      </c>
      <c r="AO912" s="19" t="str">
        <f t="shared" ca="1" si="368"/>
        <v>-</v>
      </c>
      <c r="AP912" s="17" t="str">
        <f t="shared" ca="1" si="369"/>
        <v>-</v>
      </c>
      <c r="AQ912" s="17" t="str">
        <f t="shared" ca="1" si="370"/>
        <v>-</v>
      </c>
      <c r="AR912" s="66" t="str">
        <f t="shared" ca="1" si="371"/>
        <v>-</v>
      </c>
    </row>
    <row r="913" spans="1:44" s="1" customFormat="1" ht="12" x14ac:dyDescent="0.35">
      <c r="A913" s="84"/>
      <c r="B913" s="40" t="str">
        <f t="shared" si="351"/>
        <v/>
      </c>
      <c r="C913" s="41" t="str">
        <f t="shared" si="352"/>
        <v/>
      </c>
      <c r="D913" s="28">
        <f>'I Disease Parameters'!$E$6/(1000*365)</f>
        <v>2.4383561643835616E-5</v>
      </c>
      <c r="E913" s="28">
        <f>'I Disease Parameters'!$E$7/(1000*365)</f>
        <v>1.3698630136986302E-5</v>
      </c>
      <c r="F913" s="27">
        <f>(1-'I Disease Parameters'!$E$8)/'I Disease Parameters'!$E$10</f>
        <v>0.16200000000000001</v>
      </c>
      <c r="G913" s="27">
        <f>'I Disease Parameters'!$E$8/'I Disease Parameters'!$E$11</f>
        <v>3.7999999999999999E-2</v>
      </c>
      <c r="H913" s="27">
        <f>1/'I Disease Parameters'!$E$12</f>
        <v>0.05</v>
      </c>
      <c r="I913" s="27">
        <f>'I Disease Parameters'!$E$9/'I Disease Parameters'!$E$14</f>
        <v>0</v>
      </c>
      <c r="J913" s="82">
        <f t="shared" si="372"/>
        <v>2.9622548171950012</v>
      </c>
      <c r="K913" s="60">
        <f t="shared" si="373"/>
        <v>0.96147505943347544</v>
      </c>
      <c r="L913" s="30">
        <f t="shared" si="374"/>
        <v>0.98499999999999999</v>
      </c>
      <c r="M913" s="27">
        <f>J913/'I Disease Parameters'!$E$12</f>
        <v>0.14811274085975007</v>
      </c>
      <c r="N913" s="27">
        <f>K913/'I Disease Parameters'!$E$13</f>
        <v>4.8073752971673774E-2</v>
      </c>
      <c r="O913" s="27">
        <f>L913/'I Disease Parameters'!$E$13</f>
        <v>4.9250000000000002E-2</v>
      </c>
      <c r="P913" s="27">
        <f>(1-L913)/'I Disease Parameters'!$E$13</f>
        <v>7.5000000000000067E-4</v>
      </c>
      <c r="Q913" s="19" t="str">
        <f t="shared" si="353"/>
        <v/>
      </c>
      <c r="R913" s="17" t="str">
        <f t="shared" si="354"/>
        <v/>
      </c>
      <c r="S913" s="17" t="str">
        <f t="shared" si="355"/>
        <v/>
      </c>
      <c r="T913" s="17" t="str">
        <f t="shared" si="356"/>
        <v/>
      </c>
      <c r="U913" s="17" t="str">
        <f t="shared" si="357"/>
        <v/>
      </c>
      <c r="V913" s="17" t="str">
        <f t="shared" si="358"/>
        <v/>
      </c>
      <c r="W913" s="17" t="str">
        <f t="shared" si="359"/>
        <v/>
      </c>
      <c r="X913" s="18" t="str">
        <f t="shared" si="350"/>
        <v/>
      </c>
      <c r="Y913" s="17" t="str">
        <f t="shared" si="360"/>
        <v/>
      </c>
      <c r="Z913" s="17" t="str">
        <f t="shared" si="361"/>
        <v/>
      </c>
      <c r="AA913" s="17" t="str">
        <f t="shared" si="362"/>
        <v/>
      </c>
      <c r="AB913" s="17" t="str">
        <f t="shared" si="363"/>
        <v/>
      </c>
      <c r="AC913" s="17" t="str">
        <f t="shared" si="364"/>
        <v/>
      </c>
      <c r="AD913" s="18" t="str">
        <f t="shared" si="365"/>
        <v/>
      </c>
      <c r="AE913" s="19" t="str">
        <f>IF($B913&gt;$C$1,"",p_2*$Q912*($S912/$W912)+p_3*$Q912*($T912/$W912))</f>
        <v/>
      </c>
      <c r="AF913" s="17" t="str">
        <f>IF($B913&gt;$C$1,"",p_4*$R912)</f>
        <v/>
      </c>
      <c r="AG913" s="17" t="str">
        <f>IF($B913&gt;$C$1,"",p_5*$R912)</f>
        <v/>
      </c>
      <c r="AH913" s="18" t="str">
        <f t="shared" si="366"/>
        <v/>
      </c>
      <c r="AI913" s="72"/>
      <c r="AJ913" s="73"/>
      <c r="AK913" s="73"/>
      <c r="AL913" s="72"/>
      <c r="AM913" s="73"/>
      <c r="AN913" s="73">
        <f t="shared" si="367"/>
        <v>518</v>
      </c>
      <c r="AO913" s="19" t="str">
        <f t="shared" ca="1" si="368"/>
        <v>-</v>
      </c>
      <c r="AP913" s="17" t="str">
        <f t="shared" ca="1" si="369"/>
        <v>-</v>
      </c>
      <c r="AQ913" s="17" t="str">
        <f t="shared" ca="1" si="370"/>
        <v>-</v>
      </c>
      <c r="AR913" s="66" t="str">
        <f t="shared" ca="1" si="371"/>
        <v>-</v>
      </c>
    </row>
    <row r="914" spans="1:44" s="1" customFormat="1" ht="12" x14ac:dyDescent="0.35">
      <c r="A914" s="84"/>
      <c r="B914" s="40" t="str">
        <f t="shared" si="351"/>
        <v/>
      </c>
      <c r="C914" s="41" t="str">
        <f t="shared" si="352"/>
        <v/>
      </c>
      <c r="D914" s="28">
        <f>'I Disease Parameters'!$E$6/(1000*365)</f>
        <v>2.4383561643835616E-5</v>
      </c>
      <c r="E914" s="28">
        <f>'I Disease Parameters'!$E$7/(1000*365)</f>
        <v>1.3698630136986302E-5</v>
      </c>
      <c r="F914" s="27">
        <f>(1-'I Disease Parameters'!$E$8)/'I Disease Parameters'!$E$10</f>
        <v>0.16200000000000001</v>
      </c>
      <c r="G914" s="27">
        <f>'I Disease Parameters'!$E$8/'I Disease Parameters'!$E$11</f>
        <v>3.7999999999999999E-2</v>
      </c>
      <c r="H914" s="27">
        <f>1/'I Disease Parameters'!$E$12</f>
        <v>0.05</v>
      </c>
      <c r="I914" s="27">
        <f>'I Disease Parameters'!$E$9/'I Disease Parameters'!$E$14</f>
        <v>0</v>
      </c>
      <c r="J914" s="82">
        <f t="shared" si="372"/>
        <v>2.9622548171950012</v>
      </c>
      <c r="K914" s="60">
        <f t="shared" si="373"/>
        <v>0.96147505943347544</v>
      </c>
      <c r="L914" s="30">
        <f t="shared" si="374"/>
        <v>0.98499999999999999</v>
      </c>
      <c r="M914" s="27">
        <f>J914/'I Disease Parameters'!$E$12</f>
        <v>0.14811274085975007</v>
      </c>
      <c r="N914" s="27">
        <f>K914/'I Disease Parameters'!$E$13</f>
        <v>4.8073752971673774E-2</v>
      </c>
      <c r="O914" s="27">
        <f>L914/'I Disease Parameters'!$E$13</f>
        <v>4.9250000000000002E-2</v>
      </c>
      <c r="P914" s="27">
        <f>(1-L914)/'I Disease Parameters'!$E$13</f>
        <v>7.5000000000000067E-4</v>
      </c>
      <c r="Q914" s="19" t="str">
        <f t="shared" si="353"/>
        <v/>
      </c>
      <c r="R914" s="17" t="str">
        <f t="shared" si="354"/>
        <v/>
      </c>
      <c r="S914" s="17" t="str">
        <f t="shared" si="355"/>
        <v/>
      </c>
      <c r="T914" s="17" t="str">
        <f t="shared" si="356"/>
        <v/>
      </c>
      <c r="U914" s="17" t="str">
        <f t="shared" si="357"/>
        <v/>
      </c>
      <c r="V914" s="17" t="str">
        <f t="shared" si="358"/>
        <v/>
      </c>
      <c r="W914" s="17" t="str">
        <f t="shared" si="359"/>
        <v/>
      </c>
      <c r="X914" s="18" t="str">
        <f t="shared" si="350"/>
        <v/>
      </c>
      <c r="Y914" s="17" t="str">
        <f t="shared" si="360"/>
        <v/>
      </c>
      <c r="Z914" s="17" t="str">
        <f t="shared" si="361"/>
        <v/>
      </c>
      <c r="AA914" s="17" t="str">
        <f t="shared" si="362"/>
        <v/>
      </c>
      <c r="AB914" s="17" t="str">
        <f t="shared" si="363"/>
        <v/>
      </c>
      <c r="AC914" s="17" t="str">
        <f t="shared" si="364"/>
        <v/>
      </c>
      <c r="AD914" s="18" t="str">
        <f t="shared" si="365"/>
        <v/>
      </c>
      <c r="AE914" s="19" t="str">
        <f>IF($B914&gt;$C$1,"",p_2*$Q913*($S913/$W913)+p_3*$Q913*($T913/$W913))</f>
        <v/>
      </c>
      <c r="AF914" s="17" t="str">
        <f>IF($B914&gt;$C$1,"",p_4*$R913)</f>
        <v/>
      </c>
      <c r="AG914" s="17" t="str">
        <f>IF($B914&gt;$C$1,"",p_5*$R913)</f>
        <v/>
      </c>
      <c r="AH914" s="18" t="str">
        <f t="shared" si="366"/>
        <v/>
      </c>
      <c r="AI914" s="72"/>
      <c r="AJ914" s="73"/>
      <c r="AK914" s="73"/>
      <c r="AL914" s="72"/>
      <c r="AM914" s="73"/>
      <c r="AN914" s="73">
        <f t="shared" si="367"/>
        <v>518</v>
      </c>
      <c r="AO914" s="19" t="str">
        <f t="shared" ca="1" si="368"/>
        <v>-</v>
      </c>
      <c r="AP914" s="17" t="str">
        <f t="shared" ca="1" si="369"/>
        <v>-</v>
      </c>
      <c r="AQ914" s="17" t="str">
        <f t="shared" ca="1" si="370"/>
        <v>-</v>
      </c>
      <c r="AR914" s="66" t="str">
        <f t="shared" ca="1" si="371"/>
        <v>-</v>
      </c>
    </row>
    <row r="915" spans="1:44" s="1" customFormat="1" ht="12" x14ac:dyDescent="0.35">
      <c r="A915" s="84"/>
      <c r="B915" s="40" t="str">
        <f t="shared" si="351"/>
        <v/>
      </c>
      <c r="C915" s="41" t="str">
        <f t="shared" si="352"/>
        <v/>
      </c>
      <c r="D915" s="28">
        <f>'I Disease Parameters'!$E$6/(1000*365)</f>
        <v>2.4383561643835616E-5</v>
      </c>
      <c r="E915" s="28">
        <f>'I Disease Parameters'!$E$7/(1000*365)</f>
        <v>1.3698630136986302E-5</v>
      </c>
      <c r="F915" s="27">
        <f>(1-'I Disease Parameters'!$E$8)/'I Disease Parameters'!$E$10</f>
        <v>0.16200000000000001</v>
      </c>
      <c r="G915" s="27">
        <f>'I Disease Parameters'!$E$8/'I Disease Parameters'!$E$11</f>
        <v>3.7999999999999999E-2</v>
      </c>
      <c r="H915" s="27">
        <f>1/'I Disease Parameters'!$E$12</f>
        <v>0.05</v>
      </c>
      <c r="I915" s="27">
        <f>'I Disease Parameters'!$E$9/'I Disease Parameters'!$E$14</f>
        <v>0</v>
      </c>
      <c r="J915" s="82">
        <f t="shared" si="372"/>
        <v>2.9622548171950012</v>
      </c>
      <c r="K915" s="60">
        <f t="shared" si="373"/>
        <v>0.96147505943347544</v>
      </c>
      <c r="L915" s="30">
        <f t="shared" si="374"/>
        <v>0.98499999999999999</v>
      </c>
      <c r="M915" s="27">
        <f>J915/'I Disease Parameters'!$E$12</f>
        <v>0.14811274085975007</v>
      </c>
      <c r="N915" s="27">
        <f>K915/'I Disease Parameters'!$E$13</f>
        <v>4.8073752971673774E-2</v>
      </c>
      <c r="O915" s="27">
        <f>L915/'I Disease Parameters'!$E$13</f>
        <v>4.9250000000000002E-2</v>
      </c>
      <c r="P915" s="27">
        <f>(1-L915)/'I Disease Parameters'!$E$13</f>
        <v>7.5000000000000067E-4</v>
      </c>
      <c r="Q915" s="19" t="str">
        <f t="shared" si="353"/>
        <v/>
      </c>
      <c r="R915" s="17" t="str">
        <f t="shared" si="354"/>
        <v/>
      </c>
      <c r="S915" s="17" t="str">
        <f t="shared" si="355"/>
        <v/>
      </c>
      <c r="T915" s="17" t="str">
        <f t="shared" si="356"/>
        <v/>
      </c>
      <c r="U915" s="17" t="str">
        <f t="shared" si="357"/>
        <v/>
      </c>
      <c r="V915" s="17" t="str">
        <f t="shared" si="358"/>
        <v/>
      </c>
      <c r="W915" s="17" t="str">
        <f t="shared" si="359"/>
        <v/>
      </c>
      <c r="X915" s="18" t="str">
        <f t="shared" si="350"/>
        <v/>
      </c>
      <c r="Y915" s="17" t="str">
        <f t="shared" si="360"/>
        <v/>
      </c>
      <c r="Z915" s="17" t="str">
        <f t="shared" si="361"/>
        <v/>
      </c>
      <c r="AA915" s="17" t="str">
        <f t="shared" si="362"/>
        <v/>
      </c>
      <c r="AB915" s="17" t="str">
        <f t="shared" si="363"/>
        <v/>
      </c>
      <c r="AC915" s="17" t="str">
        <f t="shared" si="364"/>
        <v/>
      </c>
      <c r="AD915" s="18" t="str">
        <f t="shared" si="365"/>
        <v/>
      </c>
      <c r="AE915" s="19" t="str">
        <f>IF($B915&gt;$C$1,"",p_2*$Q914*($S914/$W914)+p_3*$Q914*($T914/$W914))</f>
        <v/>
      </c>
      <c r="AF915" s="17" t="str">
        <f>IF($B915&gt;$C$1,"",p_4*$R914)</f>
        <v/>
      </c>
      <c r="AG915" s="17" t="str">
        <f>IF($B915&gt;$C$1,"",p_5*$R914)</f>
        <v/>
      </c>
      <c r="AH915" s="18" t="str">
        <f t="shared" si="366"/>
        <v/>
      </c>
      <c r="AI915" s="72"/>
      <c r="AJ915" s="73"/>
      <c r="AK915" s="73"/>
      <c r="AL915" s="72"/>
      <c r="AM915" s="73"/>
      <c r="AN915" s="73">
        <f t="shared" si="367"/>
        <v>518</v>
      </c>
      <c r="AO915" s="19" t="str">
        <f t="shared" ca="1" si="368"/>
        <v>-</v>
      </c>
      <c r="AP915" s="17" t="str">
        <f t="shared" ca="1" si="369"/>
        <v>-</v>
      </c>
      <c r="AQ915" s="17" t="str">
        <f t="shared" ca="1" si="370"/>
        <v>-</v>
      </c>
      <c r="AR915" s="66" t="str">
        <f t="shared" ca="1" si="371"/>
        <v>-</v>
      </c>
    </row>
    <row r="916" spans="1:44" s="1" customFormat="1" ht="12" x14ac:dyDescent="0.35">
      <c r="A916" s="84"/>
      <c r="B916" s="40" t="str">
        <f t="shared" si="351"/>
        <v/>
      </c>
      <c r="C916" s="41" t="str">
        <f t="shared" si="352"/>
        <v/>
      </c>
      <c r="D916" s="28">
        <f>'I Disease Parameters'!$E$6/(1000*365)</f>
        <v>2.4383561643835616E-5</v>
      </c>
      <c r="E916" s="28">
        <f>'I Disease Parameters'!$E$7/(1000*365)</f>
        <v>1.3698630136986302E-5</v>
      </c>
      <c r="F916" s="27">
        <f>(1-'I Disease Parameters'!$E$8)/'I Disease Parameters'!$E$10</f>
        <v>0.16200000000000001</v>
      </c>
      <c r="G916" s="27">
        <f>'I Disease Parameters'!$E$8/'I Disease Parameters'!$E$11</f>
        <v>3.7999999999999999E-2</v>
      </c>
      <c r="H916" s="27">
        <f>1/'I Disease Parameters'!$E$12</f>
        <v>0.05</v>
      </c>
      <c r="I916" s="27">
        <f>'I Disease Parameters'!$E$9/'I Disease Parameters'!$E$14</f>
        <v>0</v>
      </c>
      <c r="J916" s="82">
        <f t="shared" si="372"/>
        <v>2.9622548171950012</v>
      </c>
      <c r="K916" s="60">
        <f t="shared" si="373"/>
        <v>0.96147505943347544</v>
      </c>
      <c r="L916" s="30">
        <f t="shared" si="374"/>
        <v>0.98499999999999999</v>
      </c>
      <c r="M916" s="27">
        <f>J916/'I Disease Parameters'!$E$12</f>
        <v>0.14811274085975007</v>
      </c>
      <c r="N916" s="27">
        <f>K916/'I Disease Parameters'!$E$13</f>
        <v>4.8073752971673774E-2</v>
      </c>
      <c r="O916" s="27">
        <f>L916/'I Disease Parameters'!$E$13</f>
        <v>4.9250000000000002E-2</v>
      </c>
      <c r="P916" s="27">
        <f>(1-L916)/'I Disease Parameters'!$E$13</f>
        <v>7.5000000000000067E-4</v>
      </c>
      <c r="Q916" s="19" t="str">
        <f t="shared" si="353"/>
        <v/>
      </c>
      <c r="R916" s="17" t="str">
        <f t="shared" si="354"/>
        <v/>
      </c>
      <c r="S916" s="17" t="str">
        <f t="shared" si="355"/>
        <v/>
      </c>
      <c r="T916" s="17" t="str">
        <f t="shared" si="356"/>
        <v/>
      </c>
      <c r="U916" s="17" t="str">
        <f t="shared" si="357"/>
        <v/>
      </c>
      <c r="V916" s="17" t="str">
        <f t="shared" si="358"/>
        <v/>
      </c>
      <c r="W916" s="17" t="str">
        <f t="shared" si="359"/>
        <v/>
      </c>
      <c r="X916" s="18" t="str">
        <f t="shared" si="350"/>
        <v/>
      </c>
      <c r="Y916" s="17" t="str">
        <f t="shared" si="360"/>
        <v/>
      </c>
      <c r="Z916" s="17" t="str">
        <f t="shared" si="361"/>
        <v/>
      </c>
      <c r="AA916" s="17" t="str">
        <f t="shared" si="362"/>
        <v/>
      </c>
      <c r="AB916" s="17" t="str">
        <f t="shared" si="363"/>
        <v/>
      </c>
      <c r="AC916" s="17" t="str">
        <f t="shared" si="364"/>
        <v/>
      </c>
      <c r="AD916" s="18" t="str">
        <f t="shared" si="365"/>
        <v/>
      </c>
      <c r="AE916" s="19" t="str">
        <f>IF($B916&gt;$C$1,"",p_2*$Q915*($S915/$W915)+p_3*$Q915*($T915/$W915))</f>
        <v/>
      </c>
      <c r="AF916" s="17" t="str">
        <f>IF($B916&gt;$C$1,"",p_4*$R915)</f>
        <v/>
      </c>
      <c r="AG916" s="17" t="str">
        <f>IF($B916&gt;$C$1,"",p_5*$R915)</f>
        <v/>
      </c>
      <c r="AH916" s="18" t="str">
        <f t="shared" si="366"/>
        <v/>
      </c>
      <c r="AI916" s="72"/>
      <c r="AJ916" s="73"/>
      <c r="AK916" s="73"/>
      <c r="AL916" s="72"/>
      <c r="AM916" s="73"/>
      <c r="AN916" s="73">
        <f t="shared" si="367"/>
        <v>518</v>
      </c>
      <c r="AO916" s="19" t="str">
        <f t="shared" ca="1" si="368"/>
        <v>-</v>
      </c>
      <c r="AP916" s="17" t="str">
        <f t="shared" ca="1" si="369"/>
        <v>-</v>
      </c>
      <c r="AQ916" s="17" t="str">
        <f t="shared" ca="1" si="370"/>
        <v>-</v>
      </c>
      <c r="AR916" s="66" t="str">
        <f t="shared" ca="1" si="371"/>
        <v>-</v>
      </c>
    </row>
    <row r="917" spans="1:44" s="1" customFormat="1" ht="12" x14ac:dyDescent="0.35">
      <c r="A917" s="84"/>
      <c r="B917" s="40" t="str">
        <f t="shared" si="351"/>
        <v/>
      </c>
      <c r="C917" s="41" t="str">
        <f t="shared" si="352"/>
        <v/>
      </c>
      <c r="D917" s="28">
        <f>'I Disease Parameters'!$E$6/(1000*365)</f>
        <v>2.4383561643835616E-5</v>
      </c>
      <c r="E917" s="28">
        <f>'I Disease Parameters'!$E$7/(1000*365)</f>
        <v>1.3698630136986302E-5</v>
      </c>
      <c r="F917" s="27">
        <f>(1-'I Disease Parameters'!$E$8)/'I Disease Parameters'!$E$10</f>
        <v>0.16200000000000001</v>
      </c>
      <c r="G917" s="27">
        <f>'I Disease Parameters'!$E$8/'I Disease Parameters'!$E$11</f>
        <v>3.7999999999999999E-2</v>
      </c>
      <c r="H917" s="27">
        <f>1/'I Disease Parameters'!$E$12</f>
        <v>0.05</v>
      </c>
      <c r="I917" s="27">
        <f>'I Disease Parameters'!$E$9/'I Disease Parameters'!$E$14</f>
        <v>0</v>
      </c>
      <c r="J917" s="82">
        <f t="shared" si="372"/>
        <v>2.9622548171950012</v>
      </c>
      <c r="K917" s="60">
        <f t="shared" si="373"/>
        <v>0.96147505943347544</v>
      </c>
      <c r="L917" s="30">
        <f t="shared" si="374"/>
        <v>0.98499999999999999</v>
      </c>
      <c r="M917" s="27">
        <f>J917/'I Disease Parameters'!$E$12</f>
        <v>0.14811274085975007</v>
      </c>
      <c r="N917" s="27">
        <f>K917/'I Disease Parameters'!$E$13</f>
        <v>4.8073752971673774E-2</v>
      </c>
      <c r="O917" s="27">
        <f>L917/'I Disease Parameters'!$E$13</f>
        <v>4.9250000000000002E-2</v>
      </c>
      <c r="P917" s="27">
        <f>(1-L917)/'I Disease Parameters'!$E$13</f>
        <v>7.5000000000000067E-4</v>
      </c>
      <c r="Q917" s="19" t="str">
        <f t="shared" si="353"/>
        <v/>
      </c>
      <c r="R917" s="17" t="str">
        <f t="shared" si="354"/>
        <v/>
      </c>
      <c r="S917" s="17" t="str">
        <f t="shared" si="355"/>
        <v/>
      </c>
      <c r="T917" s="17" t="str">
        <f t="shared" si="356"/>
        <v/>
      </c>
      <c r="U917" s="17" t="str">
        <f t="shared" si="357"/>
        <v/>
      </c>
      <c r="V917" s="17" t="str">
        <f t="shared" si="358"/>
        <v/>
      </c>
      <c r="W917" s="17" t="str">
        <f t="shared" si="359"/>
        <v/>
      </c>
      <c r="X917" s="18" t="str">
        <f t="shared" si="350"/>
        <v/>
      </c>
      <c r="Y917" s="17" t="str">
        <f t="shared" si="360"/>
        <v/>
      </c>
      <c r="Z917" s="17" t="str">
        <f t="shared" si="361"/>
        <v/>
      </c>
      <c r="AA917" s="17" t="str">
        <f t="shared" si="362"/>
        <v/>
      </c>
      <c r="AB917" s="17" t="str">
        <f t="shared" si="363"/>
        <v/>
      </c>
      <c r="AC917" s="17" t="str">
        <f t="shared" si="364"/>
        <v/>
      </c>
      <c r="AD917" s="18" t="str">
        <f t="shared" si="365"/>
        <v/>
      </c>
      <c r="AE917" s="19" t="str">
        <f>IF($B917&gt;$C$1,"",p_2*$Q916*($S916/$W916)+p_3*$Q916*($T916/$W916))</f>
        <v/>
      </c>
      <c r="AF917" s="17" t="str">
        <f>IF($B917&gt;$C$1,"",p_4*$R916)</f>
        <v/>
      </c>
      <c r="AG917" s="17" t="str">
        <f>IF($B917&gt;$C$1,"",p_5*$R916)</f>
        <v/>
      </c>
      <c r="AH917" s="18" t="str">
        <f t="shared" si="366"/>
        <v/>
      </c>
      <c r="AI917" s="72"/>
      <c r="AJ917" s="73"/>
      <c r="AK917" s="73"/>
      <c r="AL917" s="72"/>
      <c r="AM917" s="73"/>
      <c r="AN917" s="73">
        <f t="shared" si="367"/>
        <v>518</v>
      </c>
      <c r="AO917" s="19" t="str">
        <f t="shared" ca="1" si="368"/>
        <v>-</v>
      </c>
      <c r="AP917" s="17" t="str">
        <f t="shared" ca="1" si="369"/>
        <v>-</v>
      </c>
      <c r="AQ917" s="17" t="str">
        <f t="shared" ca="1" si="370"/>
        <v>-</v>
      </c>
      <c r="AR917" s="66" t="str">
        <f t="shared" ca="1" si="371"/>
        <v>-</v>
      </c>
    </row>
    <row r="918" spans="1:44" s="1" customFormat="1" ht="12" x14ac:dyDescent="0.35">
      <c r="A918" s="84"/>
      <c r="B918" s="40" t="str">
        <f t="shared" si="351"/>
        <v/>
      </c>
      <c r="C918" s="41" t="str">
        <f t="shared" si="352"/>
        <v/>
      </c>
      <c r="D918" s="28">
        <f>'I Disease Parameters'!$E$6/(1000*365)</f>
        <v>2.4383561643835616E-5</v>
      </c>
      <c r="E918" s="28">
        <f>'I Disease Parameters'!$E$7/(1000*365)</f>
        <v>1.3698630136986302E-5</v>
      </c>
      <c r="F918" s="27">
        <f>(1-'I Disease Parameters'!$E$8)/'I Disease Parameters'!$E$10</f>
        <v>0.16200000000000001</v>
      </c>
      <c r="G918" s="27">
        <f>'I Disease Parameters'!$E$8/'I Disease Parameters'!$E$11</f>
        <v>3.7999999999999999E-2</v>
      </c>
      <c r="H918" s="27">
        <f>1/'I Disease Parameters'!$E$12</f>
        <v>0.05</v>
      </c>
      <c r="I918" s="27">
        <f>'I Disease Parameters'!$E$9/'I Disease Parameters'!$E$14</f>
        <v>0</v>
      </c>
      <c r="J918" s="82">
        <f t="shared" si="372"/>
        <v>2.9622548171950012</v>
      </c>
      <c r="K918" s="60">
        <f t="shared" si="373"/>
        <v>0.96147505943347544</v>
      </c>
      <c r="L918" s="30">
        <f t="shared" si="374"/>
        <v>0.98499999999999999</v>
      </c>
      <c r="M918" s="27">
        <f>J918/'I Disease Parameters'!$E$12</f>
        <v>0.14811274085975007</v>
      </c>
      <c r="N918" s="27">
        <f>K918/'I Disease Parameters'!$E$13</f>
        <v>4.8073752971673774E-2</v>
      </c>
      <c r="O918" s="27">
        <f>L918/'I Disease Parameters'!$E$13</f>
        <v>4.9250000000000002E-2</v>
      </c>
      <c r="P918" s="27">
        <f>(1-L918)/'I Disease Parameters'!$E$13</f>
        <v>7.5000000000000067E-4</v>
      </c>
      <c r="Q918" s="19" t="str">
        <f t="shared" si="353"/>
        <v/>
      </c>
      <c r="R918" s="17" t="str">
        <f t="shared" si="354"/>
        <v/>
      </c>
      <c r="S918" s="17" t="str">
        <f t="shared" si="355"/>
        <v/>
      </c>
      <c r="T918" s="17" t="str">
        <f t="shared" si="356"/>
        <v/>
      </c>
      <c r="U918" s="17" t="str">
        <f t="shared" si="357"/>
        <v/>
      </c>
      <c r="V918" s="17" t="str">
        <f t="shared" si="358"/>
        <v/>
      </c>
      <c r="W918" s="17" t="str">
        <f t="shared" si="359"/>
        <v/>
      </c>
      <c r="X918" s="18" t="str">
        <f t="shared" si="350"/>
        <v/>
      </c>
      <c r="Y918" s="17" t="str">
        <f t="shared" si="360"/>
        <v/>
      </c>
      <c r="Z918" s="17" t="str">
        <f t="shared" si="361"/>
        <v/>
      </c>
      <c r="AA918" s="17" t="str">
        <f t="shared" si="362"/>
        <v/>
      </c>
      <c r="AB918" s="17" t="str">
        <f t="shared" si="363"/>
        <v/>
      </c>
      <c r="AC918" s="17" t="str">
        <f t="shared" si="364"/>
        <v/>
      </c>
      <c r="AD918" s="18" t="str">
        <f t="shared" si="365"/>
        <v/>
      </c>
      <c r="AE918" s="19" t="str">
        <f>IF($B918&gt;$C$1,"",p_2*$Q917*($S917/$W917)+p_3*$Q917*($T917/$W917))</f>
        <v/>
      </c>
      <c r="AF918" s="17" t="str">
        <f>IF($B918&gt;$C$1,"",p_4*$R917)</f>
        <v/>
      </c>
      <c r="AG918" s="17" t="str">
        <f>IF($B918&gt;$C$1,"",p_5*$R917)</f>
        <v/>
      </c>
      <c r="AH918" s="18" t="str">
        <f t="shared" si="366"/>
        <v/>
      </c>
      <c r="AI918" s="72"/>
      <c r="AJ918" s="73"/>
      <c r="AK918" s="73"/>
      <c r="AL918" s="72"/>
      <c r="AM918" s="73"/>
      <c r="AN918" s="73">
        <f t="shared" si="367"/>
        <v>518</v>
      </c>
      <c r="AO918" s="19" t="str">
        <f t="shared" ca="1" si="368"/>
        <v>-</v>
      </c>
      <c r="AP918" s="17" t="str">
        <f t="shared" ca="1" si="369"/>
        <v>-</v>
      </c>
      <c r="AQ918" s="17" t="str">
        <f t="shared" ca="1" si="370"/>
        <v>-</v>
      </c>
      <c r="AR918" s="66" t="str">
        <f t="shared" ca="1" si="371"/>
        <v>-</v>
      </c>
    </row>
    <row r="919" spans="1:44" s="1" customFormat="1" ht="12" x14ac:dyDescent="0.35">
      <c r="A919" s="84"/>
      <c r="B919" s="40" t="str">
        <f t="shared" si="351"/>
        <v/>
      </c>
      <c r="C919" s="41" t="str">
        <f t="shared" si="352"/>
        <v/>
      </c>
      <c r="D919" s="28">
        <f>'I Disease Parameters'!$E$6/(1000*365)</f>
        <v>2.4383561643835616E-5</v>
      </c>
      <c r="E919" s="28">
        <f>'I Disease Parameters'!$E$7/(1000*365)</f>
        <v>1.3698630136986302E-5</v>
      </c>
      <c r="F919" s="27">
        <f>(1-'I Disease Parameters'!$E$8)/'I Disease Parameters'!$E$10</f>
        <v>0.16200000000000001</v>
      </c>
      <c r="G919" s="27">
        <f>'I Disease Parameters'!$E$8/'I Disease Parameters'!$E$11</f>
        <v>3.7999999999999999E-2</v>
      </c>
      <c r="H919" s="27">
        <f>1/'I Disease Parameters'!$E$12</f>
        <v>0.05</v>
      </c>
      <c r="I919" s="27">
        <f>'I Disease Parameters'!$E$9/'I Disease Parameters'!$E$14</f>
        <v>0</v>
      </c>
      <c r="J919" s="82">
        <f t="shared" si="372"/>
        <v>2.9622548171950012</v>
      </c>
      <c r="K919" s="60">
        <f t="shared" si="373"/>
        <v>0.96147505943347544</v>
      </c>
      <c r="L919" s="30">
        <f t="shared" si="374"/>
        <v>0.98499999999999999</v>
      </c>
      <c r="M919" s="27">
        <f>J919/'I Disease Parameters'!$E$12</f>
        <v>0.14811274085975007</v>
      </c>
      <c r="N919" s="27">
        <f>K919/'I Disease Parameters'!$E$13</f>
        <v>4.8073752971673774E-2</v>
      </c>
      <c r="O919" s="27">
        <f>L919/'I Disease Parameters'!$E$13</f>
        <v>4.9250000000000002E-2</v>
      </c>
      <c r="P919" s="27">
        <f>(1-L919)/'I Disease Parameters'!$E$13</f>
        <v>7.5000000000000067E-4</v>
      </c>
      <c r="Q919" s="19" t="str">
        <f t="shared" si="353"/>
        <v/>
      </c>
      <c r="R919" s="17" t="str">
        <f t="shared" si="354"/>
        <v/>
      </c>
      <c r="S919" s="17" t="str">
        <f t="shared" si="355"/>
        <v/>
      </c>
      <c r="T919" s="17" t="str">
        <f t="shared" si="356"/>
        <v/>
      </c>
      <c r="U919" s="17" t="str">
        <f t="shared" si="357"/>
        <v/>
      </c>
      <c r="V919" s="17" t="str">
        <f t="shared" si="358"/>
        <v/>
      </c>
      <c r="W919" s="17" t="str">
        <f t="shared" si="359"/>
        <v/>
      </c>
      <c r="X919" s="18" t="str">
        <f t="shared" si="350"/>
        <v/>
      </c>
      <c r="Y919" s="17" t="str">
        <f t="shared" si="360"/>
        <v/>
      </c>
      <c r="Z919" s="17" t="str">
        <f t="shared" si="361"/>
        <v/>
      </c>
      <c r="AA919" s="17" t="str">
        <f t="shared" si="362"/>
        <v/>
      </c>
      <c r="AB919" s="17" t="str">
        <f t="shared" si="363"/>
        <v/>
      </c>
      <c r="AC919" s="17" t="str">
        <f t="shared" si="364"/>
        <v/>
      </c>
      <c r="AD919" s="18" t="str">
        <f t="shared" si="365"/>
        <v/>
      </c>
      <c r="AE919" s="19" t="str">
        <f>IF($B919&gt;$C$1,"",p_2*$Q918*($S918/$W918)+p_3*$Q918*($T918/$W918))</f>
        <v/>
      </c>
      <c r="AF919" s="17" t="str">
        <f>IF($B919&gt;$C$1,"",p_4*$R918)</f>
        <v/>
      </c>
      <c r="AG919" s="17" t="str">
        <f>IF($B919&gt;$C$1,"",p_5*$R918)</f>
        <v/>
      </c>
      <c r="AH919" s="18" t="str">
        <f t="shared" si="366"/>
        <v/>
      </c>
      <c r="AI919" s="72"/>
      <c r="AJ919" s="73"/>
      <c r="AK919" s="73"/>
      <c r="AL919" s="72"/>
      <c r="AM919" s="73"/>
      <c r="AN919" s="73">
        <f t="shared" si="367"/>
        <v>518</v>
      </c>
      <c r="AO919" s="19" t="str">
        <f t="shared" ca="1" si="368"/>
        <v>-</v>
      </c>
      <c r="AP919" s="17" t="str">
        <f t="shared" ca="1" si="369"/>
        <v>-</v>
      </c>
      <c r="AQ919" s="17" t="str">
        <f t="shared" ca="1" si="370"/>
        <v>-</v>
      </c>
      <c r="AR919" s="66" t="str">
        <f t="shared" ca="1" si="371"/>
        <v>-</v>
      </c>
    </row>
    <row r="920" spans="1:44" s="1" customFormat="1" ht="12" x14ac:dyDescent="0.35">
      <c r="A920" s="84"/>
      <c r="B920" s="40" t="str">
        <f t="shared" si="351"/>
        <v/>
      </c>
      <c r="C920" s="41" t="str">
        <f t="shared" si="352"/>
        <v/>
      </c>
      <c r="D920" s="28">
        <f>'I Disease Parameters'!$E$6/(1000*365)</f>
        <v>2.4383561643835616E-5</v>
      </c>
      <c r="E920" s="28">
        <f>'I Disease Parameters'!$E$7/(1000*365)</f>
        <v>1.3698630136986302E-5</v>
      </c>
      <c r="F920" s="27">
        <f>(1-'I Disease Parameters'!$E$8)/'I Disease Parameters'!$E$10</f>
        <v>0.16200000000000001</v>
      </c>
      <c r="G920" s="27">
        <f>'I Disease Parameters'!$E$8/'I Disease Parameters'!$E$11</f>
        <v>3.7999999999999999E-2</v>
      </c>
      <c r="H920" s="27">
        <f>1/'I Disease Parameters'!$E$12</f>
        <v>0.05</v>
      </c>
      <c r="I920" s="27">
        <f>'I Disease Parameters'!$E$9/'I Disease Parameters'!$E$14</f>
        <v>0</v>
      </c>
      <c r="J920" s="82">
        <f t="shared" si="372"/>
        <v>2.9622548171950012</v>
      </c>
      <c r="K920" s="60">
        <f t="shared" si="373"/>
        <v>0.96147505943347544</v>
      </c>
      <c r="L920" s="30">
        <f t="shared" si="374"/>
        <v>0.98499999999999999</v>
      </c>
      <c r="M920" s="27">
        <f>J920/'I Disease Parameters'!$E$12</f>
        <v>0.14811274085975007</v>
      </c>
      <c r="N920" s="27">
        <f>K920/'I Disease Parameters'!$E$13</f>
        <v>4.8073752971673774E-2</v>
      </c>
      <c r="O920" s="27">
        <f>L920/'I Disease Parameters'!$E$13</f>
        <v>4.9250000000000002E-2</v>
      </c>
      <c r="P920" s="27">
        <f>(1-L920)/'I Disease Parameters'!$E$13</f>
        <v>7.5000000000000067E-4</v>
      </c>
      <c r="Q920" s="19" t="str">
        <f t="shared" si="353"/>
        <v/>
      </c>
      <c r="R920" s="17" t="str">
        <f t="shared" si="354"/>
        <v/>
      </c>
      <c r="S920" s="17" t="str">
        <f t="shared" si="355"/>
        <v/>
      </c>
      <c r="T920" s="17" t="str">
        <f t="shared" si="356"/>
        <v/>
      </c>
      <c r="U920" s="17" t="str">
        <f t="shared" si="357"/>
        <v/>
      </c>
      <c r="V920" s="17" t="str">
        <f t="shared" si="358"/>
        <v/>
      </c>
      <c r="W920" s="17" t="str">
        <f t="shared" si="359"/>
        <v/>
      </c>
      <c r="X920" s="18" t="str">
        <f t="shared" si="350"/>
        <v/>
      </c>
      <c r="Y920" s="17" t="str">
        <f t="shared" si="360"/>
        <v/>
      </c>
      <c r="Z920" s="17" t="str">
        <f t="shared" si="361"/>
        <v/>
      </c>
      <c r="AA920" s="17" t="str">
        <f t="shared" si="362"/>
        <v/>
      </c>
      <c r="AB920" s="17" t="str">
        <f t="shared" si="363"/>
        <v/>
      </c>
      <c r="AC920" s="17" t="str">
        <f t="shared" si="364"/>
        <v/>
      </c>
      <c r="AD920" s="18" t="str">
        <f t="shared" si="365"/>
        <v/>
      </c>
      <c r="AE920" s="19" t="str">
        <f>IF($B920&gt;$C$1,"",p_2*$Q919*($S919/$W919)+p_3*$Q919*($T919/$W919))</f>
        <v/>
      </c>
      <c r="AF920" s="17" t="str">
        <f>IF($B920&gt;$C$1,"",p_4*$R919)</f>
        <v/>
      </c>
      <c r="AG920" s="17" t="str">
        <f>IF($B920&gt;$C$1,"",p_5*$R919)</f>
        <v/>
      </c>
      <c r="AH920" s="18" t="str">
        <f t="shared" si="366"/>
        <v/>
      </c>
      <c r="AI920" s="72"/>
      <c r="AJ920" s="73"/>
      <c r="AK920" s="73"/>
      <c r="AL920" s="72"/>
      <c r="AM920" s="73"/>
      <c r="AN920" s="73">
        <f t="shared" si="367"/>
        <v>518</v>
      </c>
      <c r="AO920" s="19" t="str">
        <f t="shared" ca="1" si="368"/>
        <v>-</v>
      </c>
      <c r="AP920" s="17" t="str">
        <f t="shared" ca="1" si="369"/>
        <v>-</v>
      </c>
      <c r="AQ920" s="17" t="str">
        <f t="shared" ca="1" si="370"/>
        <v>-</v>
      </c>
      <c r="AR920" s="66" t="str">
        <f t="shared" ca="1" si="371"/>
        <v>-</v>
      </c>
    </row>
    <row r="921" spans="1:44" s="1" customFormat="1" ht="12" x14ac:dyDescent="0.35">
      <c r="A921" s="84"/>
      <c r="B921" s="40" t="str">
        <f t="shared" si="351"/>
        <v/>
      </c>
      <c r="C921" s="41" t="str">
        <f t="shared" si="352"/>
        <v/>
      </c>
      <c r="D921" s="28">
        <f>'I Disease Parameters'!$E$6/(1000*365)</f>
        <v>2.4383561643835616E-5</v>
      </c>
      <c r="E921" s="28">
        <f>'I Disease Parameters'!$E$7/(1000*365)</f>
        <v>1.3698630136986302E-5</v>
      </c>
      <c r="F921" s="27">
        <f>(1-'I Disease Parameters'!$E$8)/'I Disease Parameters'!$E$10</f>
        <v>0.16200000000000001</v>
      </c>
      <c r="G921" s="27">
        <f>'I Disease Parameters'!$E$8/'I Disease Parameters'!$E$11</f>
        <v>3.7999999999999999E-2</v>
      </c>
      <c r="H921" s="27">
        <f>1/'I Disease Parameters'!$E$12</f>
        <v>0.05</v>
      </c>
      <c r="I921" s="27">
        <f>'I Disease Parameters'!$E$9/'I Disease Parameters'!$E$14</f>
        <v>0</v>
      </c>
      <c r="J921" s="82">
        <f t="shared" si="372"/>
        <v>2.9622548171950012</v>
      </c>
      <c r="K921" s="60">
        <f t="shared" si="373"/>
        <v>0.96147505943347544</v>
      </c>
      <c r="L921" s="30">
        <f t="shared" si="374"/>
        <v>0.98499999999999999</v>
      </c>
      <c r="M921" s="27">
        <f>J921/'I Disease Parameters'!$E$12</f>
        <v>0.14811274085975007</v>
      </c>
      <c r="N921" s="27">
        <f>K921/'I Disease Parameters'!$E$13</f>
        <v>4.8073752971673774E-2</v>
      </c>
      <c r="O921" s="27">
        <f>L921/'I Disease Parameters'!$E$13</f>
        <v>4.9250000000000002E-2</v>
      </c>
      <c r="P921" s="27">
        <f>(1-L921)/'I Disease Parameters'!$E$13</f>
        <v>7.5000000000000067E-4</v>
      </c>
      <c r="Q921" s="19" t="str">
        <f t="shared" si="353"/>
        <v/>
      </c>
      <c r="R921" s="17" t="str">
        <f t="shared" si="354"/>
        <v/>
      </c>
      <c r="S921" s="17" t="str">
        <f t="shared" si="355"/>
        <v/>
      </c>
      <c r="T921" s="17" t="str">
        <f t="shared" si="356"/>
        <v/>
      </c>
      <c r="U921" s="17" t="str">
        <f t="shared" si="357"/>
        <v/>
      </c>
      <c r="V921" s="17" t="str">
        <f t="shared" si="358"/>
        <v/>
      </c>
      <c r="W921" s="17" t="str">
        <f t="shared" si="359"/>
        <v/>
      </c>
      <c r="X921" s="18" t="str">
        <f t="shared" si="350"/>
        <v/>
      </c>
      <c r="Y921" s="17" t="str">
        <f t="shared" si="360"/>
        <v/>
      </c>
      <c r="Z921" s="17" t="str">
        <f t="shared" si="361"/>
        <v/>
      </c>
      <c r="AA921" s="17" t="str">
        <f t="shared" si="362"/>
        <v/>
      </c>
      <c r="AB921" s="17" t="str">
        <f t="shared" si="363"/>
        <v/>
      </c>
      <c r="AC921" s="17" t="str">
        <f t="shared" si="364"/>
        <v/>
      </c>
      <c r="AD921" s="18" t="str">
        <f t="shared" si="365"/>
        <v/>
      </c>
      <c r="AE921" s="19" t="str">
        <f>IF($B921&gt;$C$1,"",p_2*$Q920*($S920/$W920)+p_3*$Q920*($T920/$W920))</f>
        <v/>
      </c>
      <c r="AF921" s="17" t="str">
        <f>IF($B921&gt;$C$1,"",p_4*$R920)</f>
        <v/>
      </c>
      <c r="AG921" s="17" t="str">
        <f>IF($B921&gt;$C$1,"",p_5*$R920)</f>
        <v/>
      </c>
      <c r="AH921" s="18" t="str">
        <f t="shared" si="366"/>
        <v/>
      </c>
      <c r="AI921" s="72"/>
      <c r="AJ921" s="73"/>
      <c r="AK921" s="73"/>
      <c r="AL921" s="72"/>
      <c r="AM921" s="73"/>
      <c r="AN921" s="73">
        <f t="shared" si="367"/>
        <v>518</v>
      </c>
      <c r="AO921" s="19" t="str">
        <f t="shared" ca="1" si="368"/>
        <v>-</v>
      </c>
      <c r="AP921" s="17" t="str">
        <f t="shared" ca="1" si="369"/>
        <v>-</v>
      </c>
      <c r="AQ921" s="17" t="str">
        <f t="shared" ca="1" si="370"/>
        <v>-</v>
      </c>
      <c r="AR921" s="66" t="str">
        <f t="shared" ca="1" si="371"/>
        <v>-</v>
      </c>
    </row>
    <row r="922" spans="1:44" s="1" customFormat="1" ht="12" x14ac:dyDescent="0.35">
      <c r="A922" s="84"/>
      <c r="B922" s="40" t="str">
        <f t="shared" si="351"/>
        <v/>
      </c>
      <c r="C922" s="41" t="str">
        <f t="shared" si="352"/>
        <v/>
      </c>
      <c r="D922" s="28">
        <f>'I Disease Parameters'!$E$6/(1000*365)</f>
        <v>2.4383561643835616E-5</v>
      </c>
      <c r="E922" s="28">
        <f>'I Disease Parameters'!$E$7/(1000*365)</f>
        <v>1.3698630136986302E-5</v>
      </c>
      <c r="F922" s="27">
        <f>(1-'I Disease Parameters'!$E$8)/'I Disease Parameters'!$E$10</f>
        <v>0.16200000000000001</v>
      </c>
      <c r="G922" s="27">
        <f>'I Disease Parameters'!$E$8/'I Disease Parameters'!$E$11</f>
        <v>3.7999999999999999E-2</v>
      </c>
      <c r="H922" s="27">
        <f>1/'I Disease Parameters'!$E$12</f>
        <v>0.05</v>
      </c>
      <c r="I922" s="27">
        <f>'I Disease Parameters'!$E$9/'I Disease Parameters'!$E$14</f>
        <v>0</v>
      </c>
      <c r="J922" s="82">
        <f t="shared" si="372"/>
        <v>2.9622548171950012</v>
      </c>
      <c r="K922" s="60">
        <f t="shared" si="373"/>
        <v>0.96147505943347544</v>
      </c>
      <c r="L922" s="30">
        <f t="shared" si="374"/>
        <v>0.98499999999999999</v>
      </c>
      <c r="M922" s="27">
        <f>J922/'I Disease Parameters'!$E$12</f>
        <v>0.14811274085975007</v>
      </c>
      <c r="N922" s="27">
        <f>K922/'I Disease Parameters'!$E$13</f>
        <v>4.8073752971673774E-2</v>
      </c>
      <c r="O922" s="27">
        <f>L922/'I Disease Parameters'!$E$13</f>
        <v>4.9250000000000002E-2</v>
      </c>
      <c r="P922" s="27">
        <f>(1-L922)/'I Disease Parameters'!$E$13</f>
        <v>7.5000000000000067E-4</v>
      </c>
      <c r="Q922" s="19" t="str">
        <f t="shared" si="353"/>
        <v/>
      </c>
      <c r="R922" s="17" t="str">
        <f t="shared" si="354"/>
        <v/>
      </c>
      <c r="S922" s="17" t="str">
        <f t="shared" si="355"/>
        <v/>
      </c>
      <c r="T922" s="17" t="str">
        <f t="shared" si="356"/>
        <v/>
      </c>
      <c r="U922" s="17" t="str">
        <f t="shared" si="357"/>
        <v/>
      </c>
      <c r="V922" s="17" t="str">
        <f t="shared" si="358"/>
        <v/>
      </c>
      <c r="W922" s="17" t="str">
        <f t="shared" si="359"/>
        <v/>
      </c>
      <c r="X922" s="18" t="str">
        <f t="shared" si="350"/>
        <v/>
      </c>
      <c r="Y922" s="17" t="str">
        <f t="shared" si="360"/>
        <v/>
      </c>
      <c r="Z922" s="17" t="str">
        <f t="shared" si="361"/>
        <v/>
      </c>
      <c r="AA922" s="17" t="str">
        <f t="shared" si="362"/>
        <v/>
      </c>
      <c r="AB922" s="17" t="str">
        <f t="shared" si="363"/>
        <v/>
      </c>
      <c r="AC922" s="17" t="str">
        <f t="shared" si="364"/>
        <v/>
      </c>
      <c r="AD922" s="18" t="str">
        <f t="shared" si="365"/>
        <v/>
      </c>
      <c r="AE922" s="19" t="str">
        <f>IF($B922&gt;$C$1,"",p_2*$Q921*($S921/$W921)+p_3*$Q921*($T921/$W921))</f>
        <v/>
      </c>
      <c r="AF922" s="17" t="str">
        <f>IF($B922&gt;$C$1,"",p_4*$R921)</f>
        <v/>
      </c>
      <c r="AG922" s="17" t="str">
        <f>IF($B922&gt;$C$1,"",p_5*$R921)</f>
        <v/>
      </c>
      <c r="AH922" s="18" t="str">
        <f t="shared" si="366"/>
        <v/>
      </c>
      <c r="AI922" s="72"/>
      <c r="AJ922" s="73"/>
      <c r="AK922" s="73"/>
      <c r="AL922" s="72"/>
      <c r="AM922" s="73"/>
      <c r="AN922" s="73">
        <f t="shared" si="367"/>
        <v>518</v>
      </c>
      <c r="AO922" s="19" t="str">
        <f t="shared" ca="1" si="368"/>
        <v>-</v>
      </c>
      <c r="AP922" s="17" t="str">
        <f t="shared" ca="1" si="369"/>
        <v>-</v>
      </c>
      <c r="AQ922" s="17" t="str">
        <f t="shared" ca="1" si="370"/>
        <v>-</v>
      </c>
      <c r="AR922" s="66" t="str">
        <f t="shared" ca="1" si="371"/>
        <v>-</v>
      </c>
    </row>
    <row r="923" spans="1:44" s="1" customFormat="1" ht="12" x14ac:dyDescent="0.35">
      <c r="A923" s="84"/>
      <c r="B923" s="40" t="str">
        <f t="shared" si="351"/>
        <v/>
      </c>
      <c r="C923" s="41" t="str">
        <f t="shared" si="352"/>
        <v/>
      </c>
      <c r="D923" s="28">
        <f>'I Disease Parameters'!$E$6/(1000*365)</f>
        <v>2.4383561643835616E-5</v>
      </c>
      <c r="E923" s="28">
        <f>'I Disease Parameters'!$E$7/(1000*365)</f>
        <v>1.3698630136986302E-5</v>
      </c>
      <c r="F923" s="27">
        <f>(1-'I Disease Parameters'!$E$8)/'I Disease Parameters'!$E$10</f>
        <v>0.16200000000000001</v>
      </c>
      <c r="G923" s="27">
        <f>'I Disease Parameters'!$E$8/'I Disease Parameters'!$E$11</f>
        <v>3.7999999999999999E-2</v>
      </c>
      <c r="H923" s="27">
        <f>1/'I Disease Parameters'!$E$12</f>
        <v>0.05</v>
      </c>
      <c r="I923" s="27">
        <f>'I Disease Parameters'!$E$9/'I Disease Parameters'!$E$14</f>
        <v>0</v>
      </c>
      <c r="J923" s="82">
        <f t="shared" si="372"/>
        <v>2.9622548171950012</v>
      </c>
      <c r="K923" s="60">
        <f t="shared" si="373"/>
        <v>0.96147505943347544</v>
      </c>
      <c r="L923" s="30">
        <f t="shared" si="374"/>
        <v>0.98499999999999999</v>
      </c>
      <c r="M923" s="27">
        <f>J923/'I Disease Parameters'!$E$12</f>
        <v>0.14811274085975007</v>
      </c>
      <c r="N923" s="27">
        <f>K923/'I Disease Parameters'!$E$13</f>
        <v>4.8073752971673774E-2</v>
      </c>
      <c r="O923" s="27">
        <f>L923/'I Disease Parameters'!$E$13</f>
        <v>4.9250000000000002E-2</v>
      </c>
      <c r="P923" s="27">
        <f>(1-L923)/'I Disease Parameters'!$E$13</f>
        <v>7.5000000000000067E-4</v>
      </c>
      <c r="Q923" s="19" t="str">
        <f t="shared" si="353"/>
        <v/>
      </c>
      <c r="R923" s="17" t="str">
        <f t="shared" si="354"/>
        <v/>
      </c>
      <c r="S923" s="17" t="str">
        <f t="shared" si="355"/>
        <v/>
      </c>
      <c r="T923" s="17" t="str">
        <f t="shared" si="356"/>
        <v/>
      </c>
      <c r="U923" s="17" t="str">
        <f t="shared" si="357"/>
        <v/>
      </c>
      <c r="V923" s="17" t="str">
        <f t="shared" si="358"/>
        <v/>
      </c>
      <c r="W923" s="17" t="str">
        <f t="shared" si="359"/>
        <v/>
      </c>
      <c r="X923" s="18" t="str">
        <f t="shared" si="350"/>
        <v/>
      </c>
      <c r="Y923" s="17" t="str">
        <f t="shared" si="360"/>
        <v/>
      </c>
      <c r="Z923" s="17" t="str">
        <f t="shared" si="361"/>
        <v/>
      </c>
      <c r="AA923" s="17" t="str">
        <f t="shared" si="362"/>
        <v/>
      </c>
      <c r="AB923" s="17" t="str">
        <f t="shared" si="363"/>
        <v/>
      </c>
      <c r="AC923" s="17" t="str">
        <f t="shared" si="364"/>
        <v/>
      </c>
      <c r="AD923" s="18" t="str">
        <f t="shared" si="365"/>
        <v/>
      </c>
      <c r="AE923" s="19" t="str">
        <f>IF($B923&gt;$C$1,"",p_2*$Q922*($S922/$W922)+p_3*$Q922*($T922/$W922))</f>
        <v/>
      </c>
      <c r="AF923" s="17" t="str">
        <f>IF($B923&gt;$C$1,"",p_4*$R922)</f>
        <v/>
      </c>
      <c r="AG923" s="17" t="str">
        <f>IF($B923&gt;$C$1,"",p_5*$R922)</f>
        <v/>
      </c>
      <c r="AH923" s="18" t="str">
        <f t="shared" si="366"/>
        <v/>
      </c>
      <c r="AI923" s="72"/>
      <c r="AJ923" s="73"/>
      <c r="AK923" s="73"/>
      <c r="AL923" s="72"/>
      <c r="AM923" s="73"/>
      <c r="AN923" s="73">
        <f t="shared" si="367"/>
        <v>518</v>
      </c>
      <c r="AO923" s="19" t="str">
        <f t="shared" ca="1" si="368"/>
        <v>-</v>
      </c>
      <c r="AP923" s="17" t="str">
        <f t="shared" ca="1" si="369"/>
        <v>-</v>
      </c>
      <c r="AQ923" s="17" t="str">
        <f t="shared" ca="1" si="370"/>
        <v>-</v>
      </c>
      <c r="AR923" s="66" t="str">
        <f t="shared" ca="1" si="371"/>
        <v>-</v>
      </c>
    </row>
    <row r="924" spans="1:44" s="1" customFormat="1" ht="12" x14ac:dyDescent="0.35">
      <c r="A924" s="84"/>
      <c r="B924" s="40" t="str">
        <f t="shared" si="351"/>
        <v/>
      </c>
      <c r="C924" s="41" t="str">
        <f t="shared" si="352"/>
        <v/>
      </c>
      <c r="D924" s="28">
        <f>'I Disease Parameters'!$E$6/(1000*365)</f>
        <v>2.4383561643835616E-5</v>
      </c>
      <c r="E924" s="28">
        <f>'I Disease Parameters'!$E$7/(1000*365)</f>
        <v>1.3698630136986302E-5</v>
      </c>
      <c r="F924" s="27">
        <f>(1-'I Disease Parameters'!$E$8)/'I Disease Parameters'!$E$10</f>
        <v>0.16200000000000001</v>
      </c>
      <c r="G924" s="27">
        <f>'I Disease Parameters'!$E$8/'I Disease Parameters'!$E$11</f>
        <v>3.7999999999999999E-2</v>
      </c>
      <c r="H924" s="27">
        <f>1/'I Disease Parameters'!$E$12</f>
        <v>0.05</v>
      </c>
      <c r="I924" s="27">
        <f>'I Disease Parameters'!$E$9/'I Disease Parameters'!$E$14</f>
        <v>0</v>
      </c>
      <c r="J924" s="82">
        <f t="shared" si="372"/>
        <v>2.9622548171950012</v>
      </c>
      <c r="K924" s="60">
        <f t="shared" si="373"/>
        <v>0.96147505943347544</v>
      </c>
      <c r="L924" s="30">
        <f t="shared" si="374"/>
        <v>0.98499999999999999</v>
      </c>
      <c r="M924" s="27">
        <f>J924/'I Disease Parameters'!$E$12</f>
        <v>0.14811274085975007</v>
      </c>
      <c r="N924" s="27">
        <f>K924/'I Disease Parameters'!$E$13</f>
        <v>4.8073752971673774E-2</v>
      </c>
      <c r="O924" s="27">
        <f>L924/'I Disease Parameters'!$E$13</f>
        <v>4.9250000000000002E-2</v>
      </c>
      <c r="P924" s="27">
        <f>(1-L924)/'I Disease Parameters'!$E$13</f>
        <v>7.5000000000000067E-4</v>
      </c>
      <c r="Q924" s="19" t="str">
        <f t="shared" si="353"/>
        <v/>
      </c>
      <c r="R924" s="17" t="str">
        <f t="shared" si="354"/>
        <v/>
      </c>
      <c r="S924" s="17" t="str">
        <f t="shared" si="355"/>
        <v/>
      </c>
      <c r="T924" s="17" t="str">
        <f t="shared" si="356"/>
        <v/>
      </c>
      <c r="U924" s="17" t="str">
        <f t="shared" si="357"/>
        <v/>
      </c>
      <c r="V924" s="17" t="str">
        <f t="shared" si="358"/>
        <v/>
      </c>
      <c r="W924" s="17" t="str">
        <f t="shared" si="359"/>
        <v/>
      </c>
      <c r="X924" s="18" t="str">
        <f t="shared" si="350"/>
        <v/>
      </c>
      <c r="Y924" s="17" t="str">
        <f t="shared" si="360"/>
        <v/>
      </c>
      <c r="Z924" s="17" t="str">
        <f t="shared" si="361"/>
        <v/>
      </c>
      <c r="AA924" s="17" t="str">
        <f t="shared" si="362"/>
        <v/>
      </c>
      <c r="AB924" s="17" t="str">
        <f t="shared" si="363"/>
        <v/>
      </c>
      <c r="AC924" s="17" t="str">
        <f t="shared" si="364"/>
        <v/>
      </c>
      <c r="AD924" s="18" t="str">
        <f t="shared" si="365"/>
        <v/>
      </c>
      <c r="AE924" s="19" t="str">
        <f>IF($B924&gt;$C$1,"",p_2*$Q923*($S923/$W923)+p_3*$Q923*($T923/$W923))</f>
        <v/>
      </c>
      <c r="AF924" s="17" t="str">
        <f>IF($B924&gt;$C$1,"",p_4*$R923)</f>
        <v/>
      </c>
      <c r="AG924" s="17" t="str">
        <f>IF($B924&gt;$C$1,"",p_5*$R923)</f>
        <v/>
      </c>
      <c r="AH924" s="18" t="str">
        <f t="shared" si="366"/>
        <v/>
      </c>
      <c r="AI924" s="72"/>
      <c r="AJ924" s="73"/>
      <c r="AK924" s="73"/>
      <c r="AL924" s="72"/>
      <c r="AM924" s="73"/>
      <c r="AN924" s="73">
        <f t="shared" si="367"/>
        <v>518</v>
      </c>
      <c r="AO924" s="19" t="str">
        <f t="shared" ca="1" si="368"/>
        <v>-</v>
      </c>
      <c r="AP924" s="17" t="str">
        <f t="shared" ca="1" si="369"/>
        <v>-</v>
      </c>
      <c r="AQ924" s="17" t="str">
        <f t="shared" ca="1" si="370"/>
        <v>-</v>
      </c>
      <c r="AR924" s="66" t="str">
        <f t="shared" ca="1" si="371"/>
        <v>-</v>
      </c>
    </row>
    <row r="925" spans="1:44" s="1" customFormat="1" ht="12" x14ac:dyDescent="0.35">
      <c r="A925" s="84"/>
      <c r="B925" s="40" t="str">
        <f t="shared" si="351"/>
        <v/>
      </c>
      <c r="C925" s="41" t="str">
        <f t="shared" si="352"/>
        <v/>
      </c>
      <c r="D925" s="28">
        <f>'I Disease Parameters'!$E$6/(1000*365)</f>
        <v>2.4383561643835616E-5</v>
      </c>
      <c r="E925" s="28">
        <f>'I Disease Parameters'!$E$7/(1000*365)</f>
        <v>1.3698630136986302E-5</v>
      </c>
      <c r="F925" s="27">
        <f>(1-'I Disease Parameters'!$E$8)/'I Disease Parameters'!$E$10</f>
        <v>0.16200000000000001</v>
      </c>
      <c r="G925" s="27">
        <f>'I Disease Parameters'!$E$8/'I Disease Parameters'!$E$11</f>
        <v>3.7999999999999999E-2</v>
      </c>
      <c r="H925" s="27">
        <f>1/'I Disease Parameters'!$E$12</f>
        <v>0.05</v>
      </c>
      <c r="I925" s="27">
        <f>'I Disease Parameters'!$E$9/'I Disease Parameters'!$E$14</f>
        <v>0</v>
      </c>
      <c r="J925" s="82">
        <f t="shared" si="372"/>
        <v>2.9622548171950012</v>
      </c>
      <c r="K925" s="60">
        <f t="shared" si="373"/>
        <v>0.96147505943347544</v>
      </c>
      <c r="L925" s="30">
        <f t="shared" si="374"/>
        <v>0.98499999999999999</v>
      </c>
      <c r="M925" s="27">
        <f>J925/'I Disease Parameters'!$E$12</f>
        <v>0.14811274085975007</v>
      </c>
      <c r="N925" s="27">
        <f>K925/'I Disease Parameters'!$E$13</f>
        <v>4.8073752971673774E-2</v>
      </c>
      <c r="O925" s="27">
        <f>L925/'I Disease Parameters'!$E$13</f>
        <v>4.9250000000000002E-2</v>
      </c>
      <c r="P925" s="27">
        <f>(1-L925)/'I Disease Parameters'!$E$13</f>
        <v>7.5000000000000067E-4</v>
      </c>
      <c r="Q925" s="19" t="str">
        <f t="shared" si="353"/>
        <v/>
      </c>
      <c r="R925" s="17" t="str">
        <f t="shared" si="354"/>
        <v/>
      </c>
      <c r="S925" s="17" t="str">
        <f t="shared" si="355"/>
        <v/>
      </c>
      <c r="T925" s="17" t="str">
        <f t="shared" si="356"/>
        <v/>
      </c>
      <c r="U925" s="17" t="str">
        <f t="shared" si="357"/>
        <v/>
      </c>
      <c r="V925" s="17" t="str">
        <f t="shared" si="358"/>
        <v/>
      </c>
      <c r="W925" s="17" t="str">
        <f t="shared" si="359"/>
        <v/>
      </c>
      <c r="X925" s="18" t="str">
        <f t="shared" si="350"/>
        <v/>
      </c>
      <c r="Y925" s="17" t="str">
        <f t="shared" si="360"/>
        <v/>
      </c>
      <c r="Z925" s="17" t="str">
        <f t="shared" si="361"/>
        <v/>
      </c>
      <c r="AA925" s="17" t="str">
        <f t="shared" si="362"/>
        <v/>
      </c>
      <c r="AB925" s="17" t="str">
        <f t="shared" si="363"/>
        <v/>
      </c>
      <c r="AC925" s="17" t="str">
        <f t="shared" si="364"/>
        <v/>
      </c>
      <c r="AD925" s="18" t="str">
        <f t="shared" si="365"/>
        <v/>
      </c>
      <c r="AE925" s="19" t="str">
        <f>IF($B925&gt;$C$1,"",p_2*$Q924*($S924/$W924)+p_3*$Q924*($T924/$W924))</f>
        <v/>
      </c>
      <c r="AF925" s="17" t="str">
        <f>IF($B925&gt;$C$1,"",p_4*$R924)</f>
        <v/>
      </c>
      <c r="AG925" s="17" t="str">
        <f>IF($B925&gt;$C$1,"",p_5*$R924)</f>
        <v/>
      </c>
      <c r="AH925" s="18" t="str">
        <f t="shared" si="366"/>
        <v/>
      </c>
      <c r="AI925" s="72"/>
      <c r="AJ925" s="73"/>
      <c r="AK925" s="73"/>
      <c r="AL925" s="72"/>
      <c r="AM925" s="73"/>
      <c r="AN925" s="73">
        <f t="shared" si="367"/>
        <v>518</v>
      </c>
      <c r="AO925" s="19" t="str">
        <f t="shared" ca="1" si="368"/>
        <v>-</v>
      </c>
      <c r="AP925" s="17" t="str">
        <f t="shared" ca="1" si="369"/>
        <v>-</v>
      </c>
      <c r="AQ925" s="17" t="str">
        <f t="shared" ca="1" si="370"/>
        <v>-</v>
      </c>
      <c r="AR925" s="66" t="str">
        <f t="shared" ca="1" si="371"/>
        <v>-</v>
      </c>
    </row>
    <row r="926" spans="1:44" s="1" customFormat="1" ht="12" x14ac:dyDescent="0.35">
      <c r="A926" s="84"/>
      <c r="B926" s="40" t="str">
        <f t="shared" si="351"/>
        <v/>
      </c>
      <c r="C926" s="41" t="str">
        <f t="shared" si="352"/>
        <v/>
      </c>
      <c r="D926" s="28">
        <f>'I Disease Parameters'!$E$6/(1000*365)</f>
        <v>2.4383561643835616E-5</v>
      </c>
      <c r="E926" s="28">
        <f>'I Disease Parameters'!$E$7/(1000*365)</f>
        <v>1.3698630136986302E-5</v>
      </c>
      <c r="F926" s="27">
        <f>(1-'I Disease Parameters'!$E$8)/'I Disease Parameters'!$E$10</f>
        <v>0.16200000000000001</v>
      </c>
      <c r="G926" s="27">
        <f>'I Disease Parameters'!$E$8/'I Disease Parameters'!$E$11</f>
        <v>3.7999999999999999E-2</v>
      </c>
      <c r="H926" s="27">
        <f>1/'I Disease Parameters'!$E$12</f>
        <v>0.05</v>
      </c>
      <c r="I926" s="27">
        <f>'I Disease Parameters'!$E$9/'I Disease Parameters'!$E$14</f>
        <v>0</v>
      </c>
      <c r="J926" s="82">
        <f t="shared" si="372"/>
        <v>2.9622548171950012</v>
      </c>
      <c r="K926" s="60">
        <f t="shared" si="373"/>
        <v>0.96147505943347544</v>
      </c>
      <c r="L926" s="30">
        <f t="shared" si="374"/>
        <v>0.98499999999999999</v>
      </c>
      <c r="M926" s="27">
        <f>J926/'I Disease Parameters'!$E$12</f>
        <v>0.14811274085975007</v>
      </c>
      <c r="N926" s="27">
        <f>K926/'I Disease Parameters'!$E$13</f>
        <v>4.8073752971673774E-2</v>
      </c>
      <c r="O926" s="27">
        <f>L926/'I Disease Parameters'!$E$13</f>
        <v>4.9250000000000002E-2</v>
      </c>
      <c r="P926" s="27">
        <f>(1-L926)/'I Disease Parameters'!$E$13</f>
        <v>7.5000000000000067E-4</v>
      </c>
      <c r="Q926" s="19" t="str">
        <f t="shared" si="353"/>
        <v/>
      </c>
      <c r="R926" s="17" t="str">
        <f t="shared" si="354"/>
        <v/>
      </c>
      <c r="S926" s="17" t="str">
        <f t="shared" si="355"/>
        <v/>
      </c>
      <c r="T926" s="17" t="str">
        <f t="shared" si="356"/>
        <v/>
      </c>
      <c r="U926" s="17" t="str">
        <f t="shared" si="357"/>
        <v/>
      </c>
      <c r="V926" s="17" t="str">
        <f t="shared" si="358"/>
        <v/>
      </c>
      <c r="W926" s="17" t="str">
        <f t="shared" si="359"/>
        <v/>
      </c>
      <c r="X926" s="18" t="str">
        <f t="shared" si="350"/>
        <v/>
      </c>
      <c r="Y926" s="17" t="str">
        <f t="shared" si="360"/>
        <v/>
      </c>
      <c r="Z926" s="17" t="str">
        <f t="shared" si="361"/>
        <v/>
      </c>
      <c r="AA926" s="17" t="str">
        <f t="shared" si="362"/>
        <v/>
      </c>
      <c r="AB926" s="17" t="str">
        <f t="shared" si="363"/>
        <v/>
      </c>
      <c r="AC926" s="17" t="str">
        <f t="shared" si="364"/>
        <v/>
      </c>
      <c r="AD926" s="18" t="str">
        <f t="shared" si="365"/>
        <v/>
      </c>
      <c r="AE926" s="19" t="str">
        <f>IF($B926&gt;$C$1,"",p_2*$Q925*($S925/$W925)+p_3*$Q925*($T925/$W925))</f>
        <v/>
      </c>
      <c r="AF926" s="17" t="str">
        <f>IF($B926&gt;$C$1,"",p_4*$R925)</f>
        <v/>
      </c>
      <c r="AG926" s="17" t="str">
        <f>IF($B926&gt;$C$1,"",p_5*$R925)</f>
        <v/>
      </c>
      <c r="AH926" s="18" t="str">
        <f t="shared" si="366"/>
        <v/>
      </c>
      <c r="AI926" s="72"/>
      <c r="AJ926" s="73"/>
      <c r="AK926" s="73"/>
      <c r="AL926" s="72"/>
      <c r="AM926" s="73"/>
      <c r="AN926" s="73">
        <f t="shared" si="367"/>
        <v>518</v>
      </c>
      <c r="AO926" s="19" t="str">
        <f t="shared" ca="1" si="368"/>
        <v>-</v>
      </c>
      <c r="AP926" s="17" t="str">
        <f t="shared" ca="1" si="369"/>
        <v>-</v>
      </c>
      <c r="AQ926" s="17" t="str">
        <f t="shared" ca="1" si="370"/>
        <v>-</v>
      </c>
      <c r="AR926" s="66" t="str">
        <f t="shared" ca="1" si="371"/>
        <v>-</v>
      </c>
    </row>
    <row r="927" spans="1:44" s="1" customFormat="1" ht="12" x14ac:dyDescent="0.35">
      <c r="A927" s="84"/>
      <c r="B927" s="40" t="str">
        <f t="shared" si="351"/>
        <v/>
      </c>
      <c r="C927" s="41" t="str">
        <f t="shared" si="352"/>
        <v/>
      </c>
      <c r="D927" s="28">
        <f>'I Disease Parameters'!$E$6/(1000*365)</f>
        <v>2.4383561643835616E-5</v>
      </c>
      <c r="E927" s="28">
        <f>'I Disease Parameters'!$E$7/(1000*365)</f>
        <v>1.3698630136986302E-5</v>
      </c>
      <c r="F927" s="27">
        <f>(1-'I Disease Parameters'!$E$8)/'I Disease Parameters'!$E$10</f>
        <v>0.16200000000000001</v>
      </c>
      <c r="G927" s="27">
        <f>'I Disease Parameters'!$E$8/'I Disease Parameters'!$E$11</f>
        <v>3.7999999999999999E-2</v>
      </c>
      <c r="H927" s="27">
        <f>1/'I Disease Parameters'!$E$12</f>
        <v>0.05</v>
      </c>
      <c r="I927" s="27">
        <f>'I Disease Parameters'!$E$9/'I Disease Parameters'!$E$14</f>
        <v>0</v>
      </c>
      <c r="J927" s="82">
        <f t="shared" si="372"/>
        <v>2.9622548171950012</v>
      </c>
      <c r="K927" s="60">
        <f t="shared" si="373"/>
        <v>0.96147505943347544</v>
      </c>
      <c r="L927" s="30">
        <f t="shared" si="374"/>
        <v>0.98499999999999999</v>
      </c>
      <c r="M927" s="27">
        <f>J927/'I Disease Parameters'!$E$12</f>
        <v>0.14811274085975007</v>
      </c>
      <c r="N927" s="27">
        <f>K927/'I Disease Parameters'!$E$13</f>
        <v>4.8073752971673774E-2</v>
      </c>
      <c r="O927" s="27">
        <f>L927/'I Disease Parameters'!$E$13</f>
        <v>4.9250000000000002E-2</v>
      </c>
      <c r="P927" s="27">
        <f>(1-L927)/'I Disease Parameters'!$E$13</f>
        <v>7.5000000000000067E-4</v>
      </c>
      <c r="Q927" s="19" t="str">
        <f t="shared" si="353"/>
        <v/>
      </c>
      <c r="R927" s="17" t="str">
        <f t="shared" si="354"/>
        <v/>
      </c>
      <c r="S927" s="17" t="str">
        <f t="shared" si="355"/>
        <v/>
      </c>
      <c r="T927" s="17" t="str">
        <f t="shared" si="356"/>
        <v/>
      </c>
      <c r="U927" s="17" t="str">
        <f t="shared" si="357"/>
        <v/>
      </c>
      <c r="V927" s="17" t="str">
        <f t="shared" si="358"/>
        <v/>
      </c>
      <c r="W927" s="17" t="str">
        <f t="shared" si="359"/>
        <v/>
      </c>
      <c r="X927" s="18" t="str">
        <f t="shared" si="350"/>
        <v/>
      </c>
      <c r="Y927" s="17" t="str">
        <f t="shared" si="360"/>
        <v/>
      </c>
      <c r="Z927" s="17" t="str">
        <f t="shared" si="361"/>
        <v/>
      </c>
      <c r="AA927" s="17" t="str">
        <f t="shared" si="362"/>
        <v/>
      </c>
      <c r="AB927" s="17" t="str">
        <f t="shared" si="363"/>
        <v/>
      </c>
      <c r="AC927" s="17" t="str">
        <f t="shared" si="364"/>
        <v/>
      </c>
      <c r="AD927" s="18" t="str">
        <f t="shared" si="365"/>
        <v/>
      </c>
      <c r="AE927" s="19" t="str">
        <f>IF($B927&gt;$C$1,"",p_2*$Q926*($S926/$W926)+p_3*$Q926*($T926/$W926))</f>
        <v/>
      </c>
      <c r="AF927" s="17" t="str">
        <f>IF($B927&gt;$C$1,"",p_4*$R926)</f>
        <v/>
      </c>
      <c r="AG927" s="17" t="str">
        <f>IF($B927&gt;$C$1,"",p_5*$R926)</f>
        <v/>
      </c>
      <c r="AH927" s="18" t="str">
        <f t="shared" si="366"/>
        <v/>
      </c>
      <c r="AI927" s="72"/>
      <c r="AJ927" s="73"/>
      <c r="AK927" s="73"/>
      <c r="AL927" s="72"/>
      <c r="AM927" s="73"/>
      <c r="AN927" s="73">
        <f t="shared" si="367"/>
        <v>518</v>
      </c>
      <c r="AO927" s="19" t="str">
        <f t="shared" ca="1" si="368"/>
        <v>-</v>
      </c>
      <c r="AP927" s="17" t="str">
        <f t="shared" ca="1" si="369"/>
        <v>-</v>
      </c>
      <c r="AQ927" s="17" t="str">
        <f t="shared" ca="1" si="370"/>
        <v>-</v>
      </c>
      <c r="AR927" s="66" t="str">
        <f t="shared" ca="1" si="371"/>
        <v>-</v>
      </c>
    </row>
    <row r="928" spans="1:44" s="1" customFormat="1" ht="12" x14ac:dyDescent="0.35">
      <c r="A928" s="84"/>
      <c r="B928" s="40" t="str">
        <f t="shared" si="351"/>
        <v/>
      </c>
      <c r="C928" s="41" t="str">
        <f t="shared" si="352"/>
        <v/>
      </c>
      <c r="D928" s="28">
        <f>'I Disease Parameters'!$E$6/(1000*365)</f>
        <v>2.4383561643835616E-5</v>
      </c>
      <c r="E928" s="28">
        <f>'I Disease Parameters'!$E$7/(1000*365)</f>
        <v>1.3698630136986302E-5</v>
      </c>
      <c r="F928" s="27">
        <f>(1-'I Disease Parameters'!$E$8)/'I Disease Parameters'!$E$10</f>
        <v>0.16200000000000001</v>
      </c>
      <c r="G928" s="27">
        <f>'I Disease Parameters'!$E$8/'I Disease Parameters'!$E$11</f>
        <v>3.7999999999999999E-2</v>
      </c>
      <c r="H928" s="27">
        <f>1/'I Disease Parameters'!$E$12</f>
        <v>0.05</v>
      </c>
      <c r="I928" s="27">
        <f>'I Disease Parameters'!$E$9/'I Disease Parameters'!$E$14</f>
        <v>0</v>
      </c>
      <c r="J928" s="82">
        <f t="shared" si="372"/>
        <v>2.9622548171950012</v>
      </c>
      <c r="K928" s="60">
        <f t="shared" si="373"/>
        <v>0.96147505943347544</v>
      </c>
      <c r="L928" s="30">
        <f t="shared" si="374"/>
        <v>0.98499999999999999</v>
      </c>
      <c r="M928" s="27">
        <f>J928/'I Disease Parameters'!$E$12</f>
        <v>0.14811274085975007</v>
      </c>
      <c r="N928" s="27">
        <f>K928/'I Disease Parameters'!$E$13</f>
        <v>4.8073752971673774E-2</v>
      </c>
      <c r="O928" s="27">
        <f>L928/'I Disease Parameters'!$E$13</f>
        <v>4.9250000000000002E-2</v>
      </c>
      <c r="P928" s="27">
        <f>(1-L928)/'I Disease Parameters'!$E$13</f>
        <v>7.5000000000000067E-4</v>
      </c>
      <c r="Q928" s="19" t="str">
        <f t="shared" si="353"/>
        <v/>
      </c>
      <c r="R928" s="17" t="str">
        <f t="shared" si="354"/>
        <v/>
      </c>
      <c r="S928" s="17" t="str">
        <f t="shared" si="355"/>
        <v/>
      </c>
      <c r="T928" s="17" t="str">
        <f t="shared" si="356"/>
        <v/>
      </c>
      <c r="U928" s="17" t="str">
        <f t="shared" si="357"/>
        <v/>
      </c>
      <c r="V928" s="17" t="str">
        <f t="shared" si="358"/>
        <v/>
      </c>
      <c r="W928" s="17" t="str">
        <f t="shared" si="359"/>
        <v/>
      </c>
      <c r="X928" s="18" t="str">
        <f t="shared" si="350"/>
        <v/>
      </c>
      <c r="Y928" s="17" t="str">
        <f t="shared" si="360"/>
        <v/>
      </c>
      <c r="Z928" s="17" t="str">
        <f t="shared" si="361"/>
        <v/>
      </c>
      <c r="AA928" s="17" t="str">
        <f t="shared" si="362"/>
        <v/>
      </c>
      <c r="AB928" s="17" t="str">
        <f t="shared" si="363"/>
        <v/>
      </c>
      <c r="AC928" s="17" t="str">
        <f t="shared" si="364"/>
        <v/>
      </c>
      <c r="AD928" s="18" t="str">
        <f t="shared" si="365"/>
        <v/>
      </c>
      <c r="AE928" s="19" t="str">
        <f>IF($B928&gt;$C$1,"",p_2*$Q927*($S927/$W927)+p_3*$Q927*($T927/$W927))</f>
        <v/>
      </c>
      <c r="AF928" s="17" t="str">
        <f>IF($B928&gt;$C$1,"",p_4*$R927)</f>
        <v/>
      </c>
      <c r="AG928" s="17" t="str">
        <f>IF($B928&gt;$C$1,"",p_5*$R927)</f>
        <v/>
      </c>
      <c r="AH928" s="18" t="str">
        <f t="shared" si="366"/>
        <v/>
      </c>
      <c r="AI928" s="72"/>
      <c r="AJ928" s="73"/>
      <c r="AK928" s="73"/>
      <c r="AL928" s="72"/>
      <c r="AM928" s="73"/>
      <c r="AN928" s="73">
        <f t="shared" si="367"/>
        <v>518</v>
      </c>
      <c r="AO928" s="19" t="str">
        <f t="shared" ca="1" si="368"/>
        <v>-</v>
      </c>
      <c r="AP928" s="17" t="str">
        <f t="shared" ca="1" si="369"/>
        <v>-</v>
      </c>
      <c r="AQ928" s="17" t="str">
        <f t="shared" ca="1" si="370"/>
        <v>-</v>
      </c>
      <c r="AR928" s="66" t="str">
        <f t="shared" ca="1" si="371"/>
        <v>-</v>
      </c>
    </row>
    <row r="929" spans="1:44" s="1" customFormat="1" ht="12" x14ac:dyDescent="0.35">
      <c r="A929" s="84"/>
      <c r="B929" s="40" t="str">
        <f t="shared" si="351"/>
        <v/>
      </c>
      <c r="C929" s="41" t="str">
        <f t="shared" si="352"/>
        <v/>
      </c>
      <c r="D929" s="28">
        <f>'I Disease Parameters'!$E$6/(1000*365)</f>
        <v>2.4383561643835616E-5</v>
      </c>
      <c r="E929" s="28">
        <f>'I Disease Parameters'!$E$7/(1000*365)</f>
        <v>1.3698630136986302E-5</v>
      </c>
      <c r="F929" s="27">
        <f>(1-'I Disease Parameters'!$E$8)/'I Disease Parameters'!$E$10</f>
        <v>0.16200000000000001</v>
      </c>
      <c r="G929" s="27">
        <f>'I Disease Parameters'!$E$8/'I Disease Parameters'!$E$11</f>
        <v>3.7999999999999999E-2</v>
      </c>
      <c r="H929" s="27">
        <f>1/'I Disease Parameters'!$E$12</f>
        <v>0.05</v>
      </c>
      <c r="I929" s="27">
        <f>'I Disease Parameters'!$E$9/'I Disease Parameters'!$E$14</f>
        <v>0</v>
      </c>
      <c r="J929" s="82">
        <f t="shared" si="372"/>
        <v>2.9622548171950012</v>
      </c>
      <c r="K929" s="60">
        <f t="shared" si="373"/>
        <v>0.96147505943347544</v>
      </c>
      <c r="L929" s="30">
        <f t="shared" si="374"/>
        <v>0.98499999999999999</v>
      </c>
      <c r="M929" s="27">
        <f>J929/'I Disease Parameters'!$E$12</f>
        <v>0.14811274085975007</v>
      </c>
      <c r="N929" s="27">
        <f>K929/'I Disease Parameters'!$E$13</f>
        <v>4.8073752971673774E-2</v>
      </c>
      <c r="O929" s="27">
        <f>L929/'I Disease Parameters'!$E$13</f>
        <v>4.9250000000000002E-2</v>
      </c>
      <c r="P929" s="27">
        <f>(1-L929)/'I Disease Parameters'!$E$13</f>
        <v>7.5000000000000067E-4</v>
      </c>
      <c r="Q929" s="19" t="str">
        <f t="shared" si="353"/>
        <v/>
      </c>
      <c r="R929" s="17" t="str">
        <f t="shared" si="354"/>
        <v/>
      </c>
      <c r="S929" s="17" t="str">
        <f t="shared" si="355"/>
        <v/>
      </c>
      <c r="T929" s="17" t="str">
        <f t="shared" si="356"/>
        <v/>
      </c>
      <c r="U929" s="17" t="str">
        <f t="shared" si="357"/>
        <v/>
      </c>
      <c r="V929" s="17" t="str">
        <f t="shared" si="358"/>
        <v/>
      </c>
      <c r="W929" s="17" t="str">
        <f t="shared" si="359"/>
        <v/>
      </c>
      <c r="X929" s="18" t="str">
        <f t="shared" si="350"/>
        <v/>
      </c>
      <c r="Y929" s="17" t="str">
        <f t="shared" si="360"/>
        <v/>
      </c>
      <c r="Z929" s="17" t="str">
        <f t="shared" si="361"/>
        <v/>
      </c>
      <c r="AA929" s="17" t="str">
        <f t="shared" si="362"/>
        <v/>
      </c>
      <c r="AB929" s="17" t="str">
        <f t="shared" si="363"/>
        <v/>
      </c>
      <c r="AC929" s="17" t="str">
        <f t="shared" si="364"/>
        <v/>
      </c>
      <c r="AD929" s="18" t="str">
        <f t="shared" si="365"/>
        <v/>
      </c>
      <c r="AE929" s="19" t="str">
        <f>IF($B929&gt;$C$1,"",p_2*$Q928*($S928/$W928)+p_3*$Q928*($T928/$W928))</f>
        <v/>
      </c>
      <c r="AF929" s="17" t="str">
        <f>IF($B929&gt;$C$1,"",p_4*$R928)</f>
        <v/>
      </c>
      <c r="AG929" s="17" t="str">
        <f>IF($B929&gt;$C$1,"",p_5*$R928)</f>
        <v/>
      </c>
      <c r="AH929" s="18" t="str">
        <f t="shared" si="366"/>
        <v/>
      </c>
      <c r="AI929" s="72"/>
      <c r="AJ929" s="73"/>
      <c r="AK929" s="73"/>
      <c r="AL929" s="72"/>
      <c r="AM929" s="73"/>
      <c r="AN929" s="73">
        <f t="shared" si="367"/>
        <v>518</v>
      </c>
      <c r="AO929" s="19" t="str">
        <f t="shared" ca="1" si="368"/>
        <v>-</v>
      </c>
      <c r="AP929" s="17" t="str">
        <f t="shared" ca="1" si="369"/>
        <v>-</v>
      </c>
      <c r="AQ929" s="17" t="str">
        <f t="shared" ca="1" si="370"/>
        <v>-</v>
      </c>
      <c r="AR929" s="66" t="str">
        <f t="shared" ca="1" si="371"/>
        <v>-</v>
      </c>
    </row>
    <row r="930" spans="1:44" s="1" customFormat="1" ht="12" x14ac:dyDescent="0.35">
      <c r="A930" s="84"/>
      <c r="B930" s="40" t="str">
        <f t="shared" si="351"/>
        <v/>
      </c>
      <c r="C930" s="41" t="str">
        <f t="shared" si="352"/>
        <v/>
      </c>
      <c r="D930" s="28">
        <f>'I Disease Parameters'!$E$6/(1000*365)</f>
        <v>2.4383561643835616E-5</v>
      </c>
      <c r="E930" s="28">
        <f>'I Disease Parameters'!$E$7/(1000*365)</f>
        <v>1.3698630136986302E-5</v>
      </c>
      <c r="F930" s="27">
        <f>(1-'I Disease Parameters'!$E$8)/'I Disease Parameters'!$E$10</f>
        <v>0.16200000000000001</v>
      </c>
      <c r="G930" s="27">
        <f>'I Disease Parameters'!$E$8/'I Disease Parameters'!$E$11</f>
        <v>3.7999999999999999E-2</v>
      </c>
      <c r="H930" s="27">
        <f>1/'I Disease Parameters'!$E$12</f>
        <v>0.05</v>
      </c>
      <c r="I930" s="27">
        <f>'I Disease Parameters'!$E$9/'I Disease Parameters'!$E$14</f>
        <v>0</v>
      </c>
      <c r="J930" s="82">
        <f t="shared" si="372"/>
        <v>2.9622548171950012</v>
      </c>
      <c r="K930" s="60">
        <f t="shared" si="373"/>
        <v>0.96147505943347544</v>
      </c>
      <c r="L930" s="30">
        <f t="shared" si="374"/>
        <v>0.98499999999999999</v>
      </c>
      <c r="M930" s="27">
        <f>J930/'I Disease Parameters'!$E$12</f>
        <v>0.14811274085975007</v>
      </c>
      <c r="N930" s="27">
        <f>K930/'I Disease Parameters'!$E$13</f>
        <v>4.8073752971673774E-2</v>
      </c>
      <c r="O930" s="27">
        <f>L930/'I Disease Parameters'!$E$13</f>
        <v>4.9250000000000002E-2</v>
      </c>
      <c r="P930" s="27">
        <f>(1-L930)/'I Disease Parameters'!$E$13</f>
        <v>7.5000000000000067E-4</v>
      </c>
      <c r="Q930" s="19" t="str">
        <f t="shared" si="353"/>
        <v/>
      </c>
      <c r="R930" s="17" t="str">
        <f t="shared" si="354"/>
        <v/>
      </c>
      <c r="S930" s="17" t="str">
        <f t="shared" si="355"/>
        <v/>
      </c>
      <c r="T930" s="17" t="str">
        <f t="shared" si="356"/>
        <v/>
      </c>
      <c r="U930" s="17" t="str">
        <f t="shared" si="357"/>
        <v/>
      </c>
      <c r="V930" s="17" t="str">
        <f t="shared" si="358"/>
        <v/>
      </c>
      <c r="W930" s="17" t="str">
        <f t="shared" si="359"/>
        <v/>
      </c>
      <c r="X930" s="18" t="str">
        <f t="shared" si="350"/>
        <v/>
      </c>
      <c r="Y930" s="17" t="str">
        <f t="shared" si="360"/>
        <v/>
      </c>
      <c r="Z930" s="17" t="str">
        <f t="shared" si="361"/>
        <v/>
      </c>
      <c r="AA930" s="17" t="str">
        <f t="shared" si="362"/>
        <v/>
      </c>
      <c r="AB930" s="17" t="str">
        <f t="shared" si="363"/>
        <v/>
      </c>
      <c r="AC930" s="17" t="str">
        <f t="shared" si="364"/>
        <v/>
      </c>
      <c r="AD930" s="18" t="str">
        <f t="shared" si="365"/>
        <v/>
      </c>
      <c r="AE930" s="19" t="str">
        <f>IF($B930&gt;$C$1,"",p_2*$Q929*($S929/$W929)+p_3*$Q929*($T929/$W929))</f>
        <v/>
      </c>
      <c r="AF930" s="17" t="str">
        <f>IF($B930&gt;$C$1,"",p_4*$R929)</f>
        <v/>
      </c>
      <c r="AG930" s="17" t="str">
        <f>IF($B930&gt;$C$1,"",p_5*$R929)</f>
        <v/>
      </c>
      <c r="AH930" s="18" t="str">
        <f t="shared" si="366"/>
        <v/>
      </c>
      <c r="AI930" s="72"/>
      <c r="AJ930" s="73"/>
      <c r="AK930" s="73"/>
      <c r="AL930" s="72"/>
      <c r="AM930" s="73"/>
      <c r="AN930" s="73">
        <f t="shared" si="367"/>
        <v>518</v>
      </c>
      <c r="AO930" s="19" t="str">
        <f t="shared" ca="1" si="368"/>
        <v>-</v>
      </c>
      <c r="AP930" s="17" t="str">
        <f t="shared" ca="1" si="369"/>
        <v>-</v>
      </c>
      <c r="AQ930" s="17" t="str">
        <f t="shared" ca="1" si="370"/>
        <v>-</v>
      </c>
      <c r="AR930" s="66" t="str">
        <f t="shared" ca="1" si="371"/>
        <v>-</v>
      </c>
    </row>
    <row r="931" spans="1:44" s="1" customFormat="1" ht="12" x14ac:dyDescent="0.35">
      <c r="A931" s="84"/>
      <c r="B931" s="40" t="str">
        <f t="shared" si="351"/>
        <v/>
      </c>
      <c r="C931" s="41" t="str">
        <f t="shared" si="352"/>
        <v/>
      </c>
      <c r="D931" s="28">
        <f>'I Disease Parameters'!$E$6/(1000*365)</f>
        <v>2.4383561643835616E-5</v>
      </c>
      <c r="E931" s="28">
        <f>'I Disease Parameters'!$E$7/(1000*365)</f>
        <v>1.3698630136986302E-5</v>
      </c>
      <c r="F931" s="27">
        <f>(1-'I Disease Parameters'!$E$8)/'I Disease Parameters'!$E$10</f>
        <v>0.16200000000000001</v>
      </c>
      <c r="G931" s="27">
        <f>'I Disease Parameters'!$E$8/'I Disease Parameters'!$E$11</f>
        <v>3.7999999999999999E-2</v>
      </c>
      <c r="H931" s="27">
        <f>1/'I Disease Parameters'!$E$12</f>
        <v>0.05</v>
      </c>
      <c r="I931" s="27">
        <f>'I Disease Parameters'!$E$9/'I Disease Parameters'!$E$14</f>
        <v>0</v>
      </c>
      <c r="J931" s="82">
        <f t="shared" si="372"/>
        <v>2.9622548171950012</v>
      </c>
      <c r="K931" s="60">
        <f t="shared" si="373"/>
        <v>0.96147505943347544</v>
      </c>
      <c r="L931" s="30">
        <f t="shared" si="374"/>
        <v>0.98499999999999999</v>
      </c>
      <c r="M931" s="27">
        <f>J931/'I Disease Parameters'!$E$12</f>
        <v>0.14811274085975007</v>
      </c>
      <c r="N931" s="27">
        <f>K931/'I Disease Parameters'!$E$13</f>
        <v>4.8073752971673774E-2</v>
      </c>
      <c r="O931" s="27">
        <f>L931/'I Disease Parameters'!$E$13</f>
        <v>4.9250000000000002E-2</v>
      </c>
      <c r="P931" s="27">
        <f>(1-L931)/'I Disease Parameters'!$E$13</f>
        <v>7.5000000000000067E-4</v>
      </c>
      <c r="Q931" s="19" t="str">
        <f t="shared" si="353"/>
        <v/>
      </c>
      <c r="R931" s="17" t="str">
        <f t="shared" si="354"/>
        <v/>
      </c>
      <c r="S931" s="17" t="str">
        <f t="shared" si="355"/>
        <v/>
      </c>
      <c r="T931" s="17" t="str">
        <f t="shared" si="356"/>
        <v/>
      </c>
      <c r="U931" s="17" t="str">
        <f t="shared" si="357"/>
        <v/>
      </c>
      <c r="V931" s="17" t="str">
        <f t="shared" si="358"/>
        <v/>
      </c>
      <c r="W931" s="17" t="str">
        <f t="shared" si="359"/>
        <v/>
      </c>
      <c r="X931" s="18" t="str">
        <f t="shared" si="350"/>
        <v/>
      </c>
      <c r="Y931" s="17" t="str">
        <f t="shared" si="360"/>
        <v/>
      </c>
      <c r="Z931" s="17" t="str">
        <f t="shared" si="361"/>
        <v/>
      </c>
      <c r="AA931" s="17" t="str">
        <f t="shared" si="362"/>
        <v/>
      </c>
      <c r="AB931" s="17" t="str">
        <f t="shared" si="363"/>
        <v/>
      </c>
      <c r="AC931" s="17" t="str">
        <f t="shared" si="364"/>
        <v/>
      </c>
      <c r="AD931" s="18" t="str">
        <f t="shared" si="365"/>
        <v/>
      </c>
      <c r="AE931" s="19" t="str">
        <f>IF($B931&gt;$C$1,"",p_2*$Q930*($S930/$W930)+p_3*$Q930*($T930/$W930))</f>
        <v/>
      </c>
      <c r="AF931" s="17" t="str">
        <f>IF($B931&gt;$C$1,"",p_4*$R930)</f>
        <v/>
      </c>
      <c r="AG931" s="17" t="str">
        <f>IF($B931&gt;$C$1,"",p_5*$R930)</f>
        <v/>
      </c>
      <c r="AH931" s="18" t="str">
        <f t="shared" si="366"/>
        <v/>
      </c>
      <c r="AI931" s="72"/>
      <c r="AJ931" s="73"/>
      <c r="AK931" s="73"/>
      <c r="AL931" s="72"/>
      <c r="AM931" s="73"/>
      <c r="AN931" s="73">
        <f t="shared" si="367"/>
        <v>518</v>
      </c>
      <c r="AO931" s="19" t="str">
        <f t="shared" ca="1" si="368"/>
        <v>-</v>
      </c>
      <c r="AP931" s="17" t="str">
        <f t="shared" ca="1" si="369"/>
        <v>-</v>
      </c>
      <c r="AQ931" s="17" t="str">
        <f t="shared" ca="1" si="370"/>
        <v>-</v>
      </c>
      <c r="AR931" s="66" t="str">
        <f t="shared" ca="1" si="371"/>
        <v>-</v>
      </c>
    </row>
    <row r="932" spans="1:44" s="1" customFormat="1" ht="12" x14ac:dyDescent="0.35">
      <c r="A932" s="84"/>
      <c r="B932" s="40" t="str">
        <f t="shared" si="351"/>
        <v/>
      </c>
      <c r="C932" s="41" t="str">
        <f t="shared" si="352"/>
        <v/>
      </c>
      <c r="D932" s="28">
        <f>'I Disease Parameters'!$E$6/(1000*365)</f>
        <v>2.4383561643835616E-5</v>
      </c>
      <c r="E932" s="28">
        <f>'I Disease Parameters'!$E$7/(1000*365)</f>
        <v>1.3698630136986302E-5</v>
      </c>
      <c r="F932" s="27">
        <f>(1-'I Disease Parameters'!$E$8)/'I Disease Parameters'!$E$10</f>
        <v>0.16200000000000001</v>
      </c>
      <c r="G932" s="27">
        <f>'I Disease Parameters'!$E$8/'I Disease Parameters'!$E$11</f>
        <v>3.7999999999999999E-2</v>
      </c>
      <c r="H932" s="27">
        <f>1/'I Disease Parameters'!$E$12</f>
        <v>0.05</v>
      </c>
      <c r="I932" s="27">
        <f>'I Disease Parameters'!$E$9/'I Disease Parameters'!$E$14</f>
        <v>0</v>
      </c>
      <c r="J932" s="82">
        <f t="shared" si="372"/>
        <v>2.9622548171950012</v>
      </c>
      <c r="K932" s="60">
        <f t="shared" si="373"/>
        <v>0.96147505943347544</v>
      </c>
      <c r="L932" s="30">
        <f t="shared" si="374"/>
        <v>0.98499999999999999</v>
      </c>
      <c r="M932" s="27">
        <f>J932/'I Disease Parameters'!$E$12</f>
        <v>0.14811274085975007</v>
      </c>
      <c r="N932" s="27">
        <f>K932/'I Disease Parameters'!$E$13</f>
        <v>4.8073752971673774E-2</v>
      </c>
      <c r="O932" s="27">
        <f>L932/'I Disease Parameters'!$E$13</f>
        <v>4.9250000000000002E-2</v>
      </c>
      <c r="P932" s="27">
        <f>(1-L932)/'I Disease Parameters'!$E$13</f>
        <v>7.5000000000000067E-4</v>
      </c>
      <c r="Q932" s="19" t="str">
        <f t="shared" si="353"/>
        <v/>
      </c>
      <c r="R932" s="17" t="str">
        <f t="shared" si="354"/>
        <v/>
      </c>
      <c r="S932" s="17" t="str">
        <f t="shared" si="355"/>
        <v/>
      </c>
      <c r="T932" s="17" t="str">
        <f t="shared" si="356"/>
        <v/>
      </c>
      <c r="U932" s="17" t="str">
        <f t="shared" si="357"/>
        <v/>
      </c>
      <c r="V932" s="17" t="str">
        <f t="shared" si="358"/>
        <v/>
      </c>
      <c r="W932" s="17" t="str">
        <f t="shared" si="359"/>
        <v/>
      </c>
      <c r="X932" s="18" t="str">
        <f t="shared" si="350"/>
        <v/>
      </c>
      <c r="Y932" s="17" t="str">
        <f t="shared" si="360"/>
        <v/>
      </c>
      <c r="Z932" s="17" t="str">
        <f t="shared" si="361"/>
        <v/>
      </c>
      <c r="AA932" s="17" t="str">
        <f t="shared" si="362"/>
        <v/>
      </c>
      <c r="AB932" s="17" t="str">
        <f t="shared" si="363"/>
        <v/>
      </c>
      <c r="AC932" s="17" t="str">
        <f t="shared" si="364"/>
        <v/>
      </c>
      <c r="AD932" s="18" t="str">
        <f t="shared" si="365"/>
        <v/>
      </c>
      <c r="AE932" s="19" t="str">
        <f>IF($B932&gt;$C$1,"",p_2*$Q931*($S931/$W931)+p_3*$Q931*($T931/$W931))</f>
        <v/>
      </c>
      <c r="AF932" s="17" t="str">
        <f>IF($B932&gt;$C$1,"",p_4*$R931)</f>
        <v/>
      </c>
      <c r="AG932" s="17" t="str">
        <f>IF($B932&gt;$C$1,"",p_5*$R931)</f>
        <v/>
      </c>
      <c r="AH932" s="18" t="str">
        <f t="shared" si="366"/>
        <v/>
      </c>
      <c r="AI932" s="72"/>
      <c r="AJ932" s="73"/>
      <c r="AK932" s="73"/>
      <c r="AL932" s="72"/>
      <c r="AM932" s="73"/>
      <c r="AN932" s="73">
        <f t="shared" si="367"/>
        <v>518</v>
      </c>
      <c r="AO932" s="19" t="str">
        <f t="shared" ca="1" si="368"/>
        <v>-</v>
      </c>
      <c r="AP932" s="17" t="str">
        <f t="shared" ca="1" si="369"/>
        <v>-</v>
      </c>
      <c r="AQ932" s="17" t="str">
        <f t="shared" ca="1" si="370"/>
        <v>-</v>
      </c>
      <c r="AR932" s="66" t="str">
        <f t="shared" ca="1" si="371"/>
        <v>-</v>
      </c>
    </row>
    <row r="933" spans="1:44" s="1" customFormat="1" ht="12" x14ac:dyDescent="0.35">
      <c r="A933" s="84"/>
      <c r="B933" s="40" t="str">
        <f t="shared" si="351"/>
        <v/>
      </c>
      <c r="C933" s="41" t="str">
        <f t="shared" si="352"/>
        <v/>
      </c>
      <c r="D933" s="28">
        <f>'I Disease Parameters'!$E$6/(1000*365)</f>
        <v>2.4383561643835616E-5</v>
      </c>
      <c r="E933" s="28">
        <f>'I Disease Parameters'!$E$7/(1000*365)</f>
        <v>1.3698630136986302E-5</v>
      </c>
      <c r="F933" s="27">
        <f>(1-'I Disease Parameters'!$E$8)/'I Disease Parameters'!$E$10</f>
        <v>0.16200000000000001</v>
      </c>
      <c r="G933" s="27">
        <f>'I Disease Parameters'!$E$8/'I Disease Parameters'!$E$11</f>
        <v>3.7999999999999999E-2</v>
      </c>
      <c r="H933" s="27">
        <f>1/'I Disease Parameters'!$E$12</f>
        <v>0.05</v>
      </c>
      <c r="I933" s="27">
        <f>'I Disease Parameters'!$E$9/'I Disease Parameters'!$E$14</f>
        <v>0</v>
      </c>
      <c r="J933" s="82">
        <f t="shared" si="372"/>
        <v>2.9622548171950012</v>
      </c>
      <c r="K933" s="60">
        <f t="shared" si="373"/>
        <v>0.96147505943347544</v>
      </c>
      <c r="L933" s="30">
        <f t="shared" si="374"/>
        <v>0.98499999999999999</v>
      </c>
      <c r="M933" s="27">
        <f>J933/'I Disease Parameters'!$E$12</f>
        <v>0.14811274085975007</v>
      </c>
      <c r="N933" s="27">
        <f>K933/'I Disease Parameters'!$E$13</f>
        <v>4.8073752971673774E-2</v>
      </c>
      <c r="O933" s="27">
        <f>L933/'I Disease Parameters'!$E$13</f>
        <v>4.9250000000000002E-2</v>
      </c>
      <c r="P933" s="27">
        <f>(1-L933)/'I Disease Parameters'!$E$13</f>
        <v>7.5000000000000067E-4</v>
      </c>
      <c r="Q933" s="19" t="str">
        <f t="shared" si="353"/>
        <v/>
      </c>
      <c r="R933" s="17" t="str">
        <f t="shared" si="354"/>
        <v/>
      </c>
      <c r="S933" s="17" t="str">
        <f t="shared" si="355"/>
        <v/>
      </c>
      <c r="T933" s="17" t="str">
        <f t="shared" si="356"/>
        <v/>
      </c>
      <c r="U933" s="17" t="str">
        <f t="shared" si="357"/>
        <v/>
      </c>
      <c r="V933" s="17" t="str">
        <f t="shared" si="358"/>
        <v/>
      </c>
      <c r="W933" s="17" t="str">
        <f t="shared" si="359"/>
        <v/>
      </c>
      <c r="X933" s="18" t="str">
        <f t="shared" si="350"/>
        <v/>
      </c>
      <c r="Y933" s="17" t="str">
        <f t="shared" si="360"/>
        <v/>
      </c>
      <c r="Z933" s="17" t="str">
        <f t="shared" si="361"/>
        <v/>
      </c>
      <c r="AA933" s="17" t="str">
        <f t="shared" si="362"/>
        <v/>
      </c>
      <c r="AB933" s="17" t="str">
        <f t="shared" si="363"/>
        <v/>
      </c>
      <c r="AC933" s="17" t="str">
        <f t="shared" si="364"/>
        <v/>
      </c>
      <c r="AD933" s="18" t="str">
        <f t="shared" si="365"/>
        <v/>
      </c>
      <c r="AE933" s="19" t="str">
        <f>IF($B933&gt;$C$1,"",p_2*$Q932*($S932/$W932)+p_3*$Q932*($T932/$W932))</f>
        <v/>
      </c>
      <c r="AF933" s="17" t="str">
        <f>IF($B933&gt;$C$1,"",p_4*$R932)</f>
        <v/>
      </c>
      <c r="AG933" s="17" t="str">
        <f>IF($B933&gt;$C$1,"",p_5*$R932)</f>
        <v/>
      </c>
      <c r="AH933" s="18" t="str">
        <f t="shared" si="366"/>
        <v/>
      </c>
      <c r="AI933" s="72"/>
      <c r="AJ933" s="73"/>
      <c r="AK933" s="73"/>
      <c r="AL933" s="72"/>
      <c r="AM933" s="73"/>
      <c r="AN933" s="73">
        <f t="shared" si="367"/>
        <v>518</v>
      </c>
      <c r="AO933" s="19" t="str">
        <f t="shared" ca="1" si="368"/>
        <v>-</v>
      </c>
      <c r="AP933" s="17" t="str">
        <f t="shared" ca="1" si="369"/>
        <v>-</v>
      </c>
      <c r="AQ933" s="17" t="str">
        <f t="shared" ca="1" si="370"/>
        <v>-</v>
      </c>
      <c r="AR933" s="66" t="str">
        <f t="shared" ca="1" si="371"/>
        <v>-</v>
      </c>
    </row>
    <row r="934" spans="1:44" s="1" customFormat="1" ht="12" x14ac:dyDescent="0.35">
      <c r="A934" s="84"/>
      <c r="B934" s="40" t="str">
        <f t="shared" si="351"/>
        <v/>
      </c>
      <c r="C934" s="41" t="str">
        <f t="shared" si="352"/>
        <v/>
      </c>
      <c r="D934" s="28">
        <f>'I Disease Parameters'!$E$6/(1000*365)</f>
        <v>2.4383561643835616E-5</v>
      </c>
      <c r="E934" s="28">
        <f>'I Disease Parameters'!$E$7/(1000*365)</f>
        <v>1.3698630136986302E-5</v>
      </c>
      <c r="F934" s="27">
        <f>(1-'I Disease Parameters'!$E$8)/'I Disease Parameters'!$E$10</f>
        <v>0.16200000000000001</v>
      </c>
      <c r="G934" s="27">
        <f>'I Disease Parameters'!$E$8/'I Disease Parameters'!$E$11</f>
        <v>3.7999999999999999E-2</v>
      </c>
      <c r="H934" s="27">
        <f>1/'I Disease Parameters'!$E$12</f>
        <v>0.05</v>
      </c>
      <c r="I934" s="27">
        <f>'I Disease Parameters'!$E$9/'I Disease Parameters'!$E$14</f>
        <v>0</v>
      </c>
      <c r="J934" s="82">
        <f t="shared" si="372"/>
        <v>2.9622548171950012</v>
      </c>
      <c r="K934" s="60">
        <f t="shared" si="373"/>
        <v>0.96147505943347544</v>
      </c>
      <c r="L934" s="30">
        <f t="shared" si="374"/>
        <v>0.98499999999999999</v>
      </c>
      <c r="M934" s="27">
        <f>J934/'I Disease Parameters'!$E$12</f>
        <v>0.14811274085975007</v>
      </c>
      <c r="N934" s="27">
        <f>K934/'I Disease Parameters'!$E$13</f>
        <v>4.8073752971673774E-2</v>
      </c>
      <c r="O934" s="27">
        <f>L934/'I Disease Parameters'!$E$13</f>
        <v>4.9250000000000002E-2</v>
      </c>
      <c r="P934" s="27">
        <f>(1-L934)/'I Disease Parameters'!$E$13</f>
        <v>7.5000000000000067E-4</v>
      </c>
      <c r="Q934" s="19" t="str">
        <f t="shared" si="353"/>
        <v/>
      </c>
      <c r="R934" s="17" t="str">
        <f t="shared" si="354"/>
        <v/>
      </c>
      <c r="S934" s="17" t="str">
        <f t="shared" si="355"/>
        <v/>
      </c>
      <c r="T934" s="17" t="str">
        <f t="shared" si="356"/>
        <v/>
      </c>
      <c r="U934" s="17" t="str">
        <f t="shared" si="357"/>
        <v/>
      </c>
      <c r="V934" s="17" t="str">
        <f t="shared" si="358"/>
        <v/>
      </c>
      <c r="W934" s="17" t="str">
        <f t="shared" si="359"/>
        <v/>
      </c>
      <c r="X934" s="18" t="str">
        <f t="shared" si="350"/>
        <v/>
      </c>
      <c r="Y934" s="17" t="str">
        <f t="shared" si="360"/>
        <v/>
      </c>
      <c r="Z934" s="17" t="str">
        <f t="shared" si="361"/>
        <v/>
      </c>
      <c r="AA934" s="17" t="str">
        <f t="shared" si="362"/>
        <v/>
      </c>
      <c r="AB934" s="17" t="str">
        <f t="shared" si="363"/>
        <v/>
      </c>
      <c r="AC934" s="17" t="str">
        <f t="shared" si="364"/>
        <v/>
      </c>
      <c r="AD934" s="18" t="str">
        <f t="shared" si="365"/>
        <v/>
      </c>
      <c r="AE934" s="19" t="str">
        <f>IF($B934&gt;$C$1,"",p_2*$Q933*($S933/$W933)+p_3*$Q933*($T933/$W933))</f>
        <v/>
      </c>
      <c r="AF934" s="17" t="str">
        <f>IF($B934&gt;$C$1,"",p_4*$R933)</f>
        <v/>
      </c>
      <c r="AG934" s="17" t="str">
        <f>IF($B934&gt;$C$1,"",p_5*$R933)</f>
        <v/>
      </c>
      <c r="AH934" s="18" t="str">
        <f t="shared" si="366"/>
        <v/>
      </c>
      <c r="AI934" s="72"/>
      <c r="AJ934" s="73"/>
      <c r="AK934" s="73"/>
      <c r="AL934" s="72"/>
      <c r="AM934" s="73"/>
      <c r="AN934" s="73">
        <f t="shared" si="367"/>
        <v>518</v>
      </c>
      <c r="AO934" s="19" t="str">
        <f t="shared" ca="1" si="368"/>
        <v>-</v>
      </c>
      <c r="AP934" s="17" t="str">
        <f t="shared" ca="1" si="369"/>
        <v>-</v>
      </c>
      <c r="AQ934" s="17" t="str">
        <f t="shared" ca="1" si="370"/>
        <v>-</v>
      </c>
      <c r="AR934" s="66" t="str">
        <f t="shared" ca="1" si="371"/>
        <v>-</v>
      </c>
    </row>
    <row r="935" spans="1:44" s="1" customFormat="1" ht="12" x14ac:dyDescent="0.35">
      <c r="A935" s="84"/>
      <c r="B935" s="40" t="str">
        <f t="shared" si="351"/>
        <v/>
      </c>
      <c r="C935" s="41" t="str">
        <f t="shared" si="352"/>
        <v/>
      </c>
      <c r="D935" s="28">
        <f>'I Disease Parameters'!$E$6/(1000*365)</f>
        <v>2.4383561643835616E-5</v>
      </c>
      <c r="E935" s="28">
        <f>'I Disease Parameters'!$E$7/(1000*365)</f>
        <v>1.3698630136986302E-5</v>
      </c>
      <c r="F935" s="27">
        <f>(1-'I Disease Parameters'!$E$8)/'I Disease Parameters'!$E$10</f>
        <v>0.16200000000000001</v>
      </c>
      <c r="G935" s="27">
        <f>'I Disease Parameters'!$E$8/'I Disease Parameters'!$E$11</f>
        <v>3.7999999999999999E-2</v>
      </c>
      <c r="H935" s="27">
        <f>1/'I Disease Parameters'!$E$12</f>
        <v>0.05</v>
      </c>
      <c r="I935" s="27">
        <f>'I Disease Parameters'!$E$9/'I Disease Parameters'!$E$14</f>
        <v>0</v>
      </c>
      <c r="J935" s="82">
        <f t="shared" si="372"/>
        <v>2.9622548171950012</v>
      </c>
      <c r="K935" s="60">
        <f t="shared" si="373"/>
        <v>0.96147505943347544</v>
      </c>
      <c r="L935" s="30">
        <f t="shared" si="374"/>
        <v>0.98499999999999999</v>
      </c>
      <c r="M935" s="27">
        <f>J935/'I Disease Parameters'!$E$12</f>
        <v>0.14811274085975007</v>
      </c>
      <c r="N935" s="27">
        <f>K935/'I Disease Parameters'!$E$13</f>
        <v>4.8073752971673774E-2</v>
      </c>
      <c r="O935" s="27">
        <f>L935/'I Disease Parameters'!$E$13</f>
        <v>4.9250000000000002E-2</v>
      </c>
      <c r="P935" s="27">
        <f>(1-L935)/'I Disease Parameters'!$E$13</f>
        <v>7.5000000000000067E-4</v>
      </c>
      <c r="Q935" s="19" t="str">
        <f t="shared" si="353"/>
        <v/>
      </c>
      <c r="R935" s="17" t="str">
        <f t="shared" si="354"/>
        <v/>
      </c>
      <c r="S935" s="17" t="str">
        <f t="shared" si="355"/>
        <v/>
      </c>
      <c r="T935" s="17" t="str">
        <f t="shared" si="356"/>
        <v/>
      </c>
      <c r="U935" s="17" t="str">
        <f t="shared" si="357"/>
        <v/>
      </c>
      <c r="V935" s="17" t="str">
        <f t="shared" si="358"/>
        <v/>
      </c>
      <c r="W935" s="17" t="str">
        <f t="shared" si="359"/>
        <v/>
      </c>
      <c r="X935" s="18" t="str">
        <f t="shared" si="350"/>
        <v/>
      </c>
      <c r="Y935" s="17" t="str">
        <f t="shared" si="360"/>
        <v/>
      </c>
      <c r="Z935" s="17" t="str">
        <f t="shared" si="361"/>
        <v/>
      </c>
      <c r="AA935" s="17" t="str">
        <f t="shared" si="362"/>
        <v/>
      </c>
      <c r="AB935" s="17" t="str">
        <f t="shared" si="363"/>
        <v/>
      </c>
      <c r="AC935" s="17" t="str">
        <f t="shared" si="364"/>
        <v/>
      </c>
      <c r="AD935" s="18" t="str">
        <f t="shared" si="365"/>
        <v/>
      </c>
      <c r="AE935" s="19" t="str">
        <f>IF($B935&gt;$C$1,"",p_2*$Q934*($S934/$W934)+p_3*$Q934*($T934/$W934))</f>
        <v/>
      </c>
      <c r="AF935" s="17" t="str">
        <f>IF($B935&gt;$C$1,"",p_4*$R934)</f>
        <v/>
      </c>
      <c r="AG935" s="17" t="str">
        <f>IF($B935&gt;$C$1,"",p_5*$R934)</f>
        <v/>
      </c>
      <c r="AH935" s="18" t="str">
        <f t="shared" si="366"/>
        <v/>
      </c>
      <c r="AI935" s="72"/>
      <c r="AJ935" s="73"/>
      <c r="AK935" s="73"/>
      <c r="AL935" s="72"/>
      <c r="AM935" s="73"/>
      <c r="AN935" s="73">
        <f t="shared" si="367"/>
        <v>518</v>
      </c>
      <c r="AO935" s="19" t="str">
        <f t="shared" ca="1" si="368"/>
        <v>-</v>
      </c>
      <c r="AP935" s="17" t="str">
        <f t="shared" ca="1" si="369"/>
        <v>-</v>
      </c>
      <c r="AQ935" s="17" t="str">
        <f t="shared" ca="1" si="370"/>
        <v>-</v>
      </c>
      <c r="AR935" s="66" t="str">
        <f t="shared" ca="1" si="371"/>
        <v>-</v>
      </c>
    </row>
    <row r="936" spans="1:44" s="1" customFormat="1" ht="12" x14ac:dyDescent="0.35">
      <c r="A936" s="84"/>
      <c r="B936" s="40" t="str">
        <f t="shared" si="351"/>
        <v/>
      </c>
      <c r="C936" s="41" t="str">
        <f t="shared" si="352"/>
        <v/>
      </c>
      <c r="D936" s="28">
        <f>'I Disease Parameters'!$E$6/(1000*365)</f>
        <v>2.4383561643835616E-5</v>
      </c>
      <c r="E936" s="28">
        <f>'I Disease Parameters'!$E$7/(1000*365)</f>
        <v>1.3698630136986302E-5</v>
      </c>
      <c r="F936" s="27">
        <f>(1-'I Disease Parameters'!$E$8)/'I Disease Parameters'!$E$10</f>
        <v>0.16200000000000001</v>
      </c>
      <c r="G936" s="27">
        <f>'I Disease Parameters'!$E$8/'I Disease Parameters'!$E$11</f>
        <v>3.7999999999999999E-2</v>
      </c>
      <c r="H936" s="27">
        <f>1/'I Disease Parameters'!$E$12</f>
        <v>0.05</v>
      </c>
      <c r="I936" s="27">
        <f>'I Disease Parameters'!$E$9/'I Disease Parameters'!$E$14</f>
        <v>0</v>
      </c>
      <c r="J936" s="82">
        <f t="shared" si="372"/>
        <v>2.9622548171950012</v>
      </c>
      <c r="K936" s="60">
        <f t="shared" si="373"/>
        <v>0.96147505943347544</v>
      </c>
      <c r="L936" s="30">
        <f t="shared" si="374"/>
        <v>0.98499999999999999</v>
      </c>
      <c r="M936" s="27">
        <f>J936/'I Disease Parameters'!$E$12</f>
        <v>0.14811274085975007</v>
      </c>
      <c r="N936" s="27">
        <f>K936/'I Disease Parameters'!$E$13</f>
        <v>4.8073752971673774E-2</v>
      </c>
      <c r="O936" s="27">
        <f>L936/'I Disease Parameters'!$E$13</f>
        <v>4.9250000000000002E-2</v>
      </c>
      <c r="P936" s="27">
        <f>(1-L936)/'I Disease Parameters'!$E$13</f>
        <v>7.5000000000000067E-4</v>
      </c>
      <c r="Q936" s="19" t="str">
        <f t="shared" si="353"/>
        <v/>
      </c>
      <c r="R936" s="17" t="str">
        <f t="shared" si="354"/>
        <v/>
      </c>
      <c r="S936" s="17" t="str">
        <f t="shared" si="355"/>
        <v/>
      </c>
      <c r="T936" s="17" t="str">
        <f t="shared" si="356"/>
        <v/>
      </c>
      <c r="U936" s="17" t="str">
        <f t="shared" si="357"/>
        <v/>
      </c>
      <c r="V936" s="17" t="str">
        <f t="shared" si="358"/>
        <v/>
      </c>
      <c r="W936" s="17" t="str">
        <f t="shared" si="359"/>
        <v/>
      </c>
      <c r="X936" s="18" t="str">
        <f t="shared" si="350"/>
        <v/>
      </c>
      <c r="Y936" s="17" t="str">
        <f t="shared" si="360"/>
        <v/>
      </c>
      <c r="Z936" s="17" t="str">
        <f t="shared" si="361"/>
        <v/>
      </c>
      <c r="AA936" s="17" t="str">
        <f t="shared" si="362"/>
        <v/>
      </c>
      <c r="AB936" s="17" t="str">
        <f t="shared" si="363"/>
        <v/>
      </c>
      <c r="AC936" s="17" t="str">
        <f t="shared" si="364"/>
        <v/>
      </c>
      <c r="AD936" s="18" t="str">
        <f t="shared" si="365"/>
        <v/>
      </c>
      <c r="AE936" s="19" t="str">
        <f>IF($B936&gt;$C$1,"",p_2*$Q935*($S935/$W935)+p_3*$Q935*($T935/$W935))</f>
        <v/>
      </c>
      <c r="AF936" s="17" t="str">
        <f>IF($B936&gt;$C$1,"",p_4*$R935)</f>
        <v/>
      </c>
      <c r="AG936" s="17" t="str">
        <f>IF($B936&gt;$C$1,"",p_5*$R935)</f>
        <v/>
      </c>
      <c r="AH936" s="18" t="str">
        <f t="shared" si="366"/>
        <v/>
      </c>
      <c r="AI936" s="72"/>
      <c r="AJ936" s="73"/>
      <c r="AK936" s="73"/>
      <c r="AL936" s="72"/>
      <c r="AM936" s="73"/>
      <c r="AN936" s="73">
        <f t="shared" si="367"/>
        <v>518</v>
      </c>
      <c r="AO936" s="19" t="str">
        <f t="shared" ca="1" si="368"/>
        <v>-</v>
      </c>
      <c r="AP936" s="17" t="str">
        <f t="shared" ca="1" si="369"/>
        <v>-</v>
      </c>
      <c r="AQ936" s="17" t="str">
        <f t="shared" ca="1" si="370"/>
        <v>-</v>
      </c>
      <c r="AR936" s="66" t="str">
        <f t="shared" ca="1" si="371"/>
        <v>-</v>
      </c>
    </row>
    <row r="937" spans="1:44" s="1" customFormat="1" ht="12" x14ac:dyDescent="0.35">
      <c r="A937" s="84"/>
      <c r="B937" s="40" t="str">
        <f t="shared" si="351"/>
        <v/>
      </c>
      <c r="C937" s="41" t="str">
        <f t="shared" si="352"/>
        <v/>
      </c>
      <c r="D937" s="28">
        <f>'I Disease Parameters'!$E$6/(1000*365)</f>
        <v>2.4383561643835616E-5</v>
      </c>
      <c r="E937" s="28">
        <f>'I Disease Parameters'!$E$7/(1000*365)</f>
        <v>1.3698630136986302E-5</v>
      </c>
      <c r="F937" s="27">
        <f>(1-'I Disease Parameters'!$E$8)/'I Disease Parameters'!$E$10</f>
        <v>0.16200000000000001</v>
      </c>
      <c r="G937" s="27">
        <f>'I Disease Parameters'!$E$8/'I Disease Parameters'!$E$11</f>
        <v>3.7999999999999999E-2</v>
      </c>
      <c r="H937" s="27">
        <f>1/'I Disease Parameters'!$E$12</f>
        <v>0.05</v>
      </c>
      <c r="I937" s="27">
        <f>'I Disease Parameters'!$E$9/'I Disease Parameters'!$E$14</f>
        <v>0</v>
      </c>
      <c r="J937" s="82">
        <f t="shared" si="372"/>
        <v>2.9622548171950012</v>
      </c>
      <c r="K937" s="60">
        <f t="shared" si="373"/>
        <v>0.96147505943347544</v>
      </c>
      <c r="L937" s="30">
        <f t="shared" si="374"/>
        <v>0.98499999999999999</v>
      </c>
      <c r="M937" s="27">
        <f>J937/'I Disease Parameters'!$E$12</f>
        <v>0.14811274085975007</v>
      </c>
      <c r="N937" s="27">
        <f>K937/'I Disease Parameters'!$E$13</f>
        <v>4.8073752971673774E-2</v>
      </c>
      <c r="O937" s="27">
        <f>L937/'I Disease Parameters'!$E$13</f>
        <v>4.9250000000000002E-2</v>
      </c>
      <c r="P937" s="27">
        <f>(1-L937)/'I Disease Parameters'!$E$13</f>
        <v>7.5000000000000067E-4</v>
      </c>
      <c r="Q937" s="19" t="str">
        <f t="shared" si="353"/>
        <v/>
      </c>
      <c r="R937" s="17" t="str">
        <f t="shared" si="354"/>
        <v/>
      </c>
      <c r="S937" s="17" t="str">
        <f t="shared" si="355"/>
        <v/>
      </c>
      <c r="T937" s="17" t="str">
        <f t="shared" si="356"/>
        <v/>
      </c>
      <c r="U937" s="17" t="str">
        <f t="shared" si="357"/>
        <v/>
      </c>
      <c r="V937" s="17" t="str">
        <f t="shared" si="358"/>
        <v/>
      </c>
      <c r="W937" s="17" t="str">
        <f t="shared" si="359"/>
        <v/>
      </c>
      <c r="X937" s="18" t="str">
        <f t="shared" si="350"/>
        <v/>
      </c>
      <c r="Y937" s="17" t="str">
        <f t="shared" si="360"/>
        <v/>
      </c>
      <c r="Z937" s="17" t="str">
        <f t="shared" si="361"/>
        <v/>
      </c>
      <c r="AA937" s="17" t="str">
        <f t="shared" si="362"/>
        <v/>
      </c>
      <c r="AB937" s="17" t="str">
        <f t="shared" si="363"/>
        <v/>
      </c>
      <c r="AC937" s="17" t="str">
        <f t="shared" si="364"/>
        <v/>
      </c>
      <c r="AD937" s="18" t="str">
        <f t="shared" si="365"/>
        <v/>
      </c>
      <c r="AE937" s="19" t="str">
        <f>IF($B937&gt;$C$1,"",p_2*$Q936*($S936/$W936)+p_3*$Q936*($T936/$W936))</f>
        <v/>
      </c>
      <c r="AF937" s="17" t="str">
        <f>IF($B937&gt;$C$1,"",p_4*$R936)</f>
        <v/>
      </c>
      <c r="AG937" s="17" t="str">
        <f>IF($B937&gt;$C$1,"",p_5*$R936)</f>
        <v/>
      </c>
      <c r="AH937" s="18" t="str">
        <f t="shared" si="366"/>
        <v/>
      </c>
      <c r="AI937" s="72"/>
      <c r="AJ937" s="73"/>
      <c r="AK937" s="73"/>
      <c r="AL937" s="72"/>
      <c r="AM937" s="73"/>
      <c r="AN937" s="73">
        <f t="shared" si="367"/>
        <v>518</v>
      </c>
      <c r="AO937" s="19" t="str">
        <f t="shared" ca="1" si="368"/>
        <v>-</v>
      </c>
      <c r="AP937" s="17" t="str">
        <f t="shared" ca="1" si="369"/>
        <v>-</v>
      </c>
      <c r="AQ937" s="17" t="str">
        <f t="shared" ca="1" si="370"/>
        <v>-</v>
      </c>
      <c r="AR937" s="66" t="str">
        <f t="shared" ca="1" si="371"/>
        <v>-</v>
      </c>
    </row>
    <row r="938" spans="1:44" s="1" customFormat="1" ht="12" x14ac:dyDescent="0.35">
      <c r="A938" s="84"/>
      <c r="B938" s="40" t="str">
        <f t="shared" si="351"/>
        <v/>
      </c>
      <c r="C938" s="41" t="str">
        <f t="shared" si="352"/>
        <v/>
      </c>
      <c r="D938" s="28">
        <f>'I Disease Parameters'!$E$6/(1000*365)</f>
        <v>2.4383561643835616E-5</v>
      </c>
      <c r="E938" s="28">
        <f>'I Disease Parameters'!$E$7/(1000*365)</f>
        <v>1.3698630136986302E-5</v>
      </c>
      <c r="F938" s="27">
        <f>(1-'I Disease Parameters'!$E$8)/'I Disease Parameters'!$E$10</f>
        <v>0.16200000000000001</v>
      </c>
      <c r="G938" s="27">
        <f>'I Disease Parameters'!$E$8/'I Disease Parameters'!$E$11</f>
        <v>3.7999999999999999E-2</v>
      </c>
      <c r="H938" s="27">
        <f>1/'I Disease Parameters'!$E$12</f>
        <v>0.05</v>
      </c>
      <c r="I938" s="27">
        <f>'I Disease Parameters'!$E$9/'I Disease Parameters'!$E$14</f>
        <v>0</v>
      </c>
      <c r="J938" s="82">
        <f t="shared" si="372"/>
        <v>2.9622548171950012</v>
      </c>
      <c r="K938" s="60">
        <f t="shared" si="373"/>
        <v>0.96147505943347544</v>
      </c>
      <c r="L938" s="30">
        <f t="shared" si="374"/>
        <v>0.98499999999999999</v>
      </c>
      <c r="M938" s="27">
        <f>J938/'I Disease Parameters'!$E$12</f>
        <v>0.14811274085975007</v>
      </c>
      <c r="N938" s="27">
        <f>K938/'I Disease Parameters'!$E$13</f>
        <v>4.8073752971673774E-2</v>
      </c>
      <c r="O938" s="27">
        <f>L938/'I Disease Parameters'!$E$13</f>
        <v>4.9250000000000002E-2</v>
      </c>
      <c r="P938" s="27">
        <f>(1-L938)/'I Disease Parameters'!$E$13</f>
        <v>7.5000000000000067E-4</v>
      </c>
      <c r="Q938" s="19" t="str">
        <f t="shared" si="353"/>
        <v/>
      </c>
      <c r="R938" s="17" t="str">
        <f t="shared" si="354"/>
        <v/>
      </c>
      <c r="S938" s="17" t="str">
        <f t="shared" si="355"/>
        <v/>
      </c>
      <c r="T938" s="17" t="str">
        <f t="shared" si="356"/>
        <v/>
      </c>
      <c r="U938" s="17" t="str">
        <f t="shared" si="357"/>
        <v/>
      </c>
      <c r="V938" s="17" t="str">
        <f t="shared" si="358"/>
        <v/>
      </c>
      <c r="W938" s="17" t="str">
        <f t="shared" si="359"/>
        <v/>
      </c>
      <c r="X938" s="18" t="str">
        <f t="shared" si="350"/>
        <v/>
      </c>
      <c r="Y938" s="17" t="str">
        <f t="shared" si="360"/>
        <v/>
      </c>
      <c r="Z938" s="17" t="str">
        <f t="shared" si="361"/>
        <v/>
      </c>
      <c r="AA938" s="17" t="str">
        <f t="shared" si="362"/>
        <v/>
      </c>
      <c r="AB938" s="17" t="str">
        <f t="shared" si="363"/>
        <v/>
      </c>
      <c r="AC938" s="17" t="str">
        <f t="shared" si="364"/>
        <v/>
      </c>
      <c r="AD938" s="18" t="str">
        <f t="shared" si="365"/>
        <v/>
      </c>
      <c r="AE938" s="19" t="str">
        <f>IF($B938&gt;$C$1,"",p_2*$Q937*($S937/$W937)+p_3*$Q937*($T937/$W937))</f>
        <v/>
      </c>
      <c r="AF938" s="17" t="str">
        <f>IF($B938&gt;$C$1,"",p_4*$R937)</f>
        <v/>
      </c>
      <c r="AG938" s="17" t="str">
        <f>IF($B938&gt;$C$1,"",p_5*$R937)</f>
        <v/>
      </c>
      <c r="AH938" s="18" t="str">
        <f t="shared" si="366"/>
        <v/>
      </c>
      <c r="AI938" s="72"/>
      <c r="AJ938" s="73"/>
      <c r="AK938" s="73"/>
      <c r="AL938" s="72"/>
      <c r="AM938" s="73"/>
      <c r="AN938" s="73">
        <f t="shared" si="367"/>
        <v>518</v>
      </c>
      <c r="AO938" s="19" t="str">
        <f t="shared" ca="1" si="368"/>
        <v>-</v>
      </c>
      <c r="AP938" s="17" t="str">
        <f t="shared" ca="1" si="369"/>
        <v>-</v>
      </c>
      <c r="AQ938" s="17" t="str">
        <f t="shared" ca="1" si="370"/>
        <v>-</v>
      </c>
      <c r="AR938" s="66" t="str">
        <f t="shared" ca="1" si="371"/>
        <v>-</v>
      </c>
    </row>
    <row r="939" spans="1:44" s="1" customFormat="1" ht="12" x14ac:dyDescent="0.35">
      <c r="A939" s="84"/>
      <c r="B939" s="40" t="str">
        <f t="shared" si="351"/>
        <v/>
      </c>
      <c r="C939" s="41" t="str">
        <f t="shared" si="352"/>
        <v/>
      </c>
      <c r="D939" s="28">
        <f>'I Disease Parameters'!$E$6/(1000*365)</f>
        <v>2.4383561643835616E-5</v>
      </c>
      <c r="E939" s="28">
        <f>'I Disease Parameters'!$E$7/(1000*365)</f>
        <v>1.3698630136986302E-5</v>
      </c>
      <c r="F939" s="27">
        <f>(1-'I Disease Parameters'!$E$8)/'I Disease Parameters'!$E$10</f>
        <v>0.16200000000000001</v>
      </c>
      <c r="G939" s="27">
        <f>'I Disease Parameters'!$E$8/'I Disease Parameters'!$E$11</f>
        <v>3.7999999999999999E-2</v>
      </c>
      <c r="H939" s="27">
        <f>1/'I Disease Parameters'!$E$12</f>
        <v>0.05</v>
      </c>
      <c r="I939" s="27">
        <f>'I Disease Parameters'!$E$9/'I Disease Parameters'!$E$14</f>
        <v>0</v>
      </c>
      <c r="J939" s="82">
        <f t="shared" si="372"/>
        <v>2.9622548171950012</v>
      </c>
      <c r="K939" s="60">
        <f t="shared" si="373"/>
        <v>0.96147505943347544</v>
      </c>
      <c r="L939" s="30">
        <f t="shared" si="374"/>
        <v>0.98499999999999999</v>
      </c>
      <c r="M939" s="27">
        <f>J939/'I Disease Parameters'!$E$12</f>
        <v>0.14811274085975007</v>
      </c>
      <c r="N939" s="27">
        <f>K939/'I Disease Parameters'!$E$13</f>
        <v>4.8073752971673774E-2</v>
      </c>
      <c r="O939" s="27">
        <f>L939/'I Disease Parameters'!$E$13</f>
        <v>4.9250000000000002E-2</v>
      </c>
      <c r="P939" s="27">
        <f>(1-L939)/'I Disease Parameters'!$E$13</f>
        <v>7.5000000000000067E-4</v>
      </c>
      <c r="Q939" s="19" t="str">
        <f t="shared" si="353"/>
        <v/>
      </c>
      <c r="R939" s="17" t="str">
        <f t="shared" si="354"/>
        <v/>
      </c>
      <c r="S939" s="17" t="str">
        <f t="shared" si="355"/>
        <v/>
      </c>
      <c r="T939" s="17" t="str">
        <f t="shared" si="356"/>
        <v/>
      </c>
      <c r="U939" s="17" t="str">
        <f t="shared" si="357"/>
        <v/>
      </c>
      <c r="V939" s="17" t="str">
        <f t="shared" si="358"/>
        <v/>
      </c>
      <c r="W939" s="17" t="str">
        <f t="shared" si="359"/>
        <v/>
      </c>
      <c r="X939" s="18" t="str">
        <f t="shared" si="350"/>
        <v/>
      </c>
      <c r="Y939" s="17" t="str">
        <f t="shared" si="360"/>
        <v/>
      </c>
      <c r="Z939" s="17" t="str">
        <f t="shared" si="361"/>
        <v/>
      </c>
      <c r="AA939" s="17" t="str">
        <f t="shared" si="362"/>
        <v/>
      </c>
      <c r="AB939" s="17" t="str">
        <f t="shared" si="363"/>
        <v/>
      </c>
      <c r="AC939" s="17" t="str">
        <f t="shared" si="364"/>
        <v/>
      </c>
      <c r="AD939" s="18" t="str">
        <f t="shared" si="365"/>
        <v/>
      </c>
      <c r="AE939" s="19" t="str">
        <f>IF($B939&gt;$C$1,"",p_2*$Q938*($S938/$W938)+p_3*$Q938*($T938/$W938))</f>
        <v/>
      </c>
      <c r="AF939" s="17" t="str">
        <f>IF($B939&gt;$C$1,"",p_4*$R938)</f>
        <v/>
      </c>
      <c r="AG939" s="17" t="str">
        <f>IF($B939&gt;$C$1,"",p_5*$R938)</f>
        <v/>
      </c>
      <c r="AH939" s="18" t="str">
        <f t="shared" si="366"/>
        <v/>
      </c>
      <c r="AI939" s="72"/>
      <c r="AJ939" s="73"/>
      <c r="AK939" s="73"/>
      <c r="AL939" s="72"/>
      <c r="AM939" s="73"/>
      <c r="AN939" s="73">
        <f t="shared" si="367"/>
        <v>518</v>
      </c>
      <c r="AO939" s="19" t="str">
        <f t="shared" ca="1" si="368"/>
        <v>-</v>
      </c>
      <c r="AP939" s="17" t="str">
        <f t="shared" ca="1" si="369"/>
        <v>-</v>
      </c>
      <c r="AQ939" s="17" t="str">
        <f t="shared" ca="1" si="370"/>
        <v>-</v>
      </c>
      <c r="AR939" s="66" t="str">
        <f t="shared" ca="1" si="371"/>
        <v>-</v>
      </c>
    </row>
    <row r="940" spans="1:44" s="1" customFormat="1" ht="12" x14ac:dyDescent="0.35">
      <c r="A940" s="84"/>
      <c r="B940" s="40" t="str">
        <f t="shared" si="351"/>
        <v/>
      </c>
      <c r="C940" s="41" t="str">
        <f t="shared" si="352"/>
        <v/>
      </c>
      <c r="D940" s="28">
        <f>'I Disease Parameters'!$E$6/(1000*365)</f>
        <v>2.4383561643835616E-5</v>
      </c>
      <c r="E940" s="28">
        <f>'I Disease Parameters'!$E$7/(1000*365)</f>
        <v>1.3698630136986302E-5</v>
      </c>
      <c r="F940" s="27">
        <f>(1-'I Disease Parameters'!$E$8)/'I Disease Parameters'!$E$10</f>
        <v>0.16200000000000001</v>
      </c>
      <c r="G940" s="27">
        <f>'I Disease Parameters'!$E$8/'I Disease Parameters'!$E$11</f>
        <v>3.7999999999999999E-2</v>
      </c>
      <c r="H940" s="27">
        <f>1/'I Disease Parameters'!$E$12</f>
        <v>0.05</v>
      </c>
      <c r="I940" s="27">
        <f>'I Disease Parameters'!$E$9/'I Disease Parameters'!$E$14</f>
        <v>0</v>
      </c>
      <c r="J940" s="82">
        <f t="shared" si="372"/>
        <v>2.9622548171950012</v>
      </c>
      <c r="K940" s="60">
        <f t="shared" si="373"/>
        <v>0.96147505943347544</v>
      </c>
      <c r="L940" s="30">
        <f t="shared" si="374"/>
        <v>0.98499999999999999</v>
      </c>
      <c r="M940" s="27">
        <f>J940/'I Disease Parameters'!$E$12</f>
        <v>0.14811274085975007</v>
      </c>
      <c r="N940" s="27">
        <f>K940/'I Disease Parameters'!$E$13</f>
        <v>4.8073752971673774E-2</v>
      </c>
      <c r="O940" s="27">
        <f>L940/'I Disease Parameters'!$E$13</f>
        <v>4.9250000000000002E-2</v>
      </c>
      <c r="P940" s="27">
        <f>(1-L940)/'I Disease Parameters'!$E$13</f>
        <v>7.5000000000000067E-4</v>
      </c>
      <c r="Q940" s="19" t="str">
        <f t="shared" si="353"/>
        <v/>
      </c>
      <c r="R940" s="17" t="str">
        <f t="shared" si="354"/>
        <v/>
      </c>
      <c r="S940" s="17" t="str">
        <f t="shared" si="355"/>
        <v/>
      </c>
      <c r="T940" s="17" t="str">
        <f t="shared" si="356"/>
        <v/>
      </c>
      <c r="U940" s="17" t="str">
        <f t="shared" si="357"/>
        <v/>
      </c>
      <c r="V940" s="17" t="str">
        <f t="shared" si="358"/>
        <v/>
      </c>
      <c r="W940" s="17" t="str">
        <f t="shared" si="359"/>
        <v/>
      </c>
      <c r="X940" s="18" t="str">
        <f t="shared" si="350"/>
        <v/>
      </c>
      <c r="Y940" s="17" t="str">
        <f t="shared" si="360"/>
        <v/>
      </c>
      <c r="Z940" s="17" t="str">
        <f t="shared" si="361"/>
        <v/>
      </c>
      <c r="AA940" s="17" t="str">
        <f t="shared" si="362"/>
        <v/>
      </c>
      <c r="AB940" s="17" t="str">
        <f t="shared" si="363"/>
        <v/>
      </c>
      <c r="AC940" s="17" t="str">
        <f t="shared" si="364"/>
        <v/>
      </c>
      <c r="AD940" s="18" t="str">
        <f t="shared" si="365"/>
        <v/>
      </c>
      <c r="AE940" s="19" t="str">
        <f>IF($B940&gt;$C$1,"",p_2*$Q939*($S939/$W939)+p_3*$Q939*($T939/$W939))</f>
        <v/>
      </c>
      <c r="AF940" s="17" t="str">
        <f>IF($B940&gt;$C$1,"",p_4*$R939)</f>
        <v/>
      </c>
      <c r="AG940" s="17" t="str">
        <f>IF($B940&gt;$C$1,"",p_5*$R939)</f>
        <v/>
      </c>
      <c r="AH940" s="18" t="str">
        <f t="shared" si="366"/>
        <v/>
      </c>
      <c r="AI940" s="72"/>
      <c r="AJ940" s="73"/>
      <c r="AK940" s="73"/>
      <c r="AL940" s="72"/>
      <c r="AM940" s="73"/>
      <c r="AN940" s="73">
        <f t="shared" si="367"/>
        <v>518</v>
      </c>
      <c r="AO940" s="19" t="str">
        <f t="shared" ca="1" si="368"/>
        <v>-</v>
      </c>
      <c r="AP940" s="17" t="str">
        <f t="shared" ca="1" si="369"/>
        <v>-</v>
      </c>
      <c r="AQ940" s="17" t="str">
        <f t="shared" ca="1" si="370"/>
        <v>-</v>
      </c>
      <c r="AR940" s="66" t="str">
        <f t="shared" ca="1" si="371"/>
        <v>-</v>
      </c>
    </row>
    <row r="941" spans="1:44" s="1" customFormat="1" ht="12" x14ac:dyDescent="0.35">
      <c r="A941" s="84"/>
      <c r="B941" s="40" t="str">
        <f t="shared" si="351"/>
        <v/>
      </c>
      <c r="C941" s="41" t="str">
        <f t="shared" si="352"/>
        <v/>
      </c>
      <c r="D941" s="28">
        <f>'I Disease Parameters'!$E$6/(1000*365)</f>
        <v>2.4383561643835616E-5</v>
      </c>
      <c r="E941" s="28">
        <f>'I Disease Parameters'!$E$7/(1000*365)</f>
        <v>1.3698630136986302E-5</v>
      </c>
      <c r="F941" s="27">
        <f>(1-'I Disease Parameters'!$E$8)/'I Disease Parameters'!$E$10</f>
        <v>0.16200000000000001</v>
      </c>
      <c r="G941" s="27">
        <f>'I Disease Parameters'!$E$8/'I Disease Parameters'!$E$11</f>
        <v>3.7999999999999999E-2</v>
      </c>
      <c r="H941" s="27">
        <f>1/'I Disease Parameters'!$E$12</f>
        <v>0.05</v>
      </c>
      <c r="I941" s="27">
        <f>'I Disease Parameters'!$E$9/'I Disease Parameters'!$E$14</f>
        <v>0</v>
      </c>
      <c r="J941" s="82">
        <f t="shared" si="372"/>
        <v>2.9622548171950012</v>
      </c>
      <c r="K941" s="60">
        <f t="shared" si="373"/>
        <v>0.96147505943347544</v>
      </c>
      <c r="L941" s="30">
        <f t="shared" si="374"/>
        <v>0.98499999999999999</v>
      </c>
      <c r="M941" s="27">
        <f>J941/'I Disease Parameters'!$E$12</f>
        <v>0.14811274085975007</v>
      </c>
      <c r="N941" s="27">
        <f>K941/'I Disease Parameters'!$E$13</f>
        <v>4.8073752971673774E-2</v>
      </c>
      <c r="O941" s="27">
        <f>L941/'I Disease Parameters'!$E$13</f>
        <v>4.9250000000000002E-2</v>
      </c>
      <c r="P941" s="27">
        <f>(1-L941)/'I Disease Parameters'!$E$13</f>
        <v>7.5000000000000067E-4</v>
      </c>
      <c r="Q941" s="19" t="str">
        <f t="shared" si="353"/>
        <v/>
      </c>
      <c r="R941" s="17" t="str">
        <f t="shared" si="354"/>
        <v/>
      </c>
      <c r="S941" s="17" t="str">
        <f t="shared" si="355"/>
        <v/>
      </c>
      <c r="T941" s="17" t="str">
        <f t="shared" si="356"/>
        <v/>
      </c>
      <c r="U941" s="17" t="str">
        <f t="shared" si="357"/>
        <v/>
      </c>
      <c r="V941" s="17" t="str">
        <f t="shared" si="358"/>
        <v/>
      </c>
      <c r="W941" s="17" t="str">
        <f t="shared" si="359"/>
        <v/>
      </c>
      <c r="X941" s="18" t="str">
        <f t="shared" si="350"/>
        <v/>
      </c>
      <c r="Y941" s="17" t="str">
        <f t="shared" si="360"/>
        <v/>
      </c>
      <c r="Z941" s="17" t="str">
        <f t="shared" si="361"/>
        <v/>
      </c>
      <c r="AA941" s="17" t="str">
        <f t="shared" si="362"/>
        <v/>
      </c>
      <c r="AB941" s="17" t="str">
        <f t="shared" si="363"/>
        <v/>
      </c>
      <c r="AC941" s="17" t="str">
        <f t="shared" si="364"/>
        <v/>
      </c>
      <c r="AD941" s="18" t="str">
        <f t="shared" si="365"/>
        <v/>
      </c>
      <c r="AE941" s="19" t="str">
        <f>IF($B941&gt;$C$1,"",p_2*$Q940*($S940/$W940)+p_3*$Q940*($T940/$W940))</f>
        <v/>
      </c>
      <c r="AF941" s="17" t="str">
        <f>IF($B941&gt;$C$1,"",p_4*$R940)</f>
        <v/>
      </c>
      <c r="AG941" s="17" t="str">
        <f>IF($B941&gt;$C$1,"",p_5*$R940)</f>
        <v/>
      </c>
      <c r="AH941" s="18" t="str">
        <f t="shared" si="366"/>
        <v/>
      </c>
      <c r="AI941" s="72"/>
      <c r="AJ941" s="73"/>
      <c r="AK941" s="73"/>
      <c r="AL941" s="72"/>
      <c r="AM941" s="73"/>
      <c r="AN941" s="73">
        <f t="shared" si="367"/>
        <v>518</v>
      </c>
      <c r="AO941" s="19" t="str">
        <f t="shared" ca="1" si="368"/>
        <v>-</v>
      </c>
      <c r="AP941" s="17" t="str">
        <f t="shared" ca="1" si="369"/>
        <v>-</v>
      </c>
      <c r="AQ941" s="17" t="str">
        <f t="shared" ca="1" si="370"/>
        <v>-</v>
      </c>
      <c r="AR941" s="66" t="str">
        <f t="shared" ca="1" si="371"/>
        <v>-</v>
      </c>
    </row>
    <row r="942" spans="1:44" s="1" customFormat="1" ht="12" x14ac:dyDescent="0.35">
      <c r="A942" s="84"/>
      <c r="B942" s="40" t="str">
        <f t="shared" si="351"/>
        <v/>
      </c>
      <c r="C942" s="41" t="str">
        <f t="shared" si="352"/>
        <v/>
      </c>
      <c r="D942" s="28">
        <f>'I Disease Parameters'!$E$6/(1000*365)</f>
        <v>2.4383561643835616E-5</v>
      </c>
      <c r="E942" s="28">
        <f>'I Disease Parameters'!$E$7/(1000*365)</f>
        <v>1.3698630136986302E-5</v>
      </c>
      <c r="F942" s="27">
        <f>(1-'I Disease Parameters'!$E$8)/'I Disease Parameters'!$E$10</f>
        <v>0.16200000000000001</v>
      </c>
      <c r="G942" s="27">
        <f>'I Disease Parameters'!$E$8/'I Disease Parameters'!$E$11</f>
        <v>3.7999999999999999E-2</v>
      </c>
      <c r="H942" s="27">
        <f>1/'I Disease Parameters'!$E$12</f>
        <v>0.05</v>
      </c>
      <c r="I942" s="27">
        <f>'I Disease Parameters'!$E$9/'I Disease Parameters'!$E$14</f>
        <v>0</v>
      </c>
      <c r="J942" s="82">
        <f t="shared" si="372"/>
        <v>2.9622548171950012</v>
      </c>
      <c r="K942" s="60">
        <f t="shared" si="373"/>
        <v>0.96147505943347544</v>
      </c>
      <c r="L942" s="30">
        <f t="shared" si="374"/>
        <v>0.98499999999999999</v>
      </c>
      <c r="M942" s="27">
        <f>J942/'I Disease Parameters'!$E$12</f>
        <v>0.14811274085975007</v>
      </c>
      <c r="N942" s="27">
        <f>K942/'I Disease Parameters'!$E$13</f>
        <v>4.8073752971673774E-2</v>
      </c>
      <c r="O942" s="27">
        <f>L942/'I Disease Parameters'!$E$13</f>
        <v>4.9250000000000002E-2</v>
      </c>
      <c r="P942" s="27">
        <f>(1-L942)/'I Disease Parameters'!$E$13</f>
        <v>7.5000000000000067E-4</v>
      </c>
      <c r="Q942" s="19" t="str">
        <f t="shared" si="353"/>
        <v/>
      </c>
      <c r="R942" s="17" t="str">
        <f t="shared" si="354"/>
        <v/>
      </c>
      <c r="S942" s="17" t="str">
        <f t="shared" si="355"/>
        <v/>
      </c>
      <c r="T942" s="17" t="str">
        <f t="shared" si="356"/>
        <v/>
      </c>
      <c r="U942" s="17" t="str">
        <f t="shared" si="357"/>
        <v/>
      </c>
      <c r="V942" s="17" t="str">
        <f t="shared" si="358"/>
        <v/>
      </c>
      <c r="W942" s="17" t="str">
        <f t="shared" si="359"/>
        <v/>
      </c>
      <c r="X942" s="18" t="str">
        <f t="shared" si="350"/>
        <v/>
      </c>
      <c r="Y942" s="17" t="str">
        <f t="shared" si="360"/>
        <v/>
      </c>
      <c r="Z942" s="17" t="str">
        <f t="shared" si="361"/>
        <v/>
      </c>
      <c r="AA942" s="17" t="str">
        <f t="shared" si="362"/>
        <v/>
      </c>
      <c r="AB942" s="17" t="str">
        <f t="shared" si="363"/>
        <v/>
      </c>
      <c r="AC942" s="17" t="str">
        <f t="shared" si="364"/>
        <v/>
      </c>
      <c r="AD942" s="18" t="str">
        <f t="shared" si="365"/>
        <v/>
      </c>
      <c r="AE942" s="19" t="str">
        <f>IF($B942&gt;$C$1,"",p_2*$Q941*($S941/$W941)+p_3*$Q941*($T941/$W941))</f>
        <v/>
      </c>
      <c r="AF942" s="17" t="str">
        <f>IF($B942&gt;$C$1,"",p_4*$R941)</f>
        <v/>
      </c>
      <c r="AG942" s="17" t="str">
        <f>IF($B942&gt;$C$1,"",p_5*$R941)</f>
        <v/>
      </c>
      <c r="AH942" s="18" t="str">
        <f t="shared" si="366"/>
        <v/>
      </c>
      <c r="AI942" s="72"/>
      <c r="AJ942" s="73"/>
      <c r="AK942" s="73"/>
      <c r="AL942" s="72"/>
      <c r="AM942" s="73"/>
      <c r="AN942" s="73">
        <f t="shared" si="367"/>
        <v>518</v>
      </c>
      <c r="AO942" s="19" t="str">
        <f t="shared" ca="1" si="368"/>
        <v>-</v>
      </c>
      <c r="AP942" s="17" t="str">
        <f t="shared" ca="1" si="369"/>
        <v>-</v>
      </c>
      <c r="AQ942" s="17" t="str">
        <f t="shared" ca="1" si="370"/>
        <v>-</v>
      </c>
      <c r="AR942" s="66" t="str">
        <f t="shared" ca="1" si="371"/>
        <v>-</v>
      </c>
    </row>
    <row r="943" spans="1:44" s="1" customFormat="1" ht="12" x14ac:dyDescent="0.35">
      <c r="A943" s="84"/>
      <c r="B943" s="40" t="str">
        <f t="shared" si="351"/>
        <v/>
      </c>
      <c r="C943" s="41" t="str">
        <f t="shared" si="352"/>
        <v/>
      </c>
      <c r="D943" s="28">
        <f>'I Disease Parameters'!$E$6/(1000*365)</f>
        <v>2.4383561643835616E-5</v>
      </c>
      <c r="E943" s="28">
        <f>'I Disease Parameters'!$E$7/(1000*365)</f>
        <v>1.3698630136986302E-5</v>
      </c>
      <c r="F943" s="27">
        <f>(1-'I Disease Parameters'!$E$8)/'I Disease Parameters'!$E$10</f>
        <v>0.16200000000000001</v>
      </c>
      <c r="G943" s="27">
        <f>'I Disease Parameters'!$E$8/'I Disease Parameters'!$E$11</f>
        <v>3.7999999999999999E-2</v>
      </c>
      <c r="H943" s="27">
        <f>1/'I Disease Parameters'!$E$12</f>
        <v>0.05</v>
      </c>
      <c r="I943" s="27">
        <f>'I Disease Parameters'!$E$9/'I Disease Parameters'!$E$14</f>
        <v>0</v>
      </c>
      <c r="J943" s="82">
        <f t="shared" si="372"/>
        <v>2.9622548171950012</v>
      </c>
      <c r="K943" s="60">
        <f t="shared" si="373"/>
        <v>0.96147505943347544</v>
      </c>
      <c r="L943" s="30">
        <f t="shared" si="374"/>
        <v>0.98499999999999999</v>
      </c>
      <c r="M943" s="27">
        <f>J943/'I Disease Parameters'!$E$12</f>
        <v>0.14811274085975007</v>
      </c>
      <c r="N943" s="27">
        <f>K943/'I Disease Parameters'!$E$13</f>
        <v>4.8073752971673774E-2</v>
      </c>
      <c r="O943" s="27">
        <f>L943/'I Disease Parameters'!$E$13</f>
        <v>4.9250000000000002E-2</v>
      </c>
      <c r="P943" s="27">
        <f>(1-L943)/'I Disease Parameters'!$E$13</f>
        <v>7.5000000000000067E-4</v>
      </c>
      <c r="Q943" s="19" t="str">
        <f t="shared" si="353"/>
        <v/>
      </c>
      <c r="R943" s="17" t="str">
        <f t="shared" si="354"/>
        <v/>
      </c>
      <c r="S943" s="17" t="str">
        <f t="shared" si="355"/>
        <v/>
      </c>
      <c r="T943" s="17" t="str">
        <f t="shared" si="356"/>
        <v/>
      </c>
      <c r="U943" s="17" t="str">
        <f t="shared" si="357"/>
        <v/>
      </c>
      <c r="V943" s="17" t="str">
        <f t="shared" si="358"/>
        <v/>
      </c>
      <c r="W943" s="17" t="str">
        <f t="shared" si="359"/>
        <v/>
      </c>
      <c r="X943" s="18" t="str">
        <f t="shared" si="350"/>
        <v/>
      </c>
      <c r="Y943" s="17" t="str">
        <f t="shared" si="360"/>
        <v/>
      </c>
      <c r="Z943" s="17" t="str">
        <f t="shared" si="361"/>
        <v/>
      </c>
      <c r="AA943" s="17" t="str">
        <f t="shared" si="362"/>
        <v/>
      </c>
      <c r="AB943" s="17" t="str">
        <f t="shared" si="363"/>
        <v/>
      </c>
      <c r="AC943" s="17" t="str">
        <f t="shared" si="364"/>
        <v/>
      </c>
      <c r="AD943" s="18" t="str">
        <f t="shared" si="365"/>
        <v/>
      </c>
      <c r="AE943" s="19" t="str">
        <f>IF($B943&gt;$C$1,"",p_2*$Q942*($S942/$W942)+p_3*$Q942*($T942/$W942))</f>
        <v/>
      </c>
      <c r="AF943" s="17" t="str">
        <f>IF($B943&gt;$C$1,"",p_4*$R942)</f>
        <v/>
      </c>
      <c r="AG943" s="17" t="str">
        <f>IF($B943&gt;$C$1,"",p_5*$R942)</f>
        <v/>
      </c>
      <c r="AH943" s="18" t="str">
        <f t="shared" si="366"/>
        <v/>
      </c>
      <c r="AI943" s="72"/>
      <c r="AJ943" s="73"/>
      <c r="AK943" s="73"/>
      <c r="AL943" s="72"/>
      <c r="AM943" s="73"/>
      <c r="AN943" s="73">
        <f t="shared" si="367"/>
        <v>518</v>
      </c>
      <c r="AO943" s="19" t="str">
        <f t="shared" ca="1" si="368"/>
        <v>-</v>
      </c>
      <c r="AP943" s="17" t="str">
        <f t="shared" ca="1" si="369"/>
        <v>-</v>
      </c>
      <c r="AQ943" s="17" t="str">
        <f t="shared" ca="1" si="370"/>
        <v>-</v>
      </c>
      <c r="AR943" s="66" t="str">
        <f t="shared" ca="1" si="371"/>
        <v>-</v>
      </c>
    </row>
    <row r="944" spans="1:44" s="1" customFormat="1" ht="12" x14ac:dyDescent="0.35">
      <c r="A944" s="84"/>
      <c r="B944" s="40" t="str">
        <f t="shared" si="351"/>
        <v/>
      </c>
      <c r="C944" s="41" t="str">
        <f t="shared" si="352"/>
        <v/>
      </c>
      <c r="D944" s="28">
        <f>'I Disease Parameters'!$E$6/(1000*365)</f>
        <v>2.4383561643835616E-5</v>
      </c>
      <c r="E944" s="28">
        <f>'I Disease Parameters'!$E$7/(1000*365)</f>
        <v>1.3698630136986302E-5</v>
      </c>
      <c r="F944" s="27">
        <f>(1-'I Disease Parameters'!$E$8)/'I Disease Parameters'!$E$10</f>
        <v>0.16200000000000001</v>
      </c>
      <c r="G944" s="27">
        <f>'I Disease Parameters'!$E$8/'I Disease Parameters'!$E$11</f>
        <v>3.7999999999999999E-2</v>
      </c>
      <c r="H944" s="27">
        <f>1/'I Disease Parameters'!$E$12</f>
        <v>0.05</v>
      </c>
      <c r="I944" s="27">
        <f>'I Disease Parameters'!$E$9/'I Disease Parameters'!$E$14</f>
        <v>0</v>
      </c>
      <c r="J944" s="82">
        <f t="shared" si="372"/>
        <v>2.9622548171950012</v>
      </c>
      <c r="K944" s="60">
        <f t="shared" si="373"/>
        <v>0.96147505943347544</v>
      </c>
      <c r="L944" s="30">
        <f t="shared" si="374"/>
        <v>0.98499999999999999</v>
      </c>
      <c r="M944" s="27">
        <f>J944/'I Disease Parameters'!$E$12</f>
        <v>0.14811274085975007</v>
      </c>
      <c r="N944" s="27">
        <f>K944/'I Disease Parameters'!$E$13</f>
        <v>4.8073752971673774E-2</v>
      </c>
      <c r="O944" s="27">
        <f>L944/'I Disease Parameters'!$E$13</f>
        <v>4.9250000000000002E-2</v>
      </c>
      <c r="P944" s="27">
        <f>(1-L944)/'I Disease Parameters'!$E$13</f>
        <v>7.5000000000000067E-4</v>
      </c>
      <c r="Q944" s="19" t="str">
        <f t="shared" si="353"/>
        <v/>
      </c>
      <c r="R944" s="17" t="str">
        <f t="shared" si="354"/>
        <v/>
      </c>
      <c r="S944" s="17" t="str">
        <f t="shared" si="355"/>
        <v/>
      </c>
      <c r="T944" s="17" t="str">
        <f t="shared" si="356"/>
        <v/>
      </c>
      <c r="U944" s="17" t="str">
        <f t="shared" si="357"/>
        <v/>
      </c>
      <c r="V944" s="17" t="str">
        <f t="shared" si="358"/>
        <v/>
      </c>
      <c r="W944" s="17" t="str">
        <f t="shared" si="359"/>
        <v/>
      </c>
      <c r="X944" s="18" t="str">
        <f t="shared" si="350"/>
        <v/>
      </c>
      <c r="Y944" s="17" t="str">
        <f t="shared" si="360"/>
        <v/>
      </c>
      <c r="Z944" s="17" t="str">
        <f t="shared" si="361"/>
        <v/>
      </c>
      <c r="AA944" s="17" t="str">
        <f t="shared" si="362"/>
        <v/>
      </c>
      <c r="AB944" s="17" t="str">
        <f t="shared" si="363"/>
        <v/>
      </c>
      <c r="AC944" s="17" t="str">
        <f t="shared" si="364"/>
        <v/>
      </c>
      <c r="AD944" s="18" t="str">
        <f t="shared" si="365"/>
        <v/>
      </c>
      <c r="AE944" s="19" t="str">
        <f>IF($B944&gt;$C$1,"",p_2*$Q943*($S943/$W943)+p_3*$Q943*($T943/$W943))</f>
        <v/>
      </c>
      <c r="AF944" s="17" t="str">
        <f>IF($B944&gt;$C$1,"",p_4*$R943)</f>
        <v/>
      </c>
      <c r="AG944" s="17" t="str">
        <f>IF($B944&gt;$C$1,"",p_5*$R943)</f>
        <v/>
      </c>
      <c r="AH944" s="18" t="str">
        <f t="shared" si="366"/>
        <v/>
      </c>
      <c r="AI944" s="72"/>
      <c r="AJ944" s="73"/>
      <c r="AK944" s="73"/>
      <c r="AL944" s="72"/>
      <c r="AM944" s="73"/>
      <c r="AN944" s="73">
        <f t="shared" si="367"/>
        <v>518</v>
      </c>
      <c r="AO944" s="19" t="str">
        <f t="shared" ca="1" si="368"/>
        <v>-</v>
      </c>
      <c r="AP944" s="17" t="str">
        <f t="shared" ca="1" si="369"/>
        <v>-</v>
      </c>
      <c r="AQ944" s="17" t="str">
        <f t="shared" ca="1" si="370"/>
        <v>-</v>
      </c>
      <c r="AR944" s="66" t="str">
        <f t="shared" ca="1" si="371"/>
        <v>-</v>
      </c>
    </row>
    <row r="945" spans="1:44" s="1" customFormat="1" ht="12" x14ac:dyDescent="0.35">
      <c r="A945" s="84"/>
      <c r="B945" s="40" t="str">
        <f t="shared" si="351"/>
        <v/>
      </c>
      <c r="C945" s="41" t="str">
        <f t="shared" si="352"/>
        <v/>
      </c>
      <c r="D945" s="28">
        <f>'I Disease Parameters'!$E$6/(1000*365)</f>
        <v>2.4383561643835616E-5</v>
      </c>
      <c r="E945" s="28">
        <f>'I Disease Parameters'!$E$7/(1000*365)</f>
        <v>1.3698630136986302E-5</v>
      </c>
      <c r="F945" s="27">
        <f>(1-'I Disease Parameters'!$E$8)/'I Disease Parameters'!$E$10</f>
        <v>0.16200000000000001</v>
      </c>
      <c r="G945" s="27">
        <f>'I Disease Parameters'!$E$8/'I Disease Parameters'!$E$11</f>
        <v>3.7999999999999999E-2</v>
      </c>
      <c r="H945" s="27">
        <f>1/'I Disease Parameters'!$E$12</f>
        <v>0.05</v>
      </c>
      <c r="I945" s="27">
        <f>'I Disease Parameters'!$E$9/'I Disease Parameters'!$E$14</f>
        <v>0</v>
      </c>
      <c r="J945" s="82">
        <f t="shared" si="372"/>
        <v>2.9622548171950012</v>
      </c>
      <c r="K945" s="60">
        <f t="shared" si="373"/>
        <v>0.96147505943347544</v>
      </c>
      <c r="L945" s="30">
        <f t="shared" si="374"/>
        <v>0.98499999999999999</v>
      </c>
      <c r="M945" s="27">
        <f>J945/'I Disease Parameters'!$E$12</f>
        <v>0.14811274085975007</v>
      </c>
      <c r="N945" s="27">
        <f>K945/'I Disease Parameters'!$E$13</f>
        <v>4.8073752971673774E-2</v>
      </c>
      <c r="O945" s="27">
        <f>L945/'I Disease Parameters'!$E$13</f>
        <v>4.9250000000000002E-2</v>
      </c>
      <c r="P945" s="27">
        <f>(1-L945)/'I Disease Parameters'!$E$13</f>
        <v>7.5000000000000067E-4</v>
      </c>
      <c r="Q945" s="19" t="str">
        <f t="shared" si="353"/>
        <v/>
      </c>
      <c r="R945" s="17" t="str">
        <f t="shared" si="354"/>
        <v/>
      </c>
      <c r="S945" s="17" t="str">
        <f t="shared" si="355"/>
        <v/>
      </c>
      <c r="T945" s="17" t="str">
        <f t="shared" si="356"/>
        <v/>
      </c>
      <c r="U945" s="17" t="str">
        <f t="shared" si="357"/>
        <v/>
      </c>
      <c r="V945" s="17" t="str">
        <f t="shared" si="358"/>
        <v/>
      </c>
      <c r="W945" s="17" t="str">
        <f t="shared" si="359"/>
        <v/>
      </c>
      <c r="X945" s="18" t="str">
        <f t="shared" si="350"/>
        <v/>
      </c>
      <c r="Y945" s="17" t="str">
        <f t="shared" si="360"/>
        <v/>
      </c>
      <c r="Z945" s="17" t="str">
        <f t="shared" si="361"/>
        <v/>
      </c>
      <c r="AA945" s="17" t="str">
        <f t="shared" si="362"/>
        <v/>
      </c>
      <c r="AB945" s="17" t="str">
        <f t="shared" si="363"/>
        <v/>
      </c>
      <c r="AC945" s="17" t="str">
        <f t="shared" si="364"/>
        <v/>
      </c>
      <c r="AD945" s="18" t="str">
        <f t="shared" si="365"/>
        <v/>
      </c>
      <c r="AE945" s="19" t="str">
        <f>IF($B945&gt;$C$1,"",p_2*$Q944*($S944/$W944)+p_3*$Q944*($T944/$W944))</f>
        <v/>
      </c>
      <c r="AF945" s="17" t="str">
        <f>IF($B945&gt;$C$1,"",p_4*$R944)</f>
        <v/>
      </c>
      <c r="AG945" s="17" t="str">
        <f>IF($B945&gt;$C$1,"",p_5*$R944)</f>
        <v/>
      </c>
      <c r="AH945" s="18" t="str">
        <f t="shared" si="366"/>
        <v/>
      </c>
      <c r="AI945" s="72"/>
      <c r="AJ945" s="73"/>
      <c r="AK945" s="73"/>
      <c r="AL945" s="72"/>
      <c r="AM945" s="73"/>
      <c r="AN945" s="73">
        <f t="shared" si="367"/>
        <v>518</v>
      </c>
      <c r="AO945" s="19" t="str">
        <f t="shared" ca="1" si="368"/>
        <v>-</v>
      </c>
      <c r="AP945" s="17" t="str">
        <f t="shared" ca="1" si="369"/>
        <v>-</v>
      </c>
      <c r="AQ945" s="17" t="str">
        <f t="shared" ca="1" si="370"/>
        <v>-</v>
      </c>
      <c r="AR945" s="66" t="str">
        <f t="shared" ca="1" si="371"/>
        <v>-</v>
      </c>
    </row>
    <row r="946" spans="1:44" s="1" customFormat="1" ht="12" x14ac:dyDescent="0.35">
      <c r="A946" s="84"/>
      <c r="B946" s="40" t="str">
        <f t="shared" si="351"/>
        <v/>
      </c>
      <c r="C946" s="41" t="str">
        <f t="shared" si="352"/>
        <v/>
      </c>
      <c r="D946" s="28">
        <f>'I Disease Parameters'!$E$6/(1000*365)</f>
        <v>2.4383561643835616E-5</v>
      </c>
      <c r="E946" s="28">
        <f>'I Disease Parameters'!$E$7/(1000*365)</f>
        <v>1.3698630136986302E-5</v>
      </c>
      <c r="F946" s="27">
        <f>(1-'I Disease Parameters'!$E$8)/'I Disease Parameters'!$E$10</f>
        <v>0.16200000000000001</v>
      </c>
      <c r="G946" s="27">
        <f>'I Disease Parameters'!$E$8/'I Disease Parameters'!$E$11</f>
        <v>3.7999999999999999E-2</v>
      </c>
      <c r="H946" s="27">
        <f>1/'I Disease Parameters'!$E$12</f>
        <v>0.05</v>
      </c>
      <c r="I946" s="27">
        <f>'I Disease Parameters'!$E$9/'I Disease Parameters'!$E$14</f>
        <v>0</v>
      </c>
      <c r="J946" s="82">
        <f t="shared" si="372"/>
        <v>2.9622548171950012</v>
      </c>
      <c r="K946" s="60">
        <f t="shared" si="373"/>
        <v>0.96147505943347544</v>
      </c>
      <c r="L946" s="30">
        <f t="shared" si="374"/>
        <v>0.98499999999999999</v>
      </c>
      <c r="M946" s="27">
        <f>J946/'I Disease Parameters'!$E$12</f>
        <v>0.14811274085975007</v>
      </c>
      <c r="N946" s="27">
        <f>K946/'I Disease Parameters'!$E$13</f>
        <v>4.8073752971673774E-2</v>
      </c>
      <c r="O946" s="27">
        <f>L946/'I Disease Parameters'!$E$13</f>
        <v>4.9250000000000002E-2</v>
      </c>
      <c r="P946" s="27">
        <f>(1-L946)/'I Disease Parameters'!$E$13</f>
        <v>7.5000000000000067E-4</v>
      </c>
      <c r="Q946" s="19" t="str">
        <f t="shared" si="353"/>
        <v/>
      </c>
      <c r="R946" s="17" t="str">
        <f t="shared" si="354"/>
        <v/>
      </c>
      <c r="S946" s="17" t="str">
        <f t="shared" si="355"/>
        <v/>
      </c>
      <c r="T946" s="17" t="str">
        <f t="shared" si="356"/>
        <v/>
      </c>
      <c r="U946" s="17" t="str">
        <f t="shared" si="357"/>
        <v/>
      </c>
      <c r="V946" s="17" t="str">
        <f t="shared" si="358"/>
        <v/>
      </c>
      <c r="W946" s="17" t="str">
        <f t="shared" si="359"/>
        <v/>
      </c>
      <c r="X946" s="18" t="str">
        <f t="shared" si="350"/>
        <v/>
      </c>
      <c r="Y946" s="17" t="str">
        <f t="shared" si="360"/>
        <v/>
      </c>
      <c r="Z946" s="17" t="str">
        <f t="shared" si="361"/>
        <v/>
      </c>
      <c r="AA946" s="17" t="str">
        <f t="shared" si="362"/>
        <v/>
      </c>
      <c r="AB946" s="17" t="str">
        <f t="shared" si="363"/>
        <v/>
      </c>
      <c r="AC946" s="17" t="str">
        <f t="shared" si="364"/>
        <v/>
      </c>
      <c r="AD946" s="18" t="str">
        <f t="shared" si="365"/>
        <v/>
      </c>
      <c r="AE946" s="19" t="str">
        <f>IF($B946&gt;$C$1,"",p_2*$Q945*($S945/$W945)+p_3*$Q945*($T945/$W945))</f>
        <v/>
      </c>
      <c r="AF946" s="17" t="str">
        <f>IF($B946&gt;$C$1,"",p_4*$R945)</f>
        <v/>
      </c>
      <c r="AG946" s="17" t="str">
        <f>IF($B946&gt;$C$1,"",p_5*$R945)</f>
        <v/>
      </c>
      <c r="AH946" s="18" t="str">
        <f t="shared" si="366"/>
        <v/>
      </c>
      <c r="AI946" s="72"/>
      <c r="AJ946" s="73"/>
      <c r="AK946" s="73"/>
      <c r="AL946" s="72"/>
      <c r="AM946" s="73"/>
      <c r="AN946" s="73">
        <f t="shared" si="367"/>
        <v>518</v>
      </c>
      <c r="AO946" s="19" t="str">
        <f t="shared" ca="1" si="368"/>
        <v>-</v>
      </c>
      <c r="AP946" s="17" t="str">
        <f t="shared" ca="1" si="369"/>
        <v>-</v>
      </c>
      <c r="AQ946" s="17" t="str">
        <f t="shared" ca="1" si="370"/>
        <v>-</v>
      </c>
      <c r="AR946" s="66" t="str">
        <f t="shared" ca="1" si="371"/>
        <v>-</v>
      </c>
    </row>
    <row r="947" spans="1:44" s="1" customFormat="1" ht="12" x14ac:dyDescent="0.35">
      <c r="A947" s="84"/>
      <c r="B947" s="40" t="str">
        <f t="shared" si="351"/>
        <v/>
      </c>
      <c r="C947" s="41" t="str">
        <f t="shared" si="352"/>
        <v/>
      </c>
      <c r="D947" s="28">
        <f>'I Disease Parameters'!$E$6/(1000*365)</f>
        <v>2.4383561643835616E-5</v>
      </c>
      <c r="E947" s="28">
        <f>'I Disease Parameters'!$E$7/(1000*365)</f>
        <v>1.3698630136986302E-5</v>
      </c>
      <c r="F947" s="27">
        <f>(1-'I Disease Parameters'!$E$8)/'I Disease Parameters'!$E$10</f>
        <v>0.16200000000000001</v>
      </c>
      <c r="G947" s="27">
        <f>'I Disease Parameters'!$E$8/'I Disease Parameters'!$E$11</f>
        <v>3.7999999999999999E-2</v>
      </c>
      <c r="H947" s="27">
        <f>1/'I Disease Parameters'!$E$12</f>
        <v>0.05</v>
      </c>
      <c r="I947" s="27">
        <f>'I Disease Parameters'!$E$9/'I Disease Parameters'!$E$14</f>
        <v>0</v>
      </c>
      <c r="J947" s="82">
        <f t="shared" si="372"/>
        <v>2.9622548171950012</v>
      </c>
      <c r="K947" s="60">
        <f t="shared" si="373"/>
        <v>0.96147505943347544</v>
      </c>
      <c r="L947" s="30">
        <f t="shared" si="374"/>
        <v>0.98499999999999999</v>
      </c>
      <c r="M947" s="27">
        <f>J947/'I Disease Parameters'!$E$12</f>
        <v>0.14811274085975007</v>
      </c>
      <c r="N947" s="27">
        <f>K947/'I Disease Parameters'!$E$13</f>
        <v>4.8073752971673774E-2</v>
      </c>
      <c r="O947" s="27">
        <f>L947/'I Disease Parameters'!$E$13</f>
        <v>4.9250000000000002E-2</v>
      </c>
      <c r="P947" s="27">
        <f>(1-L947)/'I Disease Parameters'!$E$13</f>
        <v>7.5000000000000067E-4</v>
      </c>
      <c r="Q947" s="19" t="str">
        <f t="shared" si="353"/>
        <v/>
      </c>
      <c r="R947" s="17" t="str">
        <f t="shared" si="354"/>
        <v/>
      </c>
      <c r="S947" s="17" t="str">
        <f t="shared" si="355"/>
        <v/>
      </c>
      <c r="T947" s="17" t="str">
        <f t="shared" si="356"/>
        <v/>
      </c>
      <c r="U947" s="17" t="str">
        <f t="shared" si="357"/>
        <v/>
      </c>
      <c r="V947" s="17" t="str">
        <f t="shared" si="358"/>
        <v/>
      </c>
      <c r="W947" s="17" t="str">
        <f t="shared" si="359"/>
        <v/>
      </c>
      <c r="X947" s="18" t="str">
        <f t="shared" si="350"/>
        <v/>
      </c>
      <c r="Y947" s="17" t="str">
        <f t="shared" si="360"/>
        <v/>
      </c>
      <c r="Z947" s="17" t="str">
        <f t="shared" si="361"/>
        <v/>
      </c>
      <c r="AA947" s="17" t="str">
        <f t="shared" si="362"/>
        <v/>
      </c>
      <c r="AB947" s="17" t="str">
        <f t="shared" si="363"/>
        <v/>
      </c>
      <c r="AC947" s="17" t="str">
        <f t="shared" si="364"/>
        <v/>
      </c>
      <c r="AD947" s="18" t="str">
        <f t="shared" si="365"/>
        <v/>
      </c>
      <c r="AE947" s="19" t="str">
        <f>IF($B947&gt;$C$1,"",p_2*$Q946*($S946/$W946)+p_3*$Q946*($T946/$W946))</f>
        <v/>
      </c>
      <c r="AF947" s="17" t="str">
        <f>IF($B947&gt;$C$1,"",p_4*$R946)</f>
        <v/>
      </c>
      <c r="AG947" s="17" t="str">
        <f>IF($B947&gt;$C$1,"",p_5*$R946)</f>
        <v/>
      </c>
      <c r="AH947" s="18" t="str">
        <f t="shared" si="366"/>
        <v/>
      </c>
      <c r="AI947" s="72"/>
      <c r="AJ947" s="73"/>
      <c r="AK947" s="73"/>
      <c r="AL947" s="72"/>
      <c r="AM947" s="73"/>
      <c r="AN947" s="73">
        <f t="shared" si="367"/>
        <v>518</v>
      </c>
      <c r="AO947" s="19" t="str">
        <f t="shared" ca="1" si="368"/>
        <v>-</v>
      </c>
      <c r="AP947" s="17" t="str">
        <f t="shared" ca="1" si="369"/>
        <v>-</v>
      </c>
      <c r="AQ947" s="17" t="str">
        <f t="shared" ca="1" si="370"/>
        <v>-</v>
      </c>
      <c r="AR947" s="66" t="str">
        <f t="shared" ca="1" si="371"/>
        <v>-</v>
      </c>
    </row>
    <row r="948" spans="1:44" s="1" customFormat="1" ht="12" x14ac:dyDescent="0.35">
      <c r="A948" s="84"/>
      <c r="B948" s="40" t="str">
        <f t="shared" si="351"/>
        <v/>
      </c>
      <c r="C948" s="41" t="str">
        <f t="shared" si="352"/>
        <v/>
      </c>
      <c r="D948" s="28">
        <f>'I Disease Parameters'!$E$6/(1000*365)</f>
        <v>2.4383561643835616E-5</v>
      </c>
      <c r="E948" s="28">
        <f>'I Disease Parameters'!$E$7/(1000*365)</f>
        <v>1.3698630136986302E-5</v>
      </c>
      <c r="F948" s="27">
        <f>(1-'I Disease Parameters'!$E$8)/'I Disease Parameters'!$E$10</f>
        <v>0.16200000000000001</v>
      </c>
      <c r="G948" s="27">
        <f>'I Disease Parameters'!$E$8/'I Disease Parameters'!$E$11</f>
        <v>3.7999999999999999E-2</v>
      </c>
      <c r="H948" s="27">
        <f>1/'I Disease Parameters'!$E$12</f>
        <v>0.05</v>
      </c>
      <c r="I948" s="27">
        <f>'I Disease Parameters'!$E$9/'I Disease Parameters'!$E$14</f>
        <v>0</v>
      </c>
      <c r="J948" s="82">
        <f t="shared" si="372"/>
        <v>2.9622548171950012</v>
      </c>
      <c r="K948" s="60">
        <f t="shared" si="373"/>
        <v>0.96147505943347544</v>
      </c>
      <c r="L948" s="30">
        <f t="shared" si="374"/>
        <v>0.98499999999999999</v>
      </c>
      <c r="M948" s="27">
        <f>J948/'I Disease Parameters'!$E$12</f>
        <v>0.14811274085975007</v>
      </c>
      <c r="N948" s="27">
        <f>K948/'I Disease Parameters'!$E$13</f>
        <v>4.8073752971673774E-2</v>
      </c>
      <c r="O948" s="27">
        <f>L948/'I Disease Parameters'!$E$13</f>
        <v>4.9250000000000002E-2</v>
      </c>
      <c r="P948" s="27">
        <f>(1-L948)/'I Disease Parameters'!$E$13</f>
        <v>7.5000000000000067E-4</v>
      </c>
      <c r="Q948" s="19" t="str">
        <f t="shared" si="353"/>
        <v/>
      </c>
      <c r="R948" s="17" t="str">
        <f t="shared" si="354"/>
        <v/>
      </c>
      <c r="S948" s="17" t="str">
        <f t="shared" si="355"/>
        <v/>
      </c>
      <c r="T948" s="17" t="str">
        <f t="shared" si="356"/>
        <v/>
      </c>
      <c r="U948" s="17" t="str">
        <f t="shared" si="357"/>
        <v/>
      </c>
      <c r="V948" s="17" t="str">
        <f t="shared" si="358"/>
        <v/>
      </c>
      <c r="W948" s="17" t="str">
        <f t="shared" si="359"/>
        <v/>
      </c>
      <c r="X948" s="18" t="str">
        <f t="shared" si="350"/>
        <v/>
      </c>
      <c r="Y948" s="17" t="str">
        <f t="shared" si="360"/>
        <v/>
      </c>
      <c r="Z948" s="17" t="str">
        <f t="shared" si="361"/>
        <v/>
      </c>
      <c r="AA948" s="17" t="str">
        <f t="shared" si="362"/>
        <v/>
      </c>
      <c r="AB948" s="17" t="str">
        <f t="shared" si="363"/>
        <v/>
      </c>
      <c r="AC948" s="17" t="str">
        <f t="shared" si="364"/>
        <v/>
      </c>
      <c r="AD948" s="18" t="str">
        <f t="shared" si="365"/>
        <v/>
      </c>
      <c r="AE948" s="19" t="str">
        <f>IF($B948&gt;$C$1,"",p_2*$Q947*($S947/$W947)+p_3*$Q947*($T947/$W947))</f>
        <v/>
      </c>
      <c r="AF948" s="17" t="str">
        <f>IF($B948&gt;$C$1,"",p_4*$R947)</f>
        <v/>
      </c>
      <c r="AG948" s="17" t="str">
        <f>IF($B948&gt;$C$1,"",p_5*$R947)</f>
        <v/>
      </c>
      <c r="AH948" s="18" t="str">
        <f t="shared" si="366"/>
        <v/>
      </c>
      <c r="AI948" s="72"/>
      <c r="AJ948" s="73"/>
      <c r="AK948" s="73"/>
      <c r="AL948" s="72"/>
      <c r="AM948" s="73"/>
      <c r="AN948" s="73">
        <f t="shared" si="367"/>
        <v>518</v>
      </c>
      <c r="AO948" s="19" t="str">
        <f t="shared" ca="1" si="368"/>
        <v>-</v>
      </c>
      <c r="AP948" s="17" t="str">
        <f t="shared" ca="1" si="369"/>
        <v>-</v>
      </c>
      <c r="AQ948" s="17" t="str">
        <f t="shared" ca="1" si="370"/>
        <v>-</v>
      </c>
      <c r="AR948" s="66" t="str">
        <f t="shared" ca="1" si="371"/>
        <v>-</v>
      </c>
    </row>
    <row r="949" spans="1:44" s="1" customFormat="1" ht="12" x14ac:dyDescent="0.35">
      <c r="A949" s="84"/>
      <c r="B949" s="40" t="str">
        <f t="shared" si="351"/>
        <v/>
      </c>
      <c r="C949" s="41" t="str">
        <f t="shared" si="352"/>
        <v/>
      </c>
      <c r="D949" s="28">
        <f>'I Disease Parameters'!$E$6/(1000*365)</f>
        <v>2.4383561643835616E-5</v>
      </c>
      <c r="E949" s="28">
        <f>'I Disease Parameters'!$E$7/(1000*365)</f>
        <v>1.3698630136986302E-5</v>
      </c>
      <c r="F949" s="27">
        <f>(1-'I Disease Parameters'!$E$8)/'I Disease Parameters'!$E$10</f>
        <v>0.16200000000000001</v>
      </c>
      <c r="G949" s="27">
        <f>'I Disease Parameters'!$E$8/'I Disease Parameters'!$E$11</f>
        <v>3.7999999999999999E-2</v>
      </c>
      <c r="H949" s="27">
        <f>1/'I Disease Parameters'!$E$12</f>
        <v>0.05</v>
      </c>
      <c r="I949" s="27">
        <f>'I Disease Parameters'!$E$9/'I Disease Parameters'!$E$14</f>
        <v>0</v>
      </c>
      <c r="J949" s="82">
        <f t="shared" si="372"/>
        <v>2.9622548171950012</v>
      </c>
      <c r="K949" s="60">
        <f t="shared" si="373"/>
        <v>0.96147505943347544</v>
      </c>
      <c r="L949" s="30">
        <f t="shared" si="374"/>
        <v>0.98499999999999999</v>
      </c>
      <c r="M949" s="27">
        <f>J949/'I Disease Parameters'!$E$12</f>
        <v>0.14811274085975007</v>
      </c>
      <c r="N949" s="27">
        <f>K949/'I Disease Parameters'!$E$13</f>
        <v>4.8073752971673774E-2</v>
      </c>
      <c r="O949" s="27">
        <f>L949/'I Disease Parameters'!$E$13</f>
        <v>4.9250000000000002E-2</v>
      </c>
      <c r="P949" s="27">
        <f>(1-L949)/'I Disease Parameters'!$E$13</f>
        <v>7.5000000000000067E-4</v>
      </c>
      <c r="Q949" s="19" t="str">
        <f t="shared" si="353"/>
        <v/>
      </c>
      <c r="R949" s="17" t="str">
        <f t="shared" si="354"/>
        <v/>
      </c>
      <c r="S949" s="17" t="str">
        <f t="shared" si="355"/>
        <v/>
      </c>
      <c r="T949" s="17" t="str">
        <f t="shared" si="356"/>
        <v/>
      </c>
      <c r="U949" s="17" t="str">
        <f t="shared" si="357"/>
        <v/>
      </c>
      <c r="V949" s="17" t="str">
        <f t="shared" si="358"/>
        <v/>
      </c>
      <c r="W949" s="17" t="str">
        <f t="shared" si="359"/>
        <v/>
      </c>
      <c r="X949" s="18" t="str">
        <f t="shared" si="350"/>
        <v/>
      </c>
      <c r="Y949" s="17" t="str">
        <f t="shared" si="360"/>
        <v/>
      </c>
      <c r="Z949" s="17" t="str">
        <f t="shared" si="361"/>
        <v/>
      </c>
      <c r="AA949" s="17" t="str">
        <f t="shared" si="362"/>
        <v/>
      </c>
      <c r="AB949" s="17" t="str">
        <f t="shared" si="363"/>
        <v/>
      </c>
      <c r="AC949" s="17" t="str">
        <f t="shared" si="364"/>
        <v/>
      </c>
      <c r="AD949" s="18" t="str">
        <f t="shared" si="365"/>
        <v/>
      </c>
      <c r="AE949" s="19" t="str">
        <f>IF($B949&gt;$C$1,"",p_2*$Q948*($S948/$W948)+p_3*$Q948*($T948/$W948))</f>
        <v/>
      </c>
      <c r="AF949" s="17" t="str">
        <f>IF($B949&gt;$C$1,"",p_4*$R948)</f>
        <v/>
      </c>
      <c r="AG949" s="17" t="str">
        <f>IF($B949&gt;$C$1,"",p_5*$R948)</f>
        <v/>
      </c>
      <c r="AH949" s="18" t="str">
        <f t="shared" si="366"/>
        <v/>
      </c>
      <c r="AI949" s="72"/>
      <c r="AJ949" s="73"/>
      <c r="AK949" s="73"/>
      <c r="AL949" s="72"/>
      <c r="AM949" s="73"/>
      <c r="AN949" s="73">
        <f t="shared" si="367"/>
        <v>518</v>
      </c>
      <c r="AO949" s="19" t="str">
        <f t="shared" ca="1" si="368"/>
        <v>-</v>
      </c>
      <c r="AP949" s="17" t="str">
        <f t="shared" ca="1" si="369"/>
        <v>-</v>
      </c>
      <c r="AQ949" s="17" t="str">
        <f t="shared" ca="1" si="370"/>
        <v>-</v>
      </c>
      <c r="AR949" s="66" t="str">
        <f t="shared" ca="1" si="371"/>
        <v>-</v>
      </c>
    </row>
    <row r="950" spans="1:44" s="1" customFormat="1" ht="12" x14ac:dyDescent="0.35">
      <c r="A950" s="84"/>
      <c r="B950" s="40" t="str">
        <f t="shared" si="351"/>
        <v/>
      </c>
      <c r="C950" s="41" t="str">
        <f t="shared" si="352"/>
        <v/>
      </c>
      <c r="D950" s="28">
        <f>'I Disease Parameters'!$E$6/(1000*365)</f>
        <v>2.4383561643835616E-5</v>
      </c>
      <c r="E950" s="28">
        <f>'I Disease Parameters'!$E$7/(1000*365)</f>
        <v>1.3698630136986302E-5</v>
      </c>
      <c r="F950" s="27">
        <f>(1-'I Disease Parameters'!$E$8)/'I Disease Parameters'!$E$10</f>
        <v>0.16200000000000001</v>
      </c>
      <c r="G950" s="27">
        <f>'I Disease Parameters'!$E$8/'I Disease Parameters'!$E$11</f>
        <v>3.7999999999999999E-2</v>
      </c>
      <c r="H950" s="27">
        <f>1/'I Disease Parameters'!$E$12</f>
        <v>0.05</v>
      </c>
      <c r="I950" s="27">
        <f>'I Disease Parameters'!$E$9/'I Disease Parameters'!$E$14</f>
        <v>0</v>
      </c>
      <c r="J950" s="82">
        <f t="shared" si="372"/>
        <v>2.9622548171950012</v>
      </c>
      <c r="K950" s="60">
        <f t="shared" si="373"/>
        <v>0.96147505943347544</v>
      </c>
      <c r="L950" s="30">
        <f t="shared" si="374"/>
        <v>0.98499999999999999</v>
      </c>
      <c r="M950" s="27">
        <f>J950/'I Disease Parameters'!$E$12</f>
        <v>0.14811274085975007</v>
      </c>
      <c r="N950" s="27">
        <f>K950/'I Disease Parameters'!$E$13</f>
        <v>4.8073752971673774E-2</v>
      </c>
      <c r="O950" s="27">
        <f>L950/'I Disease Parameters'!$E$13</f>
        <v>4.9250000000000002E-2</v>
      </c>
      <c r="P950" s="27">
        <f>(1-L950)/'I Disease Parameters'!$E$13</f>
        <v>7.5000000000000067E-4</v>
      </c>
      <c r="Q950" s="19" t="str">
        <f t="shared" si="353"/>
        <v/>
      </c>
      <c r="R950" s="17" t="str">
        <f t="shared" si="354"/>
        <v/>
      </c>
      <c r="S950" s="17" t="str">
        <f t="shared" si="355"/>
        <v/>
      </c>
      <c r="T950" s="17" t="str">
        <f t="shared" si="356"/>
        <v/>
      </c>
      <c r="U950" s="17" t="str">
        <f t="shared" si="357"/>
        <v/>
      </c>
      <c r="V950" s="17" t="str">
        <f t="shared" si="358"/>
        <v/>
      </c>
      <c r="W950" s="17" t="str">
        <f t="shared" si="359"/>
        <v/>
      </c>
      <c r="X950" s="18" t="str">
        <f t="shared" si="350"/>
        <v/>
      </c>
      <c r="Y950" s="17" t="str">
        <f t="shared" si="360"/>
        <v/>
      </c>
      <c r="Z950" s="17" t="str">
        <f t="shared" si="361"/>
        <v/>
      </c>
      <c r="AA950" s="17" t="str">
        <f t="shared" si="362"/>
        <v/>
      </c>
      <c r="AB950" s="17" t="str">
        <f t="shared" si="363"/>
        <v/>
      </c>
      <c r="AC950" s="17" t="str">
        <f t="shared" si="364"/>
        <v/>
      </c>
      <c r="AD950" s="18" t="str">
        <f t="shared" si="365"/>
        <v/>
      </c>
      <c r="AE950" s="19" t="str">
        <f>IF($B950&gt;$C$1,"",p_2*$Q949*($S949/$W949)+p_3*$Q949*($T949/$W949))</f>
        <v/>
      </c>
      <c r="AF950" s="17" t="str">
        <f>IF($B950&gt;$C$1,"",p_4*$R949)</f>
        <v/>
      </c>
      <c r="AG950" s="17" t="str">
        <f>IF($B950&gt;$C$1,"",p_5*$R949)</f>
        <v/>
      </c>
      <c r="AH950" s="18" t="str">
        <f t="shared" si="366"/>
        <v/>
      </c>
      <c r="AI950" s="72"/>
      <c r="AJ950" s="73"/>
      <c r="AK950" s="73"/>
      <c r="AL950" s="72"/>
      <c r="AM950" s="73"/>
      <c r="AN950" s="73">
        <f t="shared" si="367"/>
        <v>518</v>
      </c>
      <c r="AO950" s="19" t="str">
        <f t="shared" ca="1" si="368"/>
        <v>-</v>
      </c>
      <c r="AP950" s="17" t="str">
        <f t="shared" ca="1" si="369"/>
        <v>-</v>
      </c>
      <c r="AQ950" s="17" t="str">
        <f t="shared" ca="1" si="370"/>
        <v>-</v>
      </c>
      <c r="AR950" s="66" t="str">
        <f t="shared" ca="1" si="371"/>
        <v>-</v>
      </c>
    </row>
    <row r="951" spans="1:44" s="1" customFormat="1" ht="12" x14ac:dyDescent="0.35">
      <c r="A951" s="84"/>
      <c r="B951" s="40" t="str">
        <f t="shared" si="351"/>
        <v/>
      </c>
      <c r="C951" s="41" t="str">
        <f t="shared" si="352"/>
        <v/>
      </c>
      <c r="D951" s="28">
        <f>'I Disease Parameters'!$E$6/(1000*365)</f>
        <v>2.4383561643835616E-5</v>
      </c>
      <c r="E951" s="28">
        <f>'I Disease Parameters'!$E$7/(1000*365)</f>
        <v>1.3698630136986302E-5</v>
      </c>
      <c r="F951" s="27">
        <f>(1-'I Disease Parameters'!$E$8)/'I Disease Parameters'!$E$10</f>
        <v>0.16200000000000001</v>
      </c>
      <c r="G951" s="27">
        <f>'I Disease Parameters'!$E$8/'I Disease Parameters'!$E$11</f>
        <v>3.7999999999999999E-2</v>
      </c>
      <c r="H951" s="27">
        <f>1/'I Disease Parameters'!$E$12</f>
        <v>0.05</v>
      </c>
      <c r="I951" s="27">
        <f>'I Disease Parameters'!$E$9/'I Disease Parameters'!$E$14</f>
        <v>0</v>
      </c>
      <c r="J951" s="82">
        <f t="shared" si="372"/>
        <v>2.9622548171950012</v>
      </c>
      <c r="K951" s="60">
        <f t="shared" si="373"/>
        <v>0.96147505943347544</v>
      </c>
      <c r="L951" s="30">
        <f t="shared" si="374"/>
        <v>0.98499999999999999</v>
      </c>
      <c r="M951" s="27">
        <f>J951/'I Disease Parameters'!$E$12</f>
        <v>0.14811274085975007</v>
      </c>
      <c r="N951" s="27">
        <f>K951/'I Disease Parameters'!$E$13</f>
        <v>4.8073752971673774E-2</v>
      </c>
      <c r="O951" s="27">
        <f>L951/'I Disease Parameters'!$E$13</f>
        <v>4.9250000000000002E-2</v>
      </c>
      <c r="P951" s="27">
        <f>(1-L951)/'I Disease Parameters'!$E$13</f>
        <v>7.5000000000000067E-4</v>
      </c>
      <c r="Q951" s="19" t="str">
        <f t="shared" si="353"/>
        <v/>
      </c>
      <c r="R951" s="17" t="str">
        <f t="shared" si="354"/>
        <v/>
      </c>
      <c r="S951" s="17" t="str">
        <f t="shared" si="355"/>
        <v/>
      </c>
      <c r="T951" s="17" t="str">
        <f t="shared" si="356"/>
        <v/>
      </c>
      <c r="U951" s="17" t="str">
        <f t="shared" si="357"/>
        <v/>
      </c>
      <c r="V951" s="17" t="str">
        <f t="shared" si="358"/>
        <v/>
      </c>
      <c r="W951" s="17" t="str">
        <f t="shared" si="359"/>
        <v/>
      </c>
      <c r="X951" s="18" t="str">
        <f t="shared" si="350"/>
        <v/>
      </c>
      <c r="Y951" s="17" t="str">
        <f t="shared" si="360"/>
        <v/>
      </c>
      <c r="Z951" s="17" t="str">
        <f t="shared" si="361"/>
        <v/>
      </c>
      <c r="AA951" s="17" t="str">
        <f t="shared" si="362"/>
        <v/>
      </c>
      <c r="AB951" s="17" t="str">
        <f t="shared" si="363"/>
        <v/>
      </c>
      <c r="AC951" s="17" t="str">
        <f t="shared" si="364"/>
        <v/>
      </c>
      <c r="AD951" s="18" t="str">
        <f t="shared" si="365"/>
        <v/>
      </c>
      <c r="AE951" s="19" t="str">
        <f>IF($B951&gt;$C$1,"",p_2*$Q950*($S950/$W950)+p_3*$Q950*($T950/$W950))</f>
        <v/>
      </c>
      <c r="AF951" s="17" t="str">
        <f>IF($B951&gt;$C$1,"",p_4*$R950)</f>
        <v/>
      </c>
      <c r="AG951" s="17" t="str">
        <f>IF($B951&gt;$C$1,"",p_5*$R950)</f>
        <v/>
      </c>
      <c r="AH951" s="18" t="str">
        <f t="shared" si="366"/>
        <v/>
      </c>
      <c r="AI951" s="72"/>
      <c r="AJ951" s="73"/>
      <c r="AK951" s="73"/>
      <c r="AL951" s="72"/>
      <c r="AM951" s="73"/>
      <c r="AN951" s="73">
        <f t="shared" si="367"/>
        <v>518</v>
      </c>
      <c r="AO951" s="19" t="str">
        <f t="shared" ca="1" si="368"/>
        <v>-</v>
      </c>
      <c r="AP951" s="17" t="str">
        <f t="shared" ca="1" si="369"/>
        <v>-</v>
      </c>
      <c r="AQ951" s="17" t="str">
        <f t="shared" ca="1" si="370"/>
        <v>-</v>
      </c>
      <c r="AR951" s="66" t="str">
        <f t="shared" ca="1" si="371"/>
        <v>-</v>
      </c>
    </row>
    <row r="952" spans="1:44" s="1" customFormat="1" ht="12" x14ac:dyDescent="0.35">
      <c r="A952" s="84"/>
      <c r="B952" s="40" t="str">
        <f t="shared" si="351"/>
        <v/>
      </c>
      <c r="C952" s="41" t="str">
        <f t="shared" si="352"/>
        <v/>
      </c>
      <c r="D952" s="28">
        <f>'I Disease Parameters'!$E$6/(1000*365)</f>
        <v>2.4383561643835616E-5</v>
      </c>
      <c r="E952" s="28">
        <f>'I Disease Parameters'!$E$7/(1000*365)</f>
        <v>1.3698630136986302E-5</v>
      </c>
      <c r="F952" s="27">
        <f>(1-'I Disease Parameters'!$E$8)/'I Disease Parameters'!$E$10</f>
        <v>0.16200000000000001</v>
      </c>
      <c r="G952" s="27">
        <f>'I Disease Parameters'!$E$8/'I Disease Parameters'!$E$11</f>
        <v>3.7999999999999999E-2</v>
      </c>
      <c r="H952" s="27">
        <f>1/'I Disease Parameters'!$E$12</f>
        <v>0.05</v>
      </c>
      <c r="I952" s="27">
        <f>'I Disease Parameters'!$E$9/'I Disease Parameters'!$E$14</f>
        <v>0</v>
      </c>
      <c r="J952" s="82">
        <f t="shared" si="372"/>
        <v>2.9622548171950012</v>
      </c>
      <c r="K952" s="60">
        <f t="shared" si="373"/>
        <v>0.96147505943347544</v>
      </c>
      <c r="L952" s="30">
        <f t="shared" si="374"/>
        <v>0.98499999999999999</v>
      </c>
      <c r="M952" s="27">
        <f>J952/'I Disease Parameters'!$E$12</f>
        <v>0.14811274085975007</v>
      </c>
      <c r="N952" s="27">
        <f>K952/'I Disease Parameters'!$E$13</f>
        <v>4.8073752971673774E-2</v>
      </c>
      <c r="O952" s="27">
        <f>L952/'I Disease Parameters'!$E$13</f>
        <v>4.9250000000000002E-2</v>
      </c>
      <c r="P952" s="27">
        <f>(1-L952)/'I Disease Parameters'!$E$13</f>
        <v>7.5000000000000067E-4</v>
      </c>
      <c r="Q952" s="19" t="str">
        <f t="shared" si="353"/>
        <v/>
      </c>
      <c r="R952" s="17" t="str">
        <f t="shared" si="354"/>
        <v/>
      </c>
      <c r="S952" s="17" t="str">
        <f t="shared" si="355"/>
        <v/>
      </c>
      <c r="T952" s="17" t="str">
        <f t="shared" si="356"/>
        <v/>
      </c>
      <c r="U952" s="17" t="str">
        <f t="shared" si="357"/>
        <v/>
      </c>
      <c r="V952" s="17" t="str">
        <f t="shared" si="358"/>
        <v/>
      </c>
      <c r="W952" s="17" t="str">
        <f t="shared" si="359"/>
        <v/>
      </c>
      <c r="X952" s="18" t="str">
        <f t="shared" si="350"/>
        <v/>
      </c>
      <c r="Y952" s="17" t="str">
        <f t="shared" si="360"/>
        <v/>
      </c>
      <c r="Z952" s="17" t="str">
        <f t="shared" si="361"/>
        <v/>
      </c>
      <c r="AA952" s="17" t="str">
        <f t="shared" si="362"/>
        <v/>
      </c>
      <c r="AB952" s="17" t="str">
        <f t="shared" si="363"/>
        <v/>
      </c>
      <c r="AC952" s="17" t="str">
        <f t="shared" si="364"/>
        <v/>
      </c>
      <c r="AD952" s="18" t="str">
        <f t="shared" si="365"/>
        <v/>
      </c>
      <c r="AE952" s="19" t="str">
        <f>IF($B952&gt;$C$1,"",p_2*$Q951*($S951/$W951)+p_3*$Q951*($T951/$W951))</f>
        <v/>
      </c>
      <c r="AF952" s="17" t="str">
        <f>IF($B952&gt;$C$1,"",p_4*$R951)</f>
        <v/>
      </c>
      <c r="AG952" s="17" t="str">
        <f>IF($B952&gt;$C$1,"",p_5*$R951)</f>
        <v/>
      </c>
      <c r="AH952" s="18" t="str">
        <f t="shared" si="366"/>
        <v/>
      </c>
      <c r="AI952" s="72"/>
      <c r="AJ952" s="73"/>
      <c r="AK952" s="73"/>
      <c r="AL952" s="72"/>
      <c r="AM952" s="73"/>
      <c r="AN952" s="73">
        <f t="shared" si="367"/>
        <v>518</v>
      </c>
      <c r="AO952" s="19" t="str">
        <f t="shared" ca="1" si="368"/>
        <v>-</v>
      </c>
      <c r="AP952" s="17" t="str">
        <f t="shared" ca="1" si="369"/>
        <v>-</v>
      </c>
      <c r="AQ952" s="17" t="str">
        <f t="shared" ca="1" si="370"/>
        <v>-</v>
      </c>
      <c r="AR952" s="66" t="str">
        <f t="shared" ca="1" si="371"/>
        <v>-</v>
      </c>
    </row>
    <row r="953" spans="1:44" s="1" customFormat="1" ht="12" x14ac:dyDescent="0.35">
      <c r="A953" s="84"/>
      <c r="B953" s="40" t="str">
        <f t="shared" si="351"/>
        <v/>
      </c>
      <c r="C953" s="41" t="str">
        <f t="shared" si="352"/>
        <v/>
      </c>
      <c r="D953" s="28">
        <f>'I Disease Parameters'!$E$6/(1000*365)</f>
        <v>2.4383561643835616E-5</v>
      </c>
      <c r="E953" s="28">
        <f>'I Disease Parameters'!$E$7/(1000*365)</f>
        <v>1.3698630136986302E-5</v>
      </c>
      <c r="F953" s="27">
        <f>(1-'I Disease Parameters'!$E$8)/'I Disease Parameters'!$E$10</f>
        <v>0.16200000000000001</v>
      </c>
      <c r="G953" s="27">
        <f>'I Disease Parameters'!$E$8/'I Disease Parameters'!$E$11</f>
        <v>3.7999999999999999E-2</v>
      </c>
      <c r="H953" s="27">
        <f>1/'I Disease Parameters'!$E$12</f>
        <v>0.05</v>
      </c>
      <c r="I953" s="27">
        <f>'I Disease Parameters'!$E$9/'I Disease Parameters'!$E$14</f>
        <v>0</v>
      </c>
      <c r="J953" s="82">
        <f t="shared" si="372"/>
        <v>2.9622548171950012</v>
      </c>
      <c r="K953" s="60">
        <f t="shared" si="373"/>
        <v>0.96147505943347544</v>
      </c>
      <c r="L953" s="30">
        <f t="shared" si="374"/>
        <v>0.98499999999999999</v>
      </c>
      <c r="M953" s="27">
        <f>J953/'I Disease Parameters'!$E$12</f>
        <v>0.14811274085975007</v>
      </c>
      <c r="N953" s="27">
        <f>K953/'I Disease Parameters'!$E$13</f>
        <v>4.8073752971673774E-2</v>
      </c>
      <c r="O953" s="27">
        <f>L953/'I Disease Parameters'!$E$13</f>
        <v>4.9250000000000002E-2</v>
      </c>
      <c r="P953" s="27">
        <f>(1-L953)/'I Disease Parameters'!$E$13</f>
        <v>7.5000000000000067E-4</v>
      </c>
      <c r="Q953" s="19" t="str">
        <f t="shared" si="353"/>
        <v/>
      </c>
      <c r="R953" s="17" t="str">
        <f t="shared" si="354"/>
        <v/>
      </c>
      <c r="S953" s="17" t="str">
        <f t="shared" si="355"/>
        <v/>
      </c>
      <c r="T953" s="17" t="str">
        <f t="shared" si="356"/>
        <v/>
      </c>
      <c r="U953" s="17" t="str">
        <f t="shared" si="357"/>
        <v/>
      </c>
      <c r="V953" s="17" t="str">
        <f t="shared" si="358"/>
        <v/>
      </c>
      <c r="W953" s="17" t="str">
        <f t="shared" si="359"/>
        <v/>
      </c>
      <c r="X953" s="18" t="str">
        <f t="shared" si="350"/>
        <v/>
      </c>
      <c r="Y953" s="17" t="str">
        <f t="shared" si="360"/>
        <v/>
      </c>
      <c r="Z953" s="17" t="str">
        <f t="shared" si="361"/>
        <v/>
      </c>
      <c r="AA953" s="17" t="str">
        <f t="shared" si="362"/>
        <v/>
      </c>
      <c r="AB953" s="17" t="str">
        <f t="shared" si="363"/>
        <v/>
      </c>
      <c r="AC953" s="17" t="str">
        <f t="shared" si="364"/>
        <v/>
      </c>
      <c r="AD953" s="18" t="str">
        <f t="shared" si="365"/>
        <v/>
      </c>
      <c r="AE953" s="19" t="str">
        <f>IF($B953&gt;$C$1,"",p_2*$Q952*($S952/$W952)+p_3*$Q952*($T952/$W952))</f>
        <v/>
      </c>
      <c r="AF953" s="17" t="str">
        <f>IF($B953&gt;$C$1,"",p_4*$R952)</f>
        <v/>
      </c>
      <c r="AG953" s="17" t="str">
        <f>IF($B953&gt;$C$1,"",p_5*$R952)</f>
        <v/>
      </c>
      <c r="AH953" s="18" t="str">
        <f t="shared" si="366"/>
        <v/>
      </c>
      <c r="AI953" s="72"/>
      <c r="AJ953" s="73"/>
      <c r="AK953" s="73"/>
      <c r="AL953" s="72"/>
      <c r="AM953" s="73"/>
      <c r="AN953" s="73">
        <f t="shared" si="367"/>
        <v>518</v>
      </c>
      <c r="AO953" s="19" t="str">
        <f t="shared" ca="1" si="368"/>
        <v>-</v>
      </c>
      <c r="AP953" s="17" t="str">
        <f t="shared" ca="1" si="369"/>
        <v>-</v>
      </c>
      <c r="AQ953" s="17" t="str">
        <f t="shared" ca="1" si="370"/>
        <v>-</v>
      </c>
      <c r="AR953" s="66" t="str">
        <f t="shared" ca="1" si="371"/>
        <v>-</v>
      </c>
    </row>
    <row r="954" spans="1:44" s="1" customFormat="1" ht="12" x14ac:dyDescent="0.35">
      <c r="A954" s="84"/>
      <c r="B954" s="40" t="str">
        <f t="shared" si="351"/>
        <v/>
      </c>
      <c r="C954" s="41" t="str">
        <f t="shared" si="352"/>
        <v/>
      </c>
      <c r="D954" s="28">
        <f>'I Disease Parameters'!$E$6/(1000*365)</f>
        <v>2.4383561643835616E-5</v>
      </c>
      <c r="E954" s="28">
        <f>'I Disease Parameters'!$E$7/(1000*365)</f>
        <v>1.3698630136986302E-5</v>
      </c>
      <c r="F954" s="27">
        <f>(1-'I Disease Parameters'!$E$8)/'I Disease Parameters'!$E$10</f>
        <v>0.16200000000000001</v>
      </c>
      <c r="G954" s="27">
        <f>'I Disease Parameters'!$E$8/'I Disease Parameters'!$E$11</f>
        <v>3.7999999999999999E-2</v>
      </c>
      <c r="H954" s="27">
        <f>1/'I Disease Parameters'!$E$12</f>
        <v>0.05</v>
      </c>
      <c r="I954" s="27">
        <f>'I Disease Parameters'!$E$9/'I Disease Parameters'!$E$14</f>
        <v>0</v>
      </c>
      <c r="J954" s="82">
        <f t="shared" si="372"/>
        <v>2.9622548171950012</v>
      </c>
      <c r="K954" s="60">
        <f t="shared" si="373"/>
        <v>0.96147505943347544</v>
      </c>
      <c r="L954" s="30">
        <f t="shared" si="374"/>
        <v>0.98499999999999999</v>
      </c>
      <c r="M954" s="27">
        <f>J954/'I Disease Parameters'!$E$12</f>
        <v>0.14811274085975007</v>
      </c>
      <c r="N954" s="27">
        <f>K954/'I Disease Parameters'!$E$13</f>
        <v>4.8073752971673774E-2</v>
      </c>
      <c r="O954" s="27">
        <f>L954/'I Disease Parameters'!$E$13</f>
        <v>4.9250000000000002E-2</v>
      </c>
      <c r="P954" s="27">
        <f>(1-L954)/'I Disease Parameters'!$E$13</f>
        <v>7.5000000000000067E-4</v>
      </c>
      <c r="Q954" s="19" t="str">
        <f t="shared" si="353"/>
        <v/>
      </c>
      <c r="R954" s="17" t="str">
        <f t="shared" si="354"/>
        <v/>
      </c>
      <c r="S954" s="17" t="str">
        <f t="shared" si="355"/>
        <v/>
      </c>
      <c r="T954" s="17" t="str">
        <f t="shared" si="356"/>
        <v/>
      </c>
      <c r="U954" s="17" t="str">
        <f t="shared" si="357"/>
        <v/>
      </c>
      <c r="V954" s="17" t="str">
        <f t="shared" si="358"/>
        <v/>
      </c>
      <c r="W954" s="17" t="str">
        <f t="shared" si="359"/>
        <v/>
      </c>
      <c r="X954" s="18" t="str">
        <f t="shared" si="350"/>
        <v/>
      </c>
      <c r="Y954" s="17" t="str">
        <f t="shared" si="360"/>
        <v/>
      </c>
      <c r="Z954" s="17" t="str">
        <f t="shared" si="361"/>
        <v/>
      </c>
      <c r="AA954" s="17" t="str">
        <f t="shared" si="362"/>
        <v/>
      </c>
      <c r="AB954" s="17" t="str">
        <f t="shared" si="363"/>
        <v/>
      </c>
      <c r="AC954" s="17" t="str">
        <f t="shared" si="364"/>
        <v/>
      </c>
      <c r="AD954" s="18" t="str">
        <f t="shared" si="365"/>
        <v/>
      </c>
      <c r="AE954" s="19" t="str">
        <f>IF($B954&gt;$C$1,"",p_2*$Q953*($S953/$W953)+p_3*$Q953*($T953/$W953))</f>
        <v/>
      </c>
      <c r="AF954" s="17" t="str">
        <f>IF($B954&gt;$C$1,"",p_4*$R953)</f>
        <v/>
      </c>
      <c r="AG954" s="17" t="str">
        <f>IF($B954&gt;$C$1,"",p_5*$R953)</f>
        <v/>
      </c>
      <c r="AH954" s="18" t="str">
        <f t="shared" si="366"/>
        <v/>
      </c>
      <c r="AI954" s="72"/>
      <c r="AJ954" s="73"/>
      <c r="AK954" s="73"/>
      <c r="AL954" s="72"/>
      <c r="AM954" s="73"/>
      <c r="AN954" s="73">
        <f t="shared" si="367"/>
        <v>518</v>
      </c>
      <c r="AO954" s="19" t="str">
        <f t="shared" ca="1" si="368"/>
        <v>-</v>
      </c>
      <c r="AP954" s="17" t="str">
        <f t="shared" ca="1" si="369"/>
        <v>-</v>
      </c>
      <c r="AQ954" s="17" t="str">
        <f t="shared" ca="1" si="370"/>
        <v>-</v>
      </c>
      <c r="AR954" s="66" t="str">
        <f t="shared" ca="1" si="371"/>
        <v>-</v>
      </c>
    </row>
    <row r="955" spans="1:44" s="1" customFormat="1" ht="12" x14ac:dyDescent="0.35">
      <c r="A955" s="84"/>
      <c r="B955" s="40" t="str">
        <f t="shared" si="351"/>
        <v/>
      </c>
      <c r="C955" s="41" t="str">
        <f t="shared" si="352"/>
        <v/>
      </c>
      <c r="D955" s="28">
        <f>'I Disease Parameters'!$E$6/(1000*365)</f>
        <v>2.4383561643835616E-5</v>
      </c>
      <c r="E955" s="28">
        <f>'I Disease Parameters'!$E$7/(1000*365)</f>
        <v>1.3698630136986302E-5</v>
      </c>
      <c r="F955" s="27">
        <f>(1-'I Disease Parameters'!$E$8)/'I Disease Parameters'!$E$10</f>
        <v>0.16200000000000001</v>
      </c>
      <c r="G955" s="27">
        <f>'I Disease Parameters'!$E$8/'I Disease Parameters'!$E$11</f>
        <v>3.7999999999999999E-2</v>
      </c>
      <c r="H955" s="27">
        <f>1/'I Disease Parameters'!$E$12</f>
        <v>0.05</v>
      </c>
      <c r="I955" s="27">
        <f>'I Disease Parameters'!$E$9/'I Disease Parameters'!$E$14</f>
        <v>0</v>
      </c>
      <c r="J955" s="82">
        <f t="shared" si="372"/>
        <v>2.9622548171950012</v>
      </c>
      <c r="K955" s="60">
        <f t="shared" si="373"/>
        <v>0.96147505943347544</v>
      </c>
      <c r="L955" s="30">
        <f t="shared" si="374"/>
        <v>0.98499999999999999</v>
      </c>
      <c r="M955" s="27">
        <f>J955/'I Disease Parameters'!$E$12</f>
        <v>0.14811274085975007</v>
      </c>
      <c r="N955" s="27">
        <f>K955/'I Disease Parameters'!$E$13</f>
        <v>4.8073752971673774E-2</v>
      </c>
      <c r="O955" s="27">
        <f>L955/'I Disease Parameters'!$E$13</f>
        <v>4.9250000000000002E-2</v>
      </c>
      <c r="P955" s="27">
        <f>(1-L955)/'I Disease Parameters'!$E$13</f>
        <v>7.5000000000000067E-4</v>
      </c>
      <c r="Q955" s="19" t="str">
        <f t="shared" si="353"/>
        <v/>
      </c>
      <c r="R955" s="17" t="str">
        <f t="shared" si="354"/>
        <v/>
      </c>
      <c r="S955" s="17" t="str">
        <f t="shared" si="355"/>
        <v/>
      </c>
      <c r="T955" s="17" t="str">
        <f t="shared" si="356"/>
        <v/>
      </c>
      <c r="U955" s="17" t="str">
        <f t="shared" si="357"/>
        <v/>
      </c>
      <c r="V955" s="17" t="str">
        <f t="shared" si="358"/>
        <v/>
      </c>
      <c r="W955" s="17" t="str">
        <f t="shared" si="359"/>
        <v/>
      </c>
      <c r="X955" s="18" t="str">
        <f t="shared" si="350"/>
        <v/>
      </c>
      <c r="Y955" s="17" t="str">
        <f t="shared" si="360"/>
        <v/>
      </c>
      <c r="Z955" s="17" t="str">
        <f t="shared" si="361"/>
        <v/>
      </c>
      <c r="AA955" s="17" t="str">
        <f t="shared" si="362"/>
        <v/>
      </c>
      <c r="AB955" s="17" t="str">
        <f t="shared" si="363"/>
        <v/>
      </c>
      <c r="AC955" s="17" t="str">
        <f t="shared" si="364"/>
        <v/>
      </c>
      <c r="AD955" s="18" t="str">
        <f t="shared" si="365"/>
        <v/>
      </c>
      <c r="AE955" s="19" t="str">
        <f>IF($B955&gt;$C$1,"",p_2*$Q954*($S954/$W954)+p_3*$Q954*($T954/$W954))</f>
        <v/>
      </c>
      <c r="AF955" s="17" t="str">
        <f>IF($B955&gt;$C$1,"",p_4*$R954)</f>
        <v/>
      </c>
      <c r="AG955" s="17" t="str">
        <f>IF($B955&gt;$C$1,"",p_5*$R954)</f>
        <v/>
      </c>
      <c r="AH955" s="18" t="str">
        <f t="shared" si="366"/>
        <v/>
      </c>
      <c r="AI955" s="72"/>
      <c r="AJ955" s="73"/>
      <c r="AK955" s="73"/>
      <c r="AL955" s="72"/>
      <c r="AM955" s="73"/>
      <c r="AN955" s="73">
        <f t="shared" si="367"/>
        <v>518</v>
      </c>
      <c r="AO955" s="19" t="str">
        <f t="shared" ca="1" si="368"/>
        <v>-</v>
      </c>
      <c r="AP955" s="17" t="str">
        <f t="shared" ca="1" si="369"/>
        <v>-</v>
      </c>
      <c r="AQ955" s="17" t="str">
        <f t="shared" ca="1" si="370"/>
        <v>-</v>
      </c>
      <c r="AR955" s="66" t="str">
        <f t="shared" ca="1" si="371"/>
        <v>-</v>
      </c>
    </row>
    <row r="956" spans="1:44" s="1" customFormat="1" ht="12" x14ac:dyDescent="0.35">
      <c r="A956" s="84"/>
      <c r="B956" s="40" t="str">
        <f t="shared" si="351"/>
        <v/>
      </c>
      <c r="C956" s="41" t="str">
        <f t="shared" si="352"/>
        <v/>
      </c>
      <c r="D956" s="28">
        <f>'I Disease Parameters'!$E$6/(1000*365)</f>
        <v>2.4383561643835616E-5</v>
      </c>
      <c r="E956" s="28">
        <f>'I Disease Parameters'!$E$7/(1000*365)</f>
        <v>1.3698630136986302E-5</v>
      </c>
      <c r="F956" s="27">
        <f>(1-'I Disease Parameters'!$E$8)/'I Disease Parameters'!$E$10</f>
        <v>0.16200000000000001</v>
      </c>
      <c r="G956" s="27">
        <f>'I Disease Parameters'!$E$8/'I Disease Parameters'!$E$11</f>
        <v>3.7999999999999999E-2</v>
      </c>
      <c r="H956" s="27">
        <f>1/'I Disease Parameters'!$E$12</f>
        <v>0.05</v>
      </c>
      <c r="I956" s="27">
        <f>'I Disease Parameters'!$E$9/'I Disease Parameters'!$E$14</f>
        <v>0</v>
      </c>
      <c r="J956" s="82">
        <f t="shared" si="372"/>
        <v>2.9622548171950012</v>
      </c>
      <c r="K956" s="60">
        <f t="shared" si="373"/>
        <v>0.96147505943347544</v>
      </c>
      <c r="L956" s="30">
        <f t="shared" si="374"/>
        <v>0.98499999999999999</v>
      </c>
      <c r="M956" s="27">
        <f>J956/'I Disease Parameters'!$E$12</f>
        <v>0.14811274085975007</v>
      </c>
      <c r="N956" s="27">
        <f>K956/'I Disease Parameters'!$E$13</f>
        <v>4.8073752971673774E-2</v>
      </c>
      <c r="O956" s="27">
        <f>L956/'I Disease Parameters'!$E$13</f>
        <v>4.9250000000000002E-2</v>
      </c>
      <c r="P956" s="27">
        <f>(1-L956)/'I Disease Parameters'!$E$13</f>
        <v>7.5000000000000067E-4</v>
      </c>
      <c r="Q956" s="19" t="str">
        <f t="shared" si="353"/>
        <v/>
      </c>
      <c r="R956" s="17" t="str">
        <f t="shared" si="354"/>
        <v/>
      </c>
      <c r="S956" s="17" t="str">
        <f t="shared" si="355"/>
        <v/>
      </c>
      <c r="T956" s="17" t="str">
        <f t="shared" si="356"/>
        <v/>
      </c>
      <c r="U956" s="17" t="str">
        <f t="shared" si="357"/>
        <v/>
      </c>
      <c r="V956" s="17" t="str">
        <f t="shared" si="358"/>
        <v/>
      </c>
      <c r="W956" s="17" t="str">
        <f t="shared" si="359"/>
        <v/>
      </c>
      <c r="X956" s="18" t="str">
        <f t="shared" si="350"/>
        <v/>
      </c>
      <c r="Y956" s="17" t="str">
        <f t="shared" si="360"/>
        <v/>
      </c>
      <c r="Z956" s="17" t="str">
        <f t="shared" si="361"/>
        <v/>
      </c>
      <c r="AA956" s="17" t="str">
        <f t="shared" si="362"/>
        <v/>
      </c>
      <c r="AB956" s="17" t="str">
        <f t="shared" si="363"/>
        <v/>
      </c>
      <c r="AC956" s="17" t="str">
        <f t="shared" si="364"/>
        <v/>
      </c>
      <c r="AD956" s="18" t="str">
        <f t="shared" si="365"/>
        <v/>
      </c>
      <c r="AE956" s="19" t="str">
        <f>IF($B956&gt;$C$1,"",p_2*$Q955*($S955/$W955)+p_3*$Q955*($T955/$W955))</f>
        <v/>
      </c>
      <c r="AF956" s="17" t="str">
        <f>IF($B956&gt;$C$1,"",p_4*$R955)</f>
        <v/>
      </c>
      <c r="AG956" s="17" t="str">
        <f>IF($B956&gt;$C$1,"",p_5*$R955)</f>
        <v/>
      </c>
      <c r="AH956" s="18" t="str">
        <f t="shared" si="366"/>
        <v/>
      </c>
      <c r="AI956" s="72"/>
      <c r="AJ956" s="73"/>
      <c r="AK956" s="73"/>
      <c r="AL956" s="72"/>
      <c r="AM956" s="73"/>
      <c r="AN956" s="73">
        <f t="shared" si="367"/>
        <v>518</v>
      </c>
      <c r="AO956" s="19" t="str">
        <f t="shared" ca="1" si="368"/>
        <v>-</v>
      </c>
      <c r="AP956" s="17" t="str">
        <f t="shared" ca="1" si="369"/>
        <v>-</v>
      </c>
      <c r="AQ956" s="17" t="str">
        <f t="shared" ca="1" si="370"/>
        <v>-</v>
      </c>
      <c r="AR956" s="66" t="str">
        <f t="shared" ca="1" si="371"/>
        <v>-</v>
      </c>
    </row>
    <row r="957" spans="1:44" s="1" customFormat="1" ht="12" x14ac:dyDescent="0.35">
      <c r="A957" s="84"/>
      <c r="B957" s="40" t="str">
        <f t="shared" si="351"/>
        <v/>
      </c>
      <c r="C957" s="41" t="str">
        <f t="shared" si="352"/>
        <v/>
      </c>
      <c r="D957" s="28">
        <f>'I Disease Parameters'!$E$6/(1000*365)</f>
        <v>2.4383561643835616E-5</v>
      </c>
      <c r="E957" s="28">
        <f>'I Disease Parameters'!$E$7/(1000*365)</f>
        <v>1.3698630136986302E-5</v>
      </c>
      <c r="F957" s="27">
        <f>(1-'I Disease Parameters'!$E$8)/'I Disease Parameters'!$E$10</f>
        <v>0.16200000000000001</v>
      </c>
      <c r="G957" s="27">
        <f>'I Disease Parameters'!$E$8/'I Disease Parameters'!$E$11</f>
        <v>3.7999999999999999E-2</v>
      </c>
      <c r="H957" s="27">
        <f>1/'I Disease Parameters'!$E$12</f>
        <v>0.05</v>
      </c>
      <c r="I957" s="27">
        <f>'I Disease Parameters'!$E$9/'I Disease Parameters'!$E$14</f>
        <v>0</v>
      </c>
      <c r="J957" s="82">
        <f t="shared" si="372"/>
        <v>2.9622548171950012</v>
      </c>
      <c r="K957" s="60">
        <f t="shared" si="373"/>
        <v>0.96147505943347544</v>
      </c>
      <c r="L957" s="30">
        <f t="shared" si="374"/>
        <v>0.98499999999999999</v>
      </c>
      <c r="M957" s="27">
        <f>J957/'I Disease Parameters'!$E$12</f>
        <v>0.14811274085975007</v>
      </c>
      <c r="N957" s="27">
        <f>K957/'I Disease Parameters'!$E$13</f>
        <v>4.8073752971673774E-2</v>
      </c>
      <c r="O957" s="27">
        <f>L957/'I Disease Parameters'!$E$13</f>
        <v>4.9250000000000002E-2</v>
      </c>
      <c r="P957" s="27">
        <f>(1-L957)/'I Disease Parameters'!$E$13</f>
        <v>7.5000000000000067E-4</v>
      </c>
      <c r="Q957" s="19" t="str">
        <f t="shared" si="353"/>
        <v/>
      </c>
      <c r="R957" s="17" t="str">
        <f t="shared" si="354"/>
        <v/>
      </c>
      <c r="S957" s="17" t="str">
        <f t="shared" si="355"/>
        <v/>
      </c>
      <c r="T957" s="17" t="str">
        <f t="shared" si="356"/>
        <v/>
      </c>
      <c r="U957" s="17" t="str">
        <f t="shared" si="357"/>
        <v/>
      </c>
      <c r="V957" s="17" t="str">
        <f t="shared" si="358"/>
        <v/>
      </c>
      <c r="W957" s="17" t="str">
        <f t="shared" si="359"/>
        <v/>
      </c>
      <c r="X957" s="18" t="str">
        <f t="shared" si="350"/>
        <v/>
      </c>
      <c r="Y957" s="17" t="str">
        <f t="shared" si="360"/>
        <v/>
      </c>
      <c r="Z957" s="17" t="str">
        <f t="shared" si="361"/>
        <v/>
      </c>
      <c r="AA957" s="17" t="str">
        <f t="shared" si="362"/>
        <v/>
      </c>
      <c r="AB957" s="17" t="str">
        <f t="shared" si="363"/>
        <v/>
      </c>
      <c r="AC957" s="17" t="str">
        <f t="shared" si="364"/>
        <v/>
      </c>
      <c r="AD957" s="18" t="str">
        <f t="shared" si="365"/>
        <v/>
      </c>
      <c r="AE957" s="19" t="str">
        <f>IF($B957&gt;$C$1,"",p_2*$Q956*($S956/$W956)+p_3*$Q956*($T956/$W956))</f>
        <v/>
      </c>
      <c r="AF957" s="17" t="str">
        <f>IF($B957&gt;$C$1,"",p_4*$R956)</f>
        <v/>
      </c>
      <c r="AG957" s="17" t="str">
        <f>IF($B957&gt;$C$1,"",p_5*$R956)</f>
        <v/>
      </c>
      <c r="AH957" s="18" t="str">
        <f t="shared" si="366"/>
        <v/>
      </c>
      <c r="AI957" s="72"/>
      <c r="AJ957" s="73"/>
      <c r="AK957" s="73"/>
      <c r="AL957" s="72"/>
      <c r="AM957" s="73"/>
      <c r="AN957" s="73">
        <f t="shared" si="367"/>
        <v>518</v>
      </c>
      <c r="AO957" s="19" t="str">
        <f t="shared" ca="1" si="368"/>
        <v>-</v>
      </c>
      <c r="AP957" s="17" t="str">
        <f t="shared" ca="1" si="369"/>
        <v>-</v>
      </c>
      <c r="AQ957" s="17" t="str">
        <f t="shared" ca="1" si="370"/>
        <v>-</v>
      </c>
      <c r="AR957" s="66" t="str">
        <f t="shared" ca="1" si="371"/>
        <v>-</v>
      </c>
    </row>
    <row r="958" spans="1:44" s="1" customFormat="1" ht="12" x14ac:dyDescent="0.35">
      <c r="A958" s="84"/>
      <c r="B958" s="40" t="str">
        <f t="shared" si="351"/>
        <v/>
      </c>
      <c r="C958" s="41" t="str">
        <f t="shared" si="352"/>
        <v/>
      </c>
      <c r="D958" s="28">
        <f>'I Disease Parameters'!$E$6/(1000*365)</f>
        <v>2.4383561643835616E-5</v>
      </c>
      <c r="E958" s="28">
        <f>'I Disease Parameters'!$E$7/(1000*365)</f>
        <v>1.3698630136986302E-5</v>
      </c>
      <c r="F958" s="27">
        <f>(1-'I Disease Parameters'!$E$8)/'I Disease Parameters'!$E$10</f>
        <v>0.16200000000000001</v>
      </c>
      <c r="G958" s="27">
        <f>'I Disease Parameters'!$E$8/'I Disease Parameters'!$E$11</f>
        <v>3.7999999999999999E-2</v>
      </c>
      <c r="H958" s="27">
        <f>1/'I Disease Parameters'!$E$12</f>
        <v>0.05</v>
      </c>
      <c r="I958" s="27">
        <f>'I Disease Parameters'!$E$9/'I Disease Parameters'!$E$14</f>
        <v>0</v>
      </c>
      <c r="J958" s="82">
        <f t="shared" si="372"/>
        <v>2.9622548171950012</v>
      </c>
      <c r="K958" s="60">
        <f t="shared" si="373"/>
        <v>0.96147505943347544</v>
      </c>
      <c r="L958" s="30">
        <f t="shared" si="374"/>
        <v>0.98499999999999999</v>
      </c>
      <c r="M958" s="27">
        <f>J958/'I Disease Parameters'!$E$12</f>
        <v>0.14811274085975007</v>
      </c>
      <c r="N958" s="27">
        <f>K958/'I Disease Parameters'!$E$13</f>
        <v>4.8073752971673774E-2</v>
      </c>
      <c r="O958" s="27">
        <f>L958/'I Disease Parameters'!$E$13</f>
        <v>4.9250000000000002E-2</v>
      </c>
      <c r="P958" s="27">
        <f>(1-L958)/'I Disease Parameters'!$E$13</f>
        <v>7.5000000000000067E-4</v>
      </c>
      <c r="Q958" s="19" t="str">
        <f t="shared" si="353"/>
        <v/>
      </c>
      <c r="R958" s="17" t="str">
        <f t="shared" si="354"/>
        <v/>
      </c>
      <c r="S958" s="17" t="str">
        <f t="shared" si="355"/>
        <v/>
      </c>
      <c r="T958" s="17" t="str">
        <f t="shared" si="356"/>
        <v/>
      </c>
      <c r="U958" s="17" t="str">
        <f t="shared" si="357"/>
        <v/>
      </c>
      <c r="V958" s="17" t="str">
        <f t="shared" si="358"/>
        <v/>
      </c>
      <c r="W958" s="17" t="str">
        <f t="shared" si="359"/>
        <v/>
      </c>
      <c r="X958" s="18" t="str">
        <f t="shared" si="350"/>
        <v/>
      </c>
      <c r="Y958" s="17" t="str">
        <f t="shared" si="360"/>
        <v/>
      </c>
      <c r="Z958" s="17" t="str">
        <f t="shared" si="361"/>
        <v/>
      </c>
      <c r="AA958" s="17" t="str">
        <f t="shared" si="362"/>
        <v/>
      </c>
      <c r="AB958" s="17" t="str">
        <f t="shared" si="363"/>
        <v/>
      </c>
      <c r="AC958" s="17" t="str">
        <f t="shared" si="364"/>
        <v/>
      </c>
      <c r="AD958" s="18" t="str">
        <f t="shared" si="365"/>
        <v/>
      </c>
      <c r="AE958" s="19" t="str">
        <f>IF($B958&gt;$C$1,"",p_2*$Q957*($S957/$W957)+p_3*$Q957*($T957/$W957))</f>
        <v/>
      </c>
      <c r="AF958" s="17" t="str">
        <f>IF($B958&gt;$C$1,"",p_4*$R957)</f>
        <v/>
      </c>
      <c r="AG958" s="17" t="str">
        <f>IF($B958&gt;$C$1,"",p_5*$R957)</f>
        <v/>
      </c>
      <c r="AH958" s="18" t="str">
        <f t="shared" si="366"/>
        <v/>
      </c>
      <c r="AI958" s="72"/>
      <c r="AJ958" s="73"/>
      <c r="AK958" s="73"/>
      <c r="AL958" s="72"/>
      <c r="AM958" s="73"/>
      <c r="AN958" s="73">
        <f t="shared" si="367"/>
        <v>518</v>
      </c>
      <c r="AO958" s="19" t="str">
        <f t="shared" ca="1" si="368"/>
        <v>-</v>
      </c>
      <c r="AP958" s="17" t="str">
        <f t="shared" ca="1" si="369"/>
        <v>-</v>
      </c>
      <c r="AQ958" s="17" t="str">
        <f t="shared" ca="1" si="370"/>
        <v>-</v>
      </c>
      <c r="AR958" s="66" t="str">
        <f t="shared" ca="1" si="371"/>
        <v>-</v>
      </c>
    </row>
    <row r="959" spans="1:44" s="1" customFormat="1" ht="12" x14ac:dyDescent="0.35">
      <c r="A959" s="84"/>
      <c r="B959" s="40" t="str">
        <f t="shared" si="351"/>
        <v/>
      </c>
      <c r="C959" s="41" t="str">
        <f t="shared" si="352"/>
        <v/>
      </c>
      <c r="D959" s="28">
        <f>'I Disease Parameters'!$E$6/(1000*365)</f>
        <v>2.4383561643835616E-5</v>
      </c>
      <c r="E959" s="28">
        <f>'I Disease Parameters'!$E$7/(1000*365)</f>
        <v>1.3698630136986302E-5</v>
      </c>
      <c r="F959" s="27">
        <f>(1-'I Disease Parameters'!$E$8)/'I Disease Parameters'!$E$10</f>
        <v>0.16200000000000001</v>
      </c>
      <c r="G959" s="27">
        <f>'I Disease Parameters'!$E$8/'I Disease Parameters'!$E$11</f>
        <v>3.7999999999999999E-2</v>
      </c>
      <c r="H959" s="27">
        <f>1/'I Disease Parameters'!$E$12</f>
        <v>0.05</v>
      </c>
      <c r="I959" s="27">
        <f>'I Disease Parameters'!$E$9/'I Disease Parameters'!$E$14</f>
        <v>0</v>
      </c>
      <c r="J959" s="82">
        <f t="shared" si="372"/>
        <v>2.9622548171950012</v>
      </c>
      <c r="K959" s="60">
        <f t="shared" si="373"/>
        <v>0.96147505943347544</v>
      </c>
      <c r="L959" s="30">
        <f t="shared" si="374"/>
        <v>0.98499999999999999</v>
      </c>
      <c r="M959" s="27">
        <f>J959/'I Disease Parameters'!$E$12</f>
        <v>0.14811274085975007</v>
      </c>
      <c r="N959" s="27">
        <f>K959/'I Disease Parameters'!$E$13</f>
        <v>4.8073752971673774E-2</v>
      </c>
      <c r="O959" s="27">
        <f>L959/'I Disease Parameters'!$E$13</f>
        <v>4.9250000000000002E-2</v>
      </c>
      <c r="P959" s="27">
        <f>(1-L959)/'I Disease Parameters'!$E$13</f>
        <v>7.5000000000000067E-4</v>
      </c>
      <c r="Q959" s="19" t="str">
        <f t="shared" si="353"/>
        <v/>
      </c>
      <c r="R959" s="17" t="str">
        <f t="shared" si="354"/>
        <v/>
      </c>
      <c r="S959" s="17" t="str">
        <f t="shared" si="355"/>
        <v/>
      </c>
      <c r="T959" s="17" t="str">
        <f t="shared" si="356"/>
        <v/>
      </c>
      <c r="U959" s="17" t="str">
        <f t="shared" si="357"/>
        <v/>
      </c>
      <c r="V959" s="17" t="str">
        <f t="shared" si="358"/>
        <v/>
      </c>
      <c r="W959" s="17" t="str">
        <f t="shared" si="359"/>
        <v/>
      </c>
      <c r="X959" s="18" t="str">
        <f t="shared" si="350"/>
        <v/>
      </c>
      <c r="Y959" s="17" t="str">
        <f t="shared" si="360"/>
        <v/>
      </c>
      <c r="Z959" s="17" t="str">
        <f t="shared" si="361"/>
        <v/>
      </c>
      <c r="AA959" s="17" t="str">
        <f t="shared" si="362"/>
        <v/>
      </c>
      <c r="AB959" s="17" t="str">
        <f t="shared" si="363"/>
        <v/>
      </c>
      <c r="AC959" s="17" t="str">
        <f t="shared" si="364"/>
        <v/>
      </c>
      <c r="AD959" s="18" t="str">
        <f t="shared" si="365"/>
        <v/>
      </c>
      <c r="AE959" s="19" t="str">
        <f>IF($B959&gt;$C$1,"",p_2*$Q958*($S958/$W958)+p_3*$Q958*($T958/$W958))</f>
        <v/>
      </c>
      <c r="AF959" s="17" t="str">
        <f>IF($B959&gt;$C$1,"",p_4*$R958)</f>
        <v/>
      </c>
      <c r="AG959" s="17" t="str">
        <f>IF($B959&gt;$C$1,"",p_5*$R958)</f>
        <v/>
      </c>
      <c r="AH959" s="18" t="str">
        <f t="shared" si="366"/>
        <v/>
      </c>
      <c r="AI959" s="72"/>
      <c r="AJ959" s="73"/>
      <c r="AK959" s="73"/>
      <c r="AL959" s="72"/>
      <c r="AM959" s="73"/>
      <c r="AN959" s="73">
        <f t="shared" si="367"/>
        <v>518</v>
      </c>
      <c r="AO959" s="19" t="str">
        <f t="shared" ca="1" si="368"/>
        <v>-</v>
      </c>
      <c r="AP959" s="17" t="str">
        <f t="shared" ca="1" si="369"/>
        <v>-</v>
      </c>
      <c r="AQ959" s="17" t="str">
        <f t="shared" ca="1" si="370"/>
        <v>-</v>
      </c>
      <c r="AR959" s="66" t="str">
        <f t="shared" ca="1" si="371"/>
        <v>-</v>
      </c>
    </row>
    <row r="960" spans="1:44" s="1" customFormat="1" ht="12" x14ac:dyDescent="0.35">
      <c r="A960" s="84"/>
      <c r="B960" s="40" t="str">
        <f t="shared" si="351"/>
        <v/>
      </c>
      <c r="C960" s="41" t="str">
        <f t="shared" si="352"/>
        <v/>
      </c>
      <c r="D960" s="28">
        <f>'I Disease Parameters'!$E$6/(1000*365)</f>
        <v>2.4383561643835616E-5</v>
      </c>
      <c r="E960" s="28">
        <f>'I Disease Parameters'!$E$7/(1000*365)</f>
        <v>1.3698630136986302E-5</v>
      </c>
      <c r="F960" s="27">
        <f>(1-'I Disease Parameters'!$E$8)/'I Disease Parameters'!$E$10</f>
        <v>0.16200000000000001</v>
      </c>
      <c r="G960" s="27">
        <f>'I Disease Parameters'!$E$8/'I Disease Parameters'!$E$11</f>
        <v>3.7999999999999999E-2</v>
      </c>
      <c r="H960" s="27">
        <f>1/'I Disease Parameters'!$E$12</f>
        <v>0.05</v>
      </c>
      <c r="I960" s="27">
        <f>'I Disease Parameters'!$E$9/'I Disease Parameters'!$E$14</f>
        <v>0</v>
      </c>
      <c r="J960" s="82">
        <f t="shared" si="372"/>
        <v>2.9622548171950012</v>
      </c>
      <c r="K960" s="60">
        <f t="shared" si="373"/>
        <v>0.96147505943347544</v>
      </c>
      <c r="L960" s="30">
        <f t="shared" si="374"/>
        <v>0.98499999999999999</v>
      </c>
      <c r="M960" s="27">
        <f>J960/'I Disease Parameters'!$E$12</f>
        <v>0.14811274085975007</v>
      </c>
      <c r="N960" s="27">
        <f>K960/'I Disease Parameters'!$E$13</f>
        <v>4.8073752971673774E-2</v>
      </c>
      <c r="O960" s="27">
        <f>L960/'I Disease Parameters'!$E$13</f>
        <v>4.9250000000000002E-2</v>
      </c>
      <c r="P960" s="27">
        <f>(1-L960)/'I Disease Parameters'!$E$13</f>
        <v>7.5000000000000067E-4</v>
      </c>
      <c r="Q960" s="19" t="str">
        <f t="shared" si="353"/>
        <v/>
      </c>
      <c r="R960" s="17" t="str">
        <f t="shared" si="354"/>
        <v/>
      </c>
      <c r="S960" s="17" t="str">
        <f t="shared" si="355"/>
        <v/>
      </c>
      <c r="T960" s="17" t="str">
        <f t="shared" si="356"/>
        <v/>
      </c>
      <c r="U960" s="17" t="str">
        <f t="shared" si="357"/>
        <v/>
      </c>
      <c r="V960" s="17" t="str">
        <f t="shared" si="358"/>
        <v/>
      </c>
      <c r="W960" s="17" t="str">
        <f t="shared" si="359"/>
        <v/>
      </c>
      <c r="X960" s="18" t="str">
        <f t="shared" si="350"/>
        <v/>
      </c>
      <c r="Y960" s="17" t="str">
        <f t="shared" si="360"/>
        <v/>
      </c>
      <c r="Z960" s="17" t="str">
        <f t="shared" si="361"/>
        <v/>
      </c>
      <c r="AA960" s="17" t="str">
        <f t="shared" si="362"/>
        <v/>
      </c>
      <c r="AB960" s="17" t="str">
        <f t="shared" si="363"/>
        <v/>
      </c>
      <c r="AC960" s="17" t="str">
        <f t="shared" si="364"/>
        <v/>
      </c>
      <c r="AD960" s="18" t="str">
        <f t="shared" si="365"/>
        <v/>
      </c>
      <c r="AE960" s="19" t="str">
        <f>IF($B960&gt;$C$1,"",p_2*$Q959*($S959/$W959)+p_3*$Q959*($T959/$W959))</f>
        <v/>
      </c>
      <c r="AF960" s="17" t="str">
        <f>IF($B960&gt;$C$1,"",p_4*$R959)</f>
        <v/>
      </c>
      <c r="AG960" s="17" t="str">
        <f>IF($B960&gt;$C$1,"",p_5*$R959)</f>
        <v/>
      </c>
      <c r="AH960" s="18" t="str">
        <f t="shared" si="366"/>
        <v/>
      </c>
      <c r="AI960" s="72"/>
      <c r="AJ960" s="73"/>
      <c r="AK960" s="73"/>
      <c r="AL960" s="72"/>
      <c r="AM960" s="73"/>
      <c r="AN960" s="73">
        <f t="shared" si="367"/>
        <v>518</v>
      </c>
      <c r="AO960" s="19" t="str">
        <f t="shared" ca="1" si="368"/>
        <v>-</v>
      </c>
      <c r="AP960" s="17" t="str">
        <f t="shared" ca="1" si="369"/>
        <v>-</v>
      </c>
      <c r="AQ960" s="17" t="str">
        <f t="shared" ca="1" si="370"/>
        <v>-</v>
      </c>
      <c r="AR960" s="66" t="str">
        <f t="shared" ca="1" si="371"/>
        <v>-</v>
      </c>
    </row>
    <row r="961" spans="1:44" s="1" customFormat="1" ht="12" x14ac:dyDescent="0.35">
      <c r="A961" s="84"/>
      <c r="B961" s="40" t="str">
        <f t="shared" si="351"/>
        <v/>
      </c>
      <c r="C961" s="41" t="str">
        <f t="shared" si="352"/>
        <v/>
      </c>
      <c r="D961" s="28">
        <f>'I Disease Parameters'!$E$6/(1000*365)</f>
        <v>2.4383561643835616E-5</v>
      </c>
      <c r="E961" s="28">
        <f>'I Disease Parameters'!$E$7/(1000*365)</f>
        <v>1.3698630136986302E-5</v>
      </c>
      <c r="F961" s="27">
        <f>(1-'I Disease Parameters'!$E$8)/'I Disease Parameters'!$E$10</f>
        <v>0.16200000000000001</v>
      </c>
      <c r="G961" s="27">
        <f>'I Disease Parameters'!$E$8/'I Disease Parameters'!$E$11</f>
        <v>3.7999999999999999E-2</v>
      </c>
      <c r="H961" s="27">
        <f>1/'I Disease Parameters'!$E$12</f>
        <v>0.05</v>
      </c>
      <c r="I961" s="27">
        <f>'I Disease Parameters'!$E$9/'I Disease Parameters'!$E$14</f>
        <v>0</v>
      </c>
      <c r="J961" s="82">
        <f t="shared" si="372"/>
        <v>2.9622548171950012</v>
      </c>
      <c r="K961" s="60">
        <f t="shared" si="373"/>
        <v>0.96147505943347544</v>
      </c>
      <c r="L961" s="30">
        <f t="shared" si="374"/>
        <v>0.98499999999999999</v>
      </c>
      <c r="M961" s="27">
        <f>J961/'I Disease Parameters'!$E$12</f>
        <v>0.14811274085975007</v>
      </c>
      <c r="N961" s="27">
        <f>K961/'I Disease Parameters'!$E$13</f>
        <v>4.8073752971673774E-2</v>
      </c>
      <c r="O961" s="27">
        <f>L961/'I Disease Parameters'!$E$13</f>
        <v>4.9250000000000002E-2</v>
      </c>
      <c r="P961" s="27">
        <f>(1-L961)/'I Disease Parameters'!$E$13</f>
        <v>7.5000000000000067E-4</v>
      </c>
      <c r="Q961" s="19" t="str">
        <f t="shared" si="353"/>
        <v/>
      </c>
      <c r="R961" s="17" t="str">
        <f t="shared" si="354"/>
        <v/>
      </c>
      <c r="S961" s="17" t="str">
        <f t="shared" si="355"/>
        <v/>
      </c>
      <c r="T961" s="17" t="str">
        <f t="shared" si="356"/>
        <v/>
      </c>
      <c r="U961" s="17" t="str">
        <f t="shared" si="357"/>
        <v/>
      </c>
      <c r="V961" s="17" t="str">
        <f t="shared" si="358"/>
        <v/>
      </c>
      <c r="W961" s="17" t="str">
        <f t="shared" si="359"/>
        <v/>
      </c>
      <c r="X961" s="18" t="str">
        <f t="shared" si="350"/>
        <v/>
      </c>
      <c r="Y961" s="17" t="str">
        <f t="shared" si="360"/>
        <v/>
      </c>
      <c r="Z961" s="17" t="str">
        <f t="shared" si="361"/>
        <v/>
      </c>
      <c r="AA961" s="17" t="str">
        <f t="shared" si="362"/>
        <v/>
      </c>
      <c r="AB961" s="17" t="str">
        <f t="shared" si="363"/>
        <v/>
      </c>
      <c r="AC961" s="17" t="str">
        <f t="shared" si="364"/>
        <v/>
      </c>
      <c r="AD961" s="18" t="str">
        <f t="shared" si="365"/>
        <v/>
      </c>
      <c r="AE961" s="19" t="str">
        <f>IF($B961&gt;$C$1,"",p_2*$Q960*($S960/$W960)+p_3*$Q960*($T960/$W960))</f>
        <v/>
      </c>
      <c r="AF961" s="17" t="str">
        <f>IF($B961&gt;$C$1,"",p_4*$R960)</f>
        <v/>
      </c>
      <c r="AG961" s="17" t="str">
        <f>IF($B961&gt;$C$1,"",p_5*$R960)</f>
        <v/>
      </c>
      <c r="AH961" s="18" t="str">
        <f t="shared" si="366"/>
        <v/>
      </c>
      <c r="AI961" s="72"/>
      <c r="AJ961" s="73"/>
      <c r="AK961" s="73"/>
      <c r="AL961" s="72"/>
      <c r="AM961" s="73"/>
      <c r="AN961" s="73">
        <f t="shared" si="367"/>
        <v>518</v>
      </c>
      <c r="AO961" s="19" t="str">
        <f t="shared" ca="1" si="368"/>
        <v>-</v>
      </c>
      <c r="AP961" s="17" t="str">
        <f t="shared" ca="1" si="369"/>
        <v>-</v>
      </c>
      <c r="AQ961" s="17" t="str">
        <f t="shared" ca="1" si="370"/>
        <v>-</v>
      </c>
      <c r="AR961" s="66" t="str">
        <f t="shared" ca="1" si="371"/>
        <v>-</v>
      </c>
    </row>
    <row r="962" spans="1:44" s="1" customFormat="1" ht="12" x14ac:dyDescent="0.35">
      <c r="A962" s="84"/>
      <c r="B962" s="40" t="str">
        <f t="shared" si="351"/>
        <v/>
      </c>
      <c r="C962" s="41" t="str">
        <f t="shared" si="352"/>
        <v/>
      </c>
      <c r="D962" s="28">
        <f>'I Disease Parameters'!$E$6/(1000*365)</f>
        <v>2.4383561643835616E-5</v>
      </c>
      <c r="E962" s="28">
        <f>'I Disease Parameters'!$E$7/(1000*365)</f>
        <v>1.3698630136986302E-5</v>
      </c>
      <c r="F962" s="27">
        <f>(1-'I Disease Parameters'!$E$8)/'I Disease Parameters'!$E$10</f>
        <v>0.16200000000000001</v>
      </c>
      <c r="G962" s="27">
        <f>'I Disease Parameters'!$E$8/'I Disease Parameters'!$E$11</f>
        <v>3.7999999999999999E-2</v>
      </c>
      <c r="H962" s="27">
        <f>1/'I Disease Parameters'!$E$12</f>
        <v>0.05</v>
      </c>
      <c r="I962" s="27">
        <f>'I Disease Parameters'!$E$9/'I Disease Parameters'!$E$14</f>
        <v>0</v>
      </c>
      <c r="J962" s="82">
        <f t="shared" si="372"/>
        <v>2.9622548171950012</v>
      </c>
      <c r="K962" s="60">
        <f t="shared" si="373"/>
        <v>0.96147505943347544</v>
      </c>
      <c r="L962" s="30">
        <f t="shared" si="374"/>
        <v>0.98499999999999999</v>
      </c>
      <c r="M962" s="27">
        <f>J962/'I Disease Parameters'!$E$12</f>
        <v>0.14811274085975007</v>
      </c>
      <c r="N962" s="27">
        <f>K962/'I Disease Parameters'!$E$13</f>
        <v>4.8073752971673774E-2</v>
      </c>
      <c r="O962" s="27">
        <f>L962/'I Disease Parameters'!$E$13</f>
        <v>4.9250000000000002E-2</v>
      </c>
      <c r="P962" s="27">
        <f>(1-L962)/'I Disease Parameters'!$E$13</f>
        <v>7.5000000000000067E-4</v>
      </c>
      <c r="Q962" s="19" t="str">
        <f t="shared" si="353"/>
        <v/>
      </c>
      <c r="R962" s="17" t="str">
        <f t="shared" si="354"/>
        <v/>
      </c>
      <c r="S962" s="17" t="str">
        <f t="shared" si="355"/>
        <v/>
      </c>
      <c r="T962" s="17" t="str">
        <f t="shared" si="356"/>
        <v/>
      </c>
      <c r="U962" s="17" t="str">
        <f t="shared" si="357"/>
        <v/>
      </c>
      <c r="V962" s="17" t="str">
        <f t="shared" si="358"/>
        <v/>
      </c>
      <c r="W962" s="17" t="str">
        <f t="shared" si="359"/>
        <v/>
      </c>
      <c r="X962" s="18" t="str">
        <f t="shared" si="350"/>
        <v/>
      </c>
      <c r="Y962" s="17" t="str">
        <f t="shared" si="360"/>
        <v/>
      </c>
      <c r="Z962" s="17" t="str">
        <f t="shared" si="361"/>
        <v/>
      </c>
      <c r="AA962" s="17" t="str">
        <f t="shared" si="362"/>
        <v/>
      </c>
      <c r="AB962" s="17" t="str">
        <f t="shared" si="363"/>
        <v/>
      </c>
      <c r="AC962" s="17" t="str">
        <f t="shared" si="364"/>
        <v/>
      </c>
      <c r="AD962" s="18" t="str">
        <f t="shared" si="365"/>
        <v/>
      </c>
      <c r="AE962" s="19" t="str">
        <f>IF($B962&gt;$C$1,"",p_2*$Q961*($S961/$W961)+p_3*$Q961*($T961/$W961))</f>
        <v/>
      </c>
      <c r="AF962" s="17" t="str">
        <f>IF($B962&gt;$C$1,"",p_4*$R961)</f>
        <v/>
      </c>
      <c r="AG962" s="17" t="str">
        <f>IF($B962&gt;$C$1,"",p_5*$R961)</f>
        <v/>
      </c>
      <c r="AH962" s="18" t="str">
        <f t="shared" si="366"/>
        <v/>
      </c>
      <c r="AI962" s="72"/>
      <c r="AJ962" s="73"/>
      <c r="AK962" s="73"/>
      <c r="AL962" s="72"/>
      <c r="AM962" s="73"/>
      <c r="AN962" s="73">
        <f t="shared" si="367"/>
        <v>518</v>
      </c>
      <c r="AO962" s="19" t="str">
        <f t="shared" ca="1" si="368"/>
        <v>-</v>
      </c>
      <c r="AP962" s="17" t="str">
        <f t="shared" ca="1" si="369"/>
        <v>-</v>
      </c>
      <c r="AQ962" s="17" t="str">
        <f t="shared" ca="1" si="370"/>
        <v>-</v>
      </c>
      <c r="AR962" s="66" t="str">
        <f t="shared" ca="1" si="371"/>
        <v>-</v>
      </c>
    </row>
    <row r="963" spans="1:44" s="1" customFormat="1" ht="12" x14ac:dyDescent="0.35">
      <c r="A963" s="84"/>
      <c r="B963" s="40" t="str">
        <f t="shared" si="351"/>
        <v/>
      </c>
      <c r="C963" s="41" t="str">
        <f t="shared" si="352"/>
        <v/>
      </c>
      <c r="D963" s="28">
        <f>'I Disease Parameters'!$E$6/(1000*365)</f>
        <v>2.4383561643835616E-5</v>
      </c>
      <c r="E963" s="28">
        <f>'I Disease Parameters'!$E$7/(1000*365)</f>
        <v>1.3698630136986302E-5</v>
      </c>
      <c r="F963" s="27">
        <f>(1-'I Disease Parameters'!$E$8)/'I Disease Parameters'!$E$10</f>
        <v>0.16200000000000001</v>
      </c>
      <c r="G963" s="27">
        <f>'I Disease Parameters'!$E$8/'I Disease Parameters'!$E$11</f>
        <v>3.7999999999999999E-2</v>
      </c>
      <c r="H963" s="27">
        <f>1/'I Disease Parameters'!$E$12</f>
        <v>0.05</v>
      </c>
      <c r="I963" s="27">
        <f>'I Disease Parameters'!$E$9/'I Disease Parameters'!$E$14</f>
        <v>0</v>
      </c>
      <c r="J963" s="82">
        <f t="shared" si="372"/>
        <v>2.9622548171950012</v>
      </c>
      <c r="K963" s="60">
        <f t="shared" si="373"/>
        <v>0.96147505943347544</v>
      </c>
      <c r="L963" s="30">
        <f t="shared" si="374"/>
        <v>0.98499999999999999</v>
      </c>
      <c r="M963" s="27">
        <f>J963/'I Disease Parameters'!$E$12</f>
        <v>0.14811274085975007</v>
      </c>
      <c r="N963" s="27">
        <f>K963/'I Disease Parameters'!$E$13</f>
        <v>4.8073752971673774E-2</v>
      </c>
      <c r="O963" s="27">
        <f>L963/'I Disease Parameters'!$E$13</f>
        <v>4.9250000000000002E-2</v>
      </c>
      <c r="P963" s="27">
        <f>(1-L963)/'I Disease Parameters'!$E$13</f>
        <v>7.5000000000000067E-4</v>
      </c>
      <c r="Q963" s="19" t="str">
        <f t="shared" si="353"/>
        <v/>
      </c>
      <c r="R963" s="17" t="str">
        <f t="shared" si="354"/>
        <v/>
      </c>
      <c r="S963" s="17" t="str">
        <f t="shared" si="355"/>
        <v/>
      </c>
      <c r="T963" s="17" t="str">
        <f t="shared" si="356"/>
        <v/>
      </c>
      <c r="U963" s="17" t="str">
        <f t="shared" si="357"/>
        <v/>
      </c>
      <c r="V963" s="17" t="str">
        <f t="shared" si="358"/>
        <v/>
      </c>
      <c r="W963" s="17" t="str">
        <f t="shared" si="359"/>
        <v/>
      </c>
      <c r="X963" s="18" t="str">
        <f t="shared" si="350"/>
        <v/>
      </c>
      <c r="Y963" s="17" t="str">
        <f t="shared" si="360"/>
        <v/>
      </c>
      <c r="Z963" s="17" t="str">
        <f t="shared" si="361"/>
        <v/>
      </c>
      <c r="AA963" s="17" t="str">
        <f t="shared" si="362"/>
        <v/>
      </c>
      <c r="AB963" s="17" t="str">
        <f t="shared" si="363"/>
        <v/>
      </c>
      <c r="AC963" s="17" t="str">
        <f t="shared" si="364"/>
        <v/>
      </c>
      <c r="AD963" s="18" t="str">
        <f t="shared" si="365"/>
        <v/>
      </c>
      <c r="AE963" s="19" t="str">
        <f>IF($B963&gt;$C$1,"",p_2*$Q962*($S962/$W962)+p_3*$Q962*($T962/$W962))</f>
        <v/>
      </c>
      <c r="AF963" s="17" t="str">
        <f>IF($B963&gt;$C$1,"",p_4*$R962)</f>
        <v/>
      </c>
      <c r="AG963" s="17" t="str">
        <f>IF($B963&gt;$C$1,"",p_5*$R962)</f>
        <v/>
      </c>
      <c r="AH963" s="18" t="str">
        <f t="shared" si="366"/>
        <v/>
      </c>
      <c r="AI963" s="72"/>
      <c r="AJ963" s="73"/>
      <c r="AK963" s="73"/>
      <c r="AL963" s="72"/>
      <c r="AM963" s="73"/>
      <c r="AN963" s="73">
        <f t="shared" si="367"/>
        <v>518</v>
      </c>
      <c r="AO963" s="19" t="str">
        <f t="shared" ca="1" si="368"/>
        <v>-</v>
      </c>
      <c r="AP963" s="17" t="str">
        <f t="shared" ca="1" si="369"/>
        <v>-</v>
      </c>
      <c r="AQ963" s="17" t="str">
        <f t="shared" ca="1" si="370"/>
        <v>-</v>
      </c>
      <c r="AR963" s="66" t="str">
        <f t="shared" ca="1" si="371"/>
        <v>-</v>
      </c>
    </row>
    <row r="964" spans="1:44" s="1" customFormat="1" ht="12" x14ac:dyDescent="0.35">
      <c r="A964" s="84"/>
      <c r="B964" s="40" t="str">
        <f t="shared" si="351"/>
        <v/>
      </c>
      <c r="C964" s="41" t="str">
        <f t="shared" si="352"/>
        <v/>
      </c>
      <c r="D964" s="28">
        <f>'I Disease Parameters'!$E$6/(1000*365)</f>
        <v>2.4383561643835616E-5</v>
      </c>
      <c r="E964" s="28">
        <f>'I Disease Parameters'!$E$7/(1000*365)</f>
        <v>1.3698630136986302E-5</v>
      </c>
      <c r="F964" s="27">
        <f>(1-'I Disease Parameters'!$E$8)/'I Disease Parameters'!$E$10</f>
        <v>0.16200000000000001</v>
      </c>
      <c r="G964" s="27">
        <f>'I Disease Parameters'!$E$8/'I Disease Parameters'!$E$11</f>
        <v>3.7999999999999999E-2</v>
      </c>
      <c r="H964" s="27">
        <f>1/'I Disease Parameters'!$E$12</f>
        <v>0.05</v>
      </c>
      <c r="I964" s="27">
        <f>'I Disease Parameters'!$E$9/'I Disease Parameters'!$E$14</f>
        <v>0</v>
      </c>
      <c r="J964" s="82">
        <f t="shared" si="372"/>
        <v>2.9622548171950012</v>
      </c>
      <c r="K964" s="60">
        <f t="shared" si="373"/>
        <v>0.96147505943347544</v>
      </c>
      <c r="L964" s="30">
        <f t="shared" si="374"/>
        <v>0.98499999999999999</v>
      </c>
      <c r="M964" s="27">
        <f>J964/'I Disease Parameters'!$E$12</f>
        <v>0.14811274085975007</v>
      </c>
      <c r="N964" s="27">
        <f>K964/'I Disease Parameters'!$E$13</f>
        <v>4.8073752971673774E-2</v>
      </c>
      <c r="O964" s="27">
        <f>L964/'I Disease Parameters'!$E$13</f>
        <v>4.9250000000000002E-2</v>
      </c>
      <c r="P964" s="27">
        <f>(1-L964)/'I Disease Parameters'!$E$13</f>
        <v>7.5000000000000067E-4</v>
      </c>
      <c r="Q964" s="19" t="str">
        <f t="shared" si="353"/>
        <v/>
      </c>
      <c r="R964" s="17" t="str">
        <f t="shared" si="354"/>
        <v/>
      </c>
      <c r="S964" s="17" t="str">
        <f t="shared" si="355"/>
        <v/>
      </c>
      <c r="T964" s="17" t="str">
        <f t="shared" si="356"/>
        <v/>
      </c>
      <c r="U964" s="17" t="str">
        <f t="shared" si="357"/>
        <v/>
      </c>
      <c r="V964" s="17" t="str">
        <f t="shared" si="358"/>
        <v/>
      </c>
      <c r="W964" s="17" t="str">
        <f t="shared" si="359"/>
        <v/>
      </c>
      <c r="X964" s="18" t="str">
        <f t="shared" ref="X964:X1027" si="375">IF($B964&gt;$C$1,"",MAX(View_T_C))</f>
        <v/>
      </c>
      <c r="Y964" s="17" t="str">
        <f t="shared" si="360"/>
        <v/>
      </c>
      <c r="Z964" s="17" t="str">
        <f t="shared" si="361"/>
        <v/>
      </c>
      <c r="AA964" s="17" t="str">
        <f t="shared" si="362"/>
        <v/>
      </c>
      <c r="AB964" s="17" t="str">
        <f t="shared" si="363"/>
        <v/>
      </c>
      <c r="AC964" s="17" t="str">
        <f t="shared" si="364"/>
        <v/>
      </c>
      <c r="AD964" s="18" t="str">
        <f t="shared" si="365"/>
        <v/>
      </c>
      <c r="AE964" s="19" t="str">
        <f>IF($B964&gt;$C$1,"",p_2*$Q963*($S963/$W963)+p_3*$Q963*($T963/$W963))</f>
        <v/>
      </c>
      <c r="AF964" s="17" t="str">
        <f>IF($B964&gt;$C$1,"",p_4*$R963)</f>
        <v/>
      </c>
      <c r="AG964" s="17" t="str">
        <f>IF($B964&gt;$C$1,"",p_5*$R963)</f>
        <v/>
      </c>
      <c r="AH964" s="18" t="str">
        <f t="shared" si="366"/>
        <v/>
      </c>
      <c r="AI964" s="72"/>
      <c r="AJ964" s="73"/>
      <c r="AK964" s="73"/>
      <c r="AL964" s="72"/>
      <c r="AM964" s="73"/>
      <c r="AN964" s="73">
        <f t="shared" si="367"/>
        <v>518</v>
      </c>
      <c r="AO964" s="19" t="str">
        <f t="shared" ca="1" si="368"/>
        <v>-</v>
      </c>
      <c r="AP964" s="17" t="str">
        <f t="shared" ca="1" si="369"/>
        <v>-</v>
      </c>
      <c r="AQ964" s="17" t="str">
        <f t="shared" ca="1" si="370"/>
        <v>-</v>
      </c>
      <c r="AR964" s="66" t="str">
        <f t="shared" ca="1" si="371"/>
        <v>-</v>
      </c>
    </row>
    <row r="965" spans="1:44" s="1" customFormat="1" ht="12" x14ac:dyDescent="0.35">
      <c r="A965" s="84"/>
      <c r="B965" s="40" t="str">
        <f t="shared" ref="B965:B1028" si="376">IF($B964&gt;=$C$1,"",B964+1)</f>
        <v/>
      </c>
      <c r="C965" s="41" t="str">
        <f t="shared" ref="C965:C1028" si="377">IF($B965&gt;$C$1,"",C964+1)</f>
        <v/>
      </c>
      <c r="D965" s="28">
        <f>'I Disease Parameters'!$E$6/(1000*365)</f>
        <v>2.4383561643835616E-5</v>
      </c>
      <c r="E965" s="28">
        <f>'I Disease Parameters'!$E$7/(1000*365)</f>
        <v>1.3698630136986302E-5</v>
      </c>
      <c r="F965" s="27">
        <f>(1-'I Disease Parameters'!$E$8)/'I Disease Parameters'!$E$10</f>
        <v>0.16200000000000001</v>
      </c>
      <c r="G965" s="27">
        <f>'I Disease Parameters'!$E$8/'I Disease Parameters'!$E$11</f>
        <v>3.7999999999999999E-2</v>
      </c>
      <c r="H965" s="27">
        <f>1/'I Disease Parameters'!$E$12</f>
        <v>0.05</v>
      </c>
      <c r="I965" s="27">
        <f>'I Disease Parameters'!$E$9/'I Disease Parameters'!$E$14</f>
        <v>0</v>
      </c>
      <c r="J965" s="82">
        <f t="shared" si="372"/>
        <v>2.9622548171950012</v>
      </c>
      <c r="K965" s="60">
        <f t="shared" si="373"/>
        <v>0.96147505943347544</v>
      </c>
      <c r="L965" s="30">
        <f t="shared" si="374"/>
        <v>0.98499999999999999</v>
      </c>
      <c r="M965" s="27">
        <f>J965/'I Disease Parameters'!$E$12</f>
        <v>0.14811274085975007</v>
      </c>
      <c r="N965" s="27">
        <f>K965/'I Disease Parameters'!$E$13</f>
        <v>4.8073752971673774E-2</v>
      </c>
      <c r="O965" s="27">
        <f>L965/'I Disease Parameters'!$E$13</f>
        <v>4.9250000000000002E-2</v>
      </c>
      <c r="P965" s="27">
        <f>(1-L965)/'I Disease Parameters'!$E$13</f>
        <v>7.5000000000000067E-4</v>
      </c>
      <c r="Q965" s="19" t="str">
        <f t="shared" ref="Q965:Q1028" si="378">IF($B965&gt;$C$1,"",Q964+p_0*$W964+p_9*$U964-p_1*$Q964-p_2*$Q964*($S964/$W964)-p_3*$Q964*($T964/$W964))</f>
        <v/>
      </c>
      <c r="R965" s="17" t="str">
        <f t="shared" ref="R965:R1028" si="379">IF($B965&gt;$C$1,"",R964+p_2*$Q964*($S964/$W964)+p_3*$Q964*($T964/$W964) - p_1*$R964- p_4*$R964 - p_5*$R964+AI964)</f>
        <v/>
      </c>
      <c r="S965" s="17" t="str">
        <f t="shared" ref="S965:S1028" si="380">IF($B965&gt;$C$1,"",S964+p_4*$R964-p_1*$S964-p_6*$S964+AJ964)</f>
        <v/>
      </c>
      <c r="T965" s="17" t="str">
        <f t="shared" ref="T965:T1028" si="381">IF($B965&gt;$C$1,"",T964+p_5*$R964-p_1*$T964-p_7*$T964-p_8*$T964+AK964)</f>
        <v/>
      </c>
      <c r="U965" s="17" t="str">
        <f t="shared" ref="U965:U1028" si="382">IF($B965&gt;$C$1,"",U964+p_7*$T964+p_6*$S964-p_1*$U964-p_9*$U964)</f>
        <v/>
      </c>
      <c r="V965" s="17" t="str">
        <f t="shared" ref="V965:V1028" si="383">IF($B965&gt;$C$1,"",V964+p_8*$T964)</f>
        <v/>
      </c>
      <c r="W965" s="17" t="str">
        <f t="shared" ref="W965:W1028" si="384">IF($B965&gt;$C$1,"",SUM($Q965:$U965))</f>
        <v/>
      </c>
      <c r="X965" s="18" t="str">
        <f t="shared" si="375"/>
        <v/>
      </c>
      <c r="Y965" s="17" t="str">
        <f t="shared" ref="Y965:Y1028" si="385">IF($B965&gt;$C$1,"",Q965-Q964)</f>
        <v/>
      </c>
      <c r="Z965" s="17" t="str">
        <f t="shared" ref="Z965:Z1028" si="386">IF($B965&gt;$C$1,"",R965-R964)</f>
        <v/>
      </c>
      <c r="AA965" s="17" t="str">
        <f t="shared" ref="AA965:AA1028" si="387">IF($B965&gt;$C$1,"",S965-S964)</f>
        <v/>
      </c>
      <c r="AB965" s="17" t="str">
        <f t="shared" ref="AB965:AB1028" si="388">IF($B965&gt;$C$1,"",T965-T964)</f>
        <v/>
      </c>
      <c r="AC965" s="17" t="str">
        <f t="shared" ref="AC965:AC1028" si="389">IF($B965&gt;$C$1,"",U965-U964)</f>
        <v/>
      </c>
      <c r="AD965" s="18" t="str">
        <f t="shared" ref="AD965:AD1028" si="390">IF($B965&gt;$C$1,"",V965-V964)</f>
        <v/>
      </c>
      <c r="AE965" s="19" t="str">
        <f>IF($B965&gt;$C$1,"",p_2*$Q964*($S964/$W964)+p_3*$Q964*($T964/$W964))</f>
        <v/>
      </c>
      <c r="AF965" s="17" t="str">
        <f>IF($B965&gt;$C$1,"",p_4*$R964)</f>
        <v/>
      </c>
      <c r="AG965" s="17" t="str">
        <f>IF($B965&gt;$C$1,"",p_5*$R964)</f>
        <v/>
      </c>
      <c r="AH965" s="18" t="str">
        <f t="shared" si="366"/>
        <v/>
      </c>
      <c r="AI965" s="72"/>
      <c r="AJ965" s="73"/>
      <c r="AK965" s="73"/>
      <c r="AL965" s="72"/>
      <c r="AM965" s="73"/>
      <c r="AN965" s="73">
        <f t="shared" si="367"/>
        <v>518</v>
      </c>
      <c r="AO965" s="19" t="str">
        <f t="shared" ca="1" si="368"/>
        <v>-</v>
      </c>
      <c r="AP965" s="17" t="str">
        <f t="shared" ca="1" si="369"/>
        <v>-</v>
      </c>
      <c r="AQ965" s="17" t="str">
        <f t="shared" ca="1" si="370"/>
        <v>-</v>
      </c>
      <c r="AR965" s="66" t="str">
        <f t="shared" ca="1" si="371"/>
        <v>-</v>
      </c>
    </row>
    <row r="966" spans="1:44" s="1" customFormat="1" ht="12" x14ac:dyDescent="0.35">
      <c r="A966" s="84"/>
      <c r="B966" s="40" t="str">
        <f t="shared" si="376"/>
        <v/>
      </c>
      <c r="C966" s="41" t="str">
        <f t="shared" si="377"/>
        <v/>
      </c>
      <c r="D966" s="28">
        <f>'I Disease Parameters'!$E$6/(1000*365)</f>
        <v>2.4383561643835616E-5</v>
      </c>
      <c r="E966" s="28">
        <f>'I Disease Parameters'!$E$7/(1000*365)</f>
        <v>1.3698630136986302E-5</v>
      </c>
      <c r="F966" s="27">
        <f>(1-'I Disease Parameters'!$E$8)/'I Disease Parameters'!$E$10</f>
        <v>0.16200000000000001</v>
      </c>
      <c r="G966" s="27">
        <f>'I Disease Parameters'!$E$8/'I Disease Parameters'!$E$11</f>
        <v>3.7999999999999999E-2</v>
      </c>
      <c r="H966" s="27">
        <f>1/'I Disease Parameters'!$E$12</f>
        <v>0.05</v>
      </c>
      <c r="I966" s="27">
        <f>'I Disease Parameters'!$E$9/'I Disease Parameters'!$E$14</f>
        <v>0</v>
      </c>
      <c r="J966" s="82">
        <f t="shared" si="372"/>
        <v>2.9622548171950012</v>
      </c>
      <c r="K966" s="60">
        <f t="shared" si="373"/>
        <v>0.96147505943347544</v>
      </c>
      <c r="L966" s="30">
        <f t="shared" si="374"/>
        <v>0.98499999999999999</v>
      </c>
      <c r="M966" s="27">
        <f>J966/'I Disease Parameters'!$E$12</f>
        <v>0.14811274085975007</v>
      </c>
      <c r="N966" s="27">
        <f>K966/'I Disease Parameters'!$E$13</f>
        <v>4.8073752971673774E-2</v>
      </c>
      <c r="O966" s="27">
        <f>L966/'I Disease Parameters'!$E$13</f>
        <v>4.9250000000000002E-2</v>
      </c>
      <c r="P966" s="27">
        <f>(1-L966)/'I Disease Parameters'!$E$13</f>
        <v>7.5000000000000067E-4</v>
      </c>
      <c r="Q966" s="19" t="str">
        <f t="shared" si="378"/>
        <v/>
      </c>
      <c r="R966" s="17" t="str">
        <f t="shared" si="379"/>
        <v/>
      </c>
      <c r="S966" s="17" t="str">
        <f t="shared" si="380"/>
        <v/>
      </c>
      <c r="T966" s="17" t="str">
        <f t="shared" si="381"/>
        <v/>
      </c>
      <c r="U966" s="17" t="str">
        <f t="shared" si="382"/>
        <v/>
      </c>
      <c r="V966" s="17" t="str">
        <f t="shared" si="383"/>
        <v/>
      </c>
      <c r="W966" s="17" t="str">
        <f t="shared" si="384"/>
        <v/>
      </c>
      <c r="X966" s="18" t="str">
        <f t="shared" si="375"/>
        <v/>
      </c>
      <c r="Y966" s="17" t="str">
        <f t="shared" si="385"/>
        <v/>
      </c>
      <c r="Z966" s="17" t="str">
        <f t="shared" si="386"/>
        <v/>
      </c>
      <c r="AA966" s="17" t="str">
        <f t="shared" si="387"/>
        <v/>
      </c>
      <c r="AB966" s="17" t="str">
        <f t="shared" si="388"/>
        <v/>
      </c>
      <c r="AC966" s="17" t="str">
        <f t="shared" si="389"/>
        <v/>
      </c>
      <c r="AD966" s="18" t="str">
        <f t="shared" si="390"/>
        <v/>
      </c>
      <c r="AE966" s="19" t="str">
        <f>IF($B966&gt;$C$1,"",p_2*$Q965*($S965/$W965)+p_3*$Q965*($T965/$W965))</f>
        <v/>
      </c>
      <c r="AF966" s="17" t="str">
        <f>IF($B966&gt;$C$1,"",p_4*$R965)</f>
        <v/>
      </c>
      <c r="AG966" s="17" t="str">
        <f>IF($B966&gt;$C$1,"",p_5*$R965)</f>
        <v/>
      </c>
      <c r="AH966" s="18" t="str">
        <f t="shared" ref="AH966:AH1029" si="391">IF($B966&gt;$C$1,"",AG966+AF966)</f>
        <v/>
      </c>
      <c r="AI966" s="72"/>
      <c r="AJ966" s="73"/>
      <c r="AK966" s="73"/>
      <c r="AL966" s="72"/>
      <c r="AM966" s="73"/>
      <c r="AN966" s="73">
        <f t="shared" ref="AN966:AN1029" si="392">AM966+AN965</f>
        <v>518</v>
      </c>
      <c r="AO966" s="19" t="str">
        <f t="shared" ref="AO966:AO1029" ca="1" si="393">IF($C966&gt;=TODAY(),"-",(AL966-AD966)^2)</f>
        <v>-</v>
      </c>
      <c r="AP966" s="17" t="str">
        <f t="shared" ref="AP966:AP1029" ca="1" si="394">IF($C966&gt;=TODAY(),"-",(AM966-AH966)^2)</f>
        <v>-</v>
      </c>
      <c r="AQ966" s="17" t="str">
        <f t="shared" ref="AQ966:AQ1029" ca="1" si="395">IF($C966&gt;=TODAY(),"-",AO966*$AO$2+AP966*$AP$2)</f>
        <v>-</v>
      </c>
      <c r="AR966" s="66" t="str">
        <f t="shared" ref="AR966:AR1029" ca="1" si="396">IF($C966&gt;=TODAY(),"-",($AR$2)^((TODAY()-C966-1)))</f>
        <v>-</v>
      </c>
    </row>
    <row r="967" spans="1:44" s="1" customFormat="1" ht="12" x14ac:dyDescent="0.35">
      <c r="A967" s="84"/>
      <c r="B967" s="40" t="str">
        <f t="shared" si="376"/>
        <v/>
      </c>
      <c r="C967" s="41" t="str">
        <f t="shared" si="377"/>
        <v/>
      </c>
      <c r="D967" s="28">
        <f>'I Disease Parameters'!$E$6/(1000*365)</f>
        <v>2.4383561643835616E-5</v>
      </c>
      <c r="E967" s="28">
        <f>'I Disease Parameters'!$E$7/(1000*365)</f>
        <v>1.3698630136986302E-5</v>
      </c>
      <c r="F967" s="27">
        <f>(1-'I Disease Parameters'!$E$8)/'I Disease Parameters'!$E$10</f>
        <v>0.16200000000000001</v>
      </c>
      <c r="G967" s="27">
        <f>'I Disease Parameters'!$E$8/'I Disease Parameters'!$E$11</f>
        <v>3.7999999999999999E-2</v>
      </c>
      <c r="H967" s="27">
        <f>1/'I Disease Parameters'!$E$12</f>
        <v>0.05</v>
      </c>
      <c r="I967" s="27">
        <f>'I Disease Parameters'!$E$9/'I Disease Parameters'!$E$14</f>
        <v>0</v>
      </c>
      <c r="J967" s="82">
        <f t="shared" ref="J967:J1030" si="397">J966</f>
        <v>2.9622548171950012</v>
      </c>
      <c r="K967" s="60">
        <f t="shared" ref="K967:K1030" si="398">K966</f>
        <v>0.96147505943347544</v>
      </c>
      <c r="L967" s="30">
        <f t="shared" ref="L967:L1030" si="399">L966</f>
        <v>0.98499999999999999</v>
      </c>
      <c r="M967" s="27">
        <f>J967/'I Disease Parameters'!$E$12</f>
        <v>0.14811274085975007</v>
      </c>
      <c r="N967" s="27">
        <f>K967/'I Disease Parameters'!$E$13</f>
        <v>4.8073752971673774E-2</v>
      </c>
      <c r="O967" s="27">
        <f>L967/'I Disease Parameters'!$E$13</f>
        <v>4.9250000000000002E-2</v>
      </c>
      <c r="P967" s="27">
        <f>(1-L967)/'I Disease Parameters'!$E$13</f>
        <v>7.5000000000000067E-4</v>
      </c>
      <c r="Q967" s="19" t="str">
        <f t="shared" si="378"/>
        <v/>
      </c>
      <c r="R967" s="17" t="str">
        <f t="shared" si="379"/>
        <v/>
      </c>
      <c r="S967" s="17" t="str">
        <f t="shared" si="380"/>
        <v/>
      </c>
      <c r="T967" s="17" t="str">
        <f t="shared" si="381"/>
        <v/>
      </c>
      <c r="U967" s="17" t="str">
        <f t="shared" si="382"/>
        <v/>
      </c>
      <c r="V967" s="17" t="str">
        <f t="shared" si="383"/>
        <v/>
      </c>
      <c r="W967" s="17" t="str">
        <f t="shared" si="384"/>
        <v/>
      </c>
      <c r="X967" s="18" t="str">
        <f t="shared" si="375"/>
        <v/>
      </c>
      <c r="Y967" s="17" t="str">
        <f t="shared" si="385"/>
        <v/>
      </c>
      <c r="Z967" s="17" t="str">
        <f t="shared" si="386"/>
        <v/>
      </c>
      <c r="AA967" s="17" t="str">
        <f t="shared" si="387"/>
        <v/>
      </c>
      <c r="AB967" s="17" t="str">
        <f t="shared" si="388"/>
        <v/>
      </c>
      <c r="AC967" s="17" t="str">
        <f t="shared" si="389"/>
        <v/>
      </c>
      <c r="AD967" s="18" t="str">
        <f t="shared" si="390"/>
        <v/>
      </c>
      <c r="AE967" s="19" t="str">
        <f>IF($B967&gt;$C$1,"",p_2*$Q966*($S966/$W966)+p_3*$Q966*($T966/$W966))</f>
        <v/>
      </c>
      <c r="AF967" s="17" t="str">
        <f>IF($B967&gt;$C$1,"",p_4*$R966)</f>
        <v/>
      </c>
      <c r="AG967" s="17" t="str">
        <f>IF($B967&gt;$C$1,"",p_5*$R966)</f>
        <v/>
      </c>
      <c r="AH967" s="18" t="str">
        <f t="shared" si="391"/>
        <v/>
      </c>
      <c r="AI967" s="72"/>
      <c r="AJ967" s="73"/>
      <c r="AK967" s="73"/>
      <c r="AL967" s="72"/>
      <c r="AM967" s="73"/>
      <c r="AN967" s="73">
        <f t="shared" si="392"/>
        <v>518</v>
      </c>
      <c r="AO967" s="19" t="str">
        <f t="shared" ca="1" si="393"/>
        <v>-</v>
      </c>
      <c r="AP967" s="17" t="str">
        <f t="shared" ca="1" si="394"/>
        <v>-</v>
      </c>
      <c r="AQ967" s="17" t="str">
        <f t="shared" ca="1" si="395"/>
        <v>-</v>
      </c>
      <c r="AR967" s="66" t="str">
        <f t="shared" ca="1" si="396"/>
        <v>-</v>
      </c>
    </row>
    <row r="968" spans="1:44" s="1" customFormat="1" ht="12" x14ac:dyDescent="0.35">
      <c r="A968" s="84"/>
      <c r="B968" s="40" t="str">
        <f t="shared" si="376"/>
        <v/>
      </c>
      <c r="C968" s="41" t="str">
        <f t="shared" si="377"/>
        <v/>
      </c>
      <c r="D968" s="28">
        <f>'I Disease Parameters'!$E$6/(1000*365)</f>
        <v>2.4383561643835616E-5</v>
      </c>
      <c r="E968" s="28">
        <f>'I Disease Parameters'!$E$7/(1000*365)</f>
        <v>1.3698630136986302E-5</v>
      </c>
      <c r="F968" s="27">
        <f>(1-'I Disease Parameters'!$E$8)/'I Disease Parameters'!$E$10</f>
        <v>0.16200000000000001</v>
      </c>
      <c r="G968" s="27">
        <f>'I Disease Parameters'!$E$8/'I Disease Parameters'!$E$11</f>
        <v>3.7999999999999999E-2</v>
      </c>
      <c r="H968" s="27">
        <f>1/'I Disease Parameters'!$E$12</f>
        <v>0.05</v>
      </c>
      <c r="I968" s="27">
        <f>'I Disease Parameters'!$E$9/'I Disease Parameters'!$E$14</f>
        <v>0</v>
      </c>
      <c r="J968" s="82">
        <f t="shared" si="397"/>
        <v>2.9622548171950012</v>
      </c>
      <c r="K968" s="60">
        <f t="shared" si="398"/>
        <v>0.96147505943347544</v>
      </c>
      <c r="L968" s="30">
        <f t="shared" si="399"/>
        <v>0.98499999999999999</v>
      </c>
      <c r="M968" s="27">
        <f>J968/'I Disease Parameters'!$E$12</f>
        <v>0.14811274085975007</v>
      </c>
      <c r="N968" s="27">
        <f>K968/'I Disease Parameters'!$E$13</f>
        <v>4.8073752971673774E-2</v>
      </c>
      <c r="O968" s="27">
        <f>L968/'I Disease Parameters'!$E$13</f>
        <v>4.9250000000000002E-2</v>
      </c>
      <c r="P968" s="27">
        <f>(1-L968)/'I Disease Parameters'!$E$13</f>
        <v>7.5000000000000067E-4</v>
      </c>
      <c r="Q968" s="19" t="str">
        <f t="shared" si="378"/>
        <v/>
      </c>
      <c r="R968" s="17" t="str">
        <f t="shared" si="379"/>
        <v/>
      </c>
      <c r="S968" s="17" t="str">
        <f t="shared" si="380"/>
        <v/>
      </c>
      <c r="T968" s="17" t="str">
        <f t="shared" si="381"/>
        <v/>
      </c>
      <c r="U968" s="17" t="str">
        <f t="shared" si="382"/>
        <v/>
      </c>
      <c r="V968" s="17" t="str">
        <f t="shared" si="383"/>
        <v/>
      </c>
      <c r="W968" s="17" t="str">
        <f t="shared" si="384"/>
        <v/>
      </c>
      <c r="X968" s="18" t="str">
        <f t="shared" si="375"/>
        <v/>
      </c>
      <c r="Y968" s="17" t="str">
        <f t="shared" si="385"/>
        <v/>
      </c>
      <c r="Z968" s="17" t="str">
        <f t="shared" si="386"/>
        <v/>
      </c>
      <c r="AA968" s="17" t="str">
        <f t="shared" si="387"/>
        <v/>
      </c>
      <c r="AB968" s="17" t="str">
        <f t="shared" si="388"/>
        <v/>
      </c>
      <c r="AC968" s="17" t="str">
        <f t="shared" si="389"/>
        <v/>
      </c>
      <c r="AD968" s="18" t="str">
        <f t="shared" si="390"/>
        <v/>
      </c>
      <c r="AE968" s="19" t="str">
        <f>IF($B968&gt;$C$1,"",p_2*$Q967*($S967/$W967)+p_3*$Q967*($T967/$W967))</f>
        <v/>
      </c>
      <c r="AF968" s="17" t="str">
        <f>IF($B968&gt;$C$1,"",p_4*$R967)</f>
        <v/>
      </c>
      <c r="AG968" s="17" t="str">
        <f>IF($B968&gt;$C$1,"",p_5*$R967)</f>
        <v/>
      </c>
      <c r="AH968" s="18" t="str">
        <f t="shared" si="391"/>
        <v/>
      </c>
      <c r="AI968" s="72"/>
      <c r="AJ968" s="73"/>
      <c r="AK968" s="73"/>
      <c r="AL968" s="72"/>
      <c r="AM968" s="73"/>
      <c r="AN968" s="73">
        <f t="shared" si="392"/>
        <v>518</v>
      </c>
      <c r="AO968" s="19" t="str">
        <f t="shared" ca="1" si="393"/>
        <v>-</v>
      </c>
      <c r="AP968" s="17" t="str">
        <f t="shared" ca="1" si="394"/>
        <v>-</v>
      </c>
      <c r="AQ968" s="17" t="str">
        <f t="shared" ca="1" si="395"/>
        <v>-</v>
      </c>
      <c r="AR968" s="66" t="str">
        <f t="shared" ca="1" si="396"/>
        <v>-</v>
      </c>
    </row>
    <row r="969" spans="1:44" s="1" customFormat="1" ht="12" x14ac:dyDescent="0.35">
      <c r="A969" s="84"/>
      <c r="B969" s="40" t="str">
        <f t="shared" si="376"/>
        <v/>
      </c>
      <c r="C969" s="41" t="str">
        <f t="shared" si="377"/>
        <v/>
      </c>
      <c r="D969" s="28">
        <f>'I Disease Parameters'!$E$6/(1000*365)</f>
        <v>2.4383561643835616E-5</v>
      </c>
      <c r="E969" s="28">
        <f>'I Disease Parameters'!$E$7/(1000*365)</f>
        <v>1.3698630136986302E-5</v>
      </c>
      <c r="F969" s="27">
        <f>(1-'I Disease Parameters'!$E$8)/'I Disease Parameters'!$E$10</f>
        <v>0.16200000000000001</v>
      </c>
      <c r="G969" s="27">
        <f>'I Disease Parameters'!$E$8/'I Disease Parameters'!$E$11</f>
        <v>3.7999999999999999E-2</v>
      </c>
      <c r="H969" s="27">
        <f>1/'I Disease Parameters'!$E$12</f>
        <v>0.05</v>
      </c>
      <c r="I969" s="27">
        <f>'I Disease Parameters'!$E$9/'I Disease Parameters'!$E$14</f>
        <v>0</v>
      </c>
      <c r="J969" s="82">
        <f t="shared" si="397"/>
        <v>2.9622548171950012</v>
      </c>
      <c r="K969" s="60">
        <f t="shared" si="398"/>
        <v>0.96147505943347544</v>
      </c>
      <c r="L969" s="30">
        <f t="shared" si="399"/>
        <v>0.98499999999999999</v>
      </c>
      <c r="M969" s="27">
        <f>J969/'I Disease Parameters'!$E$12</f>
        <v>0.14811274085975007</v>
      </c>
      <c r="N969" s="27">
        <f>K969/'I Disease Parameters'!$E$13</f>
        <v>4.8073752971673774E-2</v>
      </c>
      <c r="O969" s="27">
        <f>L969/'I Disease Parameters'!$E$13</f>
        <v>4.9250000000000002E-2</v>
      </c>
      <c r="P969" s="27">
        <f>(1-L969)/'I Disease Parameters'!$E$13</f>
        <v>7.5000000000000067E-4</v>
      </c>
      <c r="Q969" s="19" t="str">
        <f t="shared" si="378"/>
        <v/>
      </c>
      <c r="R969" s="17" t="str">
        <f t="shared" si="379"/>
        <v/>
      </c>
      <c r="S969" s="17" t="str">
        <f t="shared" si="380"/>
        <v/>
      </c>
      <c r="T969" s="17" t="str">
        <f t="shared" si="381"/>
        <v/>
      </c>
      <c r="U969" s="17" t="str">
        <f t="shared" si="382"/>
        <v/>
      </c>
      <c r="V969" s="17" t="str">
        <f t="shared" si="383"/>
        <v/>
      </c>
      <c r="W969" s="17" t="str">
        <f t="shared" si="384"/>
        <v/>
      </c>
      <c r="X969" s="18" t="str">
        <f t="shared" si="375"/>
        <v/>
      </c>
      <c r="Y969" s="17" t="str">
        <f t="shared" si="385"/>
        <v/>
      </c>
      <c r="Z969" s="17" t="str">
        <f t="shared" si="386"/>
        <v/>
      </c>
      <c r="AA969" s="17" t="str">
        <f t="shared" si="387"/>
        <v/>
      </c>
      <c r="AB969" s="17" t="str">
        <f t="shared" si="388"/>
        <v/>
      </c>
      <c r="AC969" s="17" t="str">
        <f t="shared" si="389"/>
        <v/>
      </c>
      <c r="AD969" s="18" t="str">
        <f t="shared" si="390"/>
        <v/>
      </c>
      <c r="AE969" s="19" t="str">
        <f>IF($B969&gt;$C$1,"",p_2*$Q968*($S968/$W968)+p_3*$Q968*($T968/$W968))</f>
        <v/>
      </c>
      <c r="AF969" s="17" t="str">
        <f>IF($B969&gt;$C$1,"",p_4*$R968)</f>
        <v/>
      </c>
      <c r="AG969" s="17" t="str">
        <f>IF($B969&gt;$C$1,"",p_5*$R968)</f>
        <v/>
      </c>
      <c r="AH969" s="18" t="str">
        <f t="shared" si="391"/>
        <v/>
      </c>
      <c r="AI969" s="72"/>
      <c r="AJ969" s="73"/>
      <c r="AK969" s="73"/>
      <c r="AL969" s="72"/>
      <c r="AM969" s="73"/>
      <c r="AN969" s="73">
        <f t="shared" si="392"/>
        <v>518</v>
      </c>
      <c r="AO969" s="19" t="str">
        <f t="shared" ca="1" si="393"/>
        <v>-</v>
      </c>
      <c r="AP969" s="17" t="str">
        <f t="shared" ca="1" si="394"/>
        <v>-</v>
      </c>
      <c r="AQ969" s="17" t="str">
        <f t="shared" ca="1" si="395"/>
        <v>-</v>
      </c>
      <c r="AR969" s="66" t="str">
        <f t="shared" ca="1" si="396"/>
        <v>-</v>
      </c>
    </row>
    <row r="970" spans="1:44" s="1" customFormat="1" ht="12" x14ac:dyDescent="0.35">
      <c r="A970" s="84"/>
      <c r="B970" s="40" t="str">
        <f t="shared" si="376"/>
        <v/>
      </c>
      <c r="C970" s="41" t="str">
        <f t="shared" si="377"/>
        <v/>
      </c>
      <c r="D970" s="28">
        <f>'I Disease Parameters'!$E$6/(1000*365)</f>
        <v>2.4383561643835616E-5</v>
      </c>
      <c r="E970" s="28">
        <f>'I Disease Parameters'!$E$7/(1000*365)</f>
        <v>1.3698630136986302E-5</v>
      </c>
      <c r="F970" s="27">
        <f>(1-'I Disease Parameters'!$E$8)/'I Disease Parameters'!$E$10</f>
        <v>0.16200000000000001</v>
      </c>
      <c r="G970" s="27">
        <f>'I Disease Parameters'!$E$8/'I Disease Parameters'!$E$11</f>
        <v>3.7999999999999999E-2</v>
      </c>
      <c r="H970" s="27">
        <f>1/'I Disease Parameters'!$E$12</f>
        <v>0.05</v>
      </c>
      <c r="I970" s="27">
        <f>'I Disease Parameters'!$E$9/'I Disease Parameters'!$E$14</f>
        <v>0</v>
      </c>
      <c r="J970" s="82">
        <f t="shared" si="397"/>
        <v>2.9622548171950012</v>
      </c>
      <c r="K970" s="60">
        <f t="shared" si="398"/>
        <v>0.96147505943347544</v>
      </c>
      <c r="L970" s="30">
        <f t="shared" si="399"/>
        <v>0.98499999999999999</v>
      </c>
      <c r="M970" s="27">
        <f>J970/'I Disease Parameters'!$E$12</f>
        <v>0.14811274085975007</v>
      </c>
      <c r="N970" s="27">
        <f>K970/'I Disease Parameters'!$E$13</f>
        <v>4.8073752971673774E-2</v>
      </c>
      <c r="O970" s="27">
        <f>L970/'I Disease Parameters'!$E$13</f>
        <v>4.9250000000000002E-2</v>
      </c>
      <c r="P970" s="27">
        <f>(1-L970)/'I Disease Parameters'!$E$13</f>
        <v>7.5000000000000067E-4</v>
      </c>
      <c r="Q970" s="19" t="str">
        <f t="shared" si="378"/>
        <v/>
      </c>
      <c r="R970" s="17" t="str">
        <f t="shared" si="379"/>
        <v/>
      </c>
      <c r="S970" s="17" t="str">
        <f t="shared" si="380"/>
        <v/>
      </c>
      <c r="T970" s="17" t="str">
        <f t="shared" si="381"/>
        <v/>
      </c>
      <c r="U970" s="17" t="str">
        <f t="shared" si="382"/>
        <v/>
      </c>
      <c r="V970" s="17" t="str">
        <f t="shared" si="383"/>
        <v/>
      </c>
      <c r="W970" s="17" t="str">
        <f t="shared" si="384"/>
        <v/>
      </c>
      <c r="X970" s="18" t="str">
        <f t="shared" si="375"/>
        <v/>
      </c>
      <c r="Y970" s="17" t="str">
        <f t="shared" si="385"/>
        <v/>
      </c>
      <c r="Z970" s="17" t="str">
        <f t="shared" si="386"/>
        <v/>
      </c>
      <c r="AA970" s="17" t="str">
        <f t="shared" si="387"/>
        <v/>
      </c>
      <c r="AB970" s="17" t="str">
        <f t="shared" si="388"/>
        <v/>
      </c>
      <c r="AC970" s="17" t="str">
        <f t="shared" si="389"/>
        <v/>
      </c>
      <c r="AD970" s="18" t="str">
        <f t="shared" si="390"/>
        <v/>
      </c>
      <c r="AE970" s="19" t="str">
        <f>IF($B970&gt;$C$1,"",p_2*$Q969*($S969/$W969)+p_3*$Q969*($T969/$W969))</f>
        <v/>
      </c>
      <c r="AF970" s="17" t="str">
        <f>IF($B970&gt;$C$1,"",p_4*$R969)</f>
        <v/>
      </c>
      <c r="AG970" s="17" t="str">
        <f>IF($B970&gt;$C$1,"",p_5*$R969)</f>
        <v/>
      </c>
      <c r="AH970" s="18" t="str">
        <f t="shared" si="391"/>
        <v/>
      </c>
      <c r="AI970" s="72"/>
      <c r="AJ970" s="73"/>
      <c r="AK970" s="73"/>
      <c r="AL970" s="72"/>
      <c r="AM970" s="73"/>
      <c r="AN970" s="73">
        <f t="shared" si="392"/>
        <v>518</v>
      </c>
      <c r="AO970" s="19" t="str">
        <f t="shared" ca="1" si="393"/>
        <v>-</v>
      </c>
      <c r="AP970" s="17" t="str">
        <f t="shared" ca="1" si="394"/>
        <v>-</v>
      </c>
      <c r="AQ970" s="17" t="str">
        <f t="shared" ca="1" si="395"/>
        <v>-</v>
      </c>
      <c r="AR970" s="66" t="str">
        <f t="shared" ca="1" si="396"/>
        <v>-</v>
      </c>
    </row>
    <row r="971" spans="1:44" s="1" customFormat="1" ht="12" x14ac:dyDescent="0.35">
      <c r="A971" s="84"/>
      <c r="B971" s="40" t="str">
        <f t="shared" si="376"/>
        <v/>
      </c>
      <c r="C971" s="41" t="str">
        <f t="shared" si="377"/>
        <v/>
      </c>
      <c r="D971" s="28">
        <f>'I Disease Parameters'!$E$6/(1000*365)</f>
        <v>2.4383561643835616E-5</v>
      </c>
      <c r="E971" s="28">
        <f>'I Disease Parameters'!$E$7/(1000*365)</f>
        <v>1.3698630136986302E-5</v>
      </c>
      <c r="F971" s="27">
        <f>(1-'I Disease Parameters'!$E$8)/'I Disease Parameters'!$E$10</f>
        <v>0.16200000000000001</v>
      </c>
      <c r="G971" s="27">
        <f>'I Disease Parameters'!$E$8/'I Disease Parameters'!$E$11</f>
        <v>3.7999999999999999E-2</v>
      </c>
      <c r="H971" s="27">
        <f>1/'I Disease Parameters'!$E$12</f>
        <v>0.05</v>
      </c>
      <c r="I971" s="27">
        <f>'I Disease Parameters'!$E$9/'I Disease Parameters'!$E$14</f>
        <v>0</v>
      </c>
      <c r="J971" s="82">
        <f t="shared" si="397"/>
        <v>2.9622548171950012</v>
      </c>
      <c r="K971" s="60">
        <f t="shared" si="398"/>
        <v>0.96147505943347544</v>
      </c>
      <c r="L971" s="30">
        <f t="shared" si="399"/>
        <v>0.98499999999999999</v>
      </c>
      <c r="M971" s="27">
        <f>J971/'I Disease Parameters'!$E$12</f>
        <v>0.14811274085975007</v>
      </c>
      <c r="N971" s="27">
        <f>K971/'I Disease Parameters'!$E$13</f>
        <v>4.8073752971673774E-2</v>
      </c>
      <c r="O971" s="27">
        <f>L971/'I Disease Parameters'!$E$13</f>
        <v>4.9250000000000002E-2</v>
      </c>
      <c r="P971" s="27">
        <f>(1-L971)/'I Disease Parameters'!$E$13</f>
        <v>7.5000000000000067E-4</v>
      </c>
      <c r="Q971" s="19" t="str">
        <f t="shared" si="378"/>
        <v/>
      </c>
      <c r="R971" s="17" t="str">
        <f t="shared" si="379"/>
        <v/>
      </c>
      <c r="S971" s="17" t="str">
        <f t="shared" si="380"/>
        <v/>
      </c>
      <c r="T971" s="17" t="str">
        <f t="shared" si="381"/>
        <v/>
      </c>
      <c r="U971" s="17" t="str">
        <f t="shared" si="382"/>
        <v/>
      </c>
      <c r="V971" s="17" t="str">
        <f t="shared" si="383"/>
        <v/>
      </c>
      <c r="W971" s="17" t="str">
        <f t="shared" si="384"/>
        <v/>
      </c>
      <c r="X971" s="18" t="str">
        <f t="shared" si="375"/>
        <v/>
      </c>
      <c r="Y971" s="17" t="str">
        <f t="shared" si="385"/>
        <v/>
      </c>
      <c r="Z971" s="17" t="str">
        <f t="shared" si="386"/>
        <v/>
      </c>
      <c r="AA971" s="17" t="str">
        <f t="shared" si="387"/>
        <v/>
      </c>
      <c r="AB971" s="17" t="str">
        <f t="shared" si="388"/>
        <v/>
      </c>
      <c r="AC971" s="17" t="str">
        <f t="shared" si="389"/>
        <v/>
      </c>
      <c r="AD971" s="18" t="str">
        <f t="shared" si="390"/>
        <v/>
      </c>
      <c r="AE971" s="19" t="str">
        <f>IF($B971&gt;$C$1,"",p_2*$Q970*($S970/$W970)+p_3*$Q970*($T970/$W970))</f>
        <v/>
      </c>
      <c r="AF971" s="17" t="str">
        <f>IF($B971&gt;$C$1,"",p_4*$R970)</f>
        <v/>
      </c>
      <c r="AG971" s="17" t="str">
        <f>IF($B971&gt;$C$1,"",p_5*$R970)</f>
        <v/>
      </c>
      <c r="AH971" s="18" t="str">
        <f t="shared" si="391"/>
        <v/>
      </c>
      <c r="AI971" s="72"/>
      <c r="AJ971" s="73"/>
      <c r="AK971" s="73"/>
      <c r="AL971" s="72"/>
      <c r="AM971" s="73"/>
      <c r="AN971" s="73">
        <f t="shared" si="392"/>
        <v>518</v>
      </c>
      <c r="AO971" s="19" t="str">
        <f t="shared" ca="1" si="393"/>
        <v>-</v>
      </c>
      <c r="AP971" s="17" t="str">
        <f t="shared" ca="1" si="394"/>
        <v>-</v>
      </c>
      <c r="AQ971" s="17" t="str">
        <f t="shared" ca="1" si="395"/>
        <v>-</v>
      </c>
      <c r="AR971" s="66" t="str">
        <f t="shared" ca="1" si="396"/>
        <v>-</v>
      </c>
    </row>
    <row r="972" spans="1:44" s="1" customFormat="1" ht="12" x14ac:dyDescent="0.35">
      <c r="A972" s="84"/>
      <c r="B972" s="40" t="str">
        <f t="shared" si="376"/>
        <v/>
      </c>
      <c r="C972" s="41" t="str">
        <f t="shared" si="377"/>
        <v/>
      </c>
      <c r="D972" s="28">
        <f>'I Disease Parameters'!$E$6/(1000*365)</f>
        <v>2.4383561643835616E-5</v>
      </c>
      <c r="E972" s="28">
        <f>'I Disease Parameters'!$E$7/(1000*365)</f>
        <v>1.3698630136986302E-5</v>
      </c>
      <c r="F972" s="27">
        <f>(1-'I Disease Parameters'!$E$8)/'I Disease Parameters'!$E$10</f>
        <v>0.16200000000000001</v>
      </c>
      <c r="G972" s="27">
        <f>'I Disease Parameters'!$E$8/'I Disease Parameters'!$E$11</f>
        <v>3.7999999999999999E-2</v>
      </c>
      <c r="H972" s="27">
        <f>1/'I Disease Parameters'!$E$12</f>
        <v>0.05</v>
      </c>
      <c r="I972" s="27">
        <f>'I Disease Parameters'!$E$9/'I Disease Parameters'!$E$14</f>
        <v>0</v>
      </c>
      <c r="J972" s="82">
        <f t="shared" si="397"/>
        <v>2.9622548171950012</v>
      </c>
      <c r="K972" s="60">
        <f t="shared" si="398"/>
        <v>0.96147505943347544</v>
      </c>
      <c r="L972" s="30">
        <f t="shared" si="399"/>
        <v>0.98499999999999999</v>
      </c>
      <c r="M972" s="27">
        <f>J972/'I Disease Parameters'!$E$12</f>
        <v>0.14811274085975007</v>
      </c>
      <c r="N972" s="27">
        <f>K972/'I Disease Parameters'!$E$13</f>
        <v>4.8073752971673774E-2</v>
      </c>
      <c r="O972" s="27">
        <f>L972/'I Disease Parameters'!$E$13</f>
        <v>4.9250000000000002E-2</v>
      </c>
      <c r="P972" s="27">
        <f>(1-L972)/'I Disease Parameters'!$E$13</f>
        <v>7.5000000000000067E-4</v>
      </c>
      <c r="Q972" s="19" t="str">
        <f t="shared" si="378"/>
        <v/>
      </c>
      <c r="R972" s="17" t="str">
        <f t="shared" si="379"/>
        <v/>
      </c>
      <c r="S972" s="17" t="str">
        <f t="shared" si="380"/>
        <v/>
      </c>
      <c r="T972" s="17" t="str">
        <f t="shared" si="381"/>
        <v/>
      </c>
      <c r="U972" s="17" t="str">
        <f t="shared" si="382"/>
        <v/>
      </c>
      <c r="V972" s="17" t="str">
        <f t="shared" si="383"/>
        <v/>
      </c>
      <c r="W972" s="17" t="str">
        <f t="shared" si="384"/>
        <v/>
      </c>
      <c r="X972" s="18" t="str">
        <f t="shared" si="375"/>
        <v/>
      </c>
      <c r="Y972" s="17" t="str">
        <f t="shared" si="385"/>
        <v/>
      </c>
      <c r="Z972" s="17" t="str">
        <f t="shared" si="386"/>
        <v/>
      </c>
      <c r="AA972" s="17" t="str">
        <f t="shared" si="387"/>
        <v/>
      </c>
      <c r="AB972" s="17" t="str">
        <f t="shared" si="388"/>
        <v/>
      </c>
      <c r="AC972" s="17" t="str">
        <f t="shared" si="389"/>
        <v/>
      </c>
      <c r="AD972" s="18" t="str">
        <f t="shared" si="390"/>
        <v/>
      </c>
      <c r="AE972" s="19" t="str">
        <f>IF($B972&gt;$C$1,"",p_2*$Q971*($S971/$W971)+p_3*$Q971*($T971/$W971))</f>
        <v/>
      </c>
      <c r="AF972" s="17" t="str">
        <f>IF($B972&gt;$C$1,"",p_4*$R971)</f>
        <v/>
      </c>
      <c r="AG972" s="17" t="str">
        <f>IF($B972&gt;$C$1,"",p_5*$R971)</f>
        <v/>
      </c>
      <c r="AH972" s="18" t="str">
        <f t="shared" si="391"/>
        <v/>
      </c>
      <c r="AI972" s="72"/>
      <c r="AJ972" s="73"/>
      <c r="AK972" s="73"/>
      <c r="AL972" s="72"/>
      <c r="AM972" s="73"/>
      <c r="AN972" s="73">
        <f t="shared" si="392"/>
        <v>518</v>
      </c>
      <c r="AO972" s="19" t="str">
        <f t="shared" ca="1" si="393"/>
        <v>-</v>
      </c>
      <c r="AP972" s="17" t="str">
        <f t="shared" ca="1" si="394"/>
        <v>-</v>
      </c>
      <c r="AQ972" s="17" t="str">
        <f t="shared" ca="1" si="395"/>
        <v>-</v>
      </c>
      <c r="AR972" s="66" t="str">
        <f t="shared" ca="1" si="396"/>
        <v>-</v>
      </c>
    </row>
    <row r="973" spans="1:44" s="1" customFormat="1" ht="12" x14ac:dyDescent="0.35">
      <c r="A973" s="84"/>
      <c r="B973" s="40" t="str">
        <f t="shared" si="376"/>
        <v/>
      </c>
      <c r="C973" s="41" t="str">
        <f t="shared" si="377"/>
        <v/>
      </c>
      <c r="D973" s="28">
        <f>'I Disease Parameters'!$E$6/(1000*365)</f>
        <v>2.4383561643835616E-5</v>
      </c>
      <c r="E973" s="28">
        <f>'I Disease Parameters'!$E$7/(1000*365)</f>
        <v>1.3698630136986302E-5</v>
      </c>
      <c r="F973" s="27">
        <f>(1-'I Disease Parameters'!$E$8)/'I Disease Parameters'!$E$10</f>
        <v>0.16200000000000001</v>
      </c>
      <c r="G973" s="27">
        <f>'I Disease Parameters'!$E$8/'I Disease Parameters'!$E$11</f>
        <v>3.7999999999999999E-2</v>
      </c>
      <c r="H973" s="27">
        <f>1/'I Disease Parameters'!$E$12</f>
        <v>0.05</v>
      </c>
      <c r="I973" s="27">
        <f>'I Disease Parameters'!$E$9/'I Disease Parameters'!$E$14</f>
        <v>0</v>
      </c>
      <c r="J973" s="82">
        <f t="shared" si="397"/>
        <v>2.9622548171950012</v>
      </c>
      <c r="K973" s="60">
        <f t="shared" si="398"/>
        <v>0.96147505943347544</v>
      </c>
      <c r="L973" s="30">
        <f t="shared" si="399"/>
        <v>0.98499999999999999</v>
      </c>
      <c r="M973" s="27">
        <f>J973/'I Disease Parameters'!$E$12</f>
        <v>0.14811274085975007</v>
      </c>
      <c r="N973" s="27">
        <f>K973/'I Disease Parameters'!$E$13</f>
        <v>4.8073752971673774E-2</v>
      </c>
      <c r="O973" s="27">
        <f>L973/'I Disease Parameters'!$E$13</f>
        <v>4.9250000000000002E-2</v>
      </c>
      <c r="P973" s="27">
        <f>(1-L973)/'I Disease Parameters'!$E$13</f>
        <v>7.5000000000000067E-4</v>
      </c>
      <c r="Q973" s="19" t="str">
        <f t="shared" si="378"/>
        <v/>
      </c>
      <c r="R973" s="17" t="str">
        <f t="shared" si="379"/>
        <v/>
      </c>
      <c r="S973" s="17" t="str">
        <f t="shared" si="380"/>
        <v/>
      </c>
      <c r="T973" s="17" t="str">
        <f t="shared" si="381"/>
        <v/>
      </c>
      <c r="U973" s="17" t="str">
        <f t="shared" si="382"/>
        <v/>
      </c>
      <c r="V973" s="17" t="str">
        <f t="shared" si="383"/>
        <v/>
      </c>
      <c r="W973" s="17" t="str">
        <f t="shared" si="384"/>
        <v/>
      </c>
      <c r="X973" s="18" t="str">
        <f t="shared" si="375"/>
        <v/>
      </c>
      <c r="Y973" s="17" t="str">
        <f t="shared" si="385"/>
        <v/>
      </c>
      <c r="Z973" s="17" t="str">
        <f t="shared" si="386"/>
        <v/>
      </c>
      <c r="AA973" s="17" t="str">
        <f t="shared" si="387"/>
        <v/>
      </c>
      <c r="AB973" s="17" t="str">
        <f t="shared" si="388"/>
        <v/>
      </c>
      <c r="AC973" s="17" t="str">
        <f t="shared" si="389"/>
        <v/>
      </c>
      <c r="AD973" s="18" t="str">
        <f t="shared" si="390"/>
        <v/>
      </c>
      <c r="AE973" s="19" t="str">
        <f>IF($B973&gt;$C$1,"",p_2*$Q972*($S972/$W972)+p_3*$Q972*($T972/$W972))</f>
        <v/>
      </c>
      <c r="AF973" s="17" t="str">
        <f>IF($B973&gt;$C$1,"",p_4*$R972)</f>
        <v/>
      </c>
      <c r="AG973" s="17" t="str">
        <f>IF($B973&gt;$C$1,"",p_5*$R972)</f>
        <v/>
      </c>
      <c r="AH973" s="18" t="str">
        <f t="shared" si="391"/>
        <v/>
      </c>
      <c r="AI973" s="72"/>
      <c r="AJ973" s="73"/>
      <c r="AK973" s="73"/>
      <c r="AL973" s="72"/>
      <c r="AM973" s="73"/>
      <c r="AN973" s="73">
        <f t="shared" si="392"/>
        <v>518</v>
      </c>
      <c r="AO973" s="19" t="str">
        <f t="shared" ca="1" si="393"/>
        <v>-</v>
      </c>
      <c r="AP973" s="17" t="str">
        <f t="shared" ca="1" si="394"/>
        <v>-</v>
      </c>
      <c r="AQ973" s="17" t="str">
        <f t="shared" ca="1" si="395"/>
        <v>-</v>
      </c>
      <c r="AR973" s="66" t="str">
        <f t="shared" ca="1" si="396"/>
        <v>-</v>
      </c>
    </row>
    <row r="974" spans="1:44" s="1" customFormat="1" ht="12" x14ac:dyDescent="0.35">
      <c r="A974" s="84"/>
      <c r="B974" s="40" t="str">
        <f t="shared" si="376"/>
        <v/>
      </c>
      <c r="C974" s="41" t="str">
        <f t="shared" si="377"/>
        <v/>
      </c>
      <c r="D974" s="28">
        <f>'I Disease Parameters'!$E$6/(1000*365)</f>
        <v>2.4383561643835616E-5</v>
      </c>
      <c r="E974" s="28">
        <f>'I Disease Parameters'!$E$7/(1000*365)</f>
        <v>1.3698630136986302E-5</v>
      </c>
      <c r="F974" s="27">
        <f>(1-'I Disease Parameters'!$E$8)/'I Disease Parameters'!$E$10</f>
        <v>0.16200000000000001</v>
      </c>
      <c r="G974" s="27">
        <f>'I Disease Parameters'!$E$8/'I Disease Parameters'!$E$11</f>
        <v>3.7999999999999999E-2</v>
      </c>
      <c r="H974" s="27">
        <f>1/'I Disease Parameters'!$E$12</f>
        <v>0.05</v>
      </c>
      <c r="I974" s="27">
        <f>'I Disease Parameters'!$E$9/'I Disease Parameters'!$E$14</f>
        <v>0</v>
      </c>
      <c r="J974" s="82">
        <f t="shared" si="397"/>
        <v>2.9622548171950012</v>
      </c>
      <c r="K974" s="60">
        <f t="shared" si="398"/>
        <v>0.96147505943347544</v>
      </c>
      <c r="L974" s="30">
        <f t="shared" si="399"/>
        <v>0.98499999999999999</v>
      </c>
      <c r="M974" s="27">
        <f>J974/'I Disease Parameters'!$E$12</f>
        <v>0.14811274085975007</v>
      </c>
      <c r="N974" s="27">
        <f>K974/'I Disease Parameters'!$E$13</f>
        <v>4.8073752971673774E-2</v>
      </c>
      <c r="O974" s="27">
        <f>L974/'I Disease Parameters'!$E$13</f>
        <v>4.9250000000000002E-2</v>
      </c>
      <c r="P974" s="27">
        <f>(1-L974)/'I Disease Parameters'!$E$13</f>
        <v>7.5000000000000067E-4</v>
      </c>
      <c r="Q974" s="19" t="str">
        <f t="shared" si="378"/>
        <v/>
      </c>
      <c r="R974" s="17" t="str">
        <f t="shared" si="379"/>
        <v/>
      </c>
      <c r="S974" s="17" t="str">
        <f t="shared" si="380"/>
        <v/>
      </c>
      <c r="T974" s="17" t="str">
        <f t="shared" si="381"/>
        <v/>
      </c>
      <c r="U974" s="17" t="str">
        <f t="shared" si="382"/>
        <v/>
      </c>
      <c r="V974" s="17" t="str">
        <f t="shared" si="383"/>
        <v/>
      </c>
      <c r="W974" s="17" t="str">
        <f t="shared" si="384"/>
        <v/>
      </c>
      <c r="X974" s="18" t="str">
        <f t="shared" si="375"/>
        <v/>
      </c>
      <c r="Y974" s="17" t="str">
        <f t="shared" si="385"/>
        <v/>
      </c>
      <c r="Z974" s="17" t="str">
        <f t="shared" si="386"/>
        <v/>
      </c>
      <c r="AA974" s="17" t="str">
        <f t="shared" si="387"/>
        <v/>
      </c>
      <c r="AB974" s="17" t="str">
        <f t="shared" si="388"/>
        <v/>
      </c>
      <c r="AC974" s="17" t="str">
        <f t="shared" si="389"/>
        <v/>
      </c>
      <c r="AD974" s="18" t="str">
        <f t="shared" si="390"/>
        <v/>
      </c>
      <c r="AE974" s="19" t="str">
        <f>IF($B974&gt;$C$1,"",p_2*$Q973*($S973/$W973)+p_3*$Q973*($T973/$W973))</f>
        <v/>
      </c>
      <c r="AF974" s="17" t="str">
        <f>IF($B974&gt;$C$1,"",p_4*$R973)</f>
        <v/>
      </c>
      <c r="AG974" s="17" t="str">
        <f>IF($B974&gt;$C$1,"",p_5*$R973)</f>
        <v/>
      </c>
      <c r="AH974" s="18" t="str">
        <f t="shared" si="391"/>
        <v/>
      </c>
      <c r="AI974" s="72"/>
      <c r="AJ974" s="73"/>
      <c r="AK974" s="73"/>
      <c r="AL974" s="72"/>
      <c r="AM974" s="73"/>
      <c r="AN974" s="73">
        <f t="shared" si="392"/>
        <v>518</v>
      </c>
      <c r="AO974" s="19" t="str">
        <f t="shared" ca="1" si="393"/>
        <v>-</v>
      </c>
      <c r="AP974" s="17" t="str">
        <f t="shared" ca="1" si="394"/>
        <v>-</v>
      </c>
      <c r="AQ974" s="17" t="str">
        <f t="shared" ca="1" si="395"/>
        <v>-</v>
      </c>
      <c r="AR974" s="66" t="str">
        <f t="shared" ca="1" si="396"/>
        <v>-</v>
      </c>
    </row>
    <row r="975" spans="1:44" s="1" customFormat="1" ht="12" x14ac:dyDescent="0.35">
      <c r="A975" s="84"/>
      <c r="B975" s="40" t="str">
        <f t="shared" si="376"/>
        <v/>
      </c>
      <c r="C975" s="41" t="str">
        <f t="shared" si="377"/>
        <v/>
      </c>
      <c r="D975" s="28">
        <f>'I Disease Parameters'!$E$6/(1000*365)</f>
        <v>2.4383561643835616E-5</v>
      </c>
      <c r="E975" s="28">
        <f>'I Disease Parameters'!$E$7/(1000*365)</f>
        <v>1.3698630136986302E-5</v>
      </c>
      <c r="F975" s="27">
        <f>(1-'I Disease Parameters'!$E$8)/'I Disease Parameters'!$E$10</f>
        <v>0.16200000000000001</v>
      </c>
      <c r="G975" s="27">
        <f>'I Disease Parameters'!$E$8/'I Disease Parameters'!$E$11</f>
        <v>3.7999999999999999E-2</v>
      </c>
      <c r="H975" s="27">
        <f>1/'I Disease Parameters'!$E$12</f>
        <v>0.05</v>
      </c>
      <c r="I975" s="27">
        <f>'I Disease Parameters'!$E$9/'I Disease Parameters'!$E$14</f>
        <v>0</v>
      </c>
      <c r="J975" s="82">
        <f t="shared" si="397"/>
        <v>2.9622548171950012</v>
      </c>
      <c r="K975" s="60">
        <f t="shared" si="398"/>
        <v>0.96147505943347544</v>
      </c>
      <c r="L975" s="30">
        <f t="shared" si="399"/>
        <v>0.98499999999999999</v>
      </c>
      <c r="M975" s="27">
        <f>J975/'I Disease Parameters'!$E$12</f>
        <v>0.14811274085975007</v>
      </c>
      <c r="N975" s="27">
        <f>K975/'I Disease Parameters'!$E$13</f>
        <v>4.8073752971673774E-2</v>
      </c>
      <c r="O975" s="27">
        <f>L975/'I Disease Parameters'!$E$13</f>
        <v>4.9250000000000002E-2</v>
      </c>
      <c r="P975" s="27">
        <f>(1-L975)/'I Disease Parameters'!$E$13</f>
        <v>7.5000000000000067E-4</v>
      </c>
      <c r="Q975" s="19" t="str">
        <f t="shared" si="378"/>
        <v/>
      </c>
      <c r="R975" s="17" t="str">
        <f t="shared" si="379"/>
        <v/>
      </c>
      <c r="S975" s="17" t="str">
        <f t="shared" si="380"/>
        <v/>
      </c>
      <c r="T975" s="17" t="str">
        <f t="shared" si="381"/>
        <v/>
      </c>
      <c r="U975" s="17" t="str">
        <f t="shared" si="382"/>
        <v/>
      </c>
      <c r="V975" s="17" t="str">
        <f t="shared" si="383"/>
        <v/>
      </c>
      <c r="W975" s="17" t="str">
        <f t="shared" si="384"/>
        <v/>
      </c>
      <c r="X975" s="18" t="str">
        <f t="shared" si="375"/>
        <v/>
      </c>
      <c r="Y975" s="17" t="str">
        <f t="shared" si="385"/>
        <v/>
      </c>
      <c r="Z975" s="17" t="str">
        <f t="shared" si="386"/>
        <v/>
      </c>
      <c r="AA975" s="17" t="str">
        <f t="shared" si="387"/>
        <v/>
      </c>
      <c r="AB975" s="17" t="str">
        <f t="shared" si="388"/>
        <v/>
      </c>
      <c r="AC975" s="17" t="str">
        <f t="shared" si="389"/>
        <v/>
      </c>
      <c r="AD975" s="18" t="str">
        <f t="shared" si="390"/>
        <v/>
      </c>
      <c r="AE975" s="19" t="str">
        <f>IF($B975&gt;$C$1,"",p_2*$Q974*($S974/$W974)+p_3*$Q974*($T974/$W974))</f>
        <v/>
      </c>
      <c r="AF975" s="17" t="str">
        <f>IF($B975&gt;$C$1,"",p_4*$R974)</f>
        <v/>
      </c>
      <c r="AG975" s="17" t="str">
        <f>IF($B975&gt;$C$1,"",p_5*$R974)</f>
        <v/>
      </c>
      <c r="AH975" s="18" t="str">
        <f t="shared" si="391"/>
        <v/>
      </c>
      <c r="AI975" s="72"/>
      <c r="AJ975" s="73"/>
      <c r="AK975" s="73"/>
      <c r="AL975" s="72"/>
      <c r="AM975" s="73"/>
      <c r="AN975" s="73">
        <f t="shared" si="392"/>
        <v>518</v>
      </c>
      <c r="AO975" s="19" t="str">
        <f t="shared" ca="1" si="393"/>
        <v>-</v>
      </c>
      <c r="AP975" s="17" t="str">
        <f t="shared" ca="1" si="394"/>
        <v>-</v>
      </c>
      <c r="AQ975" s="17" t="str">
        <f t="shared" ca="1" si="395"/>
        <v>-</v>
      </c>
      <c r="AR975" s="66" t="str">
        <f t="shared" ca="1" si="396"/>
        <v>-</v>
      </c>
    </row>
    <row r="976" spans="1:44" s="1" customFormat="1" ht="12" x14ac:dyDescent="0.35">
      <c r="A976" s="84"/>
      <c r="B976" s="40" t="str">
        <f t="shared" si="376"/>
        <v/>
      </c>
      <c r="C976" s="41" t="str">
        <f t="shared" si="377"/>
        <v/>
      </c>
      <c r="D976" s="28">
        <f>'I Disease Parameters'!$E$6/(1000*365)</f>
        <v>2.4383561643835616E-5</v>
      </c>
      <c r="E976" s="28">
        <f>'I Disease Parameters'!$E$7/(1000*365)</f>
        <v>1.3698630136986302E-5</v>
      </c>
      <c r="F976" s="27">
        <f>(1-'I Disease Parameters'!$E$8)/'I Disease Parameters'!$E$10</f>
        <v>0.16200000000000001</v>
      </c>
      <c r="G976" s="27">
        <f>'I Disease Parameters'!$E$8/'I Disease Parameters'!$E$11</f>
        <v>3.7999999999999999E-2</v>
      </c>
      <c r="H976" s="27">
        <f>1/'I Disease Parameters'!$E$12</f>
        <v>0.05</v>
      </c>
      <c r="I976" s="27">
        <f>'I Disease Parameters'!$E$9/'I Disease Parameters'!$E$14</f>
        <v>0</v>
      </c>
      <c r="J976" s="82">
        <f t="shared" si="397"/>
        <v>2.9622548171950012</v>
      </c>
      <c r="K976" s="60">
        <f t="shared" si="398"/>
        <v>0.96147505943347544</v>
      </c>
      <c r="L976" s="30">
        <f t="shared" si="399"/>
        <v>0.98499999999999999</v>
      </c>
      <c r="M976" s="27">
        <f>J976/'I Disease Parameters'!$E$12</f>
        <v>0.14811274085975007</v>
      </c>
      <c r="N976" s="27">
        <f>K976/'I Disease Parameters'!$E$13</f>
        <v>4.8073752971673774E-2</v>
      </c>
      <c r="O976" s="27">
        <f>L976/'I Disease Parameters'!$E$13</f>
        <v>4.9250000000000002E-2</v>
      </c>
      <c r="P976" s="27">
        <f>(1-L976)/'I Disease Parameters'!$E$13</f>
        <v>7.5000000000000067E-4</v>
      </c>
      <c r="Q976" s="19" t="str">
        <f t="shared" si="378"/>
        <v/>
      </c>
      <c r="R976" s="17" t="str">
        <f t="shared" si="379"/>
        <v/>
      </c>
      <c r="S976" s="17" t="str">
        <f t="shared" si="380"/>
        <v/>
      </c>
      <c r="T976" s="17" t="str">
        <f t="shared" si="381"/>
        <v/>
      </c>
      <c r="U976" s="17" t="str">
        <f t="shared" si="382"/>
        <v/>
      </c>
      <c r="V976" s="17" t="str">
        <f t="shared" si="383"/>
        <v/>
      </c>
      <c r="W976" s="17" t="str">
        <f t="shared" si="384"/>
        <v/>
      </c>
      <c r="X976" s="18" t="str">
        <f t="shared" si="375"/>
        <v/>
      </c>
      <c r="Y976" s="17" t="str">
        <f t="shared" si="385"/>
        <v/>
      </c>
      <c r="Z976" s="17" t="str">
        <f t="shared" si="386"/>
        <v/>
      </c>
      <c r="AA976" s="17" t="str">
        <f t="shared" si="387"/>
        <v/>
      </c>
      <c r="AB976" s="17" t="str">
        <f t="shared" si="388"/>
        <v/>
      </c>
      <c r="AC976" s="17" t="str">
        <f t="shared" si="389"/>
        <v/>
      </c>
      <c r="AD976" s="18" t="str">
        <f t="shared" si="390"/>
        <v/>
      </c>
      <c r="AE976" s="19" t="str">
        <f>IF($B976&gt;$C$1,"",p_2*$Q975*($S975/$W975)+p_3*$Q975*($T975/$W975))</f>
        <v/>
      </c>
      <c r="AF976" s="17" t="str">
        <f>IF($B976&gt;$C$1,"",p_4*$R975)</f>
        <v/>
      </c>
      <c r="AG976" s="17" t="str">
        <f>IF($B976&gt;$C$1,"",p_5*$R975)</f>
        <v/>
      </c>
      <c r="AH976" s="18" t="str">
        <f t="shared" si="391"/>
        <v/>
      </c>
      <c r="AI976" s="72"/>
      <c r="AJ976" s="73"/>
      <c r="AK976" s="73"/>
      <c r="AL976" s="72"/>
      <c r="AM976" s="73"/>
      <c r="AN976" s="73">
        <f t="shared" si="392"/>
        <v>518</v>
      </c>
      <c r="AO976" s="19" t="str">
        <f t="shared" ca="1" si="393"/>
        <v>-</v>
      </c>
      <c r="AP976" s="17" t="str">
        <f t="shared" ca="1" si="394"/>
        <v>-</v>
      </c>
      <c r="AQ976" s="17" t="str">
        <f t="shared" ca="1" si="395"/>
        <v>-</v>
      </c>
      <c r="AR976" s="66" t="str">
        <f t="shared" ca="1" si="396"/>
        <v>-</v>
      </c>
    </row>
    <row r="977" spans="1:44" s="1" customFormat="1" ht="12" x14ac:dyDescent="0.35">
      <c r="A977" s="84"/>
      <c r="B977" s="40" t="str">
        <f t="shared" si="376"/>
        <v/>
      </c>
      <c r="C977" s="41" t="str">
        <f t="shared" si="377"/>
        <v/>
      </c>
      <c r="D977" s="28">
        <f>'I Disease Parameters'!$E$6/(1000*365)</f>
        <v>2.4383561643835616E-5</v>
      </c>
      <c r="E977" s="28">
        <f>'I Disease Parameters'!$E$7/(1000*365)</f>
        <v>1.3698630136986302E-5</v>
      </c>
      <c r="F977" s="27">
        <f>(1-'I Disease Parameters'!$E$8)/'I Disease Parameters'!$E$10</f>
        <v>0.16200000000000001</v>
      </c>
      <c r="G977" s="27">
        <f>'I Disease Parameters'!$E$8/'I Disease Parameters'!$E$11</f>
        <v>3.7999999999999999E-2</v>
      </c>
      <c r="H977" s="27">
        <f>1/'I Disease Parameters'!$E$12</f>
        <v>0.05</v>
      </c>
      <c r="I977" s="27">
        <f>'I Disease Parameters'!$E$9/'I Disease Parameters'!$E$14</f>
        <v>0</v>
      </c>
      <c r="J977" s="82">
        <f t="shared" si="397"/>
        <v>2.9622548171950012</v>
      </c>
      <c r="K977" s="60">
        <f t="shared" si="398"/>
        <v>0.96147505943347544</v>
      </c>
      <c r="L977" s="30">
        <f t="shared" si="399"/>
        <v>0.98499999999999999</v>
      </c>
      <c r="M977" s="27">
        <f>J977/'I Disease Parameters'!$E$12</f>
        <v>0.14811274085975007</v>
      </c>
      <c r="N977" s="27">
        <f>K977/'I Disease Parameters'!$E$13</f>
        <v>4.8073752971673774E-2</v>
      </c>
      <c r="O977" s="27">
        <f>L977/'I Disease Parameters'!$E$13</f>
        <v>4.9250000000000002E-2</v>
      </c>
      <c r="P977" s="27">
        <f>(1-L977)/'I Disease Parameters'!$E$13</f>
        <v>7.5000000000000067E-4</v>
      </c>
      <c r="Q977" s="19" t="str">
        <f t="shared" si="378"/>
        <v/>
      </c>
      <c r="R977" s="17" t="str">
        <f t="shared" si="379"/>
        <v/>
      </c>
      <c r="S977" s="17" t="str">
        <f t="shared" si="380"/>
        <v/>
      </c>
      <c r="T977" s="17" t="str">
        <f t="shared" si="381"/>
        <v/>
      </c>
      <c r="U977" s="17" t="str">
        <f t="shared" si="382"/>
        <v/>
      </c>
      <c r="V977" s="17" t="str">
        <f t="shared" si="383"/>
        <v/>
      </c>
      <c r="W977" s="17" t="str">
        <f t="shared" si="384"/>
        <v/>
      </c>
      <c r="X977" s="18" t="str">
        <f t="shared" si="375"/>
        <v/>
      </c>
      <c r="Y977" s="17" t="str">
        <f t="shared" si="385"/>
        <v/>
      </c>
      <c r="Z977" s="17" t="str">
        <f t="shared" si="386"/>
        <v/>
      </c>
      <c r="AA977" s="17" t="str">
        <f t="shared" si="387"/>
        <v/>
      </c>
      <c r="AB977" s="17" t="str">
        <f t="shared" si="388"/>
        <v/>
      </c>
      <c r="AC977" s="17" t="str">
        <f t="shared" si="389"/>
        <v/>
      </c>
      <c r="AD977" s="18" t="str">
        <f t="shared" si="390"/>
        <v/>
      </c>
      <c r="AE977" s="19" t="str">
        <f>IF($B977&gt;$C$1,"",p_2*$Q976*($S976/$W976)+p_3*$Q976*($T976/$W976))</f>
        <v/>
      </c>
      <c r="AF977" s="17" t="str">
        <f>IF($B977&gt;$C$1,"",p_4*$R976)</f>
        <v/>
      </c>
      <c r="AG977" s="17" t="str">
        <f>IF($B977&gt;$C$1,"",p_5*$R976)</f>
        <v/>
      </c>
      <c r="AH977" s="18" t="str">
        <f t="shared" si="391"/>
        <v/>
      </c>
      <c r="AI977" s="72"/>
      <c r="AJ977" s="73"/>
      <c r="AK977" s="73"/>
      <c r="AL977" s="72"/>
      <c r="AM977" s="73"/>
      <c r="AN977" s="73">
        <f t="shared" si="392"/>
        <v>518</v>
      </c>
      <c r="AO977" s="19" t="str">
        <f t="shared" ca="1" si="393"/>
        <v>-</v>
      </c>
      <c r="AP977" s="17" t="str">
        <f t="shared" ca="1" si="394"/>
        <v>-</v>
      </c>
      <c r="AQ977" s="17" t="str">
        <f t="shared" ca="1" si="395"/>
        <v>-</v>
      </c>
      <c r="AR977" s="66" t="str">
        <f t="shared" ca="1" si="396"/>
        <v>-</v>
      </c>
    </row>
    <row r="978" spans="1:44" s="1" customFormat="1" ht="12" x14ac:dyDescent="0.35">
      <c r="A978" s="84"/>
      <c r="B978" s="40" t="str">
        <f t="shared" si="376"/>
        <v/>
      </c>
      <c r="C978" s="41" t="str">
        <f t="shared" si="377"/>
        <v/>
      </c>
      <c r="D978" s="28">
        <f>'I Disease Parameters'!$E$6/(1000*365)</f>
        <v>2.4383561643835616E-5</v>
      </c>
      <c r="E978" s="28">
        <f>'I Disease Parameters'!$E$7/(1000*365)</f>
        <v>1.3698630136986302E-5</v>
      </c>
      <c r="F978" s="27">
        <f>(1-'I Disease Parameters'!$E$8)/'I Disease Parameters'!$E$10</f>
        <v>0.16200000000000001</v>
      </c>
      <c r="G978" s="27">
        <f>'I Disease Parameters'!$E$8/'I Disease Parameters'!$E$11</f>
        <v>3.7999999999999999E-2</v>
      </c>
      <c r="H978" s="27">
        <f>1/'I Disease Parameters'!$E$12</f>
        <v>0.05</v>
      </c>
      <c r="I978" s="27">
        <f>'I Disease Parameters'!$E$9/'I Disease Parameters'!$E$14</f>
        <v>0</v>
      </c>
      <c r="J978" s="82">
        <f t="shared" si="397"/>
        <v>2.9622548171950012</v>
      </c>
      <c r="K978" s="60">
        <f t="shared" si="398"/>
        <v>0.96147505943347544</v>
      </c>
      <c r="L978" s="30">
        <f t="shared" si="399"/>
        <v>0.98499999999999999</v>
      </c>
      <c r="M978" s="27">
        <f>J978/'I Disease Parameters'!$E$12</f>
        <v>0.14811274085975007</v>
      </c>
      <c r="N978" s="27">
        <f>K978/'I Disease Parameters'!$E$13</f>
        <v>4.8073752971673774E-2</v>
      </c>
      <c r="O978" s="27">
        <f>L978/'I Disease Parameters'!$E$13</f>
        <v>4.9250000000000002E-2</v>
      </c>
      <c r="P978" s="27">
        <f>(1-L978)/'I Disease Parameters'!$E$13</f>
        <v>7.5000000000000067E-4</v>
      </c>
      <c r="Q978" s="19" t="str">
        <f t="shared" si="378"/>
        <v/>
      </c>
      <c r="R978" s="17" t="str">
        <f t="shared" si="379"/>
        <v/>
      </c>
      <c r="S978" s="17" t="str">
        <f t="shared" si="380"/>
        <v/>
      </c>
      <c r="T978" s="17" t="str">
        <f t="shared" si="381"/>
        <v/>
      </c>
      <c r="U978" s="17" t="str">
        <f t="shared" si="382"/>
        <v/>
      </c>
      <c r="V978" s="17" t="str">
        <f t="shared" si="383"/>
        <v/>
      </c>
      <c r="W978" s="17" t="str">
        <f t="shared" si="384"/>
        <v/>
      </c>
      <c r="X978" s="18" t="str">
        <f t="shared" si="375"/>
        <v/>
      </c>
      <c r="Y978" s="17" t="str">
        <f t="shared" si="385"/>
        <v/>
      </c>
      <c r="Z978" s="17" t="str">
        <f t="shared" si="386"/>
        <v/>
      </c>
      <c r="AA978" s="17" t="str">
        <f t="shared" si="387"/>
        <v/>
      </c>
      <c r="AB978" s="17" t="str">
        <f t="shared" si="388"/>
        <v/>
      </c>
      <c r="AC978" s="17" t="str">
        <f t="shared" si="389"/>
        <v/>
      </c>
      <c r="AD978" s="18" t="str">
        <f t="shared" si="390"/>
        <v/>
      </c>
      <c r="AE978" s="19" t="str">
        <f>IF($B978&gt;$C$1,"",p_2*$Q977*($S977/$W977)+p_3*$Q977*($T977/$W977))</f>
        <v/>
      </c>
      <c r="AF978" s="17" t="str">
        <f>IF($B978&gt;$C$1,"",p_4*$R977)</f>
        <v/>
      </c>
      <c r="AG978" s="17" t="str">
        <f>IF($B978&gt;$C$1,"",p_5*$R977)</f>
        <v/>
      </c>
      <c r="AH978" s="18" t="str">
        <f t="shared" si="391"/>
        <v/>
      </c>
      <c r="AI978" s="72"/>
      <c r="AJ978" s="73"/>
      <c r="AK978" s="73"/>
      <c r="AL978" s="72"/>
      <c r="AM978" s="73"/>
      <c r="AN978" s="73">
        <f t="shared" si="392"/>
        <v>518</v>
      </c>
      <c r="AO978" s="19" t="str">
        <f t="shared" ca="1" si="393"/>
        <v>-</v>
      </c>
      <c r="AP978" s="17" t="str">
        <f t="shared" ca="1" si="394"/>
        <v>-</v>
      </c>
      <c r="AQ978" s="17" t="str">
        <f t="shared" ca="1" si="395"/>
        <v>-</v>
      </c>
      <c r="AR978" s="66" t="str">
        <f t="shared" ca="1" si="396"/>
        <v>-</v>
      </c>
    </row>
    <row r="979" spans="1:44" s="1" customFormat="1" ht="12" x14ac:dyDescent="0.35">
      <c r="A979" s="84"/>
      <c r="B979" s="40" t="str">
        <f t="shared" si="376"/>
        <v/>
      </c>
      <c r="C979" s="41" t="str">
        <f t="shared" si="377"/>
        <v/>
      </c>
      <c r="D979" s="28">
        <f>'I Disease Parameters'!$E$6/(1000*365)</f>
        <v>2.4383561643835616E-5</v>
      </c>
      <c r="E979" s="28">
        <f>'I Disease Parameters'!$E$7/(1000*365)</f>
        <v>1.3698630136986302E-5</v>
      </c>
      <c r="F979" s="27">
        <f>(1-'I Disease Parameters'!$E$8)/'I Disease Parameters'!$E$10</f>
        <v>0.16200000000000001</v>
      </c>
      <c r="G979" s="27">
        <f>'I Disease Parameters'!$E$8/'I Disease Parameters'!$E$11</f>
        <v>3.7999999999999999E-2</v>
      </c>
      <c r="H979" s="27">
        <f>1/'I Disease Parameters'!$E$12</f>
        <v>0.05</v>
      </c>
      <c r="I979" s="27">
        <f>'I Disease Parameters'!$E$9/'I Disease Parameters'!$E$14</f>
        <v>0</v>
      </c>
      <c r="J979" s="82">
        <f t="shared" si="397"/>
        <v>2.9622548171950012</v>
      </c>
      <c r="K979" s="60">
        <f t="shared" si="398"/>
        <v>0.96147505943347544</v>
      </c>
      <c r="L979" s="30">
        <f t="shared" si="399"/>
        <v>0.98499999999999999</v>
      </c>
      <c r="M979" s="27">
        <f>J979/'I Disease Parameters'!$E$12</f>
        <v>0.14811274085975007</v>
      </c>
      <c r="N979" s="27">
        <f>K979/'I Disease Parameters'!$E$13</f>
        <v>4.8073752971673774E-2</v>
      </c>
      <c r="O979" s="27">
        <f>L979/'I Disease Parameters'!$E$13</f>
        <v>4.9250000000000002E-2</v>
      </c>
      <c r="P979" s="27">
        <f>(1-L979)/'I Disease Parameters'!$E$13</f>
        <v>7.5000000000000067E-4</v>
      </c>
      <c r="Q979" s="19" t="str">
        <f t="shared" si="378"/>
        <v/>
      </c>
      <c r="R979" s="17" t="str">
        <f t="shared" si="379"/>
        <v/>
      </c>
      <c r="S979" s="17" t="str">
        <f t="shared" si="380"/>
        <v/>
      </c>
      <c r="T979" s="17" t="str">
        <f t="shared" si="381"/>
        <v/>
      </c>
      <c r="U979" s="17" t="str">
        <f t="shared" si="382"/>
        <v/>
      </c>
      <c r="V979" s="17" t="str">
        <f t="shared" si="383"/>
        <v/>
      </c>
      <c r="W979" s="17" t="str">
        <f t="shared" si="384"/>
        <v/>
      </c>
      <c r="X979" s="18" t="str">
        <f t="shared" si="375"/>
        <v/>
      </c>
      <c r="Y979" s="17" t="str">
        <f t="shared" si="385"/>
        <v/>
      </c>
      <c r="Z979" s="17" t="str">
        <f t="shared" si="386"/>
        <v/>
      </c>
      <c r="AA979" s="17" t="str">
        <f t="shared" si="387"/>
        <v/>
      </c>
      <c r="AB979" s="17" t="str">
        <f t="shared" si="388"/>
        <v/>
      </c>
      <c r="AC979" s="17" t="str">
        <f t="shared" si="389"/>
        <v/>
      </c>
      <c r="AD979" s="18" t="str">
        <f t="shared" si="390"/>
        <v/>
      </c>
      <c r="AE979" s="19" t="str">
        <f>IF($B979&gt;$C$1,"",p_2*$Q978*($S978/$W978)+p_3*$Q978*($T978/$W978))</f>
        <v/>
      </c>
      <c r="AF979" s="17" t="str">
        <f>IF($B979&gt;$C$1,"",p_4*$R978)</f>
        <v/>
      </c>
      <c r="AG979" s="17" t="str">
        <f>IF($B979&gt;$C$1,"",p_5*$R978)</f>
        <v/>
      </c>
      <c r="AH979" s="18" t="str">
        <f t="shared" si="391"/>
        <v/>
      </c>
      <c r="AI979" s="72"/>
      <c r="AJ979" s="73"/>
      <c r="AK979" s="73"/>
      <c r="AL979" s="72"/>
      <c r="AM979" s="73"/>
      <c r="AN979" s="73">
        <f t="shared" si="392"/>
        <v>518</v>
      </c>
      <c r="AO979" s="19" t="str">
        <f t="shared" ca="1" si="393"/>
        <v>-</v>
      </c>
      <c r="AP979" s="17" t="str">
        <f t="shared" ca="1" si="394"/>
        <v>-</v>
      </c>
      <c r="AQ979" s="17" t="str">
        <f t="shared" ca="1" si="395"/>
        <v>-</v>
      </c>
      <c r="AR979" s="66" t="str">
        <f t="shared" ca="1" si="396"/>
        <v>-</v>
      </c>
    </row>
    <row r="980" spans="1:44" s="1" customFormat="1" ht="12" x14ac:dyDescent="0.35">
      <c r="A980" s="84"/>
      <c r="B980" s="40" t="str">
        <f t="shared" si="376"/>
        <v/>
      </c>
      <c r="C980" s="41" t="str">
        <f t="shared" si="377"/>
        <v/>
      </c>
      <c r="D980" s="28">
        <f>'I Disease Parameters'!$E$6/(1000*365)</f>
        <v>2.4383561643835616E-5</v>
      </c>
      <c r="E980" s="28">
        <f>'I Disease Parameters'!$E$7/(1000*365)</f>
        <v>1.3698630136986302E-5</v>
      </c>
      <c r="F980" s="27">
        <f>(1-'I Disease Parameters'!$E$8)/'I Disease Parameters'!$E$10</f>
        <v>0.16200000000000001</v>
      </c>
      <c r="G980" s="27">
        <f>'I Disease Parameters'!$E$8/'I Disease Parameters'!$E$11</f>
        <v>3.7999999999999999E-2</v>
      </c>
      <c r="H980" s="27">
        <f>1/'I Disease Parameters'!$E$12</f>
        <v>0.05</v>
      </c>
      <c r="I980" s="27">
        <f>'I Disease Parameters'!$E$9/'I Disease Parameters'!$E$14</f>
        <v>0</v>
      </c>
      <c r="J980" s="82">
        <f t="shared" si="397"/>
        <v>2.9622548171950012</v>
      </c>
      <c r="K980" s="60">
        <f t="shared" si="398"/>
        <v>0.96147505943347544</v>
      </c>
      <c r="L980" s="30">
        <f t="shared" si="399"/>
        <v>0.98499999999999999</v>
      </c>
      <c r="M980" s="27">
        <f>J980/'I Disease Parameters'!$E$12</f>
        <v>0.14811274085975007</v>
      </c>
      <c r="N980" s="27">
        <f>K980/'I Disease Parameters'!$E$13</f>
        <v>4.8073752971673774E-2</v>
      </c>
      <c r="O980" s="27">
        <f>L980/'I Disease Parameters'!$E$13</f>
        <v>4.9250000000000002E-2</v>
      </c>
      <c r="P980" s="27">
        <f>(1-L980)/'I Disease Parameters'!$E$13</f>
        <v>7.5000000000000067E-4</v>
      </c>
      <c r="Q980" s="19" t="str">
        <f t="shared" si="378"/>
        <v/>
      </c>
      <c r="R980" s="17" t="str">
        <f t="shared" si="379"/>
        <v/>
      </c>
      <c r="S980" s="17" t="str">
        <f t="shared" si="380"/>
        <v/>
      </c>
      <c r="T980" s="17" t="str">
        <f t="shared" si="381"/>
        <v/>
      </c>
      <c r="U980" s="17" t="str">
        <f t="shared" si="382"/>
        <v/>
      </c>
      <c r="V980" s="17" t="str">
        <f t="shared" si="383"/>
        <v/>
      </c>
      <c r="W980" s="17" t="str">
        <f t="shared" si="384"/>
        <v/>
      </c>
      <c r="X980" s="18" t="str">
        <f t="shared" si="375"/>
        <v/>
      </c>
      <c r="Y980" s="17" t="str">
        <f t="shared" si="385"/>
        <v/>
      </c>
      <c r="Z980" s="17" t="str">
        <f t="shared" si="386"/>
        <v/>
      </c>
      <c r="AA980" s="17" t="str">
        <f t="shared" si="387"/>
        <v/>
      </c>
      <c r="AB980" s="17" t="str">
        <f t="shared" si="388"/>
        <v/>
      </c>
      <c r="AC980" s="17" t="str">
        <f t="shared" si="389"/>
        <v/>
      </c>
      <c r="AD980" s="18" t="str">
        <f t="shared" si="390"/>
        <v/>
      </c>
      <c r="AE980" s="19" t="str">
        <f>IF($B980&gt;$C$1,"",p_2*$Q979*($S979/$W979)+p_3*$Q979*($T979/$W979))</f>
        <v/>
      </c>
      <c r="AF980" s="17" t="str">
        <f>IF($B980&gt;$C$1,"",p_4*$R979)</f>
        <v/>
      </c>
      <c r="AG980" s="17" t="str">
        <f>IF($B980&gt;$C$1,"",p_5*$R979)</f>
        <v/>
      </c>
      <c r="AH980" s="18" t="str">
        <f t="shared" si="391"/>
        <v/>
      </c>
      <c r="AI980" s="72"/>
      <c r="AJ980" s="73"/>
      <c r="AK980" s="73"/>
      <c r="AL980" s="72"/>
      <c r="AM980" s="73"/>
      <c r="AN980" s="73">
        <f t="shared" si="392"/>
        <v>518</v>
      </c>
      <c r="AO980" s="19" t="str">
        <f t="shared" ca="1" si="393"/>
        <v>-</v>
      </c>
      <c r="AP980" s="17" t="str">
        <f t="shared" ca="1" si="394"/>
        <v>-</v>
      </c>
      <c r="AQ980" s="17" t="str">
        <f t="shared" ca="1" si="395"/>
        <v>-</v>
      </c>
      <c r="AR980" s="66" t="str">
        <f t="shared" ca="1" si="396"/>
        <v>-</v>
      </c>
    </row>
    <row r="981" spans="1:44" s="1" customFormat="1" ht="12" x14ac:dyDescent="0.35">
      <c r="A981" s="84"/>
      <c r="B981" s="40" t="str">
        <f t="shared" si="376"/>
        <v/>
      </c>
      <c r="C981" s="41" t="str">
        <f t="shared" si="377"/>
        <v/>
      </c>
      <c r="D981" s="28">
        <f>'I Disease Parameters'!$E$6/(1000*365)</f>
        <v>2.4383561643835616E-5</v>
      </c>
      <c r="E981" s="28">
        <f>'I Disease Parameters'!$E$7/(1000*365)</f>
        <v>1.3698630136986302E-5</v>
      </c>
      <c r="F981" s="27">
        <f>(1-'I Disease Parameters'!$E$8)/'I Disease Parameters'!$E$10</f>
        <v>0.16200000000000001</v>
      </c>
      <c r="G981" s="27">
        <f>'I Disease Parameters'!$E$8/'I Disease Parameters'!$E$11</f>
        <v>3.7999999999999999E-2</v>
      </c>
      <c r="H981" s="27">
        <f>1/'I Disease Parameters'!$E$12</f>
        <v>0.05</v>
      </c>
      <c r="I981" s="27">
        <f>'I Disease Parameters'!$E$9/'I Disease Parameters'!$E$14</f>
        <v>0</v>
      </c>
      <c r="J981" s="82">
        <f t="shared" si="397"/>
        <v>2.9622548171950012</v>
      </c>
      <c r="K981" s="60">
        <f t="shared" si="398"/>
        <v>0.96147505943347544</v>
      </c>
      <c r="L981" s="30">
        <f t="shared" si="399"/>
        <v>0.98499999999999999</v>
      </c>
      <c r="M981" s="27">
        <f>J981/'I Disease Parameters'!$E$12</f>
        <v>0.14811274085975007</v>
      </c>
      <c r="N981" s="27">
        <f>K981/'I Disease Parameters'!$E$13</f>
        <v>4.8073752971673774E-2</v>
      </c>
      <c r="O981" s="27">
        <f>L981/'I Disease Parameters'!$E$13</f>
        <v>4.9250000000000002E-2</v>
      </c>
      <c r="P981" s="27">
        <f>(1-L981)/'I Disease Parameters'!$E$13</f>
        <v>7.5000000000000067E-4</v>
      </c>
      <c r="Q981" s="19" t="str">
        <f t="shared" si="378"/>
        <v/>
      </c>
      <c r="R981" s="17" t="str">
        <f t="shared" si="379"/>
        <v/>
      </c>
      <c r="S981" s="17" t="str">
        <f t="shared" si="380"/>
        <v/>
      </c>
      <c r="T981" s="17" t="str">
        <f t="shared" si="381"/>
        <v/>
      </c>
      <c r="U981" s="17" t="str">
        <f t="shared" si="382"/>
        <v/>
      </c>
      <c r="V981" s="17" t="str">
        <f t="shared" si="383"/>
        <v/>
      </c>
      <c r="W981" s="17" t="str">
        <f t="shared" si="384"/>
        <v/>
      </c>
      <c r="X981" s="18" t="str">
        <f t="shared" si="375"/>
        <v/>
      </c>
      <c r="Y981" s="17" t="str">
        <f t="shared" si="385"/>
        <v/>
      </c>
      <c r="Z981" s="17" t="str">
        <f t="shared" si="386"/>
        <v/>
      </c>
      <c r="AA981" s="17" t="str">
        <f t="shared" si="387"/>
        <v/>
      </c>
      <c r="AB981" s="17" t="str">
        <f t="shared" si="388"/>
        <v/>
      </c>
      <c r="AC981" s="17" t="str">
        <f t="shared" si="389"/>
        <v/>
      </c>
      <c r="AD981" s="18" t="str">
        <f t="shared" si="390"/>
        <v/>
      </c>
      <c r="AE981" s="19" t="str">
        <f>IF($B981&gt;$C$1,"",p_2*$Q980*($S980/$W980)+p_3*$Q980*($T980/$W980))</f>
        <v/>
      </c>
      <c r="AF981" s="17" t="str">
        <f>IF($B981&gt;$C$1,"",p_4*$R980)</f>
        <v/>
      </c>
      <c r="AG981" s="17" t="str">
        <f>IF($B981&gt;$C$1,"",p_5*$R980)</f>
        <v/>
      </c>
      <c r="AH981" s="18" t="str">
        <f t="shared" si="391"/>
        <v/>
      </c>
      <c r="AI981" s="72"/>
      <c r="AJ981" s="73"/>
      <c r="AK981" s="73"/>
      <c r="AL981" s="72"/>
      <c r="AM981" s="73"/>
      <c r="AN981" s="73">
        <f t="shared" si="392"/>
        <v>518</v>
      </c>
      <c r="AO981" s="19" t="str">
        <f t="shared" ca="1" si="393"/>
        <v>-</v>
      </c>
      <c r="AP981" s="17" t="str">
        <f t="shared" ca="1" si="394"/>
        <v>-</v>
      </c>
      <c r="AQ981" s="17" t="str">
        <f t="shared" ca="1" si="395"/>
        <v>-</v>
      </c>
      <c r="AR981" s="66" t="str">
        <f t="shared" ca="1" si="396"/>
        <v>-</v>
      </c>
    </row>
    <row r="982" spans="1:44" s="1" customFormat="1" ht="12" x14ac:dyDescent="0.35">
      <c r="A982" s="84"/>
      <c r="B982" s="40" t="str">
        <f t="shared" si="376"/>
        <v/>
      </c>
      <c r="C982" s="41" t="str">
        <f t="shared" si="377"/>
        <v/>
      </c>
      <c r="D982" s="28">
        <f>'I Disease Parameters'!$E$6/(1000*365)</f>
        <v>2.4383561643835616E-5</v>
      </c>
      <c r="E982" s="28">
        <f>'I Disease Parameters'!$E$7/(1000*365)</f>
        <v>1.3698630136986302E-5</v>
      </c>
      <c r="F982" s="27">
        <f>(1-'I Disease Parameters'!$E$8)/'I Disease Parameters'!$E$10</f>
        <v>0.16200000000000001</v>
      </c>
      <c r="G982" s="27">
        <f>'I Disease Parameters'!$E$8/'I Disease Parameters'!$E$11</f>
        <v>3.7999999999999999E-2</v>
      </c>
      <c r="H982" s="27">
        <f>1/'I Disease Parameters'!$E$12</f>
        <v>0.05</v>
      </c>
      <c r="I982" s="27">
        <f>'I Disease Parameters'!$E$9/'I Disease Parameters'!$E$14</f>
        <v>0</v>
      </c>
      <c r="J982" s="82">
        <f t="shared" si="397"/>
        <v>2.9622548171950012</v>
      </c>
      <c r="K982" s="60">
        <f t="shared" si="398"/>
        <v>0.96147505943347544</v>
      </c>
      <c r="L982" s="30">
        <f t="shared" si="399"/>
        <v>0.98499999999999999</v>
      </c>
      <c r="M982" s="27">
        <f>J982/'I Disease Parameters'!$E$12</f>
        <v>0.14811274085975007</v>
      </c>
      <c r="N982" s="27">
        <f>K982/'I Disease Parameters'!$E$13</f>
        <v>4.8073752971673774E-2</v>
      </c>
      <c r="O982" s="27">
        <f>L982/'I Disease Parameters'!$E$13</f>
        <v>4.9250000000000002E-2</v>
      </c>
      <c r="P982" s="27">
        <f>(1-L982)/'I Disease Parameters'!$E$13</f>
        <v>7.5000000000000067E-4</v>
      </c>
      <c r="Q982" s="19" t="str">
        <f t="shared" si="378"/>
        <v/>
      </c>
      <c r="R982" s="17" t="str">
        <f t="shared" si="379"/>
        <v/>
      </c>
      <c r="S982" s="17" t="str">
        <f t="shared" si="380"/>
        <v/>
      </c>
      <c r="T982" s="17" t="str">
        <f t="shared" si="381"/>
        <v/>
      </c>
      <c r="U982" s="17" t="str">
        <f t="shared" si="382"/>
        <v/>
      </c>
      <c r="V982" s="17" t="str">
        <f t="shared" si="383"/>
        <v/>
      </c>
      <c r="W982" s="17" t="str">
        <f t="shared" si="384"/>
        <v/>
      </c>
      <c r="X982" s="18" t="str">
        <f t="shared" si="375"/>
        <v/>
      </c>
      <c r="Y982" s="17" t="str">
        <f t="shared" si="385"/>
        <v/>
      </c>
      <c r="Z982" s="17" t="str">
        <f t="shared" si="386"/>
        <v/>
      </c>
      <c r="AA982" s="17" t="str">
        <f t="shared" si="387"/>
        <v/>
      </c>
      <c r="AB982" s="17" t="str">
        <f t="shared" si="388"/>
        <v/>
      </c>
      <c r="AC982" s="17" t="str">
        <f t="shared" si="389"/>
        <v/>
      </c>
      <c r="AD982" s="18" t="str">
        <f t="shared" si="390"/>
        <v/>
      </c>
      <c r="AE982" s="19" t="str">
        <f>IF($B982&gt;$C$1,"",p_2*$Q981*($S981/$W981)+p_3*$Q981*($T981/$W981))</f>
        <v/>
      </c>
      <c r="AF982" s="17" t="str">
        <f>IF($B982&gt;$C$1,"",p_4*$R981)</f>
        <v/>
      </c>
      <c r="AG982" s="17" t="str">
        <f>IF($B982&gt;$C$1,"",p_5*$R981)</f>
        <v/>
      </c>
      <c r="AH982" s="18" t="str">
        <f t="shared" si="391"/>
        <v/>
      </c>
      <c r="AI982" s="72"/>
      <c r="AJ982" s="73"/>
      <c r="AK982" s="73"/>
      <c r="AL982" s="72"/>
      <c r="AM982" s="73"/>
      <c r="AN982" s="73">
        <f t="shared" si="392"/>
        <v>518</v>
      </c>
      <c r="AO982" s="19" t="str">
        <f t="shared" ca="1" si="393"/>
        <v>-</v>
      </c>
      <c r="AP982" s="17" t="str">
        <f t="shared" ca="1" si="394"/>
        <v>-</v>
      </c>
      <c r="AQ982" s="17" t="str">
        <f t="shared" ca="1" si="395"/>
        <v>-</v>
      </c>
      <c r="AR982" s="66" t="str">
        <f t="shared" ca="1" si="396"/>
        <v>-</v>
      </c>
    </row>
    <row r="983" spans="1:44" s="1" customFormat="1" ht="12" x14ac:dyDescent="0.35">
      <c r="A983" s="84"/>
      <c r="B983" s="40" t="str">
        <f t="shared" si="376"/>
        <v/>
      </c>
      <c r="C983" s="41" t="str">
        <f t="shared" si="377"/>
        <v/>
      </c>
      <c r="D983" s="28">
        <f>'I Disease Parameters'!$E$6/(1000*365)</f>
        <v>2.4383561643835616E-5</v>
      </c>
      <c r="E983" s="28">
        <f>'I Disease Parameters'!$E$7/(1000*365)</f>
        <v>1.3698630136986302E-5</v>
      </c>
      <c r="F983" s="27">
        <f>(1-'I Disease Parameters'!$E$8)/'I Disease Parameters'!$E$10</f>
        <v>0.16200000000000001</v>
      </c>
      <c r="G983" s="27">
        <f>'I Disease Parameters'!$E$8/'I Disease Parameters'!$E$11</f>
        <v>3.7999999999999999E-2</v>
      </c>
      <c r="H983" s="27">
        <f>1/'I Disease Parameters'!$E$12</f>
        <v>0.05</v>
      </c>
      <c r="I983" s="27">
        <f>'I Disease Parameters'!$E$9/'I Disease Parameters'!$E$14</f>
        <v>0</v>
      </c>
      <c r="J983" s="82">
        <f t="shared" si="397"/>
        <v>2.9622548171950012</v>
      </c>
      <c r="K983" s="60">
        <f t="shared" si="398"/>
        <v>0.96147505943347544</v>
      </c>
      <c r="L983" s="30">
        <f t="shared" si="399"/>
        <v>0.98499999999999999</v>
      </c>
      <c r="M983" s="27">
        <f>J983/'I Disease Parameters'!$E$12</f>
        <v>0.14811274085975007</v>
      </c>
      <c r="N983" s="27">
        <f>K983/'I Disease Parameters'!$E$13</f>
        <v>4.8073752971673774E-2</v>
      </c>
      <c r="O983" s="27">
        <f>L983/'I Disease Parameters'!$E$13</f>
        <v>4.9250000000000002E-2</v>
      </c>
      <c r="P983" s="27">
        <f>(1-L983)/'I Disease Parameters'!$E$13</f>
        <v>7.5000000000000067E-4</v>
      </c>
      <c r="Q983" s="19" t="str">
        <f t="shared" si="378"/>
        <v/>
      </c>
      <c r="R983" s="17" t="str">
        <f t="shared" si="379"/>
        <v/>
      </c>
      <c r="S983" s="17" t="str">
        <f t="shared" si="380"/>
        <v/>
      </c>
      <c r="T983" s="17" t="str">
        <f t="shared" si="381"/>
        <v/>
      </c>
      <c r="U983" s="17" t="str">
        <f t="shared" si="382"/>
        <v/>
      </c>
      <c r="V983" s="17" t="str">
        <f t="shared" si="383"/>
        <v/>
      </c>
      <c r="W983" s="17" t="str">
        <f t="shared" si="384"/>
        <v/>
      </c>
      <c r="X983" s="18" t="str">
        <f t="shared" si="375"/>
        <v/>
      </c>
      <c r="Y983" s="17" t="str">
        <f t="shared" si="385"/>
        <v/>
      </c>
      <c r="Z983" s="17" t="str">
        <f t="shared" si="386"/>
        <v/>
      </c>
      <c r="AA983" s="17" t="str">
        <f t="shared" si="387"/>
        <v/>
      </c>
      <c r="AB983" s="17" t="str">
        <f t="shared" si="388"/>
        <v/>
      </c>
      <c r="AC983" s="17" t="str">
        <f t="shared" si="389"/>
        <v/>
      </c>
      <c r="AD983" s="18" t="str">
        <f t="shared" si="390"/>
        <v/>
      </c>
      <c r="AE983" s="19" t="str">
        <f>IF($B983&gt;$C$1,"",p_2*$Q982*($S982/$W982)+p_3*$Q982*($T982/$W982))</f>
        <v/>
      </c>
      <c r="AF983" s="17" t="str">
        <f>IF($B983&gt;$C$1,"",p_4*$R982)</f>
        <v/>
      </c>
      <c r="AG983" s="17" t="str">
        <f>IF($B983&gt;$C$1,"",p_5*$R982)</f>
        <v/>
      </c>
      <c r="AH983" s="18" t="str">
        <f t="shared" si="391"/>
        <v/>
      </c>
      <c r="AI983" s="72"/>
      <c r="AJ983" s="73"/>
      <c r="AK983" s="73"/>
      <c r="AL983" s="72"/>
      <c r="AM983" s="73"/>
      <c r="AN983" s="73">
        <f t="shared" si="392"/>
        <v>518</v>
      </c>
      <c r="AO983" s="19" t="str">
        <f t="shared" ca="1" si="393"/>
        <v>-</v>
      </c>
      <c r="AP983" s="17" t="str">
        <f t="shared" ca="1" si="394"/>
        <v>-</v>
      </c>
      <c r="AQ983" s="17" t="str">
        <f t="shared" ca="1" si="395"/>
        <v>-</v>
      </c>
      <c r="AR983" s="66" t="str">
        <f t="shared" ca="1" si="396"/>
        <v>-</v>
      </c>
    </row>
    <row r="984" spans="1:44" s="1" customFormat="1" ht="12" x14ac:dyDescent="0.35">
      <c r="A984" s="84"/>
      <c r="B984" s="40" t="str">
        <f t="shared" si="376"/>
        <v/>
      </c>
      <c r="C984" s="41" t="str">
        <f t="shared" si="377"/>
        <v/>
      </c>
      <c r="D984" s="28">
        <f>'I Disease Parameters'!$E$6/(1000*365)</f>
        <v>2.4383561643835616E-5</v>
      </c>
      <c r="E984" s="28">
        <f>'I Disease Parameters'!$E$7/(1000*365)</f>
        <v>1.3698630136986302E-5</v>
      </c>
      <c r="F984" s="27">
        <f>(1-'I Disease Parameters'!$E$8)/'I Disease Parameters'!$E$10</f>
        <v>0.16200000000000001</v>
      </c>
      <c r="G984" s="27">
        <f>'I Disease Parameters'!$E$8/'I Disease Parameters'!$E$11</f>
        <v>3.7999999999999999E-2</v>
      </c>
      <c r="H984" s="27">
        <f>1/'I Disease Parameters'!$E$12</f>
        <v>0.05</v>
      </c>
      <c r="I984" s="27">
        <f>'I Disease Parameters'!$E$9/'I Disease Parameters'!$E$14</f>
        <v>0</v>
      </c>
      <c r="J984" s="82">
        <f t="shared" si="397"/>
        <v>2.9622548171950012</v>
      </c>
      <c r="K984" s="60">
        <f t="shared" si="398"/>
        <v>0.96147505943347544</v>
      </c>
      <c r="L984" s="30">
        <f t="shared" si="399"/>
        <v>0.98499999999999999</v>
      </c>
      <c r="M984" s="27">
        <f>J984/'I Disease Parameters'!$E$12</f>
        <v>0.14811274085975007</v>
      </c>
      <c r="N984" s="27">
        <f>K984/'I Disease Parameters'!$E$13</f>
        <v>4.8073752971673774E-2</v>
      </c>
      <c r="O984" s="27">
        <f>L984/'I Disease Parameters'!$E$13</f>
        <v>4.9250000000000002E-2</v>
      </c>
      <c r="P984" s="27">
        <f>(1-L984)/'I Disease Parameters'!$E$13</f>
        <v>7.5000000000000067E-4</v>
      </c>
      <c r="Q984" s="19" t="str">
        <f t="shared" si="378"/>
        <v/>
      </c>
      <c r="R984" s="17" t="str">
        <f t="shared" si="379"/>
        <v/>
      </c>
      <c r="S984" s="17" t="str">
        <f t="shared" si="380"/>
        <v/>
      </c>
      <c r="T984" s="17" t="str">
        <f t="shared" si="381"/>
        <v/>
      </c>
      <c r="U984" s="17" t="str">
        <f t="shared" si="382"/>
        <v/>
      </c>
      <c r="V984" s="17" t="str">
        <f t="shared" si="383"/>
        <v/>
      </c>
      <c r="W984" s="17" t="str">
        <f t="shared" si="384"/>
        <v/>
      </c>
      <c r="X984" s="18" t="str">
        <f t="shared" si="375"/>
        <v/>
      </c>
      <c r="Y984" s="17" t="str">
        <f t="shared" si="385"/>
        <v/>
      </c>
      <c r="Z984" s="17" t="str">
        <f t="shared" si="386"/>
        <v/>
      </c>
      <c r="AA984" s="17" t="str">
        <f t="shared" si="387"/>
        <v/>
      </c>
      <c r="AB984" s="17" t="str">
        <f t="shared" si="388"/>
        <v/>
      </c>
      <c r="AC984" s="17" t="str">
        <f t="shared" si="389"/>
        <v/>
      </c>
      <c r="AD984" s="18" t="str">
        <f t="shared" si="390"/>
        <v/>
      </c>
      <c r="AE984" s="19" t="str">
        <f>IF($B984&gt;$C$1,"",p_2*$Q983*($S983/$W983)+p_3*$Q983*($T983/$W983))</f>
        <v/>
      </c>
      <c r="AF984" s="17" t="str">
        <f>IF($B984&gt;$C$1,"",p_4*$R983)</f>
        <v/>
      </c>
      <c r="AG984" s="17" t="str">
        <f>IF($B984&gt;$C$1,"",p_5*$R983)</f>
        <v/>
      </c>
      <c r="AH984" s="18" t="str">
        <f t="shared" si="391"/>
        <v/>
      </c>
      <c r="AI984" s="72"/>
      <c r="AJ984" s="73"/>
      <c r="AK984" s="73"/>
      <c r="AL984" s="72"/>
      <c r="AM984" s="73"/>
      <c r="AN984" s="73">
        <f t="shared" si="392"/>
        <v>518</v>
      </c>
      <c r="AO984" s="19" t="str">
        <f t="shared" ca="1" si="393"/>
        <v>-</v>
      </c>
      <c r="AP984" s="17" t="str">
        <f t="shared" ca="1" si="394"/>
        <v>-</v>
      </c>
      <c r="AQ984" s="17" t="str">
        <f t="shared" ca="1" si="395"/>
        <v>-</v>
      </c>
      <c r="AR984" s="66" t="str">
        <f t="shared" ca="1" si="396"/>
        <v>-</v>
      </c>
    </row>
    <row r="985" spans="1:44" s="1" customFormat="1" ht="12" x14ac:dyDescent="0.35">
      <c r="A985" s="84"/>
      <c r="B985" s="40" t="str">
        <f t="shared" si="376"/>
        <v/>
      </c>
      <c r="C985" s="41" t="str">
        <f t="shared" si="377"/>
        <v/>
      </c>
      <c r="D985" s="28">
        <f>'I Disease Parameters'!$E$6/(1000*365)</f>
        <v>2.4383561643835616E-5</v>
      </c>
      <c r="E985" s="28">
        <f>'I Disease Parameters'!$E$7/(1000*365)</f>
        <v>1.3698630136986302E-5</v>
      </c>
      <c r="F985" s="27">
        <f>(1-'I Disease Parameters'!$E$8)/'I Disease Parameters'!$E$10</f>
        <v>0.16200000000000001</v>
      </c>
      <c r="G985" s="27">
        <f>'I Disease Parameters'!$E$8/'I Disease Parameters'!$E$11</f>
        <v>3.7999999999999999E-2</v>
      </c>
      <c r="H985" s="27">
        <f>1/'I Disease Parameters'!$E$12</f>
        <v>0.05</v>
      </c>
      <c r="I985" s="27">
        <f>'I Disease Parameters'!$E$9/'I Disease Parameters'!$E$14</f>
        <v>0</v>
      </c>
      <c r="J985" s="82">
        <f t="shared" si="397"/>
        <v>2.9622548171950012</v>
      </c>
      <c r="K985" s="60">
        <f t="shared" si="398"/>
        <v>0.96147505943347544</v>
      </c>
      <c r="L985" s="30">
        <f t="shared" si="399"/>
        <v>0.98499999999999999</v>
      </c>
      <c r="M985" s="27">
        <f>J985/'I Disease Parameters'!$E$12</f>
        <v>0.14811274085975007</v>
      </c>
      <c r="N985" s="27">
        <f>K985/'I Disease Parameters'!$E$13</f>
        <v>4.8073752971673774E-2</v>
      </c>
      <c r="O985" s="27">
        <f>L985/'I Disease Parameters'!$E$13</f>
        <v>4.9250000000000002E-2</v>
      </c>
      <c r="P985" s="27">
        <f>(1-L985)/'I Disease Parameters'!$E$13</f>
        <v>7.5000000000000067E-4</v>
      </c>
      <c r="Q985" s="19" t="str">
        <f t="shared" si="378"/>
        <v/>
      </c>
      <c r="R985" s="17" t="str">
        <f t="shared" si="379"/>
        <v/>
      </c>
      <c r="S985" s="17" t="str">
        <f t="shared" si="380"/>
        <v/>
      </c>
      <c r="T985" s="17" t="str">
        <f t="shared" si="381"/>
        <v/>
      </c>
      <c r="U985" s="17" t="str">
        <f t="shared" si="382"/>
        <v/>
      </c>
      <c r="V985" s="17" t="str">
        <f t="shared" si="383"/>
        <v/>
      </c>
      <c r="W985" s="17" t="str">
        <f t="shared" si="384"/>
        <v/>
      </c>
      <c r="X985" s="18" t="str">
        <f t="shared" si="375"/>
        <v/>
      </c>
      <c r="Y985" s="17" t="str">
        <f t="shared" si="385"/>
        <v/>
      </c>
      <c r="Z985" s="17" t="str">
        <f t="shared" si="386"/>
        <v/>
      </c>
      <c r="AA985" s="17" t="str">
        <f t="shared" si="387"/>
        <v/>
      </c>
      <c r="AB985" s="17" t="str">
        <f t="shared" si="388"/>
        <v/>
      </c>
      <c r="AC985" s="17" t="str">
        <f t="shared" si="389"/>
        <v/>
      </c>
      <c r="AD985" s="18" t="str">
        <f t="shared" si="390"/>
        <v/>
      </c>
      <c r="AE985" s="19" t="str">
        <f>IF($B985&gt;$C$1,"",p_2*$Q984*($S984/$W984)+p_3*$Q984*($T984/$W984))</f>
        <v/>
      </c>
      <c r="AF985" s="17" t="str">
        <f>IF($B985&gt;$C$1,"",p_4*$R984)</f>
        <v/>
      </c>
      <c r="AG985" s="17" t="str">
        <f>IF($B985&gt;$C$1,"",p_5*$R984)</f>
        <v/>
      </c>
      <c r="AH985" s="18" t="str">
        <f t="shared" si="391"/>
        <v/>
      </c>
      <c r="AI985" s="72"/>
      <c r="AJ985" s="73"/>
      <c r="AK985" s="73"/>
      <c r="AL985" s="72"/>
      <c r="AM985" s="73"/>
      <c r="AN985" s="73">
        <f t="shared" si="392"/>
        <v>518</v>
      </c>
      <c r="AO985" s="19" t="str">
        <f t="shared" ca="1" si="393"/>
        <v>-</v>
      </c>
      <c r="AP985" s="17" t="str">
        <f t="shared" ca="1" si="394"/>
        <v>-</v>
      </c>
      <c r="AQ985" s="17" t="str">
        <f t="shared" ca="1" si="395"/>
        <v>-</v>
      </c>
      <c r="AR985" s="66" t="str">
        <f t="shared" ca="1" si="396"/>
        <v>-</v>
      </c>
    </row>
    <row r="986" spans="1:44" s="1" customFormat="1" ht="12" x14ac:dyDescent="0.35">
      <c r="A986" s="84"/>
      <c r="B986" s="40" t="str">
        <f t="shared" si="376"/>
        <v/>
      </c>
      <c r="C986" s="41" t="str">
        <f t="shared" si="377"/>
        <v/>
      </c>
      <c r="D986" s="28">
        <f>'I Disease Parameters'!$E$6/(1000*365)</f>
        <v>2.4383561643835616E-5</v>
      </c>
      <c r="E986" s="28">
        <f>'I Disease Parameters'!$E$7/(1000*365)</f>
        <v>1.3698630136986302E-5</v>
      </c>
      <c r="F986" s="27">
        <f>(1-'I Disease Parameters'!$E$8)/'I Disease Parameters'!$E$10</f>
        <v>0.16200000000000001</v>
      </c>
      <c r="G986" s="27">
        <f>'I Disease Parameters'!$E$8/'I Disease Parameters'!$E$11</f>
        <v>3.7999999999999999E-2</v>
      </c>
      <c r="H986" s="27">
        <f>1/'I Disease Parameters'!$E$12</f>
        <v>0.05</v>
      </c>
      <c r="I986" s="27">
        <f>'I Disease Parameters'!$E$9/'I Disease Parameters'!$E$14</f>
        <v>0</v>
      </c>
      <c r="J986" s="82">
        <f t="shared" si="397"/>
        <v>2.9622548171950012</v>
      </c>
      <c r="K986" s="60">
        <f t="shared" si="398"/>
        <v>0.96147505943347544</v>
      </c>
      <c r="L986" s="30">
        <f t="shared" si="399"/>
        <v>0.98499999999999999</v>
      </c>
      <c r="M986" s="27">
        <f>J986/'I Disease Parameters'!$E$12</f>
        <v>0.14811274085975007</v>
      </c>
      <c r="N986" s="27">
        <f>K986/'I Disease Parameters'!$E$13</f>
        <v>4.8073752971673774E-2</v>
      </c>
      <c r="O986" s="27">
        <f>L986/'I Disease Parameters'!$E$13</f>
        <v>4.9250000000000002E-2</v>
      </c>
      <c r="P986" s="27">
        <f>(1-L986)/'I Disease Parameters'!$E$13</f>
        <v>7.5000000000000067E-4</v>
      </c>
      <c r="Q986" s="19" t="str">
        <f t="shared" si="378"/>
        <v/>
      </c>
      <c r="R986" s="17" t="str">
        <f t="shared" si="379"/>
        <v/>
      </c>
      <c r="S986" s="17" t="str">
        <f t="shared" si="380"/>
        <v/>
      </c>
      <c r="T986" s="17" t="str">
        <f t="shared" si="381"/>
        <v/>
      </c>
      <c r="U986" s="17" t="str">
        <f t="shared" si="382"/>
        <v/>
      </c>
      <c r="V986" s="17" t="str">
        <f t="shared" si="383"/>
        <v/>
      </c>
      <c r="W986" s="17" t="str">
        <f t="shared" si="384"/>
        <v/>
      </c>
      <c r="X986" s="18" t="str">
        <f t="shared" si="375"/>
        <v/>
      </c>
      <c r="Y986" s="17" t="str">
        <f t="shared" si="385"/>
        <v/>
      </c>
      <c r="Z986" s="17" t="str">
        <f t="shared" si="386"/>
        <v/>
      </c>
      <c r="AA986" s="17" t="str">
        <f t="shared" si="387"/>
        <v/>
      </c>
      <c r="AB986" s="17" t="str">
        <f t="shared" si="388"/>
        <v/>
      </c>
      <c r="AC986" s="17" t="str">
        <f t="shared" si="389"/>
        <v/>
      </c>
      <c r="AD986" s="18" t="str">
        <f t="shared" si="390"/>
        <v/>
      </c>
      <c r="AE986" s="19" t="str">
        <f>IF($B986&gt;$C$1,"",p_2*$Q985*($S985/$W985)+p_3*$Q985*($T985/$W985))</f>
        <v/>
      </c>
      <c r="AF986" s="17" t="str">
        <f>IF($B986&gt;$C$1,"",p_4*$R985)</f>
        <v/>
      </c>
      <c r="AG986" s="17" t="str">
        <f>IF($B986&gt;$C$1,"",p_5*$R985)</f>
        <v/>
      </c>
      <c r="AH986" s="18" t="str">
        <f t="shared" si="391"/>
        <v/>
      </c>
      <c r="AI986" s="72"/>
      <c r="AJ986" s="73"/>
      <c r="AK986" s="73"/>
      <c r="AL986" s="72"/>
      <c r="AM986" s="73"/>
      <c r="AN986" s="73">
        <f t="shared" si="392"/>
        <v>518</v>
      </c>
      <c r="AO986" s="19" t="str">
        <f t="shared" ca="1" si="393"/>
        <v>-</v>
      </c>
      <c r="AP986" s="17" t="str">
        <f t="shared" ca="1" si="394"/>
        <v>-</v>
      </c>
      <c r="AQ986" s="17" t="str">
        <f t="shared" ca="1" si="395"/>
        <v>-</v>
      </c>
      <c r="AR986" s="66" t="str">
        <f t="shared" ca="1" si="396"/>
        <v>-</v>
      </c>
    </row>
    <row r="987" spans="1:44" s="1" customFormat="1" ht="12" x14ac:dyDescent="0.35">
      <c r="A987" s="84"/>
      <c r="B987" s="40" t="str">
        <f t="shared" si="376"/>
        <v/>
      </c>
      <c r="C987" s="41" t="str">
        <f t="shared" si="377"/>
        <v/>
      </c>
      <c r="D987" s="28">
        <f>'I Disease Parameters'!$E$6/(1000*365)</f>
        <v>2.4383561643835616E-5</v>
      </c>
      <c r="E987" s="28">
        <f>'I Disease Parameters'!$E$7/(1000*365)</f>
        <v>1.3698630136986302E-5</v>
      </c>
      <c r="F987" s="27">
        <f>(1-'I Disease Parameters'!$E$8)/'I Disease Parameters'!$E$10</f>
        <v>0.16200000000000001</v>
      </c>
      <c r="G987" s="27">
        <f>'I Disease Parameters'!$E$8/'I Disease Parameters'!$E$11</f>
        <v>3.7999999999999999E-2</v>
      </c>
      <c r="H987" s="27">
        <f>1/'I Disease Parameters'!$E$12</f>
        <v>0.05</v>
      </c>
      <c r="I987" s="27">
        <f>'I Disease Parameters'!$E$9/'I Disease Parameters'!$E$14</f>
        <v>0</v>
      </c>
      <c r="J987" s="82">
        <f t="shared" si="397"/>
        <v>2.9622548171950012</v>
      </c>
      <c r="K987" s="60">
        <f t="shared" si="398"/>
        <v>0.96147505943347544</v>
      </c>
      <c r="L987" s="30">
        <f t="shared" si="399"/>
        <v>0.98499999999999999</v>
      </c>
      <c r="M987" s="27">
        <f>J987/'I Disease Parameters'!$E$12</f>
        <v>0.14811274085975007</v>
      </c>
      <c r="N987" s="27">
        <f>K987/'I Disease Parameters'!$E$13</f>
        <v>4.8073752971673774E-2</v>
      </c>
      <c r="O987" s="27">
        <f>L987/'I Disease Parameters'!$E$13</f>
        <v>4.9250000000000002E-2</v>
      </c>
      <c r="P987" s="27">
        <f>(1-L987)/'I Disease Parameters'!$E$13</f>
        <v>7.5000000000000067E-4</v>
      </c>
      <c r="Q987" s="19" t="str">
        <f t="shared" si="378"/>
        <v/>
      </c>
      <c r="R987" s="17" t="str">
        <f t="shared" si="379"/>
        <v/>
      </c>
      <c r="S987" s="17" t="str">
        <f t="shared" si="380"/>
        <v/>
      </c>
      <c r="T987" s="17" t="str">
        <f t="shared" si="381"/>
        <v/>
      </c>
      <c r="U987" s="17" t="str">
        <f t="shared" si="382"/>
        <v/>
      </c>
      <c r="V987" s="17" t="str">
        <f t="shared" si="383"/>
        <v/>
      </c>
      <c r="W987" s="17" t="str">
        <f t="shared" si="384"/>
        <v/>
      </c>
      <c r="X987" s="18" t="str">
        <f t="shared" si="375"/>
        <v/>
      </c>
      <c r="Y987" s="17" t="str">
        <f t="shared" si="385"/>
        <v/>
      </c>
      <c r="Z987" s="17" t="str">
        <f t="shared" si="386"/>
        <v/>
      </c>
      <c r="AA987" s="17" t="str">
        <f t="shared" si="387"/>
        <v/>
      </c>
      <c r="AB987" s="17" t="str">
        <f t="shared" si="388"/>
        <v/>
      </c>
      <c r="AC987" s="17" t="str">
        <f t="shared" si="389"/>
        <v/>
      </c>
      <c r="AD987" s="18" t="str">
        <f t="shared" si="390"/>
        <v/>
      </c>
      <c r="AE987" s="19" t="str">
        <f>IF($B987&gt;$C$1,"",p_2*$Q986*($S986/$W986)+p_3*$Q986*($T986/$W986))</f>
        <v/>
      </c>
      <c r="AF987" s="17" t="str">
        <f>IF($B987&gt;$C$1,"",p_4*$R986)</f>
        <v/>
      </c>
      <c r="AG987" s="17" t="str">
        <f>IF($B987&gt;$C$1,"",p_5*$R986)</f>
        <v/>
      </c>
      <c r="AH987" s="18" t="str">
        <f t="shared" si="391"/>
        <v/>
      </c>
      <c r="AI987" s="72"/>
      <c r="AJ987" s="73"/>
      <c r="AK987" s="73"/>
      <c r="AL987" s="72"/>
      <c r="AM987" s="73"/>
      <c r="AN987" s="73">
        <f t="shared" si="392"/>
        <v>518</v>
      </c>
      <c r="AO987" s="19" t="str">
        <f t="shared" ca="1" si="393"/>
        <v>-</v>
      </c>
      <c r="AP987" s="17" t="str">
        <f t="shared" ca="1" si="394"/>
        <v>-</v>
      </c>
      <c r="AQ987" s="17" t="str">
        <f t="shared" ca="1" si="395"/>
        <v>-</v>
      </c>
      <c r="AR987" s="66" t="str">
        <f t="shared" ca="1" si="396"/>
        <v>-</v>
      </c>
    </row>
    <row r="988" spans="1:44" s="1" customFormat="1" ht="12" x14ac:dyDescent="0.35">
      <c r="A988" s="84"/>
      <c r="B988" s="40" t="str">
        <f t="shared" si="376"/>
        <v/>
      </c>
      <c r="C988" s="41" t="str">
        <f t="shared" si="377"/>
        <v/>
      </c>
      <c r="D988" s="28">
        <f>'I Disease Parameters'!$E$6/(1000*365)</f>
        <v>2.4383561643835616E-5</v>
      </c>
      <c r="E988" s="28">
        <f>'I Disease Parameters'!$E$7/(1000*365)</f>
        <v>1.3698630136986302E-5</v>
      </c>
      <c r="F988" s="27">
        <f>(1-'I Disease Parameters'!$E$8)/'I Disease Parameters'!$E$10</f>
        <v>0.16200000000000001</v>
      </c>
      <c r="G988" s="27">
        <f>'I Disease Parameters'!$E$8/'I Disease Parameters'!$E$11</f>
        <v>3.7999999999999999E-2</v>
      </c>
      <c r="H988" s="27">
        <f>1/'I Disease Parameters'!$E$12</f>
        <v>0.05</v>
      </c>
      <c r="I988" s="27">
        <f>'I Disease Parameters'!$E$9/'I Disease Parameters'!$E$14</f>
        <v>0</v>
      </c>
      <c r="J988" s="82">
        <f t="shared" si="397"/>
        <v>2.9622548171950012</v>
      </c>
      <c r="K988" s="60">
        <f t="shared" si="398"/>
        <v>0.96147505943347544</v>
      </c>
      <c r="L988" s="30">
        <f t="shared" si="399"/>
        <v>0.98499999999999999</v>
      </c>
      <c r="M988" s="27">
        <f>J988/'I Disease Parameters'!$E$12</f>
        <v>0.14811274085975007</v>
      </c>
      <c r="N988" s="27">
        <f>K988/'I Disease Parameters'!$E$13</f>
        <v>4.8073752971673774E-2</v>
      </c>
      <c r="O988" s="27">
        <f>L988/'I Disease Parameters'!$E$13</f>
        <v>4.9250000000000002E-2</v>
      </c>
      <c r="P988" s="27">
        <f>(1-L988)/'I Disease Parameters'!$E$13</f>
        <v>7.5000000000000067E-4</v>
      </c>
      <c r="Q988" s="19" t="str">
        <f t="shared" si="378"/>
        <v/>
      </c>
      <c r="R988" s="17" t="str">
        <f t="shared" si="379"/>
        <v/>
      </c>
      <c r="S988" s="17" t="str">
        <f t="shared" si="380"/>
        <v/>
      </c>
      <c r="T988" s="17" t="str">
        <f t="shared" si="381"/>
        <v/>
      </c>
      <c r="U988" s="17" t="str">
        <f t="shared" si="382"/>
        <v/>
      </c>
      <c r="V988" s="17" t="str">
        <f t="shared" si="383"/>
        <v/>
      </c>
      <c r="W988" s="17" t="str">
        <f t="shared" si="384"/>
        <v/>
      </c>
      <c r="X988" s="18" t="str">
        <f t="shared" si="375"/>
        <v/>
      </c>
      <c r="Y988" s="17" t="str">
        <f t="shared" si="385"/>
        <v/>
      </c>
      <c r="Z988" s="17" t="str">
        <f t="shared" si="386"/>
        <v/>
      </c>
      <c r="AA988" s="17" t="str">
        <f t="shared" si="387"/>
        <v/>
      </c>
      <c r="AB988" s="17" t="str">
        <f t="shared" si="388"/>
        <v/>
      </c>
      <c r="AC988" s="17" t="str">
        <f t="shared" si="389"/>
        <v/>
      </c>
      <c r="AD988" s="18" t="str">
        <f t="shared" si="390"/>
        <v/>
      </c>
      <c r="AE988" s="19" t="str">
        <f>IF($B988&gt;$C$1,"",p_2*$Q987*($S987/$W987)+p_3*$Q987*($T987/$W987))</f>
        <v/>
      </c>
      <c r="AF988" s="17" t="str">
        <f>IF($B988&gt;$C$1,"",p_4*$R987)</f>
        <v/>
      </c>
      <c r="AG988" s="17" t="str">
        <f>IF($B988&gt;$C$1,"",p_5*$R987)</f>
        <v/>
      </c>
      <c r="AH988" s="18" t="str">
        <f t="shared" si="391"/>
        <v/>
      </c>
      <c r="AI988" s="72"/>
      <c r="AJ988" s="73"/>
      <c r="AK988" s="73"/>
      <c r="AL988" s="72"/>
      <c r="AM988" s="73"/>
      <c r="AN988" s="73">
        <f t="shared" si="392"/>
        <v>518</v>
      </c>
      <c r="AO988" s="19" t="str">
        <f t="shared" ca="1" si="393"/>
        <v>-</v>
      </c>
      <c r="AP988" s="17" t="str">
        <f t="shared" ca="1" si="394"/>
        <v>-</v>
      </c>
      <c r="AQ988" s="17" t="str">
        <f t="shared" ca="1" si="395"/>
        <v>-</v>
      </c>
      <c r="AR988" s="66" t="str">
        <f t="shared" ca="1" si="396"/>
        <v>-</v>
      </c>
    </row>
    <row r="989" spans="1:44" s="1" customFormat="1" ht="12" x14ac:dyDescent="0.35">
      <c r="A989" s="84"/>
      <c r="B989" s="40" t="str">
        <f t="shared" si="376"/>
        <v/>
      </c>
      <c r="C989" s="41" t="str">
        <f t="shared" si="377"/>
        <v/>
      </c>
      <c r="D989" s="28">
        <f>'I Disease Parameters'!$E$6/(1000*365)</f>
        <v>2.4383561643835616E-5</v>
      </c>
      <c r="E989" s="28">
        <f>'I Disease Parameters'!$E$7/(1000*365)</f>
        <v>1.3698630136986302E-5</v>
      </c>
      <c r="F989" s="27">
        <f>(1-'I Disease Parameters'!$E$8)/'I Disease Parameters'!$E$10</f>
        <v>0.16200000000000001</v>
      </c>
      <c r="G989" s="27">
        <f>'I Disease Parameters'!$E$8/'I Disease Parameters'!$E$11</f>
        <v>3.7999999999999999E-2</v>
      </c>
      <c r="H989" s="27">
        <f>1/'I Disease Parameters'!$E$12</f>
        <v>0.05</v>
      </c>
      <c r="I989" s="27">
        <f>'I Disease Parameters'!$E$9/'I Disease Parameters'!$E$14</f>
        <v>0</v>
      </c>
      <c r="J989" s="82">
        <f t="shared" si="397"/>
        <v>2.9622548171950012</v>
      </c>
      <c r="K989" s="60">
        <f t="shared" si="398"/>
        <v>0.96147505943347544</v>
      </c>
      <c r="L989" s="30">
        <f t="shared" si="399"/>
        <v>0.98499999999999999</v>
      </c>
      <c r="M989" s="27">
        <f>J989/'I Disease Parameters'!$E$12</f>
        <v>0.14811274085975007</v>
      </c>
      <c r="N989" s="27">
        <f>K989/'I Disease Parameters'!$E$13</f>
        <v>4.8073752971673774E-2</v>
      </c>
      <c r="O989" s="27">
        <f>L989/'I Disease Parameters'!$E$13</f>
        <v>4.9250000000000002E-2</v>
      </c>
      <c r="P989" s="27">
        <f>(1-L989)/'I Disease Parameters'!$E$13</f>
        <v>7.5000000000000067E-4</v>
      </c>
      <c r="Q989" s="19" t="str">
        <f t="shared" si="378"/>
        <v/>
      </c>
      <c r="R989" s="17" t="str">
        <f t="shared" si="379"/>
        <v/>
      </c>
      <c r="S989" s="17" t="str">
        <f t="shared" si="380"/>
        <v/>
      </c>
      <c r="T989" s="17" t="str">
        <f t="shared" si="381"/>
        <v/>
      </c>
      <c r="U989" s="17" t="str">
        <f t="shared" si="382"/>
        <v/>
      </c>
      <c r="V989" s="17" t="str">
        <f t="shared" si="383"/>
        <v/>
      </c>
      <c r="W989" s="17" t="str">
        <f t="shared" si="384"/>
        <v/>
      </c>
      <c r="X989" s="18" t="str">
        <f t="shared" si="375"/>
        <v/>
      </c>
      <c r="Y989" s="17" t="str">
        <f t="shared" si="385"/>
        <v/>
      </c>
      <c r="Z989" s="17" t="str">
        <f t="shared" si="386"/>
        <v/>
      </c>
      <c r="AA989" s="17" t="str">
        <f t="shared" si="387"/>
        <v/>
      </c>
      <c r="AB989" s="17" t="str">
        <f t="shared" si="388"/>
        <v/>
      </c>
      <c r="AC989" s="17" t="str">
        <f t="shared" si="389"/>
        <v/>
      </c>
      <c r="AD989" s="18" t="str">
        <f t="shared" si="390"/>
        <v/>
      </c>
      <c r="AE989" s="19" t="str">
        <f>IF($B989&gt;$C$1,"",p_2*$Q988*($S988/$W988)+p_3*$Q988*($T988/$W988))</f>
        <v/>
      </c>
      <c r="AF989" s="17" t="str">
        <f>IF($B989&gt;$C$1,"",p_4*$R988)</f>
        <v/>
      </c>
      <c r="AG989" s="17" t="str">
        <f>IF($B989&gt;$C$1,"",p_5*$R988)</f>
        <v/>
      </c>
      <c r="AH989" s="18" t="str">
        <f t="shared" si="391"/>
        <v/>
      </c>
      <c r="AI989" s="72"/>
      <c r="AJ989" s="73"/>
      <c r="AK989" s="73"/>
      <c r="AL989" s="72"/>
      <c r="AM989" s="73"/>
      <c r="AN989" s="73">
        <f t="shared" si="392"/>
        <v>518</v>
      </c>
      <c r="AO989" s="19" t="str">
        <f t="shared" ca="1" si="393"/>
        <v>-</v>
      </c>
      <c r="AP989" s="17" t="str">
        <f t="shared" ca="1" si="394"/>
        <v>-</v>
      </c>
      <c r="AQ989" s="17" t="str">
        <f t="shared" ca="1" si="395"/>
        <v>-</v>
      </c>
      <c r="AR989" s="66" t="str">
        <f t="shared" ca="1" si="396"/>
        <v>-</v>
      </c>
    </row>
    <row r="990" spans="1:44" s="1" customFormat="1" ht="12" x14ac:dyDescent="0.35">
      <c r="A990" s="84"/>
      <c r="B990" s="40" t="str">
        <f t="shared" si="376"/>
        <v/>
      </c>
      <c r="C990" s="41" t="str">
        <f t="shared" si="377"/>
        <v/>
      </c>
      <c r="D990" s="28">
        <f>'I Disease Parameters'!$E$6/(1000*365)</f>
        <v>2.4383561643835616E-5</v>
      </c>
      <c r="E990" s="28">
        <f>'I Disease Parameters'!$E$7/(1000*365)</f>
        <v>1.3698630136986302E-5</v>
      </c>
      <c r="F990" s="27">
        <f>(1-'I Disease Parameters'!$E$8)/'I Disease Parameters'!$E$10</f>
        <v>0.16200000000000001</v>
      </c>
      <c r="G990" s="27">
        <f>'I Disease Parameters'!$E$8/'I Disease Parameters'!$E$11</f>
        <v>3.7999999999999999E-2</v>
      </c>
      <c r="H990" s="27">
        <f>1/'I Disease Parameters'!$E$12</f>
        <v>0.05</v>
      </c>
      <c r="I990" s="27">
        <f>'I Disease Parameters'!$E$9/'I Disease Parameters'!$E$14</f>
        <v>0</v>
      </c>
      <c r="J990" s="82">
        <f t="shared" si="397"/>
        <v>2.9622548171950012</v>
      </c>
      <c r="K990" s="60">
        <f t="shared" si="398"/>
        <v>0.96147505943347544</v>
      </c>
      <c r="L990" s="30">
        <f t="shared" si="399"/>
        <v>0.98499999999999999</v>
      </c>
      <c r="M990" s="27">
        <f>J990/'I Disease Parameters'!$E$12</f>
        <v>0.14811274085975007</v>
      </c>
      <c r="N990" s="27">
        <f>K990/'I Disease Parameters'!$E$13</f>
        <v>4.8073752971673774E-2</v>
      </c>
      <c r="O990" s="27">
        <f>L990/'I Disease Parameters'!$E$13</f>
        <v>4.9250000000000002E-2</v>
      </c>
      <c r="P990" s="27">
        <f>(1-L990)/'I Disease Parameters'!$E$13</f>
        <v>7.5000000000000067E-4</v>
      </c>
      <c r="Q990" s="19" t="str">
        <f t="shared" si="378"/>
        <v/>
      </c>
      <c r="R990" s="17" t="str">
        <f t="shared" si="379"/>
        <v/>
      </c>
      <c r="S990" s="17" t="str">
        <f t="shared" si="380"/>
        <v/>
      </c>
      <c r="T990" s="17" t="str">
        <f t="shared" si="381"/>
        <v/>
      </c>
      <c r="U990" s="17" t="str">
        <f t="shared" si="382"/>
        <v/>
      </c>
      <c r="V990" s="17" t="str">
        <f t="shared" si="383"/>
        <v/>
      </c>
      <c r="W990" s="17" t="str">
        <f t="shared" si="384"/>
        <v/>
      </c>
      <c r="X990" s="18" t="str">
        <f t="shared" si="375"/>
        <v/>
      </c>
      <c r="Y990" s="17" t="str">
        <f t="shared" si="385"/>
        <v/>
      </c>
      <c r="Z990" s="17" t="str">
        <f t="shared" si="386"/>
        <v/>
      </c>
      <c r="AA990" s="17" t="str">
        <f t="shared" si="387"/>
        <v/>
      </c>
      <c r="AB990" s="17" t="str">
        <f t="shared" si="388"/>
        <v/>
      </c>
      <c r="AC990" s="17" t="str">
        <f t="shared" si="389"/>
        <v/>
      </c>
      <c r="AD990" s="18" t="str">
        <f t="shared" si="390"/>
        <v/>
      </c>
      <c r="AE990" s="19" t="str">
        <f>IF($B990&gt;$C$1,"",p_2*$Q989*($S989/$W989)+p_3*$Q989*($T989/$W989))</f>
        <v/>
      </c>
      <c r="AF990" s="17" t="str">
        <f>IF($B990&gt;$C$1,"",p_4*$R989)</f>
        <v/>
      </c>
      <c r="AG990" s="17" t="str">
        <f>IF($B990&gt;$C$1,"",p_5*$R989)</f>
        <v/>
      </c>
      <c r="AH990" s="18" t="str">
        <f t="shared" si="391"/>
        <v/>
      </c>
      <c r="AI990" s="72"/>
      <c r="AJ990" s="73"/>
      <c r="AK990" s="73"/>
      <c r="AL990" s="72"/>
      <c r="AM990" s="73"/>
      <c r="AN990" s="73">
        <f t="shared" si="392"/>
        <v>518</v>
      </c>
      <c r="AO990" s="19" t="str">
        <f t="shared" ca="1" si="393"/>
        <v>-</v>
      </c>
      <c r="AP990" s="17" t="str">
        <f t="shared" ca="1" si="394"/>
        <v>-</v>
      </c>
      <c r="AQ990" s="17" t="str">
        <f t="shared" ca="1" si="395"/>
        <v>-</v>
      </c>
      <c r="AR990" s="66" t="str">
        <f t="shared" ca="1" si="396"/>
        <v>-</v>
      </c>
    </row>
    <row r="991" spans="1:44" s="1" customFormat="1" ht="12" x14ac:dyDescent="0.35">
      <c r="A991" s="84"/>
      <c r="B991" s="40" t="str">
        <f t="shared" si="376"/>
        <v/>
      </c>
      <c r="C991" s="41" t="str">
        <f t="shared" si="377"/>
        <v/>
      </c>
      <c r="D991" s="28">
        <f>'I Disease Parameters'!$E$6/(1000*365)</f>
        <v>2.4383561643835616E-5</v>
      </c>
      <c r="E991" s="28">
        <f>'I Disease Parameters'!$E$7/(1000*365)</f>
        <v>1.3698630136986302E-5</v>
      </c>
      <c r="F991" s="27">
        <f>(1-'I Disease Parameters'!$E$8)/'I Disease Parameters'!$E$10</f>
        <v>0.16200000000000001</v>
      </c>
      <c r="G991" s="27">
        <f>'I Disease Parameters'!$E$8/'I Disease Parameters'!$E$11</f>
        <v>3.7999999999999999E-2</v>
      </c>
      <c r="H991" s="27">
        <f>1/'I Disease Parameters'!$E$12</f>
        <v>0.05</v>
      </c>
      <c r="I991" s="27">
        <f>'I Disease Parameters'!$E$9/'I Disease Parameters'!$E$14</f>
        <v>0</v>
      </c>
      <c r="J991" s="82">
        <f t="shared" si="397"/>
        <v>2.9622548171950012</v>
      </c>
      <c r="K991" s="60">
        <f t="shared" si="398"/>
        <v>0.96147505943347544</v>
      </c>
      <c r="L991" s="30">
        <f t="shared" si="399"/>
        <v>0.98499999999999999</v>
      </c>
      <c r="M991" s="27">
        <f>J991/'I Disease Parameters'!$E$12</f>
        <v>0.14811274085975007</v>
      </c>
      <c r="N991" s="27">
        <f>K991/'I Disease Parameters'!$E$13</f>
        <v>4.8073752971673774E-2</v>
      </c>
      <c r="O991" s="27">
        <f>L991/'I Disease Parameters'!$E$13</f>
        <v>4.9250000000000002E-2</v>
      </c>
      <c r="P991" s="27">
        <f>(1-L991)/'I Disease Parameters'!$E$13</f>
        <v>7.5000000000000067E-4</v>
      </c>
      <c r="Q991" s="19" t="str">
        <f t="shared" si="378"/>
        <v/>
      </c>
      <c r="R991" s="17" t="str">
        <f t="shared" si="379"/>
        <v/>
      </c>
      <c r="S991" s="17" t="str">
        <f t="shared" si="380"/>
        <v/>
      </c>
      <c r="T991" s="17" t="str">
        <f t="shared" si="381"/>
        <v/>
      </c>
      <c r="U991" s="17" t="str">
        <f t="shared" si="382"/>
        <v/>
      </c>
      <c r="V991" s="17" t="str">
        <f t="shared" si="383"/>
        <v/>
      </c>
      <c r="W991" s="17" t="str">
        <f t="shared" si="384"/>
        <v/>
      </c>
      <c r="X991" s="18" t="str">
        <f t="shared" si="375"/>
        <v/>
      </c>
      <c r="Y991" s="17" t="str">
        <f t="shared" si="385"/>
        <v/>
      </c>
      <c r="Z991" s="17" t="str">
        <f t="shared" si="386"/>
        <v/>
      </c>
      <c r="AA991" s="17" t="str">
        <f t="shared" si="387"/>
        <v/>
      </c>
      <c r="AB991" s="17" t="str">
        <f t="shared" si="388"/>
        <v/>
      </c>
      <c r="AC991" s="17" t="str">
        <f t="shared" si="389"/>
        <v/>
      </c>
      <c r="AD991" s="18" t="str">
        <f t="shared" si="390"/>
        <v/>
      </c>
      <c r="AE991" s="19" t="str">
        <f>IF($B991&gt;$C$1,"",p_2*$Q990*($S990/$W990)+p_3*$Q990*($T990/$W990))</f>
        <v/>
      </c>
      <c r="AF991" s="17" t="str">
        <f>IF($B991&gt;$C$1,"",p_4*$R990)</f>
        <v/>
      </c>
      <c r="AG991" s="17" t="str">
        <f>IF($B991&gt;$C$1,"",p_5*$R990)</f>
        <v/>
      </c>
      <c r="AH991" s="18" t="str">
        <f t="shared" si="391"/>
        <v/>
      </c>
      <c r="AI991" s="72"/>
      <c r="AJ991" s="73"/>
      <c r="AK991" s="73"/>
      <c r="AL991" s="72"/>
      <c r="AM991" s="73"/>
      <c r="AN991" s="73">
        <f t="shared" si="392"/>
        <v>518</v>
      </c>
      <c r="AO991" s="19" t="str">
        <f t="shared" ca="1" si="393"/>
        <v>-</v>
      </c>
      <c r="AP991" s="17" t="str">
        <f t="shared" ca="1" si="394"/>
        <v>-</v>
      </c>
      <c r="AQ991" s="17" t="str">
        <f t="shared" ca="1" si="395"/>
        <v>-</v>
      </c>
      <c r="AR991" s="66" t="str">
        <f t="shared" ca="1" si="396"/>
        <v>-</v>
      </c>
    </row>
    <row r="992" spans="1:44" s="1" customFormat="1" ht="12" x14ac:dyDescent="0.35">
      <c r="A992" s="84"/>
      <c r="B992" s="40" t="str">
        <f t="shared" si="376"/>
        <v/>
      </c>
      <c r="C992" s="41" t="str">
        <f t="shared" si="377"/>
        <v/>
      </c>
      <c r="D992" s="28">
        <f>'I Disease Parameters'!$E$6/(1000*365)</f>
        <v>2.4383561643835616E-5</v>
      </c>
      <c r="E992" s="28">
        <f>'I Disease Parameters'!$E$7/(1000*365)</f>
        <v>1.3698630136986302E-5</v>
      </c>
      <c r="F992" s="27">
        <f>(1-'I Disease Parameters'!$E$8)/'I Disease Parameters'!$E$10</f>
        <v>0.16200000000000001</v>
      </c>
      <c r="G992" s="27">
        <f>'I Disease Parameters'!$E$8/'I Disease Parameters'!$E$11</f>
        <v>3.7999999999999999E-2</v>
      </c>
      <c r="H992" s="27">
        <f>1/'I Disease Parameters'!$E$12</f>
        <v>0.05</v>
      </c>
      <c r="I992" s="27">
        <f>'I Disease Parameters'!$E$9/'I Disease Parameters'!$E$14</f>
        <v>0</v>
      </c>
      <c r="J992" s="82">
        <f t="shared" si="397"/>
        <v>2.9622548171950012</v>
      </c>
      <c r="K992" s="60">
        <f t="shared" si="398"/>
        <v>0.96147505943347544</v>
      </c>
      <c r="L992" s="30">
        <f t="shared" si="399"/>
        <v>0.98499999999999999</v>
      </c>
      <c r="M992" s="27">
        <f>J992/'I Disease Parameters'!$E$12</f>
        <v>0.14811274085975007</v>
      </c>
      <c r="N992" s="27">
        <f>K992/'I Disease Parameters'!$E$13</f>
        <v>4.8073752971673774E-2</v>
      </c>
      <c r="O992" s="27">
        <f>L992/'I Disease Parameters'!$E$13</f>
        <v>4.9250000000000002E-2</v>
      </c>
      <c r="P992" s="27">
        <f>(1-L992)/'I Disease Parameters'!$E$13</f>
        <v>7.5000000000000067E-4</v>
      </c>
      <c r="Q992" s="19" t="str">
        <f t="shared" si="378"/>
        <v/>
      </c>
      <c r="R992" s="17" t="str">
        <f t="shared" si="379"/>
        <v/>
      </c>
      <c r="S992" s="17" t="str">
        <f t="shared" si="380"/>
        <v/>
      </c>
      <c r="T992" s="17" t="str">
        <f t="shared" si="381"/>
        <v/>
      </c>
      <c r="U992" s="17" t="str">
        <f t="shared" si="382"/>
        <v/>
      </c>
      <c r="V992" s="17" t="str">
        <f t="shared" si="383"/>
        <v/>
      </c>
      <c r="W992" s="17" t="str">
        <f t="shared" si="384"/>
        <v/>
      </c>
      <c r="X992" s="18" t="str">
        <f t="shared" si="375"/>
        <v/>
      </c>
      <c r="Y992" s="17" t="str">
        <f t="shared" si="385"/>
        <v/>
      </c>
      <c r="Z992" s="17" t="str">
        <f t="shared" si="386"/>
        <v/>
      </c>
      <c r="AA992" s="17" t="str">
        <f t="shared" si="387"/>
        <v/>
      </c>
      <c r="AB992" s="17" t="str">
        <f t="shared" si="388"/>
        <v/>
      </c>
      <c r="AC992" s="17" t="str">
        <f t="shared" si="389"/>
        <v/>
      </c>
      <c r="AD992" s="18" t="str">
        <f t="shared" si="390"/>
        <v/>
      </c>
      <c r="AE992" s="19" t="str">
        <f>IF($B992&gt;$C$1,"",p_2*$Q991*($S991/$W991)+p_3*$Q991*($T991/$W991))</f>
        <v/>
      </c>
      <c r="AF992" s="17" t="str">
        <f>IF($B992&gt;$C$1,"",p_4*$R991)</f>
        <v/>
      </c>
      <c r="AG992" s="17" t="str">
        <f>IF($B992&gt;$C$1,"",p_5*$R991)</f>
        <v/>
      </c>
      <c r="AH992" s="18" t="str">
        <f t="shared" si="391"/>
        <v/>
      </c>
      <c r="AI992" s="72"/>
      <c r="AJ992" s="73"/>
      <c r="AK992" s="73"/>
      <c r="AL992" s="72"/>
      <c r="AM992" s="73"/>
      <c r="AN992" s="73">
        <f t="shared" si="392"/>
        <v>518</v>
      </c>
      <c r="AO992" s="19" t="str">
        <f t="shared" ca="1" si="393"/>
        <v>-</v>
      </c>
      <c r="AP992" s="17" t="str">
        <f t="shared" ca="1" si="394"/>
        <v>-</v>
      </c>
      <c r="AQ992" s="17" t="str">
        <f t="shared" ca="1" si="395"/>
        <v>-</v>
      </c>
      <c r="AR992" s="66" t="str">
        <f t="shared" ca="1" si="396"/>
        <v>-</v>
      </c>
    </row>
    <row r="993" spans="1:44" s="1" customFormat="1" ht="12" x14ac:dyDescent="0.35">
      <c r="A993" s="84"/>
      <c r="B993" s="40" t="str">
        <f t="shared" si="376"/>
        <v/>
      </c>
      <c r="C993" s="41" t="str">
        <f t="shared" si="377"/>
        <v/>
      </c>
      <c r="D993" s="28">
        <f>'I Disease Parameters'!$E$6/(1000*365)</f>
        <v>2.4383561643835616E-5</v>
      </c>
      <c r="E993" s="28">
        <f>'I Disease Parameters'!$E$7/(1000*365)</f>
        <v>1.3698630136986302E-5</v>
      </c>
      <c r="F993" s="27">
        <f>(1-'I Disease Parameters'!$E$8)/'I Disease Parameters'!$E$10</f>
        <v>0.16200000000000001</v>
      </c>
      <c r="G993" s="27">
        <f>'I Disease Parameters'!$E$8/'I Disease Parameters'!$E$11</f>
        <v>3.7999999999999999E-2</v>
      </c>
      <c r="H993" s="27">
        <f>1/'I Disease Parameters'!$E$12</f>
        <v>0.05</v>
      </c>
      <c r="I993" s="27">
        <f>'I Disease Parameters'!$E$9/'I Disease Parameters'!$E$14</f>
        <v>0</v>
      </c>
      <c r="J993" s="82">
        <f t="shared" si="397"/>
        <v>2.9622548171950012</v>
      </c>
      <c r="K993" s="60">
        <f t="shared" si="398"/>
        <v>0.96147505943347544</v>
      </c>
      <c r="L993" s="30">
        <f t="shared" si="399"/>
        <v>0.98499999999999999</v>
      </c>
      <c r="M993" s="27">
        <f>J993/'I Disease Parameters'!$E$12</f>
        <v>0.14811274085975007</v>
      </c>
      <c r="N993" s="27">
        <f>K993/'I Disease Parameters'!$E$13</f>
        <v>4.8073752971673774E-2</v>
      </c>
      <c r="O993" s="27">
        <f>L993/'I Disease Parameters'!$E$13</f>
        <v>4.9250000000000002E-2</v>
      </c>
      <c r="P993" s="27">
        <f>(1-L993)/'I Disease Parameters'!$E$13</f>
        <v>7.5000000000000067E-4</v>
      </c>
      <c r="Q993" s="19" t="str">
        <f t="shared" si="378"/>
        <v/>
      </c>
      <c r="R993" s="17" t="str">
        <f t="shared" si="379"/>
        <v/>
      </c>
      <c r="S993" s="17" t="str">
        <f t="shared" si="380"/>
        <v/>
      </c>
      <c r="T993" s="17" t="str">
        <f t="shared" si="381"/>
        <v/>
      </c>
      <c r="U993" s="17" t="str">
        <f t="shared" si="382"/>
        <v/>
      </c>
      <c r="V993" s="17" t="str">
        <f t="shared" si="383"/>
        <v/>
      </c>
      <c r="W993" s="17" t="str">
        <f t="shared" si="384"/>
        <v/>
      </c>
      <c r="X993" s="18" t="str">
        <f t="shared" si="375"/>
        <v/>
      </c>
      <c r="Y993" s="17" t="str">
        <f t="shared" si="385"/>
        <v/>
      </c>
      <c r="Z993" s="17" t="str">
        <f t="shared" si="386"/>
        <v/>
      </c>
      <c r="AA993" s="17" t="str">
        <f t="shared" si="387"/>
        <v/>
      </c>
      <c r="AB993" s="17" t="str">
        <f t="shared" si="388"/>
        <v/>
      </c>
      <c r="AC993" s="17" t="str">
        <f t="shared" si="389"/>
        <v/>
      </c>
      <c r="AD993" s="18" t="str">
        <f t="shared" si="390"/>
        <v/>
      </c>
      <c r="AE993" s="19" t="str">
        <f>IF($B993&gt;$C$1,"",p_2*$Q992*($S992/$W992)+p_3*$Q992*($T992/$W992))</f>
        <v/>
      </c>
      <c r="AF993" s="17" t="str">
        <f>IF($B993&gt;$C$1,"",p_4*$R992)</f>
        <v/>
      </c>
      <c r="AG993" s="17" t="str">
        <f>IF($B993&gt;$C$1,"",p_5*$R992)</f>
        <v/>
      </c>
      <c r="AH993" s="18" t="str">
        <f t="shared" si="391"/>
        <v/>
      </c>
      <c r="AI993" s="72"/>
      <c r="AJ993" s="73"/>
      <c r="AK993" s="73"/>
      <c r="AL993" s="72"/>
      <c r="AM993" s="73"/>
      <c r="AN993" s="73">
        <f t="shared" si="392"/>
        <v>518</v>
      </c>
      <c r="AO993" s="19" t="str">
        <f t="shared" ca="1" si="393"/>
        <v>-</v>
      </c>
      <c r="AP993" s="17" t="str">
        <f t="shared" ca="1" si="394"/>
        <v>-</v>
      </c>
      <c r="AQ993" s="17" t="str">
        <f t="shared" ca="1" si="395"/>
        <v>-</v>
      </c>
      <c r="AR993" s="66" t="str">
        <f t="shared" ca="1" si="396"/>
        <v>-</v>
      </c>
    </row>
    <row r="994" spans="1:44" s="1" customFormat="1" ht="12" x14ac:dyDescent="0.35">
      <c r="A994" s="84"/>
      <c r="B994" s="40" t="str">
        <f t="shared" si="376"/>
        <v/>
      </c>
      <c r="C994" s="41" t="str">
        <f t="shared" si="377"/>
        <v/>
      </c>
      <c r="D994" s="28">
        <f>'I Disease Parameters'!$E$6/(1000*365)</f>
        <v>2.4383561643835616E-5</v>
      </c>
      <c r="E994" s="28">
        <f>'I Disease Parameters'!$E$7/(1000*365)</f>
        <v>1.3698630136986302E-5</v>
      </c>
      <c r="F994" s="27">
        <f>(1-'I Disease Parameters'!$E$8)/'I Disease Parameters'!$E$10</f>
        <v>0.16200000000000001</v>
      </c>
      <c r="G994" s="27">
        <f>'I Disease Parameters'!$E$8/'I Disease Parameters'!$E$11</f>
        <v>3.7999999999999999E-2</v>
      </c>
      <c r="H994" s="27">
        <f>1/'I Disease Parameters'!$E$12</f>
        <v>0.05</v>
      </c>
      <c r="I994" s="27">
        <f>'I Disease Parameters'!$E$9/'I Disease Parameters'!$E$14</f>
        <v>0</v>
      </c>
      <c r="J994" s="82">
        <f t="shared" si="397"/>
        <v>2.9622548171950012</v>
      </c>
      <c r="K994" s="60">
        <f t="shared" si="398"/>
        <v>0.96147505943347544</v>
      </c>
      <c r="L994" s="30">
        <f t="shared" si="399"/>
        <v>0.98499999999999999</v>
      </c>
      <c r="M994" s="27">
        <f>J994/'I Disease Parameters'!$E$12</f>
        <v>0.14811274085975007</v>
      </c>
      <c r="N994" s="27">
        <f>K994/'I Disease Parameters'!$E$13</f>
        <v>4.8073752971673774E-2</v>
      </c>
      <c r="O994" s="27">
        <f>L994/'I Disease Parameters'!$E$13</f>
        <v>4.9250000000000002E-2</v>
      </c>
      <c r="P994" s="27">
        <f>(1-L994)/'I Disease Parameters'!$E$13</f>
        <v>7.5000000000000067E-4</v>
      </c>
      <c r="Q994" s="19" t="str">
        <f t="shared" si="378"/>
        <v/>
      </c>
      <c r="R994" s="17" t="str">
        <f t="shared" si="379"/>
        <v/>
      </c>
      <c r="S994" s="17" t="str">
        <f t="shared" si="380"/>
        <v/>
      </c>
      <c r="T994" s="17" t="str">
        <f t="shared" si="381"/>
        <v/>
      </c>
      <c r="U994" s="17" t="str">
        <f t="shared" si="382"/>
        <v/>
      </c>
      <c r="V994" s="17" t="str">
        <f t="shared" si="383"/>
        <v/>
      </c>
      <c r="W994" s="17" t="str">
        <f t="shared" si="384"/>
        <v/>
      </c>
      <c r="X994" s="18" t="str">
        <f t="shared" si="375"/>
        <v/>
      </c>
      <c r="Y994" s="17" t="str">
        <f t="shared" si="385"/>
        <v/>
      </c>
      <c r="Z994" s="17" t="str">
        <f t="shared" si="386"/>
        <v/>
      </c>
      <c r="AA994" s="17" t="str">
        <f t="shared" si="387"/>
        <v/>
      </c>
      <c r="AB994" s="17" t="str">
        <f t="shared" si="388"/>
        <v/>
      </c>
      <c r="AC994" s="17" t="str">
        <f t="shared" si="389"/>
        <v/>
      </c>
      <c r="AD994" s="18" t="str">
        <f t="shared" si="390"/>
        <v/>
      </c>
      <c r="AE994" s="19" t="str">
        <f>IF($B994&gt;$C$1,"",p_2*$Q993*($S993/$W993)+p_3*$Q993*($T993/$W993))</f>
        <v/>
      </c>
      <c r="AF994" s="17" t="str">
        <f>IF($B994&gt;$C$1,"",p_4*$R993)</f>
        <v/>
      </c>
      <c r="AG994" s="17" t="str">
        <f>IF($B994&gt;$C$1,"",p_5*$R993)</f>
        <v/>
      </c>
      <c r="AH994" s="18" t="str">
        <f t="shared" si="391"/>
        <v/>
      </c>
      <c r="AI994" s="72"/>
      <c r="AJ994" s="73"/>
      <c r="AK994" s="73"/>
      <c r="AL994" s="72"/>
      <c r="AM994" s="73"/>
      <c r="AN994" s="73">
        <f t="shared" si="392"/>
        <v>518</v>
      </c>
      <c r="AO994" s="19" t="str">
        <f t="shared" ca="1" si="393"/>
        <v>-</v>
      </c>
      <c r="AP994" s="17" t="str">
        <f t="shared" ca="1" si="394"/>
        <v>-</v>
      </c>
      <c r="AQ994" s="17" t="str">
        <f t="shared" ca="1" si="395"/>
        <v>-</v>
      </c>
      <c r="AR994" s="66" t="str">
        <f t="shared" ca="1" si="396"/>
        <v>-</v>
      </c>
    </row>
    <row r="995" spans="1:44" s="1" customFormat="1" ht="12" x14ac:dyDescent="0.35">
      <c r="A995" s="84"/>
      <c r="B995" s="40" t="str">
        <f t="shared" si="376"/>
        <v/>
      </c>
      <c r="C995" s="41" t="str">
        <f t="shared" si="377"/>
        <v/>
      </c>
      <c r="D995" s="28">
        <f>'I Disease Parameters'!$E$6/(1000*365)</f>
        <v>2.4383561643835616E-5</v>
      </c>
      <c r="E995" s="28">
        <f>'I Disease Parameters'!$E$7/(1000*365)</f>
        <v>1.3698630136986302E-5</v>
      </c>
      <c r="F995" s="27">
        <f>(1-'I Disease Parameters'!$E$8)/'I Disease Parameters'!$E$10</f>
        <v>0.16200000000000001</v>
      </c>
      <c r="G995" s="27">
        <f>'I Disease Parameters'!$E$8/'I Disease Parameters'!$E$11</f>
        <v>3.7999999999999999E-2</v>
      </c>
      <c r="H995" s="27">
        <f>1/'I Disease Parameters'!$E$12</f>
        <v>0.05</v>
      </c>
      <c r="I995" s="27">
        <f>'I Disease Parameters'!$E$9/'I Disease Parameters'!$E$14</f>
        <v>0</v>
      </c>
      <c r="J995" s="82">
        <f t="shared" si="397"/>
        <v>2.9622548171950012</v>
      </c>
      <c r="K995" s="60">
        <f t="shared" si="398"/>
        <v>0.96147505943347544</v>
      </c>
      <c r="L995" s="30">
        <f t="shared" si="399"/>
        <v>0.98499999999999999</v>
      </c>
      <c r="M995" s="27">
        <f>J995/'I Disease Parameters'!$E$12</f>
        <v>0.14811274085975007</v>
      </c>
      <c r="N995" s="27">
        <f>K995/'I Disease Parameters'!$E$13</f>
        <v>4.8073752971673774E-2</v>
      </c>
      <c r="O995" s="27">
        <f>L995/'I Disease Parameters'!$E$13</f>
        <v>4.9250000000000002E-2</v>
      </c>
      <c r="P995" s="27">
        <f>(1-L995)/'I Disease Parameters'!$E$13</f>
        <v>7.5000000000000067E-4</v>
      </c>
      <c r="Q995" s="19" t="str">
        <f t="shared" si="378"/>
        <v/>
      </c>
      <c r="R995" s="17" t="str">
        <f t="shared" si="379"/>
        <v/>
      </c>
      <c r="S995" s="17" t="str">
        <f t="shared" si="380"/>
        <v/>
      </c>
      <c r="T995" s="17" t="str">
        <f t="shared" si="381"/>
        <v/>
      </c>
      <c r="U995" s="17" t="str">
        <f t="shared" si="382"/>
        <v/>
      </c>
      <c r="V995" s="17" t="str">
        <f t="shared" si="383"/>
        <v/>
      </c>
      <c r="W995" s="17" t="str">
        <f t="shared" si="384"/>
        <v/>
      </c>
      <c r="X995" s="18" t="str">
        <f t="shared" si="375"/>
        <v/>
      </c>
      <c r="Y995" s="17" t="str">
        <f t="shared" si="385"/>
        <v/>
      </c>
      <c r="Z995" s="17" t="str">
        <f t="shared" si="386"/>
        <v/>
      </c>
      <c r="AA995" s="17" t="str">
        <f t="shared" si="387"/>
        <v/>
      </c>
      <c r="AB995" s="17" t="str">
        <f t="shared" si="388"/>
        <v/>
      </c>
      <c r="AC995" s="17" t="str">
        <f t="shared" si="389"/>
        <v/>
      </c>
      <c r="AD995" s="18" t="str">
        <f t="shared" si="390"/>
        <v/>
      </c>
      <c r="AE995" s="19" t="str">
        <f>IF($B995&gt;$C$1,"",p_2*$Q994*($S994/$W994)+p_3*$Q994*($T994/$W994))</f>
        <v/>
      </c>
      <c r="AF995" s="17" t="str">
        <f>IF($B995&gt;$C$1,"",p_4*$R994)</f>
        <v/>
      </c>
      <c r="AG995" s="17" t="str">
        <f>IF($B995&gt;$C$1,"",p_5*$R994)</f>
        <v/>
      </c>
      <c r="AH995" s="18" t="str">
        <f t="shared" si="391"/>
        <v/>
      </c>
      <c r="AI995" s="72"/>
      <c r="AJ995" s="73"/>
      <c r="AK995" s="73"/>
      <c r="AL995" s="72"/>
      <c r="AM995" s="73"/>
      <c r="AN995" s="73">
        <f t="shared" si="392"/>
        <v>518</v>
      </c>
      <c r="AO995" s="19" t="str">
        <f t="shared" ca="1" si="393"/>
        <v>-</v>
      </c>
      <c r="AP995" s="17" t="str">
        <f t="shared" ca="1" si="394"/>
        <v>-</v>
      </c>
      <c r="AQ995" s="17" t="str">
        <f t="shared" ca="1" si="395"/>
        <v>-</v>
      </c>
      <c r="AR995" s="66" t="str">
        <f t="shared" ca="1" si="396"/>
        <v>-</v>
      </c>
    </row>
    <row r="996" spans="1:44" s="1" customFormat="1" ht="12" x14ac:dyDescent="0.35">
      <c r="A996" s="84"/>
      <c r="B996" s="40" t="str">
        <f t="shared" si="376"/>
        <v/>
      </c>
      <c r="C996" s="41" t="str">
        <f t="shared" si="377"/>
        <v/>
      </c>
      <c r="D996" s="28">
        <f>'I Disease Parameters'!$E$6/(1000*365)</f>
        <v>2.4383561643835616E-5</v>
      </c>
      <c r="E996" s="28">
        <f>'I Disease Parameters'!$E$7/(1000*365)</f>
        <v>1.3698630136986302E-5</v>
      </c>
      <c r="F996" s="27">
        <f>(1-'I Disease Parameters'!$E$8)/'I Disease Parameters'!$E$10</f>
        <v>0.16200000000000001</v>
      </c>
      <c r="G996" s="27">
        <f>'I Disease Parameters'!$E$8/'I Disease Parameters'!$E$11</f>
        <v>3.7999999999999999E-2</v>
      </c>
      <c r="H996" s="27">
        <f>1/'I Disease Parameters'!$E$12</f>
        <v>0.05</v>
      </c>
      <c r="I996" s="27">
        <f>'I Disease Parameters'!$E$9/'I Disease Parameters'!$E$14</f>
        <v>0</v>
      </c>
      <c r="J996" s="82">
        <f t="shared" si="397"/>
        <v>2.9622548171950012</v>
      </c>
      <c r="K996" s="60">
        <f t="shared" si="398"/>
        <v>0.96147505943347544</v>
      </c>
      <c r="L996" s="30">
        <f t="shared" si="399"/>
        <v>0.98499999999999999</v>
      </c>
      <c r="M996" s="27">
        <f>J996/'I Disease Parameters'!$E$12</f>
        <v>0.14811274085975007</v>
      </c>
      <c r="N996" s="27">
        <f>K996/'I Disease Parameters'!$E$13</f>
        <v>4.8073752971673774E-2</v>
      </c>
      <c r="O996" s="27">
        <f>L996/'I Disease Parameters'!$E$13</f>
        <v>4.9250000000000002E-2</v>
      </c>
      <c r="P996" s="27">
        <f>(1-L996)/'I Disease Parameters'!$E$13</f>
        <v>7.5000000000000067E-4</v>
      </c>
      <c r="Q996" s="19" t="str">
        <f t="shared" si="378"/>
        <v/>
      </c>
      <c r="R996" s="17" t="str">
        <f t="shared" si="379"/>
        <v/>
      </c>
      <c r="S996" s="17" t="str">
        <f t="shared" si="380"/>
        <v/>
      </c>
      <c r="T996" s="17" t="str">
        <f t="shared" si="381"/>
        <v/>
      </c>
      <c r="U996" s="17" t="str">
        <f t="shared" si="382"/>
        <v/>
      </c>
      <c r="V996" s="17" t="str">
        <f t="shared" si="383"/>
        <v/>
      </c>
      <c r="W996" s="17" t="str">
        <f t="shared" si="384"/>
        <v/>
      </c>
      <c r="X996" s="18" t="str">
        <f t="shared" si="375"/>
        <v/>
      </c>
      <c r="Y996" s="17" t="str">
        <f t="shared" si="385"/>
        <v/>
      </c>
      <c r="Z996" s="17" t="str">
        <f t="shared" si="386"/>
        <v/>
      </c>
      <c r="AA996" s="17" t="str">
        <f t="shared" si="387"/>
        <v/>
      </c>
      <c r="AB996" s="17" t="str">
        <f t="shared" si="388"/>
        <v/>
      </c>
      <c r="AC996" s="17" t="str">
        <f t="shared" si="389"/>
        <v/>
      </c>
      <c r="AD996" s="18" t="str">
        <f t="shared" si="390"/>
        <v/>
      </c>
      <c r="AE996" s="19" t="str">
        <f>IF($B996&gt;$C$1,"",p_2*$Q995*($S995/$W995)+p_3*$Q995*($T995/$W995))</f>
        <v/>
      </c>
      <c r="AF996" s="17" t="str">
        <f>IF($B996&gt;$C$1,"",p_4*$R995)</f>
        <v/>
      </c>
      <c r="AG996" s="17" t="str">
        <f>IF($B996&gt;$C$1,"",p_5*$R995)</f>
        <v/>
      </c>
      <c r="AH996" s="18" t="str">
        <f t="shared" si="391"/>
        <v/>
      </c>
      <c r="AI996" s="72"/>
      <c r="AJ996" s="73"/>
      <c r="AK996" s="73"/>
      <c r="AL996" s="72"/>
      <c r="AM996" s="73"/>
      <c r="AN996" s="73">
        <f t="shared" si="392"/>
        <v>518</v>
      </c>
      <c r="AO996" s="19" t="str">
        <f t="shared" ca="1" si="393"/>
        <v>-</v>
      </c>
      <c r="AP996" s="17" t="str">
        <f t="shared" ca="1" si="394"/>
        <v>-</v>
      </c>
      <c r="AQ996" s="17" t="str">
        <f t="shared" ca="1" si="395"/>
        <v>-</v>
      </c>
      <c r="AR996" s="66" t="str">
        <f t="shared" ca="1" si="396"/>
        <v>-</v>
      </c>
    </row>
    <row r="997" spans="1:44" s="1" customFormat="1" ht="12" x14ac:dyDescent="0.35">
      <c r="A997" s="84"/>
      <c r="B997" s="40" t="str">
        <f t="shared" si="376"/>
        <v/>
      </c>
      <c r="C997" s="41" t="str">
        <f t="shared" si="377"/>
        <v/>
      </c>
      <c r="D997" s="28">
        <f>'I Disease Parameters'!$E$6/(1000*365)</f>
        <v>2.4383561643835616E-5</v>
      </c>
      <c r="E997" s="28">
        <f>'I Disease Parameters'!$E$7/(1000*365)</f>
        <v>1.3698630136986302E-5</v>
      </c>
      <c r="F997" s="27">
        <f>(1-'I Disease Parameters'!$E$8)/'I Disease Parameters'!$E$10</f>
        <v>0.16200000000000001</v>
      </c>
      <c r="G997" s="27">
        <f>'I Disease Parameters'!$E$8/'I Disease Parameters'!$E$11</f>
        <v>3.7999999999999999E-2</v>
      </c>
      <c r="H997" s="27">
        <f>1/'I Disease Parameters'!$E$12</f>
        <v>0.05</v>
      </c>
      <c r="I997" s="27">
        <f>'I Disease Parameters'!$E$9/'I Disease Parameters'!$E$14</f>
        <v>0</v>
      </c>
      <c r="J997" s="82">
        <f t="shared" si="397"/>
        <v>2.9622548171950012</v>
      </c>
      <c r="K997" s="60">
        <f t="shared" si="398"/>
        <v>0.96147505943347544</v>
      </c>
      <c r="L997" s="30">
        <f t="shared" si="399"/>
        <v>0.98499999999999999</v>
      </c>
      <c r="M997" s="27">
        <f>J997/'I Disease Parameters'!$E$12</f>
        <v>0.14811274085975007</v>
      </c>
      <c r="N997" s="27">
        <f>K997/'I Disease Parameters'!$E$13</f>
        <v>4.8073752971673774E-2</v>
      </c>
      <c r="O997" s="27">
        <f>L997/'I Disease Parameters'!$E$13</f>
        <v>4.9250000000000002E-2</v>
      </c>
      <c r="P997" s="27">
        <f>(1-L997)/'I Disease Parameters'!$E$13</f>
        <v>7.5000000000000067E-4</v>
      </c>
      <c r="Q997" s="19" t="str">
        <f t="shared" si="378"/>
        <v/>
      </c>
      <c r="R997" s="17" t="str">
        <f t="shared" si="379"/>
        <v/>
      </c>
      <c r="S997" s="17" t="str">
        <f t="shared" si="380"/>
        <v/>
      </c>
      <c r="T997" s="17" t="str">
        <f t="shared" si="381"/>
        <v/>
      </c>
      <c r="U997" s="17" t="str">
        <f t="shared" si="382"/>
        <v/>
      </c>
      <c r="V997" s="17" t="str">
        <f t="shared" si="383"/>
        <v/>
      </c>
      <c r="W997" s="17" t="str">
        <f t="shared" si="384"/>
        <v/>
      </c>
      <c r="X997" s="18" t="str">
        <f t="shared" si="375"/>
        <v/>
      </c>
      <c r="Y997" s="17" t="str">
        <f t="shared" si="385"/>
        <v/>
      </c>
      <c r="Z997" s="17" t="str">
        <f t="shared" si="386"/>
        <v/>
      </c>
      <c r="AA997" s="17" t="str">
        <f t="shared" si="387"/>
        <v/>
      </c>
      <c r="AB997" s="17" t="str">
        <f t="shared" si="388"/>
        <v/>
      </c>
      <c r="AC997" s="17" t="str">
        <f t="shared" si="389"/>
        <v/>
      </c>
      <c r="AD997" s="18" t="str">
        <f t="shared" si="390"/>
        <v/>
      </c>
      <c r="AE997" s="19" t="str">
        <f>IF($B997&gt;$C$1,"",p_2*$Q996*($S996/$W996)+p_3*$Q996*($T996/$W996))</f>
        <v/>
      </c>
      <c r="AF997" s="17" t="str">
        <f>IF($B997&gt;$C$1,"",p_4*$R996)</f>
        <v/>
      </c>
      <c r="AG997" s="17" t="str">
        <f>IF($B997&gt;$C$1,"",p_5*$R996)</f>
        <v/>
      </c>
      <c r="AH997" s="18" t="str">
        <f t="shared" si="391"/>
        <v/>
      </c>
      <c r="AI997" s="72"/>
      <c r="AJ997" s="73"/>
      <c r="AK997" s="73"/>
      <c r="AL997" s="72"/>
      <c r="AM997" s="73"/>
      <c r="AN997" s="73">
        <f t="shared" si="392"/>
        <v>518</v>
      </c>
      <c r="AO997" s="19" t="str">
        <f t="shared" ca="1" si="393"/>
        <v>-</v>
      </c>
      <c r="AP997" s="17" t="str">
        <f t="shared" ca="1" si="394"/>
        <v>-</v>
      </c>
      <c r="AQ997" s="17" t="str">
        <f t="shared" ca="1" si="395"/>
        <v>-</v>
      </c>
      <c r="AR997" s="66" t="str">
        <f t="shared" ca="1" si="396"/>
        <v>-</v>
      </c>
    </row>
    <row r="998" spans="1:44" s="1" customFormat="1" ht="12" x14ac:dyDescent="0.35">
      <c r="A998" s="84"/>
      <c r="B998" s="40" t="str">
        <f t="shared" si="376"/>
        <v/>
      </c>
      <c r="C998" s="41" t="str">
        <f t="shared" si="377"/>
        <v/>
      </c>
      <c r="D998" s="28">
        <f>'I Disease Parameters'!$E$6/(1000*365)</f>
        <v>2.4383561643835616E-5</v>
      </c>
      <c r="E998" s="28">
        <f>'I Disease Parameters'!$E$7/(1000*365)</f>
        <v>1.3698630136986302E-5</v>
      </c>
      <c r="F998" s="27">
        <f>(1-'I Disease Parameters'!$E$8)/'I Disease Parameters'!$E$10</f>
        <v>0.16200000000000001</v>
      </c>
      <c r="G998" s="27">
        <f>'I Disease Parameters'!$E$8/'I Disease Parameters'!$E$11</f>
        <v>3.7999999999999999E-2</v>
      </c>
      <c r="H998" s="27">
        <f>1/'I Disease Parameters'!$E$12</f>
        <v>0.05</v>
      </c>
      <c r="I998" s="27">
        <f>'I Disease Parameters'!$E$9/'I Disease Parameters'!$E$14</f>
        <v>0</v>
      </c>
      <c r="J998" s="82">
        <f t="shared" si="397"/>
        <v>2.9622548171950012</v>
      </c>
      <c r="K998" s="60">
        <f t="shared" si="398"/>
        <v>0.96147505943347544</v>
      </c>
      <c r="L998" s="30">
        <f t="shared" si="399"/>
        <v>0.98499999999999999</v>
      </c>
      <c r="M998" s="27">
        <f>J998/'I Disease Parameters'!$E$12</f>
        <v>0.14811274085975007</v>
      </c>
      <c r="N998" s="27">
        <f>K998/'I Disease Parameters'!$E$13</f>
        <v>4.8073752971673774E-2</v>
      </c>
      <c r="O998" s="27">
        <f>L998/'I Disease Parameters'!$E$13</f>
        <v>4.9250000000000002E-2</v>
      </c>
      <c r="P998" s="27">
        <f>(1-L998)/'I Disease Parameters'!$E$13</f>
        <v>7.5000000000000067E-4</v>
      </c>
      <c r="Q998" s="19" t="str">
        <f t="shared" si="378"/>
        <v/>
      </c>
      <c r="R998" s="17" t="str">
        <f t="shared" si="379"/>
        <v/>
      </c>
      <c r="S998" s="17" t="str">
        <f t="shared" si="380"/>
        <v/>
      </c>
      <c r="T998" s="17" t="str">
        <f t="shared" si="381"/>
        <v/>
      </c>
      <c r="U998" s="17" t="str">
        <f t="shared" si="382"/>
        <v/>
      </c>
      <c r="V998" s="17" t="str">
        <f t="shared" si="383"/>
        <v/>
      </c>
      <c r="W998" s="17" t="str">
        <f t="shared" si="384"/>
        <v/>
      </c>
      <c r="X998" s="18" t="str">
        <f t="shared" si="375"/>
        <v/>
      </c>
      <c r="Y998" s="17" t="str">
        <f t="shared" si="385"/>
        <v/>
      </c>
      <c r="Z998" s="17" t="str">
        <f t="shared" si="386"/>
        <v/>
      </c>
      <c r="AA998" s="17" t="str">
        <f t="shared" si="387"/>
        <v/>
      </c>
      <c r="AB998" s="17" t="str">
        <f t="shared" si="388"/>
        <v/>
      </c>
      <c r="AC998" s="17" t="str">
        <f t="shared" si="389"/>
        <v/>
      </c>
      <c r="AD998" s="18" t="str">
        <f t="shared" si="390"/>
        <v/>
      </c>
      <c r="AE998" s="19" t="str">
        <f>IF($B998&gt;$C$1,"",p_2*$Q997*($S997/$W997)+p_3*$Q997*($T997/$W997))</f>
        <v/>
      </c>
      <c r="AF998" s="17" t="str">
        <f>IF($B998&gt;$C$1,"",p_4*$R997)</f>
        <v/>
      </c>
      <c r="AG998" s="17" t="str">
        <f>IF($B998&gt;$C$1,"",p_5*$R997)</f>
        <v/>
      </c>
      <c r="AH998" s="18" t="str">
        <f t="shared" si="391"/>
        <v/>
      </c>
      <c r="AI998" s="72"/>
      <c r="AJ998" s="73"/>
      <c r="AK998" s="73"/>
      <c r="AL998" s="72"/>
      <c r="AM998" s="73"/>
      <c r="AN998" s="73">
        <f t="shared" si="392"/>
        <v>518</v>
      </c>
      <c r="AO998" s="19" t="str">
        <f t="shared" ca="1" si="393"/>
        <v>-</v>
      </c>
      <c r="AP998" s="17" t="str">
        <f t="shared" ca="1" si="394"/>
        <v>-</v>
      </c>
      <c r="AQ998" s="17" t="str">
        <f t="shared" ca="1" si="395"/>
        <v>-</v>
      </c>
      <c r="AR998" s="66" t="str">
        <f t="shared" ca="1" si="396"/>
        <v>-</v>
      </c>
    </row>
    <row r="999" spans="1:44" s="1" customFormat="1" ht="12" x14ac:dyDescent="0.35">
      <c r="A999" s="84"/>
      <c r="B999" s="40" t="str">
        <f t="shared" si="376"/>
        <v/>
      </c>
      <c r="C999" s="41" t="str">
        <f t="shared" si="377"/>
        <v/>
      </c>
      <c r="D999" s="28">
        <f>'I Disease Parameters'!$E$6/(1000*365)</f>
        <v>2.4383561643835616E-5</v>
      </c>
      <c r="E999" s="28">
        <f>'I Disease Parameters'!$E$7/(1000*365)</f>
        <v>1.3698630136986302E-5</v>
      </c>
      <c r="F999" s="27">
        <f>(1-'I Disease Parameters'!$E$8)/'I Disease Parameters'!$E$10</f>
        <v>0.16200000000000001</v>
      </c>
      <c r="G999" s="27">
        <f>'I Disease Parameters'!$E$8/'I Disease Parameters'!$E$11</f>
        <v>3.7999999999999999E-2</v>
      </c>
      <c r="H999" s="27">
        <f>1/'I Disease Parameters'!$E$12</f>
        <v>0.05</v>
      </c>
      <c r="I999" s="27">
        <f>'I Disease Parameters'!$E$9/'I Disease Parameters'!$E$14</f>
        <v>0</v>
      </c>
      <c r="J999" s="82">
        <f t="shared" si="397"/>
        <v>2.9622548171950012</v>
      </c>
      <c r="K999" s="60">
        <f t="shared" si="398"/>
        <v>0.96147505943347544</v>
      </c>
      <c r="L999" s="30">
        <f t="shared" si="399"/>
        <v>0.98499999999999999</v>
      </c>
      <c r="M999" s="27">
        <f>J999/'I Disease Parameters'!$E$12</f>
        <v>0.14811274085975007</v>
      </c>
      <c r="N999" s="27">
        <f>K999/'I Disease Parameters'!$E$13</f>
        <v>4.8073752971673774E-2</v>
      </c>
      <c r="O999" s="27">
        <f>L999/'I Disease Parameters'!$E$13</f>
        <v>4.9250000000000002E-2</v>
      </c>
      <c r="P999" s="27">
        <f>(1-L999)/'I Disease Parameters'!$E$13</f>
        <v>7.5000000000000067E-4</v>
      </c>
      <c r="Q999" s="19" t="str">
        <f t="shared" si="378"/>
        <v/>
      </c>
      <c r="R999" s="17" t="str">
        <f t="shared" si="379"/>
        <v/>
      </c>
      <c r="S999" s="17" t="str">
        <f t="shared" si="380"/>
        <v/>
      </c>
      <c r="T999" s="17" t="str">
        <f t="shared" si="381"/>
        <v/>
      </c>
      <c r="U999" s="17" t="str">
        <f t="shared" si="382"/>
        <v/>
      </c>
      <c r="V999" s="17" t="str">
        <f t="shared" si="383"/>
        <v/>
      </c>
      <c r="W999" s="17" t="str">
        <f t="shared" si="384"/>
        <v/>
      </c>
      <c r="X999" s="18" t="str">
        <f t="shared" si="375"/>
        <v/>
      </c>
      <c r="Y999" s="17" t="str">
        <f t="shared" si="385"/>
        <v/>
      </c>
      <c r="Z999" s="17" t="str">
        <f t="shared" si="386"/>
        <v/>
      </c>
      <c r="AA999" s="17" t="str">
        <f t="shared" si="387"/>
        <v/>
      </c>
      <c r="AB999" s="17" t="str">
        <f t="shared" si="388"/>
        <v/>
      </c>
      <c r="AC999" s="17" t="str">
        <f t="shared" si="389"/>
        <v/>
      </c>
      <c r="AD999" s="18" t="str">
        <f t="shared" si="390"/>
        <v/>
      </c>
      <c r="AE999" s="19" t="str">
        <f>IF($B999&gt;$C$1,"",p_2*$Q998*($S998/$W998)+p_3*$Q998*($T998/$W998))</f>
        <v/>
      </c>
      <c r="AF999" s="17" t="str">
        <f>IF($B999&gt;$C$1,"",p_4*$R998)</f>
        <v/>
      </c>
      <c r="AG999" s="17" t="str">
        <f>IF($B999&gt;$C$1,"",p_5*$R998)</f>
        <v/>
      </c>
      <c r="AH999" s="18" t="str">
        <f t="shared" si="391"/>
        <v/>
      </c>
      <c r="AI999" s="72"/>
      <c r="AJ999" s="73"/>
      <c r="AK999" s="73"/>
      <c r="AL999" s="72"/>
      <c r="AM999" s="73"/>
      <c r="AN999" s="73">
        <f t="shared" si="392"/>
        <v>518</v>
      </c>
      <c r="AO999" s="19" t="str">
        <f t="shared" ca="1" si="393"/>
        <v>-</v>
      </c>
      <c r="AP999" s="17" t="str">
        <f t="shared" ca="1" si="394"/>
        <v>-</v>
      </c>
      <c r="AQ999" s="17" t="str">
        <f t="shared" ca="1" si="395"/>
        <v>-</v>
      </c>
      <c r="AR999" s="66" t="str">
        <f t="shared" ca="1" si="396"/>
        <v>-</v>
      </c>
    </row>
    <row r="1000" spans="1:44" s="1" customFormat="1" ht="12" x14ac:dyDescent="0.35">
      <c r="A1000" s="84"/>
      <c r="B1000" s="40" t="str">
        <f t="shared" si="376"/>
        <v/>
      </c>
      <c r="C1000" s="41" t="str">
        <f t="shared" si="377"/>
        <v/>
      </c>
      <c r="D1000" s="28">
        <f>'I Disease Parameters'!$E$6/(1000*365)</f>
        <v>2.4383561643835616E-5</v>
      </c>
      <c r="E1000" s="28">
        <f>'I Disease Parameters'!$E$7/(1000*365)</f>
        <v>1.3698630136986302E-5</v>
      </c>
      <c r="F1000" s="27">
        <f>(1-'I Disease Parameters'!$E$8)/'I Disease Parameters'!$E$10</f>
        <v>0.16200000000000001</v>
      </c>
      <c r="G1000" s="27">
        <f>'I Disease Parameters'!$E$8/'I Disease Parameters'!$E$11</f>
        <v>3.7999999999999999E-2</v>
      </c>
      <c r="H1000" s="27">
        <f>1/'I Disease Parameters'!$E$12</f>
        <v>0.05</v>
      </c>
      <c r="I1000" s="27">
        <f>'I Disease Parameters'!$E$9/'I Disease Parameters'!$E$14</f>
        <v>0</v>
      </c>
      <c r="J1000" s="82">
        <f t="shared" si="397"/>
        <v>2.9622548171950012</v>
      </c>
      <c r="K1000" s="60">
        <f t="shared" si="398"/>
        <v>0.96147505943347544</v>
      </c>
      <c r="L1000" s="30">
        <f t="shared" si="399"/>
        <v>0.98499999999999999</v>
      </c>
      <c r="M1000" s="27">
        <f>J1000/'I Disease Parameters'!$E$12</f>
        <v>0.14811274085975007</v>
      </c>
      <c r="N1000" s="27">
        <f>K1000/'I Disease Parameters'!$E$13</f>
        <v>4.8073752971673774E-2</v>
      </c>
      <c r="O1000" s="27">
        <f>L1000/'I Disease Parameters'!$E$13</f>
        <v>4.9250000000000002E-2</v>
      </c>
      <c r="P1000" s="27">
        <f>(1-L1000)/'I Disease Parameters'!$E$13</f>
        <v>7.5000000000000067E-4</v>
      </c>
      <c r="Q1000" s="19" t="str">
        <f t="shared" si="378"/>
        <v/>
      </c>
      <c r="R1000" s="17" t="str">
        <f t="shared" si="379"/>
        <v/>
      </c>
      <c r="S1000" s="17" t="str">
        <f t="shared" si="380"/>
        <v/>
      </c>
      <c r="T1000" s="17" t="str">
        <f t="shared" si="381"/>
        <v/>
      </c>
      <c r="U1000" s="17" t="str">
        <f t="shared" si="382"/>
        <v/>
      </c>
      <c r="V1000" s="17" t="str">
        <f t="shared" si="383"/>
        <v/>
      </c>
      <c r="W1000" s="17" t="str">
        <f t="shared" si="384"/>
        <v/>
      </c>
      <c r="X1000" s="18" t="str">
        <f t="shared" si="375"/>
        <v/>
      </c>
      <c r="Y1000" s="17" t="str">
        <f t="shared" si="385"/>
        <v/>
      </c>
      <c r="Z1000" s="17" t="str">
        <f t="shared" si="386"/>
        <v/>
      </c>
      <c r="AA1000" s="17" t="str">
        <f t="shared" si="387"/>
        <v/>
      </c>
      <c r="AB1000" s="17" t="str">
        <f t="shared" si="388"/>
        <v/>
      </c>
      <c r="AC1000" s="17" t="str">
        <f t="shared" si="389"/>
        <v/>
      </c>
      <c r="AD1000" s="18" t="str">
        <f t="shared" si="390"/>
        <v/>
      </c>
      <c r="AE1000" s="19" t="str">
        <f>IF($B1000&gt;$C$1,"",p_2*$Q999*($S999/$W999)+p_3*$Q999*($T999/$W999))</f>
        <v/>
      </c>
      <c r="AF1000" s="17" t="str">
        <f>IF($B1000&gt;$C$1,"",p_4*$R999)</f>
        <v/>
      </c>
      <c r="AG1000" s="17" t="str">
        <f>IF($B1000&gt;$C$1,"",p_5*$R999)</f>
        <v/>
      </c>
      <c r="AH1000" s="18" t="str">
        <f t="shared" si="391"/>
        <v/>
      </c>
      <c r="AI1000" s="72"/>
      <c r="AJ1000" s="73"/>
      <c r="AK1000" s="73"/>
      <c r="AL1000" s="72"/>
      <c r="AM1000" s="73"/>
      <c r="AN1000" s="73">
        <f t="shared" si="392"/>
        <v>518</v>
      </c>
      <c r="AO1000" s="19" t="str">
        <f t="shared" ca="1" si="393"/>
        <v>-</v>
      </c>
      <c r="AP1000" s="17" t="str">
        <f t="shared" ca="1" si="394"/>
        <v>-</v>
      </c>
      <c r="AQ1000" s="17" t="str">
        <f t="shared" ca="1" si="395"/>
        <v>-</v>
      </c>
      <c r="AR1000" s="66" t="str">
        <f t="shared" ca="1" si="396"/>
        <v>-</v>
      </c>
    </row>
    <row r="1001" spans="1:44" s="1" customFormat="1" ht="12" x14ac:dyDescent="0.35">
      <c r="A1001" s="84"/>
      <c r="B1001" s="40" t="str">
        <f t="shared" si="376"/>
        <v/>
      </c>
      <c r="C1001" s="41" t="str">
        <f t="shared" si="377"/>
        <v/>
      </c>
      <c r="D1001" s="28">
        <f>'I Disease Parameters'!$E$6/(1000*365)</f>
        <v>2.4383561643835616E-5</v>
      </c>
      <c r="E1001" s="28">
        <f>'I Disease Parameters'!$E$7/(1000*365)</f>
        <v>1.3698630136986302E-5</v>
      </c>
      <c r="F1001" s="27">
        <f>(1-'I Disease Parameters'!$E$8)/'I Disease Parameters'!$E$10</f>
        <v>0.16200000000000001</v>
      </c>
      <c r="G1001" s="27">
        <f>'I Disease Parameters'!$E$8/'I Disease Parameters'!$E$11</f>
        <v>3.7999999999999999E-2</v>
      </c>
      <c r="H1001" s="27">
        <f>1/'I Disease Parameters'!$E$12</f>
        <v>0.05</v>
      </c>
      <c r="I1001" s="27">
        <f>'I Disease Parameters'!$E$9/'I Disease Parameters'!$E$14</f>
        <v>0</v>
      </c>
      <c r="J1001" s="82">
        <f t="shared" si="397"/>
        <v>2.9622548171950012</v>
      </c>
      <c r="K1001" s="60">
        <f t="shared" si="398"/>
        <v>0.96147505943347544</v>
      </c>
      <c r="L1001" s="30">
        <f t="shared" si="399"/>
        <v>0.98499999999999999</v>
      </c>
      <c r="M1001" s="27">
        <f>J1001/'I Disease Parameters'!$E$12</f>
        <v>0.14811274085975007</v>
      </c>
      <c r="N1001" s="27">
        <f>K1001/'I Disease Parameters'!$E$13</f>
        <v>4.8073752971673774E-2</v>
      </c>
      <c r="O1001" s="27">
        <f>L1001/'I Disease Parameters'!$E$13</f>
        <v>4.9250000000000002E-2</v>
      </c>
      <c r="P1001" s="27">
        <f>(1-L1001)/'I Disease Parameters'!$E$13</f>
        <v>7.5000000000000067E-4</v>
      </c>
      <c r="Q1001" s="19" t="str">
        <f t="shared" si="378"/>
        <v/>
      </c>
      <c r="R1001" s="17" t="str">
        <f t="shared" si="379"/>
        <v/>
      </c>
      <c r="S1001" s="17" t="str">
        <f t="shared" si="380"/>
        <v/>
      </c>
      <c r="T1001" s="17" t="str">
        <f t="shared" si="381"/>
        <v/>
      </c>
      <c r="U1001" s="17" t="str">
        <f t="shared" si="382"/>
        <v/>
      </c>
      <c r="V1001" s="17" t="str">
        <f t="shared" si="383"/>
        <v/>
      </c>
      <c r="W1001" s="17" t="str">
        <f t="shared" si="384"/>
        <v/>
      </c>
      <c r="X1001" s="18" t="str">
        <f t="shared" si="375"/>
        <v/>
      </c>
      <c r="Y1001" s="17" t="str">
        <f t="shared" si="385"/>
        <v/>
      </c>
      <c r="Z1001" s="17" t="str">
        <f t="shared" si="386"/>
        <v/>
      </c>
      <c r="AA1001" s="17" t="str">
        <f t="shared" si="387"/>
        <v/>
      </c>
      <c r="AB1001" s="17" t="str">
        <f t="shared" si="388"/>
        <v/>
      </c>
      <c r="AC1001" s="17" t="str">
        <f t="shared" si="389"/>
        <v/>
      </c>
      <c r="AD1001" s="18" t="str">
        <f t="shared" si="390"/>
        <v/>
      </c>
      <c r="AE1001" s="19" t="str">
        <f>IF($B1001&gt;$C$1,"",p_2*$Q1000*($S1000/$W1000)+p_3*$Q1000*($T1000/$W1000))</f>
        <v/>
      </c>
      <c r="AF1001" s="17" t="str">
        <f>IF($B1001&gt;$C$1,"",p_4*$R1000)</f>
        <v/>
      </c>
      <c r="AG1001" s="17" t="str">
        <f>IF($B1001&gt;$C$1,"",p_5*$R1000)</f>
        <v/>
      </c>
      <c r="AH1001" s="18" t="str">
        <f t="shared" si="391"/>
        <v/>
      </c>
      <c r="AI1001" s="72"/>
      <c r="AJ1001" s="73"/>
      <c r="AK1001" s="73"/>
      <c r="AL1001" s="72"/>
      <c r="AM1001" s="73"/>
      <c r="AN1001" s="73">
        <f t="shared" si="392"/>
        <v>518</v>
      </c>
      <c r="AO1001" s="19" t="str">
        <f t="shared" ca="1" si="393"/>
        <v>-</v>
      </c>
      <c r="AP1001" s="17" t="str">
        <f t="shared" ca="1" si="394"/>
        <v>-</v>
      </c>
      <c r="AQ1001" s="17" t="str">
        <f t="shared" ca="1" si="395"/>
        <v>-</v>
      </c>
      <c r="AR1001" s="66" t="str">
        <f t="shared" ca="1" si="396"/>
        <v>-</v>
      </c>
    </row>
    <row r="1002" spans="1:44" s="1" customFormat="1" ht="12" x14ac:dyDescent="0.35">
      <c r="A1002" s="84"/>
      <c r="B1002" s="40" t="str">
        <f t="shared" si="376"/>
        <v/>
      </c>
      <c r="C1002" s="41" t="str">
        <f t="shared" si="377"/>
        <v/>
      </c>
      <c r="D1002" s="28">
        <f>'I Disease Parameters'!$E$6/(1000*365)</f>
        <v>2.4383561643835616E-5</v>
      </c>
      <c r="E1002" s="28">
        <f>'I Disease Parameters'!$E$7/(1000*365)</f>
        <v>1.3698630136986302E-5</v>
      </c>
      <c r="F1002" s="27">
        <f>(1-'I Disease Parameters'!$E$8)/'I Disease Parameters'!$E$10</f>
        <v>0.16200000000000001</v>
      </c>
      <c r="G1002" s="27">
        <f>'I Disease Parameters'!$E$8/'I Disease Parameters'!$E$11</f>
        <v>3.7999999999999999E-2</v>
      </c>
      <c r="H1002" s="27">
        <f>1/'I Disease Parameters'!$E$12</f>
        <v>0.05</v>
      </c>
      <c r="I1002" s="27">
        <f>'I Disease Parameters'!$E$9/'I Disease Parameters'!$E$14</f>
        <v>0</v>
      </c>
      <c r="J1002" s="82">
        <f t="shared" si="397"/>
        <v>2.9622548171950012</v>
      </c>
      <c r="K1002" s="60">
        <f t="shared" si="398"/>
        <v>0.96147505943347544</v>
      </c>
      <c r="L1002" s="30">
        <f t="shared" si="399"/>
        <v>0.98499999999999999</v>
      </c>
      <c r="M1002" s="27">
        <f>J1002/'I Disease Parameters'!$E$12</f>
        <v>0.14811274085975007</v>
      </c>
      <c r="N1002" s="27">
        <f>K1002/'I Disease Parameters'!$E$13</f>
        <v>4.8073752971673774E-2</v>
      </c>
      <c r="O1002" s="27">
        <f>L1002/'I Disease Parameters'!$E$13</f>
        <v>4.9250000000000002E-2</v>
      </c>
      <c r="P1002" s="27">
        <f>(1-L1002)/'I Disease Parameters'!$E$13</f>
        <v>7.5000000000000067E-4</v>
      </c>
      <c r="Q1002" s="19" t="str">
        <f t="shared" si="378"/>
        <v/>
      </c>
      <c r="R1002" s="17" t="str">
        <f t="shared" si="379"/>
        <v/>
      </c>
      <c r="S1002" s="17" t="str">
        <f t="shared" si="380"/>
        <v/>
      </c>
      <c r="T1002" s="17" t="str">
        <f t="shared" si="381"/>
        <v/>
      </c>
      <c r="U1002" s="17" t="str">
        <f t="shared" si="382"/>
        <v/>
      </c>
      <c r="V1002" s="17" t="str">
        <f t="shared" si="383"/>
        <v/>
      </c>
      <c r="W1002" s="17" t="str">
        <f t="shared" si="384"/>
        <v/>
      </c>
      <c r="X1002" s="18" t="str">
        <f t="shared" si="375"/>
        <v/>
      </c>
      <c r="Y1002" s="17" t="str">
        <f t="shared" si="385"/>
        <v/>
      </c>
      <c r="Z1002" s="17" t="str">
        <f t="shared" si="386"/>
        <v/>
      </c>
      <c r="AA1002" s="17" t="str">
        <f t="shared" si="387"/>
        <v/>
      </c>
      <c r="AB1002" s="17" t="str">
        <f t="shared" si="388"/>
        <v/>
      </c>
      <c r="AC1002" s="17" t="str">
        <f t="shared" si="389"/>
        <v/>
      </c>
      <c r="AD1002" s="18" t="str">
        <f t="shared" si="390"/>
        <v/>
      </c>
      <c r="AE1002" s="19" t="str">
        <f>IF($B1002&gt;$C$1,"",p_2*$Q1001*($S1001/$W1001)+p_3*$Q1001*($T1001/$W1001))</f>
        <v/>
      </c>
      <c r="AF1002" s="17" t="str">
        <f>IF($B1002&gt;$C$1,"",p_4*$R1001)</f>
        <v/>
      </c>
      <c r="AG1002" s="17" t="str">
        <f>IF($B1002&gt;$C$1,"",p_5*$R1001)</f>
        <v/>
      </c>
      <c r="AH1002" s="18" t="str">
        <f t="shared" si="391"/>
        <v/>
      </c>
      <c r="AI1002" s="72"/>
      <c r="AJ1002" s="73"/>
      <c r="AK1002" s="73"/>
      <c r="AL1002" s="72"/>
      <c r="AM1002" s="73"/>
      <c r="AN1002" s="73">
        <f t="shared" si="392"/>
        <v>518</v>
      </c>
      <c r="AO1002" s="19" t="str">
        <f t="shared" ca="1" si="393"/>
        <v>-</v>
      </c>
      <c r="AP1002" s="17" t="str">
        <f t="shared" ca="1" si="394"/>
        <v>-</v>
      </c>
      <c r="AQ1002" s="17" t="str">
        <f t="shared" ca="1" si="395"/>
        <v>-</v>
      </c>
      <c r="AR1002" s="66" t="str">
        <f t="shared" ca="1" si="396"/>
        <v>-</v>
      </c>
    </row>
    <row r="1003" spans="1:44" s="1" customFormat="1" ht="12" x14ac:dyDescent="0.35">
      <c r="A1003" s="84"/>
      <c r="B1003" s="40" t="str">
        <f t="shared" si="376"/>
        <v/>
      </c>
      <c r="C1003" s="41" t="str">
        <f t="shared" si="377"/>
        <v/>
      </c>
      <c r="D1003" s="28">
        <f>'I Disease Parameters'!$E$6/(1000*365)</f>
        <v>2.4383561643835616E-5</v>
      </c>
      <c r="E1003" s="28">
        <f>'I Disease Parameters'!$E$7/(1000*365)</f>
        <v>1.3698630136986302E-5</v>
      </c>
      <c r="F1003" s="27">
        <f>(1-'I Disease Parameters'!$E$8)/'I Disease Parameters'!$E$10</f>
        <v>0.16200000000000001</v>
      </c>
      <c r="G1003" s="27">
        <f>'I Disease Parameters'!$E$8/'I Disease Parameters'!$E$11</f>
        <v>3.7999999999999999E-2</v>
      </c>
      <c r="H1003" s="27">
        <f>1/'I Disease Parameters'!$E$12</f>
        <v>0.05</v>
      </c>
      <c r="I1003" s="27">
        <f>'I Disease Parameters'!$E$9/'I Disease Parameters'!$E$14</f>
        <v>0</v>
      </c>
      <c r="J1003" s="82">
        <f t="shared" si="397"/>
        <v>2.9622548171950012</v>
      </c>
      <c r="K1003" s="60">
        <f t="shared" si="398"/>
        <v>0.96147505943347544</v>
      </c>
      <c r="L1003" s="30">
        <f t="shared" si="399"/>
        <v>0.98499999999999999</v>
      </c>
      <c r="M1003" s="27">
        <f>J1003/'I Disease Parameters'!$E$12</f>
        <v>0.14811274085975007</v>
      </c>
      <c r="N1003" s="27">
        <f>K1003/'I Disease Parameters'!$E$13</f>
        <v>4.8073752971673774E-2</v>
      </c>
      <c r="O1003" s="27">
        <f>L1003/'I Disease Parameters'!$E$13</f>
        <v>4.9250000000000002E-2</v>
      </c>
      <c r="P1003" s="27">
        <f>(1-L1003)/'I Disease Parameters'!$E$13</f>
        <v>7.5000000000000067E-4</v>
      </c>
      <c r="Q1003" s="19" t="str">
        <f t="shared" si="378"/>
        <v/>
      </c>
      <c r="R1003" s="17" t="str">
        <f t="shared" si="379"/>
        <v/>
      </c>
      <c r="S1003" s="17" t="str">
        <f t="shared" si="380"/>
        <v/>
      </c>
      <c r="T1003" s="17" t="str">
        <f t="shared" si="381"/>
        <v/>
      </c>
      <c r="U1003" s="17" t="str">
        <f t="shared" si="382"/>
        <v/>
      </c>
      <c r="V1003" s="17" t="str">
        <f t="shared" si="383"/>
        <v/>
      </c>
      <c r="W1003" s="17" t="str">
        <f t="shared" si="384"/>
        <v/>
      </c>
      <c r="X1003" s="18" t="str">
        <f t="shared" si="375"/>
        <v/>
      </c>
      <c r="Y1003" s="17" t="str">
        <f t="shared" si="385"/>
        <v/>
      </c>
      <c r="Z1003" s="17" t="str">
        <f t="shared" si="386"/>
        <v/>
      </c>
      <c r="AA1003" s="17" t="str">
        <f t="shared" si="387"/>
        <v/>
      </c>
      <c r="AB1003" s="17" t="str">
        <f t="shared" si="388"/>
        <v/>
      </c>
      <c r="AC1003" s="17" t="str">
        <f t="shared" si="389"/>
        <v/>
      </c>
      <c r="AD1003" s="18" t="str">
        <f t="shared" si="390"/>
        <v/>
      </c>
      <c r="AE1003" s="19" t="str">
        <f>IF($B1003&gt;$C$1,"",p_2*$Q1002*($S1002/$W1002)+p_3*$Q1002*($T1002/$W1002))</f>
        <v/>
      </c>
      <c r="AF1003" s="17" t="str">
        <f>IF($B1003&gt;$C$1,"",p_4*$R1002)</f>
        <v/>
      </c>
      <c r="AG1003" s="17" t="str">
        <f>IF($B1003&gt;$C$1,"",p_5*$R1002)</f>
        <v/>
      </c>
      <c r="AH1003" s="18" t="str">
        <f t="shared" si="391"/>
        <v/>
      </c>
      <c r="AI1003" s="72"/>
      <c r="AJ1003" s="73"/>
      <c r="AK1003" s="73"/>
      <c r="AL1003" s="72"/>
      <c r="AM1003" s="73"/>
      <c r="AN1003" s="73">
        <f t="shared" si="392"/>
        <v>518</v>
      </c>
      <c r="AO1003" s="19" t="str">
        <f t="shared" ca="1" si="393"/>
        <v>-</v>
      </c>
      <c r="AP1003" s="17" t="str">
        <f t="shared" ca="1" si="394"/>
        <v>-</v>
      </c>
      <c r="AQ1003" s="17" t="str">
        <f t="shared" ca="1" si="395"/>
        <v>-</v>
      </c>
      <c r="AR1003" s="66" t="str">
        <f t="shared" ca="1" si="396"/>
        <v>-</v>
      </c>
    </row>
    <row r="1004" spans="1:44" s="1" customFormat="1" ht="12" x14ac:dyDescent="0.35">
      <c r="A1004" s="84"/>
      <c r="B1004" s="40" t="str">
        <f t="shared" si="376"/>
        <v/>
      </c>
      <c r="C1004" s="41" t="str">
        <f t="shared" si="377"/>
        <v/>
      </c>
      <c r="D1004" s="28">
        <f>'I Disease Parameters'!$E$6/(1000*365)</f>
        <v>2.4383561643835616E-5</v>
      </c>
      <c r="E1004" s="28">
        <f>'I Disease Parameters'!$E$7/(1000*365)</f>
        <v>1.3698630136986302E-5</v>
      </c>
      <c r="F1004" s="27">
        <f>(1-'I Disease Parameters'!$E$8)/'I Disease Parameters'!$E$10</f>
        <v>0.16200000000000001</v>
      </c>
      <c r="G1004" s="27">
        <f>'I Disease Parameters'!$E$8/'I Disease Parameters'!$E$11</f>
        <v>3.7999999999999999E-2</v>
      </c>
      <c r="H1004" s="27">
        <f>1/'I Disease Parameters'!$E$12</f>
        <v>0.05</v>
      </c>
      <c r="I1004" s="27">
        <f>'I Disease Parameters'!$E$9/'I Disease Parameters'!$E$14</f>
        <v>0</v>
      </c>
      <c r="J1004" s="82">
        <f t="shared" si="397"/>
        <v>2.9622548171950012</v>
      </c>
      <c r="K1004" s="60">
        <f t="shared" si="398"/>
        <v>0.96147505943347544</v>
      </c>
      <c r="L1004" s="30">
        <f t="shared" si="399"/>
        <v>0.98499999999999999</v>
      </c>
      <c r="M1004" s="27">
        <f>J1004/'I Disease Parameters'!$E$12</f>
        <v>0.14811274085975007</v>
      </c>
      <c r="N1004" s="27">
        <f>K1004/'I Disease Parameters'!$E$13</f>
        <v>4.8073752971673774E-2</v>
      </c>
      <c r="O1004" s="27">
        <f>L1004/'I Disease Parameters'!$E$13</f>
        <v>4.9250000000000002E-2</v>
      </c>
      <c r="P1004" s="27">
        <f>(1-L1004)/'I Disease Parameters'!$E$13</f>
        <v>7.5000000000000067E-4</v>
      </c>
      <c r="Q1004" s="19" t="str">
        <f t="shared" si="378"/>
        <v/>
      </c>
      <c r="R1004" s="17" t="str">
        <f t="shared" si="379"/>
        <v/>
      </c>
      <c r="S1004" s="17" t="str">
        <f t="shared" si="380"/>
        <v/>
      </c>
      <c r="T1004" s="17" t="str">
        <f t="shared" si="381"/>
        <v/>
      </c>
      <c r="U1004" s="17" t="str">
        <f t="shared" si="382"/>
        <v/>
      </c>
      <c r="V1004" s="17" t="str">
        <f t="shared" si="383"/>
        <v/>
      </c>
      <c r="W1004" s="17" t="str">
        <f t="shared" si="384"/>
        <v/>
      </c>
      <c r="X1004" s="18" t="str">
        <f t="shared" si="375"/>
        <v/>
      </c>
      <c r="Y1004" s="17" t="str">
        <f t="shared" si="385"/>
        <v/>
      </c>
      <c r="Z1004" s="17" t="str">
        <f t="shared" si="386"/>
        <v/>
      </c>
      <c r="AA1004" s="17" t="str">
        <f t="shared" si="387"/>
        <v/>
      </c>
      <c r="AB1004" s="17" t="str">
        <f t="shared" si="388"/>
        <v/>
      </c>
      <c r="AC1004" s="17" t="str">
        <f t="shared" si="389"/>
        <v/>
      </c>
      <c r="AD1004" s="18" t="str">
        <f t="shared" si="390"/>
        <v/>
      </c>
      <c r="AE1004" s="19" t="str">
        <f>IF($B1004&gt;$C$1,"",p_2*$Q1003*($S1003/$W1003)+p_3*$Q1003*($T1003/$W1003))</f>
        <v/>
      </c>
      <c r="AF1004" s="17" t="str">
        <f>IF($B1004&gt;$C$1,"",p_4*$R1003)</f>
        <v/>
      </c>
      <c r="AG1004" s="17" t="str">
        <f>IF($B1004&gt;$C$1,"",p_5*$R1003)</f>
        <v/>
      </c>
      <c r="AH1004" s="18" t="str">
        <f t="shared" si="391"/>
        <v/>
      </c>
      <c r="AI1004" s="72"/>
      <c r="AJ1004" s="73"/>
      <c r="AK1004" s="73"/>
      <c r="AL1004" s="72"/>
      <c r="AM1004" s="73"/>
      <c r="AN1004" s="73">
        <f t="shared" si="392"/>
        <v>518</v>
      </c>
      <c r="AO1004" s="19" t="str">
        <f t="shared" ca="1" si="393"/>
        <v>-</v>
      </c>
      <c r="AP1004" s="17" t="str">
        <f t="shared" ca="1" si="394"/>
        <v>-</v>
      </c>
      <c r="AQ1004" s="17" t="str">
        <f t="shared" ca="1" si="395"/>
        <v>-</v>
      </c>
      <c r="AR1004" s="66" t="str">
        <f t="shared" ca="1" si="396"/>
        <v>-</v>
      </c>
    </row>
    <row r="1005" spans="1:44" s="1" customFormat="1" ht="12" x14ac:dyDescent="0.35">
      <c r="A1005" s="84"/>
      <c r="B1005" s="40" t="str">
        <f t="shared" si="376"/>
        <v/>
      </c>
      <c r="C1005" s="41" t="str">
        <f t="shared" si="377"/>
        <v/>
      </c>
      <c r="D1005" s="28">
        <f>'I Disease Parameters'!$E$6/(1000*365)</f>
        <v>2.4383561643835616E-5</v>
      </c>
      <c r="E1005" s="28">
        <f>'I Disease Parameters'!$E$7/(1000*365)</f>
        <v>1.3698630136986302E-5</v>
      </c>
      <c r="F1005" s="27">
        <f>(1-'I Disease Parameters'!$E$8)/'I Disease Parameters'!$E$10</f>
        <v>0.16200000000000001</v>
      </c>
      <c r="G1005" s="27">
        <f>'I Disease Parameters'!$E$8/'I Disease Parameters'!$E$11</f>
        <v>3.7999999999999999E-2</v>
      </c>
      <c r="H1005" s="27">
        <f>1/'I Disease Parameters'!$E$12</f>
        <v>0.05</v>
      </c>
      <c r="I1005" s="27">
        <f>'I Disease Parameters'!$E$9/'I Disease Parameters'!$E$14</f>
        <v>0</v>
      </c>
      <c r="J1005" s="82">
        <f t="shared" si="397"/>
        <v>2.9622548171950012</v>
      </c>
      <c r="K1005" s="60">
        <f t="shared" si="398"/>
        <v>0.96147505943347544</v>
      </c>
      <c r="L1005" s="30">
        <f t="shared" si="399"/>
        <v>0.98499999999999999</v>
      </c>
      <c r="M1005" s="27">
        <f>J1005/'I Disease Parameters'!$E$12</f>
        <v>0.14811274085975007</v>
      </c>
      <c r="N1005" s="27">
        <f>K1005/'I Disease Parameters'!$E$13</f>
        <v>4.8073752971673774E-2</v>
      </c>
      <c r="O1005" s="27">
        <f>L1005/'I Disease Parameters'!$E$13</f>
        <v>4.9250000000000002E-2</v>
      </c>
      <c r="P1005" s="27">
        <f>(1-L1005)/'I Disease Parameters'!$E$13</f>
        <v>7.5000000000000067E-4</v>
      </c>
      <c r="Q1005" s="19" t="str">
        <f t="shared" si="378"/>
        <v/>
      </c>
      <c r="R1005" s="17" t="str">
        <f t="shared" si="379"/>
        <v/>
      </c>
      <c r="S1005" s="17" t="str">
        <f t="shared" si="380"/>
        <v/>
      </c>
      <c r="T1005" s="17" t="str">
        <f t="shared" si="381"/>
        <v/>
      </c>
      <c r="U1005" s="17" t="str">
        <f t="shared" si="382"/>
        <v/>
      </c>
      <c r="V1005" s="17" t="str">
        <f t="shared" si="383"/>
        <v/>
      </c>
      <c r="W1005" s="17" t="str">
        <f t="shared" si="384"/>
        <v/>
      </c>
      <c r="X1005" s="18" t="str">
        <f t="shared" si="375"/>
        <v/>
      </c>
      <c r="Y1005" s="17" t="str">
        <f t="shared" si="385"/>
        <v/>
      </c>
      <c r="Z1005" s="17" t="str">
        <f t="shared" si="386"/>
        <v/>
      </c>
      <c r="AA1005" s="17" t="str">
        <f t="shared" si="387"/>
        <v/>
      </c>
      <c r="AB1005" s="17" t="str">
        <f t="shared" si="388"/>
        <v/>
      </c>
      <c r="AC1005" s="17" t="str">
        <f t="shared" si="389"/>
        <v/>
      </c>
      <c r="AD1005" s="18" t="str">
        <f t="shared" si="390"/>
        <v/>
      </c>
      <c r="AE1005" s="19" t="str">
        <f>IF($B1005&gt;$C$1,"",p_2*$Q1004*($S1004/$W1004)+p_3*$Q1004*($T1004/$W1004))</f>
        <v/>
      </c>
      <c r="AF1005" s="17" t="str">
        <f>IF($B1005&gt;$C$1,"",p_4*$R1004)</f>
        <v/>
      </c>
      <c r="AG1005" s="17" t="str">
        <f>IF($B1005&gt;$C$1,"",p_5*$R1004)</f>
        <v/>
      </c>
      <c r="AH1005" s="18" t="str">
        <f t="shared" si="391"/>
        <v/>
      </c>
      <c r="AI1005" s="72"/>
      <c r="AJ1005" s="73"/>
      <c r="AK1005" s="73"/>
      <c r="AL1005" s="72"/>
      <c r="AM1005" s="73"/>
      <c r="AN1005" s="73">
        <f t="shared" si="392"/>
        <v>518</v>
      </c>
      <c r="AO1005" s="19" t="str">
        <f t="shared" ca="1" si="393"/>
        <v>-</v>
      </c>
      <c r="AP1005" s="17" t="str">
        <f t="shared" ca="1" si="394"/>
        <v>-</v>
      </c>
      <c r="AQ1005" s="17" t="str">
        <f t="shared" ca="1" si="395"/>
        <v>-</v>
      </c>
      <c r="AR1005" s="66" t="str">
        <f t="shared" ca="1" si="396"/>
        <v>-</v>
      </c>
    </row>
    <row r="1006" spans="1:44" s="1" customFormat="1" ht="12" x14ac:dyDescent="0.35">
      <c r="A1006" s="84"/>
      <c r="B1006" s="40" t="str">
        <f t="shared" si="376"/>
        <v/>
      </c>
      <c r="C1006" s="41" t="str">
        <f t="shared" si="377"/>
        <v/>
      </c>
      <c r="D1006" s="28">
        <f>'I Disease Parameters'!$E$6/(1000*365)</f>
        <v>2.4383561643835616E-5</v>
      </c>
      <c r="E1006" s="28">
        <f>'I Disease Parameters'!$E$7/(1000*365)</f>
        <v>1.3698630136986302E-5</v>
      </c>
      <c r="F1006" s="27">
        <f>(1-'I Disease Parameters'!$E$8)/'I Disease Parameters'!$E$10</f>
        <v>0.16200000000000001</v>
      </c>
      <c r="G1006" s="27">
        <f>'I Disease Parameters'!$E$8/'I Disease Parameters'!$E$11</f>
        <v>3.7999999999999999E-2</v>
      </c>
      <c r="H1006" s="27">
        <f>1/'I Disease Parameters'!$E$12</f>
        <v>0.05</v>
      </c>
      <c r="I1006" s="27">
        <f>'I Disease Parameters'!$E$9/'I Disease Parameters'!$E$14</f>
        <v>0</v>
      </c>
      <c r="J1006" s="82">
        <f t="shared" si="397"/>
        <v>2.9622548171950012</v>
      </c>
      <c r="K1006" s="60">
        <f t="shared" si="398"/>
        <v>0.96147505943347544</v>
      </c>
      <c r="L1006" s="30">
        <f t="shared" si="399"/>
        <v>0.98499999999999999</v>
      </c>
      <c r="M1006" s="27">
        <f>J1006/'I Disease Parameters'!$E$12</f>
        <v>0.14811274085975007</v>
      </c>
      <c r="N1006" s="27">
        <f>K1006/'I Disease Parameters'!$E$13</f>
        <v>4.8073752971673774E-2</v>
      </c>
      <c r="O1006" s="27">
        <f>L1006/'I Disease Parameters'!$E$13</f>
        <v>4.9250000000000002E-2</v>
      </c>
      <c r="P1006" s="27">
        <f>(1-L1006)/'I Disease Parameters'!$E$13</f>
        <v>7.5000000000000067E-4</v>
      </c>
      <c r="Q1006" s="19" t="str">
        <f t="shared" si="378"/>
        <v/>
      </c>
      <c r="R1006" s="17" t="str">
        <f t="shared" si="379"/>
        <v/>
      </c>
      <c r="S1006" s="17" t="str">
        <f t="shared" si="380"/>
        <v/>
      </c>
      <c r="T1006" s="17" t="str">
        <f t="shared" si="381"/>
        <v/>
      </c>
      <c r="U1006" s="17" t="str">
        <f t="shared" si="382"/>
        <v/>
      </c>
      <c r="V1006" s="17" t="str">
        <f t="shared" si="383"/>
        <v/>
      </c>
      <c r="W1006" s="17" t="str">
        <f t="shared" si="384"/>
        <v/>
      </c>
      <c r="X1006" s="18" t="str">
        <f t="shared" si="375"/>
        <v/>
      </c>
      <c r="Y1006" s="17" t="str">
        <f t="shared" si="385"/>
        <v/>
      </c>
      <c r="Z1006" s="17" t="str">
        <f t="shared" si="386"/>
        <v/>
      </c>
      <c r="AA1006" s="17" t="str">
        <f t="shared" si="387"/>
        <v/>
      </c>
      <c r="AB1006" s="17" t="str">
        <f t="shared" si="388"/>
        <v/>
      </c>
      <c r="AC1006" s="17" t="str">
        <f t="shared" si="389"/>
        <v/>
      </c>
      <c r="AD1006" s="18" t="str">
        <f t="shared" si="390"/>
        <v/>
      </c>
      <c r="AE1006" s="19" t="str">
        <f>IF($B1006&gt;$C$1,"",p_2*$Q1005*($S1005/$W1005)+p_3*$Q1005*($T1005/$W1005))</f>
        <v/>
      </c>
      <c r="AF1006" s="17" t="str">
        <f>IF($B1006&gt;$C$1,"",p_4*$R1005)</f>
        <v/>
      </c>
      <c r="AG1006" s="17" t="str">
        <f>IF($B1006&gt;$C$1,"",p_5*$R1005)</f>
        <v/>
      </c>
      <c r="AH1006" s="18" t="str">
        <f t="shared" si="391"/>
        <v/>
      </c>
      <c r="AI1006" s="72"/>
      <c r="AJ1006" s="73"/>
      <c r="AK1006" s="73"/>
      <c r="AL1006" s="72"/>
      <c r="AM1006" s="73"/>
      <c r="AN1006" s="73">
        <f t="shared" si="392"/>
        <v>518</v>
      </c>
      <c r="AO1006" s="19" t="str">
        <f t="shared" ca="1" si="393"/>
        <v>-</v>
      </c>
      <c r="AP1006" s="17" t="str">
        <f t="shared" ca="1" si="394"/>
        <v>-</v>
      </c>
      <c r="AQ1006" s="17" t="str">
        <f t="shared" ca="1" si="395"/>
        <v>-</v>
      </c>
      <c r="AR1006" s="66" t="str">
        <f t="shared" ca="1" si="396"/>
        <v>-</v>
      </c>
    </row>
    <row r="1007" spans="1:44" s="1" customFormat="1" ht="12" x14ac:dyDescent="0.35">
      <c r="A1007" s="84"/>
      <c r="B1007" s="40" t="str">
        <f t="shared" si="376"/>
        <v/>
      </c>
      <c r="C1007" s="41" t="str">
        <f t="shared" si="377"/>
        <v/>
      </c>
      <c r="D1007" s="28">
        <f>'I Disease Parameters'!$E$6/(1000*365)</f>
        <v>2.4383561643835616E-5</v>
      </c>
      <c r="E1007" s="28">
        <f>'I Disease Parameters'!$E$7/(1000*365)</f>
        <v>1.3698630136986302E-5</v>
      </c>
      <c r="F1007" s="27">
        <f>(1-'I Disease Parameters'!$E$8)/'I Disease Parameters'!$E$10</f>
        <v>0.16200000000000001</v>
      </c>
      <c r="G1007" s="27">
        <f>'I Disease Parameters'!$E$8/'I Disease Parameters'!$E$11</f>
        <v>3.7999999999999999E-2</v>
      </c>
      <c r="H1007" s="27">
        <f>1/'I Disease Parameters'!$E$12</f>
        <v>0.05</v>
      </c>
      <c r="I1007" s="27">
        <f>'I Disease Parameters'!$E$9/'I Disease Parameters'!$E$14</f>
        <v>0</v>
      </c>
      <c r="J1007" s="82">
        <f t="shared" si="397"/>
        <v>2.9622548171950012</v>
      </c>
      <c r="K1007" s="60">
        <f t="shared" si="398"/>
        <v>0.96147505943347544</v>
      </c>
      <c r="L1007" s="30">
        <f t="shared" si="399"/>
        <v>0.98499999999999999</v>
      </c>
      <c r="M1007" s="27">
        <f>J1007/'I Disease Parameters'!$E$12</f>
        <v>0.14811274085975007</v>
      </c>
      <c r="N1007" s="27">
        <f>K1007/'I Disease Parameters'!$E$13</f>
        <v>4.8073752971673774E-2</v>
      </c>
      <c r="O1007" s="27">
        <f>L1007/'I Disease Parameters'!$E$13</f>
        <v>4.9250000000000002E-2</v>
      </c>
      <c r="P1007" s="27">
        <f>(1-L1007)/'I Disease Parameters'!$E$13</f>
        <v>7.5000000000000067E-4</v>
      </c>
      <c r="Q1007" s="19" t="str">
        <f t="shared" si="378"/>
        <v/>
      </c>
      <c r="R1007" s="17" t="str">
        <f t="shared" si="379"/>
        <v/>
      </c>
      <c r="S1007" s="17" t="str">
        <f t="shared" si="380"/>
        <v/>
      </c>
      <c r="T1007" s="17" t="str">
        <f t="shared" si="381"/>
        <v/>
      </c>
      <c r="U1007" s="17" t="str">
        <f t="shared" si="382"/>
        <v/>
      </c>
      <c r="V1007" s="17" t="str">
        <f t="shared" si="383"/>
        <v/>
      </c>
      <c r="W1007" s="17" t="str">
        <f t="shared" si="384"/>
        <v/>
      </c>
      <c r="X1007" s="18" t="str">
        <f t="shared" si="375"/>
        <v/>
      </c>
      <c r="Y1007" s="17" t="str">
        <f t="shared" si="385"/>
        <v/>
      </c>
      <c r="Z1007" s="17" t="str">
        <f t="shared" si="386"/>
        <v/>
      </c>
      <c r="AA1007" s="17" t="str">
        <f t="shared" si="387"/>
        <v/>
      </c>
      <c r="AB1007" s="17" t="str">
        <f t="shared" si="388"/>
        <v/>
      </c>
      <c r="AC1007" s="17" t="str">
        <f t="shared" si="389"/>
        <v/>
      </c>
      <c r="AD1007" s="18" t="str">
        <f t="shared" si="390"/>
        <v/>
      </c>
      <c r="AE1007" s="19" t="str">
        <f>IF($B1007&gt;$C$1,"",p_2*$Q1006*($S1006/$W1006)+p_3*$Q1006*($T1006/$W1006))</f>
        <v/>
      </c>
      <c r="AF1007" s="17" t="str">
        <f>IF($B1007&gt;$C$1,"",p_4*$R1006)</f>
        <v/>
      </c>
      <c r="AG1007" s="17" t="str">
        <f>IF($B1007&gt;$C$1,"",p_5*$R1006)</f>
        <v/>
      </c>
      <c r="AH1007" s="18" t="str">
        <f t="shared" si="391"/>
        <v/>
      </c>
      <c r="AI1007" s="72"/>
      <c r="AJ1007" s="73"/>
      <c r="AK1007" s="73"/>
      <c r="AL1007" s="72"/>
      <c r="AM1007" s="73"/>
      <c r="AN1007" s="73">
        <f t="shared" si="392"/>
        <v>518</v>
      </c>
      <c r="AO1007" s="19" t="str">
        <f t="shared" ca="1" si="393"/>
        <v>-</v>
      </c>
      <c r="AP1007" s="17" t="str">
        <f t="shared" ca="1" si="394"/>
        <v>-</v>
      </c>
      <c r="AQ1007" s="17" t="str">
        <f t="shared" ca="1" si="395"/>
        <v>-</v>
      </c>
      <c r="AR1007" s="66" t="str">
        <f t="shared" ca="1" si="396"/>
        <v>-</v>
      </c>
    </row>
    <row r="1008" spans="1:44" s="1" customFormat="1" ht="12" x14ac:dyDescent="0.35">
      <c r="A1008" s="84"/>
      <c r="B1008" s="40" t="str">
        <f t="shared" si="376"/>
        <v/>
      </c>
      <c r="C1008" s="41" t="str">
        <f t="shared" si="377"/>
        <v/>
      </c>
      <c r="D1008" s="28">
        <f>'I Disease Parameters'!$E$6/(1000*365)</f>
        <v>2.4383561643835616E-5</v>
      </c>
      <c r="E1008" s="28">
        <f>'I Disease Parameters'!$E$7/(1000*365)</f>
        <v>1.3698630136986302E-5</v>
      </c>
      <c r="F1008" s="27">
        <f>(1-'I Disease Parameters'!$E$8)/'I Disease Parameters'!$E$10</f>
        <v>0.16200000000000001</v>
      </c>
      <c r="G1008" s="27">
        <f>'I Disease Parameters'!$E$8/'I Disease Parameters'!$E$11</f>
        <v>3.7999999999999999E-2</v>
      </c>
      <c r="H1008" s="27">
        <f>1/'I Disease Parameters'!$E$12</f>
        <v>0.05</v>
      </c>
      <c r="I1008" s="27">
        <f>'I Disease Parameters'!$E$9/'I Disease Parameters'!$E$14</f>
        <v>0</v>
      </c>
      <c r="J1008" s="82">
        <f t="shared" si="397"/>
        <v>2.9622548171950012</v>
      </c>
      <c r="K1008" s="60">
        <f t="shared" si="398"/>
        <v>0.96147505943347544</v>
      </c>
      <c r="L1008" s="30">
        <f t="shared" si="399"/>
        <v>0.98499999999999999</v>
      </c>
      <c r="M1008" s="27">
        <f>J1008/'I Disease Parameters'!$E$12</f>
        <v>0.14811274085975007</v>
      </c>
      <c r="N1008" s="27">
        <f>K1008/'I Disease Parameters'!$E$13</f>
        <v>4.8073752971673774E-2</v>
      </c>
      <c r="O1008" s="27">
        <f>L1008/'I Disease Parameters'!$E$13</f>
        <v>4.9250000000000002E-2</v>
      </c>
      <c r="P1008" s="27">
        <f>(1-L1008)/'I Disease Parameters'!$E$13</f>
        <v>7.5000000000000067E-4</v>
      </c>
      <c r="Q1008" s="19" t="str">
        <f t="shared" si="378"/>
        <v/>
      </c>
      <c r="R1008" s="17" t="str">
        <f t="shared" si="379"/>
        <v/>
      </c>
      <c r="S1008" s="17" t="str">
        <f t="shared" si="380"/>
        <v/>
      </c>
      <c r="T1008" s="17" t="str">
        <f t="shared" si="381"/>
        <v/>
      </c>
      <c r="U1008" s="17" t="str">
        <f t="shared" si="382"/>
        <v/>
      </c>
      <c r="V1008" s="17" t="str">
        <f t="shared" si="383"/>
        <v/>
      </c>
      <c r="W1008" s="17" t="str">
        <f t="shared" si="384"/>
        <v/>
      </c>
      <c r="X1008" s="18" t="str">
        <f t="shared" si="375"/>
        <v/>
      </c>
      <c r="Y1008" s="17" t="str">
        <f t="shared" si="385"/>
        <v/>
      </c>
      <c r="Z1008" s="17" t="str">
        <f t="shared" si="386"/>
        <v/>
      </c>
      <c r="AA1008" s="17" t="str">
        <f t="shared" si="387"/>
        <v/>
      </c>
      <c r="AB1008" s="17" t="str">
        <f t="shared" si="388"/>
        <v/>
      </c>
      <c r="AC1008" s="17" t="str">
        <f t="shared" si="389"/>
        <v/>
      </c>
      <c r="AD1008" s="18" t="str">
        <f t="shared" si="390"/>
        <v/>
      </c>
      <c r="AE1008" s="19" t="str">
        <f>IF($B1008&gt;$C$1,"",p_2*$Q1007*($S1007/$W1007)+p_3*$Q1007*($T1007/$W1007))</f>
        <v/>
      </c>
      <c r="AF1008" s="17" t="str">
        <f>IF($B1008&gt;$C$1,"",p_4*$R1007)</f>
        <v/>
      </c>
      <c r="AG1008" s="17" t="str">
        <f>IF($B1008&gt;$C$1,"",p_5*$R1007)</f>
        <v/>
      </c>
      <c r="AH1008" s="18" t="str">
        <f t="shared" si="391"/>
        <v/>
      </c>
      <c r="AI1008" s="72"/>
      <c r="AJ1008" s="73"/>
      <c r="AK1008" s="73"/>
      <c r="AL1008" s="72"/>
      <c r="AM1008" s="73"/>
      <c r="AN1008" s="73">
        <f t="shared" si="392"/>
        <v>518</v>
      </c>
      <c r="AO1008" s="19" t="str">
        <f t="shared" ca="1" si="393"/>
        <v>-</v>
      </c>
      <c r="AP1008" s="17" t="str">
        <f t="shared" ca="1" si="394"/>
        <v>-</v>
      </c>
      <c r="AQ1008" s="17" t="str">
        <f t="shared" ca="1" si="395"/>
        <v>-</v>
      </c>
      <c r="AR1008" s="66" t="str">
        <f t="shared" ca="1" si="396"/>
        <v>-</v>
      </c>
    </row>
    <row r="1009" spans="1:44" s="1" customFormat="1" ht="12" x14ac:dyDescent="0.35">
      <c r="A1009" s="84"/>
      <c r="B1009" s="40" t="str">
        <f t="shared" si="376"/>
        <v/>
      </c>
      <c r="C1009" s="41" t="str">
        <f t="shared" si="377"/>
        <v/>
      </c>
      <c r="D1009" s="28">
        <f>'I Disease Parameters'!$E$6/(1000*365)</f>
        <v>2.4383561643835616E-5</v>
      </c>
      <c r="E1009" s="28">
        <f>'I Disease Parameters'!$E$7/(1000*365)</f>
        <v>1.3698630136986302E-5</v>
      </c>
      <c r="F1009" s="27">
        <f>(1-'I Disease Parameters'!$E$8)/'I Disease Parameters'!$E$10</f>
        <v>0.16200000000000001</v>
      </c>
      <c r="G1009" s="27">
        <f>'I Disease Parameters'!$E$8/'I Disease Parameters'!$E$11</f>
        <v>3.7999999999999999E-2</v>
      </c>
      <c r="H1009" s="27">
        <f>1/'I Disease Parameters'!$E$12</f>
        <v>0.05</v>
      </c>
      <c r="I1009" s="27">
        <f>'I Disease Parameters'!$E$9/'I Disease Parameters'!$E$14</f>
        <v>0</v>
      </c>
      <c r="J1009" s="82">
        <f t="shared" si="397"/>
        <v>2.9622548171950012</v>
      </c>
      <c r="K1009" s="60">
        <f t="shared" si="398"/>
        <v>0.96147505943347544</v>
      </c>
      <c r="L1009" s="30">
        <f t="shared" si="399"/>
        <v>0.98499999999999999</v>
      </c>
      <c r="M1009" s="27">
        <f>J1009/'I Disease Parameters'!$E$12</f>
        <v>0.14811274085975007</v>
      </c>
      <c r="N1009" s="27">
        <f>K1009/'I Disease Parameters'!$E$13</f>
        <v>4.8073752971673774E-2</v>
      </c>
      <c r="O1009" s="27">
        <f>L1009/'I Disease Parameters'!$E$13</f>
        <v>4.9250000000000002E-2</v>
      </c>
      <c r="P1009" s="27">
        <f>(1-L1009)/'I Disease Parameters'!$E$13</f>
        <v>7.5000000000000067E-4</v>
      </c>
      <c r="Q1009" s="19" t="str">
        <f t="shared" si="378"/>
        <v/>
      </c>
      <c r="R1009" s="17" t="str">
        <f t="shared" si="379"/>
        <v/>
      </c>
      <c r="S1009" s="17" t="str">
        <f t="shared" si="380"/>
        <v/>
      </c>
      <c r="T1009" s="17" t="str">
        <f t="shared" si="381"/>
        <v/>
      </c>
      <c r="U1009" s="17" t="str">
        <f t="shared" si="382"/>
        <v/>
      </c>
      <c r="V1009" s="17" t="str">
        <f t="shared" si="383"/>
        <v/>
      </c>
      <c r="W1009" s="17" t="str">
        <f t="shared" si="384"/>
        <v/>
      </c>
      <c r="X1009" s="18" t="str">
        <f t="shared" si="375"/>
        <v/>
      </c>
      <c r="Y1009" s="17" t="str">
        <f t="shared" si="385"/>
        <v/>
      </c>
      <c r="Z1009" s="17" t="str">
        <f t="shared" si="386"/>
        <v/>
      </c>
      <c r="AA1009" s="17" t="str">
        <f t="shared" si="387"/>
        <v/>
      </c>
      <c r="AB1009" s="17" t="str">
        <f t="shared" si="388"/>
        <v/>
      </c>
      <c r="AC1009" s="17" t="str">
        <f t="shared" si="389"/>
        <v/>
      </c>
      <c r="AD1009" s="18" t="str">
        <f t="shared" si="390"/>
        <v/>
      </c>
      <c r="AE1009" s="19" t="str">
        <f>IF($B1009&gt;$C$1,"",p_2*$Q1008*($S1008/$W1008)+p_3*$Q1008*($T1008/$W1008))</f>
        <v/>
      </c>
      <c r="AF1009" s="17" t="str">
        <f>IF($B1009&gt;$C$1,"",p_4*$R1008)</f>
        <v/>
      </c>
      <c r="AG1009" s="17" t="str">
        <f>IF($B1009&gt;$C$1,"",p_5*$R1008)</f>
        <v/>
      </c>
      <c r="AH1009" s="18" t="str">
        <f t="shared" si="391"/>
        <v/>
      </c>
      <c r="AI1009" s="72"/>
      <c r="AJ1009" s="73"/>
      <c r="AK1009" s="73"/>
      <c r="AL1009" s="72"/>
      <c r="AM1009" s="73"/>
      <c r="AN1009" s="73">
        <f t="shared" si="392"/>
        <v>518</v>
      </c>
      <c r="AO1009" s="19" t="str">
        <f t="shared" ca="1" si="393"/>
        <v>-</v>
      </c>
      <c r="AP1009" s="17" t="str">
        <f t="shared" ca="1" si="394"/>
        <v>-</v>
      </c>
      <c r="AQ1009" s="17" t="str">
        <f t="shared" ca="1" si="395"/>
        <v>-</v>
      </c>
      <c r="AR1009" s="66" t="str">
        <f t="shared" ca="1" si="396"/>
        <v>-</v>
      </c>
    </row>
    <row r="1010" spans="1:44" s="1" customFormat="1" ht="12" x14ac:dyDescent="0.35">
      <c r="A1010" s="84"/>
      <c r="B1010" s="40" t="str">
        <f t="shared" si="376"/>
        <v/>
      </c>
      <c r="C1010" s="41" t="str">
        <f t="shared" si="377"/>
        <v/>
      </c>
      <c r="D1010" s="28">
        <f>'I Disease Parameters'!$E$6/(1000*365)</f>
        <v>2.4383561643835616E-5</v>
      </c>
      <c r="E1010" s="28">
        <f>'I Disease Parameters'!$E$7/(1000*365)</f>
        <v>1.3698630136986302E-5</v>
      </c>
      <c r="F1010" s="27">
        <f>(1-'I Disease Parameters'!$E$8)/'I Disease Parameters'!$E$10</f>
        <v>0.16200000000000001</v>
      </c>
      <c r="G1010" s="27">
        <f>'I Disease Parameters'!$E$8/'I Disease Parameters'!$E$11</f>
        <v>3.7999999999999999E-2</v>
      </c>
      <c r="H1010" s="27">
        <f>1/'I Disease Parameters'!$E$12</f>
        <v>0.05</v>
      </c>
      <c r="I1010" s="27">
        <f>'I Disease Parameters'!$E$9/'I Disease Parameters'!$E$14</f>
        <v>0</v>
      </c>
      <c r="J1010" s="82">
        <f t="shared" si="397"/>
        <v>2.9622548171950012</v>
      </c>
      <c r="K1010" s="60">
        <f t="shared" si="398"/>
        <v>0.96147505943347544</v>
      </c>
      <c r="L1010" s="30">
        <f t="shared" si="399"/>
        <v>0.98499999999999999</v>
      </c>
      <c r="M1010" s="27">
        <f>J1010/'I Disease Parameters'!$E$12</f>
        <v>0.14811274085975007</v>
      </c>
      <c r="N1010" s="27">
        <f>K1010/'I Disease Parameters'!$E$13</f>
        <v>4.8073752971673774E-2</v>
      </c>
      <c r="O1010" s="27">
        <f>L1010/'I Disease Parameters'!$E$13</f>
        <v>4.9250000000000002E-2</v>
      </c>
      <c r="P1010" s="27">
        <f>(1-L1010)/'I Disease Parameters'!$E$13</f>
        <v>7.5000000000000067E-4</v>
      </c>
      <c r="Q1010" s="19" t="str">
        <f t="shared" si="378"/>
        <v/>
      </c>
      <c r="R1010" s="17" t="str">
        <f t="shared" si="379"/>
        <v/>
      </c>
      <c r="S1010" s="17" t="str">
        <f t="shared" si="380"/>
        <v/>
      </c>
      <c r="T1010" s="17" t="str">
        <f t="shared" si="381"/>
        <v/>
      </c>
      <c r="U1010" s="17" t="str">
        <f t="shared" si="382"/>
        <v/>
      </c>
      <c r="V1010" s="17" t="str">
        <f t="shared" si="383"/>
        <v/>
      </c>
      <c r="W1010" s="17" t="str">
        <f t="shared" si="384"/>
        <v/>
      </c>
      <c r="X1010" s="18" t="str">
        <f t="shared" si="375"/>
        <v/>
      </c>
      <c r="Y1010" s="17" t="str">
        <f t="shared" si="385"/>
        <v/>
      </c>
      <c r="Z1010" s="17" t="str">
        <f t="shared" si="386"/>
        <v/>
      </c>
      <c r="AA1010" s="17" t="str">
        <f t="shared" si="387"/>
        <v/>
      </c>
      <c r="AB1010" s="17" t="str">
        <f t="shared" si="388"/>
        <v/>
      </c>
      <c r="AC1010" s="17" t="str">
        <f t="shared" si="389"/>
        <v/>
      </c>
      <c r="AD1010" s="18" t="str">
        <f t="shared" si="390"/>
        <v/>
      </c>
      <c r="AE1010" s="19" t="str">
        <f>IF($B1010&gt;$C$1,"",p_2*$Q1009*($S1009/$W1009)+p_3*$Q1009*($T1009/$W1009))</f>
        <v/>
      </c>
      <c r="AF1010" s="17" t="str">
        <f>IF($B1010&gt;$C$1,"",p_4*$R1009)</f>
        <v/>
      </c>
      <c r="AG1010" s="17" t="str">
        <f>IF($B1010&gt;$C$1,"",p_5*$R1009)</f>
        <v/>
      </c>
      <c r="AH1010" s="18" t="str">
        <f t="shared" si="391"/>
        <v/>
      </c>
      <c r="AI1010" s="72"/>
      <c r="AJ1010" s="73"/>
      <c r="AK1010" s="73"/>
      <c r="AL1010" s="72"/>
      <c r="AM1010" s="73"/>
      <c r="AN1010" s="73">
        <f t="shared" si="392"/>
        <v>518</v>
      </c>
      <c r="AO1010" s="19" t="str">
        <f t="shared" ca="1" si="393"/>
        <v>-</v>
      </c>
      <c r="AP1010" s="17" t="str">
        <f t="shared" ca="1" si="394"/>
        <v>-</v>
      </c>
      <c r="AQ1010" s="17" t="str">
        <f t="shared" ca="1" si="395"/>
        <v>-</v>
      </c>
      <c r="AR1010" s="66" t="str">
        <f t="shared" ca="1" si="396"/>
        <v>-</v>
      </c>
    </row>
    <row r="1011" spans="1:44" s="1" customFormat="1" ht="12" x14ac:dyDescent="0.35">
      <c r="A1011" s="84"/>
      <c r="B1011" s="40" t="str">
        <f t="shared" si="376"/>
        <v/>
      </c>
      <c r="C1011" s="41" t="str">
        <f t="shared" si="377"/>
        <v/>
      </c>
      <c r="D1011" s="28">
        <f>'I Disease Parameters'!$E$6/(1000*365)</f>
        <v>2.4383561643835616E-5</v>
      </c>
      <c r="E1011" s="28">
        <f>'I Disease Parameters'!$E$7/(1000*365)</f>
        <v>1.3698630136986302E-5</v>
      </c>
      <c r="F1011" s="27">
        <f>(1-'I Disease Parameters'!$E$8)/'I Disease Parameters'!$E$10</f>
        <v>0.16200000000000001</v>
      </c>
      <c r="G1011" s="27">
        <f>'I Disease Parameters'!$E$8/'I Disease Parameters'!$E$11</f>
        <v>3.7999999999999999E-2</v>
      </c>
      <c r="H1011" s="27">
        <f>1/'I Disease Parameters'!$E$12</f>
        <v>0.05</v>
      </c>
      <c r="I1011" s="27">
        <f>'I Disease Parameters'!$E$9/'I Disease Parameters'!$E$14</f>
        <v>0</v>
      </c>
      <c r="J1011" s="82">
        <f t="shared" si="397"/>
        <v>2.9622548171950012</v>
      </c>
      <c r="K1011" s="60">
        <f t="shared" si="398"/>
        <v>0.96147505943347544</v>
      </c>
      <c r="L1011" s="30">
        <f t="shared" si="399"/>
        <v>0.98499999999999999</v>
      </c>
      <c r="M1011" s="27">
        <f>J1011/'I Disease Parameters'!$E$12</f>
        <v>0.14811274085975007</v>
      </c>
      <c r="N1011" s="27">
        <f>K1011/'I Disease Parameters'!$E$13</f>
        <v>4.8073752971673774E-2</v>
      </c>
      <c r="O1011" s="27">
        <f>L1011/'I Disease Parameters'!$E$13</f>
        <v>4.9250000000000002E-2</v>
      </c>
      <c r="P1011" s="27">
        <f>(1-L1011)/'I Disease Parameters'!$E$13</f>
        <v>7.5000000000000067E-4</v>
      </c>
      <c r="Q1011" s="19" t="str">
        <f t="shared" si="378"/>
        <v/>
      </c>
      <c r="R1011" s="17" t="str">
        <f t="shared" si="379"/>
        <v/>
      </c>
      <c r="S1011" s="17" t="str">
        <f t="shared" si="380"/>
        <v/>
      </c>
      <c r="T1011" s="17" t="str">
        <f t="shared" si="381"/>
        <v/>
      </c>
      <c r="U1011" s="17" t="str">
        <f t="shared" si="382"/>
        <v/>
      </c>
      <c r="V1011" s="17" t="str">
        <f t="shared" si="383"/>
        <v/>
      </c>
      <c r="W1011" s="17" t="str">
        <f t="shared" si="384"/>
        <v/>
      </c>
      <c r="X1011" s="18" t="str">
        <f t="shared" si="375"/>
        <v/>
      </c>
      <c r="Y1011" s="17" t="str">
        <f t="shared" si="385"/>
        <v/>
      </c>
      <c r="Z1011" s="17" t="str">
        <f t="shared" si="386"/>
        <v/>
      </c>
      <c r="AA1011" s="17" t="str">
        <f t="shared" si="387"/>
        <v/>
      </c>
      <c r="AB1011" s="17" t="str">
        <f t="shared" si="388"/>
        <v/>
      </c>
      <c r="AC1011" s="17" t="str">
        <f t="shared" si="389"/>
        <v/>
      </c>
      <c r="AD1011" s="18" t="str">
        <f t="shared" si="390"/>
        <v/>
      </c>
      <c r="AE1011" s="19" t="str">
        <f>IF($B1011&gt;$C$1,"",p_2*$Q1010*($S1010/$W1010)+p_3*$Q1010*($T1010/$W1010))</f>
        <v/>
      </c>
      <c r="AF1011" s="17" t="str">
        <f>IF($B1011&gt;$C$1,"",p_4*$R1010)</f>
        <v/>
      </c>
      <c r="AG1011" s="17" t="str">
        <f>IF($B1011&gt;$C$1,"",p_5*$R1010)</f>
        <v/>
      </c>
      <c r="AH1011" s="18" t="str">
        <f t="shared" si="391"/>
        <v/>
      </c>
      <c r="AI1011" s="72"/>
      <c r="AJ1011" s="73"/>
      <c r="AK1011" s="73"/>
      <c r="AL1011" s="72"/>
      <c r="AM1011" s="73"/>
      <c r="AN1011" s="73">
        <f t="shared" si="392"/>
        <v>518</v>
      </c>
      <c r="AO1011" s="19" t="str">
        <f t="shared" ca="1" si="393"/>
        <v>-</v>
      </c>
      <c r="AP1011" s="17" t="str">
        <f t="shared" ca="1" si="394"/>
        <v>-</v>
      </c>
      <c r="AQ1011" s="17" t="str">
        <f t="shared" ca="1" si="395"/>
        <v>-</v>
      </c>
      <c r="AR1011" s="66" t="str">
        <f t="shared" ca="1" si="396"/>
        <v>-</v>
      </c>
    </row>
    <row r="1012" spans="1:44" s="1" customFormat="1" ht="12" x14ac:dyDescent="0.35">
      <c r="A1012" s="84"/>
      <c r="B1012" s="40" t="str">
        <f t="shared" si="376"/>
        <v/>
      </c>
      <c r="C1012" s="41" t="str">
        <f t="shared" si="377"/>
        <v/>
      </c>
      <c r="D1012" s="28">
        <f>'I Disease Parameters'!$E$6/(1000*365)</f>
        <v>2.4383561643835616E-5</v>
      </c>
      <c r="E1012" s="28">
        <f>'I Disease Parameters'!$E$7/(1000*365)</f>
        <v>1.3698630136986302E-5</v>
      </c>
      <c r="F1012" s="27">
        <f>(1-'I Disease Parameters'!$E$8)/'I Disease Parameters'!$E$10</f>
        <v>0.16200000000000001</v>
      </c>
      <c r="G1012" s="27">
        <f>'I Disease Parameters'!$E$8/'I Disease Parameters'!$E$11</f>
        <v>3.7999999999999999E-2</v>
      </c>
      <c r="H1012" s="27">
        <f>1/'I Disease Parameters'!$E$12</f>
        <v>0.05</v>
      </c>
      <c r="I1012" s="27">
        <f>'I Disease Parameters'!$E$9/'I Disease Parameters'!$E$14</f>
        <v>0</v>
      </c>
      <c r="J1012" s="82">
        <f t="shared" si="397"/>
        <v>2.9622548171950012</v>
      </c>
      <c r="K1012" s="60">
        <f t="shared" si="398"/>
        <v>0.96147505943347544</v>
      </c>
      <c r="L1012" s="30">
        <f t="shared" si="399"/>
        <v>0.98499999999999999</v>
      </c>
      <c r="M1012" s="27">
        <f>J1012/'I Disease Parameters'!$E$12</f>
        <v>0.14811274085975007</v>
      </c>
      <c r="N1012" s="27">
        <f>K1012/'I Disease Parameters'!$E$13</f>
        <v>4.8073752971673774E-2</v>
      </c>
      <c r="O1012" s="27">
        <f>L1012/'I Disease Parameters'!$E$13</f>
        <v>4.9250000000000002E-2</v>
      </c>
      <c r="P1012" s="27">
        <f>(1-L1012)/'I Disease Parameters'!$E$13</f>
        <v>7.5000000000000067E-4</v>
      </c>
      <c r="Q1012" s="19" t="str">
        <f t="shared" si="378"/>
        <v/>
      </c>
      <c r="R1012" s="17" t="str">
        <f t="shared" si="379"/>
        <v/>
      </c>
      <c r="S1012" s="17" t="str">
        <f t="shared" si="380"/>
        <v/>
      </c>
      <c r="T1012" s="17" t="str">
        <f t="shared" si="381"/>
        <v/>
      </c>
      <c r="U1012" s="17" t="str">
        <f t="shared" si="382"/>
        <v/>
      </c>
      <c r="V1012" s="17" t="str">
        <f t="shared" si="383"/>
        <v/>
      </c>
      <c r="W1012" s="17" t="str">
        <f t="shared" si="384"/>
        <v/>
      </c>
      <c r="X1012" s="18" t="str">
        <f t="shared" si="375"/>
        <v/>
      </c>
      <c r="Y1012" s="17" t="str">
        <f t="shared" si="385"/>
        <v/>
      </c>
      <c r="Z1012" s="17" t="str">
        <f t="shared" si="386"/>
        <v/>
      </c>
      <c r="AA1012" s="17" t="str">
        <f t="shared" si="387"/>
        <v/>
      </c>
      <c r="AB1012" s="17" t="str">
        <f t="shared" si="388"/>
        <v/>
      </c>
      <c r="AC1012" s="17" t="str">
        <f t="shared" si="389"/>
        <v/>
      </c>
      <c r="AD1012" s="18" t="str">
        <f t="shared" si="390"/>
        <v/>
      </c>
      <c r="AE1012" s="19" t="str">
        <f>IF($B1012&gt;$C$1,"",p_2*$Q1011*($S1011/$W1011)+p_3*$Q1011*($T1011/$W1011))</f>
        <v/>
      </c>
      <c r="AF1012" s="17" t="str">
        <f>IF($B1012&gt;$C$1,"",p_4*$R1011)</f>
        <v/>
      </c>
      <c r="AG1012" s="17" t="str">
        <f>IF($B1012&gt;$C$1,"",p_5*$R1011)</f>
        <v/>
      </c>
      <c r="AH1012" s="18" t="str">
        <f t="shared" si="391"/>
        <v/>
      </c>
      <c r="AI1012" s="72"/>
      <c r="AJ1012" s="73"/>
      <c r="AK1012" s="73"/>
      <c r="AL1012" s="72"/>
      <c r="AM1012" s="73"/>
      <c r="AN1012" s="73">
        <f t="shared" si="392"/>
        <v>518</v>
      </c>
      <c r="AO1012" s="19" t="str">
        <f t="shared" ca="1" si="393"/>
        <v>-</v>
      </c>
      <c r="AP1012" s="17" t="str">
        <f t="shared" ca="1" si="394"/>
        <v>-</v>
      </c>
      <c r="AQ1012" s="17" t="str">
        <f t="shared" ca="1" si="395"/>
        <v>-</v>
      </c>
      <c r="AR1012" s="66" t="str">
        <f t="shared" ca="1" si="396"/>
        <v>-</v>
      </c>
    </row>
    <row r="1013" spans="1:44" s="1" customFormat="1" ht="12" x14ac:dyDescent="0.35">
      <c r="A1013" s="84"/>
      <c r="B1013" s="40" t="str">
        <f t="shared" si="376"/>
        <v/>
      </c>
      <c r="C1013" s="41" t="str">
        <f t="shared" si="377"/>
        <v/>
      </c>
      <c r="D1013" s="28">
        <f>'I Disease Parameters'!$E$6/(1000*365)</f>
        <v>2.4383561643835616E-5</v>
      </c>
      <c r="E1013" s="28">
        <f>'I Disease Parameters'!$E$7/(1000*365)</f>
        <v>1.3698630136986302E-5</v>
      </c>
      <c r="F1013" s="27">
        <f>(1-'I Disease Parameters'!$E$8)/'I Disease Parameters'!$E$10</f>
        <v>0.16200000000000001</v>
      </c>
      <c r="G1013" s="27">
        <f>'I Disease Parameters'!$E$8/'I Disease Parameters'!$E$11</f>
        <v>3.7999999999999999E-2</v>
      </c>
      <c r="H1013" s="27">
        <f>1/'I Disease Parameters'!$E$12</f>
        <v>0.05</v>
      </c>
      <c r="I1013" s="27">
        <f>'I Disease Parameters'!$E$9/'I Disease Parameters'!$E$14</f>
        <v>0</v>
      </c>
      <c r="J1013" s="82">
        <f t="shared" si="397"/>
        <v>2.9622548171950012</v>
      </c>
      <c r="K1013" s="60">
        <f t="shared" si="398"/>
        <v>0.96147505943347544</v>
      </c>
      <c r="L1013" s="30">
        <f t="shared" si="399"/>
        <v>0.98499999999999999</v>
      </c>
      <c r="M1013" s="27">
        <f>J1013/'I Disease Parameters'!$E$12</f>
        <v>0.14811274085975007</v>
      </c>
      <c r="N1013" s="27">
        <f>K1013/'I Disease Parameters'!$E$13</f>
        <v>4.8073752971673774E-2</v>
      </c>
      <c r="O1013" s="27">
        <f>L1013/'I Disease Parameters'!$E$13</f>
        <v>4.9250000000000002E-2</v>
      </c>
      <c r="P1013" s="27">
        <f>(1-L1013)/'I Disease Parameters'!$E$13</f>
        <v>7.5000000000000067E-4</v>
      </c>
      <c r="Q1013" s="19" t="str">
        <f t="shared" si="378"/>
        <v/>
      </c>
      <c r="R1013" s="17" t="str">
        <f t="shared" si="379"/>
        <v/>
      </c>
      <c r="S1013" s="17" t="str">
        <f t="shared" si="380"/>
        <v/>
      </c>
      <c r="T1013" s="17" t="str">
        <f t="shared" si="381"/>
        <v/>
      </c>
      <c r="U1013" s="17" t="str">
        <f t="shared" si="382"/>
        <v/>
      </c>
      <c r="V1013" s="17" t="str">
        <f t="shared" si="383"/>
        <v/>
      </c>
      <c r="W1013" s="17" t="str">
        <f t="shared" si="384"/>
        <v/>
      </c>
      <c r="X1013" s="18" t="str">
        <f t="shared" si="375"/>
        <v/>
      </c>
      <c r="Y1013" s="17" t="str">
        <f t="shared" si="385"/>
        <v/>
      </c>
      <c r="Z1013" s="17" t="str">
        <f t="shared" si="386"/>
        <v/>
      </c>
      <c r="AA1013" s="17" t="str">
        <f t="shared" si="387"/>
        <v/>
      </c>
      <c r="AB1013" s="17" t="str">
        <f t="shared" si="388"/>
        <v/>
      </c>
      <c r="AC1013" s="17" t="str">
        <f t="shared" si="389"/>
        <v/>
      </c>
      <c r="AD1013" s="18" t="str">
        <f t="shared" si="390"/>
        <v/>
      </c>
      <c r="AE1013" s="19" t="str">
        <f>IF($B1013&gt;$C$1,"",p_2*$Q1012*($S1012/$W1012)+p_3*$Q1012*($T1012/$W1012))</f>
        <v/>
      </c>
      <c r="AF1013" s="17" t="str">
        <f>IF($B1013&gt;$C$1,"",p_4*$R1012)</f>
        <v/>
      </c>
      <c r="AG1013" s="17" t="str">
        <f>IF($B1013&gt;$C$1,"",p_5*$R1012)</f>
        <v/>
      </c>
      <c r="AH1013" s="18" t="str">
        <f t="shared" si="391"/>
        <v/>
      </c>
      <c r="AI1013" s="72"/>
      <c r="AJ1013" s="73"/>
      <c r="AK1013" s="73"/>
      <c r="AL1013" s="72"/>
      <c r="AM1013" s="73"/>
      <c r="AN1013" s="73">
        <f t="shared" si="392"/>
        <v>518</v>
      </c>
      <c r="AO1013" s="19" t="str">
        <f t="shared" ca="1" si="393"/>
        <v>-</v>
      </c>
      <c r="AP1013" s="17" t="str">
        <f t="shared" ca="1" si="394"/>
        <v>-</v>
      </c>
      <c r="AQ1013" s="17" t="str">
        <f t="shared" ca="1" si="395"/>
        <v>-</v>
      </c>
      <c r="AR1013" s="66" t="str">
        <f t="shared" ca="1" si="396"/>
        <v>-</v>
      </c>
    </row>
    <row r="1014" spans="1:44" s="1" customFormat="1" ht="12" x14ac:dyDescent="0.35">
      <c r="A1014" s="84"/>
      <c r="B1014" s="40" t="str">
        <f t="shared" si="376"/>
        <v/>
      </c>
      <c r="C1014" s="41" t="str">
        <f t="shared" si="377"/>
        <v/>
      </c>
      <c r="D1014" s="28">
        <f>'I Disease Parameters'!$E$6/(1000*365)</f>
        <v>2.4383561643835616E-5</v>
      </c>
      <c r="E1014" s="28">
        <f>'I Disease Parameters'!$E$7/(1000*365)</f>
        <v>1.3698630136986302E-5</v>
      </c>
      <c r="F1014" s="27">
        <f>(1-'I Disease Parameters'!$E$8)/'I Disease Parameters'!$E$10</f>
        <v>0.16200000000000001</v>
      </c>
      <c r="G1014" s="27">
        <f>'I Disease Parameters'!$E$8/'I Disease Parameters'!$E$11</f>
        <v>3.7999999999999999E-2</v>
      </c>
      <c r="H1014" s="27">
        <f>1/'I Disease Parameters'!$E$12</f>
        <v>0.05</v>
      </c>
      <c r="I1014" s="27">
        <f>'I Disease Parameters'!$E$9/'I Disease Parameters'!$E$14</f>
        <v>0</v>
      </c>
      <c r="J1014" s="82">
        <f t="shared" si="397"/>
        <v>2.9622548171950012</v>
      </c>
      <c r="K1014" s="60">
        <f t="shared" si="398"/>
        <v>0.96147505943347544</v>
      </c>
      <c r="L1014" s="30">
        <f t="shared" si="399"/>
        <v>0.98499999999999999</v>
      </c>
      <c r="M1014" s="27">
        <f>J1014/'I Disease Parameters'!$E$12</f>
        <v>0.14811274085975007</v>
      </c>
      <c r="N1014" s="27">
        <f>K1014/'I Disease Parameters'!$E$13</f>
        <v>4.8073752971673774E-2</v>
      </c>
      <c r="O1014" s="27">
        <f>L1014/'I Disease Parameters'!$E$13</f>
        <v>4.9250000000000002E-2</v>
      </c>
      <c r="P1014" s="27">
        <f>(1-L1014)/'I Disease Parameters'!$E$13</f>
        <v>7.5000000000000067E-4</v>
      </c>
      <c r="Q1014" s="19" t="str">
        <f t="shared" si="378"/>
        <v/>
      </c>
      <c r="R1014" s="17" t="str">
        <f t="shared" si="379"/>
        <v/>
      </c>
      <c r="S1014" s="17" t="str">
        <f t="shared" si="380"/>
        <v/>
      </c>
      <c r="T1014" s="17" t="str">
        <f t="shared" si="381"/>
        <v/>
      </c>
      <c r="U1014" s="17" t="str">
        <f t="shared" si="382"/>
        <v/>
      </c>
      <c r="V1014" s="17" t="str">
        <f t="shared" si="383"/>
        <v/>
      </c>
      <c r="W1014" s="17" t="str">
        <f t="shared" si="384"/>
        <v/>
      </c>
      <c r="X1014" s="18" t="str">
        <f t="shared" si="375"/>
        <v/>
      </c>
      <c r="Y1014" s="17" t="str">
        <f t="shared" si="385"/>
        <v/>
      </c>
      <c r="Z1014" s="17" t="str">
        <f t="shared" si="386"/>
        <v/>
      </c>
      <c r="AA1014" s="17" t="str">
        <f t="shared" si="387"/>
        <v/>
      </c>
      <c r="AB1014" s="17" t="str">
        <f t="shared" si="388"/>
        <v/>
      </c>
      <c r="AC1014" s="17" t="str">
        <f t="shared" si="389"/>
        <v/>
      </c>
      <c r="AD1014" s="18" t="str">
        <f t="shared" si="390"/>
        <v/>
      </c>
      <c r="AE1014" s="19" t="str">
        <f>IF($B1014&gt;$C$1,"",p_2*$Q1013*($S1013/$W1013)+p_3*$Q1013*($T1013/$W1013))</f>
        <v/>
      </c>
      <c r="AF1014" s="17" t="str">
        <f>IF($B1014&gt;$C$1,"",p_4*$R1013)</f>
        <v/>
      </c>
      <c r="AG1014" s="17" t="str">
        <f>IF($B1014&gt;$C$1,"",p_5*$R1013)</f>
        <v/>
      </c>
      <c r="AH1014" s="18" t="str">
        <f t="shared" si="391"/>
        <v/>
      </c>
      <c r="AI1014" s="72"/>
      <c r="AJ1014" s="73"/>
      <c r="AK1014" s="73"/>
      <c r="AL1014" s="72"/>
      <c r="AM1014" s="73"/>
      <c r="AN1014" s="73">
        <f t="shared" si="392"/>
        <v>518</v>
      </c>
      <c r="AO1014" s="19" t="str">
        <f t="shared" ca="1" si="393"/>
        <v>-</v>
      </c>
      <c r="AP1014" s="17" t="str">
        <f t="shared" ca="1" si="394"/>
        <v>-</v>
      </c>
      <c r="AQ1014" s="17" t="str">
        <f t="shared" ca="1" si="395"/>
        <v>-</v>
      </c>
      <c r="AR1014" s="66" t="str">
        <f t="shared" ca="1" si="396"/>
        <v>-</v>
      </c>
    </row>
    <row r="1015" spans="1:44" s="1" customFormat="1" ht="12" x14ac:dyDescent="0.35">
      <c r="A1015" s="84"/>
      <c r="B1015" s="40" t="str">
        <f t="shared" si="376"/>
        <v/>
      </c>
      <c r="C1015" s="41" t="str">
        <f t="shared" si="377"/>
        <v/>
      </c>
      <c r="D1015" s="28">
        <f>'I Disease Parameters'!$E$6/(1000*365)</f>
        <v>2.4383561643835616E-5</v>
      </c>
      <c r="E1015" s="28">
        <f>'I Disease Parameters'!$E$7/(1000*365)</f>
        <v>1.3698630136986302E-5</v>
      </c>
      <c r="F1015" s="27">
        <f>(1-'I Disease Parameters'!$E$8)/'I Disease Parameters'!$E$10</f>
        <v>0.16200000000000001</v>
      </c>
      <c r="G1015" s="27">
        <f>'I Disease Parameters'!$E$8/'I Disease Parameters'!$E$11</f>
        <v>3.7999999999999999E-2</v>
      </c>
      <c r="H1015" s="27">
        <f>1/'I Disease Parameters'!$E$12</f>
        <v>0.05</v>
      </c>
      <c r="I1015" s="27">
        <f>'I Disease Parameters'!$E$9/'I Disease Parameters'!$E$14</f>
        <v>0</v>
      </c>
      <c r="J1015" s="82">
        <f t="shared" si="397"/>
        <v>2.9622548171950012</v>
      </c>
      <c r="K1015" s="60">
        <f t="shared" si="398"/>
        <v>0.96147505943347544</v>
      </c>
      <c r="L1015" s="30">
        <f t="shared" si="399"/>
        <v>0.98499999999999999</v>
      </c>
      <c r="M1015" s="27">
        <f>J1015/'I Disease Parameters'!$E$12</f>
        <v>0.14811274085975007</v>
      </c>
      <c r="N1015" s="27">
        <f>K1015/'I Disease Parameters'!$E$13</f>
        <v>4.8073752971673774E-2</v>
      </c>
      <c r="O1015" s="27">
        <f>L1015/'I Disease Parameters'!$E$13</f>
        <v>4.9250000000000002E-2</v>
      </c>
      <c r="P1015" s="27">
        <f>(1-L1015)/'I Disease Parameters'!$E$13</f>
        <v>7.5000000000000067E-4</v>
      </c>
      <c r="Q1015" s="19" t="str">
        <f t="shared" si="378"/>
        <v/>
      </c>
      <c r="R1015" s="17" t="str">
        <f t="shared" si="379"/>
        <v/>
      </c>
      <c r="S1015" s="17" t="str">
        <f t="shared" si="380"/>
        <v/>
      </c>
      <c r="T1015" s="17" t="str">
        <f t="shared" si="381"/>
        <v/>
      </c>
      <c r="U1015" s="17" t="str">
        <f t="shared" si="382"/>
        <v/>
      </c>
      <c r="V1015" s="17" t="str">
        <f t="shared" si="383"/>
        <v/>
      </c>
      <c r="W1015" s="17" t="str">
        <f t="shared" si="384"/>
        <v/>
      </c>
      <c r="X1015" s="18" t="str">
        <f t="shared" si="375"/>
        <v/>
      </c>
      <c r="Y1015" s="17" t="str">
        <f t="shared" si="385"/>
        <v/>
      </c>
      <c r="Z1015" s="17" t="str">
        <f t="shared" si="386"/>
        <v/>
      </c>
      <c r="AA1015" s="17" t="str">
        <f t="shared" si="387"/>
        <v/>
      </c>
      <c r="AB1015" s="17" t="str">
        <f t="shared" si="388"/>
        <v/>
      </c>
      <c r="AC1015" s="17" t="str">
        <f t="shared" si="389"/>
        <v/>
      </c>
      <c r="AD1015" s="18" t="str">
        <f t="shared" si="390"/>
        <v/>
      </c>
      <c r="AE1015" s="19" t="str">
        <f>IF($B1015&gt;$C$1,"",p_2*$Q1014*($S1014/$W1014)+p_3*$Q1014*($T1014/$W1014))</f>
        <v/>
      </c>
      <c r="AF1015" s="17" t="str">
        <f>IF($B1015&gt;$C$1,"",p_4*$R1014)</f>
        <v/>
      </c>
      <c r="AG1015" s="17" t="str">
        <f>IF($B1015&gt;$C$1,"",p_5*$R1014)</f>
        <v/>
      </c>
      <c r="AH1015" s="18" t="str">
        <f t="shared" si="391"/>
        <v/>
      </c>
      <c r="AI1015" s="72"/>
      <c r="AJ1015" s="73"/>
      <c r="AK1015" s="73"/>
      <c r="AL1015" s="72"/>
      <c r="AM1015" s="73"/>
      <c r="AN1015" s="73">
        <f t="shared" si="392"/>
        <v>518</v>
      </c>
      <c r="AO1015" s="19" t="str">
        <f t="shared" ca="1" si="393"/>
        <v>-</v>
      </c>
      <c r="AP1015" s="17" t="str">
        <f t="shared" ca="1" si="394"/>
        <v>-</v>
      </c>
      <c r="AQ1015" s="17" t="str">
        <f t="shared" ca="1" si="395"/>
        <v>-</v>
      </c>
      <c r="AR1015" s="66" t="str">
        <f t="shared" ca="1" si="396"/>
        <v>-</v>
      </c>
    </row>
    <row r="1016" spans="1:44" s="1" customFormat="1" ht="12" x14ac:dyDescent="0.35">
      <c r="A1016" s="84"/>
      <c r="B1016" s="40" t="str">
        <f t="shared" si="376"/>
        <v/>
      </c>
      <c r="C1016" s="41" t="str">
        <f t="shared" si="377"/>
        <v/>
      </c>
      <c r="D1016" s="28">
        <f>'I Disease Parameters'!$E$6/(1000*365)</f>
        <v>2.4383561643835616E-5</v>
      </c>
      <c r="E1016" s="28">
        <f>'I Disease Parameters'!$E$7/(1000*365)</f>
        <v>1.3698630136986302E-5</v>
      </c>
      <c r="F1016" s="27">
        <f>(1-'I Disease Parameters'!$E$8)/'I Disease Parameters'!$E$10</f>
        <v>0.16200000000000001</v>
      </c>
      <c r="G1016" s="27">
        <f>'I Disease Parameters'!$E$8/'I Disease Parameters'!$E$11</f>
        <v>3.7999999999999999E-2</v>
      </c>
      <c r="H1016" s="27">
        <f>1/'I Disease Parameters'!$E$12</f>
        <v>0.05</v>
      </c>
      <c r="I1016" s="27">
        <f>'I Disease Parameters'!$E$9/'I Disease Parameters'!$E$14</f>
        <v>0</v>
      </c>
      <c r="J1016" s="82">
        <f t="shared" si="397"/>
        <v>2.9622548171950012</v>
      </c>
      <c r="K1016" s="60">
        <f t="shared" si="398"/>
        <v>0.96147505943347544</v>
      </c>
      <c r="L1016" s="30">
        <f t="shared" si="399"/>
        <v>0.98499999999999999</v>
      </c>
      <c r="M1016" s="27">
        <f>J1016/'I Disease Parameters'!$E$12</f>
        <v>0.14811274085975007</v>
      </c>
      <c r="N1016" s="27">
        <f>K1016/'I Disease Parameters'!$E$13</f>
        <v>4.8073752971673774E-2</v>
      </c>
      <c r="O1016" s="27">
        <f>L1016/'I Disease Parameters'!$E$13</f>
        <v>4.9250000000000002E-2</v>
      </c>
      <c r="P1016" s="27">
        <f>(1-L1016)/'I Disease Parameters'!$E$13</f>
        <v>7.5000000000000067E-4</v>
      </c>
      <c r="Q1016" s="19" t="str">
        <f t="shared" si="378"/>
        <v/>
      </c>
      <c r="R1016" s="17" t="str">
        <f t="shared" si="379"/>
        <v/>
      </c>
      <c r="S1016" s="17" t="str">
        <f t="shared" si="380"/>
        <v/>
      </c>
      <c r="T1016" s="17" t="str">
        <f t="shared" si="381"/>
        <v/>
      </c>
      <c r="U1016" s="17" t="str">
        <f t="shared" si="382"/>
        <v/>
      </c>
      <c r="V1016" s="17" t="str">
        <f t="shared" si="383"/>
        <v/>
      </c>
      <c r="W1016" s="17" t="str">
        <f t="shared" si="384"/>
        <v/>
      </c>
      <c r="X1016" s="18" t="str">
        <f t="shared" si="375"/>
        <v/>
      </c>
      <c r="Y1016" s="17" t="str">
        <f t="shared" si="385"/>
        <v/>
      </c>
      <c r="Z1016" s="17" t="str">
        <f t="shared" si="386"/>
        <v/>
      </c>
      <c r="AA1016" s="17" t="str">
        <f t="shared" si="387"/>
        <v/>
      </c>
      <c r="AB1016" s="17" t="str">
        <f t="shared" si="388"/>
        <v/>
      </c>
      <c r="AC1016" s="17" t="str">
        <f t="shared" si="389"/>
        <v/>
      </c>
      <c r="AD1016" s="18" t="str">
        <f t="shared" si="390"/>
        <v/>
      </c>
      <c r="AE1016" s="19" t="str">
        <f>IF($B1016&gt;$C$1,"",p_2*$Q1015*($S1015/$W1015)+p_3*$Q1015*($T1015/$W1015))</f>
        <v/>
      </c>
      <c r="AF1016" s="17" t="str">
        <f>IF($B1016&gt;$C$1,"",p_4*$R1015)</f>
        <v/>
      </c>
      <c r="AG1016" s="17" t="str">
        <f>IF($B1016&gt;$C$1,"",p_5*$R1015)</f>
        <v/>
      </c>
      <c r="AH1016" s="18" t="str">
        <f t="shared" si="391"/>
        <v/>
      </c>
      <c r="AI1016" s="72"/>
      <c r="AJ1016" s="73"/>
      <c r="AK1016" s="73"/>
      <c r="AL1016" s="72"/>
      <c r="AM1016" s="73"/>
      <c r="AN1016" s="73">
        <f t="shared" si="392"/>
        <v>518</v>
      </c>
      <c r="AO1016" s="19" t="str">
        <f t="shared" ca="1" si="393"/>
        <v>-</v>
      </c>
      <c r="AP1016" s="17" t="str">
        <f t="shared" ca="1" si="394"/>
        <v>-</v>
      </c>
      <c r="AQ1016" s="17" t="str">
        <f t="shared" ca="1" si="395"/>
        <v>-</v>
      </c>
      <c r="AR1016" s="66" t="str">
        <f t="shared" ca="1" si="396"/>
        <v>-</v>
      </c>
    </row>
    <row r="1017" spans="1:44" s="1" customFormat="1" ht="12" x14ac:dyDescent="0.35">
      <c r="A1017" s="84"/>
      <c r="B1017" s="40" t="str">
        <f t="shared" si="376"/>
        <v/>
      </c>
      <c r="C1017" s="41" t="str">
        <f t="shared" si="377"/>
        <v/>
      </c>
      <c r="D1017" s="28">
        <f>'I Disease Parameters'!$E$6/(1000*365)</f>
        <v>2.4383561643835616E-5</v>
      </c>
      <c r="E1017" s="28">
        <f>'I Disease Parameters'!$E$7/(1000*365)</f>
        <v>1.3698630136986302E-5</v>
      </c>
      <c r="F1017" s="27">
        <f>(1-'I Disease Parameters'!$E$8)/'I Disease Parameters'!$E$10</f>
        <v>0.16200000000000001</v>
      </c>
      <c r="G1017" s="27">
        <f>'I Disease Parameters'!$E$8/'I Disease Parameters'!$E$11</f>
        <v>3.7999999999999999E-2</v>
      </c>
      <c r="H1017" s="27">
        <f>1/'I Disease Parameters'!$E$12</f>
        <v>0.05</v>
      </c>
      <c r="I1017" s="27">
        <f>'I Disease Parameters'!$E$9/'I Disease Parameters'!$E$14</f>
        <v>0</v>
      </c>
      <c r="J1017" s="82">
        <f t="shared" si="397"/>
        <v>2.9622548171950012</v>
      </c>
      <c r="K1017" s="60">
        <f t="shared" si="398"/>
        <v>0.96147505943347544</v>
      </c>
      <c r="L1017" s="30">
        <f t="shared" si="399"/>
        <v>0.98499999999999999</v>
      </c>
      <c r="M1017" s="27">
        <f>J1017/'I Disease Parameters'!$E$12</f>
        <v>0.14811274085975007</v>
      </c>
      <c r="N1017" s="27">
        <f>K1017/'I Disease Parameters'!$E$13</f>
        <v>4.8073752971673774E-2</v>
      </c>
      <c r="O1017" s="27">
        <f>L1017/'I Disease Parameters'!$E$13</f>
        <v>4.9250000000000002E-2</v>
      </c>
      <c r="P1017" s="27">
        <f>(1-L1017)/'I Disease Parameters'!$E$13</f>
        <v>7.5000000000000067E-4</v>
      </c>
      <c r="Q1017" s="19" t="str">
        <f t="shared" si="378"/>
        <v/>
      </c>
      <c r="R1017" s="17" t="str">
        <f t="shared" si="379"/>
        <v/>
      </c>
      <c r="S1017" s="17" t="str">
        <f t="shared" si="380"/>
        <v/>
      </c>
      <c r="T1017" s="17" t="str">
        <f t="shared" si="381"/>
        <v/>
      </c>
      <c r="U1017" s="17" t="str">
        <f t="shared" si="382"/>
        <v/>
      </c>
      <c r="V1017" s="17" t="str">
        <f t="shared" si="383"/>
        <v/>
      </c>
      <c r="W1017" s="17" t="str">
        <f t="shared" si="384"/>
        <v/>
      </c>
      <c r="X1017" s="18" t="str">
        <f t="shared" si="375"/>
        <v/>
      </c>
      <c r="Y1017" s="17" t="str">
        <f t="shared" si="385"/>
        <v/>
      </c>
      <c r="Z1017" s="17" t="str">
        <f t="shared" si="386"/>
        <v/>
      </c>
      <c r="AA1017" s="17" t="str">
        <f t="shared" si="387"/>
        <v/>
      </c>
      <c r="AB1017" s="17" t="str">
        <f t="shared" si="388"/>
        <v/>
      </c>
      <c r="AC1017" s="17" t="str">
        <f t="shared" si="389"/>
        <v/>
      </c>
      <c r="AD1017" s="18" t="str">
        <f t="shared" si="390"/>
        <v/>
      </c>
      <c r="AE1017" s="19" t="str">
        <f>IF($B1017&gt;$C$1,"",p_2*$Q1016*($S1016/$W1016)+p_3*$Q1016*($T1016/$W1016))</f>
        <v/>
      </c>
      <c r="AF1017" s="17" t="str">
        <f>IF($B1017&gt;$C$1,"",p_4*$R1016)</f>
        <v/>
      </c>
      <c r="AG1017" s="17" t="str">
        <f>IF($B1017&gt;$C$1,"",p_5*$R1016)</f>
        <v/>
      </c>
      <c r="AH1017" s="18" t="str">
        <f t="shared" si="391"/>
        <v/>
      </c>
      <c r="AI1017" s="72"/>
      <c r="AJ1017" s="73"/>
      <c r="AK1017" s="73"/>
      <c r="AL1017" s="72"/>
      <c r="AM1017" s="73"/>
      <c r="AN1017" s="73">
        <f t="shared" si="392"/>
        <v>518</v>
      </c>
      <c r="AO1017" s="19" t="str">
        <f t="shared" ca="1" si="393"/>
        <v>-</v>
      </c>
      <c r="AP1017" s="17" t="str">
        <f t="shared" ca="1" si="394"/>
        <v>-</v>
      </c>
      <c r="AQ1017" s="17" t="str">
        <f t="shared" ca="1" si="395"/>
        <v>-</v>
      </c>
      <c r="AR1017" s="66" t="str">
        <f t="shared" ca="1" si="396"/>
        <v>-</v>
      </c>
    </row>
    <row r="1018" spans="1:44" s="1" customFormat="1" ht="12" x14ac:dyDescent="0.35">
      <c r="A1018" s="84"/>
      <c r="B1018" s="40" t="str">
        <f t="shared" si="376"/>
        <v/>
      </c>
      <c r="C1018" s="41" t="str">
        <f t="shared" si="377"/>
        <v/>
      </c>
      <c r="D1018" s="28">
        <f>'I Disease Parameters'!$E$6/(1000*365)</f>
        <v>2.4383561643835616E-5</v>
      </c>
      <c r="E1018" s="28">
        <f>'I Disease Parameters'!$E$7/(1000*365)</f>
        <v>1.3698630136986302E-5</v>
      </c>
      <c r="F1018" s="27">
        <f>(1-'I Disease Parameters'!$E$8)/'I Disease Parameters'!$E$10</f>
        <v>0.16200000000000001</v>
      </c>
      <c r="G1018" s="27">
        <f>'I Disease Parameters'!$E$8/'I Disease Parameters'!$E$11</f>
        <v>3.7999999999999999E-2</v>
      </c>
      <c r="H1018" s="27">
        <f>1/'I Disease Parameters'!$E$12</f>
        <v>0.05</v>
      </c>
      <c r="I1018" s="27">
        <f>'I Disease Parameters'!$E$9/'I Disease Parameters'!$E$14</f>
        <v>0</v>
      </c>
      <c r="J1018" s="82">
        <f t="shared" si="397"/>
        <v>2.9622548171950012</v>
      </c>
      <c r="K1018" s="60">
        <f t="shared" si="398"/>
        <v>0.96147505943347544</v>
      </c>
      <c r="L1018" s="30">
        <f t="shared" si="399"/>
        <v>0.98499999999999999</v>
      </c>
      <c r="M1018" s="27">
        <f>J1018/'I Disease Parameters'!$E$12</f>
        <v>0.14811274085975007</v>
      </c>
      <c r="N1018" s="27">
        <f>K1018/'I Disease Parameters'!$E$13</f>
        <v>4.8073752971673774E-2</v>
      </c>
      <c r="O1018" s="27">
        <f>L1018/'I Disease Parameters'!$E$13</f>
        <v>4.9250000000000002E-2</v>
      </c>
      <c r="P1018" s="27">
        <f>(1-L1018)/'I Disease Parameters'!$E$13</f>
        <v>7.5000000000000067E-4</v>
      </c>
      <c r="Q1018" s="19" t="str">
        <f t="shared" si="378"/>
        <v/>
      </c>
      <c r="R1018" s="17" t="str">
        <f t="shared" si="379"/>
        <v/>
      </c>
      <c r="S1018" s="17" t="str">
        <f t="shared" si="380"/>
        <v/>
      </c>
      <c r="T1018" s="17" t="str">
        <f t="shared" si="381"/>
        <v/>
      </c>
      <c r="U1018" s="17" t="str">
        <f t="shared" si="382"/>
        <v/>
      </c>
      <c r="V1018" s="17" t="str">
        <f t="shared" si="383"/>
        <v/>
      </c>
      <c r="W1018" s="17" t="str">
        <f t="shared" si="384"/>
        <v/>
      </c>
      <c r="X1018" s="18" t="str">
        <f t="shared" si="375"/>
        <v/>
      </c>
      <c r="Y1018" s="17" t="str">
        <f t="shared" si="385"/>
        <v/>
      </c>
      <c r="Z1018" s="17" t="str">
        <f t="shared" si="386"/>
        <v/>
      </c>
      <c r="AA1018" s="17" t="str">
        <f t="shared" si="387"/>
        <v/>
      </c>
      <c r="AB1018" s="17" t="str">
        <f t="shared" si="388"/>
        <v/>
      </c>
      <c r="AC1018" s="17" t="str">
        <f t="shared" si="389"/>
        <v/>
      </c>
      <c r="AD1018" s="18" t="str">
        <f t="shared" si="390"/>
        <v/>
      </c>
      <c r="AE1018" s="19" t="str">
        <f>IF($B1018&gt;$C$1,"",p_2*$Q1017*($S1017/$W1017)+p_3*$Q1017*($T1017/$W1017))</f>
        <v/>
      </c>
      <c r="AF1018" s="17" t="str">
        <f>IF($B1018&gt;$C$1,"",p_4*$R1017)</f>
        <v/>
      </c>
      <c r="AG1018" s="17" t="str">
        <f>IF($B1018&gt;$C$1,"",p_5*$R1017)</f>
        <v/>
      </c>
      <c r="AH1018" s="18" t="str">
        <f t="shared" si="391"/>
        <v/>
      </c>
      <c r="AI1018" s="72"/>
      <c r="AJ1018" s="73"/>
      <c r="AK1018" s="73"/>
      <c r="AL1018" s="72"/>
      <c r="AM1018" s="73"/>
      <c r="AN1018" s="73">
        <f t="shared" si="392"/>
        <v>518</v>
      </c>
      <c r="AO1018" s="19" t="str">
        <f t="shared" ca="1" si="393"/>
        <v>-</v>
      </c>
      <c r="AP1018" s="17" t="str">
        <f t="shared" ca="1" si="394"/>
        <v>-</v>
      </c>
      <c r="AQ1018" s="17" t="str">
        <f t="shared" ca="1" si="395"/>
        <v>-</v>
      </c>
      <c r="AR1018" s="66" t="str">
        <f t="shared" ca="1" si="396"/>
        <v>-</v>
      </c>
    </row>
    <row r="1019" spans="1:44" s="1" customFormat="1" ht="12" x14ac:dyDescent="0.35">
      <c r="A1019" s="84"/>
      <c r="B1019" s="40" t="str">
        <f t="shared" si="376"/>
        <v/>
      </c>
      <c r="C1019" s="41" t="str">
        <f t="shared" si="377"/>
        <v/>
      </c>
      <c r="D1019" s="28">
        <f>'I Disease Parameters'!$E$6/(1000*365)</f>
        <v>2.4383561643835616E-5</v>
      </c>
      <c r="E1019" s="28">
        <f>'I Disease Parameters'!$E$7/(1000*365)</f>
        <v>1.3698630136986302E-5</v>
      </c>
      <c r="F1019" s="27">
        <f>(1-'I Disease Parameters'!$E$8)/'I Disease Parameters'!$E$10</f>
        <v>0.16200000000000001</v>
      </c>
      <c r="G1019" s="27">
        <f>'I Disease Parameters'!$E$8/'I Disease Parameters'!$E$11</f>
        <v>3.7999999999999999E-2</v>
      </c>
      <c r="H1019" s="27">
        <f>1/'I Disease Parameters'!$E$12</f>
        <v>0.05</v>
      </c>
      <c r="I1019" s="27">
        <f>'I Disease Parameters'!$E$9/'I Disease Parameters'!$E$14</f>
        <v>0</v>
      </c>
      <c r="J1019" s="82">
        <f t="shared" si="397"/>
        <v>2.9622548171950012</v>
      </c>
      <c r="K1019" s="60">
        <f t="shared" si="398"/>
        <v>0.96147505943347544</v>
      </c>
      <c r="L1019" s="30">
        <f t="shared" si="399"/>
        <v>0.98499999999999999</v>
      </c>
      <c r="M1019" s="27">
        <f>J1019/'I Disease Parameters'!$E$12</f>
        <v>0.14811274085975007</v>
      </c>
      <c r="N1019" s="27">
        <f>K1019/'I Disease Parameters'!$E$13</f>
        <v>4.8073752971673774E-2</v>
      </c>
      <c r="O1019" s="27">
        <f>L1019/'I Disease Parameters'!$E$13</f>
        <v>4.9250000000000002E-2</v>
      </c>
      <c r="P1019" s="27">
        <f>(1-L1019)/'I Disease Parameters'!$E$13</f>
        <v>7.5000000000000067E-4</v>
      </c>
      <c r="Q1019" s="19" t="str">
        <f t="shared" si="378"/>
        <v/>
      </c>
      <c r="R1019" s="17" t="str">
        <f t="shared" si="379"/>
        <v/>
      </c>
      <c r="S1019" s="17" t="str">
        <f t="shared" si="380"/>
        <v/>
      </c>
      <c r="T1019" s="17" t="str">
        <f t="shared" si="381"/>
        <v/>
      </c>
      <c r="U1019" s="17" t="str">
        <f t="shared" si="382"/>
        <v/>
      </c>
      <c r="V1019" s="17" t="str">
        <f t="shared" si="383"/>
        <v/>
      </c>
      <c r="W1019" s="17" t="str">
        <f t="shared" si="384"/>
        <v/>
      </c>
      <c r="X1019" s="18" t="str">
        <f t="shared" si="375"/>
        <v/>
      </c>
      <c r="Y1019" s="17" t="str">
        <f t="shared" si="385"/>
        <v/>
      </c>
      <c r="Z1019" s="17" t="str">
        <f t="shared" si="386"/>
        <v/>
      </c>
      <c r="AA1019" s="17" t="str">
        <f t="shared" si="387"/>
        <v/>
      </c>
      <c r="AB1019" s="17" t="str">
        <f t="shared" si="388"/>
        <v/>
      </c>
      <c r="AC1019" s="17" t="str">
        <f t="shared" si="389"/>
        <v/>
      </c>
      <c r="AD1019" s="18" t="str">
        <f t="shared" si="390"/>
        <v/>
      </c>
      <c r="AE1019" s="19" t="str">
        <f>IF($B1019&gt;$C$1,"",p_2*$Q1018*($S1018/$W1018)+p_3*$Q1018*($T1018/$W1018))</f>
        <v/>
      </c>
      <c r="AF1019" s="17" t="str">
        <f>IF($B1019&gt;$C$1,"",p_4*$R1018)</f>
        <v/>
      </c>
      <c r="AG1019" s="17" t="str">
        <f>IF($B1019&gt;$C$1,"",p_5*$R1018)</f>
        <v/>
      </c>
      <c r="AH1019" s="18" t="str">
        <f t="shared" si="391"/>
        <v/>
      </c>
      <c r="AI1019" s="72"/>
      <c r="AJ1019" s="73"/>
      <c r="AK1019" s="73"/>
      <c r="AL1019" s="72"/>
      <c r="AM1019" s="73"/>
      <c r="AN1019" s="73">
        <f t="shared" si="392"/>
        <v>518</v>
      </c>
      <c r="AO1019" s="19" t="str">
        <f t="shared" ca="1" si="393"/>
        <v>-</v>
      </c>
      <c r="AP1019" s="17" t="str">
        <f t="shared" ca="1" si="394"/>
        <v>-</v>
      </c>
      <c r="AQ1019" s="17" t="str">
        <f t="shared" ca="1" si="395"/>
        <v>-</v>
      </c>
      <c r="AR1019" s="66" t="str">
        <f t="shared" ca="1" si="396"/>
        <v>-</v>
      </c>
    </row>
    <row r="1020" spans="1:44" s="1" customFormat="1" ht="12" x14ac:dyDescent="0.35">
      <c r="A1020" s="84"/>
      <c r="B1020" s="40" t="str">
        <f t="shared" si="376"/>
        <v/>
      </c>
      <c r="C1020" s="41" t="str">
        <f t="shared" si="377"/>
        <v/>
      </c>
      <c r="D1020" s="28">
        <f>'I Disease Parameters'!$E$6/(1000*365)</f>
        <v>2.4383561643835616E-5</v>
      </c>
      <c r="E1020" s="28">
        <f>'I Disease Parameters'!$E$7/(1000*365)</f>
        <v>1.3698630136986302E-5</v>
      </c>
      <c r="F1020" s="27">
        <f>(1-'I Disease Parameters'!$E$8)/'I Disease Parameters'!$E$10</f>
        <v>0.16200000000000001</v>
      </c>
      <c r="G1020" s="27">
        <f>'I Disease Parameters'!$E$8/'I Disease Parameters'!$E$11</f>
        <v>3.7999999999999999E-2</v>
      </c>
      <c r="H1020" s="27">
        <f>1/'I Disease Parameters'!$E$12</f>
        <v>0.05</v>
      </c>
      <c r="I1020" s="27">
        <f>'I Disease Parameters'!$E$9/'I Disease Parameters'!$E$14</f>
        <v>0</v>
      </c>
      <c r="J1020" s="82">
        <f t="shared" si="397"/>
        <v>2.9622548171950012</v>
      </c>
      <c r="K1020" s="60">
        <f t="shared" si="398"/>
        <v>0.96147505943347544</v>
      </c>
      <c r="L1020" s="30">
        <f t="shared" si="399"/>
        <v>0.98499999999999999</v>
      </c>
      <c r="M1020" s="27">
        <f>J1020/'I Disease Parameters'!$E$12</f>
        <v>0.14811274085975007</v>
      </c>
      <c r="N1020" s="27">
        <f>K1020/'I Disease Parameters'!$E$13</f>
        <v>4.8073752971673774E-2</v>
      </c>
      <c r="O1020" s="27">
        <f>L1020/'I Disease Parameters'!$E$13</f>
        <v>4.9250000000000002E-2</v>
      </c>
      <c r="P1020" s="27">
        <f>(1-L1020)/'I Disease Parameters'!$E$13</f>
        <v>7.5000000000000067E-4</v>
      </c>
      <c r="Q1020" s="19" t="str">
        <f t="shared" si="378"/>
        <v/>
      </c>
      <c r="R1020" s="17" t="str">
        <f t="shared" si="379"/>
        <v/>
      </c>
      <c r="S1020" s="17" t="str">
        <f t="shared" si="380"/>
        <v/>
      </c>
      <c r="T1020" s="17" t="str">
        <f t="shared" si="381"/>
        <v/>
      </c>
      <c r="U1020" s="17" t="str">
        <f t="shared" si="382"/>
        <v/>
      </c>
      <c r="V1020" s="17" t="str">
        <f t="shared" si="383"/>
        <v/>
      </c>
      <c r="W1020" s="17" t="str">
        <f t="shared" si="384"/>
        <v/>
      </c>
      <c r="X1020" s="18" t="str">
        <f t="shared" si="375"/>
        <v/>
      </c>
      <c r="Y1020" s="17" t="str">
        <f t="shared" si="385"/>
        <v/>
      </c>
      <c r="Z1020" s="17" t="str">
        <f t="shared" si="386"/>
        <v/>
      </c>
      <c r="AA1020" s="17" t="str">
        <f t="shared" si="387"/>
        <v/>
      </c>
      <c r="AB1020" s="17" t="str">
        <f t="shared" si="388"/>
        <v/>
      </c>
      <c r="AC1020" s="17" t="str">
        <f t="shared" si="389"/>
        <v/>
      </c>
      <c r="AD1020" s="18" t="str">
        <f t="shared" si="390"/>
        <v/>
      </c>
      <c r="AE1020" s="19" t="str">
        <f>IF($B1020&gt;$C$1,"",p_2*$Q1019*($S1019/$W1019)+p_3*$Q1019*($T1019/$W1019))</f>
        <v/>
      </c>
      <c r="AF1020" s="17" t="str">
        <f>IF($B1020&gt;$C$1,"",p_4*$R1019)</f>
        <v/>
      </c>
      <c r="AG1020" s="17" t="str">
        <f>IF($B1020&gt;$C$1,"",p_5*$R1019)</f>
        <v/>
      </c>
      <c r="AH1020" s="18" t="str">
        <f t="shared" si="391"/>
        <v/>
      </c>
      <c r="AI1020" s="72"/>
      <c r="AJ1020" s="73"/>
      <c r="AK1020" s="73"/>
      <c r="AL1020" s="72"/>
      <c r="AM1020" s="73"/>
      <c r="AN1020" s="73">
        <f t="shared" si="392"/>
        <v>518</v>
      </c>
      <c r="AO1020" s="19" t="str">
        <f t="shared" ca="1" si="393"/>
        <v>-</v>
      </c>
      <c r="AP1020" s="17" t="str">
        <f t="shared" ca="1" si="394"/>
        <v>-</v>
      </c>
      <c r="AQ1020" s="17" t="str">
        <f t="shared" ca="1" si="395"/>
        <v>-</v>
      </c>
      <c r="AR1020" s="66" t="str">
        <f t="shared" ca="1" si="396"/>
        <v>-</v>
      </c>
    </row>
    <row r="1021" spans="1:44" s="1" customFormat="1" ht="12" x14ac:dyDescent="0.35">
      <c r="A1021" s="84"/>
      <c r="B1021" s="40" t="str">
        <f t="shared" si="376"/>
        <v/>
      </c>
      <c r="C1021" s="41" t="str">
        <f t="shared" si="377"/>
        <v/>
      </c>
      <c r="D1021" s="28">
        <f>'I Disease Parameters'!$E$6/(1000*365)</f>
        <v>2.4383561643835616E-5</v>
      </c>
      <c r="E1021" s="28">
        <f>'I Disease Parameters'!$E$7/(1000*365)</f>
        <v>1.3698630136986302E-5</v>
      </c>
      <c r="F1021" s="27">
        <f>(1-'I Disease Parameters'!$E$8)/'I Disease Parameters'!$E$10</f>
        <v>0.16200000000000001</v>
      </c>
      <c r="G1021" s="27">
        <f>'I Disease Parameters'!$E$8/'I Disease Parameters'!$E$11</f>
        <v>3.7999999999999999E-2</v>
      </c>
      <c r="H1021" s="27">
        <f>1/'I Disease Parameters'!$E$12</f>
        <v>0.05</v>
      </c>
      <c r="I1021" s="27">
        <f>'I Disease Parameters'!$E$9/'I Disease Parameters'!$E$14</f>
        <v>0</v>
      </c>
      <c r="J1021" s="82">
        <f t="shared" si="397"/>
        <v>2.9622548171950012</v>
      </c>
      <c r="K1021" s="60">
        <f t="shared" si="398"/>
        <v>0.96147505943347544</v>
      </c>
      <c r="L1021" s="30">
        <f t="shared" si="399"/>
        <v>0.98499999999999999</v>
      </c>
      <c r="M1021" s="27">
        <f>J1021/'I Disease Parameters'!$E$12</f>
        <v>0.14811274085975007</v>
      </c>
      <c r="N1021" s="27">
        <f>K1021/'I Disease Parameters'!$E$13</f>
        <v>4.8073752971673774E-2</v>
      </c>
      <c r="O1021" s="27">
        <f>L1021/'I Disease Parameters'!$E$13</f>
        <v>4.9250000000000002E-2</v>
      </c>
      <c r="P1021" s="27">
        <f>(1-L1021)/'I Disease Parameters'!$E$13</f>
        <v>7.5000000000000067E-4</v>
      </c>
      <c r="Q1021" s="19" t="str">
        <f t="shared" si="378"/>
        <v/>
      </c>
      <c r="R1021" s="17" t="str">
        <f t="shared" si="379"/>
        <v/>
      </c>
      <c r="S1021" s="17" t="str">
        <f t="shared" si="380"/>
        <v/>
      </c>
      <c r="T1021" s="17" t="str">
        <f t="shared" si="381"/>
        <v/>
      </c>
      <c r="U1021" s="17" t="str">
        <f t="shared" si="382"/>
        <v/>
      </c>
      <c r="V1021" s="17" t="str">
        <f t="shared" si="383"/>
        <v/>
      </c>
      <c r="W1021" s="17" t="str">
        <f t="shared" si="384"/>
        <v/>
      </c>
      <c r="X1021" s="18" t="str">
        <f t="shared" si="375"/>
        <v/>
      </c>
      <c r="Y1021" s="17" t="str">
        <f t="shared" si="385"/>
        <v/>
      </c>
      <c r="Z1021" s="17" t="str">
        <f t="shared" si="386"/>
        <v/>
      </c>
      <c r="AA1021" s="17" t="str">
        <f t="shared" si="387"/>
        <v/>
      </c>
      <c r="AB1021" s="17" t="str">
        <f t="shared" si="388"/>
        <v/>
      </c>
      <c r="AC1021" s="17" t="str">
        <f t="shared" si="389"/>
        <v/>
      </c>
      <c r="AD1021" s="18" t="str">
        <f t="shared" si="390"/>
        <v/>
      </c>
      <c r="AE1021" s="19" t="str">
        <f>IF($B1021&gt;$C$1,"",p_2*$Q1020*($S1020/$W1020)+p_3*$Q1020*($T1020/$W1020))</f>
        <v/>
      </c>
      <c r="AF1021" s="17" t="str">
        <f>IF($B1021&gt;$C$1,"",p_4*$R1020)</f>
        <v/>
      </c>
      <c r="AG1021" s="17" t="str">
        <f>IF($B1021&gt;$C$1,"",p_5*$R1020)</f>
        <v/>
      </c>
      <c r="AH1021" s="18" t="str">
        <f t="shared" si="391"/>
        <v/>
      </c>
      <c r="AI1021" s="72"/>
      <c r="AJ1021" s="73"/>
      <c r="AK1021" s="73"/>
      <c r="AL1021" s="72"/>
      <c r="AM1021" s="73"/>
      <c r="AN1021" s="73">
        <f t="shared" si="392"/>
        <v>518</v>
      </c>
      <c r="AO1021" s="19" t="str">
        <f t="shared" ca="1" si="393"/>
        <v>-</v>
      </c>
      <c r="AP1021" s="17" t="str">
        <f t="shared" ca="1" si="394"/>
        <v>-</v>
      </c>
      <c r="AQ1021" s="17" t="str">
        <f t="shared" ca="1" si="395"/>
        <v>-</v>
      </c>
      <c r="AR1021" s="66" t="str">
        <f t="shared" ca="1" si="396"/>
        <v>-</v>
      </c>
    </row>
    <row r="1022" spans="1:44" s="1" customFormat="1" ht="12" x14ac:dyDescent="0.35">
      <c r="A1022" s="84"/>
      <c r="B1022" s="40" t="str">
        <f t="shared" si="376"/>
        <v/>
      </c>
      <c r="C1022" s="41" t="str">
        <f t="shared" si="377"/>
        <v/>
      </c>
      <c r="D1022" s="28">
        <f>'I Disease Parameters'!$E$6/(1000*365)</f>
        <v>2.4383561643835616E-5</v>
      </c>
      <c r="E1022" s="28">
        <f>'I Disease Parameters'!$E$7/(1000*365)</f>
        <v>1.3698630136986302E-5</v>
      </c>
      <c r="F1022" s="27">
        <f>(1-'I Disease Parameters'!$E$8)/'I Disease Parameters'!$E$10</f>
        <v>0.16200000000000001</v>
      </c>
      <c r="G1022" s="27">
        <f>'I Disease Parameters'!$E$8/'I Disease Parameters'!$E$11</f>
        <v>3.7999999999999999E-2</v>
      </c>
      <c r="H1022" s="27">
        <f>1/'I Disease Parameters'!$E$12</f>
        <v>0.05</v>
      </c>
      <c r="I1022" s="27">
        <f>'I Disease Parameters'!$E$9/'I Disease Parameters'!$E$14</f>
        <v>0</v>
      </c>
      <c r="J1022" s="82">
        <f t="shared" si="397"/>
        <v>2.9622548171950012</v>
      </c>
      <c r="K1022" s="60">
        <f t="shared" si="398"/>
        <v>0.96147505943347544</v>
      </c>
      <c r="L1022" s="30">
        <f t="shared" si="399"/>
        <v>0.98499999999999999</v>
      </c>
      <c r="M1022" s="27">
        <f>J1022/'I Disease Parameters'!$E$12</f>
        <v>0.14811274085975007</v>
      </c>
      <c r="N1022" s="27">
        <f>K1022/'I Disease Parameters'!$E$13</f>
        <v>4.8073752971673774E-2</v>
      </c>
      <c r="O1022" s="27">
        <f>L1022/'I Disease Parameters'!$E$13</f>
        <v>4.9250000000000002E-2</v>
      </c>
      <c r="P1022" s="27">
        <f>(1-L1022)/'I Disease Parameters'!$E$13</f>
        <v>7.5000000000000067E-4</v>
      </c>
      <c r="Q1022" s="19" t="str">
        <f t="shared" si="378"/>
        <v/>
      </c>
      <c r="R1022" s="17" t="str">
        <f t="shared" si="379"/>
        <v/>
      </c>
      <c r="S1022" s="17" t="str">
        <f t="shared" si="380"/>
        <v/>
      </c>
      <c r="T1022" s="17" t="str">
        <f t="shared" si="381"/>
        <v/>
      </c>
      <c r="U1022" s="17" t="str">
        <f t="shared" si="382"/>
        <v/>
      </c>
      <c r="V1022" s="17" t="str">
        <f t="shared" si="383"/>
        <v/>
      </c>
      <c r="W1022" s="17" t="str">
        <f t="shared" si="384"/>
        <v/>
      </c>
      <c r="X1022" s="18" t="str">
        <f t="shared" si="375"/>
        <v/>
      </c>
      <c r="Y1022" s="17" t="str">
        <f t="shared" si="385"/>
        <v/>
      </c>
      <c r="Z1022" s="17" t="str">
        <f t="shared" si="386"/>
        <v/>
      </c>
      <c r="AA1022" s="17" t="str">
        <f t="shared" si="387"/>
        <v/>
      </c>
      <c r="AB1022" s="17" t="str">
        <f t="shared" si="388"/>
        <v/>
      </c>
      <c r="AC1022" s="17" t="str">
        <f t="shared" si="389"/>
        <v/>
      </c>
      <c r="AD1022" s="18" t="str">
        <f t="shared" si="390"/>
        <v/>
      </c>
      <c r="AE1022" s="19" t="str">
        <f>IF($B1022&gt;$C$1,"",p_2*$Q1021*($S1021/$W1021)+p_3*$Q1021*($T1021/$W1021))</f>
        <v/>
      </c>
      <c r="AF1022" s="17" t="str">
        <f>IF($B1022&gt;$C$1,"",p_4*$R1021)</f>
        <v/>
      </c>
      <c r="AG1022" s="17" t="str">
        <f>IF($B1022&gt;$C$1,"",p_5*$R1021)</f>
        <v/>
      </c>
      <c r="AH1022" s="18" t="str">
        <f t="shared" si="391"/>
        <v/>
      </c>
      <c r="AI1022" s="72"/>
      <c r="AJ1022" s="73"/>
      <c r="AK1022" s="73"/>
      <c r="AL1022" s="72"/>
      <c r="AM1022" s="73"/>
      <c r="AN1022" s="73">
        <f t="shared" si="392"/>
        <v>518</v>
      </c>
      <c r="AO1022" s="19" t="str">
        <f t="shared" ca="1" si="393"/>
        <v>-</v>
      </c>
      <c r="AP1022" s="17" t="str">
        <f t="shared" ca="1" si="394"/>
        <v>-</v>
      </c>
      <c r="AQ1022" s="17" t="str">
        <f t="shared" ca="1" si="395"/>
        <v>-</v>
      </c>
      <c r="AR1022" s="66" t="str">
        <f t="shared" ca="1" si="396"/>
        <v>-</v>
      </c>
    </row>
    <row r="1023" spans="1:44" s="1" customFormat="1" ht="12" x14ac:dyDescent="0.35">
      <c r="A1023" s="84"/>
      <c r="B1023" s="40" t="str">
        <f t="shared" si="376"/>
        <v/>
      </c>
      <c r="C1023" s="41" t="str">
        <f t="shared" si="377"/>
        <v/>
      </c>
      <c r="D1023" s="28">
        <f>'I Disease Parameters'!$E$6/(1000*365)</f>
        <v>2.4383561643835616E-5</v>
      </c>
      <c r="E1023" s="28">
        <f>'I Disease Parameters'!$E$7/(1000*365)</f>
        <v>1.3698630136986302E-5</v>
      </c>
      <c r="F1023" s="27">
        <f>(1-'I Disease Parameters'!$E$8)/'I Disease Parameters'!$E$10</f>
        <v>0.16200000000000001</v>
      </c>
      <c r="G1023" s="27">
        <f>'I Disease Parameters'!$E$8/'I Disease Parameters'!$E$11</f>
        <v>3.7999999999999999E-2</v>
      </c>
      <c r="H1023" s="27">
        <f>1/'I Disease Parameters'!$E$12</f>
        <v>0.05</v>
      </c>
      <c r="I1023" s="27">
        <f>'I Disease Parameters'!$E$9/'I Disease Parameters'!$E$14</f>
        <v>0</v>
      </c>
      <c r="J1023" s="82">
        <f t="shared" si="397"/>
        <v>2.9622548171950012</v>
      </c>
      <c r="K1023" s="60">
        <f t="shared" si="398"/>
        <v>0.96147505943347544</v>
      </c>
      <c r="L1023" s="30">
        <f t="shared" si="399"/>
        <v>0.98499999999999999</v>
      </c>
      <c r="M1023" s="27">
        <f>J1023/'I Disease Parameters'!$E$12</f>
        <v>0.14811274085975007</v>
      </c>
      <c r="N1023" s="27">
        <f>K1023/'I Disease Parameters'!$E$13</f>
        <v>4.8073752971673774E-2</v>
      </c>
      <c r="O1023" s="27">
        <f>L1023/'I Disease Parameters'!$E$13</f>
        <v>4.9250000000000002E-2</v>
      </c>
      <c r="P1023" s="27">
        <f>(1-L1023)/'I Disease Parameters'!$E$13</f>
        <v>7.5000000000000067E-4</v>
      </c>
      <c r="Q1023" s="19" t="str">
        <f t="shared" si="378"/>
        <v/>
      </c>
      <c r="R1023" s="17" t="str">
        <f t="shared" si="379"/>
        <v/>
      </c>
      <c r="S1023" s="17" t="str">
        <f t="shared" si="380"/>
        <v/>
      </c>
      <c r="T1023" s="17" t="str">
        <f t="shared" si="381"/>
        <v/>
      </c>
      <c r="U1023" s="17" t="str">
        <f t="shared" si="382"/>
        <v/>
      </c>
      <c r="V1023" s="17" t="str">
        <f t="shared" si="383"/>
        <v/>
      </c>
      <c r="W1023" s="17" t="str">
        <f t="shared" si="384"/>
        <v/>
      </c>
      <c r="X1023" s="18" t="str">
        <f t="shared" si="375"/>
        <v/>
      </c>
      <c r="Y1023" s="17" t="str">
        <f t="shared" si="385"/>
        <v/>
      </c>
      <c r="Z1023" s="17" t="str">
        <f t="shared" si="386"/>
        <v/>
      </c>
      <c r="AA1023" s="17" t="str">
        <f t="shared" si="387"/>
        <v/>
      </c>
      <c r="AB1023" s="17" t="str">
        <f t="shared" si="388"/>
        <v/>
      </c>
      <c r="AC1023" s="17" t="str">
        <f t="shared" si="389"/>
        <v/>
      </c>
      <c r="AD1023" s="18" t="str">
        <f t="shared" si="390"/>
        <v/>
      </c>
      <c r="AE1023" s="19" t="str">
        <f>IF($B1023&gt;$C$1,"",p_2*$Q1022*($S1022/$W1022)+p_3*$Q1022*($T1022/$W1022))</f>
        <v/>
      </c>
      <c r="AF1023" s="17" t="str">
        <f>IF($B1023&gt;$C$1,"",p_4*$R1022)</f>
        <v/>
      </c>
      <c r="AG1023" s="17" t="str">
        <f>IF($B1023&gt;$C$1,"",p_5*$R1022)</f>
        <v/>
      </c>
      <c r="AH1023" s="18" t="str">
        <f t="shared" si="391"/>
        <v/>
      </c>
      <c r="AI1023" s="72"/>
      <c r="AJ1023" s="73"/>
      <c r="AK1023" s="73"/>
      <c r="AL1023" s="72"/>
      <c r="AM1023" s="73"/>
      <c r="AN1023" s="73">
        <f t="shared" si="392"/>
        <v>518</v>
      </c>
      <c r="AO1023" s="19" t="str">
        <f t="shared" ca="1" si="393"/>
        <v>-</v>
      </c>
      <c r="AP1023" s="17" t="str">
        <f t="shared" ca="1" si="394"/>
        <v>-</v>
      </c>
      <c r="AQ1023" s="17" t="str">
        <f t="shared" ca="1" si="395"/>
        <v>-</v>
      </c>
      <c r="AR1023" s="66" t="str">
        <f t="shared" ca="1" si="396"/>
        <v>-</v>
      </c>
    </row>
    <row r="1024" spans="1:44" s="1" customFormat="1" ht="12" x14ac:dyDescent="0.35">
      <c r="A1024" s="84"/>
      <c r="B1024" s="40" t="str">
        <f t="shared" si="376"/>
        <v/>
      </c>
      <c r="C1024" s="41" t="str">
        <f t="shared" si="377"/>
        <v/>
      </c>
      <c r="D1024" s="28">
        <f>'I Disease Parameters'!$E$6/(1000*365)</f>
        <v>2.4383561643835616E-5</v>
      </c>
      <c r="E1024" s="28">
        <f>'I Disease Parameters'!$E$7/(1000*365)</f>
        <v>1.3698630136986302E-5</v>
      </c>
      <c r="F1024" s="27">
        <f>(1-'I Disease Parameters'!$E$8)/'I Disease Parameters'!$E$10</f>
        <v>0.16200000000000001</v>
      </c>
      <c r="G1024" s="27">
        <f>'I Disease Parameters'!$E$8/'I Disease Parameters'!$E$11</f>
        <v>3.7999999999999999E-2</v>
      </c>
      <c r="H1024" s="27">
        <f>1/'I Disease Parameters'!$E$12</f>
        <v>0.05</v>
      </c>
      <c r="I1024" s="27">
        <f>'I Disease Parameters'!$E$9/'I Disease Parameters'!$E$14</f>
        <v>0</v>
      </c>
      <c r="J1024" s="82">
        <f t="shared" si="397"/>
        <v>2.9622548171950012</v>
      </c>
      <c r="K1024" s="60">
        <f t="shared" si="398"/>
        <v>0.96147505943347544</v>
      </c>
      <c r="L1024" s="30">
        <f t="shared" si="399"/>
        <v>0.98499999999999999</v>
      </c>
      <c r="M1024" s="27">
        <f>J1024/'I Disease Parameters'!$E$12</f>
        <v>0.14811274085975007</v>
      </c>
      <c r="N1024" s="27">
        <f>K1024/'I Disease Parameters'!$E$13</f>
        <v>4.8073752971673774E-2</v>
      </c>
      <c r="O1024" s="27">
        <f>L1024/'I Disease Parameters'!$E$13</f>
        <v>4.9250000000000002E-2</v>
      </c>
      <c r="P1024" s="27">
        <f>(1-L1024)/'I Disease Parameters'!$E$13</f>
        <v>7.5000000000000067E-4</v>
      </c>
      <c r="Q1024" s="19" t="str">
        <f t="shared" si="378"/>
        <v/>
      </c>
      <c r="R1024" s="17" t="str">
        <f t="shared" si="379"/>
        <v/>
      </c>
      <c r="S1024" s="17" t="str">
        <f t="shared" si="380"/>
        <v/>
      </c>
      <c r="T1024" s="17" t="str">
        <f t="shared" si="381"/>
        <v/>
      </c>
      <c r="U1024" s="17" t="str">
        <f t="shared" si="382"/>
        <v/>
      </c>
      <c r="V1024" s="17" t="str">
        <f t="shared" si="383"/>
        <v/>
      </c>
      <c r="W1024" s="17" t="str">
        <f t="shared" si="384"/>
        <v/>
      </c>
      <c r="X1024" s="18" t="str">
        <f t="shared" si="375"/>
        <v/>
      </c>
      <c r="Y1024" s="17" t="str">
        <f t="shared" si="385"/>
        <v/>
      </c>
      <c r="Z1024" s="17" t="str">
        <f t="shared" si="386"/>
        <v/>
      </c>
      <c r="AA1024" s="17" t="str">
        <f t="shared" si="387"/>
        <v/>
      </c>
      <c r="AB1024" s="17" t="str">
        <f t="shared" si="388"/>
        <v/>
      </c>
      <c r="AC1024" s="17" t="str">
        <f t="shared" si="389"/>
        <v/>
      </c>
      <c r="AD1024" s="18" t="str">
        <f t="shared" si="390"/>
        <v/>
      </c>
      <c r="AE1024" s="19" t="str">
        <f>IF($B1024&gt;$C$1,"",p_2*$Q1023*($S1023/$W1023)+p_3*$Q1023*($T1023/$W1023))</f>
        <v/>
      </c>
      <c r="AF1024" s="17" t="str">
        <f>IF($B1024&gt;$C$1,"",p_4*$R1023)</f>
        <v/>
      </c>
      <c r="AG1024" s="17" t="str">
        <f>IF($B1024&gt;$C$1,"",p_5*$R1023)</f>
        <v/>
      </c>
      <c r="AH1024" s="18" t="str">
        <f t="shared" si="391"/>
        <v/>
      </c>
      <c r="AI1024" s="72"/>
      <c r="AJ1024" s="73"/>
      <c r="AK1024" s="73"/>
      <c r="AL1024" s="72"/>
      <c r="AM1024" s="73"/>
      <c r="AN1024" s="73">
        <f t="shared" si="392"/>
        <v>518</v>
      </c>
      <c r="AO1024" s="19" t="str">
        <f t="shared" ca="1" si="393"/>
        <v>-</v>
      </c>
      <c r="AP1024" s="17" t="str">
        <f t="shared" ca="1" si="394"/>
        <v>-</v>
      </c>
      <c r="AQ1024" s="17" t="str">
        <f t="shared" ca="1" si="395"/>
        <v>-</v>
      </c>
      <c r="AR1024" s="66" t="str">
        <f t="shared" ca="1" si="396"/>
        <v>-</v>
      </c>
    </row>
    <row r="1025" spans="1:44" s="1" customFormat="1" ht="12" x14ac:dyDescent="0.35">
      <c r="A1025" s="84"/>
      <c r="B1025" s="40" t="str">
        <f t="shared" si="376"/>
        <v/>
      </c>
      <c r="C1025" s="41" t="str">
        <f t="shared" si="377"/>
        <v/>
      </c>
      <c r="D1025" s="28">
        <f>'I Disease Parameters'!$E$6/(1000*365)</f>
        <v>2.4383561643835616E-5</v>
      </c>
      <c r="E1025" s="28">
        <f>'I Disease Parameters'!$E$7/(1000*365)</f>
        <v>1.3698630136986302E-5</v>
      </c>
      <c r="F1025" s="27">
        <f>(1-'I Disease Parameters'!$E$8)/'I Disease Parameters'!$E$10</f>
        <v>0.16200000000000001</v>
      </c>
      <c r="G1025" s="27">
        <f>'I Disease Parameters'!$E$8/'I Disease Parameters'!$E$11</f>
        <v>3.7999999999999999E-2</v>
      </c>
      <c r="H1025" s="27">
        <f>1/'I Disease Parameters'!$E$12</f>
        <v>0.05</v>
      </c>
      <c r="I1025" s="27">
        <f>'I Disease Parameters'!$E$9/'I Disease Parameters'!$E$14</f>
        <v>0</v>
      </c>
      <c r="J1025" s="82">
        <f t="shared" si="397"/>
        <v>2.9622548171950012</v>
      </c>
      <c r="K1025" s="60">
        <f t="shared" si="398"/>
        <v>0.96147505943347544</v>
      </c>
      <c r="L1025" s="30">
        <f t="shared" si="399"/>
        <v>0.98499999999999999</v>
      </c>
      <c r="M1025" s="27">
        <f>J1025/'I Disease Parameters'!$E$12</f>
        <v>0.14811274085975007</v>
      </c>
      <c r="N1025" s="27">
        <f>K1025/'I Disease Parameters'!$E$13</f>
        <v>4.8073752971673774E-2</v>
      </c>
      <c r="O1025" s="27">
        <f>L1025/'I Disease Parameters'!$E$13</f>
        <v>4.9250000000000002E-2</v>
      </c>
      <c r="P1025" s="27">
        <f>(1-L1025)/'I Disease Parameters'!$E$13</f>
        <v>7.5000000000000067E-4</v>
      </c>
      <c r="Q1025" s="19" t="str">
        <f t="shared" si="378"/>
        <v/>
      </c>
      <c r="R1025" s="17" t="str">
        <f t="shared" si="379"/>
        <v/>
      </c>
      <c r="S1025" s="17" t="str">
        <f t="shared" si="380"/>
        <v/>
      </c>
      <c r="T1025" s="17" t="str">
        <f t="shared" si="381"/>
        <v/>
      </c>
      <c r="U1025" s="17" t="str">
        <f t="shared" si="382"/>
        <v/>
      </c>
      <c r="V1025" s="17" t="str">
        <f t="shared" si="383"/>
        <v/>
      </c>
      <c r="W1025" s="17" t="str">
        <f t="shared" si="384"/>
        <v/>
      </c>
      <c r="X1025" s="18" t="str">
        <f t="shared" si="375"/>
        <v/>
      </c>
      <c r="Y1025" s="17" t="str">
        <f t="shared" si="385"/>
        <v/>
      </c>
      <c r="Z1025" s="17" t="str">
        <f t="shared" si="386"/>
        <v/>
      </c>
      <c r="AA1025" s="17" t="str">
        <f t="shared" si="387"/>
        <v/>
      </c>
      <c r="AB1025" s="17" t="str">
        <f t="shared" si="388"/>
        <v/>
      </c>
      <c r="AC1025" s="17" t="str">
        <f t="shared" si="389"/>
        <v/>
      </c>
      <c r="AD1025" s="18" t="str">
        <f t="shared" si="390"/>
        <v/>
      </c>
      <c r="AE1025" s="19" t="str">
        <f>IF($B1025&gt;$C$1,"",p_2*$Q1024*($S1024/$W1024)+p_3*$Q1024*($T1024/$W1024))</f>
        <v/>
      </c>
      <c r="AF1025" s="17" t="str">
        <f>IF($B1025&gt;$C$1,"",p_4*$R1024)</f>
        <v/>
      </c>
      <c r="AG1025" s="17" t="str">
        <f>IF($B1025&gt;$C$1,"",p_5*$R1024)</f>
        <v/>
      </c>
      <c r="AH1025" s="18" t="str">
        <f t="shared" si="391"/>
        <v/>
      </c>
      <c r="AI1025" s="72"/>
      <c r="AJ1025" s="73"/>
      <c r="AK1025" s="73"/>
      <c r="AL1025" s="72"/>
      <c r="AM1025" s="73"/>
      <c r="AN1025" s="73">
        <f t="shared" si="392"/>
        <v>518</v>
      </c>
      <c r="AO1025" s="19" t="str">
        <f t="shared" ca="1" si="393"/>
        <v>-</v>
      </c>
      <c r="AP1025" s="17" t="str">
        <f t="shared" ca="1" si="394"/>
        <v>-</v>
      </c>
      <c r="AQ1025" s="17" t="str">
        <f t="shared" ca="1" si="395"/>
        <v>-</v>
      </c>
      <c r="AR1025" s="66" t="str">
        <f t="shared" ca="1" si="396"/>
        <v>-</v>
      </c>
    </row>
    <row r="1026" spans="1:44" s="1" customFormat="1" ht="12" x14ac:dyDescent="0.35">
      <c r="A1026" s="84"/>
      <c r="B1026" s="40" t="str">
        <f t="shared" si="376"/>
        <v/>
      </c>
      <c r="C1026" s="41" t="str">
        <f t="shared" si="377"/>
        <v/>
      </c>
      <c r="D1026" s="28">
        <f>'I Disease Parameters'!$E$6/(1000*365)</f>
        <v>2.4383561643835616E-5</v>
      </c>
      <c r="E1026" s="28">
        <f>'I Disease Parameters'!$E$7/(1000*365)</f>
        <v>1.3698630136986302E-5</v>
      </c>
      <c r="F1026" s="27">
        <f>(1-'I Disease Parameters'!$E$8)/'I Disease Parameters'!$E$10</f>
        <v>0.16200000000000001</v>
      </c>
      <c r="G1026" s="27">
        <f>'I Disease Parameters'!$E$8/'I Disease Parameters'!$E$11</f>
        <v>3.7999999999999999E-2</v>
      </c>
      <c r="H1026" s="27">
        <f>1/'I Disease Parameters'!$E$12</f>
        <v>0.05</v>
      </c>
      <c r="I1026" s="27">
        <f>'I Disease Parameters'!$E$9/'I Disease Parameters'!$E$14</f>
        <v>0</v>
      </c>
      <c r="J1026" s="82">
        <f t="shared" si="397"/>
        <v>2.9622548171950012</v>
      </c>
      <c r="K1026" s="60">
        <f t="shared" si="398"/>
        <v>0.96147505943347544</v>
      </c>
      <c r="L1026" s="30">
        <f t="shared" si="399"/>
        <v>0.98499999999999999</v>
      </c>
      <c r="M1026" s="27">
        <f>J1026/'I Disease Parameters'!$E$12</f>
        <v>0.14811274085975007</v>
      </c>
      <c r="N1026" s="27">
        <f>K1026/'I Disease Parameters'!$E$13</f>
        <v>4.8073752971673774E-2</v>
      </c>
      <c r="O1026" s="27">
        <f>L1026/'I Disease Parameters'!$E$13</f>
        <v>4.9250000000000002E-2</v>
      </c>
      <c r="P1026" s="27">
        <f>(1-L1026)/'I Disease Parameters'!$E$13</f>
        <v>7.5000000000000067E-4</v>
      </c>
      <c r="Q1026" s="19" t="str">
        <f t="shared" si="378"/>
        <v/>
      </c>
      <c r="R1026" s="17" t="str">
        <f t="shared" si="379"/>
        <v/>
      </c>
      <c r="S1026" s="17" t="str">
        <f t="shared" si="380"/>
        <v/>
      </c>
      <c r="T1026" s="17" t="str">
        <f t="shared" si="381"/>
        <v/>
      </c>
      <c r="U1026" s="17" t="str">
        <f t="shared" si="382"/>
        <v/>
      </c>
      <c r="V1026" s="17" t="str">
        <f t="shared" si="383"/>
        <v/>
      </c>
      <c r="W1026" s="17" t="str">
        <f t="shared" si="384"/>
        <v/>
      </c>
      <c r="X1026" s="18" t="str">
        <f t="shared" si="375"/>
        <v/>
      </c>
      <c r="Y1026" s="17" t="str">
        <f t="shared" si="385"/>
        <v/>
      </c>
      <c r="Z1026" s="17" t="str">
        <f t="shared" si="386"/>
        <v/>
      </c>
      <c r="AA1026" s="17" t="str">
        <f t="shared" si="387"/>
        <v/>
      </c>
      <c r="AB1026" s="17" t="str">
        <f t="shared" si="388"/>
        <v/>
      </c>
      <c r="AC1026" s="17" t="str">
        <f t="shared" si="389"/>
        <v/>
      </c>
      <c r="AD1026" s="18" t="str">
        <f t="shared" si="390"/>
        <v/>
      </c>
      <c r="AE1026" s="19" t="str">
        <f>IF($B1026&gt;$C$1,"",p_2*$Q1025*($S1025/$W1025)+p_3*$Q1025*($T1025/$W1025))</f>
        <v/>
      </c>
      <c r="AF1026" s="17" t="str">
        <f>IF($B1026&gt;$C$1,"",p_4*$R1025)</f>
        <v/>
      </c>
      <c r="AG1026" s="17" t="str">
        <f>IF($B1026&gt;$C$1,"",p_5*$R1025)</f>
        <v/>
      </c>
      <c r="AH1026" s="18" t="str">
        <f t="shared" si="391"/>
        <v/>
      </c>
      <c r="AI1026" s="72"/>
      <c r="AJ1026" s="73"/>
      <c r="AK1026" s="73"/>
      <c r="AL1026" s="72"/>
      <c r="AM1026" s="73"/>
      <c r="AN1026" s="73">
        <f t="shared" si="392"/>
        <v>518</v>
      </c>
      <c r="AO1026" s="19" t="str">
        <f t="shared" ca="1" si="393"/>
        <v>-</v>
      </c>
      <c r="AP1026" s="17" t="str">
        <f t="shared" ca="1" si="394"/>
        <v>-</v>
      </c>
      <c r="AQ1026" s="17" t="str">
        <f t="shared" ca="1" si="395"/>
        <v>-</v>
      </c>
      <c r="AR1026" s="66" t="str">
        <f t="shared" ca="1" si="396"/>
        <v>-</v>
      </c>
    </row>
    <row r="1027" spans="1:44" s="1" customFormat="1" ht="12" x14ac:dyDescent="0.35">
      <c r="A1027" s="84"/>
      <c r="B1027" s="40" t="str">
        <f t="shared" si="376"/>
        <v/>
      </c>
      <c r="C1027" s="41" t="str">
        <f t="shared" si="377"/>
        <v/>
      </c>
      <c r="D1027" s="28">
        <f>'I Disease Parameters'!$E$6/(1000*365)</f>
        <v>2.4383561643835616E-5</v>
      </c>
      <c r="E1027" s="28">
        <f>'I Disease Parameters'!$E$7/(1000*365)</f>
        <v>1.3698630136986302E-5</v>
      </c>
      <c r="F1027" s="27">
        <f>(1-'I Disease Parameters'!$E$8)/'I Disease Parameters'!$E$10</f>
        <v>0.16200000000000001</v>
      </c>
      <c r="G1027" s="27">
        <f>'I Disease Parameters'!$E$8/'I Disease Parameters'!$E$11</f>
        <v>3.7999999999999999E-2</v>
      </c>
      <c r="H1027" s="27">
        <f>1/'I Disease Parameters'!$E$12</f>
        <v>0.05</v>
      </c>
      <c r="I1027" s="27">
        <f>'I Disease Parameters'!$E$9/'I Disease Parameters'!$E$14</f>
        <v>0</v>
      </c>
      <c r="J1027" s="82">
        <f t="shared" si="397"/>
        <v>2.9622548171950012</v>
      </c>
      <c r="K1027" s="60">
        <f t="shared" si="398"/>
        <v>0.96147505943347544</v>
      </c>
      <c r="L1027" s="30">
        <f t="shared" si="399"/>
        <v>0.98499999999999999</v>
      </c>
      <c r="M1027" s="27">
        <f>J1027/'I Disease Parameters'!$E$12</f>
        <v>0.14811274085975007</v>
      </c>
      <c r="N1027" s="27">
        <f>K1027/'I Disease Parameters'!$E$13</f>
        <v>4.8073752971673774E-2</v>
      </c>
      <c r="O1027" s="27">
        <f>L1027/'I Disease Parameters'!$E$13</f>
        <v>4.9250000000000002E-2</v>
      </c>
      <c r="P1027" s="27">
        <f>(1-L1027)/'I Disease Parameters'!$E$13</f>
        <v>7.5000000000000067E-4</v>
      </c>
      <c r="Q1027" s="19" t="str">
        <f t="shared" si="378"/>
        <v/>
      </c>
      <c r="R1027" s="17" t="str">
        <f t="shared" si="379"/>
        <v/>
      </c>
      <c r="S1027" s="17" t="str">
        <f t="shared" si="380"/>
        <v/>
      </c>
      <c r="T1027" s="17" t="str">
        <f t="shared" si="381"/>
        <v/>
      </c>
      <c r="U1027" s="17" t="str">
        <f t="shared" si="382"/>
        <v/>
      </c>
      <c r="V1027" s="17" t="str">
        <f t="shared" si="383"/>
        <v/>
      </c>
      <c r="W1027" s="17" t="str">
        <f t="shared" si="384"/>
        <v/>
      </c>
      <c r="X1027" s="18" t="str">
        <f t="shared" si="375"/>
        <v/>
      </c>
      <c r="Y1027" s="17" t="str">
        <f t="shared" si="385"/>
        <v/>
      </c>
      <c r="Z1027" s="17" t="str">
        <f t="shared" si="386"/>
        <v/>
      </c>
      <c r="AA1027" s="17" t="str">
        <f t="shared" si="387"/>
        <v/>
      </c>
      <c r="AB1027" s="17" t="str">
        <f t="shared" si="388"/>
        <v/>
      </c>
      <c r="AC1027" s="17" t="str">
        <f t="shared" si="389"/>
        <v/>
      </c>
      <c r="AD1027" s="18" t="str">
        <f t="shared" si="390"/>
        <v/>
      </c>
      <c r="AE1027" s="19" t="str">
        <f>IF($B1027&gt;$C$1,"",p_2*$Q1026*($S1026/$W1026)+p_3*$Q1026*($T1026/$W1026))</f>
        <v/>
      </c>
      <c r="AF1027" s="17" t="str">
        <f>IF($B1027&gt;$C$1,"",p_4*$R1026)</f>
        <v/>
      </c>
      <c r="AG1027" s="17" t="str">
        <f>IF($B1027&gt;$C$1,"",p_5*$R1026)</f>
        <v/>
      </c>
      <c r="AH1027" s="18" t="str">
        <f t="shared" si="391"/>
        <v/>
      </c>
      <c r="AI1027" s="72"/>
      <c r="AJ1027" s="73"/>
      <c r="AK1027" s="73"/>
      <c r="AL1027" s="72"/>
      <c r="AM1027" s="73"/>
      <c r="AN1027" s="73">
        <f t="shared" si="392"/>
        <v>518</v>
      </c>
      <c r="AO1027" s="19" t="str">
        <f t="shared" ca="1" si="393"/>
        <v>-</v>
      </c>
      <c r="AP1027" s="17" t="str">
        <f t="shared" ca="1" si="394"/>
        <v>-</v>
      </c>
      <c r="AQ1027" s="17" t="str">
        <f t="shared" ca="1" si="395"/>
        <v>-</v>
      </c>
      <c r="AR1027" s="66" t="str">
        <f t="shared" ca="1" si="396"/>
        <v>-</v>
      </c>
    </row>
    <row r="1028" spans="1:44" s="1" customFormat="1" ht="12" x14ac:dyDescent="0.35">
      <c r="A1028" s="84"/>
      <c r="B1028" s="40" t="str">
        <f t="shared" si="376"/>
        <v/>
      </c>
      <c r="C1028" s="41" t="str">
        <f t="shared" si="377"/>
        <v/>
      </c>
      <c r="D1028" s="28">
        <f>'I Disease Parameters'!$E$6/(1000*365)</f>
        <v>2.4383561643835616E-5</v>
      </c>
      <c r="E1028" s="28">
        <f>'I Disease Parameters'!$E$7/(1000*365)</f>
        <v>1.3698630136986302E-5</v>
      </c>
      <c r="F1028" s="27">
        <f>(1-'I Disease Parameters'!$E$8)/'I Disease Parameters'!$E$10</f>
        <v>0.16200000000000001</v>
      </c>
      <c r="G1028" s="27">
        <f>'I Disease Parameters'!$E$8/'I Disease Parameters'!$E$11</f>
        <v>3.7999999999999999E-2</v>
      </c>
      <c r="H1028" s="27">
        <f>1/'I Disease Parameters'!$E$12</f>
        <v>0.05</v>
      </c>
      <c r="I1028" s="27">
        <f>'I Disease Parameters'!$E$9/'I Disease Parameters'!$E$14</f>
        <v>0</v>
      </c>
      <c r="J1028" s="82">
        <f t="shared" si="397"/>
        <v>2.9622548171950012</v>
      </c>
      <c r="K1028" s="60">
        <f t="shared" si="398"/>
        <v>0.96147505943347544</v>
      </c>
      <c r="L1028" s="30">
        <f t="shared" si="399"/>
        <v>0.98499999999999999</v>
      </c>
      <c r="M1028" s="27">
        <f>J1028/'I Disease Parameters'!$E$12</f>
        <v>0.14811274085975007</v>
      </c>
      <c r="N1028" s="27">
        <f>K1028/'I Disease Parameters'!$E$13</f>
        <v>4.8073752971673774E-2</v>
      </c>
      <c r="O1028" s="27">
        <f>L1028/'I Disease Parameters'!$E$13</f>
        <v>4.9250000000000002E-2</v>
      </c>
      <c r="P1028" s="27">
        <f>(1-L1028)/'I Disease Parameters'!$E$13</f>
        <v>7.5000000000000067E-4</v>
      </c>
      <c r="Q1028" s="19" t="str">
        <f t="shared" si="378"/>
        <v/>
      </c>
      <c r="R1028" s="17" t="str">
        <f t="shared" si="379"/>
        <v/>
      </c>
      <c r="S1028" s="17" t="str">
        <f t="shared" si="380"/>
        <v/>
      </c>
      <c r="T1028" s="17" t="str">
        <f t="shared" si="381"/>
        <v/>
      </c>
      <c r="U1028" s="17" t="str">
        <f t="shared" si="382"/>
        <v/>
      </c>
      <c r="V1028" s="17" t="str">
        <f t="shared" si="383"/>
        <v/>
      </c>
      <c r="W1028" s="17" t="str">
        <f t="shared" si="384"/>
        <v/>
      </c>
      <c r="X1028" s="18" t="str">
        <f t="shared" ref="X1028:X1091" si="400">IF($B1028&gt;$C$1,"",MAX(View_T_C))</f>
        <v/>
      </c>
      <c r="Y1028" s="17" t="str">
        <f t="shared" si="385"/>
        <v/>
      </c>
      <c r="Z1028" s="17" t="str">
        <f t="shared" si="386"/>
        <v/>
      </c>
      <c r="AA1028" s="17" t="str">
        <f t="shared" si="387"/>
        <v/>
      </c>
      <c r="AB1028" s="17" t="str">
        <f t="shared" si="388"/>
        <v/>
      </c>
      <c r="AC1028" s="17" t="str">
        <f t="shared" si="389"/>
        <v/>
      </c>
      <c r="AD1028" s="18" t="str">
        <f t="shared" si="390"/>
        <v/>
      </c>
      <c r="AE1028" s="19" t="str">
        <f>IF($B1028&gt;$C$1,"",p_2*$Q1027*($S1027/$W1027)+p_3*$Q1027*($T1027/$W1027))</f>
        <v/>
      </c>
      <c r="AF1028" s="17" t="str">
        <f>IF($B1028&gt;$C$1,"",p_4*$R1027)</f>
        <v/>
      </c>
      <c r="AG1028" s="17" t="str">
        <f>IF($B1028&gt;$C$1,"",p_5*$R1027)</f>
        <v/>
      </c>
      <c r="AH1028" s="18" t="str">
        <f t="shared" si="391"/>
        <v/>
      </c>
      <c r="AI1028" s="72"/>
      <c r="AJ1028" s="73"/>
      <c r="AK1028" s="73"/>
      <c r="AL1028" s="72"/>
      <c r="AM1028" s="73"/>
      <c r="AN1028" s="73">
        <f t="shared" si="392"/>
        <v>518</v>
      </c>
      <c r="AO1028" s="19" t="str">
        <f t="shared" ca="1" si="393"/>
        <v>-</v>
      </c>
      <c r="AP1028" s="17" t="str">
        <f t="shared" ca="1" si="394"/>
        <v>-</v>
      </c>
      <c r="AQ1028" s="17" t="str">
        <f t="shared" ca="1" si="395"/>
        <v>-</v>
      </c>
      <c r="AR1028" s="66" t="str">
        <f t="shared" ca="1" si="396"/>
        <v>-</v>
      </c>
    </row>
    <row r="1029" spans="1:44" s="1" customFormat="1" ht="12" x14ac:dyDescent="0.35">
      <c r="A1029" s="84"/>
      <c r="B1029" s="40" t="str">
        <f t="shared" ref="B1029:B1092" si="401">IF($B1028&gt;=$C$1,"",B1028+1)</f>
        <v/>
      </c>
      <c r="C1029" s="41" t="str">
        <f t="shared" ref="C1029:C1092" si="402">IF($B1029&gt;$C$1,"",C1028+1)</f>
        <v/>
      </c>
      <c r="D1029" s="28">
        <f>'I Disease Parameters'!$E$6/(1000*365)</f>
        <v>2.4383561643835616E-5</v>
      </c>
      <c r="E1029" s="28">
        <f>'I Disease Parameters'!$E$7/(1000*365)</f>
        <v>1.3698630136986302E-5</v>
      </c>
      <c r="F1029" s="27">
        <f>(1-'I Disease Parameters'!$E$8)/'I Disease Parameters'!$E$10</f>
        <v>0.16200000000000001</v>
      </c>
      <c r="G1029" s="27">
        <f>'I Disease Parameters'!$E$8/'I Disease Parameters'!$E$11</f>
        <v>3.7999999999999999E-2</v>
      </c>
      <c r="H1029" s="27">
        <f>1/'I Disease Parameters'!$E$12</f>
        <v>0.05</v>
      </c>
      <c r="I1029" s="27">
        <f>'I Disease Parameters'!$E$9/'I Disease Parameters'!$E$14</f>
        <v>0</v>
      </c>
      <c r="J1029" s="82">
        <f t="shared" si="397"/>
        <v>2.9622548171950012</v>
      </c>
      <c r="K1029" s="60">
        <f t="shared" si="398"/>
        <v>0.96147505943347544</v>
      </c>
      <c r="L1029" s="30">
        <f t="shared" si="399"/>
        <v>0.98499999999999999</v>
      </c>
      <c r="M1029" s="27">
        <f>J1029/'I Disease Parameters'!$E$12</f>
        <v>0.14811274085975007</v>
      </c>
      <c r="N1029" s="27">
        <f>K1029/'I Disease Parameters'!$E$13</f>
        <v>4.8073752971673774E-2</v>
      </c>
      <c r="O1029" s="27">
        <f>L1029/'I Disease Parameters'!$E$13</f>
        <v>4.9250000000000002E-2</v>
      </c>
      <c r="P1029" s="27">
        <f>(1-L1029)/'I Disease Parameters'!$E$13</f>
        <v>7.5000000000000067E-4</v>
      </c>
      <c r="Q1029" s="19" t="str">
        <f t="shared" ref="Q1029:Q1092" si="403">IF($B1029&gt;$C$1,"",Q1028+p_0*$W1028+p_9*$U1028-p_1*$Q1028-p_2*$Q1028*($S1028/$W1028)-p_3*$Q1028*($T1028/$W1028))</f>
        <v/>
      </c>
      <c r="R1029" s="17" t="str">
        <f t="shared" ref="R1029:R1092" si="404">IF($B1029&gt;$C$1,"",R1028+p_2*$Q1028*($S1028/$W1028)+p_3*$Q1028*($T1028/$W1028) - p_1*$R1028- p_4*$R1028 - p_5*$R1028+AI1028)</f>
        <v/>
      </c>
      <c r="S1029" s="17" t="str">
        <f t="shared" ref="S1029:S1092" si="405">IF($B1029&gt;$C$1,"",S1028+p_4*$R1028-p_1*$S1028-p_6*$S1028+AJ1028)</f>
        <v/>
      </c>
      <c r="T1029" s="17" t="str">
        <f t="shared" ref="T1029:T1092" si="406">IF($B1029&gt;$C$1,"",T1028+p_5*$R1028-p_1*$T1028-p_7*$T1028-p_8*$T1028+AK1028)</f>
        <v/>
      </c>
      <c r="U1029" s="17" t="str">
        <f t="shared" ref="U1029:U1092" si="407">IF($B1029&gt;$C$1,"",U1028+p_7*$T1028+p_6*$S1028-p_1*$U1028-p_9*$U1028)</f>
        <v/>
      </c>
      <c r="V1029" s="17" t="str">
        <f t="shared" ref="V1029:V1092" si="408">IF($B1029&gt;$C$1,"",V1028+p_8*$T1028)</f>
        <v/>
      </c>
      <c r="W1029" s="17" t="str">
        <f t="shared" ref="W1029:W1092" si="409">IF($B1029&gt;$C$1,"",SUM($Q1029:$U1029))</f>
        <v/>
      </c>
      <c r="X1029" s="18" t="str">
        <f t="shared" si="400"/>
        <v/>
      </c>
      <c r="Y1029" s="17" t="str">
        <f t="shared" ref="Y1029:Y1092" si="410">IF($B1029&gt;$C$1,"",Q1029-Q1028)</f>
        <v/>
      </c>
      <c r="Z1029" s="17" t="str">
        <f t="shared" ref="Z1029:Z1092" si="411">IF($B1029&gt;$C$1,"",R1029-R1028)</f>
        <v/>
      </c>
      <c r="AA1029" s="17" t="str">
        <f t="shared" ref="AA1029:AA1092" si="412">IF($B1029&gt;$C$1,"",S1029-S1028)</f>
        <v/>
      </c>
      <c r="AB1029" s="17" t="str">
        <f t="shared" ref="AB1029:AB1092" si="413">IF($B1029&gt;$C$1,"",T1029-T1028)</f>
        <v/>
      </c>
      <c r="AC1029" s="17" t="str">
        <f t="shared" ref="AC1029:AC1092" si="414">IF($B1029&gt;$C$1,"",U1029-U1028)</f>
        <v/>
      </c>
      <c r="AD1029" s="18" t="str">
        <f t="shared" ref="AD1029:AD1092" si="415">IF($B1029&gt;$C$1,"",V1029-V1028)</f>
        <v/>
      </c>
      <c r="AE1029" s="19" t="str">
        <f>IF($B1029&gt;$C$1,"",p_2*$Q1028*($S1028/$W1028)+p_3*$Q1028*($T1028/$W1028))</f>
        <v/>
      </c>
      <c r="AF1029" s="17" t="str">
        <f>IF($B1029&gt;$C$1,"",p_4*$R1028)</f>
        <v/>
      </c>
      <c r="AG1029" s="17" t="str">
        <f>IF($B1029&gt;$C$1,"",p_5*$R1028)</f>
        <v/>
      </c>
      <c r="AH1029" s="18" t="str">
        <f t="shared" si="391"/>
        <v/>
      </c>
      <c r="AI1029" s="72"/>
      <c r="AJ1029" s="73"/>
      <c r="AK1029" s="73"/>
      <c r="AL1029" s="72"/>
      <c r="AM1029" s="73"/>
      <c r="AN1029" s="73">
        <f t="shared" si="392"/>
        <v>518</v>
      </c>
      <c r="AO1029" s="19" t="str">
        <f t="shared" ca="1" si="393"/>
        <v>-</v>
      </c>
      <c r="AP1029" s="17" t="str">
        <f t="shared" ca="1" si="394"/>
        <v>-</v>
      </c>
      <c r="AQ1029" s="17" t="str">
        <f t="shared" ca="1" si="395"/>
        <v>-</v>
      </c>
      <c r="AR1029" s="66" t="str">
        <f t="shared" ca="1" si="396"/>
        <v>-</v>
      </c>
    </row>
    <row r="1030" spans="1:44" s="1" customFormat="1" ht="12" x14ac:dyDescent="0.35">
      <c r="A1030" s="84"/>
      <c r="B1030" s="40" t="str">
        <f t="shared" si="401"/>
        <v/>
      </c>
      <c r="C1030" s="41" t="str">
        <f t="shared" si="402"/>
        <v/>
      </c>
      <c r="D1030" s="28">
        <f>'I Disease Parameters'!$E$6/(1000*365)</f>
        <v>2.4383561643835616E-5</v>
      </c>
      <c r="E1030" s="28">
        <f>'I Disease Parameters'!$E$7/(1000*365)</f>
        <v>1.3698630136986302E-5</v>
      </c>
      <c r="F1030" s="27">
        <f>(1-'I Disease Parameters'!$E$8)/'I Disease Parameters'!$E$10</f>
        <v>0.16200000000000001</v>
      </c>
      <c r="G1030" s="27">
        <f>'I Disease Parameters'!$E$8/'I Disease Parameters'!$E$11</f>
        <v>3.7999999999999999E-2</v>
      </c>
      <c r="H1030" s="27">
        <f>1/'I Disease Parameters'!$E$12</f>
        <v>0.05</v>
      </c>
      <c r="I1030" s="27">
        <f>'I Disease Parameters'!$E$9/'I Disease Parameters'!$E$14</f>
        <v>0</v>
      </c>
      <c r="J1030" s="82">
        <f t="shared" si="397"/>
        <v>2.9622548171950012</v>
      </c>
      <c r="K1030" s="60">
        <f t="shared" si="398"/>
        <v>0.96147505943347544</v>
      </c>
      <c r="L1030" s="30">
        <f t="shared" si="399"/>
        <v>0.98499999999999999</v>
      </c>
      <c r="M1030" s="27">
        <f>J1030/'I Disease Parameters'!$E$12</f>
        <v>0.14811274085975007</v>
      </c>
      <c r="N1030" s="27">
        <f>K1030/'I Disease Parameters'!$E$13</f>
        <v>4.8073752971673774E-2</v>
      </c>
      <c r="O1030" s="27">
        <f>L1030/'I Disease Parameters'!$E$13</f>
        <v>4.9250000000000002E-2</v>
      </c>
      <c r="P1030" s="27">
        <f>(1-L1030)/'I Disease Parameters'!$E$13</f>
        <v>7.5000000000000067E-4</v>
      </c>
      <c r="Q1030" s="19" t="str">
        <f t="shared" si="403"/>
        <v/>
      </c>
      <c r="R1030" s="17" t="str">
        <f t="shared" si="404"/>
        <v/>
      </c>
      <c r="S1030" s="17" t="str">
        <f t="shared" si="405"/>
        <v/>
      </c>
      <c r="T1030" s="17" t="str">
        <f t="shared" si="406"/>
        <v/>
      </c>
      <c r="U1030" s="17" t="str">
        <f t="shared" si="407"/>
        <v/>
      </c>
      <c r="V1030" s="17" t="str">
        <f t="shared" si="408"/>
        <v/>
      </c>
      <c r="W1030" s="17" t="str">
        <f t="shared" si="409"/>
        <v/>
      </c>
      <c r="X1030" s="18" t="str">
        <f t="shared" si="400"/>
        <v/>
      </c>
      <c r="Y1030" s="17" t="str">
        <f t="shared" si="410"/>
        <v/>
      </c>
      <c r="Z1030" s="17" t="str">
        <f t="shared" si="411"/>
        <v/>
      </c>
      <c r="AA1030" s="17" t="str">
        <f t="shared" si="412"/>
        <v/>
      </c>
      <c r="AB1030" s="17" t="str">
        <f t="shared" si="413"/>
        <v/>
      </c>
      <c r="AC1030" s="17" t="str">
        <f t="shared" si="414"/>
        <v/>
      </c>
      <c r="AD1030" s="18" t="str">
        <f t="shared" si="415"/>
        <v/>
      </c>
      <c r="AE1030" s="19" t="str">
        <f>IF($B1030&gt;$C$1,"",p_2*$Q1029*($S1029/$W1029)+p_3*$Q1029*($T1029/$W1029))</f>
        <v/>
      </c>
      <c r="AF1030" s="17" t="str">
        <f>IF($B1030&gt;$C$1,"",p_4*$R1029)</f>
        <v/>
      </c>
      <c r="AG1030" s="17" t="str">
        <f>IF($B1030&gt;$C$1,"",p_5*$R1029)</f>
        <v/>
      </c>
      <c r="AH1030" s="18" t="str">
        <f t="shared" ref="AH1030:AH1093" si="416">IF($B1030&gt;$C$1,"",AG1030+AF1030)</f>
        <v/>
      </c>
      <c r="AI1030" s="72"/>
      <c r="AJ1030" s="73"/>
      <c r="AK1030" s="73"/>
      <c r="AL1030" s="72"/>
      <c r="AM1030" s="73"/>
      <c r="AN1030" s="73">
        <f t="shared" ref="AN1030:AN1093" si="417">AM1030+AN1029</f>
        <v>518</v>
      </c>
      <c r="AO1030" s="19" t="str">
        <f t="shared" ref="AO1030:AO1093" ca="1" si="418">IF($C1030&gt;=TODAY(),"-",(AL1030-AD1030)^2)</f>
        <v>-</v>
      </c>
      <c r="AP1030" s="17" t="str">
        <f t="shared" ref="AP1030:AP1093" ca="1" si="419">IF($C1030&gt;=TODAY(),"-",(AM1030-AH1030)^2)</f>
        <v>-</v>
      </c>
      <c r="AQ1030" s="17" t="str">
        <f t="shared" ref="AQ1030:AQ1093" ca="1" si="420">IF($C1030&gt;=TODAY(),"-",AO1030*$AO$2+AP1030*$AP$2)</f>
        <v>-</v>
      </c>
      <c r="AR1030" s="66" t="str">
        <f t="shared" ref="AR1030:AR1093" ca="1" si="421">IF($C1030&gt;=TODAY(),"-",($AR$2)^((TODAY()-C1030-1)))</f>
        <v>-</v>
      </c>
    </row>
    <row r="1031" spans="1:44" s="1" customFormat="1" ht="12" x14ac:dyDescent="0.35">
      <c r="A1031" s="84"/>
      <c r="B1031" s="40" t="str">
        <f t="shared" si="401"/>
        <v/>
      </c>
      <c r="C1031" s="41" t="str">
        <f t="shared" si="402"/>
        <v/>
      </c>
      <c r="D1031" s="28">
        <f>'I Disease Parameters'!$E$6/(1000*365)</f>
        <v>2.4383561643835616E-5</v>
      </c>
      <c r="E1031" s="28">
        <f>'I Disease Parameters'!$E$7/(1000*365)</f>
        <v>1.3698630136986302E-5</v>
      </c>
      <c r="F1031" s="27">
        <f>(1-'I Disease Parameters'!$E$8)/'I Disease Parameters'!$E$10</f>
        <v>0.16200000000000001</v>
      </c>
      <c r="G1031" s="27">
        <f>'I Disease Parameters'!$E$8/'I Disease Parameters'!$E$11</f>
        <v>3.7999999999999999E-2</v>
      </c>
      <c r="H1031" s="27">
        <f>1/'I Disease Parameters'!$E$12</f>
        <v>0.05</v>
      </c>
      <c r="I1031" s="27">
        <f>'I Disease Parameters'!$E$9/'I Disease Parameters'!$E$14</f>
        <v>0</v>
      </c>
      <c r="J1031" s="82">
        <f t="shared" ref="J1031:J1094" si="422">J1030</f>
        <v>2.9622548171950012</v>
      </c>
      <c r="K1031" s="60">
        <f t="shared" ref="K1031:K1094" si="423">K1030</f>
        <v>0.96147505943347544</v>
      </c>
      <c r="L1031" s="30">
        <f t="shared" ref="L1031:L1094" si="424">L1030</f>
        <v>0.98499999999999999</v>
      </c>
      <c r="M1031" s="27">
        <f>J1031/'I Disease Parameters'!$E$12</f>
        <v>0.14811274085975007</v>
      </c>
      <c r="N1031" s="27">
        <f>K1031/'I Disease Parameters'!$E$13</f>
        <v>4.8073752971673774E-2</v>
      </c>
      <c r="O1031" s="27">
        <f>L1031/'I Disease Parameters'!$E$13</f>
        <v>4.9250000000000002E-2</v>
      </c>
      <c r="P1031" s="27">
        <f>(1-L1031)/'I Disease Parameters'!$E$13</f>
        <v>7.5000000000000067E-4</v>
      </c>
      <c r="Q1031" s="19" t="str">
        <f t="shared" si="403"/>
        <v/>
      </c>
      <c r="R1031" s="17" t="str">
        <f t="shared" si="404"/>
        <v/>
      </c>
      <c r="S1031" s="17" t="str">
        <f t="shared" si="405"/>
        <v/>
      </c>
      <c r="T1031" s="17" t="str">
        <f t="shared" si="406"/>
        <v/>
      </c>
      <c r="U1031" s="17" t="str">
        <f t="shared" si="407"/>
        <v/>
      </c>
      <c r="V1031" s="17" t="str">
        <f t="shared" si="408"/>
        <v/>
      </c>
      <c r="W1031" s="17" t="str">
        <f t="shared" si="409"/>
        <v/>
      </c>
      <c r="X1031" s="18" t="str">
        <f t="shared" si="400"/>
        <v/>
      </c>
      <c r="Y1031" s="17" t="str">
        <f t="shared" si="410"/>
        <v/>
      </c>
      <c r="Z1031" s="17" t="str">
        <f t="shared" si="411"/>
        <v/>
      </c>
      <c r="AA1031" s="17" t="str">
        <f t="shared" si="412"/>
        <v/>
      </c>
      <c r="AB1031" s="17" t="str">
        <f t="shared" si="413"/>
        <v/>
      </c>
      <c r="AC1031" s="17" t="str">
        <f t="shared" si="414"/>
        <v/>
      </c>
      <c r="AD1031" s="18" t="str">
        <f t="shared" si="415"/>
        <v/>
      </c>
      <c r="AE1031" s="19" t="str">
        <f>IF($B1031&gt;$C$1,"",p_2*$Q1030*($S1030/$W1030)+p_3*$Q1030*($T1030/$W1030))</f>
        <v/>
      </c>
      <c r="AF1031" s="17" t="str">
        <f>IF($B1031&gt;$C$1,"",p_4*$R1030)</f>
        <v/>
      </c>
      <c r="AG1031" s="17" t="str">
        <f>IF($B1031&gt;$C$1,"",p_5*$R1030)</f>
        <v/>
      </c>
      <c r="AH1031" s="18" t="str">
        <f t="shared" si="416"/>
        <v/>
      </c>
      <c r="AI1031" s="72"/>
      <c r="AJ1031" s="73"/>
      <c r="AK1031" s="73"/>
      <c r="AL1031" s="72"/>
      <c r="AM1031" s="73"/>
      <c r="AN1031" s="73">
        <f t="shared" si="417"/>
        <v>518</v>
      </c>
      <c r="AO1031" s="19" t="str">
        <f t="shared" ca="1" si="418"/>
        <v>-</v>
      </c>
      <c r="AP1031" s="17" t="str">
        <f t="shared" ca="1" si="419"/>
        <v>-</v>
      </c>
      <c r="AQ1031" s="17" t="str">
        <f t="shared" ca="1" si="420"/>
        <v>-</v>
      </c>
      <c r="AR1031" s="66" t="str">
        <f t="shared" ca="1" si="421"/>
        <v>-</v>
      </c>
    </row>
    <row r="1032" spans="1:44" s="1" customFormat="1" ht="12" x14ac:dyDescent="0.35">
      <c r="A1032" s="84"/>
      <c r="B1032" s="40" t="str">
        <f t="shared" si="401"/>
        <v/>
      </c>
      <c r="C1032" s="41" t="str">
        <f t="shared" si="402"/>
        <v/>
      </c>
      <c r="D1032" s="28">
        <f>'I Disease Parameters'!$E$6/(1000*365)</f>
        <v>2.4383561643835616E-5</v>
      </c>
      <c r="E1032" s="28">
        <f>'I Disease Parameters'!$E$7/(1000*365)</f>
        <v>1.3698630136986302E-5</v>
      </c>
      <c r="F1032" s="27">
        <f>(1-'I Disease Parameters'!$E$8)/'I Disease Parameters'!$E$10</f>
        <v>0.16200000000000001</v>
      </c>
      <c r="G1032" s="27">
        <f>'I Disease Parameters'!$E$8/'I Disease Parameters'!$E$11</f>
        <v>3.7999999999999999E-2</v>
      </c>
      <c r="H1032" s="27">
        <f>1/'I Disease Parameters'!$E$12</f>
        <v>0.05</v>
      </c>
      <c r="I1032" s="27">
        <f>'I Disease Parameters'!$E$9/'I Disease Parameters'!$E$14</f>
        <v>0</v>
      </c>
      <c r="J1032" s="82">
        <f t="shared" si="422"/>
        <v>2.9622548171950012</v>
      </c>
      <c r="K1032" s="60">
        <f t="shared" si="423"/>
        <v>0.96147505943347544</v>
      </c>
      <c r="L1032" s="30">
        <f t="shared" si="424"/>
        <v>0.98499999999999999</v>
      </c>
      <c r="M1032" s="27">
        <f>J1032/'I Disease Parameters'!$E$12</f>
        <v>0.14811274085975007</v>
      </c>
      <c r="N1032" s="27">
        <f>K1032/'I Disease Parameters'!$E$13</f>
        <v>4.8073752971673774E-2</v>
      </c>
      <c r="O1032" s="27">
        <f>L1032/'I Disease Parameters'!$E$13</f>
        <v>4.9250000000000002E-2</v>
      </c>
      <c r="P1032" s="27">
        <f>(1-L1032)/'I Disease Parameters'!$E$13</f>
        <v>7.5000000000000067E-4</v>
      </c>
      <c r="Q1032" s="19" t="str">
        <f t="shared" si="403"/>
        <v/>
      </c>
      <c r="R1032" s="17" t="str">
        <f t="shared" si="404"/>
        <v/>
      </c>
      <c r="S1032" s="17" t="str">
        <f t="shared" si="405"/>
        <v/>
      </c>
      <c r="T1032" s="17" t="str">
        <f t="shared" si="406"/>
        <v/>
      </c>
      <c r="U1032" s="17" t="str">
        <f t="shared" si="407"/>
        <v/>
      </c>
      <c r="V1032" s="17" t="str">
        <f t="shared" si="408"/>
        <v/>
      </c>
      <c r="W1032" s="17" t="str">
        <f t="shared" si="409"/>
        <v/>
      </c>
      <c r="X1032" s="18" t="str">
        <f t="shared" si="400"/>
        <v/>
      </c>
      <c r="Y1032" s="17" t="str">
        <f t="shared" si="410"/>
        <v/>
      </c>
      <c r="Z1032" s="17" t="str">
        <f t="shared" si="411"/>
        <v/>
      </c>
      <c r="AA1032" s="17" t="str">
        <f t="shared" si="412"/>
        <v/>
      </c>
      <c r="AB1032" s="17" t="str">
        <f t="shared" si="413"/>
        <v/>
      </c>
      <c r="AC1032" s="17" t="str">
        <f t="shared" si="414"/>
        <v/>
      </c>
      <c r="AD1032" s="18" t="str">
        <f t="shared" si="415"/>
        <v/>
      </c>
      <c r="AE1032" s="19" t="str">
        <f>IF($B1032&gt;$C$1,"",p_2*$Q1031*($S1031/$W1031)+p_3*$Q1031*($T1031/$W1031))</f>
        <v/>
      </c>
      <c r="AF1032" s="17" t="str">
        <f>IF($B1032&gt;$C$1,"",p_4*$R1031)</f>
        <v/>
      </c>
      <c r="AG1032" s="17" t="str">
        <f>IF($B1032&gt;$C$1,"",p_5*$R1031)</f>
        <v/>
      </c>
      <c r="AH1032" s="18" t="str">
        <f t="shared" si="416"/>
        <v/>
      </c>
      <c r="AI1032" s="72"/>
      <c r="AJ1032" s="73"/>
      <c r="AK1032" s="73"/>
      <c r="AL1032" s="72"/>
      <c r="AM1032" s="73"/>
      <c r="AN1032" s="73">
        <f t="shared" si="417"/>
        <v>518</v>
      </c>
      <c r="AO1032" s="19" t="str">
        <f t="shared" ca="1" si="418"/>
        <v>-</v>
      </c>
      <c r="AP1032" s="17" t="str">
        <f t="shared" ca="1" si="419"/>
        <v>-</v>
      </c>
      <c r="AQ1032" s="17" t="str">
        <f t="shared" ca="1" si="420"/>
        <v>-</v>
      </c>
      <c r="AR1032" s="66" t="str">
        <f t="shared" ca="1" si="421"/>
        <v>-</v>
      </c>
    </row>
    <row r="1033" spans="1:44" s="1" customFormat="1" ht="12" x14ac:dyDescent="0.35">
      <c r="A1033" s="84"/>
      <c r="B1033" s="40" t="str">
        <f t="shared" si="401"/>
        <v/>
      </c>
      <c r="C1033" s="41" t="str">
        <f t="shared" si="402"/>
        <v/>
      </c>
      <c r="D1033" s="28">
        <f>'I Disease Parameters'!$E$6/(1000*365)</f>
        <v>2.4383561643835616E-5</v>
      </c>
      <c r="E1033" s="28">
        <f>'I Disease Parameters'!$E$7/(1000*365)</f>
        <v>1.3698630136986302E-5</v>
      </c>
      <c r="F1033" s="27">
        <f>(1-'I Disease Parameters'!$E$8)/'I Disease Parameters'!$E$10</f>
        <v>0.16200000000000001</v>
      </c>
      <c r="G1033" s="27">
        <f>'I Disease Parameters'!$E$8/'I Disease Parameters'!$E$11</f>
        <v>3.7999999999999999E-2</v>
      </c>
      <c r="H1033" s="27">
        <f>1/'I Disease Parameters'!$E$12</f>
        <v>0.05</v>
      </c>
      <c r="I1033" s="27">
        <f>'I Disease Parameters'!$E$9/'I Disease Parameters'!$E$14</f>
        <v>0</v>
      </c>
      <c r="J1033" s="82">
        <f t="shared" si="422"/>
        <v>2.9622548171950012</v>
      </c>
      <c r="K1033" s="60">
        <f t="shared" si="423"/>
        <v>0.96147505943347544</v>
      </c>
      <c r="L1033" s="30">
        <f t="shared" si="424"/>
        <v>0.98499999999999999</v>
      </c>
      <c r="M1033" s="27">
        <f>J1033/'I Disease Parameters'!$E$12</f>
        <v>0.14811274085975007</v>
      </c>
      <c r="N1033" s="27">
        <f>K1033/'I Disease Parameters'!$E$13</f>
        <v>4.8073752971673774E-2</v>
      </c>
      <c r="O1033" s="27">
        <f>L1033/'I Disease Parameters'!$E$13</f>
        <v>4.9250000000000002E-2</v>
      </c>
      <c r="P1033" s="27">
        <f>(1-L1033)/'I Disease Parameters'!$E$13</f>
        <v>7.5000000000000067E-4</v>
      </c>
      <c r="Q1033" s="19" t="str">
        <f t="shared" si="403"/>
        <v/>
      </c>
      <c r="R1033" s="17" t="str">
        <f t="shared" si="404"/>
        <v/>
      </c>
      <c r="S1033" s="17" t="str">
        <f t="shared" si="405"/>
        <v/>
      </c>
      <c r="T1033" s="17" t="str">
        <f t="shared" si="406"/>
        <v/>
      </c>
      <c r="U1033" s="17" t="str">
        <f t="shared" si="407"/>
        <v/>
      </c>
      <c r="V1033" s="17" t="str">
        <f t="shared" si="408"/>
        <v/>
      </c>
      <c r="W1033" s="17" t="str">
        <f t="shared" si="409"/>
        <v/>
      </c>
      <c r="X1033" s="18" t="str">
        <f t="shared" si="400"/>
        <v/>
      </c>
      <c r="Y1033" s="17" t="str">
        <f t="shared" si="410"/>
        <v/>
      </c>
      <c r="Z1033" s="17" t="str">
        <f t="shared" si="411"/>
        <v/>
      </c>
      <c r="AA1033" s="17" t="str">
        <f t="shared" si="412"/>
        <v/>
      </c>
      <c r="AB1033" s="17" t="str">
        <f t="shared" si="413"/>
        <v/>
      </c>
      <c r="AC1033" s="17" t="str">
        <f t="shared" si="414"/>
        <v/>
      </c>
      <c r="AD1033" s="18" t="str">
        <f t="shared" si="415"/>
        <v/>
      </c>
      <c r="AE1033" s="19" t="str">
        <f>IF($B1033&gt;$C$1,"",p_2*$Q1032*($S1032/$W1032)+p_3*$Q1032*($T1032/$W1032))</f>
        <v/>
      </c>
      <c r="AF1033" s="17" t="str">
        <f>IF($B1033&gt;$C$1,"",p_4*$R1032)</f>
        <v/>
      </c>
      <c r="AG1033" s="17" t="str">
        <f>IF($B1033&gt;$C$1,"",p_5*$R1032)</f>
        <v/>
      </c>
      <c r="AH1033" s="18" t="str">
        <f t="shared" si="416"/>
        <v/>
      </c>
      <c r="AI1033" s="72"/>
      <c r="AJ1033" s="73"/>
      <c r="AK1033" s="73"/>
      <c r="AL1033" s="72"/>
      <c r="AM1033" s="73"/>
      <c r="AN1033" s="73">
        <f t="shared" si="417"/>
        <v>518</v>
      </c>
      <c r="AO1033" s="19" t="str">
        <f t="shared" ca="1" si="418"/>
        <v>-</v>
      </c>
      <c r="AP1033" s="17" t="str">
        <f t="shared" ca="1" si="419"/>
        <v>-</v>
      </c>
      <c r="AQ1033" s="17" t="str">
        <f t="shared" ca="1" si="420"/>
        <v>-</v>
      </c>
      <c r="AR1033" s="66" t="str">
        <f t="shared" ca="1" si="421"/>
        <v>-</v>
      </c>
    </row>
    <row r="1034" spans="1:44" s="1" customFormat="1" ht="12" x14ac:dyDescent="0.35">
      <c r="A1034" s="84"/>
      <c r="B1034" s="40" t="str">
        <f t="shared" si="401"/>
        <v/>
      </c>
      <c r="C1034" s="41" t="str">
        <f t="shared" si="402"/>
        <v/>
      </c>
      <c r="D1034" s="28">
        <f>'I Disease Parameters'!$E$6/(1000*365)</f>
        <v>2.4383561643835616E-5</v>
      </c>
      <c r="E1034" s="28">
        <f>'I Disease Parameters'!$E$7/(1000*365)</f>
        <v>1.3698630136986302E-5</v>
      </c>
      <c r="F1034" s="27">
        <f>(1-'I Disease Parameters'!$E$8)/'I Disease Parameters'!$E$10</f>
        <v>0.16200000000000001</v>
      </c>
      <c r="G1034" s="27">
        <f>'I Disease Parameters'!$E$8/'I Disease Parameters'!$E$11</f>
        <v>3.7999999999999999E-2</v>
      </c>
      <c r="H1034" s="27">
        <f>1/'I Disease Parameters'!$E$12</f>
        <v>0.05</v>
      </c>
      <c r="I1034" s="27">
        <f>'I Disease Parameters'!$E$9/'I Disease Parameters'!$E$14</f>
        <v>0</v>
      </c>
      <c r="J1034" s="82">
        <f t="shared" si="422"/>
        <v>2.9622548171950012</v>
      </c>
      <c r="K1034" s="60">
        <f t="shared" si="423"/>
        <v>0.96147505943347544</v>
      </c>
      <c r="L1034" s="30">
        <f t="shared" si="424"/>
        <v>0.98499999999999999</v>
      </c>
      <c r="M1034" s="27">
        <f>J1034/'I Disease Parameters'!$E$12</f>
        <v>0.14811274085975007</v>
      </c>
      <c r="N1034" s="27">
        <f>K1034/'I Disease Parameters'!$E$13</f>
        <v>4.8073752971673774E-2</v>
      </c>
      <c r="O1034" s="27">
        <f>L1034/'I Disease Parameters'!$E$13</f>
        <v>4.9250000000000002E-2</v>
      </c>
      <c r="P1034" s="27">
        <f>(1-L1034)/'I Disease Parameters'!$E$13</f>
        <v>7.5000000000000067E-4</v>
      </c>
      <c r="Q1034" s="19" t="str">
        <f t="shared" si="403"/>
        <v/>
      </c>
      <c r="R1034" s="17" t="str">
        <f t="shared" si="404"/>
        <v/>
      </c>
      <c r="S1034" s="17" t="str">
        <f t="shared" si="405"/>
        <v/>
      </c>
      <c r="T1034" s="17" t="str">
        <f t="shared" si="406"/>
        <v/>
      </c>
      <c r="U1034" s="17" t="str">
        <f t="shared" si="407"/>
        <v/>
      </c>
      <c r="V1034" s="17" t="str">
        <f t="shared" si="408"/>
        <v/>
      </c>
      <c r="W1034" s="17" t="str">
        <f t="shared" si="409"/>
        <v/>
      </c>
      <c r="X1034" s="18" t="str">
        <f t="shared" si="400"/>
        <v/>
      </c>
      <c r="Y1034" s="17" t="str">
        <f t="shared" si="410"/>
        <v/>
      </c>
      <c r="Z1034" s="17" t="str">
        <f t="shared" si="411"/>
        <v/>
      </c>
      <c r="AA1034" s="17" t="str">
        <f t="shared" si="412"/>
        <v/>
      </c>
      <c r="AB1034" s="17" t="str">
        <f t="shared" si="413"/>
        <v/>
      </c>
      <c r="AC1034" s="17" t="str">
        <f t="shared" si="414"/>
        <v/>
      </c>
      <c r="AD1034" s="18" t="str">
        <f t="shared" si="415"/>
        <v/>
      </c>
      <c r="AE1034" s="19" t="str">
        <f>IF($B1034&gt;$C$1,"",p_2*$Q1033*($S1033/$W1033)+p_3*$Q1033*($T1033/$W1033))</f>
        <v/>
      </c>
      <c r="AF1034" s="17" t="str">
        <f>IF($B1034&gt;$C$1,"",p_4*$R1033)</f>
        <v/>
      </c>
      <c r="AG1034" s="17" t="str">
        <f>IF($B1034&gt;$C$1,"",p_5*$R1033)</f>
        <v/>
      </c>
      <c r="AH1034" s="18" t="str">
        <f t="shared" si="416"/>
        <v/>
      </c>
      <c r="AI1034" s="72"/>
      <c r="AJ1034" s="73"/>
      <c r="AK1034" s="73"/>
      <c r="AL1034" s="72"/>
      <c r="AM1034" s="73"/>
      <c r="AN1034" s="73">
        <f t="shared" si="417"/>
        <v>518</v>
      </c>
      <c r="AO1034" s="19" t="str">
        <f t="shared" ca="1" si="418"/>
        <v>-</v>
      </c>
      <c r="AP1034" s="17" t="str">
        <f t="shared" ca="1" si="419"/>
        <v>-</v>
      </c>
      <c r="AQ1034" s="17" t="str">
        <f t="shared" ca="1" si="420"/>
        <v>-</v>
      </c>
      <c r="AR1034" s="66" t="str">
        <f t="shared" ca="1" si="421"/>
        <v>-</v>
      </c>
    </row>
    <row r="1035" spans="1:44" s="1" customFormat="1" ht="12" x14ac:dyDescent="0.35">
      <c r="A1035" s="84"/>
      <c r="B1035" s="40" t="str">
        <f t="shared" si="401"/>
        <v/>
      </c>
      <c r="C1035" s="41" t="str">
        <f t="shared" si="402"/>
        <v/>
      </c>
      <c r="D1035" s="28">
        <f>'I Disease Parameters'!$E$6/(1000*365)</f>
        <v>2.4383561643835616E-5</v>
      </c>
      <c r="E1035" s="28">
        <f>'I Disease Parameters'!$E$7/(1000*365)</f>
        <v>1.3698630136986302E-5</v>
      </c>
      <c r="F1035" s="27">
        <f>(1-'I Disease Parameters'!$E$8)/'I Disease Parameters'!$E$10</f>
        <v>0.16200000000000001</v>
      </c>
      <c r="G1035" s="27">
        <f>'I Disease Parameters'!$E$8/'I Disease Parameters'!$E$11</f>
        <v>3.7999999999999999E-2</v>
      </c>
      <c r="H1035" s="27">
        <f>1/'I Disease Parameters'!$E$12</f>
        <v>0.05</v>
      </c>
      <c r="I1035" s="27">
        <f>'I Disease Parameters'!$E$9/'I Disease Parameters'!$E$14</f>
        <v>0</v>
      </c>
      <c r="J1035" s="82">
        <f t="shared" si="422"/>
        <v>2.9622548171950012</v>
      </c>
      <c r="K1035" s="60">
        <f t="shared" si="423"/>
        <v>0.96147505943347544</v>
      </c>
      <c r="L1035" s="30">
        <f t="shared" si="424"/>
        <v>0.98499999999999999</v>
      </c>
      <c r="M1035" s="27">
        <f>J1035/'I Disease Parameters'!$E$12</f>
        <v>0.14811274085975007</v>
      </c>
      <c r="N1035" s="27">
        <f>K1035/'I Disease Parameters'!$E$13</f>
        <v>4.8073752971673774E-2</v>
      </c>
      <c r="O1035" s="27">
        <f>L1035/'I Disease Parameters'!$E$13</f>
        <v>4.9250000000000002E-2</v>
      </c>
      <c r="P1035" s="27">
        <f>(1-L1035)/'I Disease Parameters'!$E$13</f>
        <v>7.5000000000000067E-4</v>
      </c>
      <c r="Q1035" s="19" t="str">
        <f t="shared" si="403"/>
        <v/>
      </c>
      <c r="R1035" s="17" t="str">
        <f t="shared" si="404"/>
        <v/>
      </c>
      <c r="S1035" s="17" t="str">
        <f t="shared" si="405"/>
        <v/>
      </c>
      <c r="T1035" s="17" t="str">
        <f t="shared" si="406"/>
        <v/>
      </c>
      <c r="U1035" s="17" t="str">
        <f t="shared" si="407"/>
        <v/>
      </c>
      <c r="V1035" s="17" t="str">
        <f t="shared" si="408"/>
        <v/>
      </c>
      <c r="W1035" s="17" t="str">
        <f t="shared" si="409"/>
        <v/>
      </c>
      <c r="X1035" s="18" t="str">
        <f t="shared" si="400"/>
        <v/>
      </c>
      <c r="Y1035" s="17" t="str">
        <f t="shared" si="410"/>
        <v/>
      </c>
      <c r="Z1035" s="17" t="str">
        <f t="shared" si="411"/>
        <v/>
      </c>
      <c r="AA1035" s="17" t="str">
        <f t="shared" si="412"/>
        <v/>
      </c>
      <c r="AB1035" s="17" t="str">
        <f t="shared" si="413"/>
        <v/>
      </c>
      <c r="AC1035" s="17" t="str">
        <f t="shared" si="414"/>
        <v/>
      </c>
      <c r="AD1035" s="18" t="str">
        <f t="shared" si="415"/>
        <v/>
      </c>
      <c r="AE1035" s="19" t="str">
        <f>IF($B1035&gt;$C$1,"",p_2*$Q1034*($S1034/$W1034)+p_3*$Q1034*($T1034/$W1034))</f>
        <v/>
      </c>
      <c r="AF1035" s="17" t="str">
        <f>IF($B1035&gt;$C$1,"",p_4*$R1034)</f>
        <v/>
      </c>
      <c r="AG1035" s="17" t="str">
        <f>IF($B1035&gt;$C$1,"",p_5*$R1034)</f>
        <v/>
      </c>
      <c r="AH1035" s="18" t="str">
        <f t="shared" si="416"/>
        <v/>
      </c>
      <c r="AI1035" s="72"/>
      <c r="AJ1035" s="73"/>
      <c r="AK1035" s="73"/>
      <c r="AL1035" s="72"/>
      <c r="AM1035" s="73"/>
      <c r="AN1035" s="73">
        <f t="shared" si="417"/>
        <v>518</v>
      </c>
      <c r="AO1035" s="19" t="str">
        <f t="shared" ca="1" si="418"/>
        <v>-</v>
      </c>
      <c r="AP1035" s="17" t="str">
        <f t="shared" ca="1" si="419"/>
        <v>-</v>
      </c>
      <c r="AQ1035" s="17" t="str">
        <f t="shared" ca="1" si="420"/>
        <v>-</v>
      </c>
      <c r="AR1035" s="66" t="str">
        <f t="shared" ca="1" si="421"/>
        <v>-</v>
      </c>
    </row>
    <row r="1036" spans="1:44" s="1" customFormat="1" ht="12" x14ac:dyDescent="0.35">
      <c r="A1036" s="84"/>
      <c r="B1036" s="40" t="str">
        <f t="shared" si="401"/>
        <v/>
      </c>
      <c r="C1036" s="41" t="str">
        <f t="shared" si="402"/>
        <v/>
      </c>
      <c r="D1036" s="28">
        <f>'I Disease Parameters'!$E$6/(1000*365)</f>
        <v>2.4383561643835616E-5</v>
      </c>
      <c r="E1036" s="28">
        <f>'I Disease Parameters'!$E$7/(1000*365)</f>
        <v>1.3698630136986302E-5</v>
      </c>
      <c r="F1036" s="27">
        <f>(1-'I Disease Parameters'!$E$8)/'I Disease Parameters'!$E$10</f>
        <v>0.16200000000000001</v>
      </c>
      <c r="G1036" s="27">
        <f>'I Disease Parameters'!$E$8/'I Disease Parameters'!$E$11</f>
        <v>3.7999999999999999E-2</v>
      </c>
      <c r="H1036" s="27">
        <f>1/'I Disease Parameters'!$E$12</f>
        <v>0.05</v>
      </c>
      <c r="I1036" s="27">
        <f>'I Disease Parameters'!$E$9/'I Disease Parameters'!$E$14</f>
        <v>0</v>
      </c>
      <c r="J1036" s="82">
        <f t="shared" si="422"/>
        <v>2.9622548171950012</v>
      </c>
      <c r="K1036" s="60">
        <f t="shared" si="423"/>
        <v>0.96147505943347544</v>
      </c>
      <c r="L1036" s="30">
        <f t="shared" si="424"/>
        <v>0.98499999999999999</v>
      </c>
      <c r="M1036" s="27">
        <f>J1036/'I Disease Parameters'!$E$12</f>
        <v>0.14811274085975007</v>
      </c>
      <c r="N1036" s="27">
        <f>K1036/'I Disease Parameters'!$E$13</f>
        <v>4.8073752971673774E-2</v>
      </c>
      <c r="O1036" s="27">
        <f>L1036/'I Disease Parameters'!$E$13</f>
        <v>4.9250000000000002E-2</v>
      </c>
      <c r="P1036" s="27">
        <f>(1-L1036)/'I Disease Parameters'!$E$13</f>
        <v>7.5000000000000067E-4</v>
      </c>
      <c r="Q1036" s="19" t="str">
        <f t="shared" si="403"/>
        <v/>
      </c>
      <c r="R1036" s="17" t="str">
        <f t="shared" si="404"/>
        <v/>
      </c>
      <c r="S1036" s="17" t="str">
        <f t="shared" si="405"/>
        <v/>
      </c>
      <c r="T1036" s="17" t="str">
        <f t="shared" si="406"/>
        <v/>
      </c>
      <c r="U1036" s="17" t="str">
        <f t="shared" si="407"/>
        <v/>
      </c>
      <c r="V1036" s="17" t="str">
        <f t="shared" si="408"/>
        <v/>
      </c>
      <c r="W1036" s="17" t="str">
        <f t="shared" si="409"/>
        <v/>
      </c>
      <c r="X1036" s="18" t="str">
        <f t="shared" si="400"/>
        <v/>
      </c>
      <c r="Y1036" s="17" t="str">
        <f t="shared" si="410"/>
        <v/>
      </c>
      <c r="Z1036" s="17" t="str">
        <f t="shared" si="411"/>
        <v/>
      </c>
      <c r="AA1036" s="17" t="str">
        <f t="shared" si="412"/>
        <v/>
      </c>
      <c r="AB1036" s="17" t="str">
        <f t="shared" si="413"/>
        <v/>
      </c>
      <c r="AC1036" s="17" t="str">
        <f t="shared" si="414"/>
        <v/>
      </c>
      <c r="AD1036" s="18" t="str">
        <f t="shared" si="415"/>
        <v/>
      </c>
      <c r="AE1036" s="19" t="str">
        <f>IF($B1036&gt;$C$1,"",p_2*$Q1035*($S1035/$W1035)+p_3*$Q1035*($T1035/$W1035))</f>
        <v/>
      </c>
      <c r="AF1036" s="17" t="str">
        <f>IF($B1036&gt;$C$1,"",p_4*$R1035)</f>
        <v/>
      </c>
      <c r="AG1036" s="17" t="str">
        <f>IF($B1036&gt;$C$1,"",p_5*$R1035)</f>
        <v/>
      </c>
      <c r="AH1036" s="18" t="str">
        <f t="shared" si="416"/>
        <v/>
      </c>
      <c r="AI1036" s="72"/>
      <c r="AJ1036" s="73"/>
      <c r="AK1036" s="73"/>
      <c r="AL1036" s="72"/>
      <c r="AM1036" s="73"/>
      <c r="AN1036" s="73">
        <f t="shared" si="417"/>
        <v>518</v>
      </c>
      <c r="AO1036" s="19" t="str">
        <f t="shared" ca="1" si="418"/>
        <v>-</v>
      </c>
      <c r="AP1036" s="17" t="str">
        <f t="shared" ca="1" si="419"/>
        <v>-</v>
      </c>
      <c r="AQ1036" s="17" t="str">
        <f t="shared" ca="1" si="420"/>
        <v>-</v>
      </c>
      <c r="AR1036" s="66" t="str">
        <f t="shared" ca="1" si="421"/>
        <v>-</v>
      </c>
    </row>
    <row r="1037" spans="1:44" s="1" customFormat="1" ht="12" x14ac:dyDescent="0.35">
      <c r="A1037" s="84"/>
      <c r="B1037" s="40" t="str">
        <f t="shared" si="401"/>
        <v/>
      </c>
      <c r="C1037" s="41" t="str">
        <f t="shared" si="402"/>
        <v/>
      </c>
      <c r="D1037" s="28">
        <f>'I Disease Parameters'!$E$6/(1000*365)</f>
        <v>2.4383561643835616E-5</v>
      </c>
      <c r="E1037" s="28">
        <f>'I Disease Parameters'!$E$7/(1000*365)</f>
        <v>1.3698630136986302E-5</v>
      </c>
      <c r="F1037" s="27">
        <f>(1-'I Disease Parameters'!$E$8)/'I Disease Parameters'!$E$10</f>
        <v>0.16200000000000001</v>
      </c>
      <c r="G1037" s="27">
        <f>'I Disease Parameters'!$E$8/'I Disease Parameters'!$E$11</f>
        <v>3.7999999999999999E-2</v>
      </c>
      <c r="H1037" s="27">
        <f>1/'I Disease Parameters'!$E$12</f>
        <v>0.05</v>
      </c>
      <c r="I1037" s="27">
        <f>'I Disease Parameters'!$E$9/'I Disease Parameters'!$E$14</f>
        <v>0</v>
      </c>
      <c r="J1037" s="82">
        <f t="shared" si="422"/>
        <v>2.9622548171950012</v>
      </c>
      <c r="K1037" s="60">
        <f t="shared" si="423"/>
        <v>0.96147505943347544</v>
      </c>
      <c r="L1037" s="30">
        <f t="shared" si="424"/>
        <v>0.98499999999999999</v>
      </c>
      <c r="M1037" s="27">
        <f>J1037/'I Disease Parameters'!$E$12</f>
        <v>0.14811274085975007</v>
      </c>
      <c r="N1037" s="27">
        <f>K1037/'I Disease Parameters'!$E$13</f>
        <v>4.8073752971673774E-2</v>
      </c>
      <c r="O1037" s="27">
        <f>L1037/'I Disease Parameters'!$E$13</f>
        <v>4.9250000000000002E-2</v>
      </c>
      <c r="P1037" s="27">
        <f>(1-L1037)/'I Disease Parameters'!$E$13</f>
        <v>7.5000000000000067E-4</v>
      </c>
      <c r="Q1037" s="19" t="str">
        <f t="shared" si="403"/>
        <v/>
      </c>
      <c r="R1037" s="17" t="str">
        <f t="shared" si="404"/>
        <v/>
      </c>
      <c r="S1037" s="17" t="str">
        <f t="shared" si="405"/>
        <v/>
      </c>
      <c r="T1037" s="17" t="str">
        <f t="shared" si="406"/>
        <v/>
      </c>
      <c r="U1037" s="17" t="str">
        <f t="shared" si="407"/>
        <v/>
      </c>
      <c r="V1037" s="17" t="str">
        <f t="shared" si="408"/>
        <v/>
      </c>
      <c r="W1037" s="17" t="str">
        <f t="shared" si="409"/>
        <v/>
      </c>
      <c r="X1037" s="18" t="str">
        <f t="shared" si="400"/>
        <v/>
      </c>
      <c r="Y1037" s="17" t="str">
        <f t="shared" si="410"/>
        <v/>
      </c>
      <c r="Z1037" s="17" t="str">
        <f t="shared" si="411"/>
        <v/>
      </c>
      <c r="AA1037" s="17" t="str">
        <f t="shared" si="412"/>
        <v/>
      </c>
      <c r="AB1037" s="17" t="str">
        <f t="shared" si="413"/>
        <v/>
      </c>
      <c r="AC1037" s="17" t="str">
        <f t="shared" si="414"/>
        <v/>
      </c>
      <c r="AD1037" s="18" t="str">
        <f t="shared" si="415"/>
        <v/>
      </c>
      <c r="AE1037" s="19" t="str">
        <f>IF($B1037&gt;$C$1,"",p_2*$Q1036*($S1036/$W1036)+p_3*$Q1036*($T1036/$W1036))</f>
        <v/>
      </c>
      <c r="AF1037" s="17" t="str">
        <f>IF($B1037&gt;$C$1,"",p_4*$R1036)</f>
        <v/>
      </c>
      <c r="AG1037" s="17" t="str">
        <f>IF($B1037&gt;$C$1,"",p_5*$R1036)</f>
        <v/>
      </c>
      <c r="AH1037" s="18" t="str">
        <f t="shared" si="416"/>
        <v/>
      </c>
      <c r="AI1037" s="72"/>
      <c r="AJ1037" s="73"/>
      <c r="AK1037" s="73"/>
      <c r="AL1037" s="72"/>
      <c r="AM1037" s="73"/>
      <c r="AN1037" s="73">
        <f t="shared" si="417"/>
        <v>518</v>
      </c>
      <c r="AO1037" s="19" t="str">
        <f t="shared" ca="1" si="418"/>
        <v>-</v>
      </c>
      <c r="AP1037" s="17" t="str">
        <f t="shared" ca="1" si="419"/>
        <v>-</v>
      </c>
      <c r="AQ1037" s="17" t="str">
        <f t="shared" ca="1" si="420"/>
        <v>-</v>
      </c>
      <c r="AR1037" s="66" t="str">
        <f t="shared" ca="1" si="421"/>
        <v>-</v>
      </c>
    </row>
    <row r="1038" spans="1:44" s="1" customFormat="1" ht="12" x14ac:dyDescent="0.35">
      <c r="A1038" s="84"/>
      <c r="B1038" s="40" t="str">
        <f t="shared" si="401"/>
        <v/>
      </c>
      <c r="C1038" s="41" t="str">
        <f t="shared" si="402"/>
        <v/>
      </c>
      <c r="D1038" s="28">
        <f>'I Disease Parameters'!$E$6/(1000*365)</f>
        <v>2.4383561643835616E-5</v>
      </c>
      <c r="E1038" s="28">
        <f>'I Disease Parameters'!$E$7/(1000*365)</f>
        <v>1.3698630136986302E-5</v>
      </c>
      <c r="F1038" s="27">
        <f>(1-'I Disease Parameters'!$E$8)/'I Disease Parameters'!$E$10</f>
        <v>0.16200000000000001</v>
      </c>
      <c r="G1038" s="27">
        <f>'I Disease Parameters'!$E$8/'I Disease Parameters'!$E$11</f>
        <v>3.7999999999999999E-2</v>
      </c>
      <c r="H1038" s="27">
        <f>1/'I Disease Parameters'!$E$12</f>
        <v>0.05</v>
      </c>
      <c r="I1038" s="27">
        <f>'I Disease Parameters'!$E$9/'I Disease Parameters'!$E$14</f>
        <v>0</v>
      </c>
      <c r="J1038" s="82">
        <f t="shared" si="422"/>
        <v>2.9622548171950012</v>
      </c>
      <c r="K1038" s="60">
        <f t="shared" si="423"/>
        <v>0.96147505943347544</v>
      </c>
      <c r="L1038" s="30">
        <f t="shared" si="424"/>
        <v>0.98499999999999999</v>
      </c>
      <c r="M1038" s="27">
        <f>J1038/'I Disease Parameters'!$E$12</f>
        <v>0.14811274085975007</v>
      </c>
      <c r="N1038" s="27">
        <f>K1038/'I Disease Parameters'!$E$13</f>
        <v>4.8073752971673774E-2</v>
      </c>
      <c r="O1038" s="27">
        <f>L1038/'I Disease Parameters'!$E$13</f>
        <v>4.9250000000000002E-2</v>
      </c>
      <c r="P1038" s="27">
        <f>(1-L1038)/'I Disease Parameters'!$E$13</f>
        <v>7.5000000000000067E-4</v>
      </c>
      <c r="Q1038" s="19" t="str">
        <f t="shared" si="403"/>
        <v/>
      </c>
      <c r="R1038" s="17" t="str">
        <f t="shared" si="404"/>
        <v/>
      </c>
      <c r="S1038" s="17" t="str">
        <f t="shared" si="405"/>
        <v/>
      </c>
      <c r="T1038" s="17" t="str">
        <f t="shared" si="406"/>
        <v/>
      </c>
      <c r="U1038" s="17" t="str">
        <f t="shared" si="407"/>
        <v/>
      </c>
      <c r="V1038" s="17" t="str">
        <f t="shared" si="408"/>
        <v/>
      </c>
      <c r="W1038" s="17" t="str">
        <f t="shared" si="409"/>
        <v/>
      </c>
      <c r="X1038" s="18" t="str">
        <f t="shared" si="400"/>
        <v/>
      </c>
      <c r="Y1038" s="17" t="str">
        <f t="shared" si="410"/>
        <v/>
      </c>
      <c r="Z1038" s="17" t="str">
        <f t="shared" si="411"/>
        <v/>
      </c>
      <c r="AA1038" s="17" t="str">
        <f t="shared" si="412"/>
        <v/>
      </c>
      <c r="AB1038" s="17" t="str">
        <f t="shared" si="413"/>
        <v/>
      </c>
      <c r="AC1038" s="17" t="str">
        <f t="shared" si="414"/>
        <v/>
      </c>
      <c r="AD1038" s="18" t="str">
        <f t="shared" si="415"/>
        <v/>
      </c>
      <c r="AE1038" s="19" t="str">
        <f>IF($B1038&gt;$C$1,"",p_2*$Q1037*($S1037/$W1037)+p_3*$Q1037*($T1037/$W1037))</f>
        <v/>
      </c>
      <c r="AF1038" s="17" t="str">
        <f>IF($B1038&gt;$C$1,"",p_4*$R1037)</f>
        <v/>
      </c>
      <c r="AG1038" s="17" t="str">
        <f>IF($B1038&gt;$C$1,"",p_5*$R1037)</f>
        <v/>
      </c>
      <c r="AH1038" s="18" t="str">
        <f t="shared" si="416"/>
        <v/>
      </c>
      <c r="AI1038" s="72"/>
      <c r="AJ1038" s="73"/>
      <c r="AK1038" s="73"/>
      <c r="AL1038" s="72"/>
      <c r="AM1038" s="73"/>
      <c r="AN1038" s="73">
        <f t="shared" si="417"/>
        <v>518</v>
      </c>
      <c r="AO1038" s="19" t="str">
        <f t="shared" ca="1" si="418"/>
        <v>-</v>
      </c>
      <c r="AP1038" s="17" t="str">
        <f t="shared" ca="1" si="419"/>
        <v>-</v>
      </c>
      <c r="AQ1038" s="17" t="str">
        <f t="shared" ca="1" si="420"/>
        <v>-</v>
      </c>
      <c r="AR1038" s="66" t="str">
        <f t="shared" ca="1" si="421"/>
        <v>-</v>
      </c>
    </row>
    <row r="1039" spans="1:44" s="1" customFormat="1" ht="12" x14ac:dyDescent="0.35">
      <c r="A1039" s="84"/>
      <c r="B1039" s="40" t="str">
        <f t="shared" si="401"/>
        <v/>
      </c>
      <c r="C1039" s="41" t="str">
        <f t="shared" si="402"/>
        <v/>
      </c>
      <c r="D1039" s="28">
        <f>'I Disease Parameters'!$E$6/(1000*365)</f>
        <v>2.4383561643835616E-5</v>
      </c>
      <c r="E1039" s="28">
        <f>'I Disease Parameters'!$E$7/(1000*365)</f>
        <v>1.3698630136986302E-5</v>
      </c>
      <c r="F1039" s="27">
        <f>(1-'I Disease Parameters'!$E$8)/'I Disease Parameters'!$E$10</f>
        <v>0.16200000000000001</v>
      </c>
      <c r="G1039" s="27">
        <f>'I Disease Parameters'!$E$8/'I Disease Parameters'!$E$11</f>
        <v>3.7999999999999999E-2</v>
      </c>
      <c r="H1039" s="27">
        <f>1/'I Disease Parameters'!$E$12</f>
        <v>0.05</v>
      </c>
      <c r="I1039" s="27">
        <f>'I Disease Parameters'!$E$9/'I Disease Parameters'!$E$14</f>
        <v>0</v>
      </c>
      <c r="J1039" s="82">
        <f t="shared" si="422"/>
        <v>2.9622548171950012</v>
      </c>
      <c r="K1039" s="60">
        <f t="shared" si="423"/>
        <v>0.96147505943347544</v>
      </c>
      <c r="L1039" s="30">
        <f t="shared" si="424"/>
        <v>0.98499999999999999</v>
      </c>
      <c r="M1039" s="27">
        <f>J1039/'I Disease Parameters'!$E$12</f>
        <v>0.14811274085975007</v>
      </c>
      <c r="N1039" s="27">
        <f>K1039/'I Disease Parameters'!$E$13</f>
        <v>4.8073752971673774E-2</v>
      </c>
      <c r="O1039" s="27">
        <f>L1039/'I Disease Parameters'!$E$13</f>
        <v>4.9250000000000002E-2</v>
      </c>
      <c r="P1039" s="27">
        <f>(1-L1039)/'I Disease Parameters'!$E$13</f>
        <v>7.5000000000000067E-4</v>
      </c>
      <c r="Q1039" s="19" t="str">
        <f t="shared" si="403"/>
        <v/>
      </c>
      <c r="R1039" s="17" t="str">
        <f t="shared" si="404"/>
        <v/>
      </c>
      <c r="S1039" s="17" t="str">
        <f t="shared" si="405"/>
        <v/>
      </c>
      <c r="T1039" s="17" t="str">
        <f t="shared" si="406"/>
        <v/>
      </c>
      <c r="U1039" s="17" t="str">
        <f t="shared" si="407"/>
        <v/>
      </c>
      <c r="V1039" s="17" t="str">
        <f t="shared" si="408"/>
        <v/>
      </c>
      <c r="W1039" s="17" t="str">
        <f t="shared" si="409"/>
        <v/>
      </c>
      <c r="X1039" s="18" t="str">
        <f t="shared" si="400"/>
        <v/>
      </c>
      <c r="Y1039" s="17" t="str">
        <f t="shared" si="410"/>
        <v/>
      </c>
      <c r="Z1039" s="17" t="str">
        <f t="shared" si="411"/>
        <v/>
      </c>
      <c r="AA1039" s="17" t="str">
        <f t="shared" si="412"/>
        <v/>
      </c>
      <c r="AB1039" s="17" t="str">
        <f t="shared" si="413"/>
        <v/>
      </c>
      <c r="AC1039" s="17" t="str">
        <f t="shared" si="414"/>
        <v/>
      </c>
      <c r="AD1039" s="18" t="str">
        <f t="shared" si="415"/>
        <v/>
      </c>
      <c r="AE1039" s="19" t="str">
        <f>IF($B1039&gt;$C$1,"",p_2*$Q1038*($S1038/$W1038)+p_3*$Q1038*($T1038/$W1038))</f>
        <v/>
      </c>
      <c r="AF1039" s="17" t="str">
        <f>IF($B1039&gt;$C$1,"",p_4*$R1038)</f>
        <v/>
      </c>
      <c r="AG1039" s="17" t="str">
        <f>IF($B1039&gt;$C$1,"",p_5*$R1038)</f>
        <v/>
      </c>
      <c r="AH1039" s="18" t="str">
        <f t="shared" si="416"/>
        <v/>
      </c>
      <c r="AI1039" s="72"/>
      <c r="AJ1039" s="73"/>
      <c r="AK1039" s="73"/>
      <c r="AL1039" s="72"/>
      <c r="AM1039" s="73"/>
      <c r="AN1039" s="73">
        <f t="shared" si="417"/>
        <v>518</v>
      </c>
      <c r="AO1039" s="19" t="str">
        <f t="shared" ca="1" si="418"/>
        <v>-</v>
      </c>
      <c r="AP1039" s="17" t="str">
        <f t="shared" ca="1" si="419"/>
        <v>-</v>
      </c>
      <c r="AQ1039" s="17" t="str">
        <f t="shared" ca="1" si="420"/>
        <v>-</v>
      </c>
      <c r="AR1039" s="66" t="str">
        <f t="shared" ca="1" si="421"/>
        <v>-</v>
      </c>
    </row>
    <row r="1040" spans="1:44" s="1" customFormat="1" ht="12" x14ac:dyDescent="0.35">
      <c r="A1040" s="84"/>
      <c r="B1040" s="40" t="str">
        <f t="shared" si="401"/>
        <v/>
      </c>
      <c r="C1040" s="41" t="str">
        <f t="shared" si="402"/>
        <v/>
      </c>
      <c r="D1040" s="28">
        <f>'I Disease Parameters'!$E$6/(1000*365)</f>
        <v>2.4383561643835616E-5</v>
      </c>
      <c r="E1040" s="28">
        <f>'I Disease Parameters'!$E$7/(1000*365)</f>
        <v>1.3698630136986302E-5</v>
      </c>
      <c r="F1040" s="27">
        <f>(1-'I Disease Parameters'!$E$8)/'I Disease Parameters'!$E$10</f>
        <v>0.16200000000000001</v>
      </c>
      <c r="G1040" s="27">
        <f>'I Disease Parameters'!$E$8/'I Disease Parameters'!$E$11</f>
        <v>3.7999999999999999E-2</v>
      </c>
      <c r="H1040" s="27">
        <f>1/'I Disease Parameters'!$E$12</f>
        <v>0.05</v>
      </c>
      <c r="I1040" s="27">
        <f>'I Disease Parameters'!$E$9/'I Disease Parameters'!$E$14</f>
        <v>0</v>
      </c>
      <c r="J1040" s="82">
        <f t="shared" si="422"/>
        <v>2.9622548171950012</v>
      </c>
      <c r="K1040" s="60">
        <f t="shared" si="423"/>
        <v>0.96147505943347544</v>
      </c>
      <c r="L1040" s="30">
        <f t="shared" si="424"/>
        <v>0.98499999999999999</v>
      </c>
      <c r="M1040" s="27">
        <f>J1040/'I Disease Parameters'!$E$12</f>
        <v>0.14811274085975007</v>
      </c>
      <c r="N1040" s="27">
        <f>K1040/'I Disease Parameters'!$E$13</f>
        <v>4.8073752971673774E-2</v>
      </c>
      <c r="O1040" s="27">
        <f>L1040/'I Disease Parameters'!$E$13</f>
        <v>4.9250000000000002E-2</v>
      </c>
      <c r="P1040" s="27">
        <f>(1-L1040)/'I Disease Parameters'!$E$13</f>
        <v>7.5000000000000067E-4</v>
      </c>
      <c r="Q1040" s="19" t="str">
        <f t="shared" si="403"/>
        <v/>
      </c>
      <c r="R1040" s="17" t="str">
        <f t="shared" si="404"/>
        <v/>
      </c>
      <c r="S1040" s="17" t="str">
        <f t="shared" si="405"/>
        <v/>
      </c>
      <c r="T1040" s="17" t="str">
        <f t="shared" si="406"/>
        <v/>
      </c>
      <c r="U1040" s="17" t="str">
        <f t="shared" si="407"/>
        <v/>
      </c>
      <c r="V1040" s="17" t="str">
        <f t="shared" si="408"/>
        <v/>
      </c>
      <c r="W1040" s="17" t="str">
        <f t="shared" si="409"/>
        <v/>
      </c>
      <c r="X1040" s="18" t="str">
        <f t="shared" si="400"/>
        <v/>
      </c>
      <c r="Y1040" s="17" t="str">
        <f t="shared" si="410"/>
        <v/>
      </c>
      <c r="Z1040" s="17" t="str">
        <f t="shared" si="411"/>
        <v/>
      </c>
      <c r="AA1040" s="17" t="str">
        <f t="shared" si="412"/>
        <v/>
      </c>
      <c r="AB1040" s="17" t="str">
        <f t="shared" si="413"/>
        <v/>
      </c>
      <c r="AC1040" s="17" t="str">
        <f t="shared" si="414"/>
        <v/>
      </c>
      <c r="AD1040" s="18" t="str">
        <f t="shared" si="415"/>
        <v/>
      </c>
      <c r="AE1040" s="19" t="str">
        <f>IF($B1040&gt;$C$1,"",p_2*$Q1039*($S1039/$W1039)+p_3*$Q1039*($T1039/$W1039))</f>
        <v/>
      </c>
      <c r="AF1040" s="17" t="str">
        <f>IF($B1040&gt;$C$1,"",p_4*$R1039)</f>
        <v/>
      </c>
      <c r="AG1040" s="17" t="str">
        <f>IF($B1040&gt;$C$1,"",p_5*$R1039)</f>
        <v/>
      </c>
      <c r="AH1040" s="18" t="str">
        <f t="shared" si="416"/>
        <v/>
      </c>
      <c r="AI1040" s="72"/>
      <c r="AJ1040" s="73"/>
      <c r="AK1040" s="73"/>
      <c r="AL1040" s="72"/>
      <c r="AM1040" s="73"/>
      <c r="AN1040" s="73">
        <f t="shared" si="417"/>
        <v>518</v>
      </c>
      <c r="AO1040" s="19" t="str">
        <f t="shared" ca="1" si="418"/>
        <v>-</v>
      </c>
      <c r="AP1040" s="17" t="str">
        <f t="shared" ca="1" si="419"/>
        <v>-</v>
      </c>
      <c r="AQ1040" s="17" t="str">
        <f t="shared" ca="1" si="420"/>
        <v>-</v>
      </c>
      <c r="AR1040" s="66" t="str">
        <f t="shared" ca="1" si="421"/>
        <v>-</v>
      </c>
    </row>
    <row r="1041" spans="1:44" s="1" customFormat="1" ht="12" x14ac:dyDescent="0.35">
      <c r="A1041" s="84"/>
      <c r="B1041" s="40" t="str">
        <f t="shared" si="401"/>
        <v/>
      </c>
      <c r="C1041" s="41" t="str">
        <f t="shared" si="402"/>
        <v/>
      </c>
      <c r="D1041" s="28">
        <f>'I Disease Parameters'!$E$6/(1000*365)</f>
        <v>2.4383561643835616E-5</v>
      </c>
      <c r="E1041" s="28">
        <f>'I Disease Parameters'!$E$7/(1000*365)</f>
        <v>1.3698630136986302E-5</v>
      </c>
      <c r="F1041" s="27">
        <f>(1-'I Disease Parameters'!$E$8)/'I Disease Parameters'!$E$10</f>
        <v>0.16200000000000001</v>
      </c>
      <c r="G1041" s="27">
        <f>'I Disease Parameters'!$E$8/'I Disease Parameters'!$E$11</f>
        <v>3.7999999999999999E-2</v>
      </c>
      <c r="H1041" s="27">
        <f>1/'I Disease Parameters'!$E$12</f>
        <v>0.05</v>
      </c>
      <c r="I1041" s="27">
        <f>'I Disease Parameters'!$E$9/'I Disease Parameters'!$E$14</f>
        <v>0</v>
      </c>
      <c r="J1041" s="82">
        <f t="shared" si="422"/>
        <v>2.9622548171950012</v>
      </c>
      <c r="K1041" s="60">
        <f t="shared" si="423"/>
        <v>0.96147505943347544</v>
      </c>
      <c r="L1041" s="30">
        <f t="shared" si="424"/>
        <v>0.98499999999999999</v>
      </c>
      <c r="M1041" s="27">
        <f>J1041/'I Disease Parameters'!$E$12</f>
        <v>0.14811274085975007</v>
      </c>
      <c r="N1041" s="27">
        <f>K1041/'I Disease Parameters'!$E$13</f>
        <v>4.8073752971673774E-2</v>
      </c>
      <c r="O1041" s="27">
        <f>L1041/'I Disease Parameters'!$E$13</f>
        <v>4.9250000000000002E-2</v>
      </c>
      <c r="P1041" s="27">
        <f>(1-L1041)/'I Disease Parameters'!$E$13</f>
        <v>7.5000000000000067E-4</v>
      </c>
      <c r="Q1041" s="19" t="str">
        <f t="shared" si="403"/>
        <v/>
      </c>
      <c r="R1041" s="17" t="str">
        <f t="shared" si="404"/>
        <v/>
      </c>
      <c r="S1041" s="17" t="str">
        <f t="shared" si="405"/>
        <v/>
      </c>
      <c r="T1041" s="17" t="str">
        <f t="shared" si="406"/>
        <v/>
      </c>
      <c r="U1041" s="17" t="str">
        <f t="shared" si="407"/>
        <v/>
      </c>
      <c r="V1041" s="17" t="str">
        <f t="shared" si="408"/>
        <v/>
      </c>
      <c r="W1041" s="17" t="str">
        <f t="shared" si="409"/>
        <v/>
      </c>
      <c r="X1041" s="18" t="str">
        <f t="shared" si="400"/>
        <v/>
      </c>
      <c r="Y1041" s="17" t="str">
        <f t="shared" si="410"/>
        <v/>
      </c>
      <c r="Z1041" s="17" t="str">
        <f t="shared" si="411"/>
        <v/>
      </c>
      <c r="AA1041" s="17" t="str">
        <f t="shared" si="412"/>
        <v/>
      </c>
      <c r="AB1041" s="17" t="str">
        <f t="shared" si="413"/>
        <v/>
      </c>
      <c r="AC1041" s="17" t="str">
        <f t="shared" si="414"/>
        <v/>
      </c>
      <c r="AD1041" s="18" t="str">
        <f t="shared" si="415"/>
        <v/>
      </c>
      <c r="AE1041" s="19" t="str">
        <f>IF($B1041&gt;$C$1,"",p_2*$Q1040*($S1040/$W1040)+p_3*$Q1040*($T1040/$W1040))</f>
        <v/>
      </c>
      <c r="AF1041" s="17" t="str">
        <f>IF($B1041&gt;$C$1,"",p_4*$R1040)</f>
        <v/>
      </c>
      <c r="AG1041" s="17" t="str">
        <f>IF($B1041&gt;$C$1,"",p_5*$R1040)</f>
        <v/>
      </c>
      <c r="AH1041" s="18" t="str">
        <f t="shared" si="416"/>
        <v/>
      </c>
      <c r="AI1041" s="72"/>
      <c r="AJ1041" s="73"/>
      <c r="AK1041" s="73"/>
      <c r="AL1041" s="72"/>
      <c r="AM1041" s="73"/>
      <c r="AN1041" s="73">
        <f t="shared" si="417"/>
        <v>518</v>
      </c>
      <c r="AO1041" s="19" t="str">
        <f t="shared" ca="1" si="418"/>
        <v>-</v>
      </c>
      <c r="AP1041" s="17" t="str">
        <f t="shared" ca="1" si="419"/>
        <v>-</v>
      </c>
      <c r="AQ1041" s="17" t="str">
        <f t="shared" ca="1" si="420"/>
        <v>-</v>
      </c>
      <c r="AR1041" s="66" t="str">
        <f t="shared" ca="1" si="421"/>
        <v>-</v>
      </c>
    </row>
    <row r="1042" spans="1:44" s="1" customFormat="1" ht="12" x14ac:dyDescent="0.35">
      <c r="A1042" s="84"/>
      <c r="B1042" s="40" t="str">
        <f t="shared" si="401"/>
        <v/>
      </c>
      <c r="C1042" s="41" t="str">
        <f t="shared" si="402"/>
        <v/>
      </c>
      <c r="D1042" s="28">
        <f>'I Disease Parameters'!$E$6/(1000*365)</f>
        <v>2.4383561643835616E-5</v>
      </c>
      <c r="E1042" s="28">
        <f>'I Disease Parameters'!$E$7/(1000*365)</f>
        <v>1.3698630136986302E-5</v>
      </c>
      <c r="F1042" s="27">
        <f>(1-'I Disease Parameters'!$E$8)/'I Disease Parameters'!$E$10</f>
        <v>0.16200000000000001</v>
      </c>
      <c r="G1042" s="27">
        <f>'I Disease Parameters'!$E$8/'I Disease Parameters'!$E$11</f>
        <v>3.7999999999999999E-2</v>
      </c>
      <c r="H1042" s="27">
        <f>1/'I Disease Parameters'!$E$12</f>
        <v>0.05</v>
      </c>
      <c r="I1042" s="27">
        <f>'I Disease Parameters'!$E$9/'I Disease Parameters'!$E$14</f>
        <v>0</v>
      </c>
      <c r="J1042" s="82">
        <f t="shared" si="422"/>
        <v>2.9622548171950012</v>
      </c>
      <c r="K1042" s="60">
        <f t="shared" si="423"/>
        <v>0.96147505943347544</v>
      </c>
      <c r="L1042" s="30">
        <f t="shared" si="424"/>
        <v>0.98499999999999999</v>
      </c>
      <c r="M1042" s="27">
        <f>J1042/'I Disease Parameters'!$E$12</f>
        <v>0.14811274085975007</v>
      </c>
      <c r="N1042" s="27">
        <f>K1042/'I Disease Parameters'!$E$13</f>
        <v>4.8073752971673774E-2</v>
      </c>
      <c r="O1042" s="27">
        <f>L1042/'I Disease Parameters'!$E$13</f>
        <v>4.9250000000000002E-2</v>
      </c>
      <c r="P1042" s="27">
        <f>(1-L1042)/'I Disease Parameters'!$E$13</f>
        <v>7.5000000000000067E-4</v>
      </c>
      <c r="Q1042" s="19" t="str">
        <f t="shared" si="403"/>
        <v/>
      </c>
      <c r="R1042" s="17" t="str">
        <f t="shared" si="404"/>
        <v/>
      </c>
      <c r="S1042" s="17" t="str">
        <f t="shared" si="405"/>
        <v/>
      </c>
      <c r="T1042" s="17" t="str">
        <f t="shared" si="406"/>
        <v/>
      </c>
      <c r="U1042" s="17" t="str">
        <f t="shared" si="407"/>
        <v/>
      </c>
      <c r="V1042" s="17" t="str">
        <f t="shared" si="408"/>
        <v/>
      </c>
      <c r="W1042" s="17" t="str">
        <f t="shared" si="409"/>
        <v/>
      </c>
      <c r="X1042" s="18" t="str">
        <f t="shared" si="400"/>
        <v/>
      </c>
      <c r="Y1042" s="17" t="str">
        <f t="shared" si="410"/>
        <v/>
      </c>
      <c r="Z1042" s="17" t="str">
        <f t="shared" si="411"/>
        <v/>
      </c>
      <c r="AA1042" s="17" t="str">
        <f t="shared" si="412"/>
        <v/>
      </c>
      <c r="AB1042" s="17" t="str">
        <f t="shared" si="413"/>
        <v/>
      </c>
      <c r="AC1042" s="17" t="str">
        <f t="shared" si="414"/>
        <v/>
      </c>
      <c r="AD1042" s="18" t="str">
        <f t="shared" si="415"/>
        <v/>
      </c>
      <c r="AE1042" s="19" t="str">
        <f>IF($B1042&gt;$C$1,"",p_2*$Q1041*($S1041/$W1041)+p_3*$Q1041*($T1041/$W1041))</f>
        <v/>
      </c>
      <c r="AF1042" s="17" t="str">
        <f>IF($B1042&gt;$C$1,"",p_4*$R1041)</f>
        <v/>
      </c>
      <c r="AG1042" s="17" t="str">
        <f>IF($B1042&gt;$C$1,"",p_5*$R1041)</f>
        <v/>
      </c>
      <c r="AH1042" s="18" t="str">
        <f t="shared" si="416"/>
        <v/>
      </c>
      <c r="AI1042" s="72"/>
      <c r="AJ1042" s="73"/>
      <c r="AK1042" s="73"/>
      <c r="AL1042" s="72"/>
      <c r="AM1042" s="73"/>
      <c r="AN1042" s="73">
        <f t="shared" si="417"/>
        <v>518</v>
      </c>
      <c r="AO1042" s="19" t="str">
        <f t="shared" ca="1" si="418"/>
        <v>-</v>
      </c>
      <c r="AP1042" s="17" t="str">
        <f t="shared" ca="1" si="419"/>
        <v>-</v>
      </c>
      <c r="AQ1042" s="17" t="str">
        <f t="shared" ca="1" si="420"/>
        <v>-</v>
      </c>
      <c r="AR1042" s="66" t="str">
        <f t="shared" ca="1" si="421"/>
        <v>-</v>
      </c>
    </row>
    <row r="1043" spans="1:44" s="1" customFormat="1" ht="12" x14ac:dyDescent="0.35">
      <c r="A1043" s="84"/>
      <c r="B1043" s="40" t="str">
        <f t="shared" si="401"/>
        <v/>
      </c>
      <c r="C1043" s="41" t="str">
        <f t="shared" si="402"/>
        <v/>
      </c>
      <c r="D1043" s="28">
        <f>'I Disease Parameters'!$E$6/(1000*365)</f>
        <v>2.4383561643835616E-5</v>
      </c>
      <c r="E1043" s="28">
        <f>'I Disease Parameters'!$E$7/(1000*365)</f>
        <v>1.3698630136986302E-5</v>
      </c>
      <c r="F1043" s="27">
        <f>(1-'I Disease Parameters'!$E$8)/'I Disease Parameters'!$E$10</f>
        <v>0.16200000000000001</v>
      </c>
      <c r="G1043" s="27">
        <f>'I Disease Parameters'!$E$8/'I Disease Parameters'!$E$11</f>
        <v>3.7999999999999999E-2</v>
      </c>
      <c r="H1043" s="27">
        <f>1/'I Disease Parameters'!$E$12</f>
        <v>0.05</v>
      </c>
      <c r="I1043" s="27">
        <f>'I Disease Parameters'!$E$9/'I Disease Parameters'!$E$14</f>
        <v>0</v>
      </c>
      <c r="J1043" s="82">
        <f t="shared" si="422"/>
        <v>2.9622548171950012</v>
      </c>
      <c r="K1043" s="60">
        <f t="shared" si="423"/>
        <v>0.96147505943347544</v>
      </c>
      <c r="L1043" s="30">
        <f t="shared" si="424"/>
        <v>0.98499999999999999</v>
      </c>
      <c r="M1043" s="27">
        <f>J1043/'I Disease Parameters'!$E$12</f>
        <v>0.14811274085975007</v>
      </c>
      <c r="N1043" s="27">
        <f>K1043/'I Disease Parameters'!$E$13</f>
        <v>4.8073752971673774E-2</v>
      </c>
      <c r="O1043" s="27">
        <f>L1043/'I Disease Parameters'!$E$13</f>
        <v>4.9250000000000002E-2</v>
      </c>
      <c r="P1043" s="27">
        <f>(1-L1043)/'I Disease Parameters'!$E$13</f>
        <v>7.5000000000000067E-4</v>
      </c>
      <c r="Q1043" s="19" t="str">
        <f t="shared" si="403"/>
        <v/>
      </c>
      <c r="R1043" s="17" t="str">
        <f t="shared" si="404"/>
        <v/>
      </c>
      <c r="S1043" s="17" t="str">
        <f t="shared" si="405"/>
        <v/>
      </c>
      <c r="T1043" s="17" t="str">
        <f t="shared" si="406"/>
        <v/>
      </c>
      <c r="U1043" s="17" t="str">
        <f t="shared" si="407"/>
        <v/>
      </c>
      <c r="V1043" s="17" t="str">
        <f t="shared" si="408"/>
        <v/>
      </c>
      <c r="W1043" s="17" t="str">
        <f t="shared" si="409"/>
        <v/>
      </c>
      <c r="X1043" s="18" t="str">
        <f t="shared" si="400"/>
        <v/>
      </c>
      <c r="Y1043" s="17" t="str">
        <f t="shared" si="410"/>
        <v/>
      </c>
      <c r="Z1043" s="17" t="str">
        <f t="shared" si="411"/>
        <v/>
      </c>
      <c r="AA1043" s="17" t="str">
        <f t="shared" si="412"/>
        <v/>
      </c>
      <c r="AB1043" s="17" t="str">
        <f t="shared" si="413"/>
        <v/>
      </c>
      <c r="AC1043" s="17" t="str">
        <f t="shared" si="414"/>
        <v/>
      </c>
      <c r="AD1043" s="18" t="str">
        <f t="shared" si="415"/>
        <v/>
      </c>
      <c r="AE1043" s="19" t="str">
        <f>IF($B1043&gt;$C$1,"",p_2*$Q1042*($S1042/$W1042)+p_3*$Q1042*($T1042/$W1042))</f>
        <v/>
      </c>
      <c r="AF1043" s="17" t="str">
        <f>IF($B1043&gt;$C$1,"",p_4*$R1042)</f>
        <v/>
      </c>
      <c r="AG1043" s="17" t="str">
        <f>IF($B1043&gt;$C$1,"",p_5*$R1042)</f>
        <v/>
      </c>
      <c r="AH1043" s="18" t="str">
        <f t="shared" si="416"/>
        <v/>
      </c>
      <c r="AI1043" s="72"/>
      <c r="AJ1043" s="73"/>
      <c r="AK1043" s="73"/>
      <c r="AL1043" s="72"/>
      <c r="AM1043" s="73"/>
      <c r="AN1043" s="73">
        <f t="shared" si="417"/>
        <v>518</v>
      </c>
      <c r="AO1043" s="19" t="str">
        <f t="shared" ca="1" si="418"/>
        <v>-</v>
      </c>
      <c r="AP1043" s="17" t="str">
        <f t="shared" ca="1" si="419"/>
        <v>-</v>
      </c>
      <c r="AQ1043" s="17" t="str">
        <f t="shared" ca="1" si="420"/>
        <v>-</v>
      </c>
      <c r="AR1043" s="66" t="str">
        <f t="shared" ca="1" si="421"/>
        <v>-</v>
      </c>
    </row>
    <row r="1044" spans="1:44" s="1" customFormat="1" ht="12" x14ac:dyDescent="0.35">
      <c r="A1044" s="84"/>
      <c r="B1044" s="40" t="str">
        <f t="shared" si="401"/>
        <v/>
      </c>
      <c r="C1044" s="41" t="str">
        <f t="shared" si="402"/>
        <v/>
      </c>
      <c r="D1044" s="28">
        <f>'I Disease Parameters'!$E$6/(1000*365)</f>
        <v>2.4383561643835616E-5</v>
      </c>
      <c r="E1044" s="28">
        <f>'I Disease Parameters'!$E$7/(1000*365)</f>
        <v>1.3698630136986302E-5</v>
      </c>
      <c r="F1044" s="27">
        <f>(1-'I Disease Parameters'!$E$8)/'I Disease Parameters'!$E$10</f>
        <v>0.16200000000000001</v>
      </c>
      <c r="G1044" s="27">
        <f>'I Disease Parameters'!$E$8/'I Disease Parameters'!$E$11</f>
        <v>3.7999999999999999E-2</v>
      </c>
      <c r="H1044" s="27">
        <f>1/'I Disease Parameters'!$E$12</f>
        <v>0.05</v>
      </c>
      <c r="I1044" s="27">
        <f>'I Disease Parameters'!$E$9/'I Disease Parameters'!$E$14</f>
        <v>0</v>
      </c>
      <c r="J1044" s="82">
        <f t="shared" si="422"/>
        <v>2.9622548171950012</v>
      </c>
      <c r="K1044" s="60">
        <f t="shared" si="423"/>
        <v>0.96147505943347544</v>
      </c>
      <c r="L1044" s="30">
        <f t="shared" si="424"/>
        <v>0.98499999999999999</v>
      </c>
      <c r="M1044" s="27">
        <f>J1044/'I Disease Parameters'!$E$12</f>
        <v>0.14811274085975007</v>
      </c>
      <c r="N1044" s="27">
        <f>K1044/'I Disease Parameters'!$E$13</f>
        <v>4.8073752971673774E-2</v>
      </c>
      <c r="O1044" s="27">
        <f>L1044/'I Disease Parameters'!$E$13</f>
        <v>4.9250000000000002E-2</v>
      </c>
      <c r="P1044" s="27">
        <f>(1-L1044)/'I Disease Parameters'!$E$13</f>
        <v>7.5000000000000067E-4</v>
      </c>
      <c r="Q1044" s="19" t="str">
        <f t="shared" si="403"/>
        <v/>
      </c>
      <c r="R1044" s="17" t="str">
        <f t="shared" si="404"/>
        <v/>
      </c>
      <c r="S1044" s="17" t="str">
        <f t="shared" si="405"/>
        <v/>
      </c>
      <c r="T1044" s="17" t="str">
        <f t="shared" si="406"/>
        <v/>
      </c>
      <c r="U1044" s="17" t="str">
        <f t="shared" si="407"/>
        <v/>
      </c>
      <c r="V1044" s="17" t="str">
        <f t="shared" si="408"/>
        <v/>
      </c>
      <c r="W1044" s="17" t="str">
        <f t="shared" si="409"/>
        <v/>
      </c>
      <c r="X1044" s="18" t="str">
        <f t="shared" si="400"/>
        <v/>
      </c>
      <c r="Y1044" s="17" t="str">
        <f t="shared" si="410"/>
        <v/>
      </c>
      <c r="Z1044" s="17" t="str">
        <f t="shared" si="411"/>
        <v/>
      </c>
      <c r="AA1044" s="17" t="str">
        <f t="shared" si="412"/>
        <v/>
      </c>
      <c r="AB1044" s="17" t="str">
        <f t="shared" si="413"/>
        <v/>
      </c>
      <c r="AC1044" s="17" t="str">
        <f t="shared" si="414"/>
        <v/>
      </c>
      <c r="AD1044" s="18" t="str">
        <f t="shared" si="415"/>
        <v/>
      </c>
      <c r="AE1044" s="19" t="str">
        <f>IF($B1044&gt;$C$1,"",p_2*$Q1043*($S1043/$W1043)+p_3*$Q1043*($T1043/$W1043))</f>
        <v/>
      </c>
      <c r="AF1044" s="17" t="str">
        <f>IF($B1044&gt;$C$1,"",p_4*$R1043)</f>
        <v/>
      </c>
      <c r="AG1044" s="17" t="str">
        <f>IF($B1044&gt;$C$1,"",p_5*$R1043)</f>
        <v/>
      </c>
      <c r="AH1044" s="18" t="str">
        <f t="shared" si="416"/>
        <v/>
      </c>
      <c r="AI1044" s="72"/>
      <c r="AJ1044" s="73"/>
      <c r="AK1044" s="73"/>
      <c r="AL1044" s="72"/>
      <c r="AM1044" s="73"/>
      <c r="AN1044" s="73">
        <f t="shared" si="417"/>
        <v>518</v>
      </c>
      <c r="AO1044" s="19" t="str">
        <f t="shared" ca="1" si="418"/>
        <v>-</v>
      </c>
      <c r="AP1044" s="17" t="str">
        <f t="shared" ca="1" si="419"/>
        <v>-</v>
      </c>
      <c r="AQ1044" s="17" t="str">
        <f t="shared" ca="1" si="420"/>
        <v>-</v>
      </c>
      <c r="AR1044" s="66" t="str">
        <f t="shared" ca="1" si="421"/>
        <v>-</v>
      </c>
    </row>
    <row r="1045" spans="1:44" s="1" customFormat="1" ht="12" x14ac:dyDescent="0.35">
      <c r="A1045" s="84"/>
      <c r="B1045" s="40" t="str">
        <f t="shared" si="401"/>
        <v/>
      </c>
      <c r="C1045" s="41" t="str">
        <f t="shared" si="402"/>
        <v/>
      </c>
      <c r="D1045" s="28">
        <f>'I Disease Parameters'!$E$6/(1000*365)</f>
        <v>2.4383561643835616E-5</v>
      </c>
      <c r="E1045" s="28">
        <f>'I Disease Parameters'!$E$7/(1000*365)</f>
        <v>1.3698630136986302E-5</v>
      </c>
      <c r="F1045" s="27">
        <f>(1-'I Disease Parameters'!$E$8)/'I Disease Parameters'!$E$10</f>
        <v>0.16200000000000001</v>
      </c>
      <c r="G1045" s="27">
        <f>'I Disease Parameters'!$E$8/'I Disease Parameters'!$E$11</f>
        <v>3.7999999999999999E-2</v>
      </c>
      <c r="H1045" s="27">
        <f>1/'I Disease Parameters'!$E$12</f>
        <v>0.05</v>
      </c>
      <c r="I1045" s="27">
        <f>'I Disease Parameters'!$E$9/'I Disease Parameters'!$E$14</f>
        <v>0</v>
      </c>
      <c r="J1045" s="82">
        <f t="shared" si="422"/>
        <v>2.9622548171950012</v>
      </c>
      <c r="K1045" s="60">
        <f t="shared" si="423"/>
        <v>0.96147505943347544</v>
      </c>
      <c r="L1045" s="30">
        <f t="shared" si="424"/>
        <v>0.98499999999999999</v>
      </c>
      <c r="M1045" s="27">
        <f>J1045/'I Disease Parameters'!$E$12</f>
        <v>0.14811274085975007</v>
      </c>
      <c r="N1045" s="27">
        <f>K1045/'I Disease Parameters'!$E$13</f>
        <v>4.8073752971673774E-2</v>
      </c>
      <c r="O1045" s="27">
        <f>L1045/'I Disease Parameters'!$E$13</f>
        <v>4.9250000000000002E-2</v>
      </c>
      <c r="P1045" s="27">
        <f>(1-L1045)/'I Disease Parameters'!$E$13</f>
        <v>7.5000000000000067E-4</v>
      </c>
      <c r="Q1045" s="19" t="str">
        <f t="shared" si="403"/>
        <v/>
      </c>
      <c r="R1045" s="17" t="str">
        <f t="shared" si="404"/>
        <v/>
      </c>
      <c r="S1045" s="17" t="str">
        <f t="shared" si="405"/>
        <v/>
      </c>
      <c r="T1045" s="17" t="str">
        <f t="shared" si="406"/>
        <v/>
      </c>
      <c r="U1045" s="17" t="str">
        <f t="shared" si="407"/>
        <v/>
      </c>
      <c r="V1045" s="17" t="str">
        <f t="shared" si="408"/>
        <v/>
      </c>
      <c r="W1045" s="17" t="str">
        <f t="shared" si="409"/>
        <v/>
      </c>
      <c r="X1045" s="18" t="str">
        <f t="shared" si="400"/>
        <v/>
      </c>
      <c r="Y1045" s="17" t="str">
        <f t="shared" si="410"/>
        <v/>
      </c>
      <c r="Z1045" s="17" t="str">
        <f t="shared" si="411"/>
        <v/>
      </c>
      <c r="AA1045" s="17" t="str">
        <f t="shared" si="412"/>
        <v/>
      </c>
      <c r="AB1045" s="17" t="str">
        <f t="shared" si="413"/>
        <v/>
      </c>
      <c r="AC1045" s="17" t="str">
        <f t="shared" si="414"/>
        <v/>
      </c>
      <c r="AD1045" s="18" t="str">
        <f t="shared" si="415"/>
        <v/>
      </c>
      <c r="AE1045" s="19" t="str">
        <f>IF($B1045&gt;$C$1,"",p_2*$Q1044*($S1044/$W1044)+p_3*$Q1044*($T1044/$W1044))</f>
        <v/>
      </c>
      <c r="AF1045" s="17" t="str">
        <f>IF($B1045&gt;$C$1,"",p_4*$R1044)</f>
        <v/>
      </c>
      <c r="AG1045" s="17" t="str">
        <f>IF($B1045&gt;$C$1,"",p_5*$R1044)</f>
        <v/>
      </c>
      <c r="AH1045" s="18" t="str">
        <f t="shared" si="416"/>
        <v/>
      </c>
      <c r="AI1045" s="72"/>
      <c r="AJ1045" s="73"/>
      <c r="AK1045" s="73"/>
      <c r="AL1045" s="72"/>
      <c r="AM1045" s="73"/>
      <c r="AN1045" s="73">
        <f t="shared" si="417"/>
        <v>518</v>
      </c>
      <c r="AO1045" s="19" t="str">
        <f t="shared" ca="1" si="418"/>
        <v>-</v>
      </c>
      <c r="AP1045" s="17" t="str">
        <f t="shared" ca="1" si="419"/>
        <v>-</v>
      </c>
      <c r="AQ1045" s="17" t="str">
        <f t="shared" ca="1" si="420"/>
        <v>-</v>
      </c>
      <c r="AR1045" s="66" t="str">
        <f t="shared" ca="1" si="421"/>
        <v>-</v>
      </c>
    </row>
    <row r="1046" spans="1:44" s="1" customFormat="1" ht="12" x14ac:dyDescent="0.35">
      <c r="A1046" s="84"/>
      <c r="B1046" s="40" t="str">
        <f t="shared" si="401"/>
        <v/>
      </c>
      <c r="C1046" s="41" t="str">
        <f t="shared" si="402"/>
        <v/>
      </c>
      <c r="D1046" s="28">
        <f>'I Disease Parameters'!$E$6/(1000*365)</f>
        <v>2.4383561643835616E-5</v>
      </c>
      <c r="E1046" s="28">
        <f>'I Disease Parameters'!$E$7/(1000*365)</f>
        <v>1.3698630136986302E-5</v>
      </c>
      <c r="F1046" s="27">
        <f>(1-'I Disease Parameters'!$E$8)/'I Disease Parameters'!$E$10</f>
        <v>0.16200000000000001</v>
      </c>
      <c r="G1046" s="27">
        <f>'I Disease Parameters'!$E$8/'I Disease Parameters'!$E$11</f>
        <v>3.7999999999999999E-2</v>
      </c>
      <c r="H1046" s="27">
        <f>1/'I Disease Parameters'!$E$12</f>
        <v>0.05</v>
      </c>
      <c r="I1046" s="27">
        <f>'I Disease Parameters'!$E$9/'I Disease Parameters'!$E$14</f>
        <v>0</v>
      </c>
      <c r="J1046" s="82">
        <f t="shared" si="422"/>
        <v>2.9622548171950012</v>
      </c>
      <c r="K1046" s="60">
        <f t="shared" si="423"/>
        <v>0.96147505943347544</v>
      </c>
      <c r="L1046" s="30">
        <f t="shared" si="424"/>
        <v>0.98499999999999999</v>
      </c>
      <c r="M1046" s="27">
        <f>J1046/'I Disease Parameters'!$E$12</f>
        <v>0.14811274085975007</v>
      </c>
      <c r="N1046" s="27">
        <f>K1046/'I Disease Parameters'!$E$13</f>
        <v>4.8073752971673774E-2</v>
      </c>
      <c r="O1046" s="27">
        <f>L1046/'I Disease Parameters'!$E$13</f>
        <v>4.9250000000000002E-2</v>
      </c>
      <c r="P1046" s="27">
        <f>(1-L1046)/'I Disease Parameters'!$E$13</f>
        <v>7.5000000000000067E-4</v>
      </c>
      <c r="Q1046" s="19" t="str">
        <f t="shared" si="403"/>
        <v/>
      </c>
      <c r="R1046" s="17" t="str">
        <f t="shared" si="404"/>
        <v/>
      </c>
      <c r="S1046" s="17" t="str">
        <f t="shared" si="405"/>
        <v/>
      </c>
      <c r="T1046" s="17" t="str">
        <f t="shared" si="406"/>
        <v/>
      </c>
      <c r="U1046" s="17" t="str">
        <f t="shared" si="407"/>
        <v/>
      </c>
      <c r="V1046" s="17" t="str">
        <f t="shared" si="408"/>
        <v/>
      </c>
      <c r="W1046" s="17" t="str">
        <f t="shared" si="409"/>
        <v/>
      </c>
      <c r="X1046" s="18" t="str">
        <f t="shared" si="400"/>
        <v/>
      </c>
      <c r="Y1046" s="17" t="str">
        <f t="shared" si="410"/>
        <v/>
      </c>
      <c r="Z1046" s="17" t="str">
        <f t="shared" si="411"/>
        <v/>
      </c>
      <c r="AA1046" s="17" t="str">
        <f t="shared" si="412"/>
        <v/>
      </c>
      <c r="AB1046" s="17" t="str">
        <f t="shared" si="413"/>
        <v/>
      </c>
      <c r="AC1046" s="17" t="str">
        <f t="shared" si="414"/>
        <v/>
      </c>
      <c r="AD1046" s="18" t="str">
        <f t="shared" si="415"/>
        <v/>
      </c>
      <c r="AE1046" s="19" t="str">
        <f>IF($B1046&gt;$C$1,"",p_2*$Q1045*($S1045/$W1045)+p_3*$Q1045*($T1045/$W1045))</f>
        <v/>
      </c>
      <c r="AF1046" s="17" t="str">
        <f>IF($B1046&gt;$C$1,"",p_4*$R1045)</f>
        <v/>
      </c>
      <c r="AG1046" s="17" t="str">
        <f>IF($B1046&gt;$C$1,"",p_5*$R1045)</f>
        <v/>
      </c>
      <c r="AH1046" s="18" t="str">
        <f t="shared" si="416"/>
        <v/>
      </c>
      <c r="AI1046" s="72"/>
      <c r="AJ1046" s="73"/>
      <c r="AK1046" s="73"/>
      <c r="AL1046" s="72"/>
      <c r="AM1046" s="73"/>
      <c r="AN1046" s="73">
        <f t="shared" si="417"/>
        <v>518</v>
      </c>
      <c r="AO1046" s="19" t="str">
        <f t="shared" ca="1" si="418"/>
        <v>-</v>
      </c>
      <c r="AP1046" s="17" t="str">
        <f t="shared" ca="1" si="419"/>
        <v>-</v>
      </c>
      <c r="AQ1046" s="17" t="str">
        <f t="shared" ca="1" si="420"/>
        <v>-</v>
      </c>
      <c r="AR1046" s="66" t="str">
        <f t="shared" ca="1" si="421"/>
        <v>-</v>
      </c>
    </row>
    <row r="1047" spans="1:44" s="1" customFormat="1" ht="12" x14ac:dyDescent="0.35">
      <c r="A1047" s="84"/>
      <c r="B1047" s="40" t="str">
        <f t="shared" si="401"/>
        <v/>
      </c>
      <c r="C1047" s="41" t="str">
        <f t="shared" si="402"/>
        <v/>
      </c>
      <c r="D1047" s="28">
        <f>'I Disease Parameters'!$E$6/(1000*365)</f>
        <v>2.4383561643835616E-5</v>
      </c>
      <c r="E1047" s="28">
        <f>'I Disease Parameters'!$E$7/(1000*365)</f>
        <v>1.3698630136986302E-5</v>
      </c>
      <c r="F1047" s="27">
        <f>(1-'I Disease Parameters'!$E$8)/'I Disease Parameters'!$E$10</f>
        <v>0.16200000000000001</v>
      </c>
      <c r="G1047" s="27">
        <f>'I Disease Parameters'!$E$8/'I Disease Parameters'!$E$11</f>
        <v>3.7999999999999999E-2</v>
      </c>
      <c r="H1047" s="27">
        <f>1/'I Disease Parameters'!$E$12</f>
        <v>0.05</v>
      </c>
      <c r="I1047" s="27">
        <f>'I Disease Parameters'!$E$9/'I Disease Parameters'!$E$14</f>
        <v>0</v>
      </c>
      <c r="J1047" s="82">
        <f t="shared" si="422"/>
        <v>2.9622548171950012</v>
      </c>
      <c r="K1047" s="60">
        <f t="shared" si="423"/>
        <v>0.96147505943347544</v>
      </c>
      <c r="L1047" s="30">
        <f t="shared" si="424"/>
        <v>0.98499999999999999</v>
      </c>
      <c r="M1047" s="27">
        <f>J1047/'I Disease Parameters'!$E$12</f>
        <v>0.14811274085975007</v>
      </c>
      <c r="N1047" s="27">
        <f>K1047/'I Disease Parameters'!$E$13</f>
        <v>4.8073752971673774E-2</v>
      </c>
      <c r="O1047" s="27">
        <f>L1047/'I Disease Parameters'!$E$13</f>
        <v>4.9250000000000002E-2</v>
      </c>
      <c r="P1047" s="27">
        <f>(1-L1047)/'I Disease Parameters'!$E$13</f>
        <v>7.5000000000000067E-4</v>
      </c>
      <c r="Q1047" s="19" t="str">
        <f t="shared" si="403"/>
        <v/>
      </c>
      <c r="R1047" s="17" t="str">
        <f t="shared" si="404"/>
        <v/>
      </c>
      <c r="S1047" s="17" t="str">
        <f t="shared" si="405"/>
        <v/>
      </c>
      <c r="T1047" s="17" t="str">
        <f t="shared" si="406"/>
        <v/>
      </c>
      <c r="U1047" s="17" t="str">
        <f t="shared" si="407"/>
        <v/>
      </c>
      <c r="V1047" s="17" t="str">
        <f t="shared" si="408"/>
        <v/>
      </c>
      <c r="W1047" s="17" t="str">
        <f t="shared" si="409"/>
        <v/>
      </c>
      <c r="X1047" s="18" t="str">
        <f t="shared" si="400"/>
        <v/>
      </c>
      <c r="Y1047" s="17" t="str">
        <f t="shared" si="410"/>
        <v/>
      </c>
      <c r="Z1047" s="17" t="str">
        <f t="shared" si="411"/>
        <v/>
      </c>
      <c r="AA1047" s="17" t="str">
        <f t="shared" si="412"/>
        <v/>
      </c>
      <c r="AB1047" s="17" t="str">
        <f t="shared" si="413"/>
        <v/>
      </c>
      <c r="AC1047" s="17" t="str">
        <f t="shared" si="414"/>
        <v/>
      </c>
      <c r="AD1047" s="18" t="str">
        <f t="shared" si="415"/>
        <v/>
      </c>
      <c r="AE1047" s="19" t="str">
        <f>IF($B1047&gt;$C$1,"",p_2*$Q1046*($S1046/$W1046)+p_3*$Q1046*($T1046/$W1046))</f>
        <v/>
      </c>
      <c r="AF1047" s="17" t="str">
        <f>IF($B1047&gt;$C$1,"",p_4*$R1046)</f>
        <v/>
      </c>
      <c r="AG1047" s="17" t="str">
        <f>IF($B1047&gt;$C$1,"",p_5*$R1046)</f>
        <v/>
      </c>
      <c r="AH1047" s="18" t="str">
        <f t="shared" si="416"/>
        <v/>
      </c>
      <c r="AI1047" s="72"/>
      <c r="AJ1047" s="73"/>
      <c r="AK1047" s="73"/>
      <c r="AL1047" s="72"/>
      <c r="AM1047" s="73"/>
      <c r="AN1047" s="73">
        <f t="shared" si="417"/>
        <v>518</v>
      </c>
      <c r="AO1047" s="19" t="str">
        <f t="shared" ca="1" si="418"/>
        <v>-</v>
      </c>
      <c r="AP1047" s="17" t="str">
        <f t="shared" ca="1" si="419"/>
        <v>-</v>
      </c>
      <c r="AQ1047" s="17" t="str">
        <f t="shared" ca="1" si="420"/>
        <v>-</v>
      </c>
      <c r="AR1047" s="66" t="str">
        <f t="shared" ca="1" si="421"/>
        <v>-</v>
      </c>
    </row>
    <row r="1048" spans="1:44" s="1" customFormat="1" ht="12" x14ac:dyDescent="0.35">
      <c r="A1048" s="84"/>
      <c r="B1048" s="40" t="str">
        <f t="shared" si="401"/>
        <v/>
      </c>
      <c r="C1048" s="41" t="str">
        <f t="shared" si="402"/>
        <v/>
      </c>
      <c r="D1048" s="28">
        <f>'I Disease Parameters'!$E$6/(1000*365)</f>
        <v>2.4383561643835616E-5</v>
      </c>
      <c r="E1048" s="28">
        <f>'I Disease Parameters'!$E$7/(1000*365)</f>
        <v>1.3698630136986302E-5</v>
      </c>
      <c r="F1048" s="27">
        <f>(1-'I Disease Parameters'!$E$8)/'I Disease Parameters'!$E$10</f>
        <v>0.16200000000000001</v>
      </c>
      <c r="G1048" s="27">
        <f>'I Disease Parameters'!$E$8/'I Disease Parameters'!$E$11</f>
        <v>3.7999999999999999E-2</v>
      </c>
      <c r="H1048" s="27">
        <f>1/'I Disease Parameters'!$E$12</f>
        <v>0.05</v>
      </c>
      <c r="I1048" s="27">
        <f>'I Disease Parameters'!$E$9/'I Disease Parameters'!$E$14</f>
        <v>0</v>
      </c>
      <c r="J1048" s="82">
        <f t="shared" si="422"/>
        <v>2.9622548171950012</v>
      </c>
      <c r="K1048" s="60">
        <f t="shared" si="423"/>
        <v>0.96147505943347544</v>
      </c>
      <c r="L1048" s="30">
        <f t="shared" si="424"/>
        <v>0.98499999999999999</v>
      </c>
      <c r="M1048" s="27">
        <f>J1048/'I Disease Parameters'!$E$12</f>
        <v>0.14811274085975007</v>
      </c>
      <c r="N1048" s="27">
        <f>K1048/'I Disease Parameters'!$E$13</f>
        <v>4.8073752971673774E-2</v>
      </c>
      <c r="O1048" s="27">
        <f>L1048/'I Disease Parameters'!$E$13</f>
        <v>4.9250000000000002E-2</v>
      </c>
      <c r="P1048" s="27">
        <f>(1-L1048)/'I Disease Parameters'!$E$13</f>
        <v>7.5000000000000067E-4</v>
      </c>
      <c r="Q1048" s="19" t="str">
        <f t="shared" si="403"/>
        <v/>
      </c>
      <c r="R1048" s="17" t="str">
        <f t="shared" si="404"/>
        <v/>
      </c>
      <c r="S1048" s="17" t="str">
        <f t="shared" si="405"/>
        <v/>
      </c>
      <c r="T1048" s="17" t="str">
        <f t="shared" si="406"/>
        <v/>
      </c>
      <c r="U1048" s="17" t="str">
        <f t="shared" si="407"/>
        <v/>
      </c>
      <c r="V1048" s="17" t="str">
        <f t="shared" si="408"/>
        <v/>
      </c>
      <c r="W1048" s="17" t="str">
        <f t="shared" si="409"/>
        <v/>
      </c>
      <c r="X1048" s="18" t="str">
        <f t="shared" si="400"/>
        <v/>
      </c>
      <c r="Y1048" s="17" t="str">
        <f t="shared" si="410"/>
        <v/>
      </c>
      <c r="Z1048" s="17" t="str">
        <f t="shared" si="411"/>
        <v/>
      </c>
      <c r="AA1048" s="17" t="str">
        <f t="shared" si="412"/>
        <v/>
      </c>
      <c r="AB1048" s="17" t="str">
        <f t="shared" si="413"/>
        <v/>
      </c>
      <c r="AC1048" s="17" t="str">
        <f t="shared" si="414"/>
        <v/>
      </c>
      <c r="AD1048" s="18" t="str">
        <f t="shared" si="415"/>
        <v/>
      </c>
      <c r="AE1048" s="19" t="str">
        <f>IF($B1048&gt;$C$1,"",p_2*$Q1047*($S1047/$W1047)+p_3*$Q1047*($T1047/$W1047))</f>
        <v/>
      </c>
      <c r="AF1048" s="17" t="str">
        <f>IF($B1048&gt;$C$1,"",p_4*$R1047)</f>
        <v/>
      </c>
      <c r="AG1048" s="17" t="str">
        <f>IF($B1048&gt;$C$1,"",p_5*$R1047)</f>
        <v/>
      </c>
      <c r="AH1048" s="18" t="str">
        <f t="shared" si="416"/>
        <v/>
      </c>
      <c r="AI1048" s="72"/>
      <c r="AJ1048" s="73"/>
      <c r="AK1048" s="73"/>
      <c r="AL1048" s="72"/>
      <c r="AM1048" s="73"/>
      <c r="AN1048" s="73">
        <f t="shared" si="417"/>
        <v>518</v>
      </c>
      <c r="AO1048" s="19" t="str">
        <f t="shared" ca="1" si="418"/>
        <v>-</v>
      </c>
      <c r="AP1048" s="17" t="str">
        <f t="shared" ca="1" si="419"/>
        <v>-</v>
      </c>
      <c r="AQ1048" s="17" t="str">
        <f t="shared" ca="1" si="420"/>
        <v>-</v>
      </c>
      <c r="AR1048" s="66" t="str">
        <f t="shared" ca="1" si="421"/>
        <v>-</v>
      </c>
    </row>
    <row r="1049" spans="1:44" s="1" customFormat="1" ht="12" x14ac:dyDescent="0.35">
      <c r="A1049" s="84"/>
      <c r="B1049" s="40" t="str">
        <f t="shared" si="401"/>
        <v/>
      </c>
      <c r="C1049" s="41" t="str">
        <f t="shared" si="402"/>
        <v/>
      </c>
      <c r="D1049" s="28">
        <f>'I Disease Parameters'!$E$6/(1000*365)</f>
        <v>2.4383561643835616E-5</v>
      </c>
      <c r="E1049" s="28">
        <f>'I Disease Parameters'!$E$7/(1000*365)</f>
        <v>1.3698630136986302E-5</v>
      </c>
      <c r="F1049" s="27">
        <f>(1-'I Disease Parameters'!$E$8)/'I Disease Parameters'!$E$10</f>
        <v>0.16200000000000001</v>
      </c>
      <c r="G1049" s="27">
        <f>'I Disease Parameters'!$E$8/'I Disease Parameters'!$E$11</f>
        <v>3.7999999999999999E-2</v>
      </c>
      <c r="H1049" s="27">
        <f>1/'I Disease Parameters'!$E$12</f>
        <v>0.05</v>
      </c>
      <c r="I1049" s="27">
        <f>'I Disease Parameters'!$E$9/'I Disease Parameters'!$E$14</f>
        <v>0</v>
      </c>
      <c r="J1049" s="82">
        <f t="shared" si="422"/>
        <v>2.9622548171950012</v>
      </c>
      <c r="K1049" s="60">
        <f t="shared" si="423"/>
        <v>0.96147505943347544</v>
      </c>
      <c r="L1049" s="30">
        <f t="shared" si="424"/>
        <v>0.98499999999999999</v>
      </c>
      <c r="M1049" s="27">
        <f>J1049/'I Disease Parameters'!$E$12</f>
        <v>0.14811274085975007</v>
      </c>
      <c r="N1049" s="27">
        <f>K1049/'I Disease Parameters'!$E$13</f>
        <v>4.8073752971673774E-2</v>
      </c>
      <c r="O1049" s="27">
        <f>L1049/'I Disease Parameters'!$E$13</f>
        <v>4.9250000000000002E-2</v>
      </c>
      <c r="P1049" s="27">
        <f>(1-L1049)/'I Disease Parameters'!$E$13</f>
        <v>7.5000000000000067E-4</v>
      </c>
      <c r="Q1049" s="19" t="str">
        <f t="shared" si="403"/>
        <v/>
      </c>
      <c r="R1049" s="17" t="str">
        <f t="shared" si="404"/>
        <v/>
      </c>
      <c r="S1049" s="17" t="str">
        <f t="shared" si="405"/>
        <v/>
      </c>
      <c r="T1049" s="17" t="str">
        <f t="shared" si="406"/>
        <v/>
      </c>
      <c r="U1049" s="17" t="str">
        <f t="shared" si="407"/>
        <v/>
      </c>
      <c r="V1049" s="17" t="str">
        <f t="shared" si="408"/>
        <v/>
      </c>
      <c r="W1049" s="17" t="str">
        <f t="shared" si="409"/>
        <v/>
      </c>
      <c r="X1049" s="18" t="str">
        <f t="shared" si="400"/>
        <v/>
      </c>
      <c r="Y1049" s="17" t="str">
        <f t="shared" si="410"/>
        <v/>
      </c>
      <c r="Z1049" s="17" t="str">
        <f t="shared" si="411"/>
        <v/>
      </c>
      <c r="AA1049" s="17" t="str">
        <f t="shared" si="412"/>
        <v/>
      </c>
      <c r="AB1049" s="17" t="str">
        <f t="shared" si="413"/>
        <v/>
      </c>
      <c r="AC1049" s="17" t="str">
        <f t="shared" si="414"/>
        <v/>
      </c>
      <c r="AD1049" s="18" t="str">
        <f t="shared" si="415"/>
        <v/>
      </c>
      <c r="AE1049" s="19" t="str">
        <f>IF($B1049&gt;$C$1,"",p_2*$Q1048*($S1048/$W1048)+p_3*$Q1048*($T1048/$W1048))</f>
        <v/>
      </c>
      <c r="AF1049" s="17" t="str">
        <f>IF($B1049&gt;$C$1,"",p_4*$R1048)</f>
        <v/>
      </c>
      <c r="AG1049" s="17" t="str">
        <f>IF($B1049&gt;$C$1,"",p_5*$R1048)</f>
        <v/>
      </c>
      <c r="AH1049" s="18" t="str">
        <f t="shared" si="416"/>
        <v/>
      </c>
      <c r="AI1049" s="72"/>
      <c r="AJ1049" s="73"/>
      <c r="AK1049" s="73"/>
      <c r="AL1049" s="72"/>
      <c r="AM1049" s="73"/>
      <c r="AN1049" s="73">
        <f t="shared" si="417"/>
        <v>518</v>
      </c>
      <c r="AO1049" s="19" t="str">
        <f t="shared" ca="1" si="418"/>
        <v>-</v>
      </c>
      <c r="AP1049" s="17" t="str">
        <f t="shared" ca="1" si="419"/>
        <v>-</v>
      </c>
      <c r="AQ1049" s="17" t="str">
        <f t="shared" ca="1" si="420"/>
        <v>-</v>
      </c>
      <c r="AR1049" s="66" t="str">
        <f t="shared" ca="1" si="421"/>
        <v>-</v>
      </c>
    </row>
    <row r="1050" spans="1:44" s="1" customFormat="1" ht="12" x14ac:dyDescent="0.35">
      <c r="A1050" s="84"/>
      <c r="B1050" s="40" t="str">
        <f t="shared" si="401"/>
        <v/>
      </c>
      <c r="C1050" s="41" t="str">
        <f t="shared" si="402"/>
        <v/>
      </c>
      <c r="D1050" s="28">
        <f>'I Disease Parameters'!$E$6/(1000*365)</f>
        <v>2.4383561643835616E-5</v>
      </c>
      <c r="E1050" s="28">
        <f>'I Disease Parameters'!$E$7/(1000*365)</f>
        <v>1.3698630136986302E-5</v>
      </c>
      <c r="F1050" s="27">
        <f>(1-'I Disease Parameters'!$E$8)/'I Disease Parameters'!$E$10</f>
        <v>0.16200000000000001</v>
      </c>
      <c r="G1050" s="27">
        <f>'I Disease Parameters'!$E$8/'I Disease Parameters'!$E$11</f>
        <v>3.7999999999999999E-2</v>
      </c>
      <c r="H1050" s="27">
        <f>1/'I Disease Parameters'!$E$12</f>
        <v>0.05</v>
      </c>
      <c r="I1050" s="27">
        <f>'I Disease Parameters'!$E$9/'I Disease Parameters'!$E$14</f>
        <v>0</v>
      </c>
      <c r="J1050" s="82">
        <f t="shared" si="422"/>
        <v>2.9622548171950012</v>
      </c>
      <c r="K1050" s="60">
        <f t="shared" si="423"/>
        <v>0.96147505943347544</v>
      </c>
      <c r="L1050" s="30">
        <f t="shared" si="424"/>
        <v>0.98499999999999999</v>
      </c>
      <c r="M1050" s="27">
        <f>J1050/'I Disease Parameters'!$E$12</f>
        <v>0.14811274085975007</v>
      </c>
      <c r="N1050" s="27">
        <f>K1050/'I Disease Parameters'!$E$13</f>
        <v>4.8073752971673774E-2</v>
      </c>
      <c r="O1050" s="27">
        <f>L1050/'I Disease Parameters'!$E$13</f>
        <v>4.9250000000000002E-2</v>
      </c>
      <c r="P1050" s="27">
        <f>(1-L1050)/'I Disease Parameters'!$E$13</f>
        <v>7.5000000000000067E-4</v>
      </c>
      <c r="Q1050" s="19" t="str">
        <f t="shared" si="403"/>
        <v/>
      </c>
      <c r="R1050" s="17" t="str">
        <f t="shared" si="404"/>
        <v/>
      </c>
      <c r="S1050" s="17" t="str">
        <f t="shared" si="405"/>
        <v/>
      </c>
      <c r="T1050" s="17" t="str">
        <f t="shared" si="406"/>
        <v/>
      </c>
      <c r="U1050" s="17" t="str">
        <f t="shared" si="407"/>
        <v/>
      </c>
      <c r="V1050" s="17" t="str">
        <f t="shared" si="408"/>
        <v/>
      </c>
      <c r="W1050" s="17" t="str">
        <f t="shared" si="409"/>
        <v/>
      </c>
      <c r="X1050" s="18" t="str">
        <f t="shared" si="400"/>
        <v/>
      </c>
      <c r="Y1050" s="17" t="str">
        <f t="shared" si="410"/>
        <v/>
      </c>
      <c r="Z1050" s="17" t="str">
        <f t="shared" si="411"/>
        <v/>
      </c>
      <c r="AA1050" s="17" t="str">
        <f t="shared" si="412"/>
        <v/>
      </c>
      <c r="AB1050" s="17" t="str">
        <f t="shared" si="413"/>
        <v/>
      </c>
      <c r="AC1050" s="17" t="str">
        <f t="shared" si="414"/>
        <v/>
      </c>
      <c r="AD1050" s="18" t="str">
        <f t="shared" si="415"/>
        <v/>
      </c>
      <c r="AE1050" s="19" t="str">
        <f>IF($B1050&gt;$C$1,"",p_2*$Q1049*($S1049/$W1049)+p_3*$Q1049*($T1049/$W1049))</f>
        <v/>
      </c>
      <c r="AF1050" s="17" t="str">
        <f>IF($B1050&gt;$C$1,"",p_4*$R1049)</f>
        <v/>
      </c>
      <c r="AG1050" s="17" t="str">
        <f>IF($B1050&gt;$C$1,"",p_5*$R1049)</f>
        <v/>
      </c>
      <c r="AH1050" s="18" t="str">
        <f t="shared" si="416"/>
        <v/>
      </c>
      <c r="AI1050" s="72"/>
      <c r="AJ1050" s="73"/>
      <c r="AK1050" s="73"/>
      <c r="AL1050" s="72"/>
      <c r="AM1050" s="73"/>
      <c r="AN1050" s="73">
        <f t="shared" si="417"/>
        <v>518</v>
      </c>
      <c r="AO1050" s="19" t="str">
        <f t="shared" ca="1" si="418"/>
        <v>-</v>
      </c>
      <c r="AP1050" s="17" t="str">
        <f t="shared" ca="1" si="419"/>
        <v>-</v>
      </c>
      <c r="AQ1050" s="17" t="str">
        <f t="shared" ca="1" si="420"/>
        <v>-</v>
      </c>
      <c r="AR1050" s="66" t="str">
        <f t="shared" ca="1" si="421"/>
        <v>-</v>
      </c>
    </row>
    <row r="1051" spans="1:44" s="1" customFormat="1" ht="12" x14ac:dyDescent="0.35">
      <c r="A1051" s="84"/>
      <c r="B1051" s="40" t="str">
        <f t="shared" si="401"/>
        <v/>
      </c>
      <c r="C1051" s="41" t="str">
        <f t="shared" si="402"/>
        <v/>
      </c>
      <c r="D1051" s="28">
        <f>'I Disease Parameters'!$E$6/(1000*365)</f>
        <v>2.4383561643835616E-5</v>
      </c>
      <c r="E1051" s="28">
        <f>'I Disease Parameters'!$E$7/(1000*365)</f>
        <v>1.3698630136986302E-5</v>
      </c>
      <c r="F1051" s="27">
        <f>(1-'I Disease Parameters'!$E$8)/'I Disease Parameters'!$E$10</f>
        <v>0.16200000000000001</v>
      </c>
      <c r="G1051" s="27">
        <f>'I Disease Parameters'!$E$8/'I Disease Parameters'!$E$11</f>
        <v>3.7999999999999999E-2</v>
      </c>
      <c r="H1051" s="27">
        <f>1/'I Disease Parameters'!$E$12</f>
        <v>0.05</v>
      </c>
      <c r="I1051" s="27">
        <f>'I Disease Parameters'!$E$9/'I Disease Parameters'!$E$14</f>
        <v>0</v>
      </c>
      <c r="J1051" s="82">
        <f t="shared" si="422"/>
        <v>2.9622548171950012</v>
      </c>
      <c r="K1051" s="60">
        <f t="shared" si="423"/>
        <v>0.96147505943347544</v>
      </c>
      <c r="L1051" s="30">
        <f t="shared" si="424"/>
        <v>0.98499999999999999</v>
      </c>
      <c r="M1051" s="27">
        <f>J1051/'I Disease Parameters'!$E$12</f>
        <v>0.14811274085975007</v>
      </c>
      <c r="N1051" s="27">
        <f>K1051/'I Disease Parameters'!$E$13</f>
        <v>4.8073752971673774E-2</v>
      </c>
      <c r="O1051" s="27">
        <f>L1051/'I Disease Parameters'!$E$13</f>
        <v>4.9250000000000002E-2</v>
      </c>
      <c r="P1051" s="27">
        <f>(1-L1051)/'I Disease Parameters'!$E$13</f>
        <v>7.5000000000000067E-4</v>
      </c>
      <c r="Q1051" s="19" t="str">
        <f t="shared" si="403"/>
        <v/>
      </c>
      <c r="R1051" s="17" t="str">
        <f t="shared" si="404"/>
        <v/>
      </c>
      <c r="S1051" s="17" t="str">
        <f t="shared" si="405"/>
        <v/>
      </c>
      <c r="T1051" s="17" t="str">
        <f t="shared" si="406"/>
        <v/>
      </c>
      <c r="U1051" s="17" t="str">
        <f t="shared" si="407"/>
        <v/>
      </c>
      <c r="V1051" s="17" t="str">
        <f t="shared" si="408"/>
        <v/>
      </c>
      <c r="W1051" s="17" t="str">
        <f t="shared" si="409"/>
        <v/>
      </c>
      <c r="X1051" s="18" t="str">
        <f t="shared" si="400"/>
        <v/>
      </c>
      <c r="Y1051" s="17" t="str">
        <f t="shared" si="410"/>
        <v/>
      </c>
      <c r="Z1051" s="17" t="str">
        <f t="shared" si="411"/>
        <v/>
      </c>
      <c r="AA1051" s="17" t="str">
        <f t="shared" si="412"/>
        <v/>
      </c>
      <c r="AB1051" s="17" t="str">
        <f t="shared" si="413"/>
        <v/>
      </c>
      <c r="AC1051" s="17" t="str">
        <f t="shared" si="414"/>
        <v/>
      </c>
      <c r="AD1051" s="18" t="str">
        <f t="shared" si="415"/>
        <v/>
      </c>
      <c r="AE1051" s="19" t="str">
        <f>IF($B1051&gt;$C$1,"",p_2*$Q1050*($S1050/$W1050)+p_3*$Q1050*($T1050/$W1050))</f>
        <v/>
      </c>
      <c r="AF1051" s="17" t="str">
        <f>IF($B1051&gt;$C$1,"",p_4*$R1050)</f>
        <v/>
      </c>
      <c r="AG1051" s="17" t="str">
        <f>IF($B1051&gt;$C$1,"",p_5*$R1050)</f>
        <v/>
      </c>
      <c r="AH1051" s="18" t="str">
        <f t="shared" si="416"/>
        <v/>
      </c>
      <c r="AI1051" s="72"/>
      <c r="AJ1051" s="73"/>
      <c r="AK1051" s="73"/>
      <c r="AL1051" s="72"/>
      <c r="AM1051" s="73"/>
      <c r="AN1051" s="73">
        <f t="shared" si="417"/>
        <v>518</v>
      </c>
      <c r="AO1051" s="19" t="str">
        <f t="shared" ca="1" si="418"/>
        <v>-</v>
      </c>
      <c r="AP1051" s="17" t="str">
        <f t="shared" ca="1" si="419"/>
        <v>-</v>
      </c>
      <c r="AQ1051" s="17" t="str">
        <f t="shared" ca="1" si="420"/>
        <v>-</v>
      </c>
      <c r="AR1051" s="66" t="str">
        <f t="shared" ca="1" si="421"/>
        <v>-</v>
      </c>
    </row>
    <row r="1052" spans="1:44" s="1" customFormat="1" ht="12" x14ac:dyDescent="0.35">
      <c r="A1052" s="84"/>
      <c r="B1052" s="40" t="str">
        <f t="shared" si="401"/>
        <v/>
      </c>
      <c r="C1052" s="41" t="str">
        <f t="shared" si="402"/>
        <v/>
      </c>
      <c r="D1052" s="28">
        <f>'I Disease Parameters'!$E$6/(1000*365)</f>
        <v>2.4383561643835616E-5</v>
      </c>
      <c r="E1052" s="28">
        <f>'I Disease Parameters'!$E$7/(1000*365)</f>
        <v>1.3698630136986302E-5</v>
      </c>
      <c r="F1052" s="27">
        <f>(1-'I Disease Parameters'!$E$8)/'I Disease Parameters'!$E$10</f>
        <v>0.16200000000000001</v>
      </c>
      <c r="G1052" s="27">
        <f>'I Disease Parameters'!$E$8/'I Disease Parameters'!$E$11</f>
        <v>3.7999999999999999E-2</v>
      </c>
      <c r="H1052" s="27">
        <f>1/'I Disease Parameters'!$E$12</f>
        <v>0.05</v>
      </c>
      <c r="I1052" s="27">
        <f>'I Disease Parameters'!$E$9/'I Disease Parameters'!$E$14</f>
        <v>0</v>
      </c>
      <c r="J1052" s="82">
        <f t="shared" si="422"/>
        <v>2.9622548171950012</v>
      </c>
      <c r="K1052" s="60">
        <f t="shared" si="423"/>
        <v>0.96147505943347544</v>
      </c>
      <c r="L1052" s="30">
        <f t="shared" si="424"/>
        <v>0.98499999999999999</v>
      </c>
      <c r="M1052" s="27">
        <f>J1052/'I Disease Parameters'!$E$12</f>
        <v>0.14811274085975007</v>
      </c>
      <c r="N1052" s="27">
        <f>K1052/'I Disease Parameters'!$E$13</f>
        <v>4.8073752971673774E-2</v>
      </c>
      <c r="O1052" s="27">
        <f>L1052/'I Disease Parameters'!$E$13</f>
        <v>4.9250000000000002E-2</v>
      </c>
      <c r="P1052" s="27">
        <f>(1-L1052)/'I Disease Parameters'!$E$13</f>
        <v>7.5000000000000067E-4</v>
      </c>
      <c r="Q1052" s="19" t="str">
        <f t="shared" si="403"/>
        <v/>
      </c>
      <c r="R1052" s="17" t="str">
        <f t="shared" si="404"/>
        <v/>
      </c>
      <c r="S1052" s="17" t="str">
        <f t="shared" si="405"/>
        <v/>
      </c>
      <c r="T1052" s="17" t="str">
        <f t="shared" si="406"/>
        <v/>
      </c>
      <c r="U1052" s="17" t="str">
        <f t="shared" si="407"/>
        <v/>
      </c>
      <c r="V1052" s="17" t="str">
        <f t="shared" si="408"/>
        <v/>
      </c>
      <c r="W1052" s="17" t="str">
        <f t="shared" si="409"/>
        <v/>
      </c>
      <c r="X1052" s="18" t="str">
        <f t="shared" si="400"/>
        <v/>
      </c>
      <c r="Y1052" s="17" t="str">
        <f t="shared" si="410"/>
        <v/>
      </c>
      <c r="Z1052" s="17" t="str">
        <f t="shared" si="411"/>
        <v/>
      </c>
      <c r="AA1052" s="17" t="str">
        <f t="shared" si="412"/>
        <v/>
      </c>
      <c r="AB1052" s="17" t="str">
        <f t="shared" si="413"/>
        <v/>
      </c>
      <c r="AC1052" s="17" t="str">
        <f t="shared" si="414"/>
        <v/>
      </c>
      <c r="AD1052" s="18" t="str">
        <f t="shared" si="415"/>
        <v/>
      </c>
      <c r="AE1052" s="19" t="str">
        <f>IF($B1052&gt;$C$1,"",p_2*$Q1051*($S1051/$W1051)+p_3*$Q1051*($T1051/$W1051))</f>
        <v/>
      </c>
      <c r="AF1052" s="17" t="str">
        <f>IF($B1052&gt;$C$1,"",p_4*$R1051)</f>
        <v/>
      </c>
      <c r="AG1052" s="17" t="str">
        <f>IF($B1052&gt;$C$1,"",p_5*$R1051)</f>
        <v/>
      </c>
      <c r="AH1052" s="18" t="str">
        <f t="shared" si="416"/>
        <v/>
      </c>
      <c r="AI1052" s="72"/>
      <c r="AJ1052" s="73"/>
      <c r="AK1052" s="73"/>
      <c r="AL1052" s="72"/>
      <c r="AM1052" s="73"/>
      <c r="AN1052" s="73">
        <f t="shared" si="417"/>
        <v>518</v>
      </c>
      <c r="AO1052" s="19" t="str">
        <f t="shared" ca="1" si="418"/>
        <v>-</v>
      </c>
      <c r="AP1052" s="17" t="str">
        <f t="shared" ca="1" si="419"/>
        <v>-</v>
      </c>
      <c r="AQ1052" s="17" t="str">
        <f t="shared" ca="1" si="420"/>
        <v>-</v>
      </c>
      <c r="AR1052" s="66" t="str">
        <f t="shared" ca="1" si="421"/>
        <v>-</v>
      </c>
    </row>
    <row r="1053" spans="1:44" s="1" customFormat="1" ht="12" x14ac:dyDescent="0.35">
      <c r="A1053" s="84"/>
      <c r="B1053" s="40" t="str">
        <f t="shared" si="401"/>
        <v/>
      </c>
      <c r="C1053" s="41" t="str">
        <f t="shared" si="402"/>
        <v/>
      </c>
      <c r="D1053" s="28">
        <f>'I Disease Parameters'!$E$6/(1000*365)</f>
        <v>2.4383561643835616E-5</v>
      </c>
      <c r="E1053" s="28">
        <f>'I Disease Parameters'!$E$7/(1000*365)</f>
        <v>1.3698630136986302E-5</v>
      </c>
      <c r="F1053" s="27">
        <f>(1-'I Disease Parameters'!$E$8)/'I Disease Parameters'!$E$10</f>
        <v>0.16200000000000001</v>
      </c>
      <c r="G1053" s="27">
        <f>'I Disease Parameters'!$E$8/'I Disease Parameters'!$E$11</f>
        <v>3.7999999999999999E-2</v>
      </c>
      <c r="H1053" s="27">
        <f>1/'I Disease Parameters'!$E$12</f>
        <v>0.05</v>
      </c>
      <c r="I1053" s="27">
        <f>'I Disease Parameters'!$E$9/'I Disease Parameters'!$E$14</f>
        <v>0</v>
      </c>
      <c r="J1053" s="82">
        <f t="shared" si="422"/>
        <v>2.9622548171950012</v>
      </c>
      <c r="K1053" s="60">
        <f t="shared" si="423"/>
        <v>0.96147505943347544</v>
      </c>
      <c r="L1053" s="30">
        <f t="shared" si="424"/>
        <v>0.98499999999999999</v>
      </c>
      <c r="M1053" s="27">
        <f>J1053/'I Disease Parameters'!$E$12</f>
        <v>0.14811274085975007</v>
      </c>
      <c r="N1053" s="27">
        <f>K1053/'I Disease Parameters'!$E$13</f>
        <v>4.8073752971673774E-2</v>
      </c>
      <c r="O1053" s="27">
        <f>L1053/'I Disease Parameters'!$E$13</f>
        <v>4.9250000000000002E-2</v>
      </c>
      <c r="P1053" s="27">
        <f>(1-L1053)/'I Disease Parameters'!$E$13</f>
        <v>7.5000000000000067E-4</v>
      </c>
      <c r="Q1053" s="19" t="str">
        <f t="shared" si="403"/>
        <v/>
      </c>
      <c r="R1053" s="17" t="str">
        <f t="shared" si="404"/>
        <v/>
      </c>
      <c r="S1053" s="17" t="str">
        <f t="shared" si="405"/>
        <v/>
      </c>
      <c r="T1053" s="17" t="str">
        <f t="shared" si="406"/>
        <v/>
      </c>
      <c r="U1053" s="17" t="str">
        <f t="shared" si="407"/>
        <v/>
      </c>
      <c r="V1053" s="17" t="str">
        <f t="shared" si="408"/>
        <v/>
      </c>
      <c r="W1053" s="17" t="str">
        <f t="shared" si="409"/>
        <v/>
      </c>
      <c r="X1053" s="18" t="str">
        <f t="shared" si="400"/>
        <v/>
      </c>
      <c r="Y1053" s="17" t="str">
        <f t="shared" si="410"/>
        <v/>
      </c>
      <c r="Z1053" s="17" t="str">
        <f t="shared" si="411"/>
        <v/>
      </c>
      <c r="AA1053" s="17" t="str">
        <f t="shared" si="412"/>
        <v/>
      </c>
      <c r="AB1053" s="17" t="str">
        <f t="shared" si="413"/>
        <v/>
      </c>
      <c r="AC1053" s="17" t="str">
        <f t="shared" si="414"/>
        <v/>
      </c>
      <c r="AD1053" s="18" t="str">
        <f t="shared" si="415"/>
        <v/>
      </c>
      <c r="AE1053" s="19" t="str">
        <f>IF($B1053&gt;$C$1,"",p_2*$Q1052*($S1052/$W1052)+p_3*$Q1052*($T1052/$W1052))</f>
        <v/>
      </c>
      <c r="AF1053" s="17" t="str">
        <f>IF($B1053&gt;$C$1,"",p_4*$R1052)</f>
        <v/>
      </c>
      <c r="AG1053" s="17" t="str">
        <f>IF($B1053&gt;$C$1,"",p_5*$R1052)</f>
        <v/>
      </c>
      <c r="AH1053" s="18" t="str">
        <f t="shared" si="416"/>
        <v/>
      </c>
      <c r="AI1053" s="72"/>
      <c r="AJ1053" s="73"/>
      <c r="AK1053" s="73"/>
      <c r="AL1053" s="72"/>
      <c r="AM1053" s="73"/>
      <c r="AN1053" s="73">
        <f t="shared" si="417"/>
        <v>518</v>
      </c>
      <c r="AO1053" s="19" t="str">
        <f t="shared" ca="1" si="418"/>
        <v>-</v>
      </c>
      <c r="AP1053" s="17" t="str">
        <f t="shared" ca="1" si="419"/>
        <v>-</v>
      </c>
      <c r="AQ1053" s="17" t="str">
        <f t="shared" ca="1" si="420"/>
        <v>-</v>
      </c>
      <c r="AR1053" s="66" t="str">
        <f t="shared" ca="1" si="421"/>
        <v>-</v>
      </c>
    </row>
    <row r="1054" spans="1:44" s="1" customFormat="1" ht="12" x14ac:dyDescent="0.35">
      <c r="A1054" s="84"/>
      <c r="B1054" s="40" t="str">
        <f t="shared" si="401"/>
        <v/>
      </c>
      <c r="C1054" s="41" t="str">
        <f t="shared" si="402"/>
        <v/>
      </c>
      <c r="D1054" s="28">
        <f>'I Disease Parameters'!$E$6/(1000*365)</f>
        <v>2.4383561643835616E-5</v>
      </c>
      <c r="E1054" s="28">
        <f>'I Disease Parameters'!$E$7/(1000*365)</f>
        <v>1.3698630136986302E-5</v>
      </c>
      <c r="F1054" s="27">
        <f>(1-'I Disease Parameters'!$E$8)/'I Disease Parameters'!$E$10</f>
        <v>0.16200000000000001</v>
      </c>
      <c r="G1054" s="27">
        <f>'I Disease Parameters'!$E$8/'I Disease Parameters'!$E$11</f>
        <v>3.7999999999999999E-2</v>
      </c>
      <c r="H1054" s="27">
        <f>1/'I Disease Parameters'!$E$12</f>
        <v>0.05</v>
      </c>
      <c r="I1054" s="27">
        <f>'I Disease Parameters'!$E$9/'I Disease Parameters'!$E$14</f>
        <v>0</v>
      </c>
      <c r="J1054" s="82">
        <f t="shared" si="422"/>
        <v>2.9622548171950012</v>
      </c>
      <c r="K1054" s="60">
        <f t="shared" si="423"/>
        <v>0.96147505943347544</v>
      </c>
      <c r="L1054" s="30">
        <f t="shared" si="424"/>
        <v>0.98499999999999999</v>
      </c>
      <c r="M1054" s="27">
        <f>J1054/'I Disease Parameters'!$E$12</f>
        <v>0.14811274085975007</v>
      </c>
      <c r="N1054" s="27">
        <f>K1054/'I Disease Parameters'!$E$13</f>
        <v>4.8073752971673774E-2</v>
      </c>
      <c r="O1054" s="27">
        <f>L1054/'I Disease Parameters'!$E$13</f>
        <v>4.9250000000000002E-2</v>
      </c>
      <c r="P1054" s="27">
        <f>(1-L1054)/'I Disease Parameters'!$E$13</f>
        <v>7.5000000000000067E-4</v>
      </c>
      <c r="Q1054" s="19" t="str">
        <f t="shared" si="403"/>
        <v/>
      </c>
      <c r="R1054" s="17" t="str">
        <f t="shared" si="404"/>
        <v/>
      </c>
      <c r="S1054" s="17" t="str">
        <f t="shared" si="405"/>
        <v/>
      </c>
      <c r="T1054" s="17" t="str">
        <f t="shared" si="406"/>
        <v/>
      </c>
      <c r="U1054" s="17" t="str">
        <f t="shared" si="407"/>
        <v/>
      </c>
      <c r="V1054" s="17" t="str">
        <f t="shared" si="408"/>
        <v/>
      </c>
      <c r="W1054" s="17" t="str">
        <f t="shared" si="409"/>
        <v/>
      </c>
      <c r="X1054" s="18" t="str">
        <f t="shared" si="400"/>
        <v/>
      </c>
      <c r="Y1054" s="17" t="str">
        <f t="shared" si="410"/>
        <v/>
      </c>
      <c r="Z1054" s="17" t="str">
        <f t="shared" si="411"/>
        <v/>
      </c>
      <c r="AA1054" s="17" t="str">
        <f t="shared" si="412"/>
        <v/>
      </c>
      <c r="AB1054" s="17" t="str">
        <f t="shared" si="413"/>
        <v/>
      </c>
      <c r="AC1054" s="17" t="str">
        <f t="shared" si="414"/>
        <v/>
      </c>
      <c r="AD1054" s="18" t="str">
        <f t="shared" si="415"/>
        <v/>
      </c>
      <c r="AE1054" s="19" t="str">
        <f>IF($B1054&gt;$C$1,"",p_2*$Q1053*($S1053/$W1053)+p_3*$Q1053*($T1053/$W1053))</f>
        <v/>
      </c>
      <c r="AF1054" s="17" t="str">
        <f>IF($B1054&gt;$C$1,"",p_4*$R1053)</f>
        <v/>
      </c>
      <c r="AG1054" s="17" t="str">
        <f>IF($B1054&gt;$C$1,"",p_5*$R1053)</f>
        <v/>
      </c>
      <c r="AH1054" s="18" t="str">
        <f t="shared" si="416"/>
        <v/>
      </c>
      <c r="AI1054" s="72"/>
      <c r="AJ1054" s="73"/>
      <c r="AK1054" s="73"/>
      <c r="AL1054" s="72"/>
      <c r="AM1054" s="73"/>
      <c r="AN1054" s="73">
        <f t="shared" si="417"/>
        <v>518</v>
      </c>
      <c r="AO1054" s="19" t="str">
        <f t="shared" ca="1" si="418"/>
        <v>-</v>
      </c>
      <c r="AP1054" s="17" t="str">
        <f t="shared" ca="1" si="419"/>
        <v>-</v>
      </c>
      <c r="AQ1054" s="17" t="str">
        <f t="shared" ca="1" si="420"/>
        <v>-</v>
      </c>
      <c r="AR1054" s="66" t="str">
        <f t="shared" ca="1" si="421"/>
        <v>-</v>
      </c>
    </row>
    <row r="1055" spans="1:44" s="1" customFormat="1" ht="12" x14ac:dyDescent="0.35">
      <c r="A1055" s="84"/>
      <c r="B1055" s="40" t="str">
        <f t="shared" si="401"/>
        <v/>
      </c>
      <c r="C1055" s="41" t="str">
        <f t="shared" si="402"/>
        <v/>
      </c>
      <c r="D1055" s="28">
        <f>'I Disease Parameters'!$E$6/(1000*365)</f>
        <v>2.4383561643835616E-5</v>
      </c>
      <c r="E1055" s="28">
        <f>'I Disease Parameters'!$E$7/(1000*365)</f>
        <v>1.3698630136986302E-5</v>
      </c>
      <c r="F1055" s="27">
        <f>(1-'I Disease Parameters'!$E$8)/'I Disease Parameters'!$E$10</f>
        <v>0.16200000000000001</v>
      </c>
      <c r="G1055" s="27">
        <f>'I Disease Parameters'!$E$8/'I Disease Parameters'!$E$11</f>
        <v>3.7999999999999999E-2</v>
      </c>
      <c r="H1055" s="27">
        <f>1/'I Disease Parameters'!$E$12</f>
        <v>0.05</v>
      </c>
      <c r="I1055" s="27">
        <f>'I Disease Parameters'!$E$9/'I Disease Parameters'!$E$14</f>
        <v>0</v>
      </c>
      <c r="J1055" s="82">
        <f t="shared" si="422"/>
        <v>2.9622548171950012</v>
      </c>
      <c r="K1055" s="60">
        <f t="shared" si="423"/>
        <v>0.96147505943347544</v>
      </c>
      <c r="L1055" s="30">
        <f t="shared" si="424"/>
        <v>0.98499999999999999</v>
      </c>
      <c r="M1055" s="27">
        <f>J1055/'I Disease Parameters'!$E$12</f>
        <v>0.14811274085975007</v>
      </c>
      <c r="N1055" s="27">
        <f>K1055/'I Disease Parameters'!$E$13</f>
        <v>4.8073752971673774E-2</v>
      </c>
      <c r="O1055" s="27">
        <f>L1055/'I Disease Parameters'!$E$13</f>
        <v>4.9250000000000002E-2</v>
      </c>
      <c r="P1055" s="27">
        <f>(1-L1055)/'I Disease Parameters'!$E$13</f>
        <v>7.5000000000000067E-4</v>
      </c>
      <c r="Q1055" s="19" t="str">
        <f t="shared" si="403"/>
        <v/>
      </c>
      <c r="R1055" s="17" t="str">
        <f t="shared" si="404"/>
        <v/>
      </c>
      <c r="S1055" s="17" t="str">
        <f t="shared" si="405"/>
        <v/>
      </c>
      <c r="T1055" s="17" t="str">
        <f t="shared" si="406"/>
        <v/>
      </c>
      <c r="U1055" s="17" t="str">
        <f t="shared" si="407"/>
        <v/>
      </c>
      <c r="V1055" s="17" t="str">
        <f t="shared" si="408"/>
        <v/>
      </c>
      <c r="W1055" s="17" t="str">
        <f t="shared" si="409"/>
        <v/>
      </c>
      <c r="X1055" s="18" t="str">
        <f t="shared" si="400"/>
        <v/>
      </c>
      <c r="Y1055" s="17" t="str">
        <f t="shared" si="410"/>
        <v/>
      </c>
      <c r="Z1055" s="17" t="str">
        <f t="shared" si="411"/>
        <v/>
      </c>
      <c r="AA1055" s="17" t="str">
        <f t="shared" si="412"/>
        <v/>
      </c>
      <c r="AB1055" s="17" t="str">
        <f t="shared" si="413"/>
        <v/>
      </c>
      <c r="AC1055" s="17" t="str">
        <f t="shared" si="414"/>
        <v/>
      </c>
      <c r="AD1055" s="18" t="str">
        <f t="shared" si="415"/>
        <v/>
      </c>
      <c r="AE1055" s="19" t="str">
        <f>IF($B1055&gt;$C$1,"",p_2*$Q1054*($S1054/$W1054)+p_3*$Q1054*($T1054/$W1054))</f>
        <v/>
      </c>
      <c r="AF1055" s="17" t="str">
        <f>IF($B1055&gt;$C$1,"",p_4*$R1054)</f>
        <v/>
      </c>
      <c r="AG1055" s="17" t="str">
        <f>IF($B1055&gt;$C$1,"",p_5*$R1054)</f>
        <v/>
      </c>
      <c r="AH1055" s="18" t="str">
        <f t="shared" si="416"/>
        <v/>
      </c>
      <c r="AI1055" s="72"/>
      <c r="AJ1055" s="73"/>
      <c r="AK1055" s="73"/>
      <c r="AL1055" s="72"/>
      <c r="AM1055" s="73"/>
      <c r="AN1055" s="73">
        <f t="shared" si="417"/>
        <v>518</v>
      </c>
      <c r="AO1055" s="19" t="str">
        <f t="shared" ca="1" si="418"/>
        <v>-</v>
      </c>
      <c r="AP1055" s="17" t="str">
        <f t="shared" ca="1" si="419"/>
        <v>-</v>
      </c>
      <c r="AQ1055" s="17" t="str">
        <f t="shared" ca="1" si="420"/>
        <v>-</v>
      </c>
      <c r="AR1055" s="66" t="str">
        <f t="shared" ca="1" si="421"/>
        <v>-</v>
      </c>
    </row>
    <row r="1056" spans="1:44" s="1" customFormat="1" ht="12" x14ac:dyDescent="0.35">
      <c r="A1056" s="84"/>
      <c r="B1056" s="40" t="str">
        <f t="shared" si="401"/>
        <v/>
      </c>
      <c r="C1056" s="41" t="str">
        <f t="shared" si="402"/>
        <v/>
      </c>
      <c r="D1056" s="28">
        <f>'I Disease Parameters'!$E$6/(1000*365)</f>
        <v>2.4383561643835616E-5</v>
      </c>
      <c r="E1056" s="28">
        <f>'I Disease Parameters'!$E$7/(1000*365)</f>
        <v>1.3698630136986302E-5</v>
      </c>
      <c r="F1056" s="27">
        <f>(1-'I Disease Parameters'!$E$8)/'I Disease Parameters'!$E$10</f>
        <v>0.16200000000000001</v>
      </c>
      <c r="G1056" s="27">
        <f>'I Disease Parameters'!$E$8/'I Disease Parameters'!$E$11</f>
        <v>3.7999999999999999E-2</v>
      </c>
      <c r="H1056" s="27">
        <f>1/'I Disease Parameters'!$E$12</f>
        <v>0.05</v>
      </c>
      <c r="I1056" s="27">
        <f>'I Disease Parameters'!$E$9/'I Disease Parameters'!$E$14</f>
        <v>0</v>
      </c>
      <c r="J1056" s="82">
        <f t="shared" si="422"/>
        <v>2.9622548171950012</v>
      </c>
      <c r="K1056" s="60">
        <f t="shared" si="423"/>
        <v>0.96147505943347544</v>
      </c>
      <c r="L1056" s="30">
        <f t="shared" si="424"/>
        <v>0.98499999999999999</v>
      </c>
      <c r="M1056" s="27">
        <f>J1056/'I Disease Parameters'!$E$12</f>
        <v>0.14811274085975007</v>
      </c>
      <c r="N1056" s="27">
        <f>K1056/'I Disease Parameters'!$E$13</f>
        <v>4.8073752971673774E-2</v>
      </c>
      <c r="O1056" s="27">
        <f>L1056/'I Disease Parameters'!$E$13</f>
        <v>4.9250000000000002E-2</v>
      </c>
      <c r="P1056" s="27">
        <f>(1-L1056)/'I Disease Parameters'!$E$13</f>
        <v>7.5000000000000067E-4</v>
      </c>
      <c r="Q1056" s="19" t="str">
        <f t="shared" si="403"/>
        <v/>
      </c>
      <c r="R1056" s="17" t="str">
        <f t="shared" si="404"/>
        <v/>
      </c>
      <c r="S1056" s="17" t="str">
        <f t="shared" si="405"/>
        <v/>
      </c>
      <c r="T1056" s="17" t="str">
        <f t="shared" si="406"/>
        <v/>
      </c>
      <c r="U1056" s="17" t="str">
        <f t="shared" si="407"/>
        <v/>
      </c>
      <c r="V1056" s="17" t="str">
        <f t="shared" si="408"/>
        <v/>
      </c>
      <c r="W1056" s="17" t="str">
        <f t="shared" si="409"/>
        <v/>
      </c>
      <c r="X1056" s="18" t="str">
        <f t="shared" si="400"/>
        <v/>
      </c>
      <c r="Y1056" s="17" t="str">
        <f t="shared" si="410"/>
        <v/>
      </c>
      <c r="Z1056" s="17" t="str">
        <f t="shared" si="411"/>
        <v/>
      </c>
      <c r="AA1056" s="17" t="str">
        <f t="shared" si="412"/>
        <v/>
      </c>
      <c r="AB1056" s="17" t="str">
        <f t="shared" si="413"/>
        <v/>
      </c>
      <c r="AC1056" s="17" t="str">
        <f t="shared" si="414"/>
        <v/>
      </c>
      <c r="AD1056" s="18" t="str">
        <f t="shared" si="415"/>
        <v/>
      </c>
      <c r="AE1056" s="19" t="str">
        <f>IF($B1056&gt;$C$1,"",p_2*$Q1055*($S1055/$W1055)+p_3*$Q1055*($T1055/$W1055))</f>
        <v/>
      </c>
      <c r="AF1056" s="17" t="str">
        <f>IF($B1056&gt;$C$1,"",p_4*$R1055)</f>
        <v/>
      </c>
      <c r="AG1056" s="17" t="str">
        <f>IF($B1056&gt;$C$1,"",p_5*$R1055)</f>
        <v/>
      </c>
      <c r="AH1056" s="18" t="str">
        <f t="shared" si="416"/>
        <v/>
      </c>
      <c r="AI1056" s="72"/>
      <c r="AJ1056" s="73"/>
      <c r="AK1056" s="73"/>
      <c r="AL1056" s="72"/>
      <c r="AM1056" s="73"/>
      <c r="AN1056" s="73">
        <f t="shared" si="417"/>
        <v>518</v>
      </c>
      <c r="AO1056" s="19" t="str">
        <f t="shared" ca="1" si="418"/>
        <v>-</v>
      </c>
      <c r="AP1056" s="17" t="str">
        <f t="shared" ca="1" si="419"/>
        <v>-</v>
      </c>
      <c r="AQ1056" s="17" t="str">
        <f t="shared" ca="1" si="420"/>
        <v>-</v>
      </c>
      <c r="AR1056" s="66" t="str">
        <f t="shared" ca="1" si="421"/>
        <v>-</v>
      </c>
    </row>
    <row r="1057" spans="1:44" s="1" customFormat="1" ht="12" x14ac:dyDescent="0.35">
      <c r="A1057" s="84"/>
      <c r="B1057" s="40" t="str">
        <f t="shared" si="401"/>
        <v/>
      </c>
      <c r="C1057" s="41" t="str">
        <f t="shared" si="402"/>
        <v/>
      </c>
      <c r="D1057" s="28">
        <f>'I Disease Parameters'!$E$6/(1000*365)</f>
        <v>2.4383561643835616E-5</v>
      </c>
      <c r="E1057" s="28">
        <f>'I Disease Parameters'!$E$7/(1000*365)</f>
        <v>1.3698630136986302E-5</v>
      </c>
      <c r="F1057" s="27">
        <f>(1-'I Disease Parameters'!$E$8)/'I Disease Parameters'!$E$10</f>
        <v>0.16200000000000001</v>
      </c>
      <c r="G1057" s="27">
        <f>'I Disease Parameters'!$E$8/'I Disease Parameters'!$E$11</f>
        <v>3.7999999999999999E-2</v>
      </c>
      <c r="H1057" s="27">
        <f>1/'I Disease Parameters'!$E$12</f>
        <v>0.05</v>
      </c>
      <c r="I1057" s="27">
        <f>'I Disease Parameters'!$E$9/'I Disease Parameters'!$E$14</f>
        <v>0</v>
      </c>
      <c r="J1057" s="82">
        <f t="shared" si="422"/>
        <v>2.9622548171950012</v>
      </c>
      <c r="K1057" s="60">
        <f t="shared" si="423"/>
        <v>0.96147505943347544</v>
      </c>
      <c r="L1057" s="30">
        <f t="shared" si="424"/>
        <v>0.98499999999999999</v>
      </c>
      <c r="M1057" s="27">
        <f>J1057/'I Disease Parameters'!$E$12</f>
        <v>0.14811274085975007</v>
      </c>
      <c r="N1057" s="27">
        <f>K1057/'I Disease Parameters'!$E$13</f>
        <v>4.8073752971673774E-2</v>
      </c>
      <c r="O1057" s="27">
        <f>L1057/'I Disease Parameters'!$E$13</f>
        <v>4.9250000000000002E-2</v>
      </c>
      <c r="P1057" s="27">
        <f>(1-L1057)/'I Disease Parameters'!$E$13</f>
        <v>7.5000000000000067E-4</v>
      </c>
      <c r="Q1057" s="19" t="str">
        <f t="shared" si="403"/>
        <v/>
      </c>
      <c r="R1057" s="17" t="str">
        <f t="shared" si="404"/>
        <v/>
      </c>
      <c r="S1057" s="17" t="str">
        <f t="shared" si="405"/>
        <v/>
      </c>
      <c r="T1057" s="17" t="str">
        <f t="shared" si="406"/>
        <v/>
      </c>
      <c r="U1057" s="17" t="str">
        <f t="shared" si="407"/>
        <v/>
      </c>
      <c r="V1057" s="17" t="str">
        <f t="shared" si="408"/>
        <v/>
      </c>
      <c r="W1057" s="17" t="str">
        <f t="shared" si="409"/>
        <v/>
      </c>
      <c r="X1057" s="18" t="str">
        <f t="shared" si="400"/>
        <v/>
      </c>
      <c r="Y1057" s="17" t="str">
        <f t="shared" si="410"/>
        <v/>
      </c>
      <c r="Z1057" s="17" t="str">
        <f t="shared" si="411"/>
        <v/>
      </c>
      <c r="AA1057" s="17" t="str">
        <f t="shared" si="412"/>
        <v/>
      </c>
      <c r="AB1057" s="17" t="str">
        <f t="shared" si="413"/>
        <v/>
      </c>
      <c r="AC1057" s="17" t="str">
        <f t="shared" si="414"/>
        <v/>
      </c>
      <c r="AD1057" s="18" t="str">
        <f t="shared" si="415"/>
        <v/>
      </c>
      <c r="AE1057" s="19" t="str">
        <f>IF($B1057&gt;$C$1,"",p_2*$Q1056*($S1056/$W1056)+p_3*$Q1056*($T1056/$W1056))</f>
        <v/>
      </c>
      <c r="AF1057" s="17" t="str">
        <f>IF($B1057&gt;$C$1,"",p_4*$R1056)</f>
        <v/>
      </c>
      <c r="AG1057" s="17" t="str">
        <f>IF($B1057&gt;$C$1,"",p_5*$R1056)</f>
        <v/>
      </c>
      <c r="AH1057" s="18" t="str">
        <f t="shared" si="416"/>
        <v/>
      </c>
      <c r="AI1057" s="72"/>
      <c r="AJ1057" s="73"/>
      <c r="AK1057" s="73"/>
      <c r="AL1057" s="72"/>
      <c r="AM1057" s="73"/>
      <c r="AN1057" s="73">
        <f t="shared" si="417"/>
        <v>518</v>
      </c>
      <c r="AO1057" s="19" t="str">
        <f t="shared" ca="1" si="418"/>
        <v>-</v>
      </c>
      <c r="AP1057" s="17" t="str">
        <f t="shared" ca="1" si="419"/>
        <v>-</v>
      </c>
      <c r="AQ1057" s="17" t="str">
        <f t="shared" ca="1" si="420"/>
        <v>-</v>
      </c>
      <c r="AR1057" s="66" t="str">
        <f t="shared" ca="1" si="421"/>
        <v>-</v>
      </c>
    </row>
    <row r="1058" spans="1:44" s="1" customFormat="1" ht="12" x14ac:dyDescent="0.35">
      <c r="A1058" s="84"/>
      <c r="B1058" s="40" t="str">
        <f t="shared" si="401"/>
        <v/>
      </c>
      <c r="C1058" s="41" t="str">
        <f t="shared" si="402"/>
        <v/>
      </c>
      <c r="D1058" s="28">
        <f>'I Disease Parameters'!$E$6/(1000*365)</f>
        <v>2.4383561643835616E-5</v>
      </c>
      <c r="E1058" s="28">
        <f>'I Disease Parameters'!$E$7/(1000*365)</f>
        <v>1.3698630136986302E-5</v>
      </c>
      <c r="F1058" s="27">
        <f>(1-'I Disease Parameters'!$E$8)/'I Disease Parameters'!$E$10</f>
        <v>0.16200000000000001</v>
      </c>
      <c r="G1058" s="27">
        <f>'I Disease Parameters'!$E$8/'I Disease Parameters'!$E$11</f>
        <v>3.7999999999999999E-2</v>
      </c>
      <c r="H1058" s="27">
        <f>1/'I Disease Parameters'!$E$12</f>
        <v>0.05</v>
      </c>
      <c r="I1058" s="27">
        <f>'I Disease Parameters'!$E$9/'I Disease Parameters'!$E$14</f>
        <v>0</v>
      </c>
      <c r="J1058" s="82">
        <f t="shared" si="422"/>
        <v>2.9622548171950012</v>
      </c>
      <c r="K1058" s="60">
        <f t="shared" si="423"/>
        <v>0.96147505943347544</v>
      </c>
      <c r="L1058" s="30">
        <f t="shared" si="424"/>
        <v>0.98499999999999999</v>
      </c>
      <c r="M1058" s="27">
        <f>J1058/'I Disease Parameters'!$E$12</f>
        <v>0.14811274085975007</v>
      </c>
      <c r="N1058" s="27">
        <f>K1058/'I Disease Parameters'!$E$13</f>
        <v>4.8073752971673774E-2</v>
      </c>
      <c r="O1058" s="27">
        <f>L1058/'I Disease Parameters'!$E$13</f>
        <v>4.9250000000000002E-2</v>
      </c>
      <c r="P1058" s="27">
        <f>(1-L1058)/'I Disease Parameters'!$E$13</f>
        <v>7.5000000000000067E-4</v>
      </c>
      <c r="Q1058" s="19" t="str">
        <f t="shared" si="403"/>
        <v/>
      </c>
      <c r="R1058" s="17" t="str">
        <f t="shared" si="404"/>
        <v/>
      </c>
      <c r="S1058" s="17" t="str">
        <f t="shared" si="405"/>
        <v/>
      </c>
      <c r="T1058" s="17" t="str">
        <f t="shared" si="406"/>
        <v/>
      </c>
      <c r="U1058" s="17" t="str">
        <f t="shared" si="407"/>
        <v/>
      </c>
      <c r="V1058" s="17" t="str">
        <f t="shared" si="408"/>
        <v/>
      </c>
      <c r="W1058" s="17" t="str">
        <f t="shared" si="409"/>
        <v/>
      </c>
      <c r="X1058" s="18" t="str">
        <f t="shared" si="400"/>
        <v/>
      </c>
      <c r="Y1058" s="17" t="str">
        <f t="shared" si="410"/>
        <v/>
      </c>
      <c r="Z1058" s="17" t="str">
        <f t="shared" si="411"/>
        <v/>
      </c>
      <c r="AA1058" s="17" t="str">
        <f t="shared" si="412"/>
        <v/>
      </c>
      <c r="AB1058" s="17" t="str">
        <f t="shared" si="413"/>
        <v/>
      </c>
      <c r="AC1058" s="17" t="str">
        <f t="shared" si="414"/>
        <v/>
      </c>
      <c r="AD1058" s="18" t="str">
        <f t="shared" si="415"/>
        <v/>
      </c>
      <c r="AE1058" s="19" t="str">
        <f>IF($B1058&gt;$C$1,"",p_2*$Q1057*($S1057/$W1057)+p_3*$Q1057*($T1057/$W1057))</f>
        <v/>
      </c>
      <c r="AF1058" s="17" t="str">
        <f>IF($B1058&gt;$C$1,"",p_4*$R1057)</f>
        <v/>
      </c>
      <c r="AG1058" s="17" t="str">
        <f>IF($B1058&gt;$C$1,"",p_5*$R1057)</f>
        <v/>
      </c>
      <c r="AH1058" s="18" t="str">
        <f t="shared" si="416"/>
        <v/>
      </c>
      <c r="AI1058" s="72"/>
      <c r="AJ1058" s="73"/>
      <c r="AK1058" s="73"/>
      <c r="AL1058" s="72"/>
      <c r="AM1058" s="73"/>
      <c r="AN1058" s="73">
        <f t="shared" si="417"/>
        <v>518</v>
      </c>
      <c r="AO1058" s="19" t="str">
        <f t="shared" ca="1" si="418"/>
        <v>-</v>
      </c>
      <c r="AP1058" s="17" t="str">
        <f t="shared" ca="1" si="419"/>
        <v>-</v>
      </c>
      <c r="AQ1058" s="17" t="str">
        <f t="shared" ca="1" si="420"/>
        <v>-</v>
      </c>
      <c r="AR1058" s="66" t="str">
        <f t="shared" ca="1" si="421"/>
        <v>-</v>
      </c>
    </row>
    <row r="1059" spans="1:44" s="1" customFormat="1" ht="12" x14ac:dyDescent="0.35">
      <c r="A1059" s="84"/>
      <c r="B1059" s="40" t="str">
        <f t="shared" si="401"/>
        <v/>
      </c>
      <c r="C1059" s="41" t="str">
        <f t="shared" si="402"/>
        <v/>
      </c>
      <c r="D1059" s="28">
        <f>'I Disease Parameters'!$E$6/(1000*365)</f>
        <v>2.4383561643835616E-5</v>
      </c>
      <c r="E1059" s="28">
        <f>'I Disease Parameters'!$E$7/(1000*365)</f>
        <v>1.3698630136986302E-5</v>
      </c>
      <c r="F1059" s="27">
        <f>(1-'I Disease Parameters'!$E$8)/'I Disease Parameters'!$E$10</f>
        <v>0.16200000000000001</v>
      </c>
      <c r="G1059" s="27">
        <f>'I Disease Parameters'!$E$8/'I Disease Parameters'!$E$11</f>
        <v>3.7999999999999999E-2</v>
      </c>
      <c r="H1059" s="27">
        <f>1/'I Disease Parameters'!$E$12</f>
        <v>0.05</v>
      </c>
      <c r="I1059" s="27">
        <f>'I Disease Parameters'!$E$9/'I Disease Parameters'!$E$14</f>
        <v>0</v>
      </c>
      <c r="J1059" s="82">
        <f t="shared" si="422"/>
        <v>2.9622548171950012</v>
      </c>
      <c r="K1059" s="60">
        <f t="shared" si="423"/>
        <v>0.96147505943347544</v>
      </c>
      <c r="L1059" s="30">
        <f t="shared" si="424"/>
        <v>0.98499999999999999</v>
      </c>
      <c r="M1059" s="27">
        <f>J1059/'I Disease Parameters'!$E$12</f>
        <v>0.14811274085975007</v>
      </c>
      <c r="N1059" s="27">
        <f>K1059/'I Disease Parameters'!$E$13</f>
        <v>4.8073752971673774E-2</v>
      </c>
      <c r="O1059" s="27">
        <f>L1059/'I Disease Parameters'!$E$13</f>
        <v>4.9250000000000002E-2</v>
      </c>
      <c r="P1059" s="27">
        <f>(1-L1059)/'I Disease Parameters'!$E$13</f>
        <v>7.5000000000000067E-4</v>
      </c>
      <c r="Q1059" s="19" t="str">
        <f t="shared" si="403"/>
        <v/>
      </c>
      <c r="R1059" s="17" t="str">
        <f t="shared" si="404"/>
        <v/>
      </c>
      <c r="S1059" s="17" t="str">
        <f t="shared" si="405"/>
        <v/>
      </c>
      <c r="T1059" s="17" t="str">
        <f t="shared" si="406"/>
        <v/>
      </c>
      <c r="U1059" s="17" t="str">
        <f t="shared" si="407"/>
        <v/>
      </c>
      <c r="V1059" s="17" t="str">
        <f t="shared" si="408"/>
        <v/>
      </c>
      <c r="W1059" s="17" t="str">
        <f t="shared" si="409"/>
        <v/>
      </c>
      <c r="X1059" s="18" t="str">
        <f t="shared" si="400"/>
        <v/>
      </c>
      <c r="Y1059" s="17" t="str">
        <f t="shared" si="410"/>
        <v/>
      </c>
      <c r="Z1059" s="17" t="str">
        <f t="shared" si="411"/>
        <v/>
      </c>
      <c r="AA1059" s="17" t="str">
        <f t="shared" si="412"/>
        <v/>
      </c>
      <c r="AB1059" s="17" t="str">
        <f t="shared" si="413"/>
        <v/>
      </c>
      <c r="AC1059" s="17" t="str">
        <f t="shared" si="414"/>
        <v/>
      </c>
      <c r="AD1059" s="18" t="str">
        <f t="shared" si="415"/>
        <v/>
      </c>
      <c r="AE1059" s="19" t="str">
        <f>IF($B1059&gt;$C$1,"",p_2*$Q1058*($S1058/$W1058)+p_3*$Q1058*($T1058/$W1058))</f>
        <v/>
      </c>
      <c r="AF1059" s="17" t="str">
        <f>IF($B1059&gt;$C$1,"",p_4*$R1058)</f>
        <v/>
      </c>
      <c r="AG1059" s="17" t="str">
        <f>IF($B1059&gt;$C$1,"",p_5*$R1058)</f>
        <v/>
      </c>
      <c r="AH1059" s="18" t="str">
        <f t="shared" si="416"/>
        <v/>
      </c>
      <c r="AI1059" s="72"/>
      <c r="AJ1059" s="73"/>
      <c r="AK1059" s="73"/>
      <c r="AL1059" s="72"/>
      <c r="AM1059" s="73"/>
      <c r="AN1059" s="73">
        <f t="shared" si="417"/>
        <v>518</v>
      </c>
      <c r="AO1059" s="19" t="str">
        <f t="shared" ca="1" si="418"/>
        <v>-</v>
      </c>
      <c r="AP1059" s="17" t="str">
        <f t="shared" ca="1" si="419"/>
        <v>-</v>
      </c>
      <c r="AQ1059" s="17" t="str">
        <f t="shared" ca="1" si="420"/>
        <v>-</v>
      </c>
      <c r="AR1059" s="66" t="str">
        <f t="shared" ca="1" si="421"/>
        <v>-</v>
      </c>
    </row>
    <row r="1060" spans="1:44" s="1" customFormat="1" ht="12" x14ac:dyDescent="0.35">
      <c r="A1060" s="84"/>
      <c r="B1060" s="40" t="str">
        <f t="shared" si="401"/>
        <v/>
      </c>
      <c r="C1060" s="41" t="str">
        <f t="shared" si="402"/>
        <v/>
      </c>
      <c r="D1060" s="28">
        <f>'I Disease Parameters'!$E$6/(1000*365)</f>
        <v>2.4383561643835616E-5</v>
      </c>
      <c r="E1060" s="28">
        <f>'I Disease Parameters'!$E$7/(1000*365)</f>
        <v>1.3698630136986302E-5</v>
      </c>
      <c r="F1060" s="27">
        <f>(1-'I Disease Parameters'!$E$8)/'I Disease Parameters'!$E$10</f>
        <v>0.16200000000000001</v>
      </c>
      <c r="G1060" s="27">
        <f>'I Disease Parameters'!$E$8/'I Disease Parameters'!$E$11</f>
        <v>3.7999999999999999E-2</v>
      </c>
      <c r="H1060" s="27">
        <f>1/'I Disease Parameters'!$E$12</f>
        <v>0.05</v>
      </c>
      <c r="I1060" s="27">
        <f>'I Disease Parameters'!$E$9/'I Disease Parameters'!$E$14</f>
        <v>0</v>
      </c>
      <c r="J1060" s="82">
        <f t="shared" si="422"/>
        <v>2.9622548171950012</v>
      </c>
      <c r="K1060" s="60">
        <f t="shared" si="423"/>
        <v>0.96147505943347544</v>
      </c>
      <c r="L1060" s="30">
        <f t="shared" si="424"/>
        <v>0.98499999999999999</v>
      </c>
      <c r="M1060" s="27">
        <f>J1060/'I Disease Parameters'!$E$12</f>
        <v>0.14811274085975007</v>
      </c>
      <c r="N1060" s="27">
        <f>K1060/'I Disease Parameters'!$E$13</f>
        <v>4.8073752971673774E-2</v>
      </c>
      <c r="O1060" s="27">
        <f>L1060/'I Disease Parameters'!$E$13</f>
        <v>4.9250000000000002E-2</v>
      </c>
      <c r="P1060" s="27">
        <f>(1-L1060)/'I Disease Parameters'!$E$13</f>
        <v>7.5000000000000067E-4</v>
      </c>
      <c r="Q1060" s="19" t="str">
        <f t="shared" si="403"/>
        <v/>
      </c>
      <c r="R1060" s="17" t="str">
        <f t="shared" si="404"/>
        <v/>
      </c>
      <c r="S1060" s="17" t="str">
        <f t="shared" si="405"/>
        <v/>
      </c>
      <c r="T1060" s="17" t="str">
        <f t="shared" si="406"/>
        <v/>
      </c>
      <c r="U1060" s="17" t="str">
        <f t="shared" si="407"/>
        <v/>
      </c>
      <c r="V1060" s="17" t="str">
        <f t="shared" si="408"/>
        <v/>
      </c>
      <c r="W1060" s="17" t="str">
        <f t="shared" si="409"/>
        <v/>
      </c>
      <c r="X1060" s="18" t="str">
        <f t="shared" si="400"/>
        <v/>
      </c>
      <c r="Y1060" s="17" t="str">
        <f t="shared" si="410"/>
        <v/>
      </c>
      <c r="Z1060" s="17" t="str">
        <f t="shared" si="411"/>
        <v/>
      </c>
      <c r="AA1060" s="17" t="str">
        <f t="shared" si="412"/>
        <v/>
      </c>
      <c r="AB1060" s="17" t="str">
        <f t="shared" si="413"/>
        <v/>
      </c>
      <c r="AC1060" s="17" t="str">
        <f t="shared" si="414"/>
        <v/>
      </c>
      <c r="AD1060" s="18" t="str">
        <f t="shared" si="415"/>
        <v/>
      </c>
      <c r="AE1060" s="19" t="str">
        <f>IF($B1060&gt;$C$1,"",p_2*$Q1059*($S1059/$W1059)+p_3*$Q1059*($T1059/$W1059))</f>
        <v/>
      </c>
      <c r="AF1060" s="17" t="str">
        <f>IF($B1060&gt;$C$1,"",p_4*$R1059)</f>
        <v/>
      </c>
      <c r="AG1060" s="17" t="str">
        <f>IF($B1060&gt;$C$1,"",p_5*$R1059)</f>
        <v/>
      </c>
      <c r="AH1060" s="18" t="str">
        <f t="shared" si="416"/>
        <v/>
      </c>
      <c r="AI1060" s="72"/>
      <c r="AJ1060" s="73"/>
      <c r="AK1060" s="73"/>
      <c r="AL1060" s="72"/>
      <c r="AM1060" s="73"/>
      <c r="AN1060" s="73">
        <f t="shared" si="417"/>
        <v>518</v>
      </c>
      <c r="AO1060" s="19" t="str">
        <f t="shared" ca="1" si="418"/>
        <v>-</v>
      </c>
      <c r="AP1060" s="17" t="str">
        <f t="shared" ca="1" si="419"/>
        <v>-</v>
      </c>
      <c r="AQ1060" s="17" t="str">
        <f t="shared" ca="1" si="420"/>
        <v>-</v>
      </c>
      <c r="AR1060" s="66" t="str">
        <f t="shared" ca="1" si="421"/>
        <v>-</v>
      </c>
    </row>
    <row r="1061" spans="1:44" s="1" customFormat="1" ht="12" x14ac:dyDescent="0.35">
      <c r="A1061" s="84"/>
      <c r="B1061" s="40" t="str">
        <f t="shared" si="401"/>
        <v/>
      </c>
      <c r="C1061" s="41" t="str">
        <f t="shared" si="402"/>
        <v/>
      </c>
      <c r="D1061" s="28">
        <f>'I Disease Parameters'!$E$6/(1000*365)</f>
        <v>2.4383561643835616E-5</v>
      </c>
      <c r="E1061" s="28">
        <f>'I Disease Parameters'!$E$7/(1000*365)</f>
        <v>1.3698630136986302E-5</v>
      </c>
      <c r="F1061" s="27">
        <f>(1-'I Disease Parameters'!$E$8)/'I Disease Parameters'!$E$10</f>
        <v>0.16200000000000001</v>
      </c>
      <c r="G1061" s="27">
        <f>'I Disease Parameters'!$E$8/'I Disease Parameters'!$E$11</f>
        <v>3.7999999999999999E-2</v>
      </c>
      <c r="H1061" s="27">
        <f>1/'I Disease Parameters'!$E$12</f>
        <v>0.05</v>
      </c>
      <c r="I1061" s="27">
        <f>'I Disease Parameters'!$E$9/'I Disease Parameters'!$E$14</f>
        <v>0</v>
      </c>
      <c r="J1061" s="82">
        <f t="shared" si="422"/>
        <v>2.9622548171950012</v>
      </c>
      <c r="K1061" s="60">
        <f t="shared" si="423"/>
        <v>0.96147505943347544</v>
      </c>
      <c r="L1061" s="30">
        <f t="shared" si="424"/>
        <v>0.98499999999999999</v>
      </c>
      <c r="M1061" s="27">
        <f>J1061/'I Disease Parameters'!$E$12</f>
        <v>0.14811274085975007</v>
      </c>
      <c r="N1061" s="27">
        <f>K1061/'I Disease Parameters'!$E$13</f>
        <v>4.8073752971673774E-2</v>
      </c>
      <c r="O1061" s="27">
        <f>L1061/'I Disease Parameters'!$E$13</f>
        <v>4.9250000000000002E-2</v>
      </c>
      <c r="P1061" s="27">
        <f>(1-L1061)/'I Disease Parameters'!$E$13</f>
        <v>7.5000000000000067E-4</v>
      </c>
      <c r="Q1061" s="19" t="str">
        <f t="shared" si="403"/>
        <v/>
      </c>
      <c r="R1061" s="17" t="str">
        <f t="shared" si="404"/>
        <v/>
      </c>
      <c r="S1061" s="17" t="str">
        <f t="shared" si="405"/>
        <v/>
      </c>
      <c r="T1061" s="17" t="str">
        <f t="shared" si="406"/>
        <v/>
      </c>
      <c r="U1061" s="17" t="str">
        <f t="shared" si="407"/>
        <v/>
      </c>
      <c r="V1061" s="17" t="str">
        <f t="shared" si="408"/>
        <v/>
      </c>
      <c r="W1061" s="17" t="str">
        <f t="shared" si="409"/>
        <v/>
      </c>
      <c r="X1061" s="18" t="str">
        <f t="shared" si="400"/>
        <v/>
      </c>
      <c r="Y1061" s="17" t="str">
        <f t="shared" si="410"/>
        <v/>
      </c>
      <c r="Z1061" s="17" t="str">
        <f t="shared" si="411"/>
        <v/>
      </c>
      <c r="AA1061" s="17" t="str">
        <f t="shared" si="412"/>
        <v/>
      </c>
      <c r="AB1061" s="17" t="str">
        <f t="shared" si="413"/>
        <v/>
      </c>
      <c r="AC1061" s="17" t="str">
        <f t="shared" si="414"/>
        <v/>
      </c>
      <c r="AD1061" s="18" t="str">
        <f t="shared" si="415"/>
        <v/>
      </c>
      <c r="AE1061" s="19" t="str">
        <f>IF($B1061&gt;$C$1,"",p_2*$Q1060*($S1060/$W1060)+p_3*$Q1060*($T1060/$W1060))</f>
        <v/>
      </c>
      <c r="AF1061" s="17" t="str">
        <f>IF($B1061&gt;$C$1,"",p_4*$R1060)</f>
        <v/>
      </c>
      <c r="AG1061" s="17" t="str">
        <f>IF($B1061&gt;$C$1,"",p_5*$R1060)</f>
        <v/>
      </c>
      <c r="AH1061" s="18" t="str">
        <f t="shared" si="416"/>
        <v/>
      </c>
      <c r="AI1061" s="72"/>
      <c r="AJ1061" s="73"/>
      <c r="AK1061" s="73"/>
      <c r="AL1061" s="72"/>
      <c r="AM1061" s="73"/>
      <c r="AN1061" s="73">
        <f t="shared" si="417"/>
        <v>518</v>
      </c>
      <c r="AO1061" s="19" t="str">
        <f t="shared" ca="1" si="418"/>
        <v>-</v>
      </c>
      <c r="AP1061" s="17" t="str">
        <f t="shared" ca="1" si="419"/>
        <v>-</v>
      </c>
      <c r="AQ1061" s="17" t="str">
        <f t="shared" ca="1" si="420"/>
        <v>-</v>
      </c>
      <c r="AR1061" s="66" t="str">
        <f t="shared" ca="1" si="421"/>
        <v>-</v>
      </c>
    </row>
    <row r="1062" spans="1:44" s="1" customFormat="1" ht="12" x14ac:dyDescent="0.35">
      <c r="A1062" s="84"/>
      <c r="B1062" s="40" t="str">
        <f t="shared" si="401"/>
        <v/>
      </c>
      <c r="C1062" s="41" t="str">
        <f t="shared" si="402"/>
        <v/>
      </c>
      <c r="D1062" s="28">
        <f>'I Disease Parameters'!$E$6/(1000*365)</f>
        <v>2.4383561643835616E-5</v>
      </c>
      <c r="E1062" s="28">
        <f>'I Disease Parameters'!$E$7/(1000*365)</f>
        <v>1.3698630136986302E-5</v>
      </c>
      <c r="F1062" s="27">
        <f>(1-'I Disease Parameters'!$E$8)/'I Disease Parameters'!$E$10</f>
        <v>0.16200000000000001</v>
      </c>
      <c r="G1062" s="27">
        <f>'I Disease Parameters'!$E$8/'I Disease Parameters'!$E$11</f>
        <v>3.7999999999999999E-2</v>
      </c>
      <c r="H1062" s="27">
        <f>1/'I Disease Parameters'!$E$12</f>
        <v>0.05</v>
      </c>
      <c r="I1062" s="27">
        <f>'I Disease Parameters'!$E$9/'I Disease Parameters'!$E$14</f>
        <v>0</v>
      </c>
      <c r="J1062" s="82">
        <f t="shared" si="422"/>
        <v>2.9622548171950012</v>
      </c>
      <c r="K1062" s="60">
        <f t="shared" si="423"/>
        <v>0.96147505943347544</v>
      </c>
      <c r="L1062" s="30">
        <f t="shared" si="424"/>
        <v>0.98499999999999999</v>
      </c>
      <c r="M1062" s="27">
        <f>J1062/'I Disease Parameters'!$E$12</f>
        <v>0.14811274085975007</v>
      </c>
      <c r="N1062" s="27">
        <f>K1062/'I Disease Parameters'!$E$13</f>
        <v>4.8073752971673774E-2</v>
      </c>
      <c r="O1062" s="27">
        <f>L1062/'I Disease Parameters'!$E$13</f>
        <v>4.9250000000000002E-2</v>
      </c>
      <c r="P1062" s="27">
        <f>(1-L1062)/'I Disease Parameters'!$E$13</f>
        <v>7.5000000000000067E-4</v>
      </c>
      <c r="Q1062" s="19" t="str">
        <f t="shared" si="403"/>
        <v/>
      </c>
      <c r="R1062" s="17" t="str">
        <f t="shared" si="404"/>
        <v/>
      </c>
      <c r="S1062" s="17" t="str">
        <f t="shared" si="405"/>
        <v/>
      </c>
      <c r="T1062" s="17" t="str">
        <f t="shared" si="406"/>
        <v/>
      </c>
      <c r="U1062" s="17" t="str">
        <f t="shared" si="407"/>
        <v/>
      </c>
      <c r="V1062" s="17" t="str">
        <f t="shared" si="408"/>
        <v/>
      </c>
      <c r="W1062" s="17" t="str">
        <f t="shared" si="409"/>
        <v/>
      </c>
      <c r="X1062" s="18" t="str">
        <f t="shared" si="400"/>
        <v/>
      </c>
      <c r="Y1062" s="17" t="str">
        <f t="shared" si="410"/>
        <v/>
      </c>
      <c r="Z1062" s="17" t="str">
        <f t="shared" si="411"/>
        <v/>
      </c>
      <c r="AA1062" s="17" t="str">
        <f t="shared" si="412"/>
        <v/>
      </c>
      <c r="AB1062" s="17" t="str">
        <f t="shared" si="413"/>
        <v/>
      </c>
      <c r="AC1062" s="17" t="str">
        <f t="shared" si="414"/>
        <v/>
      </c>
      <c r="AD1062" s="18" t="str">
        <f t="shared" si="415"/>
        <v/>
      </c>
      <c r="AE1062" s="19" t="str">
        <f>IF($B1062&gt;$C$1,"",p_2*$Q1061*($S1061/$W1061)+p_3*$Q1061*($T1061/$W1061))</f>
        <v/>
      </c>
      <c r="AF1062" s="17" t="str">
        <f>IF($B1062&gt;$C$1,"",p_4*$R1061)</f>
        <v/>
      </c>
      <c r="AG1062" s="17" t="str">
        <f>IF($B1062&gt;$C$1,"",p_5*$R1061)</f>
        <v/>
      </c>
      <c r="AH1062" s="18" t="str">
        <f t="shared" si="416"/>
        <v/>
      </c>
      <c r="AI1062" s="72"/>
      <c r="AJ1062" s="73"/>
      <c r="AK1062" s="73"/>
      <c r="AL1062" s="72"/>
      <c r="AM1062" s="73"/>
      <c r="AN1062" s="73">
        <f t="shared" si="417"/>
        <v>518</v>
      </c>
      <c r="AO1062" s="19" t="str">
        <f t="shared" ca="1" si="418"/>
        <v>-</v>
      </c>
      <c r="AP1062" s="17" t="str">
        <f t="shared" ca="1" si="419"/>
        <v>-</v>
      </c>
      <c r="AQ1062" s="17" t="str">
        <f t="shared" ca="1" si="420"/>
        <v>-</v>
      </c>
      <c r="AR1062" s="66" t="str">
        <f t="shared" ca="1" si="421"/>
        <v>-</v>
      </c>
    </row>
    <row r="1063" spans="1:44" s="1" customFormat="1" ht="12" x14ac:dyDescent="0.35">
      <c r="A1063" s="84"/>
      <c r="B1063" s="40" t="str">
        <f t="shared" si="401"/>
        <v/>
      </c>
      <c r="C1063" s="41" t="str">
        <f t="shared" si="402"/>
        <v/>
      </c>
      <c r="D1063" s="28">
        <f>'I Disease Parameters'!$E$6/(1000*365)</f>
        <v>2.4383561643835616E-5</v>
      </c>
      <c r="E1063" s="28">
        <f>'I Disease Parameters'!$E$7/(1000*365)</f>
        <v>1.3698630136986302E-5</v>
      </c>
      <c r="F1063" s="27">
        <f>(1-'I Disease Parameters'!$E$8)/'I Disease Parameters'!$E$10</f>
        <v>0.16200000000000001</v>
      </c>
      <c r="G1063" s="27">
        <f>'I Disease Parameters'!$E$8/'I Disease Parameters'!$E$11</f>
        <v>3.7999999999999999E-2</v>
      </c>
      <c r="H1063" s="27">
        <f>1/'I Disease Parameters'!$E$12</f>
        <v>0.05</v>
      </c>
      <c r="I1063" s="27">
        <f>'I Disease Parameters'!$E$9/'I Disease Parameters'!$E$14</f>
        <v>0</v>
      </c>
      <c r="J1063" s="82">
        <f t="shared" si="422"/>
        <v>2.9622548171950012</v>
      </c>
      <c r="K1063" s="60">
        <f t="shared" si="423"/>
        <v>0.96147505943347544</v>
      </c>
      <c r="L1063" s="30">
        <f t="shared" si="424"/>
        <v>0.98499999999999999</v>
      </c>
      <c r="M1063" s="27">
        <f>J1063/'I Disease Parameters'!$E$12</f>
        <v>0.14811274085975007</v>
      </c>
      <c r="N1063" s="27">
        <f>K1063/'I Disease Parameters'!$E$13</f>
        <v>4.8073752971673774E-2</v>
      </c>
      <c r="O1063" s="27">
        <f>L1063/'I Disease Parameters'!$E$13</f>
        <v>4.9250000000000002E-2</v>
      </c>
      <c r="P1063" s="27">
        <f>(1-L1063)/'I Disease Parameters'!$E$13</f>
        <v>7.5000000000000067E-4</v>
      </c>
      <c r="Q1063" s="19" t="str">
        <f t="shared" si="403"/>
        <v/>
      </c>
      <c r="R1063" s="17" t="str">
        <f t="shared" si="404"/>
        <v/>
      </c>
      <c r="S1063" s="17" t="str">
        <f t="shared" si="405"/>
        <v/>
      </c>
      <c r="T1063" s="17" t="str">
        <f t="shared" si="406"/>
        <v/>
      </c>
      <c r="U1063" s="17" t="str">
        <f t="shared" si="407"/>
        <v/>
      </c>
      <c r="V1063" s="17" t="str">
        <f t="shared" si="408"/>
        <v/>
      </c>
      <c r="W1063" s="17" t="str">
        <f t="shared" si="409"/>
        <v/>
      </c>
      <c r="X1063" s="18" t="str">
        <f t="shared" si="400"/>
        <v/>
      </c>
      <c r="Y1063" s="17" t="str">
        <f t="shared" si="410"/>
        <v/>
      </c>
      <c r="Z1063" s="17" t="str">
        <f t="shared" si="411"/>
        <v/>
      </c>
      <c r="AA1063" s="17" t="str">
        <f t="shared" si="412"/>
        <v/>
      </c>
      <c r="AB1063" s="17" t="str">
        <f t="shared" si="413"/>
        <v/>
      </c>
      <c r="AC1063" s="17" t="str">
        <f t="shared" si="414"/>
        <v/>
      </c>
      <c r="AD1063" s="18" t="str">
        <f t="shared" si="415"/>
        <v/>
      </c>
      <c r="AE1063" s="19" t="str">
        <f>IF($B1063&gt;$C$1,"",p_2*$Q1062*($S1062/$W1062)+p_3*$Q1062*($T1062/$W1062))</f>
        <v/>
      </c>
      <c r="AF1063" s="17" t="str">
        <f>IF($B1063&gt;$C$1,"",p_4*$R1062)</f>
        <v/>
      </c>
      <c r="AG1063" s="17" t="str">
        <f>IF($B1063&gt;$C$1,"",p_5*$R1062)</f>
        <v/>
      </c>
      <c r="AH1063" s="18" t="str">
        <f t="shared" si="416"/>
        <v/>
      </c>
      <c r="AI1063" s="72"/>
      <c r="AJ1063" s="73"/>
      <c r="AK1063" s="73"/>
      <c r="AL1063" s="72"/>
      <c r="AM1063" s="73"/>
      <c r="AN1063" s="73">
        <f t="shared" si="417"/>
        <v>518</v>
      </c>
      <c r="AO1063" s="19" t="str">
        <f t="shared" ca="1" si="418"/>
        <v>-</v>
      </c>
      <c r="AP1063" s="17" t="str">
        <f t="shared" ca="1" si="419"/>
        <v>-</v>
      </c>
      <c r="AQ1063" s="17" t="str">
        <f t="shared" ca="1" si="420"/>
        <v>-</v>
      </c>
      <c r="AR1063" s="66" t="str">
        <f t="shared" ca="1" si="421"/>
        <v>-</v>
      </c>
    </row>
    <row r="1064" spans="1:44" s="1" customFormat="1" ht="12" x14ac:dyDescent="0.35">
      <c r="A1064" s="84"/>
      <c r="B1064" s="40" t="str">
        <f t="shared" si="401"/>
        <v/>
      </c>
      <c r="C1064" s="41" t="str">
        <f t="shared" si="402"/>
        <v/>
      </c>
      <c r="D1064" s="28">
        <f>'I Disease Parameters'!$E$6/(1000*365)</f>
        <v>2.4383561643835616E-5</v>
      </c>
      <c r="E1064" s="28">
        <f>'I Disease Parameters'!$E$7/(1000*365)</f>
        <v>1.3698630136986302E-5</v>
      </c>
      <c r="F1064" s="27">
        <f>(1-'I Disease Parameters'!$E$8)/'I Disease Parameters'!$E$10</f>
        <v>0.16200000000000001</v>
      </c>
      <c r="G1064" s="27">
        <f>'I Disease Parameters'!$E$8/'I Disease Parameters'!$E$11</f>
        <v>3.7999999999999999E-2</v>
      </c>
      <c r="H1064" s="27">
        <f>1/'I Disease Parameters'!$E$12</f>
        <v>0.05</v>
      </c>
      <c r="I1064" s="27">
        <f>'I Disease Parameters'!$E$9/'I Disease Parameters'!$E$14</f>
        <v>0</v>
      </c>
      <c r="J1064" s="82">
        <f t="shared" si="422"/>
        <v>2.9622548171950012</v>
      </c>
      <c r="K1064" s="60">
        <f t="shared" si="423"/>
        <v>0.96147505943347544</v>
      </c>
      <c r="L1064" s="30">
        <f t="shared" si="424"/>
        <v>0.98499999999999999</v>
      </c>
      <c r="M1064" s="27">
        <f>J1064/'I Disease Parameters'!$E$12</f>
        <v>0.14811274085975007</v>
      </c>
      <c r="N1064" s="27">
        <f>K1064/'I Disease Parameters'!$E$13</f>
        <v>4.8073752971673774E-2</v>
      </c>
      <c r="O1064" s="27">
        <f>L1064/'I Disease Parameters'!$E$13</f>
        <v>4.9250000000000002E-2</v>
      </c>
      <c r="P1064" s="27">
        <f>(1-L1064)/'I Disease Parameters'!$E$13</f>
        <v>7.5000000000000067E-4</v>
      </c>
      <c r="Q1064" s="19" t="str">
        <f t="shared" si="403"/>
        <v/>
      </c>
      <c r="R1064" s="17" t="str">
        <f t="shared" si="404"/>
        <v/>
      </c>
      <c r="S1064" s="17" t="str">
        <f t="shared" si="405"/>
        <v/>
      </c>
      <c r="T1064" s="17" t="str">
        <f t="shared" si="406"/>
        <v/>
      </c>
      <c r="U1064" s="17" t="str">
        <f t="shared" si="407"/>
        <v/>
      </c>
      <c r="V1064" s="17" t="str">
        <f t="shared" si="408"/>
        <v/>
      </c>
      <c r="W1064" s="17" t="str">
        <f t="shared" si="409"/>
        <v/>
      </c>
      <c r="X1064" s="18" t="str">
        <f t="shared" si="400"/>
        <v/>
      </c>
      <c r="Y1064" s="17" t="str">
        <f t="shared" si="410"/>
        <v/>
      </c>
      <c r="Z1064" s="17" t="str">
        <f t="shared" si="411"/>
        <v/>
      </c>
      <c r="AA1064" s="17" t="str">
        <f t="shared" si="412"/>
        <v/>
      </c>
      <c r="AB1064" s="17" t="str">
        <f t="shared" si="413"/>
        <v/>
      </c>
      <c r="AC1064" s="17" t="str">
        <f t="shared" si="414"/>
        <v/>
      </c>
      <c r="AD1064" s="18" t="str">
        <f t="shared" si="415"/>
        <v/>
      </c>
      <c r="AE1064" s="19" t="str">
        <f>IF($B1064&gt;$C$1,"",p_2*$Q1063*($S1063/$W1063)+p_3*$Q1063*($T1063/$W1063))</f>
        <v/>
      </c>
      <c r="AF1064" s="17" t="str">
        <f>IF($B1064&gt;$C$1,"",p_4*$R1063)</f>
        <v/>
      </c>
      <c r="AG1064" s="17" t="str">
        <f>IF($B1064&gt;$C$1,"",p_5*$R1063)</f>
        <v/>
      </c>
      <c r="AH1064" s="18" t="str">
        <f t="shared" si="416"/>
        <v/>
      </c>
      <c r="AI1064" s="72"/>
      <c r="AJ1064" s="73"/>
      <c r="AK1064" s="73"/>
      <c r="AL1064" s="72"/>
      <c r="AM1064" s="73"/>
      <c r="AN1064" s="73">
        <f t="shared" si="417"/>
        <v>518</v>
      </c>
      <c r="AO1064" s="19" t="str">
        <f t="shared" ca="1" si="418"/>
        <v>-</v>
      </c>
      <c r="AP1064" s="17" t="str">
        <f t="shared" ca="1" si="419"/>
        <v>-</v>
      </c>
      <c r="AQ1064" s="17" t="str">
        <f t="shared" ca="1" si="420"/>
        <v>-</v>
      </c>
      <c r="AR1064" s="66" t="str">
        <f t="shared" ca="1" si="421"/>
        <v>-</v>
      </c>
    </row>
    <row r="1065" spans="1:44" s="1" customFormat="1" ht="12" x14ac:dyDescent="0.35">
      <c r="A1065" s="84"/>
      <c r="B1065" s="40" t="str">
        <f t="shared" si="401"/>
        <v/>
      </c>
      <c r="C1065" s="41" t="str">
        <f t="shared" si="402"/>
        <v/>
      </c>
      <c r="D1065" s="28">
        <f>'I Disease Parameters'!$E$6/(1000*365)</f>
        <v>2.4383561643835616E-5</v>
      </c>
      <c r="E1065" s="28">
        <f>'I Disease Parameters'!$E$7/(1000*365)</f>
        <v>1.3698630136986302E-5</v>
      </c>
      <c r="F1065" s="27">
        <f>(1-'I Disease Parameters'!$E$8)/'I Disease Parameters'!$E$10</f>
        <v>0.16200000000000001</v>
      </c>
      <c r="G1065" s="27">
        <f>'I Disease Parameters'!$E$8/'I Disease Parameters'!$E$11</f>
        <v>3.7999999999999999E-2</v>
      </c>
      <c r="H1065" s="27">
        <f>1/'I Disease Parameters'!$E$12</f>
        <v>0.05</v>
      </c>
      <c r="I1065" s="27">
        <f>'I Disease Parameters'!$E$9/'I Disease Parameters'!$E$14</f>
        <v>0</v>
      </c>
      <c r="J1065" s="82">
        <f t="shared" si="422"/>
        <v>2.9622548171950012</v>
      </c>
      <c r="K1065" s="60">
        <f t="shared" si="423"/>
        <v>0.96147505943347544</v>
      </c>
      <c r="L1065" s="30">
        <f t="shared" si="424"/>
        <v>0.98499999999999999</v>
      </c>
      <c r="M1065" s="27">
        <f>J1065/'I Disease Parameters'!$E$12</f>
        <v>0.14811274085975007</v>
      </c>
      <c r="N1065" s="27">
        <f>K1065/'I Disease Parameters'!$E$13</f>
        <v>4.8073752971673774E-2</v>
      </c>
      <c r="O1065" s="27">
        <f>L1065/'I Disease Parameters'!$E$13</f>
        <v>4.9250000000000002E-2</v>
      </c>
      <c r="P1065" s="27">
        <f>(1-L1065)/'I Disease Parameters'!$E$13</f>
        <v>7.5000000000000067E-4</v>
      </c>
      <c r="Q1065" s="19" t="str">
        <f t="shared" si="403"/>
        <v/>
      </c>
      <c r="R1065" s="17" t="str">
        <f t="shared" si="404"/>
        <v/>
      </c>
      <c r="S1065" s="17" t="str">
        <f t="shared" si="405"/>
        <v/>
      </c>
      <c r="T1065" s="17" t="str">
        <f t="shared" si="406"/>
        <v/>
      </c>
      <c r="U1065" s="17" t="str">
        <f t="shared" si="407"/>
        <v/>
      </c>
      <c r="V1065" s="17" t="str">
        <f t="shared" si="408"/>
        <v/>
      </c>
      <c r="W1065" s="17" t="str">
        <f t="shared" si="409"/>
        <v/>
      </c>
      <c r="X1065" s="18" t="str">
        <f t="shared" si="400"/>
        <v/>
      </c>
      <c r="Y1065" s="17" t="str">
        <f t="shared" si="410"/>
        <v/>
      </c>
      <c r="Z1065" s="17" t="str">
        <f t="shared" si="411"/>
        <v/>
      </c>
      <c r="AA1065" s="17" t="str">
        <f t="shared" si="412"/>
        <v/>
      </c>
      <c r="AB1065" s="17" t="str">
        <f t="shared" si="413"/>
        <v/>
      </c>
      <c r="AC1065" s="17" t="str">
        <f t="shared" si="414"/>
        <v/>
      </c>
      <c r="AD1065" s="18" t="str">
        <f t="shared" si="415"/>
        <v/>
      </c>
      <c r="AE1065" s="19" t="str">
        <f>IF($B1065&gt;$C$1,"",p_2*$Q1064*($S1064/$W1064)+p_3*$Q1064*($T1064/$W1064))</f>
        <v/>
      </c>
      <c r="AF1065" s="17" t="str">
        <f>IF($B1065&gt;$C$1,"",p_4*$R1064)</f>
        <v/>
      </c>
      <c r="AG1065" s="17" t="str">
        <f>IF($B1065&gt;$C$1,"",p_5*$R1064)</f>
        <v/>
      </c>
      <c r="AH1065" s="18" t="str">
        <f t="shared" si="416"/>
        <v/>
      </c>
      <c r="AI1065" s="72"/>
      <c r="AJ1065" s="73"/>
      <c r="AK1065" s="73"/>
      <c r="AL1065" s="72"/>
      <c r="AM1065" s="73"/>
      <c r="AN1065" s="73">
        <f t="shared" si="417"/>
        <v>518</v>
      </c>
      <c r="AO1065" s="19" t="str">
        <f t="shared" ca="1" si="418"/>
        <v>-</v>
      </c>
      <c r="AP1065" s="17" t="str">
        <f t="shared" ca="1" si="419"/>
        <v>-</v>
      </c>
      <c r="AQ1065" s="17" t="str">
        <f t="shared" ca="1" si="420"/>
        <v>-</v>
      </c>
      <c r="AR1065" s="66" t="str">
        <f t="shared" ca="1" si="421"/>
        <v>-</v>
      </c>
    </row>
    <row r="1066" spans="1:44" s="1" customFormat="1" ht="12" x14ac:dyDescent="0.35">
      <c r="A1066" s="84"/>
      <c r="B1066" s="40" t="str">
        <f t="shared" si="401"/>
        <v/>
      </c>
      <c r="C1066" s="41" t="str">
        <f t="shared" si="402"/>
        <v/>
      </c>
      <c r="D1066" s="28">
        <f>'I Disease Parameters'!$E$6/(1000*365)</f>
        <v>2.4383561643835616E-5</v>
      </c>
      <c r="E1066" s="28">
        <f>'I Disease Parameters'!$E$7/(1000*365)</f>
        <v>1.3698630136986302E-5</v>
      </c>
      <c r="F1066" s="27">
        <f>(1-'I Disease Parameters'!$E$8)/'I Disease Parameters'!$E$10</f>
        <v>0.16200000000000001</v>
      </c>
      <c r="G1066" s="27">
        <f>'I Disease Parameters'!$E$8/'I Disease Parameters'!$E$11</f>
        <v>3.7999999999999999E-2</v>
      </c>
      <c r="H1066" s="27">
        <f>1/'I Disease Parameters'!$E$12</f>
        <v>0.05</v>
      </c>
      <c r="I1066" s="27">
        <f>'I Disease Parameters'!$E$9/'I Disease Parameters'!$E$14</f>
        <v>0</v>
      </c>
      <c r="J1066" s="82">
        <f t="shared" si="422"/>
        <v>2.9622548171950012</v>
      </c>
      <c r="K1066" s="60">
        <f t="shared" si="423"/>
        <v>0.96147505943347544</v>
      </c>
      <c r="L1066" s="30">
        <f t="shared" si="424"/>
        <v>0.98499999999999999</v>
      </c>
      <c r="M1066" s="27">
        <f>J1066/'I Disease Parameters'!$E$12</f>
        <v>0.14811274085975007</v>
      </c>
      <c r="N1066" s="27">
        <f>K1066/'I Disease Parameters'!$E$13</f>
        <v>4.8073752971673774E-2</v>
      </c>
      <c r="O1066" s="27">
        <f>L1066/'I Disease Parameters'!$E$13</f>
        <v>4.9250000000000002E-2</v>
      </c>
      <c r="P1066" s="27">
        <f>(1-L1066)/'I Disease Parameters'!$E$13</f>
        <v>7.5000000000000067E-4</v>
      </c>
      <c r="Q1066" s="19" t="str">
        <f t="shared" si="403"/>
        <v/>
      </c>
      <c r="R1066" s="17" t="str">
        <f t="shared" si="404"/>
        <v/>
      </c>
      <c r="S1066" s="17" t="str">
        <f t="shared" si="405"/>
        <v/>
      </c>
      <c r="T1066" s="17" t="str">
        <f t="shared" si="406"/>
        <v/>
      </c>
      <c r="U1066" s="17" t="str">
        <f t="shared" si="407"/>
        <v/>
      </c>
      <c r="V1066" s="17" t="str">
        <f t="shared" si="408"/>
        <v/>
      </c>
      <c r="W1066" s="17" t="str">
        <f t="shared" si="409"/>
        <v/>
      </c>
      <c r="X1066" s="18" t="str">
        <f t="shared" si="400"/>
        <v/>
      </c>
      <c r="Y1066" s="17" t="str">
        <f t="shared" si="410"/>
        <v/>
      </c>
      <c r="Z1066" s="17" t="str">
        <f t="shared" si="411"/>
        <v/>
      </c>
      <c r="AA1066" s="17" t="str">
        <f t="shared" si="412"/>
        <v/>
      </c>
      <c r="AB1066" s="17" t="str">
        <f t="shared" si="413"/>
        <v/>
      </c>
      <c r="AC1066" s="17" t="str">
        <f t="shared" si="414"/>
        <v/>
      </c>
      <c r="AD1066" s="18" t="str">
        <f t="shared" si="415"/>
        <v/>
      </c>
      <c r="AE1066" s="19" t="str">
        <f>IF($B1066&gt;$C$1,"",p_2*$Q1065*($S1065/$W1065)+p_3*$Q1065*($T1065/$W1065))</f>
        <v/>
      </c>
      <c r="AF1066" s="17" t="str">
        <f>IF($B1066&gt;$C$1,"",p_4*$R1065)</f>
        <v/>
      </c>
      <c r="AG1066" s="17" t="str">
        <f>IF($B1066&gt;$C$1,"",p_5*$R1065)</f>
        <v/>
      </c>
      <c r="AH1066" s="18" t="str">
        <f t="shared" si="416"/>
        <v/>
      </c>
      <c r="AI1066" s="72"/>
      <c r="AJ1066" s="73"/>
      <c r="AK1066" s="73"/>
      <c r="AL1066" s="72"/>
      <c r="AM1066" s="73"/>
      <c r="AN1066" s="73">
        <f t="shared" si="417"/>
        <v>518</v>
      </c>
      <c r="AO1066" s="19" t="str">
        <f t="shared" ca="1" si="418"/>
        <v>-</v>
      </c>
      <c r="AP1066" s="17" t="str">
        <f t="shared" ca="1" si="419"/>
        <v>-</v>
      </c>
      <c r="AQ1066" s="17" t="str">
        <f t="shared" ca="1" si="420"/>
        <v>-</v>
      </c>
      <c r="AR1066" s="66" t="str">
        <f t="shared" ca="1" si="421"/>
        <v>-</v>
      </c>
    </row>
    <row r="1067" spans="1:44" s="1" customFormat="1" ht="12" x14ac:dyDescent="0.35">
      <c r="A1067" s="84"/>
      <c r="B1067" s="40" t="str">
        <f t="shared" si="401"/>
        <v/>
      </c>
      <c r="C1067" s="41" t="str">
        <f t="shared" si="402"/>
        <v/>
      </c>
      <c r="D1067" s="28">
        <f>'I Disease Parameters'!$E$6/(1000*365)</f>
        <v>2.4383561643835616E-5</v>
      </c>
      <c r="E1067" s="28">
        <f>'I Disease Parameters'!$E$7/(1000*365)</f>
        <v>1.3698630136986302E-5</v>
      </c>
      <c r="F1067" s="27">
        <f>(1-'I Disease Parameters'!$E$8)/'I Disease Parameters'!$E$10</f>
        <v>0.16200000000000001</v>
      </c>
      <c r="G1067" s="27">
        <f>'I Disease Parameters'!$E$8/'I Disease Parameters'!$E$11</f>
        <v>3.7999999999999999E-2</v>
      </c>
      <c r="H1067" s="27">
        <f>1/'I Disease Parameters'!$E$12</f>
        <v>0.05</v>
      </c>
      <c r="I1067" s="27">
        <f>'I Disease Parameters'!$E$9/'I Disease Parameters'!$E$14</f>
        <v>0</v>
      </c>
      <c r="J1067" s="82">
        <f t="shared" si="422"/>
        <v>2.9622548171950012</v>
      </c>
      <c r="K1067" s="60">
        <f t="shared" si="423"/>
        <v>0.96147505943347544</v>
      </c>
      <c r="L1067" s="30">
        <f t="shared" si="424"/>
        <v>0.98499999999999999</v>
      </c>
      <c r="M1067" s="27">
        <f>J1067/'I Disease Parameters'!$E$12</f>
        <v>0.14811274085975007</v>
      </c>
      <c r="N1067" s="27">
        <f>K1067/'I Disease Parameters'!$E$13</f>
        <v>4.8073752971673774E-2</v>
      </c>
      <c r="O1067" s="27">
        <f>L1067/'I Disease Parameters'!$E$13</f>
        <v>4.9250000000000002E-2</v>
      </c>
      <c r="P1067" s="27">
        <f>(1-L1067)/'I Disease Parameters'!$E$13</f>
        <v>7.5000000000000067E-4</v>
      </c>
      <c r="Q1067" s="19" t="str">
        <f t="shared" si="403"/>
        <v/>
      </c>
      <c r="R1067" s="17" t="str">
        <f t="shared" si="404"/>
        <v/>
      </c>
      <c r="S1067" s="17" t="str">
        <f t="shared" si="405"/>
        <v/>
      </c>
      <c r="T1067" s="17" t="str">
        <f t="shared" si="406"/>
        <v/>
      </c>
      <c r="U1067" s="17" t="str">
        <f t="shared" si="407"/>
        <v/>
      </c>
      <c r="V1067" s="17" t="str">
        <f t="shared" si="408"/>
        <v/>
      </c>
      <c r="W1067" s="17" t="str">
        <f t="shared" si="409"/>
        <v/>
      </c>
      <c r="X1067" s="18" t="str">
        <f t="shared" si="400"/>
        <v/>
      </c>
      <c r="Y1067" s="17" t="str">
        <f t="shared" si="410"/>
        <v/>
      </c>
      <c r="Z1067" s="17" t="str">
        <f t="shared" si="411"/>
        <v/>
      </c>
      <c r="AA1067" s="17" t="str">
        <f t="shared" si="412"/>
        <v/>
      </c>
      <c r="AB1067" s="17" t="str">
        <f t="shared" si="413"/>
        <v/>
      </c>
      <c r="AC1067" s="17" t="str">
        <f t="shared" si="414"/>
        <v/>
      </c>
      <c r="AD1067" s="18" t="str">
        <f t="shared" si="415"/>
        <v/>
      </c>
      <c r="AE1067" s="19" t="str">
        <f>IF($B1067&gt;$C$1,"",p_2*$Q1066*($S1066/$W1066)+p_3*$Q1066*($T1066/$W1066))</f>
        <v/>
      </c>
      <c r="AF1067" s="17" t="str">
        <f>IF($B1067&gt;$C$1,"",p_4*$R1066)</f>
        <v/>
      </c>
      <c r="AG1067" s="17" t="str">
        <f>IF($B1067&gt;$C$1,"",p_5*$R1066)</f>
        <v/>
      </c>
      <c r="AH1067" s="18" t="str">
        <f t="shared" si="416"/>
        <v/>
      </c>
      <c r="AI1067" s="72"/>
      <c r="AJ1067" s="73"/>
      <c r="AK1067" s="73"/>
      <c r="AL1067" s="72"/>
      <c r="AM1067" s="73"/>
      <c r="AN1067" s="73">
        <f t="shared" si="417"/>
        <v>518</v>
      </c>
      <c r="AO1067" s="19" t="str">
        <f t="shared" ca="1" si="418"/>
        <v>-</v>
      </c>
      <c r="AP1067" s="17" t="str">
        <f t="shared" ca="1" si="419"/>
        <v>-</v>
      </c>
      <c r="AQ1067" s="17" t="str">
        <f t="shared" ca="1" si="420"/>
        <v>-</v>
      </c>
      <c r="AR1067" s="66" t="str">
        <f t="shared" ca="1" si="421"/>
        <v>-</v>
      </c>
    </row>
    <row r="1068" spans="1:44" s="1" customFormat="1" ht="12" x14ac:dyDescent="0.35">
      <c r="A1068" s="84"/>
      <c r="B1068" s="40" t="str">
        <f t="shared" si="401"/>
        <v/>
      </c>
      <c r="C1068" s="41" t="str">
        <f t="shared" si="402"/>
        <v/>
      </c>
      <c r="D1068" s="28">
        <f>'I Disease Parameters'!$E$6/(1000*365)</f>
        <v>2.4383561643835616E-5</v>
      </c>
      <c r="E1068" s="28">
        <f>'I Disease Parameters'!$E$7/(1000*365)</f>
        <v>1.3698630136986302E-5</v>
      </c>
      <c r="F1068" s="27">
        <f>(1-'I Disease Parameters'!$E$8)/'I Disease Parameters'!$E$10</f>
        <v>0.16200000000000001</v>
      </c>
      <c r="G1068" s="27">
        <f>'I Disease Parameters'!$E$8/'I Disease Parameters'!$E$11</f>
        <v>3.7999999999999999E-2</v>
      </c>
      <c r="H1068" s="27">
        <f>1/'I Disease Parameters'!$E$12</f>
        <v>0.05</v>
      </c>
      <c r="I1068" s="27">
        <f>'I Disease Parameters'!$E$9/'I Disease Parameters'!$E$14</f>
        <v>0</v>
      </c>
      <c r="J1068" s="82">
        <f t="shared" si="422"/>
        <v>2.9622548171950012</v>
      </c>
      <c r="K1068" s="60">
        <f t="shared" si="423"/>
        <v>0.96147505943347544</v>
      </c>
      <c r="L1068" s="30">
        <f t="shared" si="424"/>
        <v>0.98499999999999999</v>
      </c>
      <c r="M1068" s="27">
        <f>J1068/'I Disease Parameters'!$E$12</f>
        <v>0.14811274085975007</v>
      </c>
      <c r="N1068" s="27">
        <f>K1068/'I Disease Parameters'!$E$13</f>
        <v>4.8073752971673774E-2</v>
      </c>
      <c r="O1068" s="27">
        <f>L1068/'I Disease Parameters'!$E$13</f>
        <v>4.9250000000000002E-2</v>
      </c>
      <c r="P1068" s="27">
        <f>(1-L1068)/'I Disease Parameters'!$E$13</f>
        <v>7.5000000000000067E-4</v>
      </c>
      <c r="Q1068" s="19" t="str">
        <f t="shared" si="403"/>
        <v/>
      </c>
      <c r="R1068" s="17" t="str">
        <f t="shared" si="404"/>
        <v/>
      </c>
      <c r="S1068" s="17" t="str">
        <f t="shared" si="405"/>
        <v/>
      </c>
      <c r="T1068" s="17" t="str">
        <f t="shared" si="406"/>
        <v/>
      </c>
      <c r="U1068" s="17" t="str">
        <f t="shared" si="407"/>
        <v/>
      </c>
      <c r="V1068" s="17" t="str">
        <f t="shared" si="408"/>
        <v/>
      </c>
      <c r="W1068" s="17" t="str">
        <f t="shared" si="409"/>
        <v/>
      </c>
      <c r="X1068" s="18" t="str">
        <f t="shared" si="400"/>
        <v/>
      </c>
      <c r="Y1068" s="17" t="str">
        <f t="shared" si="410"/>
        <v/>
      </c>
      <c r="Z1068" s="17" t="str">
        <f t="shared" si="411"/>
        <v/>
      </c>
      <c r="AA1068" s="17" t="str">
        <f t="shared" si="412"/>
        <v/>
      </c>
      <c r="AB1068" s="17" t="str">
        <f t="shared" si="413"/>
        <v/>
      </c>
      <c r="AC1068" s="17" t="str">
        <f t="shared" si="414"/>
        <v/>
      </c>
      <c r="AD1068" s="18" t="str">
        <f t="shared" si="415"/>
        <v/>
      </c>
      <c r="AE1068" s="19" t="str">
        <f>IF($B1068&gt;$C$1,"",p_2*$Q1067*($S1067/$W1067)+p_3*$Q1067*($T1067/$W1067))</f>
        <v/>
      </c>
      <c r="AF1068" s="17" t="str">
        <f>IF($B1068&gt;$C$1,"",p_4*$R1067)</f>
        <v/>
      </c>
      <c r="AG1068" s="17" t="str">
        <f>IF($B1068&gt;$C$1,"",p_5*$R1067)</f>
        <v/>
      </c>
      <c r="AH1068" s="18" t="str">
        <f t="shared" si="416"/>
        <v/>
      </c>
      <c r="AI1068" s="72"/>
      <c r="AJ1068" s="73"/>
      <c r="AK1068" s="73"/>
      <c r="AL1068" s="72"/>
      <c r="AM1068" s="73"/>
      <c r="AN1068" s="73">
        <f t="shared" si="417"/>
        <v>518</v>
      </c>
      <c r="AO1068" s="19" t="str">
        <f t="shared" ca="1" si="418"/>
        <v>-</v>
      </c>
      <c r="AP1068" s="17" t="str">
        <f t="shared" ca="1" si="419"/>
        <v>-</v>
      </c>
      <c r="AQ1068" s="17" t="str">
        <f t="shared" ca="1" si="420"/>
        <v>-</v>
      </c>
      <c r="AR1068" s="66" t="str">
        <f t="shared" ca="1" si="421"/>
        <v>-</v>
      </c>
    </row>
    <row r="1069" spans="1:44" s="1" customFormat="1" ht="12" x14ac:dyDescent="0.35">
      <c r="A1069" s="84"/>
      <c r="B1069" s="40" t="str">
        <f t="shared" si="401"/>
        <v/>
      </c>
      <c r="C1069" s="41" t="str">
        <f t="shared" si="402"/>
        <v/>
      </c>
      <c r="D1069" s="28">
        <f>'I Disease Parameters'!$E$6/(1000*365)</f>
        <v>2.4383561643835616E-5</v>
      </c>
      <c r="E1069" s="28">
        <f>'I Disease Parameters'!$E$7/(1000*365)</f>
        <v>1.3698630136986302E-5</v>
      </c>
      <c r="F1069" s="27">
        <f>(1-'I Disease Parameters'!$E$8)/'I Disease Parameters'!$E$10</f>
        <v>0.16200000000000001</v>
      </c>
      <c r="G1069" s="27">
        <f>'I Disease Parameters'!$E$8/'I Disease Parameters'!$E$11</f>
        <v>3.7999999999999999E-2</v>
      </c>
      <c r="H1069" s="27">
        <f>1/'I Disease Parameters'!$E$12</f>
        <v>0.05</v>
      </c>
      <c r="I1069" s="27">
        <f>'I Disease Parameters'!$E$9/'I Disease Parameters'!$E$14</f>
        <v>0</v>
      </c>
      <c r="J1069" s="82">
        <f t="shared" si="422"/>
        <v>2.9622548171950012</v>
      </c>
      <c r="K1069" s="60">
        <f t="shared" si="423"/>
        <v>0.96147505943347544</v>
      </c>
      <c r="L1069" s="30">
        <f t="shared" si="424"/>
        <v>0.98499999999999999</v>
      </c>
      <c r="M1069" s="27">
        <f>J1069/'I Disease Parameters'!$E$12</f>
        <v>0.14811274085975007</v>
      </c>
      <c r="N1069" s="27">
        <f>K1069/'I Disease Parameters'!$E$13</f>
        <v>4.8073752971673774E-2</v>
      </c>
      <c r="O1069" s="27">
        <f>L1069/'I Disease Parameters'!$E$13</f>
        <v>4.9250000000000002E-2</v>
      </c>
      <c r="P1069" s="27">
        <f>(1-L1069)/'I Disease Parameters'!$E$13</f>
        <v>7.5000000000000067E-4</v>
      </c>
      <c r="Q1069" s="19" t="str">
        <f t="shared" si="403"/>
        <v/>
      </c>
      <c r="R1069" s="17" t="str">
        <f t="shared" si="404"/>
        <v/>
      </c>
      <c r="S1069" s="17" t="str">
        <f t="shared" si="405"/>
        <v/>
      </c>
      <c r="T1069" s="17" t="str">
        <f t="shared" si="406"/>
        <v/>
      </c>
      <c r="U1069" s="17" t="str">
        <f t="shared" si="407"/>
        <v/>
      </c>
      <c r="V1069" s="17" t="str">
        <f t="shared" si="408"/>
        <v/>
      </c>
      <c r="W1069" s="17" t="str">
        <f t="shared" si="409"/>
        <v/>
      </c>
      <c r="X1069" s="18" t="str">
        <f t="shared" si="400"/>
        <v/>
      </c>
      <c r="Y1069" s="17" t="str">
        <f t="shared" si="410"/>
        <v/>
      </c>
      <c r="Z1069" s="17" t="str">
        <f t="shared" si="411"/>
        <v/>
      </c>
      <c r="AA1069" s="17" t="str">
        <f t="shared" si="412"/>
        <v/>
      </c>
      <c r="AB1069" s="17" t="str">
        <f t="shared" si="413"/>
        <v/>
      </c>
      <c r="AC1069" s="17" t="str">
        <f t="shared" si="414"/>
        <v/>
      </c>
      <c r="AD1069" s="18" t="str">
        <f t="shared" si="415"/>
        <v/>
      </c>
      <c r="AE1069" s="19" t="str">
        <f>IF($B1069&gt;$C$1,"",p_2*$Q1068*($S1068/$W1068)+p_3*$Q1068*($T1068/$W1068))</f>
        <v/>
      </c>
      <c r="AF1069" s="17" t="str">
        <f>IF($B1069&gt;$C$1,"",p_4*$R1068)</f>
        <v/>
      </c>
      <c r="AG1069" s="17" t="str">
        <f>IF($B1069&gt;$C$1,"",p_5*$R1068)</f>
        <v/>
      </c>
      <c r="AH1069" s="18" t="str">
        <f t="shared" si="416"/>
        <v/>
      </c>
      <c r="AI1069" s="72"/>
      <c r="AJ1069" s="73"/>
      <c r="AK1069" s="73"/>
      <c r="AL1069" s="72"/>
      <c r="AM1069" s="73"/>
      <c r="AN1069" s="73">
        <f t="shared" si="417"/>
        <v>518</v>
      </c>
      <c r="AO1069" s="19" t="str">
        <f t="shared" ca="1" si="418"/>
        <v>-</v>
      </c>
      <c r="AP1069" s="17" t="str">
        <f t="shared" ca="1" si="419"/>
        <v>-</v>
      </c>
      <c r="AQ1069" s="17" t="str">
        <f t="shared" ca="1" si="420"/>
        <v>-</v>
      </c>
      <c r="AR1069" s="66" t="str">
        <f t="shared" ca="1" si="421"/>
        <v>-</v>
      </c>
    </row>
    <row r="1070" spans="1:44" s="1" customFormat="1" ht="12" x14ac:dyDescent="0.35">
      <c r="A1070" s="84"/>
      <c r="B1070" s="40" t="str">
        <f t="shared" si="401"/>
        <v/>
      </c>
      <c r="C1070" s="41" t="str">
        <f t="shared" si="402"/>
        <v/>
      </c>
      <c r="D1070" s="28">
        <f>'I Disease Parameters'!$E$6/(1000*365)</f>
        <v>2.4383561643835616E-5</v>
      </c>
      <c r="E1070" s="28">
        <f>'I Disease Parameters'!$E$7/(1000*365)</f>
        <v>1.3698630136986302E-5</v>
      </c>
      <c r="F1070" s="27">
        <f>(1-'I Disease Parameters'!$E$8)/'I Disease Parameters'!$E$10</f>
        <v>0.16200000000000001</v>
      </c>
      <c r="G1070" s="27">
        <f>'I Disease Parameters'!$E$8/'I Disease Parameters'!$E$11</f>
        <v>3.7999999999999999E-2</v>
      </c>
      <c r="H1070" s="27">
        <f>1/'I Disease Parameters'!$E$12</f>
        <v>0.05</v>
      </c>
      <c r="I1070" s="27">
        <f>'I Disease Parameters'!$E$9/'I Disease Parameters'!$E$14</f>
        <v>0</v>
      </c>
      <c r="J1070" s="82">
        <f t="shared" si="422"/>
        <v>2.9622548171950012</v>
      </c>
      <c r="K1070" s="60">
        <f t="shared" si="423"/>
        <v>0.96147505943347544</v>
      </c>
      <c r="L1070" s="30">
        <f t="shared" si="424"/>
        <v>0.98499999999999999</v>
      </c>
      <c r="M1070" s="27">
        <f>J1070/'I Disease Parameters'!$E$12</f>
        <v>0.14811274085975007</v>
      </c>
      <c r="N1070" s="27">
        <f>K1070/'I Disease Parameters'!$E$13</f>
        <v>4.8073752971673774E-2</v>
      </c>
      <c r="O1070" s="27">
        <f>L1070/'I Disease Parameters'!$E$13</f>
        <v>4.9250000000000002E-2</v>
      </c>
      <c r="P1070" s="27">
        <f>(1-L1070)/'I Disease Parameters'!$E$13</f>
        <v>7.5000000000000067E-4</v>
      </c>
      <c r="Q1070" s="19" t="str">
        <f t="shared" si="403"/>
        <v/>
      </c>
      <c r="R1070" s="17" t="str">
        <f t="shared" si="404"/>
        <v/>
      </c>
      <c r="S1070" s="17" t="str">
        <f t="shared" si="405"/>
        <v/>
      </c>
      <c r="T1070" s="17" t="str">
        <f t="shared" si="406"/>
        <v/>
      </c>
      <c r="U1070" s="17" t="str">
        <f t="shared" si="407"/>
        <v/>
      </c>
      <c r="V1070" s="17" t="str">
        <f t="shared" si="408"/>
        <v/>
      </c>
      <c r="W1070" s="17" t="str">
        <f t="shared" si="409"/>
        <v/>
      </c>
      <c r="X1070" s="18" t="str">
        <f t="shared" si="400"/>
        <v/>
      </c>
      <c r="Y1070" s="17" t="str">
        <f t="shared" si="410"/>
        <v/>
      </c>
      <c r="Z1070" s="17" t="str">
        <f t="shared" si="411"/>
        <v/>
      </c>
      <c r="AA1070" s="17" t="str">
        <f t="shared" si="412"/>
        <v/>
      </c>
      <c r="AB1070" s="17" t="str">
        <f t="shared" si="413"/>
        <v/>
      </c>
      <c r="AC1070" s="17" t="str">
        <f t="shared" si="414"/>
        <v/>
      </c>
      <c r="AD1070" s="18" t="str">
        <f t="shared" si="415"/>
        <v/>
      </c>
      <c r="AE1070" s="19" t="str">
        <f>IF($B1070&gt;$C$1,"",p_2*$Q1069*($S1069/$W1069)+p_3*$Q1069*($T1069/$W1069))</f>
        <v/>
      </c>
      <c r="AF1070" s="17" t="str">
        <f>IF($B1070&gt;$C$1,"",p_4*$R1069)</f>
        <v/>
      </c>
      <c r="AG1070" s="17" t="str">
        <f>IF($B1070&gt;$C$1,"",p_5*$R1069)</f>
        <v/>
      </c>
      <c r="AH1070" s="18" t="str">
        <f t="shared" si="416"/>
        <v/>
      </c>
      <c r="AI1070" s="72"/>
      <c r="AJ1070" s="73"/>
      <c r="AK1070" s="73"/>
      <c r="AL1070" s="72"/>
      <c r="AM1070" s="73"/>
      <c r="AN1070" s="73">
        <f t="shared" si="417"/>
        <v>518</v>
      </c>
      <c r="AO1070" s="19" t="str">
        <f t="shared" ca="1" si="418"/>
        <v>-</v>
      </c>
      <c r="AP1070" s="17" t="str">
        <f t="shared" ca="1" si="419"/>
        <v>-</v>
      </c>
      <c r="AQ1070" s="17" t="str">
        <f t="shared" ca="1" si="420"/>
        <v>-</v>
      </c>
      <c r="AR1070" s="66" t="str">
        <f t="shared" ca="1" si="421"/>
        <v>-</v>
      </c>
    </row>
    <row r="1071" spans="1:44" s="1" customFormat="1" ht="12" x14ac:dyDescent="0.35">
      <c r="A1071" s="84"/>
      <c r="B1071" s="40" t="str">
        <f t="shared" si="401"/>
        <v/>
      </c>
      <c r="C1071" s="41" t="str">
        <f t="shared" si="402"/>
        <v/>
      </c>
      <c r="D1071" s="28">
        <f>'I Disease Parameters'!$E$6/(1000*365)</f>
        <v>2.4383561643835616E-5</v>
      </c>
      <c r="E1071" s="28">
        <f>'I Disease Parameters'!$E$7/(1000*365)</f>
        <v>1.3698630136986302E-5</v>
      </c>
      <c r="F1071" s="27">
        <f>(1-'I Disease Parameters'!$E$8)/'I Disease Parameters'!$E$10</f>
        <v>0.16200000000000001</v>
      </c>
      <c r="G1071" s="27">
        <f>'I Disease Parameters'!$E$8/'I Disease Parameters'!$E$11</f>
        <v>3.7999999999999999E-2</v>
      </c>
      <c r="H1071" s="27">
        <f>1/'I Disease Parameters'!$E$12</f>
        <v>0.05</v>
      </c>
      <c r="I1071" s="27">
        <f>'I Disease Parameters'!$E$9/'I Disease Parameters'!$E$14</f>
        <v>0</v>
      </c>
      <c r="J1071" s="82">
        <f t="shared" si="422"/>
        <v>2.9622548171950012</v>
      </c>
      <c r="K1071" s="60">
        <f t="shared" si="423"/>
        <v>0.96147505943347544</v>
      </c>
      <c r="L1071" s="30">
        <f t="shared" si="424"/>
        <v>0.98499999999999999</v>
      </c>
      <c r="M1071" s="27">
        <f>J1071/'I Disease Parameters'!$E$12</f>
        <v>0.14811274085975007</v>
      </c>
      <c r="N1071" s="27">
        <f>K1071/'I Disease Parameters'!$E$13</f>
        <v>4.8073752971673774E-2</v>
      </c>
      <c r="O1071" s="27">
        <f>L1071/'I Disease Parameters'!$E$13</f>
        <v>4.9250000000000002E-2</v>
      </c>
      <c r="P1071" s="27">
        <f>(1-L1071)/'I Disease Parameters'!$E$13</f>
        <v>7.5000000000000067E-4</v>
      </c>
      <c r="Q1071" s="19" t="str">
        <f t="shared" si="403"/>
        <v/>
      </c>
      <c r="R1071" s="17" t="str">
        <f t="shared" si="404"/>
        <v/>
      </c>
      <c r="S1071" s="17" t="str">
        <f t="shared" si="405"/>
        <v/>
      </c>
      <c r="T1071" s="17" t="str">
        <f t="shared" si="406"/>
        <v/>
      </c>
      <c r="U1071" s="17" t="str">
        <f t="shared" si="407"/>
        <v/>
      </c>
      <c r="V1071" s="17" t="str">
        <f t="shared" si="408"/>
        <v/>
      </c>
      <c r="W1071" s="17" t="str">
        <f t="shared" si="409"/>
        <v/>
      </c>
      <c r="X1071" s="18" t="str">
        <f t="shared" si="400"/>
        <v/>
      </c>
      <c r="Y1071" s="17" t="str">
        <f t="shared" si="410"/>
        <v/>
      </c>
      <c r="Z1071" s="17" t="str">
        <f t="shared" si="411"/>
        <v/>
      </c>
      <c r="AA1071" s="17" t="str">
        <f t="shared" si="412"/>
        <v/>
      </c>
      <c r="AB1071" s="17" t="str">
        <f t="shared" si="413"/>
        <v/>
      </c>
      <c r="AC1071" s="17" t="str">
        <f t="shared" si="414"/>
        <v/>
      </c>
      <c r="AD1071" s="18" t="str">
        <f t="shared" si="415"/>
        <v/>
      </c>
      <c r="AE1071" s="19" t="str">
        <f>IF($B1071&gt;$C$1,"",p_2*$Q1070*($S1070/$W1070)+p_3*$Q1070*($T1070/$W1070))</f>
        <v/>
      </c>
      <c r="AF1071" s="17" t="str">
        <f>IF($B1071&gt;$C$1,"",p_4*$R1070)</f>
        <v/>
      </c>
      <c r="AG1071" s="17" t="str">
        <f>IF($B1071&gt;$C$1,"",p_5*$R1070)</f>
        <v/>
      </c>
      <c r="AH1071" s="18" t="str">
        <f t="shared" si="416"/>
        <v/>
      </c>
      <c r="AI1071" s="72"/>
      <c r="AJ1071" s="73"/>
      <c r="AK1071" s="73"/>
      <c r="AL1071" s="72"/>
      <c r="AM1071" s="73"/>
      <c r="AN1071" s="73">
        <f t="shared" si="417"/>
        <v>518</v>
      </c>
      <c r="AO1071" s="19" t="str">
        <f t="shared" ca="1" si="418"/>
        <v>-</v>
      </c>
      <c r="AP1071" s="17" t="str">
        <f t="shared" ca="1" si="419"/>
        <v>-</v>
      </c>
      <c r="AQ1071" s="17" t="str">
        <f t="shared" ca="1" si="420"/>
        <v>-</v>
      </c>
      <c r="AR1071" s="66" t="str">
        <f t="shared" ca="1" si="421"/>
        <v>-</v>
      </c>
    </row>
    <row r="1072" spans="1:44" s="1" customFormat="1" ht="12" x14ac:dyDescent="0.35">
      <c r="A1072" s="84"/>
      <c r="B1072" s="40" t="str">
        <f t="shared" si="401"/>
        <v/>
      </c>
      <c r="C1072" s="41" t="str">
        <f t="shared" si="402"/>
        <v/>
      </c>
      <c r="D1072" s="28">
        <f>'I Disease Parameters'!$E$6/(1000*365)</f>
        <v>2.4383561643835616E-5</v>
      </c>
      <c r="E1072" s="28">
        <f>'I Disease Parameters'!$E$7/(1000*365)</f>
        <v>1.3698630136986302E-5</v>
      </c>
      <c r="F1072" s="27">
        <f>(1-'I Disease Parameters'!$E$8)/'I Disease Parameters'!$E$10</f>
        <v>0.16200000000000001</v>
      </c>
      <c r="G1072" s="27">
        <f>'I Disease Parameters'!$E$8/'I Disease Parameters'!$E$11</f>
        <v>3.7999999999999999E-2</v>
      </c>
      <c r="H1072" s="27">
        <f>1/'I Disease Parameters'!$E$12</f>
        <v>0.05</v>
      </c>
      <c r="I1072" s="27">
        <f>'I Disease Parameters'!$E$9/'I Disease Parameters'!$E$14</f>
        <v>0</v>
      </c>
      <c r="J1072" s="82">
        <f t="shared" si="422"/>
        <v>2.9622548171950012</v>
      </c>
      <c r="K1072" s="60">
        <f t="shared" si="423"/>
        <v>0.96147505943347544</v>
      </c>
      <c r="L1072" s="30">
        <f t="shared" si="424"/>
        <v>0.98499999999999999</v>
      </c>
      <c r="M1072" s="27">
        <f>J1072/'I Disease Parameters'!$E$12</f>
        <v>0.14811274085975007</v>
      </c>
      <c r="N1072" s="27">
        <f>K1072/'I Disease Parameters'!$E$13</f>
        <v>4.8073752971673774E-2</v>
      </c>
      <c r="O1072" s="27">
        <f>L1072/'I Disease Parameters'!$E$13</f>
        <v>4.9250000000000002E-2</v>
      </c>
      <c r="P1072" s="27">
        <f>(1-L1072)/'I Disease Parameters'!$E$13</f>
        <v>7.5000000000000067E-4</v>
      </c>
      <c r="Q1072" s="19" t="str">
        <f t="shared" si="403"/>
        <v/>
      </c>
      <c r="R1072" s="17" t="str">
        <f t="shared" si="404"/>
        <v/>
      </c>
      <c r="S1072" s="17" t="str">
        <f t="shared" si="405"/>
        <v/>
      </c>
      <c r="T1072" s="17" t="str">
        <f t="shared" si="406"/>
        <v/>
      </c>
      <c r="U1072" s="17" t="str">
        <f t="shared" si="407"/>
        <v/>
      </c>
      <c r="V1072" s="17" t="str">
        <f t="shared" si="408"/>
        <v/>
      </c>
      <c r="W1072" s="17" t="str">
        <f t="shared" si="409"/>
        <v/>
      </c>
      <c r="X1072" s="18" t="str">
        <f t="shared" si="400"/>
        <v/>
      </c>
      <c r="Y1072" s="17" t="str">
        <f t="shared" si="410"/>
        <v/>
      </c>
      <c r="Z1072" s="17" t="str">
        <f t="shared" si="411"/>
        <v/>
      </c>
      <c r="AA1072" s="17" t="str">
        <f t="shared" si="412"/>
        <v/>
      </c>
      <c r="AB1072" s="17" t="str">
        <f t="shared" si="413"/>
        <v/>
      </c>
      <c r="AC1072" s="17" t="str">
        <f t="shared" si="414"/>
        <v/>
      </c>
      <c r="AD1072" s="18" t="str">
        <f t="shared" si="415"/>
        <v/>
      </c>
      <c r="AE1072" s="19" t="str">
        <f>IF($B1072&gt;$C$1,"",p_2*$Q1071*($S1071/$W1071)+p_3*$Q1071*($T1071/$W1071))</f>
        <v/>
      </c>
      <c r="AF1072" s="17" t="str">
        <f>IF($B1072&gt;$C$1,"",p_4*$R1071)</f>
        <v/>
      </c>
      <c r="AG1072" s="17" t="str">
        <f>IF($B1072&gt;$C$1,"",p_5*$R1071)</f>
        <v/>
      </c>
      <c r="AH1072" s="18" t="str">
        <f t="shared" si="416"/>
        <v/>
      </c>
      <c r="AI1072" s="72"/>
      <c r="AJ1072" s="73"/>
      <c r="AK1072" s="73"/>
      <c r="AL1072" s="72"/>
      <c r="AM1072" s="73"/>
      <c r="AN1072" s="73">
        <f t="shared" si="417"/>
        <v>518</v>
      </c>
      <c r="AO1072" s="19" t="str">
        <f t="shared" ca="1" si="418"/>
        <v>-</v>
      </c>
      <c r="AP1072" s="17" t="str">
        <f t="shared" ca="1" si="419"/>
        <v>-</v>
      </c>
      <c r="AQ1072" s="17" t="str">
        <f t="shared" ca="1" si="420"/>
        <v>-</v>
      </c>
      <c r="AR1072" s="66" t="str">
        <f t="shared" ca="1" si="421"/>
        <v>-</v>
      </c>
    </row>
    <row r="1073" spans="1:44" s="1" customFormat="1" ht="12" x14ac:dyDescent="0.35">
      <c r="A1073" s="84"/>
      <c r="B1073" s="40" t="str">
        <f t="shared" si="401"/>
        <v/>
      </c>
      <c r="C1073" s="41" t="str">
        <f t="shared" si="402"/>
        <v/>
      </c>
      <c r="D1073" s="28">
        <f>'I Disease Parameters'!$E$6/(1000*365)</f>
        <v>2.4383561643835616E-5</v>
      </c>
      <c r="E1073" s="28">
        <f>'I Disease Parameters'!$E$7/(1000*365)</f>
        <v>1.3698630136986302E-5</v>
      </c>
      <c r="F1073" s="27">
        <f>(1-'I Disease Parameters'!$E$8)/'I Disease Parameters'!$E$10</f>
        <v>0.16200000000000001</v>
      </c>
      <c r="G1073" s="27">
        <f>'I Disease Parameters'!$E$8/'I Disease Parameters'!$E$11</f>
        <v>3.7999999999999999E-2</v>
      </c>
      <c r="H1073" s="27">
        <f>1/'I Disease Parameters'!$E$12</f>
        <v>0.05</v>
      </c>
      <c r="I1073" s="27">
        <f>'I Disease Parameters'!$E$9/'I Disease Parameters'!$E$14</f>
        <v>0</v>
      </c>
      <c r="J1073" s="82">
        <f t="shared" si="422"/>
        <v>2.9622548171950012</v>
      </c>
      <c r="K1073" s="60">
        <f t="shared" si="423"/>
        <v>0.96147505943347544</v>
      </c>
      <c r="L1073" s="30">
        <f t="shared" si="424"/>
        <v>0.98499999999999999</v>
      </c>
      <c r="M1073" s="27">
        <f>J1073/'I Disease Parameters'!$E$12</f>
        <v>0.14811274085975007</v>
      </c>
      <c r="N1073" s="27">
        <f>K1073/'I Disease Parameters'!$E$13</f>
        <v>4.8073752971673774E-2</v>
      </c>
      <c r="O1073" s="27">
        <f>L1073/'I Disease Parameters'!$E$13</f>
        <v>4.9250000000000002E-2</v>
      </c>
      <c r="P1073" s="27">
        <f>(1-L1073)/'I Disease Parameters'!$E$13</f>
        <v>7.5000000000000067E-4</v>
      </c>
      <c r="Q1073" s="19" t="str">
        <f t="shared" si="403"/>
        <v/>
      </c>
      <c r="R1073" s="17" t="str">
        <f t="shared" si="404"/>
        <v/>
      </c>
      <c r="S1073" s="17" t="str">
        <f t="shared" si="405"/>
        <v/>
      </c>
      <c r="T1073" s="17" t="str">
        <f t="shared" si="406"/>
        <v/>
      </c>
      <c r="U1073" s="17" t="str">
        <f t="shared" si="407"/>
        <v/>
      </c>
      <c r="V1073" s="17" t="str">
        <f t="shared" si="408"/>
        <v/>
      </c>
      <c r="W1073" s="17" t="str">
        <f t="shared" si="409"/>
        <v/>
      </c>
      <c r="X1073" s="18" t="str">
        <f t="shared" si="400"/>
        <v/>
      </c>
      <c r="Y1073" s="17" t="str">
        <f t="shared" si="410"/>
        <v/>
      </c>
      <c r="Z1073" s="17" t="str">
        <f t="shared" si="411"/>
        <v/>
      </c>
      <c r="AA1073" s="17" t="str">
        <f t="shared" si="412"/>
        <v/>
      </c>
      <c r="AB1073" s="17" t="str">
        <f t="shared" si="413"/>
        <v/>
      </c>
      <c r="AC1073" s="17" t="str">
        <f t="shared" si="414"/>
        <v/>
      </c>
      <c r="AD1073" s="18" t="str">
        <f t="shared" si="415"/>
        <v/>
      </c>
      <c r="AE1073" s="19" t="str">
        <f>IF($B1073&gt;$C$1,"",p_2*$Q1072*($S1072/$W1072)+p_3*$Q1072*($T1072/$W1072))</f>
        <v/>
      </c>
      <c r="AF1073" s="17" t="str">
        <f>IF($B1073&gt;$C$1,"",p_4*$R1072)</f>
        <v/>
      </c>
      <c r="AG1073" s="17" t="str">
        <f>IF($B1073&gt;$C$1,"",p_5*$R1072)</f>
        <v/>
      </c>
      <c r="AH1073" s="18" t="str">
        <f t="shared" si="416"/>
        <v/>
      </c>
      <c r="AI1073" s="72"/>
      <c r="AJ1073" s="73"/>
      <c r="AK1073" s="73"/>
      <c r="AL1073" s="72"/>
      <c r="AM1073" s="73"/>
      <c r="AN1073" s="73">
        <f t="shared" si="417"/>
        <v>518</v>
      </c>
      <c r="AO1073" s="19" t="str">
        <f t="shared" ca="1" si="418"/>
        <v>-</v>
      </c>
      <c r="AP1073" s="17" t="str">
        <f t="shared" ca="1" si="419"/>
        <v>-</v>
      </c>
      <c r="AQ1073" s="17" t="str">
        <f t="shared" ca="1" si="420"/>
        <v>-</v>
      </c>
      <c r="AR1073" s="66" t="str">
        <f t="shared" ca="1" si="421"/>
        <v>-</v>
      </c>
    </row>
    <row r="1074" spans="1:44" s="1" customFormat="1" ht="12" x14ac:dyDescent="0.35">
      <c r="A1074" s="84"/>
      <c r="B1074" s="40" t="str">
        <f t="shared" si="401"/>
        <v/>
      </c>
      <c r="C1074" s="41" t="str">
        <f t="shared" si="402"/>
        <v/>
      </c>
      <c r="D1074" s="28">
        <f>'I Disease Parameters'!$E$6/(1000*365)</f>
        <v>2.4383561643835616E-5</v>
      </c>
      <c r="E1074" s="28">
        <f>'I Disease Parameters'!$E$7/(1000*365)</f>
        <v>1.3698630136986302E-5</v>
      </c>
      <c r="F1074" s="27">
        <f>(1-'I Disease Parameters'!$E$8)/'I Disease Parameters'!$E$10</f>
        <v>0.16200000000000001</v>
      </c>
      <c r="G1074" s="27">
        <f>'I Disease Parameters'!$E$8/'I Disease Parameters'!$E$11</f>
        <v>3.7999999999999999E-2</v>
      </c>
      <c r="H1074" s="27">
        <f>1/'I Disease Parameters'!$E$12</f>
        <v>0.05</v>
      </c>
      <c r="I1074" s="27">
        <f>'I Disease Parameters'!$E$9/'I Disease Parameters'!$E$14</f>
        <v>0</v>
      </c>
      <c r="J1074" s="82">
        <f t="shared" si="422"/>
        <v>2.9622548171950012</v>
      </c>
      <c r="K1074" s="60">
        <f t="shared" si="423"/>
        <v>0.96147505943347544</v>
      </c>
      <c r="L1074" s="30">
        <f t="shared" si="424"/>
        <v>0.98499999999999999</v>
      </c>
      <c r="M1074" s="27">
        <f>J1074/'I Disease Parameters'!$E$12</f>
        <v>0.14811274085975007</v>
      </c>
      <c r="N1074" s="27">
        <f>K1074/'I Disease Parameters'!$E$13</f>
        <v>4.8073752971673774E-2</v>
      </c>
      <c r="O1074" s="27">
        <f>L1074/'I Disease Parameters'!$E$13</f>
        <v>4.9250000000000002E-2</v>
      </c>
      <c r="P1074" s="27">
        <f>(1-L1074)/'I Disease Parameters'!$E$13</f>
        <v>7.5000000000000067E-4</v>
      </c>
      <c r="Q1074" s="19" t="str">
        <f t="shared" si="403"/>
        <v/>
      </c>
      <c r="R1074" s="17" t="str">
        <f t="shared" si="404"/>
        <v/>
      </c>
      <c r="S1074" s="17" t="str">
        <f t="shared" si="405"/>
        <v/>
      </c>
      <c r="T1074" s="17" t="str">
        <f t="shared" si="406"/>
        <v/>
      </c>
      <c r="U1074" s="17" t="str">
        <f t="shared" si="407"/>
        <v/>
      </c>
      <c r="V1074" s="17" t="str">
        <f t="shared" si="408"/>
        <v/>
      </c>
      <c r="W1074" s="17" t="str">
        <f t="shared" si="409"/>
        <v/>
      </c>
      <c r="X1074" s="18" t="str">
        <f t="shared" si="400"/>
        <v/>
      </c>
      <c r="Y1074" s="17" t="str">
        <f t="shared" si="410"/>
        <v/>
      </c>
      <c r="Z1074" s="17" t="str">
        <f t="shared" si="411"/>
        <v/>
      </c>
      <c r="AA1074" s="17" t="str">
        <f t="shared" si="412"/>
        <v/>
      </c>
      <c r="AB1074" s="17" t="str">
        <f t="shared" si="413"/>
        <v/>
      </c>
      <c r="AC1074" s="17" t="str">
        <f t="shared" si="414"/>
        <v/>
      </c>
      <c r="AD1074" s="18" t="str">
        <f t="shared" si="415"/>
        <v/>
      </c>
      <c r="AE1074" s="19" t="str">
        <f>IF($B1074&gt;$C$1,"",p_2*$Q1073*($S1073/$W1073)+p_3*$Q1073*($T1073/$W1073))</f>
        <v/>
      </c>
      <c r="AF1074" s="17" t="str">
        <f>IF($B1074&gt;$C$1,"",p_4*$R1073)</f>
        <v/>
      </c>
      <c r="AG1074" s="17" t="str">
        <f>IF($B1074&gt;$C$1,"",p_5*$R1073)</f>
        <v/>
      </c>
      <c r="AH1074" s="18" t="str">
        <f t="shared" si="416"/>
        <v/>
      </c>
      <c r="AI1074" s="72"/>
      <c r="AJ1074" s="73"/>
      <c r="AK1074" s="73"/>
      <c r="AL1074" s="72"/>
      <c r="AM1074" s="73"/>
      <c r="AN1074" s="73">
        <f t="shared" si="417"/>
        <v>518</v>
      </c>
      <c r="AO1074" s="19" t="str">
        <f t="shared" ca="1" si="418"/>
        <v>-</v>
      </c>
      <c r="AP1074" s="17" t="str">
        <f t="shared" ca="1" si="419"/>
        <v>-</v>
      </c>
      <c r="AQ1074" s="17" t="str">
        <f t="shared" ca="1" si="420"/>
        <v>-</v>
      </c>
      <c r="AR1074" s="66" t="str">
        <f t="shared" ca="1" si="421"/>
        <v>-</v>
      </c>
    </row>
    <row r="1075" spans="1:44" s="1" customFormat="1" ht="12" x14ac:dyDescent="0.35">
      <c r="A1075" s="84"/>
      <c r="B1075" s="40" t="str">
        <f t="shared" si="401"/>
        <v/>
      </c>
      <c r="C1075" s="41" t="str">
        <f t="shared" si="402"/>
        <v/>
      </c>
      <c r="D1075" s="28">
        <f>'I Disease Parameters'!$E$6/(1000*365)</f>
        <v>2.4383561643835616E-5</v>
      </c>
      <c r="E1075" s="28">
        <f>'I Disease Parameters'!$E$7/(1000*365)</f>
        <v>1.3698630136986302E-5</v>
      </c>
      <c r="F1075" s="27">
        <f>(1-'I Disease Parameters'!$E$8)/'I Disease Parameters'!$E$10</f>
        <v>0.16200000000000001</v>
      </c>
      <c r="G1075" s="27">
        <f>'I Disease Parameters'!$E$8/'I Disease Parameters'!$E$11</f>
        <v>3.7999999999999999E-2</v>
      </c>
      <c r="H1075" s="27">
        <f>1/'I Disease Parameters'!$E$12</f>
        <v>0.05</v>
      </c>
      <c r="I1075" s="27">
        <f>'I Disease Parameters'!$E$9/'I Disease Parameters'!$E$14</f>
        <v>0</v>
      </c>
      <c r="J1075" s="82">
        <f t="shared" si="422"/>
        <v>2.9622548171950012</v>
      </c>
      <c r="K1075" s="60">
        <f t="shared" si="423"/>
        <v>0.96147505943347544</v>
      </c>
      <c r="L1075" s="30">
        <f t="shared" si="424"/>
        <v>0.98499999999999999</v>
      </c>
      <c r="M1075" s="27">
        <f>J1075/'I Disease Parameters'!$E$12</f>
        <v>0.14811274085975007</v>
      </c>
      <c r="N1075" s="27">
        <f>K1075/'I Disease Parameters'!$E$13</f>
        <v>4.8073752971673774E-2</v>
      </c>
      <c r="O1075" s="27">
        <f>L1075/'I Disease Parameters'!$E$13</f>
        <v>4.9250000000000002E-2</v>
      </c>
      <c r="P1075" s="27">
        <f>(1-L1075)/'I Disease Parameters'!$E$13</f>
        <v>7.5000000000000067E-4</v>
      </c>
      <c r="Q1075" s="19" t="str">
        <f t="shared" si="403"/>
        <v/>
      </c>
      <c r="R1075" s="17" t="str">
        <f t="shared" si="404"/>
        <v/>
      </c>
      <c r="S1075" s="17" t="str">
        <f t="shared" si="405"/>
        <v/>
      </c>
      <c r="T1075" s="17" t="str">
        <f t="shared" si="406"/>
        <v/>
      </c>
      <c r="U1075" s="17" t="str">
        <f t="shared" si="407"/>
        <v/>
      </c>
      <c r="V1075" s="17" t="str">
        <f t="shared" si="408"/>
        <v/>
      </c>
      <c r="W1075" s="17" t="str">
        <f t="shared" si="409"/>
        <v/>
      </c>
      <c r="X1075" s="18" t="str">
        <f t="shared" si="400"/>
        <v/>
      </c>
      <c r="Y1075" s="17" t="str">
        <f t="shared" si="410"/>
        <v/>
      </c>
      <c r="Z1075" s="17" t="str">
        <f t="shared" si="411"/>
        <v/>
      </c>
      <c r="AA1075" s="17" t="str">
        <f t="shared" si="412"/>
        <v/>
      </c>
      <c r="AB1075" s="17" t="str">
        <f t="shared" si="413"/>
        <v/>
      </c>
      <c r="AC1075" s="17" t="str">
        <f t="shared" si="414"/>
        <v/>
      </c>
      <c r="AD1075" s="18" t="str">
        <f t="shared" si="415"/>
        <v/>
      </c>
      <c r="AE1075" s="19" t="str">
        <f>IF($B1075&gt;$C$1,"",p_2*$Q1074*($S1074/$W1074)+p_3*$Q1074*($T1074/$W1074))</f>
        <v/>
      </c>
      <c r="AF1075" s="17" t="str">
        <f>IF($B1075&gt;$C$1,"",p_4*$R1074)</f>
        <v/>
      </c>
      <c r="AG1075" s="17" t="str">
        <f>IF($B1075&gt;$C$1,"",p_5*$R1074)</f>
        <v/>
      </c>
      <c r="AH1075" s="18" t="str">
        <f t="shared" si="416"/>
        <v/>
      </c>
      <c r="AI1075" s="72"/>
      <c r="AJ1075" s="73"/>
      <c r="AK1075" s="73"/>
      <c r="AL1075" s="72"/>
      <c r="AM1075" s="73"/>
      <c r="AN1075" s="73">
        <f t="shared" si="417"/>
        <v>518</v>
      </c>
      <c r="AO1075" s="19" t="str">
        <f t="shared" ca="1" si="418"/>
        <v>-</v>
      </c>
      <c r="AP1075" s="17" t="str">
        <f t="shared" ca="1" si="419"/>
        <v>-</v>
      </c>
      <c r="AQ1075" s="17" t="str">
        <f t="shared" ca="1" si="420"/>
        <v>-</v>
      </c>
      <c r="AR1075" s="66" t="str">
        <f t="shared" ca="1" si="421"/>
        <v>-</v>
      </c>
    </row>
    <row r="1076" spans="1:44" s="1" customFormat="1" ht="12" x14ac:dyDescent="0.35">
      <c r="A1076" s="84"/>
      <c r="B1076" s="40" t="str">
        <f t="shared" si="401"/>
        <v/>
      </c>
      <c r="C1076" s="41" t="str">
        <f t="shared" si="402"/>
        <v/>
      </c>
      <c r="D1076" s="28">
        <f>'I Disease Parameters'!$E$6/(1000*365)</f>
        <v>2.4383561643835616E-5</v>
      </c>
      <c r="E1076" s="28">
        <f>'I Disease Parameters'!$E$7/(1000*365)</f>
        <v>1.3698630136986302E-5</v>
      </c>
      <c r="F1076" s="27">
        <f>(1-'I Disease Parameters'!$E$8)/'I Disease Parameters'!$E$10</f>
        <v>0.16200000000000001</v>
      </c>
      <c r="G1076" s="27">
        <f>'I Disease Parameters'!$E$8/'I Disease Parameters'!$E$11</f>
        <v>3.7999999999999999E-2</v>
      </c>
      <c r="H1076" s="27">
        <f>1/'I Disease Parameters'!$E$12</f>
        <v>0.05</v>
      </c>
      <c r="I1076" s="27">
        <f>'I Disease Parameters'!$E$9/'I Disease Parameters'!$E$14</f>
        <v>0</v>
      </c>
      <c r="J1076" s="82">
        <f t="shared" si="422"/>
        <v>2.9622548171950012</v>
      </c>
      <c r="K1076" s="60">
        <f t="shared" si="423"/>
        <v>0.96147505943347544</v>
      </c>
      <c r="L1076" s="30">
        <f t="shared" si="424"/>
        <v>0.98499999999999999</v>
      </c>
      <c r="M1076" s="27">
        <f>J1076/'I Disease Parameters'!$E$12</f>
        <v>0.14811274085975007</v>
      </c>
      <c r="N1076" s="27">
        <f>K1076/'I Disease Parameters'!$E$13</f>
        <v>4.8073752971673774E-2</v>
      </c>
      <c r="O1076" s="27">
        <f>L1076/'I Disease Parameters'!$E$13</f>
        <v>4.9250000000000002E-2</v>
      </c>
      <c r="P1076" s="27">
        <f>(1-L1076)/'I Disease Parameters'!$E$13</f>
        <v>7.5000000000000067E-4</v>
      </c>
      <c r="Q1076" s="19" t="str">
        <f t="shared" si="403"/>
        <v/>
      </c>
      <c r="R1076" s="17" t="str">
        <f t="shared" si="404"/>
        <v/>
      </c>
      <c r="S1076" s="17" t="str">
        <f t="shared" si="405"/>
        <v/>
      </c>
      <c r="T1076" s="17" t="str">
        <f t="shared" si="406"/>
        <v/>
      </c>
      <c r="U1076" s="17" t="str">
        <f t="shared" si="407"/>
        <v/>
      </c>
      <c r="V1076" s="17" t="str">
        <f t="shared" si="408"/>
        <v/>
      </c>
      <c r="W1076" s="17" t="str">
        <f t="shared" si="409"/>
        <v/>
      </c>
      <c r="X1076" s="18" t="str">
        <f t="shared" si="400"/>
        <v/>
      </c>
      <c r="Y1076" s="17" t="str">
        <f t="shared" si="410"/>
        <v/>
      </c>
      <c r="Z1076" s="17" t="str">
        <f t="shared" si="411"/>
        <v/>
      </c>
      <c r="AA1076" s="17" t="str">
        <f t="shared" si="412"/>
        <v/>
      </c>
      <c r="AB1076" s="17" t="str">
        <f t="shared" si="413"/>
        <v/>
      </c>
      <c r="AC1076" s="17" t="str">
        <f t="shared" si="414"/>
        <v/>
      </c>
      <c r="AD1076" s="18" t="str">
        <f t="shared" si="415"/>
        <v/>
      </c>
      <c r="AE1076" s="19" t="str">
        <f>IF($B1076&gt;$C$1,"",p_2*$Q1075*($S1075/$W1075)+p_3*$Q1075*($T1075/$W1075))</f>
        <v/>
      </c>
      <c r="AF1076" s="17" t="str">
        <f>IF($B1076&gt;$C$1,"",p_4*$R1075)</f>
        <v/>
      </c>
      <c r="AG1076" s="17" t="str">
        <f>IF($B1076&gt;$C$1,"",p_5*$R1075)</f>
        <v/>
      </c>
      <c r="AH1076" s="18" t="str">
        <f t="shared" si="416"/>
        <v/>
      </c>
      <c r="AI1076" s="72"/>
      <c r="AJ1076" s="73"/>
      <c r="AK1076" s="73"/>
      <c r="AL1076" s="72"/>
      <c r="AM1076" s="73"/>
      <c r="AN1076" s="73">
        <f t="shared" si="417"/>
        <v>518</v>
      </c>
      <c r="AO1076" s="19" t="str">
        <f t="shared" ca="1" si="418"/>
        <v>-</v>
      </c>
      <c r="AP1076" s="17" t="str">
        <f t="shared" ca="1" si="419"/>
        <v>-</v>
      </c>
      <c r="AQ1076" s="17" t="str">
        <f t="shared" ca="1" si="420"/>
        <v>-</v>
      </c>
      <c r="AR1076" s="66" t="str">
        <f t="shared" ca="1" si="421"/>
        <v>-</v>
      </c>
    </row>
    <row r="1077" spans="1:44" s="1" customFormat="1" ht="12" x14ac:dyDescent="0.35">
      <c r="A1077" s="84"/>
      <c r="B1077" s="40" t="str">
        <f t="shared" si="401"/>
        <v/>
      </c>
      <c r="C1077" s="41" t="str">
        <f t="shared" si="402"/>
        <v/>
      </c>
      <c r="D1077" s="28">
        <f>'I Disease Parameters'!$E$6/(1000*365)</f>
        <v>2.4383561643835616E-5</v>
      </c>
      <c r="E1077" s="28">
        <f>'I Disease Parameters'!$E$7/(1000*365)</f>
        <v>1.3698630136986302E-5</v>
      </c>
      <c r="F1077" s="27">
        <f>(1-'I Disease Parameters'!$E$8)/'I Disease Parameters'!$E$10</f>
        <v>0.16200000000000001</v>
      </c>
      <c r="G1077" s="27">
        <f>'I Disease Parameters'!$E$8/'I Disease Parameters'!$E$11</f>
        <v>3.7999999999999999E-2</v>
      </c>
      <c r="H1077" s="27">
        <f>1/'I Disease Parameters'!$E$12</f>
        <v>0.05</v>
      </c>
      <c r="I1077" s="27">
        <f>'I Disease Parameters'!$E$9/'I Disease Parameters'!$E$14</f>
        <v>0</v>
      </c>
      <c r="J1077" s="82">
        <f t="shared" si="422"/>
        <v>2.9622548171950012</v>
      </c>
      <c r="K1077" s="60">
        <f t="shared" si="423"/>
        <v>0.96147505943347544</v>
      </c>
      <c r="L1077" s="30">
        <f t="shared" si="424"/>
        <v>0.98499999999999999</v>
      </c>
      <c r="M1077" s="27">
        <f>J1077/'I Disease Parameters'!$E$12</f>
        <v>0.14811274085975007</v>
      </c>
      <c r="N1077" s="27">
        <f>K1077/'I Disease Parameters'!$E$13</f>
        <v>4.8073752971673774E-2</v>
      </c>
      <c r="O1077" s="27">
        <f>L1077/'I Disease Parameters'!$E$13</f>
        <v>4.9250000000000002E-2</v>
      </c>
      <c r="P1077" s="27">
        <f>(1-L1077)/'I Disease Parameters'!$E$13</f>
        <v>7.5000000000000067E-4</v>
      </c>
      <c r="Q1077" s="19" t="str">
        <f t="shared" si="403"/>
        <v/>
      </c>
      <c r="R1077" s="17" t="str">
        <f t="shared" si="404"/>
        <v/>
      </c>
      <c r="S1077" s="17" t="str">
        <f t="shared" si="405"/>
        <v/>
      </c>
      <c r="T1077" s="17" t="str">
        <f t="shared" si="406"/>
        <v/>
      </c>
      <c r="U1077" s="17" t="str">
        <f t="shared" si="407"/>
        <v/>
      </c>
      <c r="V1077" s="17" t="str">
        <f t="shared" si="408"/>
        <v/>
      </c>
      <c r="W1077" s="17" t="str">
        <f t="shared" si="409"/>
        <v/>
      </c>
      <c r="X1077" s="18" t="str">
        <f t="shared" si="400"/>
        <v/>
      </c>
      <c r="Y1077" s="17" t="str">
        <f t="shared" si="410"/>
        <v/>
      </c>
      <c r="Z1077" s="17" t="str">
        <f t="shared" si="411"/>
        <v/>
      </c>
      <c r="AA1077" s="17" t="str">
        <f t="shared" si="412"/>
        <v/>
      </c>
      <c r="AB1077" s="17" t="str">
        <f t="shared" si="413"/>
        <v/>
      </c>
      <c r="AC1077" s="17" t="str">
        <f t="shared" si="414"/>
        <v/>
      </c>
      <c r="AD1077" s="18" t="str">
        <f t="shared" si="415"/>
        <v/>
      </c>
      <c r="AE1077" s="19" t="str">
        <f>IF($B1077&gt;$C$1,"",p_2*$Q1076*($S1076/$W1076)+p_3*$Q1076*($T1076/$W1076))</f>
        <v/>
      </c>
      <c r="AF1077" s="17" t="str">
        <f>IF($B1077&gt;$C$1,"",p_4*$R1076)</f>
        <v/>
      </c>
      <c r="AG1077" s="17" t="str">
        <f>IF($B1077&gt;$C$1,"",p_5*$R1076)</f>
        <v/>
      </c>
      <c r="AH1077" s="18" t="str">
        <f t="shared" si="416"/>
        <v/>
      </c>
      <c r="AI1077" s="72"/>
      <c r="AJ1077" s="73"/>
      <c r="AK1077" s="73"/>
      <c r="AL1077" s="72"/>
      <c r="AM1077" s="73"/>
      <c r="AN1077" s="73">
        <f t="shared" si="417"/>
        <v>518</v>
      </c>
      <c r="AO1077" s="19" t="str">
        <f t="shared" ca="1" si="418"/>
        <v>-</v>
      </c>
      <c r="AP1077" s="17" t="str">
        <f t="shared" ca="1" si="419"/>
        <v>-</v>
      </c>
      <c r="AQ1077" s="17" t="str">
        <f t="shared" ca="1" si="420"/>
        <v>-</v>
      </c>
      <c r="AR1077" s="66" t="str">
        <f t="shared" ca="1" si="421"/>
        <v>-</v>
      </c>
    </row>
    <row r="1078" spans="1:44" s="1" customFormat="1" ht="12" x14ac:dyDescent="0.35">
      <c r="A1078" s="84"/>
      <c r="B1078" s="40" t="str">
        <f t="shared" si="401"/>
        <v/>
      </c>
      <c r="C1078" s="41" t="str">
        <f t="shared" si="402"/>
        <v/>
      </c>
      <c r="D1078" s="28">
        <f>'I Disease Parameters'!$E$6/(1000*365)</f>
        <v>2.4383561643835616E-5</v>
      </c>
      <c r="E1078" s="28">
        <f>'I Disease Parameters'!$E$7/(1000*365)</f>
        <v>1.3698630136986302E-5</v>
      </c>
      <c r="F1078" s="27">
        <f>(1-'I Disease Parameters'!$E$8)/'I Disease Parameters'!$E$10</f>
        <v>0.16200000000000001</v>
      </c>
      <c r="G1078" s="27">
        <f>'I Disease Parameters'!$E$8/'I Disease Parameters'!$E$11</f>
        <v>3.7999999999999999E-2</v>
      </c>
      <c r="H1078" s="27">
        <f>1/'I Disease Parameters'!$E$12</f>
        <v>0.05</v>
      </c>
      <c r="I1078" s="27">
        <f>'I Disease Parameters'!$E$9/'I Disease Parameters'!$E$14</f>
        <v>0</v>
      </c>
      <c r="J1078" s="82">
        <f t="shared" si="422"/>
        <v>2.9622548171950012</v>
      </c>
      <c r="K1078" s="60">
        <f t="shared" si="423"/>
        <v>0.96147505943347544</v>
      </c>
      <c r="L1078" s="30">
        <f t="shared" si="424"/>
        <v>0.98499999999999999</v>
      </c>
      <c r="M1078" s="27">
        <f>J1078/'I Disease Parameters'!$E$12</f>
        <v>0.14811274085975007</v>
      </c>
      <c r="N1078" s="27">
        <f>K1078/'I Disease Parameters'!$E$13</f>
        <v>4.8073752971673774E-2</v>
      </c>
      <c r="O1078" s="27">
        <f>L1078/'I Disease Parameters'!$E$13</f>
        <v>4.9250000000000002E-2</v>
      </c>
      <c r="P1078" s="27">
        <f>(1-L1078)/'I Disease Parameters'!$E$13</f>
        <v>7.5000000000000067E-4</v>
      </c>
      <c r="Q1078" s="19" t="str">
        <f t="shared" si="403"/>
        <v/>
      </c>
      <c r="R1078" s="17" t="str">
        <f t="shared" si="404"/>
        <v/>
      </c>
      <c r="S1078" s="17" t="str">
        <f t="shared" si="405"/>
        <v/>
      </c>
      <c r="T1078" s="17" t="str">
        <f t="shared" si="406"/>
        <v/>
      </c>
      <c r="U1078" s="17" t="str">
        <f t="shared" si="407"/>
        <v/>
      </c>
      <c r="V1078" s="17" t="str">
        <f t="shared" si="408"/>
        <v/>
      </c>
      <c r="W1078" s="17" t="str">
        <f t="shared" si="409"/>
        <v/>
      </c>
      <c r="X1078" s="18" t="str">
        <f t="shared" si="400"/>
        <v/>
      </c>
      <c r="Y1078" s="17" t="str">
        <f t="shared" si="410"/>
        <v/>
      </c>
      <c r="Z1078" s="17" t="str">
        <f t="shared" si="411"/>
        <v/>
      </c>
      <c r="AA1078" s="17" t="str">
        <f t="shared" si="412"/>
        <v/>
      </c>
      <c r="AB1078" s="17" t="str">
        <f t="shared" si="413"/>
        <v/>
      </c>
      <c r="AC1078" s="17" t="str">
        <f t="shared" si="414"/>
        <v/>
      </c>
      <c r="AD1078" s="18" t="str">
        <f t="shared" si="415"/>
        <v/>
      </c>
      <c r="AE1078" s="19" t="str">
        <f>IF($B1078&gt;$C$1,"",p_2*$Q1077*($S1077/$W1077)+p_3*$Q1077*($T1077/$W1077))</f>
        <v/>
      </c>
      <c r="AF1078" s="17" t="str">
        <f>IF($B1078&gt;$C$1,"",p_4*$R1077)</f>
        <v/>
      </c>
      <c r="AG1078" s="17" t="str">
        <f>IF($B1078&gt;$C$1,"",p_5*$R1077)</f>
        <v/>
      </c>
      <c r="AH1078" s="18" t="str">
        <f t="shared" si="416"/>
        <v/>
      </c>
      <c r="AI1078" s="72"/>
      <c r="AJ1078" s="73"/>
      <c r="AK1078" s="73"/>
      <c r="AL1078" s="72"/>
      <c r="AM1078" s="73"/>
      <c r="AN1078" s="73">
        <f t="shared" si="417"/>
        <v>518</v>
      </c>
      <c r="AO1078" s="19" t="str">
        <f t="shared" ca="1" si="418"/>
        <v>-</v>
      </c>
      <c r="AP1078" s="17" t="str">
        <f t="shared" ca="1" si="419"/>
        <v>-</v>
      </c>
      <c r="AQ1078" s="17" t="str">
        <f t="shared" ca="1" si="420"/>
        <v>-</v>
      </c>
      <c r="AR1078" s="66" t="str">
        <f t="shared" ca="1" si="421"/>
        <v>-</v>
      </c>
    </row>
    <row r="1079" spans="1:44" s="1" customFormat="1" ht="12" x14ac:dyDescent="0.35">
      <c r="A1079" s="84"/>
      <c r="B1079" s="40" t="str">
        <f t="shared" si="401"/>
        <v/>
      </c>
      <c r="C1079" s="41" t="str">
        <f t="shared" si="402"/>
        <v/>
      </c>
      <c r="D1079" s="28">
        <f>'I Disease Parameters'!$E$6/(1000*365)</f>
        <v>2.4383561643835616E-5</v>
      </c>
      <c r="E1079" s="28">
        <f>'I Disease Parameters'!$E$7/(1000*365)</f>
        <v>1.3698630136986302E-5</v>
      </c>
      <c r="F1079" s="27">
        <f>(1-'I Disease Parameters'!$E$8)/'I Disease Parameters'!$E$10</f>
        <v>0.16200000000000001</v>
      </c>
      <c r="G1079" s="27">
        <f>'I Disease Parameters'!$E$8/'I Disease Parameters'!$E$11</f>
        <v>3.7999999999999999E-2</v>
      </c>
      <c r="H1079" s="27">
        <f>1/'I Disease Parameters'!$E$12</f>
        <v>0.05</v>
      </c>
      <c r="I1079" s="27">
        <f>'I Disease Parameters'!$E$9/'I Disease Parameters'!$E$14</f>
        <v>0</v>
      </c>
      <c r="J1079" s="82">
        <f t="shared" si="422"/>
        <v>2.9622548171950012</v>
      </c>
      <c r="K1079" s="60">
        <f t="shared" si="423"/>
        <v>0.96147505943347544</v>
      </c>
      <c r="L1079" s="30">
        <f t="shared" si="424"/>
        <v>0.98499999999999999</v>
      </c>
      <c r="M1079" s="27">
        <f>J1079/'I Disease Parameters'!$E$12</f>
        <v>0.14811274085975007</v>
      </c>
      <c r="N1079" s="27">
        <f>K1079/'I Disease Parameters'!$E$13</f>
        <v>4.8073752971673774E-2</v>
      </c>
      <c r="O1079" s="27">
        <f>L1079/'I Disease Parameters'!$E$13</f>
        <v>4.9250000000000002E-2</v>
      </c>
      <c r="P1079" s="27">
        <f>(1-L1079)/'I Disease Parameters'!$E$13</f>
        <v>7.5000000000000067E-4</v>
      </c>
      <c r="Q1079" s="19" t="str">
        <f t="shared" si="403"/>
        <v/>
      </c>
      <c r="R1079" s="17" t="str">
        <f t="shared" si="404"/>
        <v/>
      </c>
      <c r="S1079" s="17" t="str">
        <f t="shared" si="405"/>
        <v/>
      </c>
      <c r="T1079" s="17" t="str">
        <f t="shared" si="406"/>
        <v/>
      </c>
      <c r="U1079" s="17" t="str">
        <f t="shared" si="407"/>
        <v/>
      </c>
      <c r="V1079" s="17" t="str">
        <f t="shared" si="408"/>
        <v/>
      </c>
      <c r="W1079" s="17" t="str">
        <f t="shared" si="409"/>
        <v/>
      </c>
      <c r="X1079" s="18" t="str">
        <f t="shared" si="400"/>
        <v/>
      </c>
      <c r="Y1079" s="17" t="str">
        <f t="shared" si="410"/>
        <v/>
      </c>
      <c r="Z1079" s="17" t="str">
        <f t="shared" si="411"/>
        <v/>
      </c>
      <c r="AA1079" s="17" t="str">
        <f t="shared" si="412"/>
        <v/>
      </c>
      <c r="AB1079" s="17" t="str">
        <f t="shared" si="413"/>
        <v/>
      </c>
      <c r="AC1079" s="17" t="str">
        <f t="shared" si="414"/>
        <v/>
      </c>
      <c r="AD1079" s="18" t="str">
        <f t="shared" si="415"/>
        <v/>
      </c>
      <c r="AE1079" s="19" t="str">
        <f>IF($B1079&gt;$C$1,"",p_2*$Q1078*($S1078/$W1078)+p_3*$Q1078*($T1078/$W1078))</f>
        <v/>
      </c>
      <c r="AF1079" s="17" t="str">
        <f>IF($B1079&gt;$C$1,"",p_4*$R1078)</f>
        <v/>
      </c>
      <c r="AG1079" s="17" t="str">
        <f>IF($B1079&gt;$C$1,"",p_5*$R1078)</f>
        <v/>
      </c>
      <c r="AH1079" s="18" t="str">
        <f t="shared" si="416"/>
        <v/>
      </c>
      <c r="AI1079" s="72"/>
      <c r="AJ1079" s="73"/>
      <c r="AK1079" s="73"/>
      <c r="AL1079" s="72"/>
      <c r="AM1079" s="73"/>
      <c r="AN1079" s="73">
        <f t="shared" si="417"/>
        <v>518</v>
      </c>
      <c r="AO1079" s="19" t="str">
        <f t="shared" ca="1" si="418"/>
        <v>-</v>
      </c>
      <c r="AP1079" s="17" t="str">
        <f t="shared" ca="1" si="419"/>
        <v>-</v>
      </c>
      <c r="AQ1079" s="17" t="str">
        <f t="shared" ca="1" si="420"/>
        <v>-</v>
      </c>
      <c r="AR1079" s="66" t="str">
        <f t="shared" ca="1" si="421"/>
        <v>-</v>
      </c>
    </row>
    <row r="1080" spans="1:44" s="1" customFormat="1" ht="12" x14ac:dyDescent="0.35">
      <c r="A1080" s="84"/>
      <c r="B1080" s="40" t="str">
        <f t="shared" si="401"/>
        <v/>
      </c>
      <c r="C1080" s="41" t="str">
        <f t="shared" si="402"/>
        <v/>
      </c>
      <c r="D1080" s="28">
        <f>'I Disease Parameters'!$E$6/(1000*365)</f>
        <v>2.4383561643835616E-5</v>
      </c>
      <c r="E1080" s="28">
        <f>'I Disease Parameters'!$E$7/(1000*365)</f>
        <v>1.3698630136986302E-5</v>
      </c>
      <c r="F1080" s="27">
        <f>(1-'I Disease Parameters'!$E$8)/'I Disease Parameters'!$E$10</f>
        <v>0.16200000000000001</v>
      </c>
      <c r="G1080" s="27">
        <f>'I Disease Parameters'!$E$8/'I Disease Parameters'!$E$11</f>
        <v>3.7999999999999999E-2</v>
      </c>
      <c r="H1080" s="27">
        <f>1/'I Disease Parameters'!$E$12</f>
        <v>0.05</v>
      </c>
      <c r="I1080" s="27">
        <f>'I Disease Parameters'!$E$9/'I Disease Parameters'!$E$14</f>
        <v>0</v>
      </c>
      <c r="J1080" s="82">
        <f t="shared" si="422"/>
        <v>2.9622548171950012</v>
      </c>
      <c r="K1080" s="60">
        <f t="shared" si="423"/>
        <v>0.96147505943347544</v>
      </c>
      <c r="L1080" s="30">
        <f t="shared" si="424"/>
        <v>0.98499999999999999</v>
      </c>
      <c r="M1080" s="27">
        <f>J1080/'I Disease Parameters'!$E$12</f>
        <v>0.14811274085975007</v>
      </c>
      <c r="N1080" s="27">
        <f>K1080/'I Disease Parameters'!$E$13</f>
        <v>4.8073752971673774E-2</v>
      </c>
      <c r="O1080" s="27">
        <f>L1080/'I Disease Parameters'!$E$13</f>
        <v>4.9250000000000002E-2</v>
      </c>
      <c r="P1080" s="27">
        <f>(1-L1080)/'I Disease Parameters'!$E$13</f>
        <v>7.5000000000000067E-4</v>
      </c>
      <c r="Q1080" s="19" t="str">
        <f t="shared" si="403"/>
        <v/>
      </c>
      <c r="R1080" s="17" t="str">
        <f t="shared" si="404"/>
        <v/>
      </c>
      <c r="S1080" s="17" t="str">
        <f t="shared" si="405"/>
        <v/>
      </c>
      <c r="T1080" s="17" t="str">
        <f t="shared" si="406"/>
        <v/>
      </c>
      <c r="U1080" s="17" t="str">
        <f t="shared" si="407"/>
        <v/>
      </c>
      <c r="V1080" s="17" t="str">
        <f t="shared" si="408"/>
        <v/>
      </c>
      <c r="W1080" s="17" t="str">
        <f t="shared" si="409"/>
        <v/>
      </c>
      <c r="X1080" s="18" t="str">
        <f t="shared" si="400"/>
        <v/>
      </c>
      <c r="Y1080" s="17" t="str">
        <f t="shared" si="410"/>
        <v/>
      </c>
      <c r="Z1080" s="17" t="str">
        <f t="shared" si="411"/>
        <v/>
      </c>
      <c r="AA1080" s="17" t="str">
        <f t="shared" si="412"/>
        <v/>
      </c>
      <c r="AB1080" s="17" t="str">
        <f t="shared" si="413"/>
        <v/>
      </c>
      <c r="AC1080" s="17" t="str">
        <f t="shared" si="414"/>
        <v/>
      </c>
      <c r="AD1080" s="18" t="str">
        <f t="shared" si="415"/>
        <v/>
      </c>
      <c r="AE1080" s="19" t="str">
        <f>IF($B1080&gt;$C$1,"",p_2*$Q1079*($S1079/$W1079)+p_3*$Q1079*($T1079/$W1079))</f>
        <v/>
      </c>
      <c r="AF1080" s="17" t="str">
        <f>IF($B1080&gt;$C$1,"",p_4*$R1079)</f>
        <v/>
      </c>
      <c r="AG1080" s="17" t="str">
        <f>IF($B1080&gt;$C$1,"",p_5*$R1079)</f>
        <v/>
      </c>
      <c r="AH1080" s="18" t="str">
        <f t="shared" si="416"/>
        <v/>
      </c>
      <c r="AI1080" s="72"/>
      <c r="AJ1080" s="73"/>
      <c r="AK1080" s="73"/>
      <c r="AL1080" s="72"/>
      <c r="AM1080" s="73"/>
      <c r="AN1080" s="73">
        <f t="shared" si="417"/>
        <v>518</v>
      </c>
      <c r="AO1080" s="19" t="str">
        <f t="shared" ca="1" si="418"/>
        <v>-</v>
      </c>
      <c r="AP1080" s="17" t="str">
        <f t="shared" ca="1" si="419"/>
        <v>-</v>
      </c>
      <c r="AQ1080" s="17" t="str">
        <f t="shared" ca="1" si="420"/>
        <v>-</v>
      </c>
      <c r="AR1080" s="66" t="str">
        <f t="shared" ca="1" si="421"/>
        <v>-</v>
      </c>
    </row>
    <row r="1081" spans="1:44" s="1" customFormat="1" ht="12" x14ac:dyDescent="0.35">
      <c r="A1081" s="84"/>
      <c r="B1081" s="40" t="str">
        <f t="shared" si="401"/>
        <v/>
      </c>
      <c r="C1081" s="41" t="str">
        <f t="shared" si="402"/>
        <v/>
      </c>
      <c r="D1081" s="28">
        <f>'I Disease Parameters'!$E$6/(1000*365)</f>
        <v>2.4383561643835616E-5</v>
      </c>
      <c r="E1081" s="28">
        <f>'I Disease Parameters'!$E$7/(1000*365)</f>
        <v>1.3698630136986302E-5</v>
      </c>
      <c r="F1081" s="27">
        <f>(1-'I Disease Parameters'!$E$8)/'I Disease Parameters'!$E$10</f>
        <v>0.16200000000000001</v>
      </c>
      <c r="G1081" s="27">
        <f>'I Disease Parameters'!$E$8/'I Disease Parameters'!$E$11</f>
        <v>3.7999999999999999E-2</v>
      </c>
      <c r="H1081" s="27">
        <f>1/'I Disease Parameters'!$E$12</f>
        <v>0.05</v>
      </c>
      <c r="I1081" s="27">
        <f>'I Disease Parameters'!$E$9/'I Disease Parameters'!$E$14</f>
        <v>0</v>
      </c>
      <c r="J1081" s="82">
        <f t="shared" si="422"/>
        <v>2.9622548171950012</v>
      </c>
      <c r="K1081" s="60">
        <f t="shared" si="423"/>
        <v>0.96147505943347544</v>
      </c>
      <c r="L1081" s="30">
        <f t="shared" si="424"/>
        <v>0.98499999999999999</v>
      </c>
      <c r="M1081" s="27">
        <f>J1081/'I Disease Parameters'!$E$12</f>
        <v>0.14811274085975007</v>
      </c>
      <c r="N1081" s="27">
        <f>K1081/'I Disease Parameters'!$E$13</f>
        <v>4.8073752971673774E-2</v>
      </c>
      <c r="O1081" s="27">
        <f>L1081/'I Disease Parameters'!$E$13</f>
        <v>4.9250000000000002E-2</v>
      </c>
      <c r="P1081" s="27">
        <f>(1-L1081)/'I Disease Parameters'!$E$13</f>
        <v>7.5000000000000067E-4</v>
      </c>
      <c r="Q1081" s="19" t="str">
        <f t="shared" si="403"/>
        <v/>
      </c>
      <c r="R1081" s="17" t="str">
        <f t="shared" si="404"/>
        <v/>
      </c>
      <c r="S1081" s="17" t="str">
        <f t="shared" si="405"/>
        <v/>
      </c>
      <c r="T1081" s="17" t="str">
        <f t="shared" si="406"/>
        <v/>
      </c>
      <c r="U1081" s="17" t="str">
        <f t="shared" si="407"/>
        <v/>
      </c>
      <c r="V1081" s="17" t="str">
        <f t="shared" si="408"/>
        <v/>
      </c>
      <c r="W1081" s="17" t="str">
        <f t="shared" si="409"/>
        <v/>
      </c>
      <c r="X1081" s="18" t="str">
        <f t="shared" si="400"/>
        <v/>
      </c>
      <c r="Y1081" s="17" t="str">
        <f t="shared" si="410"/>
        <v/>
      </c>
      <c r="Z1081" s="17" t="str">
        <f t="shared" si="411"/>
        <v/>
      </c>
      <c r="AA1081" s="17" t="str">
        <f t="shared" si="412"/>
        <v/>
      </c>
      <c r="AB1081" s="17" t="str">
        <f t="shared" si="413"/>
        <v/>
      </c>
      <c r="AC1081" s="17" t="str">
        <f t="shared" si="414"/>
        <v/>
      </c>
      <c r="AD1081" s="18" t="str">
        <f t="shared" si="415"/>
        <v/>
      </c>
      <c r="AE1081" s="19" t="str">
        <f>IF($B1081&gt;$C$1,"",p_2*$Q1080*($S1080/$W1080)+p_3*$Q1080*($T1080/$W1080))</f>
        <v/>
      </c>
      <c r="AF1081" s="17" t="str">
        <f>IF($B1081&gt;$C$1,"",p_4*$R1080)</f>
        <v/>
      </c>
      <c r="AG1081" s="17" t="str">
        <f>IF($B1081&gt;$C$1,"",p_5*$R1080)</f>
        <v/>
      </c>
      <c r="AH1081" s="18" t="str">
        <f t="shared" si="416"/>
        <v/>
      </c>
      <c r="AI1081" s="72"/>
      <c r="AJ1081" s="73"/>
      <c r="AK1081" s="73"/>
      <c r="AL1081" s="72"/>
      <c r="AM1081" s="73"/>
      <c r="AN1081" s="73">
        <f t="shared" si="417"/>
        <v>518</v>
      </c>
      <c r="AO1081" s="19" t="str">
        <f t="shared" ca="1" si="418"/>
        <v>-</v>
      </c>
      <c r="AP1081" s="17" t="str">
        <f t="shared" ca="1" si="419"/>
        <v>-</v>
      </c>
      <c r="AQ1081" s="17" t="str">
        <f t="shared" ca="1" si="420"/>
        <v>-</v>
      </c>
      <c r="AR1081" s="66" t="str">
        <f t="shared" ca="1" si="421"/>
        <v>-</v>
      </c>
    </row>
    <row r="1082" spans="1:44" s="1" customFormat="1" ht="12" x14ac:dyDescent="0.35">
      <c r="A1082" s="84"/>
      <c r="B1082" s="40" t="str">
        <f t="shared" si="401"/>
        <v/>
      </c>
      <c r="C1082" s="41" t="str">
        <f t="shared" si="402"/>
        <v/>
      </c>
      <c r="D1082" s="28">
        <f>'I Disease Parameters'!$E$6/(1000*365)</f>
        <v>2.4383561643835616E-5</v>
      </c>
      <c r="E1082" s="28">
        <f>'I Disease Parameters'!$E$7/(1000*365)</f>
        <v>1.3698630136986302E-5</v>
      </c>
      <c r="F1082" s="27">
        <f>(1-'I Disease Parameters'!$E$8)/'I Disease Parameters'!$E$10</f>
        <v>0.16200000000000001</v>
      </c>
      <c r="G1082" s="27">
        <f>'I Disease Parameters'!$E$8/'I Disease Parameters'!$E$11</f>
        <v>3.7999999999999999E-2</v>
      </c>
      <c r="H1082" s="27">
        <f>1/'I Disease Parameters'!$E$12</f>
        <v>0.05</v>
      </c>
      <c r="I1082" s="27">
        <f>'I Disease Parameters'!$E$9/'I Disease Parameters'!$E$14</f>
        <v>0</v>
      </c>
      <c r="J1082" s="82">
        <f t="shared" si="422"/>
        <v>2.9622548171950012</v>
      </c>
      <c r="K1082" s="60">
        <f t="shared" si="423"/>
        <v>0.96147505943347544</v>
      </c>
      <c r="L1082" s="30">
        <f t="shared" si="424"/>
        <v>0.98499999999999999</v>
      </c>
      <c r="M1082" s="27">
        <f>J1082/'I Disease Parameters'!$E$12</f>
        <v>0.14811274085975007</v>
      </c>
      <c r="N1082" s="27">
        <f>K1082/'I Disease Parameters'!$E$13</f>
        <v>4.8073752971673774E-2</v>
      </c>
      <c r="O1082" s="27">
        <f>L1082/'I Disease Parameters'!$E$13</f>
        <v>4.9250000000000002E-2</v>
      </c>
      <c r="P1082" s="27">
        <f>(1-L1082)/'I Disease Parameters'!$E$13</f>
        <v>7.5000000000000067E-4</v>
      </c>
      <c r="Q1082" s="19" t="str">
        <f t="shared" si="403"/>
        <v/>
      </c>
      <c r="R1082" s="17" t="str">
        <f t="shared" si="404"/>
        <v/>
      </c>
      <c r="S1082" s="17" t="str">
        <f t="shared" si="405"/>
        <v/>
      </c>
      <c r="T1082" s="17" t="str">
        <f t="shared" si="406"/>
        <v/>
      </c>
      <c r="U1082" s="17" t="str">
        <f t="shared" si="407"/>
        <v/>
      </c>
      <c r="V1082" s="17" t="str">
        <f t="shared" si="408"/>
        <v/>
      </c>
      <c r="W1082" s="17" t="str">
        <f t="shared" si="409"/>
        <v/>
      </c>
      <c r="X1082" s="18" t="str">
        <f t="shared" si="400"/>
        <v/>
      </c>
      <c r="Y1082" s="17" t="str">
        <f t="shared" si="410"/>
        <v/>
      </c>
      <c r="Z1082" s="17" t="str">
        <f t="shared" si="411"/>
        <v/>
      </c>
      <c r="AA1082" s="17" t="str">
        <f t="shared" si="412"/>
        <v/>
      </c>
      <c r="AB1082" s="17" t="str">
        <f t="shared" si="413"/>
        <v/>
      </c>
      <c r="AC1082" s="17" t="str">
        <f t="shared" si="414"/>
        <v/>
      </c>
      <c r="AD1082" s="18" t="str">
        <f t="shared" si="415"/>
        <v/>
      </c>
      <c r="AE1082" s="19" t="str">
        <f>IF($B1082&gt;$C$1,"",p_2*$Q1081*($S1081/$W1081)+p_3*$Q1081*($T1081/$W1081))</f>
        <v/>
      </c>
      <c r="AF1082" s="17" t="str">
        <f>IF($B1082&gt;$C$1,"",p_4*$R1081)</f>
        <v/>
      </c>
      <c r="AG1082" s="17" t="str">
        <f>IF($B1082&gt;$C$1,"",p_5*$R1081)</f>
        <v/>
      </c>
      <c r="AH1082" s="18" t="str">
        <f t="shared" si="416"/>
        <v/>
      </c>
      <c r="AI1082" s="72"/>
      <c r="AJ1082" s="73"/>
      <c r="AK1082" s="73"/>
      <c r="AL1082" s="72"/>
      <c r="AM1082" s="73"/>
      <c r="AN1082" s="73">
        <f t="shared" si="417"/>
        <v>518</v>
      </c>
      <c r="AO1082" s="19" t="str">
        <f t="shared" ca="1" si="418"/>
        <v>-</v>
      </c>
      <c r="AP1082" s="17" t="str">
        <f t="shared" ca="1" si="419"/>
        <v>-</v>
      </c>
      <c r="AQ1082" s="17" t="str">
        <f t="shared" ca="1" si="420"/>
        <v>-</v>
      </c>
      <c r="AR1082" s="66" t="str">
        <f t="shared" ca="1" si="421"/>
        <v>-</v>
      </c>
    </row>
    <row r="1083" spans="1:44" s="1" customFormat="1" ht="12" x14ac:dyDescent="0.35">
      <c r="A1083" s="84"/>
      <c r="B1083" s="40" t="str">
        <f t="shared" si="401"/>
        <v/>
      </c>
      <c r="C1083" s="41" t="str">
        <f t="shared" si="402"/>
        <v/>
      </c>
      <c r="D1083" s="28">
        <f>'I Disease Parameters'!$E$6/(1000*365)</f>
        <v>2.4383561643835616E-5</v>
      </c>
      <c r="E1083" s="28">
        <f>'I Disease Parameters'!$E$7/(1000*365)</f>
        <v>1.3698630136986302E-5</v>
      </c>
      <c r="F1083" s="27">
        <f>(1-'I Disease Parameters'!$E$8)/'I Disease Parameters'!$E$10</f>
        <v>0.16200000000000001</v>
      </c>
      <c r="G1083" s="27">
        <f>'I Disease Parameters'!$E$8/'I Disease Parameters'!$E$11</f>
        <v>3.7999999999999999E-2</v>
      </c>
      <c r="H1083" s="27">
        <f>1/'I Disease Parameters'!$E$12</f>
        <v>0.05</v>
      </c>
      <c r="I1083" s="27">
        <f>'I Disease Parameters'!$E$9/'I Disease Parameters'!$E$14</f>
        <v>0</v>
      </c>
      <c r="J1083" s="82">
        <f t="shared" si="422"/>
        <v>2.9622548171950012</v>
      </c>
      <c r="K1083" s="60">
        <f t="shared" si="423"/>
        <v>0.96147505943347544</v>
      </c>
      <c r="L1083" s="30">
        <f t="shared" si="424"/>
        <v>0.98499999999999999</v>
      </c>
      <c r="M1083" s="27">
        <f>J1083/'I Disease Parameters'!$E$12</f>
        <v>0.14811274085975007</v>
      </c>
      <c r="N1083" s="27">
        <f>K1083/'I Disease Parameters'!$E$13</f>
        <v>4.8073752971673774E-2</v>
      </c>
      <c r="O1083" s="27">
        <f>L1083/'I Disease Parameters'!$E$13</f>
        <v>4.9250000000000002E-2</v>
      </c>
      <c r="P1083" s="27">
        <f>(1-L1083)/'I Disease Parameters'!$E$13</f>
        <v>7.5000000000000067E-4</v>
      </c>
      <c r="Q1083" s="19" t="str">
        <f t="shared" si="403"/>
        <v/>
      </c>
      <c r="R1083" s="17" t="str">
        <f t="shared" si="404"/>
        <v/>
      </c>
      <c r="S1083" s="17" t="str">
        <f t="shared" si="405"/>
        <v/>
      </c>
      <c r="T1083" s="17" t="str">
        <f t="shared" si="406"/>
        <v/>
      </c>
      <c r="U1083" s="17" t="str">
        <f t="shared" si="407"/>
        <v/>
      </c>
      <c r="V1083" s="17" t="str">
        <f t="shared" si="408"/>
        <v/>
      </c>
      <c r="W1083" s="17" t="str">
        <f t="shared" si="409"/>
        <v/>
      </c>
      <c r="X1083" s="18" t="str">
        <f t="shared" si="400"/>
        <v/>
      </c>
      <c r="Y1083" s="17" t="str">
        <f t="shared" si="410"/>
        <v/>
      </c>
      <c r="Z1083" s="17" t="str">
        <f t="shared" si="411"/>
        <v/>
      </c>
      <c r="AA1083" s="17" t="str">
        <f t="shared" si="412"/>
        <v/>
      </c>
      <c r="AB1083" s="17" t="str">
        <f t="shared" si="413"/>
        <v/>
      </c>
      <c r="AC1083" s="17" t="str">
        <f t="shared" si="414"/>
        <v/>
      </c>
      <c r="AD1083" s="18" t="str">
        <f t="shared" si="415"/>
        <v/>
      </c>
      <c r="AE1083" s="19" t="str">
        <f>IF($B1083&gt;$C$1,"",p_2*$Q1082*($S1082/$W1082)+p_3*$Q1082*($T1082/$W1082))</f>
        <v/>
      </c>
      <c r="AF1083" s="17" t="str">
        <f>IF($B1083&gt;$C$1,"",p_4*$R1082)</f>
        <v/>
      </c>
      <c r="AG1083" s="17" t="str">
        <f>IF($B1083&gt;$C$1,"",p_5*$R1082)</f>
        <v/>
      </c>
      <c r="AH1083" s="18" t="str">
        <f t="shared" si="416"/>
        <v/>
      </c>
      <c r="AI1083" s="72"/>
      <c r="AJ1083" s="73"/>
      <c r="AK1083" s="73"/>
      <c r="AL1083" s="72"/>
      <c r="AM1083" s="73"/>
      <c r="AN1083" s="73">
        <f t="shared" si="417"/>
        <v>518</v>
      </c>
      <c r="AO1083" s="19" t="str">
        <f t="shared" ca="1" si="418"/>
        <v>-</v>
      </c>
      <c r="AP1083" s="17" t="str">
        <f t="shared" ca="1" si="419"/>
        <v>-</v>
      </c>
      <c r="AQ1083" s="17" t="str">
        <f t="shared" ca="1" si="420"/>
        <v>-</v>
      </c>
      <c r="AR1083" s="66" t="str">
        <f t="shared" ca="1" si="421"/>
        <v>-</v>
      </c>
    </row>
    <row r="1084" spans="1:44" s="1" customFormat="1" ht="12" x14ac:dyDescent="0.35">
      <c r="A1084" s="84"/>
      <c r="B1084" s="40" t="str">
        <f t="shared" si="401"/>
        <v/>
      </c>
      <c r="C1084" s="41" t="str">
        <f t="shared" si="402"/>
        <v/>
      </c>
      <c r="D1084" s="28">
        <f>'I Disease Parameters'!$E$6/(1000*365)</f>
        <v>2.4383561643835616E-5</v>
      </c>
      <c r="E1084" s="28">
        <f>'I Disease Parameters'!$E$7/(1000*365)</f>
        <v>1.3698630136986302E-5</v>
      </c>
      <c r="F1084" s="27">
        <f>(1-'I Disease Parameters'!$E$8)/'I Disease Parameters'!$E$10</f>
        <v>0.16200000000000001</v>
      </c>
      <c r="G1084" s="27">
        <f>'I Disease Parameters'!$E$8/'I Disease Parameters'!$E$11</f>
        <v>3.7999999999999999E-2</v>
      </c>
      <c r="H1084" s="27">
        <f>1/'I Disease Parameters'!$E$12</f>
        <v>0.05</v>
      </c>
      <c r="I1084" s="27">
        <f>'I Disease Parameters'!$E$9/'I Disease Parameters'!$E$14</f>
        <v>0</v>
      </c>
      <c r="J1084" s="82">
        <f t="shared" si="422"/>
        <v>2.9622548171950012</v>
      </c>
      <c r="K1084" s="60">
        <f t="shared" si="423"/>
        <v>0.96147505943347544</v>
      </c>
      <c r="L1084" s="30">
        <f t="shared" si="424"/>
        <v>0.98499999999999999</v>
      </c>
      <c r="M1084" s="27">
        <f>J1084/'I Disease Parameters'!$E$12</f>
        <v>0.14811274085975007</v>
      </c>
      <c r="N1084" s="27">
        <f>K1084/'I Disease Parameters'!$E$13</f>
        <v>4.8073752971673774E-2</v>
      </c>
      <c r="O1084" s="27">
        <f>L1084/'I Disease Parameters'!$E$13</f>
        <v>4.9250000000000002E-2</v>
      </c>
      <c r="P1084" s="27">
        <f>(1-L1084)/'I Disease Parameters'!$E$13</f>
        <v>7.5000000000000067E-4</v>
      </c>
      <c r="Q1084" s="19" t="str">
        <f t="shared" si="403"/>
        <v/>
      </c>
      <c r="R1084" s="17" t="str">
        <f t="shared" si="404"/>
        <v/>
      </c>
      <c r="S1084" s="17" t="str">
        <f t="shared" si="405"/>
        <v/>
      </c>
      <c r="T1084" s="17" t="str">
        <f t="shared" si="406"/>
        <v/>
      </c>
      <c r="U1084" s="17" t="str">
        <f t="shared" si="407"/>
        <v/>
      </c>
      <c r="V1084" s="17" t="str">
        <f t="shared" si="408"/>
        <v/>
      </c>
      <c r="W1084" s="17" t="str">
        <f t="shared" si="409"/>
        <v/>
      </c>
      <c r="X1084" s="18" t="str">
        <f t="shared" si="400"/>
        <v/>
      </c>
      <c r="Y1084" s="17" t="str">
        <f t="shared" si="410"/>
        <v/>
      </c>
      <c r="Z1084" s="17" t="str">
        <f t="shared" si="411"/>
        <v/>
      </c>
      <c r="AA1084" s="17" t="str">
        <f t="shared" si="412"/>
        <v/>
      </c>
      <c r="AB1084" s="17" t="str">
        <f t="shared" si="413"/>
        <v/>
      </c>
      <c r="AC1084" s="17" t="str">
        <f t="shared" si="414"/>
        <v/>
      </c>
      <c r="AD1084" s="18" t="str">
        <f t="shared" si="415"/>
        <v/>
      </c>
      <c r="AE1084" s="19" t="str">
        <f>IF($B1084&gt;$C$1,"",p_2*$Q1083*($S1083/$W1083)+p_3*$Q1083*($T1083/$W1083))</f>
        <v/>
      </c>
      <c r="AF1084" s="17" t="str">
        <f>IF($B1084&gt;$C$1,"",p_4*$R1083)</f>
        <v/>
      </c>
      <c r="AG1084" s="17" t="str">
        <f>IF($B1084&gt;$C$1,"",p_5*$R1083)</f>
        <v/>
      </c>
      <c r="AH1084" s="18" t="str">
        <f t="shared" si="416"/>
        <v/>
      </c>
      <c r="AI1084" s="72"/>
      <c r="AJ1084" s="73"/>
      <c r="AK1084" s="73"/>
      <c r="AL1084" s="72"/>
      <c r="AM1084" s="73"/>
      <c r="AN1084" s="73">
        <f t="shared" si="417"/>
        <v>518</v>
      </c>
      <c r="AO1084" s="19" t="str">
        <f t="shared" ca="1" si="418"/>
        <v>-</v>
      </c>
      <c r="AP1084" s="17" t="str">
        <f t="shared" ca="1" si="419"/>
        <v>-</v>
      </c>
      <c r="AQ1084" s="17" t="str">
        <f t="shared" ca="1" si="420"/>
        <v>-</v>
      </c>
      <c r="AR1084" s="66" t="str">
        <f t="shared" ca="1" si="421"/>
        <v>-</v>
      </c>
    </row>
    <row r="1085" spans="1:44" s="1" customFormat="1" ht="12" x14ac:dyDescent="0.35">
      <c r="A1085" s="84"/>
      <c r="B1085" s="40" t="str">
        <f t="shared" si="401"/>
        <v/>
      </c>
      <c r="C1085" s="41" t="str">
        <f t="shared" si="402"/>
        <v/>
      </c>
      <c r="D1085" s="28">
        <f>'I Disease Parameters'!$E$6/(1000*365)</f>
        <v>2.4383561643835616E-5</v>
      </c>
      <c r="E1085" s="28">
        <f>'I Disease Parameters'!$E$7/(1000*365)</f>
        <v>1.3698630136986302E-5</v>
      </c>
      <c r="F1085" s="27">
        <f>(1-'I Disease Parameters'!$E$8)/'I Disease Parameters'!$E$10</f>
        <v>0.16200000000000001</v>
      </c>
      <c r="G1085" s="27">
        <f>'I Disease Parameters'!$E$8/'I Disease Parameters'!$E$11</f>
        <v>3.7999999999999999E-2</v>
      </c>
      <c r="H1085" s="27">
        <f>1/'I Disease Parameters'!$E$12</f>
        <v>0.05</v>
      </c>
      <c r="I1085" s="27">
        <f>'I Disease Parameters'!$E$9/'I Disease Parameters'!$E$14</f>
        <v>0</v>
      </c>
      <c r="J1085" s="82">
        <f t="shared" si="422"/>
        <v>2.9622548171950012</v>
      </c>
      <c r="K1085" s="60">
        <f t="shared" si="423"/>
        <v>0.96147505943347544</v>
      </c>
      <c r="L1085" s="30">
        <f t="shared" si="424"/>
        <v>0.98499999999999999</v>
      </c>
      <c r="M1085" s="27">
        <f>J1085/'I Disease Parameters'!$E$12</f>
        <v>0.14811274085975007</v>
      </c>
      <c r="N1085" s="27">
        <f>K1085/'I Disease Parameters'!$E$13</f>
        <v>4.8073752971673774E-2</v>
      </c>
      <c r="O1085" s="27">
        <f>L1085/'I Disease Parameters'!$E$13</f>
        <v>4.9250000000000002E-2</v>
      </c>
      <c r="P1085" s="27">
        <f>(1-L1085)/'I Disease Parameters'!$E$13</f>
        <v>7.5000000000000067E-4</v>
      </c>
      <c r="Q1085" s="19" t="str">
        <f t="shared" si="403"/>
        <v/>
      </c>
      <c r="R1085" s="17" t="str">
        <f t="shared" si="404"/>
        <v/>
      </c>
      <c r="S1085" s="17" t="str">
        <f t="shared" si="405"/>
        <v/>
      </c>
      <c r="T1085" s="17" t="str">
        <f t="shared" si="406"/>
        <v/>
      </c>
      <c r="U1085" s="17" t="str">
        <f t="shared" si="407"/>
        <v/>
      </c>
      <c r="V1085" s="17" t="str">
        <f t="shared" si="408"/>
        <v/>
      </c>
      <c r="W1085" s="17" t="str">
        <f t="shared" si="409"/>
        <v/>
      </c>
      <c r="X1085" s="18" t="str">
        <f t="shared" si="400"/>
        <v/>
      </c>
      <c r="Y1085" s="17" t="str">
        <f t="shared" si="410"/>
        <v/>
      </c>
      <c r="Z1085" s="17" t="str">
        <f t="shared" si="411"/>
        <v/>
      </c>
      <c r="AA1085" s="17" t="str">
        <f t="shared" si="412"/>
        <v/>
      </c>
      <c r="AB1085" s="17" t="str">
        <f t="shared" si="413"/>
        <v/>
      </c>
      <c r="AC1085" s="17" t="str">
        <f t="shared" si="414"/>
        <v/>
      </c>
      <c r="AD1085" s="18" t="str">
        <f t="shared" si="415"/>
        <v/>
      </c>
      <c r="AE1085" s="19" t="str">
        <f>IF($B1085&gt;$C$1,"",p_2*$Q1084*($S1084/$W1084)+p_3*$Q1084*($T1084/$W1084))</f>
        <v/>
      </c>
      <c r="AF1085" s="17" t="str">
        <f>IF($B1085&gt;$C$1,"",p_4*$R1084)</f>
        <v/>
      </c>
      <c r="AG1085" s="17" t="str">
        <f>IF($B1085&gt;$C$1,"",p_5*$R1084)</f>
        <v/>
      </c>
      <c r="AH1085" s="18" t="str">
        <f t="shared" si="416"/>
        <v/>
      </c>
      <c r="AI1085" s="72"/>
      <c r="AJ1085" s="73"/>
      <c r="AK1085" s="73"/>
      <c r="AL1085" s="72"/>
      <c r="AM1085" s="73"/>
      <c r="AN1085" s="73">
        <f t="shared" si="417"/>
        <v>518</v>
      </c>
      <c r="AO1085" s="19" t="str">
        <f t="shared" ca="1" si="418"/>
        <v>-</v>
      </c>
      <c r="AP1085" s="17" t="str">
        <f t="shared" ca="1" si="419"/>
        <v>-</v>
      </c>
      <c r="AQ1085" s="17" t="str">
        <f t="shared" ca="1" si="420"/>
        <v>-</v>
      </c>
      <c r="AR1085" s="66" t="str">
        <f t="shared" ca="1" si="421"/>
        <v>-</v>
      </c>
    </row>
    <row r="1086" spans="1:44" s="1" customFormat="1" ht="12" x14ac:dyDescent="0.35">
      <c r="A1086" s="84"/>
      <c r="B1086" s="40" t="str">
        <f t="shared" si="401"/>
        <v/>
      </c>
      <c r="C1086" s="41" t="str">
        <f t="shared" si="402"/>
        <v/>
      </c>
      <c r="D1086" s="28">
        <f>'I Disease Parameters'!$E$6/(1000*365)</f>
        <v>2.4383561643835616E-5</v>
      </c>
      <c r="E1086" s="28">
        <f>'I Disease Parameters'!$E$7/(1000*365)</f>
        <v>1.3698630136986302E-5</v>
      </c>
      <c r="F1086" s="27">
        <f>(1-'I Disease Parameters'!$E$8)/'I Disease Parameters'!$E$10</f>
        <v>0.16200000000000001</v>
      </c>
      <c r="G1086" s="27">
        <f>'I Disease Parameters'!$E$8/'I Disease Parameters'!$E$11</f>
        <v>3.7999999999999999E-2</v>
      </c>
      <c r="H1086" s="27">
        <f>1/'I Disease Parameters'!$E$12</f>
        <v>0.05</v>
      </c>
      <c r="I1086" s="27">
        <f>'I Disease Parameters'!$E$9/'I Disease Parameters'!$E$14</f>
        <v>0</v>
      </c>
      <c r="J1086" s="82">
        <f t="shared" si="422"/>
        <v>2.9622548171950012</v>
      </c>
      <c r="K1086" s="60">
        <f t="shared" si="423"/>
        <v>0.96147505943347544</v>
      </c>
      <c r="L1086" s="30">
        <f t="shared" si="424"/>
        <v>0.98499999999999999</v>
      </c>
      <c r="M1086" s="27">
        <f>J1086/'I Disease Parameters'!$E$12</f>
        <v>0.14811274085975007</v>
      </c>
      <c r="N1086" s="27">
        <f>K1086/'I Disease Parameters'!$E$13</f>
        <v>4.8073752971673774E-2</v>
      </c>
      <c r="O1086" s="27">
        <f>L1086/'I Disease Parameters'!$E$13</f>
        <v>4.9250000000000002E-2</v>
      </c>
      <c r="P1086" s="27">
        <f>(1-L1086)/'I Disease Parameters'!$E$13</f>
        <v>7.5000000000000067E-4</v>
      </c>
      <c r="Q1086" s="19" t="str">
        <f t="shared" si="403"/>
        <v/>
      </c>
      <c r="R1086" s="17" t="str">
        <f t="shared" si="404"/>
        <v/>
      </c>
      <c r="S1086" s="17" t="str">
        <f t="shared" si="405"/>
        <v/>
      </c>
      <c r="T1086" s="17" t="str">
        <f t="shared" si="406"/>
        <v/>
      </c>
      <c r="U1086" s="17" t="str">
        <f t="shared" si="407"/>
        <v/>
      </c>
      <c r="V1086" s="17" t="str">
        <f t="shared" si="408"/>
        <v/>
      </c>
      <c r="W1086" s="17" t="str">
        <f t="shared" si="409"/>
        <v/>
      </c>
      <c r="X1086" s="18" t="str">
        <f t="shared" si="400"/>
        <v/>
      </c>
      <c r="Y1086" s="17" t="str">
        <f t="shared" si="410"/>
        <v/>
      </c>
      <c r="Z1086" s="17" t="str">
        <f t="shared" si="411"/>
        <v/>
      </c>
      <c r="AA1086" s="17" t="str">
        <f t="shared" si="412"/>
        <v/>
      </c>
      <c r="AB1086" s="17" t="str">
        <f t="shared" si="413"/>
        <v/>
      </c>
      <c r="AC1086" s="17" t="str">
        <f t="shared" si="414"/>
        <v/>
      </c>
      <c r="AD1086" s="18" t="str">
        <f t="shared" si="415"/>
        <v/>
      </c>
      <c r="AE1086" s="19" t="str">
        <f>IF($B1086&gt;$C$1,"",p_2*$Q1085*($S1085/$W1085)+p_3*$Q1085*($T1085/$W1085))</f>
        <v/>
      </c>
      <c r="AF1086" s="17" t="str">
        <f>IF($B1086&gt;$C$1,"",p_4*$R1085)</f>
        <v/>
      </c>
      <c r="AG1086" s="17" t="str">
        <f>IF($B1086&gt;$C$1,"",p_5*$R1085)</f>
        <v/>
      </c>
      <c r="AH1086" s="18" t="str">
        <f t="shared" si="416"/>
        <v/>
      </c>
      <c r="AI1086" s="72"/>
      <c r="AJ1086" s="73"/>
      <c r="AK1086" s="73"/>
      <c r="AL1086" s="72"/>
      <c r="AM1086" s="73"/>
      <c r="AN1086" s="73">
        <f t="shared" si="417"/>
        <v>518</v>
      </c>
      <c r="AO1086" s="19" t="str">
        <f t="shared" ca="1" si="418"/>
        <v>-</v>
      </c>
      <c r="AP1086" s="17" t="str">
        <f t="shared" ca="1" si="419"/>
        <v>-</v>
      </c>
      <c r="AQ1086" s="17" t="str">
        <f t="shared" ca="1" si="420"/>
        <v>-</v>
      </c>
      <c r="AR1086" s="66" t="str">
        <f t="shared" ca="1" si="421"/>
        <v>-</v>
      </c>
    </row>
    <row r="1087" spans="1:44" s="1" customFormat="1" ht="12" x14ac:dyDescent="0.35">
      <c r="A1087" s="84"/>
      <c r="B1087" s="40" t="str">
        <f t="shared" si="401"/>
        <v/>
      </c>
      <c r="C1087" s="41" t="str">
        <f t="shared" si="402"/>
        <v/>
      </c>
      <c r="D1087" s="28">
        <f>'I Disease Parameters'!$E$6/(1000*365)</f>
        <v>2.4383561643835616E-5</v>
      </c>
      <c r="E1087" s="28">
        <f>'I Disease Parameters'!$E$7/(1000*365)</f>
        <v>1.3698630136986302E-5</v>
      </c>
      <c r="F1087" s="27">
        <f>(1-'I Disease Parameters'!$E$8)/'I Disease Parameters'!$E$10</f>
        <v>0.16200000000000001</v>
      </c>
      <c r="G1087" s="27">
        <f>'I Disease Parameters'!$E$8/'I Disease Parameters'!$E$11</f>
        <v>3.7999999999999999E-2</v>
      </c>
      <c r="H1087" s="27">
        <f>1/'I Disease Parameters'!$E$12</f>
        <v>0.05</v>
      </c>
      <c r="I1087" s="27">
        <f>'I Disease Parameters'!$E$9/'I Disease Parameters'!$E$14</f>
        <v>0</v>
      </c>
      <c r="J1087" s="82">
        <f t="shared" si="422"/>
        <v>2.9622548171950012</v>
      </c>
      <c r="K1087" s="60">
        <f t="shared" si="423"/>
        <v>0.96147505943347544</v>
      </c>
      <c r="L1087" s="30">
        <f t="shared" si="424"/>
        <v>0.98499999999999999</v>
      </c>
      <c r="M1087" s="27">
        <f>J1087/'I Disease Parameters'!$E$12</f>
        <v>0.14811274085975007</v>
      </c>
      <c r="N1087" s="27">
        <f>K1087/'I Disease Parameters'!$E$13</f>
        <v>4.8073752971673774E-2</v>
      </c>
      <c r="O1087" s="27">
        <f>L1087/'I Disease Parameters'!$E$13</f>
        <v>4.9250000000000002E-2</v>
      </c>
      <c r="P1087" s="27">
        <f>(1-L1087)/'I Disease Parameters'!$E$13</f>
        <v>7.5000000000000067E-4</v>
      </c>
      <c r="Q1087" s="19" t="str">
        <f t="shared" si="403"/>
        <v/>
      </c>
      <c r="R1087" s="17" t="str">
        <f t="shared" si="404"/>
        <v/>
      </c>
      <c r="S1087" s="17" t="str">
        <f t="shared" si="405"/>
        <v/>
      </c>
      <c r="T1087" s="17" t="str">
        <f t="shared" si="406"/>
        <v/>
      </c>
      <c r="U1087" s="17" t="str">
        <f t="shared" si="407"/>
        <v/>
      </c>
      <c r="V1087" s="17" t="str">
        <f t="shared" si="408"/>
        <v/>
      </c>
      <c r="W1087" s="17" t="str">
        <f t="shared" si="409"/>
        <v/>
      </c>
      <c r="X1087" s="18" t="str">
        <f t="shared" si="400"/>
        <v/>
      </c>
      <c r="Y1087" s="17" t="str">
        <f t="shared" si="410"/>
        <v/>
      </c>
      <c r="Z1087" s="17" t="str">
        <f t="shared" si="411"/>
        <v/>
      </c>
      <c r="AA1087" s="17" t="str">
        <f t="shared" si="412"/>
        <v/>
      </c>
      <c r="AB1087" s="17" t="str">
        <f t="shared" si="413"/>
        <v/>
      </c>
      <c r="AC1087" s="17" t="str">
        <f t="shared" si="414"/>
        <v/>
      </c>
      <c r="AD1087" s="18" t="str">
        <f t="shared" si="415"/>
        <v/>
      </c>
      <c r="AE1087" s="19" t="str">
        <f>IF($B1087&gt;$C$1,"",p_2*$Q1086*($S1086/$W1086)+p_3*$Q1086*($T1086/$W1086))</f>
        <v/>
      </c>
      <c r="AF1087" s="17" t="str">
        <f>IF($B1087&gt;$C$1,"",p_4*$R1086)</f>
        <v/>
      </c>
      <c r="AG1087" s="17" t="str">
        <f>IF($B1087&gt;$C$1,"",p_5*$R1086)</f>
        <v/>
      </c>
      <c r="AH1087" s="18" t="str">
        <f t="shared" si="416"/>
        <v/>
      </c>
      <c r="AI1087" s="72"/>
      <c r="AJ1087" s="73"/>
      <c r="AK1087" s="73"/>
      <c r="AL1087" s="72"/>
      <c r="AM1087" s="73"/>
      <c r="AN1087" s="73">
        <f t="shared" si="417"/>
        <v>518</v>
      </c>
      <c r="AO1087" s="19" t="str">
        <f t="shared" ca="1" si="418"/>
        <v>-</v>
      </c>
      <c r="AP1087" s="17" t="str">
        <f t="shared" ca="1" si="419"/>
        <v>-</v>
      </c>
      <c r="AQ1087" s="17" t="str">
        <f t="shared" ca="1" si="420"/>
        <v>-</v>
      </c>
      <c r="AR1087" s="66" t="str">
        <f t="shared" ca="1" si="421"/>
        <v>-</v>
      </c>
    </row>
    <row r="1088" spans="1:44" s="1" customFormat="1" ht="12" x14ac:dyDescent="0.35">
      <c r="A1088" s="84"/>
      <c r="B1088" s="40" t="str">
        <f t="shared" si="401"/>
        <v/>
      </c>
      <c r="C1088" s="41" t="str">
        <f t="shared" si="402"/>
        <v/>
      </c>
      <c r="D1088" s="28">
        <f>'I Disease Parameters'!$E$6/(1000*365)</f>
        <v>2.4383561643835616E-5</v>
      </c>
      <c r="E1088" s="28">
        <f>'I Disease Parameters'!$E$7/(1000*365)</f>
        <v>1.3698630136986302E-5</v>
      </c>
      <c r="F1088" s="27">
        <f>(1-'I Disease Parameters'!$E$8)/'I Disease Parameters'!$E$10</f>
        <v>0.16200000000000001</v>
      </c>
      <c r="G1088" s="27">
        <f>'I Disease Parameters'!$E$8/'I Disease Parameters'!$E$11</f>
        <v>3.7999999999999999E-2</v>
      </c>
      <c r="H1088" s="27">
        <f>1/'I Disease Parameters'!$E$12</f>
        <v>0.05</v>
      </c>
      <c r="I1088" s="27">
        <f>'I Disease Parameters'!$E$9/'I Disease Parameters'!$E$14</f>
        <v>0</v>
      </c>
      <c r="J1088" s="82">
        <f t="shared" si="422"/>
        <v>2.9622548171950012</v>
      </c>
      <c r="K1088" s="60">
        <f t="shared" si="423"/>
        <v>0.96147505943347544</v>
      </c>
      <c r="L1088" s="30">
        <f t="shared" si="424"/>
        <v>0.98499999999999999</v>
      </c>
      <c r="M1088" s="27">
        <f>J1088/'I Disease Parameters'!$E$12</f>
        <v>0.14811274085975007</v>
      </c>
      <c r="N1088" s="27">
        <f>K1088/'I Disease Parameters'!$E$13</f>
        <v>4.8073752971673774E-2</v>
      </c>
      <c r="O1088" s="27">
        <f>L1088/'I Disease Parameters'!$E$13</f>
        <v>4.9250000000000002E-2</v>
      </c>
      <c r="P1088" s="27">
        <f>(1-L1088)/'I Disease Parameters'!$E$13</f>
        <v>7.5000000000000067E-4</v>
      </c>
      <c r="Q1088" s="19" t="str">
        <f t="shared" si="403"/>
        <v/>
      </c>
      <c r="R1088" s="17" t="str">
        <f t="shared" si="404"/>
        <v/>
      </c>
      <c r="S1088" s="17" t="str">
        <f t="shared" si="405"/>
        <v/>
      </c>
      <c r="T1088" s="17" t="str">
        <f t="shared" si="406"/>
        <v/>
      </c>
      <c r="U1088" s="17" t="str">
        <f t="shared" si="407"/>
        <v/>
      </c>
      <c r="V1088" s="17" t="str">
        <f t="shared" si="408"/>
        <v/>
      </c>
      <c r="W1088" s="17" t="str">
        <f t="shared" si="409"/>
        <v/>
      </c>
      <c r="X1088" s="18" t="str">
        <f t="shared" si="400"/>
        <v/>
      </c>
      <c r="Y1088" s="17" t="str">
        <f t="shared" si="410"/>
        <v/>
      </c>
      <c r="Z1088" s="17" t="str">
        <f t="shared" si="411"/>
        <v/>
      </c>
      <c r="AA1088" s="17" t="str">
        <f t="shared" si="412"/>
        <v/>
      </c>
      <c r="AB1088" s="17" t="str">
        <f t="shared" si="413"/>
        <v/>
      </c>
      <c r="AC1088" s="17" t="str">
        <f t="shared" si="414"/>
        <v/>
      </c>
      <c r="AD1088" s="18" t="str">
        <f t="shared" si="415"/>
        <v/>
      </c>
      <c r="AE1088" s="19" t="str">
        <f>IF($B1088&gt;$C$1,"",p_2*$Q1087*($S1087/$W1087)+p_3*$Q1087*($T1087/$W1087))</f>
        <v/>
      </c>
      <c r="AF1088" s="17" t="str">
        <f>IF($B1088&gt;$C$1,"",p_4*$R1087)</f>
        <v/>
      </c>
      <c r="AG1088" s="17" t="str">
        <f>IF($B1088&gt;$C$1,"",p_5*$R1087)</f>
        <v/>
      </c>
      <c r="AH1088" s="18" t="str">
        <f t="shared" si="416"/>
        <v/>
      </c>
      <c r="AI1088" s="72"/>
      <c r="AJ1088" s="73"/>
      <c r="AK1088" s="73"/>
      <c r="AL1088" s="72"/>
      <c r="AM1088" s="73"/>
      <c r="AN1088" s="73">
        <f t="shared" si="417"/>
        <v>518</v>
      </c>
      <c r="AO1088" s="19" t="str">
        <f t="shared" ca="1" si="418"/>
        <v>-</v>
      </c>
      <c r="AP1088" s="17" t="str">
        <f t="shared" ca="1" si="419"/>
        <v>-</v>
      </c>
      <c r="AQ1088" s="17" t="str">
        <f t="shared" ca="1" si="420"/>
        <v>-</v>
      </c>
      <c r="AR1088" s="66" t="str">
        <f t="shared" ca="1" si="421"/>
        <v>-</v>
      </c>
    </row>
    <row r="1089" spans="1:44" s="1" customFormat="1" ht="12" x14ac:dyDescent="0.35">
      <c r="A1089" s="84"/>
      <c r="B1089" s="40" t="str">
        <f t="shared" si="401"/>
        <v/>
      </c>
      <c r="C1089" s="41" t="str">
        <f t="shared" si="402"/>
        <v/>
      </c>
      <c r="D1089" s="28">
        <f>'I Disease Parameters'!$E$6/(1000*365)</f>
        <v>2.4383561643835616E-5</v>
      </c>
      <c r="E1089" s="28">
        <f>'I Disease Parameters'!$E$7/(1000*365)</f>
        <v>1.3698630136986302E-5</v>
      </c>
      <c r="F1089" s="27">
        <f>(1-'I Disease Parameters'!$E$8)/'I Disease Parameters'!$E$10</f>
        <v>0.16200000000000001</v>
      </c>
      <c r="G1089" s="27">
        <f>'I Disease Parameters'!$E$8/'I Disease Parameters'!$E$11</f>
        <v>3.7999999999999999E-2</v>
      </c>
      <c r="H1089" s="27">
        <f>1/'I Disease Parameters'!$E$12</f>
        <v>0.05</v>
      </c>
      <c r="I1089" s="27">
        <f>'I Disease Parameters'!$E$9/'I Disease Parameters'!$E$14</f>
        <v>0</v>
      </c>
      <c r="J1089" s="82">
        <f t="shared" si="422"/>
        <v>2.9622548171950012</v>
      </c>
      <c r="K1089" s="60">
        <f t="shared" si="423"/>
        <v>0.96147505943347544</v>
      </c>
      <c r="L1089" s="30">
        <f t="shared" si="424"/>
        <v>0.98499999999999999</v>
      </c>
      <c r="M1089" s="27">
        <f>J1089/'I Disease Parameters'!$E$12</f>
        <v>0.14811274085975007</v>
      </c>
      <c r="N1089" s="27">
        <f>K1089/'I Disease Parameters'!$E$13</f>
        <v>4.8073752971673774E-2</v>
      </c>
      <c r="O1089" s="27">
        <f>L1089/'I Disease Parameters'!$E$13</f>
        <v>4.9250000000000002E-2</v>
      </c>
      <c r="P1089" s="27">
        <f>(1-L1089)/'I Disease Parameters'!$E$13</f>
        <v>7.5000000000000067E-4</v>
      </c>
      <c r="Q1089" s="19" t="str">
        <f t="shared" si="403"/>
        <v/>
      </c>
      <c r="R1089" s="17" t="str">
        <f t="shared" si="404"/>
        <v/>
      </c>
      <c r="S1089" s="17" t="str">
        <f t="shared" si="405"/>
        <v/>
      </c>
      <c r="T1089" s="17" t="str">
        <f t="shared" si="406"/>
        <v/>
      </c>
      <c r="U1089" s="17" t="str">
        <f t="shared" si="407"/>
        <v/>
      </c>
      <c r="V1089" s="17" t="str">
        <f t="shared" si="408"/>
        <v/>
      </c>
      <c r="W1089" s="17" t="str">
        <f t="shared" si="409"/>
        <v/>
      </c>
      <c r="X1089" s="18" t="str">
        <f t="shared" si="400"/>
        <v/>
      </c>
      <c r="Y1089" s="17" t="str">
        <f t="shared" si="410"/>
        <v/>
      </c>
      <c r="Z1089" s="17" t="str">
        <f t="shared" si="411"/>
        <v/>
      </c>
      <c r="AA1089" s="17" t="str">
        <f t="shared" si="412"/>
        <v/>
      </c>
      <c r="AB1089" s="17" t="str">
        <f t="shared" si="413"/>
        <v/>
      </c>
      <c r="AC1089" s="17" t="str">
        <f t="shared" si="414"/>
        <v/>
      </c>
      <c r="AD1089" s="18" t="str">
        <f t="shared" si="415"/>
        <v/>
      </c>
      <c r="AE1089" s="19" t="str">
        <f>IF($B1089&gt;$C$1,"",p_2*$Q1088*($S1088/$W1088)+p_3*$Q1088*($T1088/$W1088))</f>
        <v/>
      </c>
      <c r="AF1089" s="17" t="str">
        <f>IF($B1089&gt;$C$1,"",p_4*$R1088)</f>
        <v/>
      </c>
      <c r="AG1089" s="17" t="str">
        <f>IF($B1089&gt;$C$1,"",p_5*$R1088)</f>
        <v/>
      </c>
      <c r="AH1089" s="18" t="str">
        <f t="shared" si="416"/>
        <v/>
      </c>
      <c r="AI1089" s="72"/>
      <c r="AJ1089" s="73"/>
      <c r="AK1089" s="73"/>
      <c r="AL1089" s="72"/>
      <c r="AM1089" s="73"/>
      <c r="AN1089" s="73">
        <f t="shared" si="417"/>
        <v>518</v>
      </c>
      <c r="AO1089" s="19" t="str">
        <f t="shared" ca="1" si="418"/>
        <v>-</v>
      </c>
      <c r="AP1089" s="17" t="str">
        <f t="shared" ca="1" si="419"/>
        <v>-</v>
      </c>
      <c r="AQ1089" s="17" t="str">
        <f t="shared" ca="1" si="420"/>
        <v>-</v>
      </c>
      <c r="AR1089" s="66" t="str">
        <f t="shared" ca="1" si="421"/>
        <v>-</v>
      </c>
    </row>
    <row r="1090" spans="1:44" s="1" customFormat="1" ht="12" x14ac:dyDescent="0.35">
      <c r="A1090" s="84"/>
      <c r="B1090" s="40" t="str">
        <f t="shared" si="401"/>
        <v/>
      </c>
      <c r="C1090" s="41" t="str">
        <f t="shared" si="402"/>
        <v/>
      </c>
      <c r="D1090" s="28">
        <f>'I Disease Parameters'!$E$6/(1000*365)</f>
        <v>2.4383561643835616E-5</v>
      </c>
      <c r="E1090" s="28">
        <f>'I Disease Parameters'!$E$7/(1000*365)</f>
        <v>1.3698630136986302E-5</v>
      </c>
      <c r="F1090" s="27">
        <f>(1-'I Disease Parameters'!$E$8)/'I Disease Parameters'!$E$10</f>
        <v>0.16200000000000001</v>
      </c>
      <c r="G1090" s="27">
        <f>'I Disease Parameters'!$E$8/'I Disease Parameters'!$E$11</f>
        <v>3.7999999999999999E-2</v>
      </c>
      <c r="H1090" s="27">
        <f>1/'I Disease Parameters'!$E$12</f>
        <v>0.05</v>
      </c>
      <c r="I1090" s="27">
        <f>'I Disease Parameters'!$E$9/'I Disease Parameters'!$E$14</f>
        <v>0</v>
      </c>
      <c r="J1090" s="82">
        <f t="shared" si="422"/>
        <v>2.9622548171950012</v>
      </c>
      <c r="K1090" s="60">
        <f t="shared" si="423"/>
        <v>0.96147505943347544</v>
      </c>
      <c r="L1090" s="30">
        <f t="shared" si="424"/>
        <v>0.98499999999999999</v>
      </c>
      <c r="M1090" s="27">
        <f>J1090/'I Disease Parameters'!$E$12</f>
        <v>0.14811274085975007</v>
      </c>
      <c r="N1090" s="27">
        <f>K1090/'I Disease Parameters'!$E$13</f>
        <v>4.8073752971673774E-2</v>
      </c>
      <c r="O1090" s="27">
        <f>L1090/'I Disease Parameters'!$E$13</f>
        <v>4.9250000000000002E-2</v>
      </c>
      <c r="P1090" s="27">
        <f>(1-L1090)/'I Disease Parameters'!$E$13</f>
        <v>7.5000000000000067E-4</v>
      </c>
      <c r="Q1090" s="19" t="str">
        <f t="shared" si="403"/>
        <v/>
      </c>
      <c r="R1090" s="17" t="str">
        <f t="shared" si="404"/>
        <v/>
      </c>
      <c r="S1090" s="17" t="str">
        <f t="shared" si="405"/>
        <v/>
      </c>
      <c r="T1090" s="17" t="str">
        <f t="shared" si="406"/>
        <v/>
      </c>
      <c r="U1090" s="17" t="str">
        <f t="shared" si="407"/>
        <v/>
      </c>
      <c r="V1090" s="17" t="str">
        <f t="shared" si="408"/>
        <v/>
      </c>
      <c r="W1090" s="17" t="str">
        <f t="shared" si="409"/>
        <v/>
      </c>
      <c r="X1090" s="18" t="str">
        <f t="shared" si="400"/>
        <v/>
      </c>
      <c r="Y1090" s="17" t="str">
        <f t="shared" si="410"/>
        <v/>
      </c>
      <c r="Z1090" s="17" t="str">
        <f t="shared" si="411"/>
        <v/>
      </c>
      <c r="AA1090" s="17" t="str">
        <f t="shared" si="412"/>
        <v/>
      </c>
      <c r="AB1090" s="17" t="str">
        <f t="shared" si="413"/>
        <v/>
      </c>
      <c r="AC1090" s="17" t="str">
        <f t="shared" si="414"/>
        <v/>
      </c>
      <c r="AD1090" s="18" t="str">
        <f t="shared" si="415"/>
        <v/>
      </c>
      <c r="AE1090" s="19" t="str">
        <f>IF($B1090&gt;$C$1,"",p_2*$Q1089*($S1089/$W1089)+p_3*$Q1089*($T1089/$W1089))</f>
        <v/>
      </c>
      <c r="AF1090" s="17" t="str">
        <f>IF($B1090&gt;$C$1,"",p_4*$R1089)</f>
        <v/>
      </c>
      <c r="AG1090" s="17" t="str">
        <f>IF($B1090&gt;$C$1,"",p_5*$R1089)</f>
        <v/>
      </c>
      <c r="AH1090" s="18" t="str">
        <f t="shared" si="416"/>
        <v/>
      </c>
      <c r="AI1090" s="72"/>
      <c r="AJ1090" s="73"/>
      <c r="AK1090" s="73"/>
      <c r="AL1090" s="72"/>
      <c r="AM1090" s="73"/>
      <c r="AN1090" s="73">
        <f t="shared" si="417"/>
        <v>518</v>
      </c>
      <c r="AO1090" s="19" t="str">
        <f t="shared" ca="1" si="418"/>
        <v>-</v>
      </c>
      <c r="AP1090" s="17" t="str">
        <f t="shared" ca="1" si="419"/>
        <v>-</v>
      </c>
      <c r="AQ1090" s="17" t="str">
        <f t="shared" ca="1" si="420"/>
        <v>-</v>
      </c>
      <c r="AR1090" s="66" t="str">
        <f t="shared" ca="1" si="421"/>
        <v>-</v>
      </c>
    </row>
    <row r="1091" spans="1:44" s="1" customFormat="1" ht="12" x14ac:dyDescent="0.35">
      <c r="A1091" s="84"/>
      <c r="B1091" s="40" t="str">
        <f t="shared" si="401"/>
        <v/>
      </c>
      <c r="C1091" s="41" t="str">
        <f t="shared" si="402"/>
        <v/>
      </c>
      <c r="D1091" s="28">
        <f>'I Disease Parameters'!$E$6/(1000*365)</f>
        <v>2.4383561643835616E-5</v>
      </c>
      <c r="E1091" s="28">
        <f>'I Disease Parameters'!$E$7/(1000*365)</f>
        <v>1.3698630136986302E-5</v>
      </c>
      <c r="F1091" s="27">
        <f>(1-'I Disease Parameters'!$E$8)/'I Disease Parameters'!$E$10</f>
        <v>0.16200000000000001</v>
      </c>
      <c r="G1091" s="27">
        <f>'I Disease Parameters'!$E$8/'I Disease Parameters'!$E$11</f>
        <v>3.7999999999999999E-2</v>
      </c>
      <c r="H1091" s="27">
        <f>1/'I Disease Parameters'!$E$12</f>
        <v>0.05</v>
      </c>
      <c r="I1091" s="27">
        <f>'I Disease Parameters'!$E$9/'I Disease Parameters'!$E$14</f>
        <v>0</v>
      </c>
      <c r="J1091" s="82">
        <f t="shared" si="422"/>
        <v>2.9622548171950012</v>
      </c>
      <c r="K1091" s="60">
        <f t="shared" si="423"/>
        <v>0.96147505943347544</v>
      </c>
      <c r="L1091" s="30">
        <f t="shared" si="424"/>
        <v>0.98499999999999999</v>
      </c>
      <c r="M1091" s="27">
        <f>J1091/'I Disease Parameters'!$E$12</f>
        <v>0.14811274085975007</v>
      </c>
      <c r="N1091" s="27">
        <f>K1091/'I Disease Parameters'!$E$13</f>
        <v>4.8073752971673774E-2</v>
      </c>
      <c r="O1091" s="27">
        <f>L1091/'I Disease Parameters'!$E$13</f>
        <v>4.9250000000000002E-2</v>
      </c>
      <c r="P1091" s="27">
        <f>(1-L1091)/'I Disease Parameters'!$E$13</f>
        <v>7.5000000000000067E-4</v>
      </c>
      <c r="Q1091" s="19" t="str">
        <f t="shared" si="403"/>
        <v/>
      </c>
      <c r="R1091" s="17" t="str">
        <f t="shared" si="404"/>
        <v/>
      </c>
      <c r="S1091" s="17" t="str">
        <f t="shared" si="405"/>
        <v/>
      </c>
      <c r="T1091" s="17" t="str">
        <f t="shared" si="406"/>
        <v/>
      </c>
      <c r="U1091" s="17" t="str">
        <f t="shared" si="407"/>
        <v/>
      </c>
      <c r="V1091" s="17" t="str">
        <f t="shared" si="408"/>
        <v/>
      </c>
      <c r="W1091" s="17" t="str">
        <f t="shared" si="409"/>
        <v/>
      </c>
      <c r="X1091" s="18" t="str">
        <f t="shared" si="400"/>
        <v/>
      </c>
      <c r="Y1091" s="17" t="str">
        <f t="shared" si="410"/>
        <v/>
      </c>
      <c r="Z1091" s="17" t="str">
        <f t="shared" si="411"/>
        <v/>
      </c>
      <c r="AA1091" s="17" t="str">
        <f t="shared" si="412"/>
        <v/>
      </c>
      <c r="AB1091" s="17" t="str">
        <f t="shared" si="413"/>
        <v/>
      </c>
      <c r="AC1091" s="17" t="str">
        <f t="shared" si="414"/>
        <v/>
      </c>
      <c r="AD1091" s="18" t="str">
        <f t="shared" si="415"/>
        <v/>
      </c>
      <c r="AE1091" s="19" t="str">
        <f>IF($B1091&gt;$C$1,"",p_2*$Q1090*($S1090/$W1090)+p_3*$Q1090*($T1090/$W1090))</f>
        <v/>
      </c>
      <c r="AF1091" s="17" t="str">
        <f>IF($B1091&gt;$C$1,"",p_4*$R1090)</f>
        <v/>
      </c>
      <c r="AG1091" s="17" t="str">
        <f>IF($B1091&gt;$C$1,"",p_5*$R1090)</f>
        <v/>
      </c>
      <c r="AH1091" s="18" t="str">
        <f t="shared" si="416"/>
        <v/>
      </c>
      <c r="AI1091" s="72"/>
      <c r="AJ1091" s="73"/>
      <c r="AK1091" s="73"/>
      <c r="AL1091" s="72"/>
      <c r="AM1091" s="73"/>
      <c r="AN1091" s="73">
        <f t="shared" si="417"/>
        <v>518</v>
      </c>
      <c r="AO1091" s="19" t="str">
        <f t="shared" ca="1" si="418"/>
        <v>-</v>
      </c>
      <c r="AP1091" s="17" t="str">
        <f t="shared" ca="1" si="419"/>
        <v>-</v>
      </c>
      <c r="AQ1091" s="17" t="str">
        <f t="shared" ca="1" si="420"/>
        <v>-</v>
      </c>
      <c r="AR1091" s="66" t="str">
        <f t="shared" ca="1" si="421"/>
        <v>-</v>
      </c>
    </row>
    <row r="1092" spans="1:44" s="1" customFormat="1" ht="12" x14ac:dyDescent="0.35">
      <c r="A1092" s="84"/>
      <c r="B1092" s="40" t="str">
        <f t="shared" si="401"/>
        <v/>
      </c>
      <c r="C1092" s="41" t="str">
        <f t="shared" si="402"/>
        <v/>
      </c>
      <c r="D1092" s="28">
        <f>'I Disease Parameters'!$E$6/(1000*365)</f>
        <v>2.4383561643835616E-5</v>
      </c>
      <c r="E1092" s="28">
        <f>'I Disease Parameters'!$E$7/(1000*365)</f>
        <v>1.3698630136986302E-5</v>
      </c>
      <c r="F1092" s="27">
        <f>(1-'I Disease Parameters'!$E$8)/'I Disease Parameters'!$E$10</f>
        <v>0.16200000000000001</v>
      </c>
      <c r="G1092" s="27">
        <f>'I Disease Parameters'!$E$8/'I Disease Parameters'!$E$11</f>
        <v>3.7999999999999999E-2</v>
      </c>
      <c r="H1092" s="27">
        <f>1/'I Disease Parameters'!$E$12</f>
        <v>0.05</v>
      </c>
      <c r="I1092" s="27">
        <f>'I Disease Parameters'!$E$9/'I Disease Parameters'!$E$14</f>
        <v>0</v>
      </c>
      <c r="J1092" s="82">
        <f t="shared" si="422"/>
        <v>2.9622548171950012</v>
      </c>
      <c r="K1092" s="60">
        <f t="shared" si="423"/>
        <v>0.96147505943347544</v>
      </c>
      <c r="L1092" s="30">
        <f t="shared" si="424"/>
        <v>0.98499999999999999</v>
      </c>
      <c r="M1092" s="27">
        <f>J1092/'I Disease Parameters'!$E$12</f>
        <v>0.14811274085975007</v>
      </c>
      <c r="N1092" s="27">
        <f>K1092/'I Disease Parameters'!$E$13</f>
        <v>4.8073752971673774E-2</v>
      </c>
      <c r="O1092" s="27">
        <f>L1092/'I Disease Parameters'!$E$13</f>
        <v>4.9250000000000002E-2</v>
      </c>
      <c r="P1092" s="27">
        <f>(1-L1092)/'I Disease Parameters'!$E$13</f>
        <v>7.5000000000000067E-4</v>
      </c>
      <c r="Q1092" s="19" t="str">
        <f t="shared" si="403"/>
        <v/>
      </c>
      <c r="R1092" s="17" t="str">
        <f t="shared" si="404"/>
        <v/>
      </c>
      <c r="S1092" s="17" t="str">
        <f t="shared" si="405"/>
        <v/>
      </c>
      <c r="T1092" s="17" t="str">
        <f t="shared" si="406"/>
        <v/>
      </c>
      <c r="U1092" s="17" t="str">
        <f t="shared" si="407"/>
        <v/>
      </c>
      <c r="V1092" s="17" t="str">
        <f t="shared" si="408"/>
        <v/>
      </c>
      <c r="W1092" s="17" t="str">
        <f t="shared" si="409"/>
        <v/>
      </c>
      <c r="X1092" s="18" t="str">
        <f t="shared" ref="X1092:X1155" si="425">IF($B1092&gt;$C$1,"",MAX(View_T_C))</f>
        <v/>
      </c>
      <c r="Y1092" s="17" t="str">
        <f t="shared" si="410"/>
        <v/>
      </c>
      <c r="Z1092" s="17" t="str">
        <f t="shared" si="411"/>
        <v/>
      </c>
      <c r="AA1092" s="17" t="str">
        <f t="shared" si="412"/>
        <v/>
      </c>
      <c r="AB1092" s="17" t="str">
        <f t="shared" si="413"/>
        <v/>
      </c>
      <c r="AC1092" s="17" t="str">
        <f t="shared" si="414"/>
        <v/>
      </c>
      <c r="AD1092" s="18" t="str">
        <f t="shared" si="415"/>
        <v/>
      </c>
      <c r="AE1092" s="19" t="str">
        <f>IF($B1092&gt;$C$1,"",p_2*$Q1091*($S1091/$W1091)+p_3*$Q1091*($T1091/$W1091))</f>
        <v/>
      </c>
      <c r="AF1092" s="17" t="str">
        <f>IF($B1092&gt;$C$1,"",p_4*$R1091)</f>
        <v/>
      </c>
      <c r="AG1092" s="17" t="str">
        <f>IF($B1092&gt;$C$1,"",p_5*$R1091)</f>
        <v/>
      </c>
      <c r="AH1092" s="18" t="str">
        <f t="shared" si="416"/>
        <v/>
      </c>
      <c r="AI1092" s="72"/>
      <c r="AJ1092" s="73"/>
      <c r="AK1092" s="73"/>
      <c r="AL1092" s="72"/>
      <c r="AM1092" s="73"/>
      <c r="AN1092" s="73">
        <f t="shared" si="417"/>
        <v>518</v>
      </c>
      <c r="AO1092" s="19" t="str">
        <f t="shared" ca="1" si="418"/>
        <v>-</v>
      </c>
      <c r="AP1092" s="17" t="str">
        <f t="shared" ca="1" si="419"/>
        <v>-</v>
      </c>
      <c r="AQ1092" s="17" t="str">
        <f t="shared" ca="1" si="420"/>
        <v>-</v>
      </c>
      <c r="AR1092" s="66" t="str">
        <f t="shared" ca="1" si="421"/>
        <v>-</v>
      </c>
    </row>
    <row r="1093" spans="1:44" s="1" customFormat="1" ht="12" x14ac:dyDescent="0.35">
      <c r="A1093" s="84"/>
      <c r="B1093" s="40" t="str">
        <f t="shared" ref="B1093:B1156" si="426">IF($B1092&gt;=$C$1,"",B1092+1)</f>
        <v/>
      </c>
      <c r="C1093" s="41" t="str">
        <f t="shared" ref="C1093:C1156" si="427">IF($B1093&gt;$C$1,"",C1092+1)</f>
        <v/>
      </c>
      <c r="D1093" s="28">
        <f>'I Disease Parameters'!$E$6/(1000*365)</f>
        <v>2.4383561643835616E-5</v>
      </c>
      <c r="E1093" s="28">
        <f>'I Disease Parameters'!$E$7/(1000*365)</f>
        <v>1.3698630136986302E-5</v>
      </c>
      <c r="F1093" s="27">
        <f>(1-'I Disease Parameters'!$E$8)/'I Disease Parameters'!$E$10</f>
        <v>0.16200000000000001</v>
      </c>
      <c r="G1093" s="27">
        <f>'I Disease Parameters'!$E$8/'I Disease Parameters'!$E$11</f>
        <v>3.7999999999999999E-2</v>
      </c>
      <c r="H1093" s="27">
        <f>1/'I Disease Parameters'!$E$12</f>
        <v>0.05</v>
      </c>
      <c r="I1093" s="27">
        <f>'I Disease Parameters'!$E$9/'I Disease Parameters'!$E$14</f>
        <v>0</v>
      </c>
      <c r="J1093" s="82">
        <f t="shared" si="422"/>
        <v>2.9622548171950012</v>
      </c>
      <c r="K1093" s="60">
        <f t="shared" si="423"/>
        <v>0.96147505943347544</v>
      </c>
      <c r="L1093" s="30">
        <f t="shared" si="424"/>
        <v>0.98499999999999999</v>
      </c>
      <c r="M1093" s="27">
        <f>J1093/'I Disease Parameters'!$E$12</f>
        <v>0.14811274085975007</v>
      </c>
      <c r="N1093" s="27">
        <f>K1093/'I Disease Parameters'!$E$13</f>
        <v>4.8073752971673774E-2</v>
      </c>
      <c r="O1093" s="27">
        <f>L1093/'I Disease Parameters'!$E$13</f>
        <v>4.9250000000000002E-2</v>
      </c>
      <c r="P1093" s="27">
        <f>(1-L1093)/'I Disease Parameters'!$E$13</f>
        <v>7.5000000000000067E-4</v>
      </c>
      <c r="Q1093" s="19" t="str">
        <f t="shared" ref="Q1093:Q1156" si="428">IF($B1093&gt;$C$1,"",Q1092+p_0*$W1092+p_9*$U1092-p_1*$Q1092-p_2*$Q1092*($S1092/$W1092)-p_3*$Q1092*($T1092/$W1092))</f>
        <v/>
      </c>
      <c r="R1093" s="17" t="str">
        <f t="shared" ref="R1093:R1156" si="429">IF($B1093&gt;$C$1,"",R1092+p_2*$Q1092*($S1092/$W1092)+p_3*$Q1092*($T1092/$W1092) - p_1*$R1092- p_4*$R1092 - p_5*$R1092+AI1092)</f>
        <v/>
      </c>
      <c r="S1093" s="17" t="str">
        <f t="shared" ref="S1093:S1156" si="430">IF($B1093&gt;$C$1,"",S1092+p_4*$R1092-p_1*$S1092-p_6*$S1092+AJ1092)</f>
        <v/>
      </c>
      <c r="T1093" s="17" t="str">
        <f t="shared" ref="T1093:T1156" si="431">IF($B1093&gt;$C$1,"",T1092+p_5*$R1092-p_1*$T1092-p_7*$T1092-p_8*$T1092+AK1092)</f>
        <v/>
      </c>
      <c r="U1093" s="17" t="str">
        <f t="shared" ref="U1093:U1156" si="432">IF($B1093&gt;$C$1,"",U1092+p_7*$T1092+p_6*$S1092-p_1*$U1092-p_9*$U1092)</f>
        <v/>
      </c>
      <c r="V1093" s="17" t="str">
        <f t="shared" ref="V1093:V1156" si="433">IF($B1093&gt;$C$1,"",V1092+p_8*$T1092)</f>
        <v/>
      </c>
      <c r="W1093" s="17" t="str">
        <f t="shared" ref="W1093:W1156" si="434">IF($B1093&gt;$C$1,"",SUM($Q1093:$U1093))</f>
        <v/>
      </c>
      <c r="X1093" s="18" t="str">
        <f t="shared" si="425"/>
        <v/>
      </c>
      <c r="Y1093" s="17" t="str">
        <f t="shared" ref="Y1093:Y1156" si="435">IF($B1093&gt;$C$1,"",Q1093-Q1092)</f>
        <v/>
      </c>
      <c r="Z1093" s="17" t="str">
        <f t="shared" ref="Z1093:Z1156" si="436">IF($B1093&gt;$C$1,"",R1093-R1092)</f>
        <v/>
      </c>
      <c r="AA1093" s="17" t="str">
        <f t="shared" ref="AA1093:AA1156" si="437">IF($B1093&gt;$C$1,"",S1093-S1092)</f>
        <v/>
      </c>
      <c r="AB1093" s="17" t="str">
        <f t="shared" ref="AB1093:AB1156" si="438">IF($B1093&gt;$C$1,"",T1093-T1092)</f>
        <v/>
      </c>
      <c r="AC1093" s="17" t="str">
        <f t="shared" ref="AC1093:AC1156" si="439">IF($B1093&gt;$C$1,"",U1093-U1092)</f>
        <v/>
      </c>
      <c r="AD1093" s="18" t="str">
        <f t="shared" ref="AD1093:AD1156" si="440">IF($B1093&gt;$C$1,"",V1093-V1092)</f>
        <v/>
      </c>
      <c r="AE1093" s="19" t="str">
        <f>IF($B1093&gt;$C$1,"",p_2*$Q1092*($S1092/$W1092)+p_3*$Q1092*($T1092/$W1092))</f>
        <v/>
      </c>
      <c r="AF1093" s="17" t="str">
        <f>IF($B1093&gt;$C$1,"",p_4*$R1092)</f>
        <v/>
      </c>
      <c r="AG1093" s="17" t="str">
        <f>IF($B1093&gt;$C$1,"",p_5*$R1092)</f>
        <v/>
      </c>
      <c r="AH1093" s="18" t="str">
        <f t="shared" si="416"/>
        <v/>
      </c>
      <c r="AI1093" s="72"/>
      <c r="AJ1093" s="73"/>
      <c r="AK1093" s="73"/>
      <c r="AL1093" s="72"/>
      <c r="AM1093" s="73"/>
      <c r="AN1093" s="73">
        <f t="shared" si="417"/>
        <v>518</v>
      </c>
      <c r="AO1093" s="19" t="str">
        <f t="shared" ca="1" si="418"/>
        <v>-</v>
      </c>
      <c r="AP1093" s="17" t="str">
        <f t="shared" ca="1" si="419"/>
        <v>-</v>
      </c>
      <c r="AQ1093" s="17" t="str">
        <f t="shared" ca="1" si="420"/>
        <v>-</v>
      </c>
      <c r="AR1093" s="66" t="str">
        <f t="shared" ca="1" si="421"/>
        <v>-</v>
      </c>
    </row>
    <row r="1094" spans="1:44" s="1" customFormat="1" ht="12" x14ac:dyDescent="0.35">
      <c r="A1094" s="84"/>
      <c r="B1094" s="40" t="str">
        <f t="shared" si="426"/>
        <v/>
      </c>
      <c r="C1094" s="41" t="str">
        <f t="shared" si="427"/>
        <v/>
      </c>
      <c r="D1094" s="28">
        <f>'I Disease Parameters'!$E$6/(1000*365)</f>
        <v>2.4383561643835616E-5</v>
      </c>
      <c r="E1094" s="28">
        <f>'I Disease Parameters'!$E$7/(1000*365)</f>
        <v>1.3698630136986302E-5</v>
      </c>
      <c r="F1094" s="27">
        <f>(1-'I Disease Parameters'!$E$8)/'I Disease Parameters'!$E$10</f>
        <v>0.16200000000000001</v>
      </c>
      <c r="G1094" s="27">
        <f>'I Disease Parameters'!$E$8/'I Disease Parameters'!$E$11</f>
        <v>3.7999999999999999E-2</v>
      </c>
      <c r="H1094" s="27">
        <f>1/'I Disease Parameters'!$E$12</f>
        <v>0.05</v>
      </c>
      <c r="I1094" s="27">
        <f>'I Disease Parameters'!$E$9/'I Disease Parameters'!$E$14</f>
        <v>0</v>
      </c>
      <c r="J1094" s="82">
        <f t="shared" si="422"/>
        <v>2.9622548171950012</v>
      </c>
      <c r="K1094" s="60">
        <f t="shared" si="423"/>
        <v>0.96147505943347544</v>
      </c>
      <c r="L1094" s="30">
        <f t="shared" si="424"/>
        <v>0.98499999999999999</v>
      </c>
      <c r="M1094" s="27">
        <f>J1094/'I Disease Parameters'!$E$12</f>
        <v>0.14811274085975007</v>
      </c>
      <c r="N1094" s="27">
        <f>K1094/'I Disease Parameters'!$E$13</f>
        <v>4.8073752971673774E-2</v>
      </c>
      <c r="O1094" s="27">
        <f>L1094/'I Disease Parameters'!$E$13</f>
        <v>4.9250000000000002E-2</v>
      </c>
      <c r="P1094" s="27">
        <f>(1-L1094)/'I Disease Parameters'!$E$13</f>
        <v>7.5000000000000067E-4</v>
      </c>
      <c r="Q1094" s="19" t="str">
        <f t="shared" si="428"/>
        <v/>
      </c>
      <c r="R1094" s="17" t="str">
        <f t="shared" si="429"/>
        <v/>
      </c>
      <c r="S1094" s="17" t="str">
        <f t="shared" si="430"/>
        <v/>
      </c>
      <c r="T1094" s="17" t="str">
        <f t="shared" si="431"/>
        <v/>
      </c>
      <c r="U1094" s="17" t="str">
        <f t="shared" si="432"/>
        <v/>
      </c>
      <c r="V1094" s="17" t="str">
        <f t="shared" si="433"/>
        <v/>
      </c>
      <c r="W1094" s="17" t="str">
        <f t="shared" si="434"/>
        <v/>
      </c>
      <c r="X1094" s="18" t="str">
        <f t="shared" si="425"/>
        <v/>
      </c>
      <c r="Y1094" s="17" t="str">
        <f t="shared" si="435"/>
        <v/>
      </c>
      <c r="Z1094" s="17" t="str">
        <f t="shared" si="436"/>
        <v/>
      </c>
      <c r="AA1094" s="17" t="str">
        <f t="shared" si="437"/>
        <v/>
      </c>
      <c r="AB1094" s="17" t="str">
        <f t="shared" si="438"/>
        <v/>
      </c>
      <c r="AC1094" s="17" t="str">
        <f t="shared" si="439"/>
        <v/>
      </c>
      <c r="AD1094" s="18" t="str">
        <f t="shared" si="440"/>
        <v/>
      </c>
      <c r="AE1094" s="19" t="str">
        <f>IF($B1094&gt;$C$1,"",p_2*$Q1093*($S1093/$W1093)+p_3*$Q1093*($T1093/$W1093))</f>
        <v/>
      </c>
      <c r="AF1094" s="17" t="str">
        <f>IF($B1094&gt;$C$1,"",p_4*$R1093)</f>
        <v/>
      </c>
      <c r="AG1094" s="17" t="str">
        <f>IF($B1094&gt;$C$1,"",p_5*$R1093)</f>
        <v/>
      </c>
      <c r="AH1094" s="18" t="str">
        <f t="shared" ref="AH1094:AH1157" si="441">IF($B1094&gt;$C$1,"",AG1094+AF1094)</f>
        <v/>
      </c>
      <c r="AI1094" s="72"/>
      <c r="AJ1094" s="73"/>
      <c r="AK1094" s="73"/>
      <c r="AL1094" s="72"/>
      <c r="AM1094" s="73"/>
      <c r="AN1094" s="73">
        <f t="shared" ref="AN1094:AN1157" si="442">AM1094+AN1093</f>
        <v>518</v>
      </c>
      <c r="AO1094" s="19" t="str">
        <f t="shared" ref="AO1094:AO1157" ca="1" si="443">IF($C1094&gt;=TODAY(),"-",(AL1094-AD1094)^2)</f>
        <v>-</v>
      </c>
      <c r="AP1094" s="17" t="str">
        <f t="shared" ref="AP1094:AP1157" ca="1" si="444">IF($C1094&gt;=TODAY(),"-",(AM1094-AH1094)^2)</f>
        <v>-</v>
      </c>
      <c r="AQ1094" s="17" t="str">
        <f t="shared" ref="AQ1094:AQ1157" ca="1" si="445">IF($C1094&gt;=TODAY(),"-",AO1094*$AO$2+AP1094*$AP$2)</f>
        <v>-</v>
      </c>
      <c r="AR1094" s="66" t="str">
        <f t="shared" ref="AR1094:AR1157" ca="1" si="446">IF($C1094&gt;=TODAY(),"-",($AR$2)^((TODAY()-C1094-1)))</f>
        <v>-</v>
      </c>
    </row>
    <row r="1095" spans="1:44" s="1" customFormat="1" ht="12" x14ac:dyDescent="0.35">
      <c r="A1095" s="84"/>
      <c r="B1095" s="40" t="str">
        <f t="shared" si="426"/>
        <v/>
      </c>
      <c r="C1095" s="41" t="str">
        <f t="shared" si="427"/>
        <v/>
      </c>
      <c r="D1095" s="28">
        <f>'I Disease Parameters'!$E$6/(1000*365)</f>
        <v>2.4383561643835616E-5</v>
      </c>
      <c r="E1095" s="28">
        <f>'I Disease Parameters'!$E$7/(1000*365)</f>
        <v>1.3698630136986302E-5</v>
      </c>
      <c r="F1095" s="27">
        <f>(1-'I Disease Parameters'!$E$8)/'I Disease Parameters'!$E$10</f>
        <v>0.16200000000000001</v>
      </c>
      <c r="G1095" s="27">
        <f>'I Disease Parameters'!$E$8/'I Disease Parameters'!$E$11</f>
        <v>3.7999999999999999E-2</v>
      </c>
      <c r="H1095" s="27">
        <f>1/'I Disease Parameters'!$E$12</f>
        <v>0.05</v>
      </c>
      <c r="I1095" s="27">
        <f>'I Disease Parameters'!$E$9/'I Disease Parameters'!$E$14</f>
        <v>0</v>
      </c>
      <c r="J1095" s="82">
        <f t="shared" ref="J1095:J1158" si="447">J1094</f>
        <v>2.9622548171950012</v>
      </c>
      <c r="K1095" s="60">
        <f t="shared" ref="K1095:K1158" si="448">K1094</f>
        <v>0.96147505943347544</v>
      </c>
      <c r="L1095" s="30">
        <f t="shared" ref="L1095:L1158" si="449">L1094</f>
        <v>0.98499999999999999</v>
      </c>
      <c r="M1095" s="27">
        <f>J1095/'I Disease Parameters'!$E$12</f>
        <v>0.14811274085975007</v>
      </c>
      <c r="N1095" s="27">
        <f>K1095/'I Disease Parameters'!$E$13</f>
        <v>4.8073752971673774E-2</v>
      </c>
      <c r="O1095" s="27">
        <f>L1095/'I Disease Parameters'!$E$13</f>
        <v>4.9250000000000002E-2</v>
      </c>
      <c r="P1095" s="27">
        <f>(1-L1095)/'I Disease Parameters'!$E$13</f>
        <v>7.5000000000000067E-4</v>
      </c>
      <c r="Q1095" s="19" t="str">
        <f t="shared" si="428"/>
        <v/>
      </c>
      <c r="R1095" s="17" t="str">
        <f t="shared" si="429"/>
        <v/>
      </c>
      <c r="S1095" s="17" t="str">
        <f t="shared" si="430"/>
        <v/>
      </c>
      <c r="T1095" s="17" t="str">
        <f t="shared" si="431"/>
        <v/>
      </c>
      <c r="U1095" s="17" t="str">
        <f t="shared" si="432"/>
        <v/>
      </c>
      <c r="V1095" s="17" t="str">
        <f t="shared" si="433"/>
        <v/>
      </c>
      <c r="W1095" s="17" t="str">
        <f t="shared" si="434"/>
        <v/>
      </c>
      <c r="X1095" s="18" t="str">
        <f t="shared" si="425"/>
        <v/>
      </c>
      <c r="Y1095" s="17" t="str">
        <f t="shared" si="435"/>
        <v/>
      </c>
      <c r="Z1095" s="17" t="str">
        <f t="shared" si="436"/>
        <v/>
      </c>
      <c r="AA1095" s="17" t="str">
        <f t="shared" si="437"/>
        <v/>
      </c>
      <c r="AB1095" s="17" t="str">
        <f t="shared" si="438"/>
        <v/>
      </c>
      <c r="AC1095" s="17" t="str">
        <f t="shared" si="439"/>
        <v/>
      </c>
      <c r="AD1095" s="18" t="str">
        <f t="shared" si="440"/>
        <v/>
      </c>
      <c r="AE1095" s="19" t="str">
        <f>IF($B1095&gt;$C$1,"",p_2*$Q1094*($S1094/$W1094)+p_3*$Q1094*($T1094/$W1094))</f>
        <v/>
      </c>
      <c r="AF1095" s="17" t="str">
        <f>IF($B1095&gt;$C$1,"",p_4*$R1094)</f>
        <v/>
      </c>
      <c r="AG1095" s="17" t="str">
        <f>IF($B1095&gt;$C$1,"",p_5*$R1094)</f>
        <v/>
      </c>
      <c r="AH1095" s="18" t="str">
        <f t="shared" si="441"/>
        <v/>
      </c>
      <c r="AI1095" s="72"/>
      <c r="AJ1095" s="73"/>
      <c r="AK1095" s="73"/>
      <c r="AL1095" s="72"/>
      <c r="AM1095" s="73"/>
      <c r="AN1095" s="73">
        <f t="shared" si="442"/>
        <v>518</v>
      </c>
      <c r="AO1095" s="19" t="str">
        <f t="shared" ca="1" si="443"/>
        <v>-</v>
      </c>
      <c r="AP1095" s="17" t="str">
        <f t="shared" ca="1" si="444"/>
        <v>-</v>
      </c>
      <c r="AQ1095" s="17" t="str">
        <f t="shared" ca="1" si="445"/>
        <v>-</v>
      </c>
      <c r="AR1095" s="66" t="str">
        <f t="shared" ca="1" si="446"/>
        <v>-</v>
      </c>
    </row>
    <row r="1096" spans="1:44" s="1" customFormat="1" ht="12" x14ac:dyDescent="0.35">
      <c r="A1096" s="84"/>
      <c r="B1096" s="40" t="str">
        <f t="shared" si="426"/>
        <v/>
      </c>
      <c r="C1096" s="41" t="str">
        <f t="shared" si="427"/>
        <v/>
      </c>
      <c r="D1096" s="28">
        <f>'I Disease Parameters'!$E$6/(1000*365)</f>
        <v>2.4383561643835616E-5</v>
      </c>
      <c r="E1096" s="28">
        <f>'I Disease Parameters'!$E$7/(1000*365)</f>
        <v>1.3698630136986302E-5</v>
      </c>
      <c r="F1096" s="27">
        <f>(1-'I Disease Parameters'!$E$8)/'I Disease Parameters'!$E$10</f>
        <v>0.16200000000000001</v>
      </c>
      <c r="G1096" s="27">
        <f>'I Disease Parameters'!$E$8/'I Disease Parameters'!$E$11</f>
        <v>3.7999999999999999E-2</v>
      </c>
      <c r="H1096" s="27">
        <f>1/'I Disease Parameters'!$E$12</f>
        <v>0.05</v>
      </c>
      <c r="I1096" s="27">
        <f>'I Disease Parameters'!$E$9/'I Disease Parameters'!$E$14</f>
        <v>0</v>
      </c>
      <c r="J1096" s="82">
        <f t="shared" si="447"/>
        <v>2.9622548171950012</v>
      </c>
      <c r="K1096" s="60">
        <f t="shared" si="448"/>
        <v>0.96147505943347544</v>
      </c>
      <c r="L1096" s="30">
        <f t="shared" si="449"/>
        <v>0.98499999999999999</v>
      </c>
      <c r="M1096" s="27">
        <f>J1096/'I Disease Parameters'!$E$12</f>
        <v>0.14811274085975007</v>
      </c>
      <c r="N1096" s="27">
        <f>K1096/'I Disease Parameters'!$E$13</f>
        <v>4.8073752971673774E-2</v>
      </c>
      <c r="O1096" s="27">
        <f>L1096/'I Disease Parameters'!$E$13</f>
        <v>4.9250000000000002E-2</v>
      </c>
      <c r="P1096" s="27">
        <f>(1-L1096)/'I Disease Parameters'!$E$13</f>
        <v>7.5000000000000067E-4</v>
      </c>
      <c r="Q1096" s="19" t="str">
        <f t="shared" si="428"/>
        <v/>
      </c>
      <c r="R1096" s="17" t="str">
        <f t="shared" si="429"/>
        <v/>
      </c>
      <c r="S1096" s="17" t="str">
        <f t="shared" si="430"/>
        <v/>
      </c>
      <c r="T1096" s="17" t="str">
        <f t="shared" si="431"/>
        <v/>
      </c>
      <c r="U1096" s="17" t="str">
        <f t="shared" si="432"/>
        <v/>
      </c>
      <c r="V1096" s="17" t="str">
        <f t="shared" si="433"/>
        <v/>
      </c>
      <c r="W1096" s="17" t="str">
        <f t="shared" si="434"/>
        <v/>
      </c>
      <c r="X1096" s="18" t="str">
        <f t="shared" si="425"/>
        <v/>
      </c>
      <c r="Y1096" s="17" t="str">
        <f t="shared" si="435"/>
        <v/>
      </c>
      <c r="Z1096" s="17" t="str">
        <f t="shared" si="436"/>
        <v/>
      </c>
      <c r="AA1096" s="17" t="str">
        <f t="shared" si="437"/>
        <v/>
      </c>
      <c r="AB1096" s="17" t="str">
        <f t="shared" si="438"/>
        <v/>
      </c>
      <c r="AC1096" s="17" t="str">
        <f t="shared" si="439"/>
        <v/>
      </c>
      <c r="AD1096" s="18" t="str">
        <f t="shared" si="440"/>
        <v/>
      </c>
      <c r="AE1096" s="19" t="str">
        <f>IF($B1096&gt;$C$1,"",p_2*$Q1095*($S1095/$W1095)+p_3*$Q1095*($T1095/$W1095))</f>
        <v/>
      </c>
      <c r="AF1096" s="17" t="str">
        <f>IF($B1096&gt;$C$1,"",p_4*$R1095)</f>
        <v/>
      </c>
      <c r="AG1096" s="17" t="str">
        <f>IF($B1096&gt;$C$1,"",p_5*$R1095)</f>
        <v/>
      </c>
      <c r="AH1096" s="18" t="str">
        <f t="shared" si="441"/>
        <v/>
      </c>
      <c r="AI1096" s="72"/>
      <c r="AJ1096" s="73"/>
      <c r="AK1096" s="73"/>
      <c r="AL1096" s="72"/>
      <c r="AM1096" s="73"/>
      <c r="AN1096" s="73">
        <f t="shared" si="442"/>
        <v>518</v>
      </c>
      <c r="AO1096" s="19" t="str">
        <f t="shared" ca="1" si="443"/>
        <v>-</v>
      </c>
      <c r="AP1096" s="17" t="str">
        <f t="shared" ca="1" si="444"/>
        <v>-</v>
      </c>
      <c r="AQ1096" s="17" t="str">
        <f t="shared" ca="1" si="445"/>
        <v>-</v>
      </c>
      <c r="AR1096" s="66" t="str">
        <f t="shared" ca="1" si="446"/>
        <v>-</v>
      </c>
    </row>
    <row r="1097" spans="1:44" s="1" customFormat="1" ht="12" x14ac:dyDescent="0.35">
      <c r="A1097" s="84"/>
      <c r="B1097" s="40" t="str">
        <f t="shared" si="426"/>
        <v/>
      </c>
      <c r="C1097" s="41" t="str">
        <f t="shared" si="427"/>
        <v/>
      </c>
      <c r="D1097" s="28">
        <f>'I Disease Parameters'!$E$6/(1000*365)</f>
        <v>2.4383561643835616E-5</v>
      </c>
      <c r="E1097" s="28">
        <f>'I Disease Parameters'!$E$7/(1000*365)</f>
        <v>1.3698630136986302E-5</v>
      </c>
      <c r="F1097" s="27">
        <f>(1-'I Disease Parameters'!$E$8)/'I Disease Parameters'!$E$10</f>
        <v>0.16200000000000001</v>
      </c>
      <c r="G1097" s="27">
        <f>'I Disease Parameters'!$E$8/'I Disease Parameters'!$E$11</f>
        <v>3.7999999999999999E-2</v>
      </c>
      <c r="H1097" s="27">
        <f>1/'I Disease Parameters'!$E$12</f>
        <v>0.05</v>
      </c>
      <c r="I1097" s="27">
        <f>'I Disease Parameters'!$E$9/'I Disease Parameters'!$E$14</f>
        <v>0</v>
      </c>
      <c r="J1097" s="82">
        <f t="shared" si="447"/>
        <v>2.9622548171950012</v>
      </c>
      <c r="K1097" s="60">
        <f t="shared" si="448"/>
        <v>0.96147505943347544</v>
      </c>
      <c r="L1097" s="30">
        <f t="shared" si="449"/>
        <v>0.98499999999999999</v>
      </c>
      <c r="M1097" s="27">
        <f>J1097/'I Disease Parameters'!$E$12</f>
        <v>0.14811274085975007</v>
      </c>
      <c r="N1097" s="27">
        <f>K1097/'I Disease Parameters'!$E$13</f>
        <v>4.8073752971673774E-2</v>
      </c>
      <c r="O1097" s="27">
        <f>L1097/'I Disease Parameters'!$E$13</f>
        <v>4.9250000000000002E-2</v>
      </c>
      <c r="P1097" s="27">
        <f>(1-L1097)/'I Disease Parameters'!$E$13</f>
        <v>7.5000000000000067E-4</v>
      </c>
      <c r="Q1097" s="19" t="str">
        <f t="shared" si="428"/>
        <v/>
      </c>
      <c r="R1097" s="17" t="str">
        <f t="shared" si="429"/>
        <v/>
      </c>
      <c r="S1097" s="17" t="str">
        <f t="shared" si="430"/>
        <v/>
      </c>
      <c r="T1097" s="17" t="str">
        <f t="shared" si="431"/>
        <v/>
      </c>
      <c r="U1097" s="17" t="str">
        <f t="shared" si="432"/>
        <v/>
      </c>
      <c r="V1097" s="17" t="str">
        <f t="shared" si="433"/>
        <v/>
      </c>
      <c r="W1097" s="17" t="str">
        <f t="shared" si="434"/>
        <v/>
      </c>
      <c r="X1097" s="18" t="str">
        <f t="shared" si="425"/>
        <v/>
      </c>
      <c r="Y1097" s="17" t="str">
        <f t="shared" si="435"/>
        <v/>
      </c>
      <c r="Z1097" s="17" t="str">
        <f t="shared" si="436"/>
        <v/>
      </c>
      <c r="AA1097" s="17" t="str">
        <f t="shared" si="437"/>
        <v/>
      </c>
      <c r="AB1097" s="17" t="str">
        <f t="shared" si="438"/>
        <v/>
      </c>
      <c r="AC1097" s="17" t="str">
        <f t="shared" si="439"/>
        <v/>
      </c>
      <c r="AD1097" s="18" t="str">
        <f t="shared" si="440"/>
        <v/>
      </c>
      <c r="AE1097" s="19" t="str">
        <f>IF($B1097&gt;$C$1,"",p_2*$Q1096*($S1096/$W1096)+p_3*$Q1096*($T1096/$W1096))</f>
        <v/>
      </c>
      <c r="AF1097" s="17" t="str">
        <f>IF($B1097&gt;$C$1,"",p_4*$R1096)</f>
        <v/>
      </c>
      <c r="AG1097" s="17" t="str">
        <f>IF($B1097&gt;$C$1,"",p_5*$R1096)</f>
        <v/>
      </c>
      <c r="AH1097" s="18" t="str">
        <f t="shared" si="441"/>
        <v/>
      </c>
      <c r="AI1097" s="72"/>
      <c r="AJ1097" s="73"/>
      <c r="AK1097" s="73"/>
      <c r="AL1097" s="72"/>
      <c r="AM1097" s="73"/>
      <c r="AN1097" s="73">
        <f t="shared" si="442"/>
        <v>518</v>
      </c>
      <c r="AO1097" s="19" t="str">
        <f t="shared" ca="1" si="443"/>
        <v>-</v>
      </c>
      <c r="AP1097" s="17" t="str">
        <f t="shared" ca="1" si="444"/>
        <v>-</v>
      </c>
      <c r="AQ1097" s="17" t="str">
        <f t="shared" ca="1" si="445"/>
        <v>-</v>
      </c>
      <c r="AR1097" s="66" t="str">
        <f t="shared" ca="1" si="446"/>
        <v>-</v>
      </c>
    </row>
    <row r="1098" spans="1:44" s="1" customFormat="1" ht="12" x14ac:dyDescent="0.35">
      <c r="A1098" s="84"/>
      <c r="B1098" s="40" t="str">
        <f t="shared" si="426"/>
        <v/>
      </c>
      <c r="C1098" s="41" t="str">
        <f t="shared" si="427"/>
        <v/>
      </c>
      <c r="D1098" s="28">
        <f>'I Disease Parameters'!$E$6/(1000*365)</f>
        <v>2.4383561643835616E-5</v>
      </c>
      <c r="E1098" s="28">
        <f>'I Disease Parameters'!$E$7/(1000*365)</f>
        <v>1.3698630136986302E-5</v>
      </c>
      <c r="F1098" s="27">
        <f>(1-'I Disease Parameters'!$E$8)/'I Disease Parameters'!$E$10</f>
        <v>0.16200000000000001</v>
      </c>
      <c r="G1098" s="27">
        <f>'I Disease Parameters'!$E$8/'I Disease Parameters'!$E$11</f>
        <v>3.7999999999999999E-2</v>
      </c>
      <c r="H1098" s="27">
        <f>1/'I Disease Parameters'!$E$12</f>
        <v>0.05</v>
      </c>
      <c r="I1098" s="27">
        <f>'I Disease Parameters'!$E$9/'I Disease Parameters'!$E$14</f>
        <v>0</v>
      </c>
      <c r="J1098" s="82">
        <f t="shared" si="447"/>
        <v>2.9622548171950012</v>
      </c>
      <c r="K1098" s="60">
        <f t="shared" si="448"/>
        <v>0.96147505943347544</v>
      </c>
      <c r="L1098" s="30">
        <f t="shared" si="449"/>
        <v>0.98499999999999999</v>
      </c>
      <c r="M1098" s="27">
        <f>J1098/'I Disease Parameters'!$E$12</f>
        <v>0.14811274085975007</v>
      </c>
      <c r="N1098" s="27">
        <f>K1098/'I Disease Parameters'!$E$13</f>
        <v>4.8073752971673774E-2</v>
      </c>
      <c r="O1098" s="27">
        <f>L1098/'I Disease Parameters'!$E$13</f>
        <v>4.9250000000000002E-2</v>
      </c>
      <c r="P1098" s="27">
        <f>(1-L1098)/'I Disease Parameters'!$E$13</f>
        <v>7.5000000000000067E-4</v>
      </c>
      <c r="Q1098" s="19" t="str">
        <f t="shared" si="428"/>
        <v/>
      </c>
      <c r="R1098" s="17" t="str">
        <f t="shared" si="429"/>
        <v/>
      </c>
      <c r="S1098" s="17" t="str">
        <f t="shared" si="430"/>
        <v/>
      </c>
      <c r="T1098" s="17" t="str">
        <f t="shared" si="431"/>
        <v/>
      </c>
      <c r="U1098" s="17" t="str">
        <f t="shared" si="432"/>
        <v/>
      </c>
      <c r="V1098" s="17" t="str">
        <f t="shared" si="433"/>
        <v/>
      </c>
      <c r="W1098" s="17" t="str">
        <f t="shared" si="434"/>
        <v/>
      </c>
      <c r="X1098" s="18" t="str">
        <f t="shared" si="425"/>
        <v/>
      </c>
      <c r="Y1098" s="17" t="str">
        <f t="shared" si="435"/>
        <v/>
      </c>
      <c r="Z1098" s="17" t="str">
        <f t="shared" si="436"/>
        <v/>
      </c>
      <c r="AA1098" s="17" t="str">
        <f t="shared" si="437"/>
        <v/>
      </c>
      <c r="AB1098" s="17" t="str">
        <f t="shared" si="438"/>
        <v/>
      </c>
      <c r="AC1098" s="17" t="str">
        <f t="shared" si="439"/>
        <v/>
      </c>
      <c r="AD1098" s="18" t="str">
        <f t="shared" si="440"/>
        <v/>
      </c>
      <c r="AE1098" s="19" t="str">
        <f>IF($B1098&gt;$C$1,"",p_2*$Q1097*($S1097/$W1097)+p_3*$Q1097*($T1097/$W1097))</f>
        <v/>
      </c>
      <c r="AF1098" s="17" t="str">
        <f>IF($B1098&gt;$C$1,"",p_4*$R1097)</f>
        <v/>
      </c>
      <c r="AG1098" s="17" t="str">
        <f>IF($B1098&gt;$C$1,"",p_5*$R1097)</f>
        <v/>
      </c>
      <c r="AH1098" s="18" t="str">
        <f t="shared" si="441"/>
        <v/>
      </c>
      <c r="AI1098" s="72"/>
      <c r="AJ1098" s="73"/>
      <c r="AK1098" s="73"/>
      <c r="AL1098" s="72"/>
      <c r="AM1098" s="73"/>
      <c r="AN1098" s="73">
        <f t="shared" si="442"/>
        <v>518</v>
      </c>
      <c r="AO1098" s="19" t="str">
        <f t="shared" ca="1" si="443"/>
        <v>-</v>
      </c>
      <c r="AP1098" s="17" t="str">
        <f t="shared" ca="1" si="444"/>
        <v>-</v>
      </c>
      <c r="AQ1098" s="17" t="str">
        <f t="shared" ca="1" si="445"/>
        <v>-</v>
      </c>
      <c r="AR1098" s="66" t="str">
        <f t="shared" ca="1" si="446"/>
        <v>-</v>
      </c>
    </row>
    <row r="1099" spans="1:44" s="1" customFormat="1" ht="12" x14ac:dyDescent="0.35">
      <c r="A1099" s="84"/>
      <c r="B1099" s="40" t="str">
        <f t="shared" si="426"/>
        <v/>
      </c>
      <c r="C1099" s="41" t="str">
        <f t="shared" si="427"/>
        <v/>
      </c>
      <c r="D1099" s="28">
        <f>'I Disease Parameters'!$E$6/(1000*365)</f>
        <v>2.4383561643835616E-5</v>
      </c>
      <c r="E1099" s="28">
        <f>'I Disease Parameters'!$E$7/(1000*365)</f>
        <v>1.3698630136986302E-5</v>
      </c>
      <c r="F1099" s="27">
        <f>(1-'I Disease Parameters'!$E$8)/'I Disease Parameters'!$E$10</f>
        <v>0.16200000000000001</v>
      </c>
      <c r="G1099" s="27">
        <f>'I Disease Parameters'!$E$8/'I Disease Parameters'!$E$11</f>
        <v>3.7999999999999999E-2</v>
      </c>
      <c r="H1099" s="27">
        <f>1/'I Disease Parameters'!$E$12</f>
        <v>0.05</v>
      </c>
      <c r="I1099" s="27">
        <f>'I Disease Parameters'!$E$9/'I Disease Parameters'!$E$14</f>
        <v>0</v>
      </c>
      <c r="J1099" s="82">
        <f t="shared" si="447"/>
        <v>2.9622548171950012</v>
      </c>
      <c r="K1099" s="60">
        <f t="shared" si="448"/>
        <v>0.96147505943347544</v>
      </c>
      <c r="L1099" s="30">
        <f t="shared" si="449"/>
        <v>0.98499999999999999</v>
      </c>
      <c r="M1099" s="27">
        <f>J1099/'I Disease Parameters'!$E$12</f>
        <v>0.14811274085975007</v>
      </c>
      <c r="N1099" s="27">
        <f>K1099/'I Disease Parameters'!$E$13</f>
        <v>4.8073752971673774E-2</v>
      </c>
      <c r="O1099" s="27">
        <f>L1099/'I Disease Parameters'!$E$13</f>
        <v>4.9250000000000002E-2</v>
      </c>
      <c r="P1099" s="27">
        <f>(1-L1099)/'I Disease Parameters'!$E$13</f>
        <v>7.5000000000000067E-4</v>
      </c>
      <c r="Q1099" s="19" t="str">
        <f t="shared" si="428"/>
        <v/>
      </c>
      <c r="R1099" s="17" t="str">
        <f t="shared" si="429"/>
        <v/>
      </c>
      <c r="S1099" s="17" t="str">
        <f t="shared" si="430"/>
        <v/>
      </c>
      <c r="T1099" s="17" t="str">
        <f t="shared" si="431"/>
        <v/>
      </c>
      <c r="U1099" s="17" t="str">
        <f t="shared" si="432"/>
        <v/>
      </c>
      <c r="V1099" s="17" t="str">
        <f t="shared" si="433"/>
        <v/>
      </c>
      <c r="W1099" s="17" t="str">
        <f t="shared" si="434"/>
        <v/>
      </c>
      <c r="X1099" s="18" t="str">
        <f t="shared" si="425"/>
        <v/>
      </c>
      <c r="Y1099" s="17" t="str">
        <f t="shared" si="435"/>
        <v/>
      </c>
      <c r="Z1099" s="17" t="str">
        <f t="shared" si="436"/>
        <v/>
      </c>
      <c r="AA1099" s="17" t="str">
        <f t="shared" si="437"/>
        <v/>
      </c>
      <c r="AB1099" s="17" t="str">
        <f t="shared" si="438"/>
        <v/>
      </c>
      <c r="AC1099" s="17" t="str">
        <f t="shared" si="439"/>
        <v/>
      </c>
      <c r="AD1099" s="18" t="str">
        <f t="shared" si="440"/>
        <v/>
      </c>
      <c r="AE1099" s="19" t="str">
        <f>IF($B1099&gt;$C$1,"",p_2*$Q1098*($S1098/$W1098)+p_3*$Q1098*($T1098/$W1098))</f>
        <v/>
      </c>
      <c r="AF1099" s="17" t="str">
        <f>IF($B1099&gt;$C$1,"",p_4*$R1098)</f>
        <v/>
      </c>
      <c r="AG1099" s="17" t="str">
        <f>IF($B1099&gt;$C$1,"",p_5*$R1098)</f>
        <v/>
      </c>
      <c r="AH1099" s="18" t="str">
        <f t="shared" si="441"/>
        <v/>
      </c>
      <c r="AI1099" s="72"/>
      <c r="AJ1099" s="73"/>
      <c r="AK1099" s="73"/>
      <c r="AL1099" s="72"/>
      <c r="AM1099" s="73"/>
      <c r="AN1099" s="73">
        <f t="shared" si="442"/>
        <v>518</v>
      </c>
      <c r="AO1099" s="19" t="str">
        <f t="shared" ca="1" si="443"/>
        <v>-</v>
      </c>
      <c r="AP1099" s="17" t="str">
        <f t="shared" ca="1" si="444"/>
        <v>-</v>
      </c>
      <c r="AQ1099" s="17" t="str">
        <f t="shared" ca="1" si="445"/>
        <v>-</v>
      </c>
      <c r="AR1099" s="66" t="str">
        <f t="shared" ca="1" si="446"/>
        <v>-</v>
      </c>
    </row>
    <row r="1100" spans="1:44" s="1" customFormat="1" ht="12" x14ac:dyDescent="0.35">
      <c r="A1100" s="84"/>
      <c r="B1100" s="40" t="str">
        <f t="shared" si="426"/>
        <v/>
      </c>
      <c r="C1100" s="41" t="str">
        <f t="shared" si="427"/>
        <v/>
      </c>
      <c r="D1100" s="28">
        <f>'I Disease Parameters'!$E$6/(1000*365)</f>
        <v>2.4383561643835616E-5</v>
      </c>
      <c r="E1100" s="28">
        <f>'I Disease Parameters'!$E$7/(1000*365)</f>
        <v>1.3698630136986302E-5</v>
      </c>
      <c r="F1100" s="27">
        <f>(1-'I Disease Parameters'!$E$8)/'I Disease Parameters'!$E$10</f>
        <v>0.16200000000000001</v>
      </c>
      <c r="G1100" s="27">
        <f>'I Disease Parameters'!$E$8/'I Disease Parameters'!$E$11</f>
        <v>3.7999999999999999E-2</v>
      </c>
      <c r="H1100" s="27">
        <f>1/'I Disease Parameters'!$E$12</f>
        <v>0.05</v>
      </c>
      <c r="I1100" s="27">
        <f>'I Disease Parameters'!$E$9/'I Disease Parameters'!$E$14</f>
        <v>0</v>
      </c>
      <c r="J1100" s="82">
        <f t="shared" si="447"/>
        <v>2.9622548171950012</v>
      </c>
      <c r="K1100" s="60">
        <f t="shared" si="448"/>
        <v>0.96147505943347544</v>
      </c>
      <c r="L1100" s="30">
        <f t="shared" si="449"/>
        <v>0.98499999999999999</v>
      </c>
      <c r="M1100" s="27">
        <f>J1100/'I Disease Parameters'!$E$12</f>
        <v>0.14811274085975007</v>
      </c>
      <c r="N1100" s="27">
        <f>K1100/'I Disease Parameters'!$E$13</f>
        <v>4.8073752971673774E-2</v>
      </c>
      <c r="O1100" s="27">
        <f>L1100/'I Disease Parameters'!$E$13</f>
        <v>4.9250000000000002E-2</v>
      </c>
      <c r="P1100" s="27">
        <f>(1-L1100)/'I Disease Parameters'!$E$13</f>
        <v>7.5000000000000067E-4</v>
      </c>
      <c r="Q1100" s="19" t="str">
        <f t="shared" si="428"/>
        <v/>
      </c>
      <c r="R1100" s="17" t="str">
        <f t="shared" si="429"/>
        <v/>
      </c>
      <c r="S1100" s="17" t="str">
        <f t="shared" si="430"/>
        <v/>
      </c>
      <c r="T1100" s="17" t="str">
        <f t="shared" si="431"/>
        <v/>
      </c>
      <c r="U1100" s="17" t="str">
        <f t="shared" si="432"/>
        <v/>
      </c>
      <c r="V1100" s="17" t="str">
        <f t="shared" si="433"/>
        <v/>
      </c>
      <c r="W1100" s="17" t="str">
        <f t="shared" si="434"/>
        <v/>
      </c>
      <c r="X1100" s="18" t="str">
        <f t="shared" si="425"/>
        <v/>
      </c>
      <c r="Y1100" s="17" t="str">
        <f t="shared" si="435"/>
        <v/>
      </c>
      <c r="Z1100" s="17" t="str">
        <f t="shared" si="436"/>
        <v/>
      </c>
      <c r="AA1100" s="17" t="str">
        <f t="shared" si="437"/>
        <v/>
      </c>
      <c r="AB1100" s="17" t="str">
        <f t="shared" si="438"/>
        <v/>
      </c>
      <c r="AC1100" s="17" t="str">
        <f t="shared" si="439"/>
        <v/>
      </c>
      <c r="AD1100" s="18" t="str">
        <f t="shared" si="440"/>
        <v/>
      </c>
      <c r="AE1100" s="19" t="str">
        <f>IF($B1100&gt;$C$1,"",p_2*$Q1099*($S1099/$W1099)+p_3*$Q1099*($T1099/$W1099))</f>
        <v/>
      </c>
      <c r="AF1100" s="17" t="str">
        <f>IF($B1100&gt;$C$1,"",p_4*$R1099)</f>
        <v/>
      </c>
      <c r="AG1100" s="17" t="str">
        <f>IF($B1100&gt;$C$1,"",p_5*$R1099)</f>
        <v/>
      </c>
      <c r="AH1100" s="18" t="str">
        <f t="shared" si="441"/>
        <v/>
      </c>
      <c r="AI1100" s="72"/>
      <c r="AJ1100" s="73"/>
      <c r="AK1100" s="73"/>
      <c r="AL1100" s="72"/>
      <c r="AM1100" s="73"/>
      <c r="AN1100" s="73">
        <f t="shared" si="442"/>
        <v>518</v>
      </c>
      <c r="AO1100" s="19" t="str">
        <f t="shared" ca="1" si="443"/>
        <v>-</v>
      </c>
      <c r="AP1100" s="17" t="str">
        <f t="shared" ca="1" si="444"/>
        <v>-</v>
      </c>
      <c r="AQ1100" s="17" t="str">
        <f t="shared" ca="1" si="445"/>
        <v>-</v>
      </c>
      <c r="AR1100" s="66" t="str">
        <f t="shared" ca="1" si="446"/>
        <v>-</v>
      </c>
    </row>
    <row r="1101" spans="1:44" s="1" customFormat="1" ht="12" x14ac:dyDescent="0.35">
      <c r="A1101" s="84"/>
      <c r="B1101" s="40" t="str">
        <f t="shared" si="426"/>
        <v/>
      </c>
      <c r="C1101" s="41" t="str">
        <f t="shared" si="427"/>
        <v/>
      </c>
      <c r="D1101" s="28">
        <f>'I Disease Parameters'!$E$6/(1000*365)</f>
        <v>2.4383561643835616E-5</v>
      </c>
      <c r="E1101" s="28">
        <f>'I Disease Parameters'!$E$7/(1000*365)</f>
        <v>1.3698630136986302E-5</v>
      </c>
      <c r="F1101" s="27">
        <f>(1-'I Disease Parameters'!$E$8)/'I Disease Parameters'!$E$10</f>
        <v>0.16200000000000001</v>
      </c>
      <c r="G1101" s="27">
        <f>'I Disease Parameters'!$E$8/'I Disease Parameters'!$E$11</f>
        <v>3.7999999999999999E-2</v>
      </c>
      <c r="H1101" s="27">
        <f>1/'I Disease Parameters'!$E$12</f>
        <v>0.05</v>
      </c>
      <c r="I1101" s="27">
        <f>'I Disease Parameters'!$E$9/'I Disease Parameters'!$E$14</f>
        <v>0</v>
      </c>
      <c r="J1101" s="82">
        <f t="shared" si="447"/>
        <v>2.9622548171950012</v>
      </c>
      <c r="K1101" s="60">
        <f t="shared" si="448"/>
        <v>0.96147505943347544</v>
      </c>
      <c r="L1101" s="30">
        <f t="shared" si="449"/>
        <v>0.98499999999999999</v>
      </c>
      <c r="M1101" s="27">
        <f>J1101/'I Disease Parameters'!$E$12</f>
        <v>0.14811274085975007</v>
      </c>
      <c r="N1101" s="27">
        <f>K1101/'I Disease Parameters'!$E$13</f>
        <v>4.8073752971673774E-2</v>
      </c>
      <c r="O1101" s="27">
        <f>L1101/'I Disease Parameters'!$E$13</f>
        <v>4.9250000000000002E-2</v>
      </c>
      <c r="P1101" s="27">
        <f>(1-L1101)/'I Disease Parameters'!$E$13</f>
        <v>7.5000000000000067E-4</v>
      </c>
      <c r="Q1101" s="19" t="str">
        <f t="shared" si="428"/>
        <v/>
      </c>
      <c r="R1101" s="17" t="str">
        <f t="shared" si="429"/>
        <v/>
      </c>
      <c r="S1101" s="17" t="str">
        <f t="shared" si="430"/>
        <v/>
      </c>
      <c r="T1101" s="17" t="str">
        <f t="shared" si="431"/>
        <v/>
      </c>
      <c r="U1101" s="17" t="str">
        <f t="shared" si="432"/>
        <v/>
      </c>
      <c r="V1101" s="17" t="str">
        <f t="shared" si="433"/>
        <v/>
      </c>
      <c r="W1101" s="17" t="str">
        <f t="shared" si="434"/>
        <v/>
      </c>
      <c r="X1101" s="18" t="str">
        <f t="shared" si="425"/>
        <v/>
      </c>
      <c r="Y1101" s="17" t="str">
        <f t="shared" si="435"/>
        <v/>
      </c>
      <c r="Z1101" s="17" t="str">
        <f t="shared" si="436"/>
        <v/>
      </c>
      <c r="AA1101" s="17" t="str">
        <f t="shared" si="437"/>
        <v/>
      </c>
      <c r="AB1101" s="17" t="str">
        <f t="shared" si="438"/>
        <v/>
      </c>
      <c r="AC1101" s="17" t="str">
        <f t="shared" si="439"/>
        <v/>
      </c>
      <c r="AD1101" s="18" t="str">
        <f t="shared" si="440"/>
        <v/>
      </c>
      <c r="AE1101" s="19" t="str">
        <f>IF($B1101&gt;$C$1,"",p_2*$Q1100*($S1100/$W1100)+p_3*$Q1100*($T1100/$W1100))</f>
        <v/>
      </c>
      <c r="AF1101" s="17" t="str">
        <f>IF($B1101&gt;$C$1,"",p_4*$R1100)</f>
        <v/>
      </c>
      <c r="AG1101" s="17" t="str">
        <f>IF($B1101&gt;$C$1,"",p_5*$R1100)</f>
        <v/>
      </c>
      <c r="AH1101" s="18" t="str">
        <f t="shared" si="441"/>
        <v/>
      </c>
      <c r="AI1101" s="72"/>
      <c r="AJ1101" s="73"/>
      <c r="AK1101" s="73"/>
      <c r="AL1101" s="72"/>
      <c r="AM1101" s="73"/>
      <c r="AN1101" s="73">
        <f t="shared" si="442"/>
        <v>518</v>
      </c>
      <c r="AO1101" s="19" t="str">
        <f t="shared" ca="1" si="443"/>
        <v>-</v>
      </c>
      <c r="AP1101" s="17" t="str">
        <f t="shared" ca="1" si="444"/>
        <v>-</v>
      </c>
      <c r="AQ1101" s="17" t="str">
        <f t="shared" ca="1" si="445"/>
        <v>-</v>
      </c>
      <c r="AR1101" s="66" t="str">
        <f t="shared" ca="1" si="446"/>
        <v>-</v>
      </c>
    </row>
    <row r="1102" spans="1:44" s="1" customFormat="1" ht="12" x14ac:dyDescent="0.35">
      <c r="A1102" s="84"/>
      <c r="B1102" s="40" t="str">
        <f t="shared" si="426"/>
        <v/>
      </c>
      <c r="C1102" s="41" t="str">
        <f t="shared" si="427"/>
        <v/>
      </c>
      <c r="D1102" s="28">
        <f>'I Disease Parameters'!$E$6/(1000*365)</f>
        <v>2.4383561643835616E-5</v>
      </c>
      <c r="E1102" s="28">
        <f>'I Disease Parameters'!$E$7/(1000*365)</f>
        <v>1.3698630136986302E-5</v>
      </c>
      <c r="F1102" s="27">
        <f>(1-'I Disease Parameters'!$E$8)/'I Disease Parameters'!$E$10</f>
        <v>0.16200000000000001</v>
      </c>
      <c r="G1102" s="27">
        <f>'I Disease Parameters'!$E$8/'I Disease Parameters'!$E$11</f>
        <v>3.7999999999999999E-2</v>
      </c>
      <c r="H1102" s="27">
        <f>1/'I Disease Parameters'!$E$12</f>
        <v>0.05</v>
      </c>
      <c r="I1102" s="27">
        <f>'I Disease Parameters'!$E$9/'I Disease Parameters'!$E$14</f>
        <v>0</v>
      </c>
      <c r="J1102" s="82">
        <f t="shared" si="447"/>
        <v>2.9622548171950012</v>
      </c>
      <c r="K1102" s="60">
        <f t="shared" si="448"/>
        <v>0.96147505943347544</v>
      </c>
      <c r="L1102" s="30">
        <f t="shared" si="449"/>
        <v>0.98499999999999999</v>
      </c>
      <c r="M1102" s="27">
        <f>J1102/'I Disease Parameters'!$E$12</f>
        <v>0.14811274085975007</v>
      </c>
      <c r="N1102" s="27">
        <f>K1102/'I Disease Parameters'!$E$13</f>
        <v>4.8073752971673774E-2</v>
      </c>
      <c r="O1102" s="27">
        <f>L1102/'I Disease Parameters'!$E$13</f>
        <v>4.9250000000000002E-2</v>
      </c>
      <c r="P1102" s="27">
        <f>(1-L1102)/'I Disease Parameters'!$E$13</f>
        <v>7.5000000000000067E-4</v>
      </c>
      <c r="Q1102" s="19" t="str">
        <f t="shared" si="428"/>
        <v/>
      </c>
      <c r="R1102" s="17" t="str">
        <f t="shared" si="429"/>
        <v/>
      </c>
      <c r="S1102" s="17" t="str">
        <f t="shared" si="430"/>
        <v/>
      </c>
      <c r="T1102" s="17" t="str">
        <f t="shared" si="431"/>
        <v/>
      </c>
      <c r="U1102" s="17" t="str">
        <f t="shared" si="432"/>
        <v/>
      </c>
      <c r="V1102" s="17" t="str">
        <f t="shared" si="433"/>
        <v/>
      </c>
      <c r="W1102" s="17" t="str">
        <f t="shared" si="434"/>
        <v/>
      </c>
      <c r="X1102" s="18" t="str">
        <f t="shared" si="425"/>
        <v/>
      </c>
      <c r="Y1102" s="17" t="str">
        <f t="shared" si="435"/>
        <v/>
      </c>
      <c r="Z1102" s="17" t="str">
        <f t="shared" si="436"/>
        <v/>
      </c>
      <c r="AA1102" s="17" t="str">
        <f t="shared" si="437"/>
        <v/>
      </c>
      <c r="AB1102" s="17" t="str">
        <f t="shared" si="438"/>
        <v/>
      </c>
      <c r="AC1102" s="17" t="str">
        <f t="shared" si="439"/>
        <v/>
      </c>
      <c r="AD1102" s="18" t="str">
        <f t="shared" si="440"/>
        <v/>
      </c>
      <c r="AE1102" s="19" t="str">
        <f>IF($B1102&gt;$C$1,"",p_2*$Q1101*($S1101/$W1101)+p_3*$Q1101*($T1101/$W1101))</f>
        <v/>
      </c>
      <c r="AF1102" s="17" t="str">
        <f>IF($B1102&gt;$C$1,"",p_4*$R1101)</f>
        <v/>
      </c>
      <c r="AG1102" s="17" t="str">
        <f>IF($B1102&gt;$C$1,"",p_5*$R1101)</f>
        <v/>
      </c>
      <c r="AH1102" s="18" t="str">
        <f t="shared" si="441"/>
        <v/>
      </c>
      <c r="AI1102" s="72"/>
      <c r="AJ1102" s="73"/>
      <c r="AK1102" s="73"/>
      <c r="AL1102" s="72"/>
      <c r="AM1102" s="73"/>
      <c r="AN1102" s="73">
        <f t="shared" si="442"/>
        <v>518</v>
      </c>
      <c r="AO1102" s="19" t="str">
        <f t="shared" ca="1" si="443"/>
        <v>-</v>
      </c>
      <c r="AP1102" s="17" t="str">
        <f t="shared" ca="1" si="444"/>
        <v>-</v>
      </c>
      <c r="AQ1102" s="17" t="str">
        <f t="shared" ca="1" si="445"/>
        <v>-</v>
      </c>
      <c r="AR1102" s="66" t="str">
        <f t="shared" ca="1" si="446"/>
        <v>-</v>
      </c>
    </row>
    <row r="1103" spans="1:44" s="1" customFormat="1" ht="12" x14ac:dyDescent="0.35">
      <c r="A1103" s="84"/>
      <c r="B1103" s="40" t="str">
        <f t="shared" si="426"/>
        <v/>
      </c>
      <c r="C1103" s="41" t="str">
        <f t="shared" si="427"/>
        <v/>
      </c>
      <c r="D1103" s="28">
        <f>'I Disease Parameters'!$E$6/(1000*365)</f>
        <v>2.4383561643835616E-5</v>
      </c>
      <c r="E1103" s="28">
        <f>'I Disease Parameters'!$E$7/(1000*365)</f>
        <v>1.3698630136986302E-5</v>
      </c>
      <c r="F1103" s="27">
        <f>(1-'I Disease Parameters'!$E$8)/'I Disease Parameters'!$E$10</f>
        <v>0.16200000000000001</v>
      </c>
      <c r="G1103" s="27">
        <f>'I Disease Parameters'!$E$8/'I Disease Parameters'!$E$11</f>
        <v>3.7999999999999999E-2</v>
      </c>
      <c r="H1103" s="27">
        <f>1/'I Disease Parameters'!$E$12</f>
        <v>0.05</v>
      </c>
      <c r="I1103" s="27">
        <f>'I Disease Parameters'!$E$9/'I Disease Parameters'!$E$14</f>
        <v>0</v>
      </c>
      <c r="J1103" s="82">
        <f t="shared" si="447"/>
        <v>2.9622548171950012</v>
      </c>
      <c r="K1103" s="60">
        <f t="shared" si="448"/>
        <v>0.96147505943347544</v>
      </c>
      <c r="L1103" s="30">
        <f t="shared" si="449"/>
        <v>0.98499999999999999</v>
      </c>
      <c r="M1103" s="27">
        <f>J1103/'I Disease Parameters'!$E$12</f>
        <v>0.14811274085975007</v>
      </c>
      <c r="N1103" s="27">
        <f>K1103/'I Disease Parameters'!$E$13</f>
        <v>4.8073752971673774E-2</v>
      </c>
      <c r="O1103" s="27">
        <f>L1103/'I Disease Parameters'!$E$13</f>
        <v>4.9250000000000002E-2</v>
      </c>
      <c r="P1103" s="27">
        <f>(1-L1103)/'I Disease Parameters'!$E$13</f>
        <v>7.5000000000000067E-4</v>
      </c>
      <c r="Q1103" s="19" t="str">
        <f t="shared" si="428"/>
        <v/>
      </c>
      <c r="R1103" s="17" t="str">
        <f t="shared" si="429"/>
        <v/>
      </c>
      <c r="S1103" s="17" t="str">
        <f t="shared" si="430"/>
        <v/>
      </c>
      <c r="T1103" s="17" t="str">
        <f t="shared" si="431"/>
        <v/>
      </c>
      <c r="U1103" s="17" t="str">
        <f t="shared" si="432"/>
        <v/>
      </c>
      <c r="V1103" s="17" t="str">
        <f t="shared" si="433"/>
        <v/>
      </c>
      <c r="W1103" s="17" t="str">
        <f t="shared" si="434"/>
        <v/>
      </c>
      <c r="X1103" s="18" t="str">
        <f t="shared" si="425"/>
        <v/>
      </c>
      <c r="Y1103" s="17" t="str">
        <f t="shared" si="435"/>
        <v/>
      </c>
      <c r="Z1103" s="17" t="str">
        <f t="shared" si="436"/>
        <v/>
      </c>
      <c r="AA1103" s="17" t="str">
        <f t="shared" si="437"/>
        <v/>
      </c>
      <c r="AB1103" s="17" t="str">
        <f t="shared" si="438"/>
        <v/>
      </c>
      <c r="AC1103" s="17" t="str">
        <f t="shared" si="439"/>
        <v/>
      </c>
      <c r="AD1103" s="18" t="str">
        <f t="shared" si="440"/>
        <v/>
      </c>
      <c r="AE1103" s="19" t="str">
        <f>IF($B1103&gt;$C$1,"",p_2*$Q1102*($S1102/$W1102)+p_3*$Q1102*($T1102/$W1102))</f>
        <v/>
      </c>
      <c r="AF1103" s="17" t="str">
        <f>IF($B1103&gt;$C$1,"",p_4*$R1102)</f>
        <v/>
      </c>
      <c r="AG1103" s="17" t="str">
        <f>IF($B1103&gt;$C$1,"",p_5*$R1102)</f>
        <v/>
      </c>
      <c r="AH1103" s="18" t="str">
        <f t="shared" si="441"/>
        <v/>
      </c>
      <c r="AI1103" s="72"/>
      <c r="AJ1103" s="73"/>
      <c r="AK1103" s="73"/>
      <c r="AL1103" s="72"/>
      <c r="AM1103" s="73"/>
      <c r="AN1103" s="73">
        <f t="shared" si="442"/>
        <v>518</v>
      </c>
      <c r="AO1103" s="19" t="str">
        <f t="shared" ca="1" si="443"/>
        <v>-</v>
      </c>
      <c r="AP1103" s="17" t="str">
        <f t="shared" ca="1" si="444"/>
        <v>-</v>
      </c>
      <c r="AQ1103" s="17" t="str">
        <f t="shared" ca="1" si="445"/>
        <v>-</v>
      </c>
      <c r="AR1103" s="66" t="str">
        <f t="shared" ca="1" si="446"/>
        <v>-</v>
      </c>
    </row>
    <row r="1104" spans="1:44" s="1" customFormat="1" ht="12" x14ac:dyDescent="0.35">
      <c r="A1104" s="84"/>
      <c r="B1104" s="40" t="str">
        <f t="shared" si="426"/>
        <v/>
      </c>
      <c r="C1104" s="41" t="str">
        <f t="shared" si="427"/>
        <v/>
      </c>
      <c r="D1104" s="28">
        <f>'I Disease Parameters'!$E$6/(1000*365)</f>
        <v>2.4383561643835616E-5</v>
      </c>
      <c r="E1104" s="28">
        <f>'I Disease Parameters'!$E$7/(1000*365)</f>
        <v>1.3698630136986302E-5</v>
      </c>
      <c r="F1104" s="27">
        <f>(1-'I Disease Parameters'!$E$8)/'I Disease Parameters'!$E$10</f>
        <v>0.16200000000000001</v>
      </c>
      <c r="G1104" s="27">
        <f>'I Disease Parameters'!$E$8/'I Disease Parameters'!$E$11</f>
        <v>3.7999999999999999E-2</v>
      </c>
      <c r="H1104" s="27">
        <f>1/'I Disease Parameters'!$E$12</f>
        <v>0.05</v>
      </c>
      <c r="I1104" s="27">
        <f>'I Disease Parameters'!$E$9/'I Disease Parameters'!$E$14</f>
        <v>0</v>
      </c>
      <c r="J1104" s="82">
        <f t="shared" si="447"/>
        <v>2.9622548171950012</v>
      </c>
      <c r="K1104" s="60">
        <f t="shared" si="448"/>
        <v>0.96147505943347544</v>
      </c>
      <c r="L1104" s="30">
        <f t="shared" si="449"/>
        <v>0.98499999999999999</v>
      </c>
      <c r="M1104" s="27">
        <f>J1104/'I Disease Parameters'!$E$12</f>
        <v>0.14811274085975007</v>
      </c>
      <c r="N1104" s="27">
        <f>K1104/'I Disease Parameters'!$E$13</f>
        <v>4.8073752971673774E-2</v>
      </c>
      <c r="O1104" s="27">
        <f>L1104/'I Disease Parameters'!$E$13</f>
        <v>4.9250000000000002E-2</v>
      </c>
      <c r="P1104" s="27">
        <f>(1-L1104)/'I Disease Parameters'!$E$13</f>
        <v>7.5000000000000067E-4</v>
      </c>
      <c r="Q1104" s="19" t="str">
        <f t="shared" si="428"/>
        <v/>
      </c>
      <c r="R1104" s="17" t="str">
        <f t="shared" si="429"/>
        <v/>
      </c>
      <c r="S1104" s="17" t="str">
        <f t="shared" si="430"/>
        <v/>
      </c>
      <c r="T1104" s="17" t="str">
        <f t="shared" si="431"/>
        <v/>
      </c>
      <c r="U1104" s="17" t="str">
        <f t="shared" si="432"/>
        <v/>
      </c>
      <c r="V1104" s="17" t="str">
        <f t="shared" si="433"/>
        <v/>
      </c>
      <c r="W1104" s="17" t="str">
        <f t="shared" si="434"/>
        <v/>
      </c>
      <c r="X1104" s="18" t="str">
        <f t="shared" si="425"/>
        <v/>
      </c>
      <c r="Y1104" s="17" t="str">
        <f t="shared" si="435"/>
        <v/>
      </c>
      <c r="Z1104" s="17" t="str">
        <f t="shared" si="436"/>
        <v/>
      </c>
      <c r="AA1104" s="17" t="str">
        <f t="shared" si="437"/>
        <v/>
      </c>
      <c r="AB1104" s="17" t="str">
        <f t="shared" si="438"/>
        <v/>
      </c>
      <c r="AC1104" s="17" t="str">
        <f t="shared" si="439"/>
        <v/>
      </c>
      <c r="AD1104" s="18" t="str">
        <f t="shared" si="440"/>
        <v/>
      </c>
      <c r="AE1104" s="19" t="str">
        <f>IF($B1104&gt;$C$1,"",p_2*$Q1103*($S1103/$W1103)+p_3*$Q1103*($T1103/$W1103))</f>
        <v/>
      </c>
      <c r="AF1104" s="17" t="str">
        <f>IF($B1104&gt;$C$1,"",p_4*$R1103)</f>
        <v/>
      </c>
      <c r="AG1104" s="17" t="str">
        <f>IF($B1104&gt;$C$1,"",p_5*$R1103)</f>
        <v/>
      </c>
      <c r="AH1104" s="18" t="str">
        <f t="shared" si="441"/>
        <v/>
      </c>
      <c r="AI1104" s="72"/>
      <c r="AJ1104" s="73"/>
      <c r="AK1104" s="73"/>
      <c r="AL1104" s="72"/>
      <c r="AM1104" s="73"/>
      <c r="AN1104" s="73">
        <f t="shared" si="442"/>
        <v>518</v>
      </c>
      <c r="AO1104" s="19" t="str">
        <f t="shared" ca="1" si="443"/>
        <v>-</v>
      </c>
      <c r="AP1104" s="17" t="str">
        <f t="shared" ca="1" si="444"/>
        <v>-</v>
      </c>
      <c r="AQ1104" s="17" t="str">
        <f t="shared" ca="1" si="445"/>
        <v>-</v>
      </c>
      <c r="AR1104" s="66" t="str">
        <f t="shared" ca="1" si="446"/>
        <v>-</v>
      </c>
    </row>
    <row r="1105" spans="1:44" s="1" customFormat="1" ht="12" x14ac:dyDescent="0.35">
      <c r="A1105" s="84"/>
      <c r="B1105" s="40" t="str">
        <f t="shared" si="426"/>
        <v/>
      </c>
      <c r="C1105" s="41" t="str">
        <f t="shared" si="427"/>
        <v/>
      </c>
      <c r="D1105" s="28">
        <f>'I Disease Parameters'!$E$6/(1000*365)</f>
        <v>2.4383561643835616E-5</v>
      </c>
      <c r="E1105" s="28">
        <f>'I Disease Parameters'!$E$7/(1000*365)</f>
        <v>1.3698630136986302E-5</v>
      </c>
      <c r="F1105" s="27">
        <f>(1-'I Disease Parameters'!$E$8)/'I Disease Parameters'!$E$10</f>
        <v>0.16200000000000001</v>
      </c>
      <c r="G1105" s="27">
        <f>'I Disease Parameters'!$E$8/'I Disease Parameters'!$E$11</f>
        <v>3.7999999999999999E-2</v>
      </c>
      <c r="H1105" s="27">
        <f>1/'I Disease Parameters'!$E$12</f>
        <v>0.05</v>
      </c>
      <c r="I1105" s="27">
        <f>'I Disease Parameters'!$E$9/'I Disease Parameters'!$E$14</f>
        <v>0</v>
      </c>
      <c r="J1105" s="82">
        <f t="shared" si="447"/>
        <v>2.9622548171950012</v>
      </c>
      <c r="K1105" s="60">
        <f t="shared" si="448"/>
        <v>0.96147505943347544</v>
      </c>
      <c r="L1105" s="30">
        <f t="shared" si="449"/>
        <v>0.98499999999999999</v>
      </c>
      <c r="M1105" s="27">
        <f>J1105/'I Disease Parameters'!$E$12</f>
        <v>0.14811274085975007</v>
      </c>
      <c r="N1105" s="27">
        <f>K1105/'I Disease Parameters'!$E$13</f>
        <v>4.8073752971673774E-2</v>
      </c>
      <c r="O1105" s="27">
        <f>L1105/'I Disease Parameters'!$E$13</f>
        <v>4.9250000000000002E-2</v>
      </c>
      <c r="P1105" s="27">
        <f>(1-L1105)/'I Disease Parameters'!$E$13</f>
        <v>7.5000000000000067E-4</v>
      </c>
      <c r="Q1105" s="19" t="str">
        <f t="shared" si="428"/>
        <v/>
      </c>
      <c r="R1105" s="17" t="str">
        <f t="shared" si="429"/>
        <v/>
      </c>
      <c r="S1105" s="17" t="str">
        <f t="shared" si="430"/>
        <v/>
      </c>
      <c r="T1105" s="17" t="str">
        <f t="shared" si="431"/>
        <v/>
      </c>
      <c r="U1105" s="17" t="str">
        <f t="shared" si="432"/>
        <v/>
      </c>
      <c r="V1105" s="17" t="str">
        <f t="shared" si="433"/>
        <v/>
      </c>
      <c r="W1105" s="17" t="str">
        <f t="shared" si="434"/>
        <v/>
      </c>
      <c r="X1105" s="18" t="str">
        <f t="shared" si="425"/>
        <v/>
      </c>
      <c r="Y1105" s="17" t="str">
        <f t="shared" si="435"/>
        <v/>
      </c>
      <c r="Z1105" s="17" t="str">
        <f t="shared" si="436"/>
        <v/>
      </c>
      <c r="AA1105" s="17" t="str">
        <f t="shared" si="437"/>
        <v/>
      </c>
      <c r="AB1105" s="17" t="str">
        <f t="shared" si="438"/>
        <v/>
      </c>
      <c r="AC1105" s="17" t="str">
        <f t="shared" si="439"/>
        <v/>
      </c>
      <c r="AD1105" s="18" t="str">
        <f t="shared" si="440"/>
        <v/>
      </c>
      <c r="AE1105" s="19" t="str">
        <f>IF($B1105&gt;$C$1,"",p_2*$Q1104*($S1104/$W1104)+p_3*$Q1104*($T1104/$W1104))</f>
        <v/>
      </c>
      <c r="AF1105" s="17" t="str">
        <f>IF($B1105&gt;$C$1,"",p_4*$R1104)</f>
        <v/>
      </c>
      <c r="AG1105" s="17" t="str">
        <f>IF($B1105&gt;$C$1,"",p_5*$R1104)</f>
        <v/>
      </c>
      <c r="AH1105" s="18" t="str">
        <f t="shared" si="441"/>
        <v/>
      </c>
      <c r="AI1105" s="72"/>
      <c r="AJ1105" s="73"/>
      <c r="AK1105" s="73"/>
      <c r="AL1105" s="72"/>
      <c r="AM1105" s="73"/>
      <c r="AN1105" s="73">
        <f t="shared" si="442"/>
        <v>518</v>
      </c>
      <c r="AO1105" s="19" t="str">
        <f t="shared" ca="1" si="443"/>
        <v>-</v>
      </c>
      <c r="AP1105" s="17" t="str">
        <f t="shared" ca="1" si="444"/>
        <v>-</v>
      </c>
      <c r="AQ1105" s="17" t="str">
        <f t="shared" ca="1" si="445"/>
        <v>-</v>
      </c>
      <c r="AR1105" s="66" t="str">
        <f t="shared" ca="1" si="446"/>
        <v>-</v>
      </c>
    </row>
    <row r="1106" spans="1:44" s="1" customFormat="1" ht="12" x14ac:dyDescent="0.35">
      <c r="A1106" s="84"/>
      <c r="B1106" s="40" t="str">
        <f t="shared" si="426"/>
        <v/>
      </c>
      <c r="C1106" s="41" t="str">
        <f t="shared" si="427"/>
        <v/>
      </c>
      <c r="D1106" s="28">
        <f>'I Disease Parameters'!$E$6/(1000*365)</f>
        <v>2.4383561643835616E-5</v>
      </c>
      <c r="E1106" s="28">
        <f>'I Disease Parameters'!$E$7/(1000*365)</f>
        <v>1.3698630136986302E-5</v>
      </c>
      <c r="F1106" s="27">
        <f>(1-'I Disease Parameters'!$E$8)/'I Disease Parameters'!$E$10</f>
        <v>0.16200000000000001</v>
      </c>
      <c r="G1106" s="27">
        <f>'I Disease Parameters'!$E$8/'I Disease Parameters'!$E$11</f>
        <v>3.7999999999999999E-2</v>
      </c>
      <c r="H1106" s="27">
        <f>1/'I Disease Parameters'!$E$12</f>
        <v>0.05</v>
      </c>
      <c r="I1106" s="27">
        <f>'I Disease Parameters'!$E$9/'I Disease Parameters'!$E$14</f>
        <v>0</v>
      </c>
      <c r="J1106" s="82">
        <f t="shared" si="447"/>
        <v>2.9622548171950012</v>
      </c>
      <c r="K1106" s="60">
        <f t="shared" si="448"/>
        <v>0.96147505943347544</v>
      </c>
      <c r="L1106" s="30">
        <f t="shared" si="449"/>
        <v>0.98499999999999999</v>
      </c>
      <c r="M1106" s="27">
        <f>J1106/'I Disease Parameters'!$E$12</f>
        <v>0.14811274085975007</v>
      </c>
      <c r="N1106" s="27">
        <f>K1106/'I Disease Parameters'!$E$13</f>
        <v>4.8073752971673774E-2</v>
      </c>
      <c r="O1106" s="27">
        <f>L1106/'I Disease Parameters'!$E$13</f>
        <v>4.9250000000000002E-2</v>
      </c>
      <c r="P1106" s="27">
        <f>(1-L1106)/'I Disease Parameters'!$E$13</f>
        <v>7.5000000000000067E-4</v>
      </c>
      <c r="Q1106" s="19" t="str">
        <f t="shared" si="428"/>
        <v/>
      </c>
      <c r="R1106" s="17" t="str">
        <f t="shared" si="429"/>
        <v/>
      </c>
      <c r="S1106" s="17" t="str">
        <f t="shared" si="430"/>
        <v/>
      </c>
      <c r="T1106" s="17" t="str">
        <f t="shared" si="431"/>
        <v/>
      </c>
      <c r="U1106" s="17" t="str">
        <f t="shared" si="432"/>
        <v/>
      </c>
      <c r="V1106" s="17" t="str">
        <f t="shared" si="433"/>
        <v/>
      </c>
      <c r="W1106" s="17" t="str">
        <f t="shared" si="434"/>
        <v/>
      </c>
      <c r="X1106" s="18" t="str">
        <f t="shared" si="425"/>
        <v/>
      </c>
      <c r="Y1106" s="17" t="str">
        <f t="shared" si="435"/>
        <v/>
      </c>
      <c r="Z1106" s="17" t="str">
        <f t="shared" si="436"/>
        <v/>
      </c>
      <c r="AA1106" s="17" t="str">
        <f t="shared" si="437"/>
        <v/>
      </c>
      <c r="AB1106" s="17" t="str">
        <f t="shared" si="438"/>
        <v/>
      </c>
      <c r="AC1106" s="17" t="str">
        <f t="shared" si="439"/>
        <v/>
      </c>
      <c r="AD1106" s="18" t="str">
        <f t="shared" si="440"/>
        <v/>
      </c>
      <c r="AE1106" s="19" t="str">
        <f>IF($B1106&gt;$C$1,"",p_2*$Q1105*($S1105/$W1105)+p_3*$Q1105*($T1105/$W1105))</f>
        <v/>
      </c>
      <c r="AF1106" s="17" t="str">
        <f>IF($B1106&gt;$C$1,"",p_4*$R1105)</f>
        <v/>
      </c>
      <c r="AG1106" s="17" t="str">
        <f>IF($B1106&gt;$C$1,"",p_5*$R1105)</f>
        <v/>
      </c>
      <c r="AH1106" s="18" t="str">
        <f t="shared" si="441"/>
        <v/>
      </c>
      <c r="AI1106" s="72"/>
      <c r="AJ1106" s="73"/>
      <c r="AK1106" s="73"/>
      <c r="AL1106" s="72"/>
      <c r="AM1106" s="73"/>
      <c r="AN1106" s="73">
        <f t="shared" si="442"/>
        <v>518</v>
      </c>
      <c r="AO1106" s="19" t="str">
        <f t="shared" ca="1" si="443"/>
        <v>-</v>
      </c>
      <c r="AP1106" s="17" t="str">
        <f t="shared" ca="1" si="444"/>
        <v>-</v>
      </c>
      <c r="AQ1106" s="17" t="str">
        <f t="shared" ca="1" si="445"/>
        <v>-</v>
      </c>
      <c r="AR1106" s="66" t="str">
        <f t="shared" ca="1" si="446"/>
        <v>-</v>
      </c>
    </row>
    <row r="1107" spans="1:44" s="1" customFormat="1" ht="12" x14ac:dyDescent="0.35">
      <c r="A1107" s="84"/>
      <c r="B1107" s="40" t="str">
        <f t="shared" si="426"/>
        <v/>
      </c>
      <c r="C1107" s="41" t="str">
        <f t="shared" si="427"/>
        <v/>
      </c>
      <c r="D1107" s="28">
        <f>'I Disease Parameters'!$E$6/(1000*365)</f>
        <v>2.4383561643835616E-5</v>
      </c>
      <c r="E1107" s="28">
        <f>'I Disease Parameters'!$E$7/(1000*365)</f>
        <v>1.3698630136986302E-5</v>
      </c>
      <c r="F1107" s="27">
        <f>(1-'I Disease Parameters'!$E$8)/'I Disease Parameters'!$E$10</f>
        <v>0.16200000000000001</v>
      </c>
      <c r="G1107" s="27">
        <f>'I Disease Parameters'!$E$8/'I Disease Parameters'!$E$11</f>
        <v>3.7999999999999999E-2</v>
      </c>
      <c r="H1107" s="27">
        <f>1/'I Disease Parameters'!$E$12</f>
        <v>0.05</v>
      </c>
      <c r="I1107" s="27">
        <f>'I Disease Parameters'!$E$9/'I Disease Parameters'!$E$14</f>
        <v>0</v>
      </c>
      <c r="J1107" s="82">
        <f t="shared" si="447"/>
        <v>2.9622548171950012</v>
      </c>
      <c r="K1107" s="60">
        <f t="shared" si="448"/>
        <v>0.96147505943347544</v>
      </c>
      <c r="L1107" s="30">
        <f t="shared" si="449"/>
        <v>0.98499999999999999</v>
      </c>
      <c r="M1107" s="27">
        <f>J1107/'I Disease Parameters'!$E$12</f>
        <v>0.14811274085975007</v>
      </c>
      <c r="N1107" s="27">
        <f>K1107/'I Disease Parameters'!$E$13</f>
        <v>4.8073752971673774E-2</v>
      </c>
      <c r="O1107" s="27">
        <f>L1107/'I Disease Parameters'!$E$13</f>
        <v>4.9250000000000002E-2</v>
      </c>
      <c r="P1107" s="27">
        <f>(1-L1107)/'I Disease Parameters'!$E$13</f>
        <v>7.5000000000000067E-4</v>
      </c>
      <c r="Q1107" s="19" t="str">
        <f t="shared" si="428"/>
        <v/>
      </c>
      <c r="R1107" s="17" t="str">
        <f t="shared" si="429"/>
        <v/>
      </c>
      <c r="S1107" s="17" t="str">
        <f t="shared" si="430"/>
        <v/>
      </c>
      <c r="T1107" s="17" t="str">
        <f t="shared" si="431"/>
        <v/>
      </c>
      <c r="U1107" s="17" t="str">
        <f t="shared" si="432"/>
        <v/>
      </c>
      <c r="V1107" s="17" t="str">
        <f t="shared" si="433"/>
        <v/>
      </c>
      <c r="W1107" s="17" t="str">
        <f t="shared" si="434"/>
        <v/>
      </c>
      <c r="X1107" s="18" t="str">
        <f t="shared" si="425"/>
        <v/>
      </c>
      <c r="Y1107" s="17" t="str">
        <f t="shared" si="435"/>
        <v/>
      </c>
      <c r="Z1107" s="17" t="str">
        <f t="shared" si="436"/>
        <v/>
      </c>
      <c r="AA1107" s="17" t="str">
        <f t="shared" si="437"/>
        <v/>
      </c>
      <c r="AB1107" s="17" t="str">
        <f t="shared" si="438"/>
        <v/>
      </c>
      <c r="AC1107" s="17" t="str">
        <f t="shared" si="439"/>
        <v/>
      </c>
      <c r="AD1107" s="18" t="str">
        <f t="shared" si="440"/>
        <v/>
      </c>
      <c r="AE1107" s="19" t="str">
        <f>IF($B1107&gt;$C$1,"",p_2*$Q1106*($S1106/$W1106)+p_3*$Q1106*($T1106/$W1106))</f>
        <v/>
      </c>
      <c r="AF1107" s="17" t="str">
        <f>IF($B1107&gt;$C$1,"",p_4*$R1106)</f>
        <v/>
      </c>
      <c r="AG1107" s="17" t="str">
        <f>IF($B1107&gt;$C$1,"",p_5*$R1106)</f>
        <v/>
      </c>
      <c r="AH1107" s="18" t="str">
        <f t="shared" si="441"/>
        <v/>
      </c>
      <c r="AI1107" s="72"/>
      <c r="AJ1107" s="73"/>
      <c r="AK1107" s="73"/>
      <c r="AL1107" s="72"/>
      <c r="AM1107" s="73"/>
      <c r="AN1107" s="73">
        <f t="shared" si="442"/>
        <v>518</v>
      </c>
      <c r="AO1107" s="19" t="str">
        <f t="shared" ca="1" si="443"/>
        <v>-</v>
      </c>
      <c r="AP1107" s="17" t="str">
        <f t="shared" ca="1" si="444"/>
        <v>-</v>
      </c>
      <c r="AQ1107" s="17" t="str">
        <f t="shared" ca="1" si="445"/>
        <v>-</v>
      </c>
      <c r="AR1107" s="66" t="str">
        <f t="shared" ca="1" si="446"/>
        <v>-</v>
      </c>
    </row>
    <row r="1108" spans="1:44" s="1" customFormat="1" ht="12" x14ac:dyDescent="0.35">
      <c r="A1108" s="84"/>
      <c r="B1108" s="40" t="str">
        <f t="shared" si="426"/>
        <v/>
      </c>
      <c r="C1108" s="41" t="str">
        <f t="shared" si="427"/>
        <v/>
      </c>
      <c r="D1108" s="28">
        <f>'I Disease Parameters'!$E$6/(1000*365)</f>
        <v>2.4383561643835616E-5</v>
      </c>
      <c r="E1108" s="28">
        <f>'I Disease Parameters'!$E$7/(1000*365)</f>
        <v>1.3698630136986302E-5</v>
      </c>
      <c r="F1108" s="27">
        <f>(1-'I Disease Parameters'!$E$8)/'I Disease Parameters'!$E$10</f>
        <v>0.16200000000000001</v>
      </c>
      <c r="G1108" s="27">
        <f>'I Disease Parameters'!$E$8/'I Disease Parameters'!$E$11</f>
        <v>3.7999999999999999E-2</v>
      </c>
      <c r="H1108" s="27">
        <f>1/'I Disease Parameters'!$E$12</f>
        <v>0.05</v>
      </c>
      <c r="I1108" s="27">
        <f>'I Disease Parameters'!$E$9/'I Disease Parameters'!$E$14</f>
        <v>0</v>
      </c>
      <c r="J1108" s="82">
        <f t="shared" si="447"/>
        <v>2.9622548171950012</v>
      </c>
      <c r="K1108" s="60">
        <f t="shared" si="448"/>
        <v>0.96147505943347544</v>
      </c>
      <c r="L1108" s="30">
        <f t="shared" si="449"/>
        <v>0.98499999999999999</v>
      </c>
      <c r="M1108" s="27">
        <f>J1108/'I Disease Parameters'!$E$12</f>
        <v>0.14811274085975007</v>
      </c>
      <c r="N1108" s="27">
        <f>K1108/'I Disease Parameters'!$E$13</f>
        <v>4.8073752971673774E-2</v>
      </c>
      <c r="O1108" s="27">
        <f>L1108/'I Disease Parameters'!$E$13</f>
        <v>4.9250000000000002E-2</v>
      </c>
      <c r="P1108" s="27">
        <f>(1-L1108)/'I Disease Parameters'!$E$13</f>
        <v>7.5000000000000067E-4</v>
      </c>
      <c r="Q1108" s="19" t="str">
        <f t="shared" si="428"/>
        <v/>
      </c>
      <c r="R1108" s="17" t="str">
        <f t="shared" si="429"/>
        <v/>
      </c>
      <c r="S1108" s="17" t="str">
        <f t="shared" si="430"/>
        <v/>
      </c>
      <c r="T1108" s="17" t="str">
        <f t="shared" si="431"/>
        <v/>
      </c>
      <c r="U1108" s="17" t="str">
        <f t="shared" si="432"/>
        <v/>
      </c>
      <c r="V1108" s="17" t="str">
        <f t="shared" si="433"/>
        <v/>
      </c>
      <c r="W1108" s="17" t="str">
        <f t="shared" si="434"/>
        <v/>
      </c>
      <c r="X1108" s="18" t="str">
        <f t="shared" si="425"/>
        <v/>
      </c>
      <c r="Y1108" s="17" t="str">
        <f t="shared" si="435"/>
        <v/>
      </c>
      <c r="Z1108" s="17" t="str">
        <f t="shared" si="436"/>
        <v/>
      </c>
      <c r="AA1108" s="17" t="str">
        <f t="shared" si="437"/>
        <v/>
      </c>
      <c r="AB1108" s="17" t="str">
        <f t="shared" si="438"/>
        <v/>
      </c>
      <c r="AC1108" s="17" t="str">
        <f t="shared" si="439"/>
        <v/>
      </c>
      <c r="AD1108" s="18" t="str">
        <f t="shared" si="440"/>
        <v/>
      </c>
      <c r="AE1108" s="19" t="str">
        <f>IF($B1108&gt;$C$1,"",p_2*$Q1107*($S1107/$W1107)+p_3*$Q1107*($T1107/$W1107))</f>
        <v/>
      </c>
      <c r="AF1108" s="17" t="str">
        <f>IF($B1108&gt;$C$1,"",p_4*$R1107)</f>
        <v/>
      </c>
      <c r="AG1108" s="17" t="str">
        <f>IF($B1108&gt;$C$1,"",p_5*$R1107)</f>
        <v/>
      </c>
      <c r="AH1108" s="18" t="str">
        <f t="shared" si="441"/>
        <v/>
      </c>
      <c r="AI1108" s="72"/>
      <c r="AJ1108" s="73"/>
      <c r="AK1108" s="73"/>
      <c r="AL1108" s="72"/>
      <c r="AM1108" s="73"/>
      <c r="AN1108" s="73">
        <f t="shared" si="442"/>
        <v>518</v>
      </c>
      <c r="AO1108" s="19" t="str">
        <f t="shared" ca="1" si="443"/>
        <v>-</v>
      </c>
      <c r="AP1108" s="17" t="str">
        <f t="shared" ca="1" si="444"/>
        <v>-</v>
      </c>
      <c r="AQ1108" s="17" t="str">
        <f t="shared" ca="1" si="445"/>
        <v>-</v>
      </c>
      <c r="AR1108" s="66" t="str">
        <f t="shared" ca="1" si="446"/>
        <v>-</v>
      </c>
    </row>
    <row r="1109" spans="1:44" s="1" customFormat="1" ht="12" x14ac:dyDescent="0.35">
      <c r="A1109" s="84"/>
      <c r="B1109" s="40" t="str">
        <f t="shared" si="426"/>
        <v/>
      </c>
      <c r="C1109" s="41" t="str">
        <f t="shared" si="427"/>
        <v/>
      </c>
      <c r="D1109" s="28">
        <f>'I Disease Parameters'!$E$6/(1000*365)</f>
        <v>2.4383561643835616E-5</v>
      </c>
      <c r="E1109" s="28">
        <f>'I Disease Parameters'!$E$7/(1000*365)</f>
        <v>1.3698630136986302E-5</v>
      </c>
      <c r="F1109" s="27">
        <f>(1-'I Disease Parameters'!$E$8)/'I Disease Parameters'!$E$10</f>
        <v>0.16200000000000001</v>
      </c>
      <c r="G1109" s="27">
        <f>'I Disease Parameters'!$E$8/'I Disease Parameters'!$E$11</f>
        <v>3.7999999999999999E-2</v>
      </c>
      <c r="H1109" s="27">
        <f>1/'I Disease Parameters'!$E$12</f>
        <v>0.05</v>
      </c>
      <c r="I1109" s="27">
        <f>'I Disease Parameters'!$E$9/'I Disease Parameters'!$E$14</f>
        <v>0</v>
      </c>
      <c r="J1109" s="82">
        <f t="shared" si="447"/>
        <v>2.9622548171950012</v>
      </c>
      <c r="K1109" s="60">
        <f t="shared" si="448"/>
        <v>0.96147505943347544</v>
      </c>
      <c r="L1109" s="30">
        <f t="shared" si="449"/>
        <v>0.98499999999999999</v>
      </c>
      <c r="M1109" s="27">
        <f>J1109/'I Disease Parameters'!$E$12</f>
        <v>0.14811274085975007</v>
      </c>
      <c r="N1109" s="27">
        <f>K1109/'I Disease Parameters'!$E$13</f>
        <v>4.8073752971673774E-2</v>
      </c>
      <c r="O1109" s="27">
        <f>L1109/'I Disease Parameters'!$E$13</f>
        <v>4.9250000000000002E-2</v>
      </c>
      <c r="P1109" s="27">
        <f>(1-L1109)/'I Disease Parameters'!$E$13</f>
        <v>7.5000000000000067E-4</v>
      </c>
      <c r="Q1109" s="19" t="str">
        <f t="shared" si="428"/>
        <v/>
      </c>
      <c r="R1109" s="17" t="str">
        <f t="shared" si="429"/>
        <v/>
      </c>
      <c r="S1109" s="17" t="str">
        <f t="shared" si="430"/>
        <v/>
      </c>
      <c r="T1109" s="17" t="str">
        <f t="shared" si="431"/>
        <v/>
      </c>
      <c r="U1109" s="17" t="str">
        <f t="shared" si="432"/>
        <v/>
      </c>
      <c r="V1109" s="17" t="str">
        <f t="shared" si="433"/>
        <v/>
      </c>
      <c r="W1109" s="17" t="str">
        <f t="shared" si="434"/>
        <v/>
      </c>
      <c r="X1109" s="18" t="str">
        <f t="shared" si="425"/>
        <v/>
      </c>
      <c r="Y1109" s="17" t="str">
        <f t="shared" si="435"/>
        <v/>
      </c>
      <c r="Z1109" s="17" t="str">
        <f t="shared" si="436"/>
        <v/>
      </c>
      <c r="AA1109" s="17" t="str">
        <f t="shared" si="437"/>
        <v/>
      </c>
      <c r="AB1109" s="17" t="str">
        <f t="shared" si="438"/>
        <v/>
      </c>
      <c r="AC1109" s="17" t="str">
        <f t="shared" si="439"/>
        <v/>
      </c>
      <c r="AD1109" s="18" t="str">
        <f t="shared" si="440"/>
        <v/>
      </c>
      <c r="AE1109" s="19" t="str">
        <f>IF($B1109&gt;$C$1,"",p_2*$Q1108*($S1108/$W1108)+p_3*$Q1108*($T1108/$W1108))</f>
        <v/>
      </c>
      <c r="AF1109" s="17" t="str">
        <f>IF($B1109&gt;$C$1,"",p_4*$R1108)</f>
        <v/>
      </c>
      <c r="AG1109" s="17" t="str">
        <f>IF($B1109&gt;$C$1,"",p_5*$R1108)</f>
        <v/>
      </c>
      <c r="AH1109" s="18" t="str">
        <f t="shared" si="441"/>
        <v/>
      </c>
      <c r="AI1109" s="72"/>
      <c r="AJ1109" s="73"/>
      <c r="AK1109" s="73"/>
      <c r="AL1109" s="72"/>
      <c r="AM1109" s="73"/>
      <c r="AN1109" s="73">
        <f t="shared" si="442"/>
        <v>518</v>
      </c>
      <c r="AO1109" s="19" t="str">
        <f t="shared" ca="1" si="443"/>
        <v>-</v>
      </c>
      <c r="AP1109" s="17" t="str">
        <f t="shared" ca="1" si="444"/>
        <v>-</v>
      </c>
      <c r="AQ1109" s="17" t="str">
        <f t="shared" ca="1" si="445"/>
        <v>-</v>
      </c>
      <c r="AR1109" s="66" t="str">
        <f t="shared" ca="1" si="446"/>
        <v>-</v>
      </c>
    </row>
    <row r="1110" spans="1:44" s="1" customFormat="1" ht="12" x14ac:dyDescent="0.35">
      <c r="A1110" s="84"/>
      <c r="B1110" s="40" t="str">
        <f t="shared" si="426"/>
        <v/>
      </c>
      <c r="C1110" s="41" t="str">
        <f t="shared" si="427"/>
        <v/>
      </c>
      <c r="D1110" s="28">
        <f>'I Disease Parameters'!$E$6/(1000*365)</f>
        <v>2.4383561643835616E-5</v>
      </c>
      <c r="E1110" s="28">
        <f>'I Disease Parameters'!$E$7/(1000*365)</f>
        <v>1.3698630136986302E-5</v>
      </c>
      <c r="F1110" s="27">
        <f>(1-'I Disease Parameters'!$E$8)/'I Disease Parameters'!$E$10</f>
        <v>0.16200000000000001</v>
      </c>
      <c r="G1110" s="27">
        <f>'I Disease Parameters'!$E$8/'I Disease Parameters'!$E$11</f>
        <v>3.7999999999999999E-2</v>
      </c>
      <c r="H1110" s="27">
        <f>1/'I Disease Parameters'!$E$12</f>
        <v>0.05</v>
      </c>
      <c r="I1110" s="27">
        <f>'I Disease Parameters'!$E$9/'I Disease Parameters'!$E$14</f>
        <v>0</v>
      </c>
      <c r="J1110" s="82">
        <f t="shared" si="447"/>
        <v>2.9622548171950012</v>
      </c>
      <c r="K1110" s="60">
        <f t="shared" si="448"/>
        <v>0.96147505943347544</v>
      </c>
      <c r="L1110" s="30">
        <f t="shared" si="449"/>
        <v>0.98499999999999999</v>
      </c>
      <c r="M1110" s="27">
        <f>J1110/'I Disease Parameters'!$E$12</f>
        <v>0.14811274085975007</v>
      </c>
      <c r="N1110" s="27">
        <f>K1110/'I Disease Parameters'!$E$13</f>
        <v>4.8073752971673774E-2</v>
      </c>
      <c r="O1110" s="27">
        <f>L1110/'I Disease Parameters'!$E$13</f>
        <v>4.9250000000000002E-2</v>
      </c>
      <c r="P1110" s="27">
        <f>(1-L1110)/'I Disease Parameters'!$E$13</f>
        <v>7.5000000000000067E-4</v>
      </c>
      <c r="Q1110" s="19" t="str">
        <f t="shared" si="428"/>
        <v/>
      </c>
      <c r="R1110" s="17" t="str">
        <f t="shared" si="429"/>
        <v/>
      </c>
      <c r="S1110" s="17" t="str">
        <f t="shared" si="430"/>
        <v/>
      </c>
      <c r="T1110" s="17" t="str">
        <f t="shared" si="431"/>
        <v/>
      </c>
      <c r="U1110" s="17" t="str">
        <f t="shared" si="432"/>
        <v/>
      </c>
      <c r="V1110" s="17" t="str">
        <f t="shared" si="433"/>
        <v/>
      </c>
      <c r="W1110" s="17" t="str">
        <f t="shared" si="434"/>
        <v/>
      </c>
      <c r="X1110" s="18" t="str">
        <f t="shared" si="425"/>
        <v/>
      </c>
      <c r="Y1110" s="17" t="str">
        <f t="shared" si="435"/>
        <v/>
      </c>
      <c r="Z1110" s="17" t="str">
        <f t="shared" si="436"/>
        <v/>
      </c>
      <c r="AA1110" s="17" t="str">
        <f t="shared" si="437"/>
        <v/>
      </c>
      <c r="AB1110" s="17" t="str">
        <f t="shared" si="438"/>
        <v/>
      </c>
      <c r="AC1110" s="17" t="str">
        <f t="shared" si="439"/>
        <v/>
      </c>
      <c r="AD1110" s="18" t="str">
        <f t="shared" si="440"/>
        <v/>
      </c>
      <c r="AE1110" s="19" t="str">
        <f>IF($B1110&gt;$C$1,"",p_2*$Q1109*($S1109/$W1109)+p_3*$Q1109*($T1109/$W1109))</f>
        <v/>
      </c>
      <c r="AF1110" s="17" t="str">
        <f>IF($B1110&gt;$C$1,"",p_4*$R1109)</f>
        <v/>
      </c>
      <c r="AG1110" s="17" t="str">
        <f>IF($B1110&gt;$C$1,"",p_5*$R1109)</f>
        <v/>
      </c>
      <c r="AH1110" s="18" t="str">
        <f t="shared" si="441"/>
        <v/>
      </c>
      <c r="AI1110" s="72"/>
      <c r="AJ1110" s="73"/>
      <c r="AK1110" s="73"/>
      <c r="AL1110" s="72"/>
      <c r="AM1110" s="73"/>
      <c r="AN1110" s="73">
        <f t="shared" si="442"/>
        <v>518</v>
      </c>
      <c r="AO1110" s="19" t="str">
        <f t="shared" ca="1" si="443"/>
        <v>-</v>
      </c>
      <c r="AP1110" s="17" t="str">
        <f t="shared" ca="1" si="444"/>
        <v>-</v>
      </c>
      <c r="AQ1110" s="17" t="str">
        <f t="shared" ca="1" si="445"/>
        <v>-</v>
      </c>
      <c r="AR1110" s="66" t="str">
        <f t="shared" ca="1" si="446"/>
        <v>-</v>
      </c>
    </row>
    <row r="1111" spans="1:44" s="1" customFormat="1" ht="12" x14ac:dyDescent="0.35">
      <c r="A1111" s="84"/>
      <c r="B1111" s="40" t="str">
        <f t="shared" si="426"/>
        <v/>
      </c>
      <c r="C1111" s="41" t="str">
        <f t="shared" si="427"/>
        <v/>
      </c>
      <c r="D1111" s="28">
        <f>'I Disease Parameters'!$E$6/(1000*365)</f>
        <v>2.4383561643835616E-5</v>
      </c>
      <c r="E1111" s="28">
        <f>'I Disease Parameters'!$E$7/(1000*365)</f>
        <v>1.3698630136986302E-5</v>
      </c>
      <c r="F1111" s="27">
        <f>(1-'I Disease Parameters'!$E$8)/'I Disease Parameters'!$E$10</f>
        <v>0.16200000000000001</v>
      </c>
      <c r="G1111" s="27">
        <f>'I Disease Parameters'!$E$8/'I Disease Parameters'!$E$11</f>
        <v>3.7999999999999999E-2</v>
      </c>
      <c r="H1111" s="27">
        <f>1/'I Disease Parameters'!$E$12</f>
        <v>0.05</v>
      </c>
      <c r="I1111" s="27">
        <f>'I Disease Parameters'!$E$9/'I Disease Parameters'!$E$14</f>
        <v>0</v>
      </c>
      <c r="J1111" s="82">
        <f t="shared" si="447"/>
        <v>2.9622548171950012</v>
      </c>
      <c r="K1111" s="60">
        <f t="shared" si="448"/>
        <v>0.96147505943347544</v>
      </c>
      <c r="L1111" s="30">
        <f t="shared" si="449"/>
        <v>0.98499999999999999</v>
      </c>
      <c r="M1111" s="27">
        <f>J1111/'I Disease Parameters'!$E$12</f>
        <v>0.14811274085975007</v>
      </c>
      <c r="N1111" s="27">
        <f>K1111/'I Disease Parameters'!$E$13</f>
        <v>4.8073752971673774E-2</v>
      </c>
      <c r="O1111" s="27">
        <f>L1111/'I Disease Parameters'!$E$13</f>
        <v>4.9250000000000002E-2</v>
      </c>
      <c r="P1111" s="27">
        <f>(1-L1111)/'I Disease Parameters'!$E$13</f>
        <v>7.5000000000000067E-4</v>
      </c>
      <c r="Q1111" s="19" t="str">
        <f t="shared" si="428"/>
        <v/>
      </c>
      <c r="R1111" s="17" t="str">
        <f t="shared" si="429"/>
        <v/>
      </c>
      <c r="S1111" s="17" t="str">
        <f t="shared" si="430"/>
        <v/>
      </c>
      <c r="T1111" s="17" t="str">
        <f t="shared" si="431"/>
        <v/>
      </c>
      <c r="U1111" s="17" t="str">
        <f t="shared" si="432"/>
        <v/>
      </c>
      <c r="V1111" s="17" t="str">
        <f t="shared" si="433"/>
        <v/>
      </c>
      <c r="W1111" s="17" t="str">
        <f t="shared" si="434"/>
        <v/>
      </c>
      <c r="X1111" s="18" t="str">
        <f t="shared" si="425"/>
        <v/>
      </c>
      <c r="Y1111" s="17" t="str">
        <f t="shared" si="435"/>
        <v/>
      </c>
      <c r="Z1111" s="17" t="str">
        <f t="shared" si="436"/>
        <v/>
      </c>
      <c r="AA1111" s="17" t="str">
        <f t="shared" si="437"/>
        <v/>
      </c>
      <c r="AB1111" s="17" t="str">
        <f t="shared" si="438"/>
        <v/>
      </c>
      <c r="AC1111" s="17" t="str">
        <f t="shared" si="439"/>
        <v/>
      </c>
      <c r="AD1111" s="18" t="str">
        <f t="shared" si="440"/>
        <v/>
      </c>
      <c r="AE1111" s="19" t="str">
        <f>IF($B1111&gt;$C$1,"",p_2*$Q1110*($S1110/$W1110)+p_3*$Q1110*($T1110/$W1110))</f>
        <v/>
      </c>
      <c r="AF1111" s="17" t="str">
        <f>IF($B1111&gt;$C$1,"",p_4*$R1110)</f>
        <v/>
      </c>
      <c r="AG1111" s="17" t="str">
        <f>IF($B1111&gt;$C$1,"",p_5*$R1110)</f>
        <v/>
      </c>
      <c r="AH1111" s="18" t="str">
        <f t="shared" si="441"/>
        <v/>
      </c>
      <c r="AI1111" s="72"/>
      <c r="AJ1111" s="73"/>
      <c r="AK1111" s="73"/>
      <c r="AL1111" s="72"/>
      <c r="AM1111" s="73"/>
      <c r="AN1111" s="73">
        <f t="shared" si="442"/>
        <v>518</v>
      </c>
      <c r="AO1111" s="19" t="str">
        <f t="shared" ca="1" si="443"/>
        <v>-</v>
      </c>
      <c r="AP1111" s="17" t="str">
        <f t="shared" ca="1" si="444"/>
        <v>-</v>
      </c>
      <c r="AQ1111" s="17" t="str">
        <f t="shared" ca="1" si="445"/>
        <v>-</v>
      </c>
      <c r="AR1111" s="66" t="str">
        <f t="shared" ca="1" si="446"/>
        <v>-</v>
      </c>
    </row>
    <row r="1112" spans="1:44" s="1" customFormat="1" ht="12" x14ac:dyDescent="0.35">
      <c r="A1112" s="84"/>
      <c r="B1112" s="40" t="str">
        <f t="shared" si="426"/>
        <v/>
      </c>
      <c r="C1112" s="41" t="str">
        <f t="shared" si="427"/>
        <v/>
      </c>
      <c r="D1112" s="28">
        <f>'I Disease Parameters'!$E$6/(1000*365)</f>
        <v>2.4383561643835616E-5</v>
      </c>
      <c r="E1112" s="28">
        <f>'I Disease Parameters'!$E$7/(1000*365)</f>
        <v>1.3698630136986302E-5</v>
      </c>
      <c r="F1112" s="27">
        <f>(1-'I Disease Parameters'!$E$8)/'I Disease Parameters'!$E$10</f>
        <v>0.16200000000000001</v>
      </c>
      <c r="G1112" s="27">
        <f>'I Disease Parameters'!$E$8/'I Disease Parameters'!$E$11</f>
        <v>3.7999999999999999E-2</v>
      </c>
      <c r="H1112" s="27">
        <f>1/'I Disease Parameters'!$E$12</f>
        <v>0.05</v>
      </c>
      <c r="I1112" s="27">
        <f>'I Disease Parameters'!$E$9/'I Disease Parameters'!$E$14</f>
        <v>0</v>
      </c>
      <c r="J1112" s="82">
        <f t="shared" si="447"/>
        <v>2.9622548171950012</v>
      </c>
      <c r="K1112" s="60">
        <f t="shared" si="448"/>
        <v>0.96147505943347544</v>
      </c>
      <c r="L1112" s="30">
        <f t="shared" si="449"/>
        <v>0.98499999999999999</v>
      </c>
      <c r="M1112" s="27">
        <f>J1112/'I Disease Parameters'!$E$12</f>
        <v>0.14811274085975007</v>
      </c>
      <c r="N1112" s="27">
        <f>K1112/'I Disease Parameters'!$E$13</f>
        <v>4.8073752971673774E-2</v>
      </c>
      <c r="O1112" s="27">
        <f>L1112/'I Disease Parameters'!$E$13</f>
        <v>4.9250000000000002E-2</v>
      </c>
      <c r="P1112" s="27">
        <f>(1-L1112)/'I Disease Parameters'!$E$13</f>
        <v>7.5000000000000067E-4</v>
      </c>
      <c r="Q1112" s="19" t="str">
        <f t="shared" si="428"/>
        <v/>
      </c>
      <c r="R1112" s="17" t="str">
        <f t="shared" si="429"/>
        <v/>
      </c>
      <c r="S1112" s="17" t="str">
        <f t="shared" si="430"/>
        <v/>
      </c>
      <c r="T1112" s="17" t="str">
        <f t="shared" si="431"/>
        <v/>
      </c>
      <c r="U1112" s="17" t="str">
        <f t="shared" si="432"/>
        <v/>
      </c>
      <c r="V1112" s="17" t="str">
        <f t="shared" si="433"/>
        <v/>
      </c>
      <c r="W1112" s="17" t="str">
        <f t="shared" si="434"/>
        <v/>
      </c>
      <c r="X1112" s="18" t="str">
        <f t="shared" si="425"/>
        <v/>
      </c>
      <c r="Y1112" s="17" t="str">
        <f t="shared" si="435"/>
        <v/>
      </c>
      <c r="Z1112" s="17" t="str">
        <f t="shared" si="436"/>
        <v/>
      </c>
      <c r="AA1112" s="17" t="str">
        <f t="shared" si="437"/>
        <v/>
      </c>
      <c r="AB1112" s="17" t="str">
        <f t="shared" si="438"/>
        <v/>
      </c>
      <c r="AC1112" s="17" t="str">
        <f t="shared" si="439"/>
        <v/>
      </c>
      <c r="AD1112" s="18" t="str">
        <f t="shared" si="440"/>
        <v/>
      </c>
      <c r="AE1112" s="19" t="str">
        <f>IF($B1112&gt;$C$1,"",p_2*$Q1111*($S1111/$W1111)+p_3*$Q1111*($T1111/$W1111))</f>
        <v/>
      </c>
      <c r="AF1112" s="17" t="str">
        <f>IF($B1112&gt;$C$1,"",p_4*$R1111)</f>
        <v/>
      </c>
      <c r="AG1112" s="17" t="str">
        <f>IF($B1112&gt;$C$1,"",p_5*$R1111)</f>
        <v/>
      </c>
      <c r="AH1112" s="18" t="str">
        <f t="shared" si="441"/>
        <v/>
      </c>
      <c r="AI1112" s="72"/>
      <c r="AJ1112" s="73"/>
      <c r="AK1112" s="73"/>
      <c r="AL1112" s="72"/>
      <c r="AM1112" s="73"/>
      <c r="AN1112" s="73">
        <f t="shared" si="442"/>
        <v>518</v>
      </c>
      <c r="AO1112" s="19" t="str">
        <f t="shared" ca="1" si="443"/>
        <v>-</v>
      </c>
      <c r="AP1112" s="17" t="str">
        <f t="shared" ca="1" si="444"/>
        <v>-</v>
      </c>
      <c r="AQ1112" s="17" t="str">
        <f t="shared" ca="1" si="445"/>
        <v>-</v>
      </c>
      <c r="AR1112" s="66" t="str">
        <f t="shared" ca="1" si="446"/>
        <v>-</v>
      </c>
    </row>
    <row r="1113" spans="1:44" s="1" customFormat="1" ht="12" x14ac:dyDescent="0.35">
      <c r="A1113" s="84"/>
      <c r="B1113" s="40" t="str">
        <f t="shared" si="426"/>
        <v/>
      </c>
      <c r="C1113" s="41" t="str">
        <f t="shared" si="427"/>
        <v/>
      </c>
      <c r="D1113" s="28">
        <f>'I Disease Parameters'!$E$6/(1000*365)</f>
        <v>2.4383561643835616E-5</v>
      </c>
      <c r="E1113" s="28">
        <f>'I Disease Parameters'!$E$7/(1000*365)</f>
        <v>1.3698630136986302E-5</v>
      </c>
      <c r="F1113" s="27">
        <f>(1-'I Disease Parameters'!$E$8)/'I Disease Parameters'!$E$10</f>
        <v>0.16200000000000001</v>
      </c>
      <c r="G1113" s="27">
        <f>'I Disease Parameters'!$E$8/'I Disease Parameters'!$E$11</f>
        <v>3.7999999999999999E-2</v>
      </c>
      <c r="H1113" s="27">
        <f>1/'I Disease Parameters'!$E$12</f>
        <v>0.05</v>
      </c>
      <c r="I1113" s="27">
        <f>'I Disease Parameters'!$E$9/'I Disease Parameters'!$E$14</f>
        <v>0</v>
      </c>
      <c r="J1113" s="82">
        <f t="shared" si="447"/>
        <v>2.9622548171950012</v>
      </c>
      <c r="K1113" s="60">
        <f t="shared" si="448"/>
        <v>0.96147505943347544</v>
      </c>
      <c r="L1113" s="30">
        <f t="shared" si="449"/>
        <v>0.98499999999999999</v>
      </c>
      <c r="M1113" s="27">
        <f>J1113/'I Disease Parameters'!$E$12</f>
        <v>0.14811274085975007</v>
      </c>
      <c r="N1113" s="27">
        <f>K1113/'I Disease Parameters'!$E$13</f>
        <v>4.8073752971673774E-2</v>
      </c>
      <c r="O1113" s="27">
        <f>L1113/'I Disease Parameters'!$E$13</f>
        <v>4.9250000000000002E-2</v>
      </c>
      <c r="P1113" s="27">
        <f>(1-L1113)/'I Disease Parameters'!$E$13</f>
        <v>7.5000000000000067E-4</v>
      </c>
      <c r="Q1113" s="19" t="str">
        <f t="shared" si="428"/>
        <v/>
      </c>
      <c r="R1113" s="17" t="str">
        <f t="shared" si="429"/>
        <v/>
      </c>
      <c r="S1113" s="17" t="str">
        <f t="shared" si="430"/>
        <v/>
      </c>
      <c r="T1113" s="17" t="str">
        <f t="shared" si="431"/>
        <v/>
      </c>
      <c r="U1113" s="17" t="str">
        <f t="shared" si="432"/>
        <v/>
      </c>
      <c r="V1113" s="17" t="str">
        <f t="shared" si="433"/>
        <v/>
      </c>
      <c r="W1113" s="17" t="str">
        <f t="shared" si="434"/>
        <v/>
      </c>
      <c r="X1113" s="18" t="str">
        <f t="shared" si="425"/>
        <v/>
      </c>
      <c r="Y1113" s="17" t="str">
        <f t="shared" si="435"/>
        <v/>
      </c>
      <c r="Z1113" s="17" t="str">
        <f t="shared" si="436"/>
        <v/>
      </c>
      <c r="AA1113" s="17" t="str">
        <f t="shared" si="437"/>
        <v/>
      </c>
      <c r="AB1113" s="17" t="str">
        <f t="shared" si="438"/>
        <v/>
      </c>
      <c r="AC1113" s="17" t="str">
        <f t="shared" si="439"/>
        <v/>
      </c>
      <c r="AD1113" s="18" t="str">
        <f t="shared" si="440"/>
        <v/>
      </c>
      <c r="AE1113" s="19" t="str">
        <f>IF($B1113&gt;$C$1,"",p_2*$Q1112*($S1112/$W1112)+p_3*$Q1112*($T1112/$W1112))</f>
        <v/>
      </c>
      <c r="AF1113" s="17" t="str">
        <f>IF($B1113&gt;$C$1,"",p_4*$R1112)</f>
        <v/>
      </c>
      <c r="AG1113" s="17" t="str">
        <f>IF($B1113&gt;$C$1,"",p_5*$R1112)</f>
        <v/>
      </c>
      <c r="AH1113" s="18" t="str">
        <f t="shared" si="441"/>
        <v/>
      </c>
      <c r="AI1113" s="72"/>
      <c r="AJ1113" s="73"/>
      <c r="AK1113" s="73"/>
      <c r="AL1113" s="72"/>
      <c r="AM1113" s="73"/>
      <c r="AN1113" s="73">
        <f t="shared" si="442"/>
        <v>518</v>
      </c>
      <c r="AO1113" s="19" t="str">
        <f t="shared" ca="1" si="443"/>
        <v>-</v>
      </c>
      <c r="AP1113" s="17" t="str">
        <f t="shared" ca="1" si="444"/>
        <v>-</v>
      </c>
      <c r="AQ1113" s="17" t="str">
        <f t="shared" ca="1" si="445"/>
        <v>-</v>
      </c>
      <c r="AR1113" s="66" t="str">
        <f t="shared" ca="1" si="446"/>
        <v>-</v>
      </c>
    </row>
    <row r="1114" spans="1:44" s="1" customFormat="1" ht="12" x14ac:dyDescent="0.35">
      <c r="A1114" s="84"/>
      <c r="B1114" s="40" t="str">
        <f t="shared" si="426"/>
        <v/>
      </c>
      <c r="C1114" s="41" t="str">
        <f t="shared" si="427"/>
        <v/>
      </c>
      <c r="D1114" s="28">
        <f>'I Disease Parameters'!$E$6/(1000*365)</f>
        <v>2.4383561643835616E-5</v>
      </c>
      <c r="E1114" s="28">
        <f>'I Disease Parameters'!$E$7/(1000*365)</f>
        <v>1.3698630136986302E-5</v>
      </c>
      <c r="F1114" s="27">
        <f>(1-'I Disease Parameters'!$E$8)/'I Disease Parameters'!$E$10</f>
        <v>0.16200000000000001</v>
      </c>
      <c r="G1114" s="27">
        <f>'I Disease Parameters'!$E$8/'I Disease Parameters'!$E$11</f>
        <v>3.7999999999999999E-2</v>
      </c>
      <c r="H1114" s="27">
        <f>1/'I Disease Parameters'!$E$12</f>
        <v>0.05</v>
      </c>
      <c r="I1114" s="27">
        <f>'I Disease Parameters'!$E$9/'I Disease Parameters'!$E$14</f>
        <v>0</v>
      </c>
      <c r="J1114" s="82">
        <f t="shared" si="447"/>
        <v>2.9622548171950012</v>
      </c>
      <c r="K1114" s="60">
        <f t="shared" si="448"/>
        <v>0.96147505943347544</v>
      </c>
      <c r="L1114" s="30">
        <f t="shared" si="449"/>
        <v>0.98499999999999999</v>
      </c>
      <c r="M1114" s="27">
        <f>J1114/'I Disease Parameters'!$E$12</f>
        <v>0.14811274085975007</v>
      </c>
      <c r="N1114" s="27">
        <f>K1114/'I Disease Parameters'!$E$13</f>
        <v>4.8073752971673774E-2</v>
      </c>
      <c r="O1114" s="27">
        <f>L1114/'I Disease Parameters'!$E$13</f>
        <v>4.9250000000000002E-2</v>
      </c>
      <c r="P1114" s="27">
        <f>(1-L1114)/'I Disease Parameters'!$E$13</f>
        <v>7.5000000000000067E-4</v>
      </c>
      <c r="Q1114" s="19" t="str">
        <f t="shared" si="428"/>
        <v/>
      </c>
      <c r="R1114" s="17" t="str">
        <f t="shared" si="429"/>
        <v/>
      </c>
      <c r="S1114" s="17" t="str">
        <f t="shared" si="430"/>
        <v/>
      </c>
      <c r="T1114" s="17" t="str">
        <f t="shared" si="431"/>
        <v/>
      </c>
      <c r="U1114" s="17" t="str">
        <f t="shared" si="432"/>
        <v/>
      </c>
      <c r="V1114" s="17" t="str">
        <f t="shared" si="433"/>
        <v/>
      </c>
      <c r="W1114" s="17" t="str">
        <f t="shared" si="434"/>
        <v/>
      </c>
      <c r="X1114" s="18" t="str">
        <f t="shared" si="425"/>
        <v/>
      </c>
      <c r="Y1114" s="17" t="str">
        <f t="shared" si="435"/>
        <v/>
      </c>
      <c r="Z1114" s="17" t="str">
        <f t="shared" si="436"/>
        <v/>
      </c>
      <c r="AA1114" s="17" t="str">
        <f t="shared" si="437"/>
        <v/>
      </c>
      <c r="AB1114" s="17" t="str">
        <f t="shared" si="438"/>
        <v/>
      </c>
      <c r="AC1114" s="17" t="str">
        <f t="shared" si="439"/>
        <v/>
      </c>
      <c r="AD1114" s="18" t="str">
        <f t="shared" si="440"/>
        <v/>
      </c>
      <c r="AE1114" s="19" t="str">
        <f>IF($B1114&gt;$C$1,"",p_2*$Q1113*($S1113/$W1113)+p_3*$Q1113*($T1113/$W1113))</f>
        <v/>
      </c>
      <c r="AF1114" s="17" t="str">
        <f>IF($B1114&gt;$C$1,"",p_4*$R1113)</f>
        <v/>
      </c>
      <c r="AG1114" s="17" t="str">
        <f>IF($B1114&gt;$C$1,"",p_5*$R1113)</f>
        <v/>
      </c>
      <c r="AH1114" s="18" t="str">
        <f t="shared" si="441"/>
        <v/>
      </c>
      <c r="AI1114" s="72"/>
      <c r="AJ1114" s="73"/>
      <c r="AK1114" s="73"/>
      <c r="AL1114" s="72"/>
      <c r="AM1114" s="73"/>
      <c r="AN1114" s="73">
        <f t="shared" si="442"/>
        <v>518</v>
      </c>
      <c r="AO1114" s="19" t="str">
        <f t="shared" ca="1" si="443"/>
        <v>-</v>
      </c>
      <c r="AP1114" s="17" t="str">
        <f t="shared" ca="1" si="444"/>
        <v>-</v>
      </c>
      <c r="AQ1114" s="17" t="str">
        <f t="shared" ca="1" si="445"/>
        <v>-</v>
      </c>
      <c r="AR1114" s="66" t="str">
        <f t="shared" ca="1" si="446"/>
        <v>-</v>
      </c>
    </row>
    <row r="1115" spans="1:44" s="1" customFormat="1" ht="12" x14ac:dyDescent="0.35">
      <c r="A1115" s="84"/>
      <c r="B1115" s="40" t="str">
        <f t="shared" si="426"/>
        <v/>
      </c>
      <c r="C1115" s="41" t="str">
        <f t="shared" si="427"/>
        <v/>
      </c>
      <c r="D1115" s="28">
        <f>'I Disease Parameters'!$E$6/(1000*365)</f>
        <v>2.4383561643835616E-5</v>
      </c>
      <c r="E1115" s="28">
        <f>'I Disease Parameters'!$E$7/(1000*365)</f>
        <v>1.3698630136986302E-5</v>
      </c>
      <c r="F1115" s="27">
        <f>(1-'I Disease Parameters'!$E$8)/'I Disease Parameters'!$E$10</f>
        <v>0.16200000000000001</v>
      </c>
      <c r="G1115" s="27">
        <f>'I Disease Parameters'!$E$8/'I Disease Parameters'!$E$11</f>
        <v>3.7999999999999999E-2</v>
      </c>
      <c r="H1115" s="27">
        <f>1/'I Disease Parameters'!$E$12</f>
        <v>0.05</v>
      </c>
      <c r="I1115" s="27">
        <f>'I Disease Parameters'!$E$9/'I Disease Parameters'!$E$14</f>
        <v>0</v>
      </c>
      <c r="J1115" s="82">
        <f t="shared" si="447"/>
        <v>2.9622548171950012</v>
      </c>
      <c r="K1115" s="60">
        <f t="shared" si="448"/>
        <v>0.96147505943347544</v>
      </c>
      <c r="L1115" s="30">
        <f t="shared" si="449"/>
        <v>0.98499999999999999</v>
      </c>
      <c r="M1115" s="27">
        <f>J1115/'I Disease Parameters'!$E$12</f>
        <v>0.14811274085975007</v>
      </c>
      <c r="N1115" s="27">
        <f>K1115/'I Disease Parameters'!$E$13</f>
        <v>4.8073752971673774E-2</v>
      </c>
      <c r="O1115" s="27">
        <f>L1115/'I Disease Parameters'!$E$13</f>
        <v>4.9250000000000002E-2</v>
      </c>
      <c r="P1115" s="27">
        <f>(1-L1115)/'I Disease Parameters'!$E$13</f>
        <v>7.5000000000000067E-4</v>
      </c>
      <c r="Q1115" s="19" t="str">
        <f t="shared" si="428"/>
        <v/>
      </c>
      <c r="R1115" s="17" t="str">
        <f t="shared" si="429"/>
        <v/>
      </c>
      <c r="S1115" s="17" t="str">
        <f t="shared" si="430"/>
        <v/>
      </c>
      <c r="T1115" s="17" t="str">
        <f t="shared" si="431"/>
        <v/>
      </c>
      <c r="U1115" s="17" t="str">
        <f t="shared" si="432"/>
        <v/>
      </c>
      <c r="V1115" s="17" t="str">
        <f t="shared" si="433"/>
        <v/>
      </c>
      <c r="W1115" s="17" t="str">
        <f t="shared" si="434"/>
        <v/>
      </c>
      <c r="X1115" s="18" t="str">
        <f t="shared" si="425"/>
        <v/>
      </c>
      <c r="Y1115" s="17" t="str">
        <f t="shared" si="435"/>
        <v/>
      </c>
      <c r="Z1115" s="17" t="str">
        <f t="shared" si="436"/>
        <v/>
      </c>
      <c r="AA1115" s="17" t="str">
        <f t="shared" si="437"/>
        <v/>
      </c>
      <c r="AB1115" s="17" t="str">
        <f t="shared" si="438"/>
        <v/>
      </c>
      <c r="AC1115" s="17" t="str">
        <f t="shared" si="439"/>
        <v/>
      </c>
      <c r="AD1115" s="18" t="str">
        <f t="shared" si="440"/>
        <v/>
      </c>
      <c r="AE1115" s="19" t="str">
        <f>IF($B1115&gt;$C$1,"",p_2*$Q1114*($S1114/$W1114)+p_3*$Q1114*($T1114/$W1114))</f>
        <v/>
      </c>
      <c r="AF1115" s="17" t="str">
        <f>IF($B1115&gt;$C$1,"",p_4*$R1114)</f>
        <v/>
      </c>
      <c r="AG1115" s="17" t="str">
        <f>IF($B1115&gt;$C$1,"",p_5*$R1114)</f>
        <v/>
      </c>
      <c r="AH1115" s="18" t="str">
        <f t="shared" si="441"/>
        <v/>
      </c>
      <c r="AI1115" s="72"/>
      <c r="AJ1115" s="73"/>
      <c r="AK1115" s="73"/>
      <c r="AL1115" s="72"/>
      <c r="AM1115" s="73"/>
      <c r="AN1115" s="73">
        <f t="shared" si="442"/>
        <v>518</v>
      </c>
      <c r="AO1115" s="19" t="str">
        <f t="shared" ca="1" si="443"/>
        <v>-</v>
      </c>
      <c r="AP1115" s="17" t="str">
        <f t="shared" ca="1" si="444"/>
        <v>-</v>
      </c>
      <c r="AQ1115" s="17" t="str">
        <f t="shared" ca="1" si="445"/>
        <v>-</v>
      </c>
      <c r="AR1115" s="66" t="str">
        <f t="shared" ca="1" si="446"/>
        <v>-</v>
      </c>
    </row>
    <row r="1116" spans="1:44" s="1" customFormat="1" ht="12" x14ac:dyDescent="0.35">
      <c r="A1116" s="84"/>
      <c r="B1116" s="40" t="str">
        <f t="shared" si="426"/>
        <v/>
      </c>
      <c r="C1116" s="41" t="str">
        <f t="shared" si="427"/>
        <v/>
      </c>
      <c r="D1116" s="28">
        <f>'I Disease Parameters'!$E$6/(1000*365)</f>
        <v>2.4383561643835616E-5</v>
      </c>
      <c r="E1116" s="28">
        <f>'I Disease Parameters'!$E$7/(1000*365)</f>
        <v>1.3698630136986302E-5</v>
      </c>
      <c r="F1116" s="27">
        <f>(1-'I Disease Parameters'!$E$8)/'I Disease Parameters'!$E$10</f>
        <v>0.16200000000000001</v>
      </c>
      <c r="G1116" s="27">
        <f>'I Disease Parameters'!$E$8/'I Disease Parameters'!$E$11</f>
        <v>3.7999999999999999E-2</v>
      </c>
      <c r="H1116" s="27">
        <f>1/'I Disease Parameters'!$E$12</f>
        <v>0.05</v>
      </c>
      <c r="I1116" s="27">
        <f>'I Disease Parameters'!$E$9/'I Disease Parameters'!$E$14</f>
        <v>0</v>
      </c>
      <c r="J1116" s="82">
        <f t="shared" si="447"/>
        <v>2.9622548171950012</v>
      </c>
      <c r="K1116" s="60">
        <f t="shared" si="448"/>
        <v>0.96147505943347544</v>
      </c>
      <c r="L1116" s="30">
        <f t="shared" si="449"/>
        <v>0.98499999999999999</v>
      </c>
      <c r="M1116" s="27">
        <f>J1116/'I Disease Parameters'!$E$12</f>
        <v>0.14811274085975007</v>
      </c>
      <c r="N1116" s="27">
        <f>K1116/'I Disease Parameters'!$E$13</f>
        <v>4.8073752971673774E-2</v>
      </c>
      <c r="O1116" s="27">
        <f>L1116/'I Disease Parameters'!$E$13</f>
        <v>4.9250000000000002E-2</v>
      </c>
      <c r="P1116" s="27">
        <f>(1-L1116)/'I Disease Parameters'!$E$13</f>
        <v>7.5000000000000067E-4</v>
      </c>
      <c r="Q1116" s="19" t="str">
        <f t="shared" si="428"/>
        <v/>
      </c>
      <c r="R1116" s="17" t="str">
        <f t="shared" si="429"/>
        <v/>
      </c>
      <c r="S1116" s="17" t="str">
        <f t="shared" si="430"/>
        <v/>
      </c>
      <c r="T1116" s="17" t="str">
        <f t="shared" si="431"/>
        <v/>
      </c>
      <c r="U1116" s="17" t="str">
        <f t="shared" si="432"/>
        <v/>
      </c>
      <c r="V1116" s="17" t="str">
        <f t="shared" si="433"/>
        <v/>
      </c>
      <c r="W1116" s="17" t="str">
        <f t="shared" si="434"/>
        <v/>
      </c>
      <c r="X1116" s="18" t="str">
        <f t="shared" si="425"/>
        <v/>
      </c>
      <c r="Y1116" s="17" t="str">
        <f t="shared" si="435"/>
        <v/>
      </c>
      <c r="Z1116" s="17" t="str">
        <f t="shared" si="436"/>
        <v/>
      </c>
      <c r="AA1116" s="17" t="str">
        <f t="shared" si="437"/>
        <v/>
      </c>
      <c r="AB1116" s="17" t="str">
        <f t="shared" si="438"/>
        <v/>
      </c>
      <c r="AC1116" s="17" t="str">
        <f t="shared" si="439"/>
        <v/>
      </c>
      <c r="AD1116" s="18" t="str">
        <f t="shared" si="440"/>
        <v/>
      </c>
      <c r="AE1116" s="19" t="str">
        <f>IF($B1116&gt;$C$1,"",p_2*$Q1115*($S1115/$W1115)+p_3*$Q1115*($T1115/$W1115))</f>
        <v/>
      </c>
      <c r="AF1116" s="17" t="str">
        <f>IF($B1116&gt;$C$1,"",p_4*$R1115)</f>
        <v/>
      </c>
      <c r="AG1116" s="17" t="str">
        <f>IF($B1116&gt;$C$1,"",p_5*$R1115)</f>
        <v/>
      </c>
      <c r="AH1116" s="18" t="str">
        <f t="shared" si="441"/>
        <v/>
      </c>
      <c r="AI1116" s="72"/>
      <c r="AJ1116" s="73"/>
      <c r="AK1116" s="73"/>
      <c r="AL1116" s="72"/>
      <c r="AM1116" s="73"/>
      <c r="AN1116" s="73">
        <f t="shared" si="442"/>
        <v>518</v>
      </c>
      <c r="AO1116" s="19" t="str">
        <f t="shared" ca="1" si="443"/>
        <v>-</v>
      </c>
      <c r="AP1116" s="17" t="str">
        <f t="shared" ca="1" si="444"/>
        <v>-</v>
      </c>
      <c r="AQ1116" s="17" t="str">
        <f t="shared" ca="1" si="445"/>
        <v>-</v>
      </c>
      <c r="AR1116" s="66" t="str">
        <f t="shared" ca="1" si="446"/>
        <v>-</v>
      </c>
    </row>
    <row r="1117" spans="1:44" s="1" customFormat="1" ht="12" x14ac:dyDescent="0.35">
      <c r="A1117" s="84"/>
      <c r="B1117" s="40" t="str">
        <f t="shared" si="426"/>
        <v/>
      </c>
      <c r="C1117" s="41" t="str">
        <f t="shared" si="427"/>
        <v/>
      </c>
      <c r="D1117" s="28">
        <f>'I Disease Parameters'!$E$6/(1000*365)</f>
        <v>2.4383561643835616E-5</v>
      </c>
      <c r="E1117" s="28">
        <f>'I Disease Parameters'!$E$7/(1000*365)</f>
        <v>1.3698630136986302E-5</v>
      </c>
      <c r="F1117" s="27">
        <f>(1-'I Disease Parameters'!$E$8)/'I Disease Parameters'!$E$10</f>
        <v>0.16200000000000001</v>
      </c>
      <c r="G1117" s="27">
        <f>'I Disease Parameters'!$E$8/'I Disease Parameters'!$E$11</f>
        <v>3.7999999999999999E-2</v>
      </c>
      <c r="H1117" s="27">
        <f>1/'I Disease Parameters'!$E$12</f>
        <v>0.05</v>
      </c>
      <c r="I1117" s="27">
        <f>'I Disease Parameters'!$E$9/'I Disease Parameters'!$E$14</f>
        <v>0</v>
      </c>
      <c r="J1117" s="82">
        <f t="shared" si="447"/>
        <v>2.9622548171950012</v>
      </c>
      <c r="K1117" s="60">
        <f t="shared" si="448"/>
        <v>0.96147505943347544</v>
      </c>
      <c r="L1117" s="30">
        <f t="shared" si="449"/>
        <v>0.98499999999999999</v>
      </c>
      <c r="M1117" s="27">
        <f>J1117/'I Disease Parameters'!$E$12</f>
        <v>0.14811274085975007</v>
      </c>
      <c r="N1117" s="27">
        <f>K1117/'I Disease Parameters'!$E$13</f>
        <v>4.8073752971673774E-2</v>
      </c>
      <c r="O1117" s="27">
        <f>L1117/'I Disease Parameters'!$E$13</f>
        <v>4.9250000000000002E-2</v>
      </c>
      <c r="P1117" s="27">
        <f>(1-L1117)/'I Disease Parameters'!$E$13</f>
        <v>7.5000000000000067E-4</v>
      </c>
      <c r="Q1117" s="19" t="str">
        <f t="shared" si="428"/>
        <v/>
      </c>
      <c r="R1117" s="17" t="str">
        <f t="shared" si="429"/>
        <v/>
      </c>
      <c r="S1117" s="17" t="str">
        <f t="shared" si="430"/>
        <v/>
      </c>
      <c r="T1117" s="17" t="str">
        <f t="shared" si="431"/>
        <v/>
      </c>
      <c r="U1117" s="17" t="str">
        <f t="shared" si="432"/>
        <v/>
      </c>
      <c r="V1117" s="17" t="str">
        <f t="shared" si="433"/>
        <v/>
      </c>
      <c r="W1117" s="17" t="str">
        <f t="shared" si="434"/>
        <v/>
      </c>
      <c r="X1117" s="18" t="str">
        <f t="shared" si="425"/>
        <v/>
      </c>
      <c r="Y1117" s="17" t="str">
        <f t="shared" si="435"/>
        <v/>
      </c>
      <c r="Z1117" s="17" t="str">
        <f t="shared" si="436"/>
        <v/>
      </c>
      <c r="AA1117" s="17" t="str">
        <f t="shared" si="437"/>
        <v/>
      </c>
      <c r="AB1117" s="17" t="str">
        <f t="shared" si="438"/>
        <v/>
      </c>
      <c r="AC1117" s="17" t="str">
        <f t="shared" si="439"/>
        <v/>
      </c>
      <c r="AD1117" s="18" t="str">
        <f t="shared" si="440"/>
        <v/>
      </c>
      <c r="AE1117" s="19" t="str">
        <f>IF($B1117&gt;$C$1,"",p_2*$Q1116*($S1116/$W1116)+p_3*$Q1116*($T1116/$W1116))</f>
        <v/>
      </c>
      <c r="AF1117" s="17" t="str">
        <f>IF($B1117&gt;$C$1,"",p_4*$R1116)</f>
        <v/>
      </c>
      <c r="AG1117" s="17" t="str">
        <f>IF($B1117&gt;$C$1,"",p_5*$R1116)</f>
        <v/>
      </c>
      <c r="AH1117" s="18" t="str">
        <f t="shared" si="441"/>
        <v/>
      </c>
      <c r="AI1117" s="72"/>
      <c r="AJ1117" s="73"/>
      <c r="AK1117" s="73"/>
      <c r="AL1117" s="72"/>
      <c r="AM1117" s="73"/>
      <c r="AN1117" s="73">
        <f t="shared" si="442"/>
        <v>518</v>
      </c>
      <c r="AO1117" s="19" t="str">
        <f t="shared" ca="1" si="443"/>
        <v>-</v>
      </c>
      <c r="AP1117" s="17" t="str">
        <f t="shared" ca="1" si="444"/>
        <v>-</v>
      </c>
      <c r="AQ1117" s="17" t="str">
        <f t="shared" ca="1" si="445"/>
        <v>-</v>
      </c>
      <c r="AR1117" s="66" t="str">
        <f t="shared" ca="1" si="446"/>
        <v>-</v>
      </c>
    </row>
    <row r="1118" spans="1:44" s="1" customFormat="1" ht="12" x14ac:dyDescent="0.35">
      <c r="A1118" s="84"/>
      <c r="B1118" s="40" t="str">
        <f t="shared" si="426"/>
        <v/>
      </c>
      <c r="C1118" s="41" t="str">
        <f t="shared" si="427"/>
        <v/>
      </c>
      <c r="D1118" s="28">
        <f>'I Disease Parameters'!$E$6/(1000*365)</f>
        <v>2.4383561643835616E-5</v>
      </c>
      <c r="E1118" s="28">
        <f>'I Disease Parameters'!$E$7/(1000*365)</f>
        <v>1.3698630136986302E-5</v>
      </c>
      <c r="F1118" s="27">
        <f>(1-'I Disease Parameters'!$E$8)/'I Disease Parameters'!$E$10</f>
        <v>0.16200000000000001</v>
      </c>
      <c r="G1118" s="27">
        <f>'I Disease Parameters'!$E$8/'I Disease Parameters'!$E$11</f>
        <v>3.7999999999999999E-2</v>
      </c>
      <c r="H1118" s="27">
        <f>1/'I Disease Parameters'!$E$12</f>
        <v>0.05</v>
      </c>
      <c r="I1118" s="27">
        <f>'I Disease Parameters'!$E$9/'I Disease Parameters'!$E$14</f>
        <v>0</v>
      </c>
      <c r="J1118" s="82">
        <f t="shared" si="447"/>
        <v>2.9622548171950012</v>
      </c>
      <c r="K1118" s="60">
        <f t="shared" si="448"/>
        <v>0.96147505943347544</v>
      </c>
      <c r="L1118" s="30">
        <f t="shared" si="449"/>
        <v>0.98499999999999999</v>
      </c>
      <c r="M1118" s="27">
        <f>J1118/'I Disease Parameters'!$E$12</f>
        <v>0.14811274085975007</v>
      </c>
      <c r="N1118" s="27">
        <f>K1118/'I Disease Parameters'!$E$13</f>
        <v>4.8073752971673774E-2</v>
      </c>
      <c r="O1118" s="27">
        <f>L1118/'I Disease Parameters'!$E$13</f>
        <v>4.9250000000000002E-2</v>
      </c>
      <c r="P1118" s="27">
        <f>(1-L1118)/'I Disease Parameters'!$E$13</f>
        <v>7.5000000000000067E-4</v>
      </c>
      <c r="Q1118" s="19" t="str">
        <f t="shared" si="428"/>
        <v/>
      </c>
      <c r="R1118" s="17" t="str">
        <f t="shared" si="429"/>
        <v/>
      </c>
      <c r="S1118" s="17" t="str">
        <f t="shared" si="430"/>
        <v/>
      </c>
      <c r="T1118" s="17" t="str">
        <f t="shared" si="431"/>
        <v/>
      </c>
      <c r="U1118" s="17" t="str">
        <f t="shared" si="432"/>
        <v/>
      </c>
      <c r="V1118" s="17" t="str">
        <f t="shared" si="433"/>
        <v/>
      </c>
      <c r="W1118" s="17" t="str">
        <f t="shared" si="434"/>
        <v/>
      </c>
      <c r="X1118" s="18" t="str">
        <f t="shared" si="425"/>
        <v/>
      </c>
      <c r="Y1118" s="17" t="str">
        <f t="shared" si="435"/>
        <v/>
      </c>
      <c r="Z1118" s="17" t="str">
        <f t="shared" si="436"/>
        <v/>
      </c>
      <c r="AA1118" s="17" t="str">
        <f t="shared" si="437"/>
        <v/>
      </c>
      <c r="AB1118" s="17" t="str">
        <f t="shared" si="438"/>
        <v/>
      </c>
      <c r="AC1118" s="17" t="str">
        <f t="shared" si="439"/>
        <v/>
      </c>
      <c r="AD1118" s="18" t="str">
        <f t="shared" si="440"/>
        <v/>
      </c>
      <c r="AE1118" s="19" t="str">
        <f>IF($B1118&gt;$C$1,"",p_2*$Q1117*($S1117/$W1117)+p_3*$Q1117*($T1117/$W1117))</f>
        <v/>
      </c>
      <c r="AF1118" s="17" t="str">
        <f>IF($B1118&gt;$C$1,"",p_4*$R1117)</f>
        <v/>
      </c>
      <c r="AG1118" s="17" t="str">
        <f>IF($B1118&gt;$C$1,"",p_5*$R1117)</f>
        <v/>
      </c>
      <c r="AH1118" s="18" t="str">
        <f t="shared" si="441"/>
        <v/>
      </c>
      <c r="AI1118" s="72"/>
      <c r="AJ1118" s="73"/>
      <c r="AK1118" s="73"/>
      <c r="AL1118" s="72"/>
      <c r="AM1118" s="73"/>
      <c r="AN1118" s="73">
        <f t="shared" si="442"/>
        <v>518</v>
      </c>
      <c r="AO1118" s="19" t="str">
        <f t="shared" ca="1" si="443"/>
        <v>-</v>
      </c>
      <c r="AP1118" s="17" t="str">
        <f t="shared" ca="1" si="444"/>
        <v>-</v>
      </c>
      <c r="AQ1118" s="17" t="str">
        <f t="shared" ca="1" si="445"/>
        <v>-</v>
      </c>
      <c r="AR1118" s="66" t="str">
        <f t="shared" ca="1" si="446"/>
        <v>-</v>
      </c>
    </row>
    <row r="1119" spans="1:44" s="1" customFormat="1" ht="12" x14ac:dyDescent="0.35">
      <c r="A1119" s="84"/>
      <c r="B1119" s="40" t="str">
        <f t="shared" si="426"/>
        <v/>
      </c>
      <c r="C1119" s="41" t="str">
        <f t="shared" si="427"/>
        <v/>
      </c>
      <c r="D1119" s="28">
        <f>'I Disease Parameters'!$E$6/(1000*365)</f>
        <v>2.4383561643835616E-5</v>
      </c>
      <c r="E1119" s="28">
        <f>'I Disease Parameters'!$E$7/(1000*365)</f>
        <v>1.3698630136986302E-5</v>
      </c>
      <c r="F1119" s="27">
        <f>(1-'I Disease Parameters'!$E$8)/'I Disease Parameters'!$E$10</f>
        <v>0.16200000000000001</v>
      </c>
      <c r="G1119" s="27">
        <f>'I Disease Parameters'!$E$8/'I Disease Parameters'!$E$11</f>
        <v>3.7999999999999999E-2</v>
      </c>
      <c r="H1119" s="27">
        <f>1/'I Disease Parameters'!$E$12</f>
        <v>0.05</v>
      </c>
      <c r="I1119" s="27">
        <f>'I Disease Parameters'!$E$9/'I Disease Parameters'!$E$14</f>
        <v>0</v>
      </c>
      <c r="J1119" s="82">
        <f t="shared" si="447"/>
        <v>2.9622548171950012</v>
      </c>
      <c r="K1119" s="60">
        <f t="shared" si="448"/>
        <v>0.96147505943347544</v>
      </c>
      <c r="L1119" s="30">
        <f t="shared" si="449"/>
        <v>0.98499999999999999</v>
      </c>
      <c r="M1119" s="27">
        <f>J1119/'I Disease Parameters'!$E$12</f>
        <v>0.14811274085975007</v>
      </c>
      <c r="N1119" s="27">
        <f>K1119/'I Disease Parameters'!$E$13</f>
        <v>4.8073752971673774E-2</v>
      </c>
      <c r="O1119" s="27">
        <f>L1119/'I Disease Parameters'!$E$13</f>
        <v>4.9250000000000002E-2</v>
      </c>
      <c r="P1119" s="27">
        <f>(1-L1119)/'I Disease Parameters'!$E$13</f>
        <v>7.5000000000000067E-4</v>
      </c>
      <c r="Q1119" s="19" t="str">
        <f t="shared" si="428"/>
        <v/>
      </c>
      <c r="R1119" s="17" t="str">
        <f t="shared" si="429"/>
        <v/>
      </c>
      <c r="S1119" s="17" t="str">
        <f t="shared" si="430"/>
        <v/>
      </c>
      <c r="T1119" s="17" t="str">
        <f t="shared" si="431"/>
        <v/>
      </c>
      <c r="U1119" s="17" t="str">
        <f t="shared" si="432"/>
        <v/>
      </c>
      <c r="V1119" s="17" t="str">
        <f t="shared" si="433"/>
        <v/>
      </c>
      <c r="W1119" s="17" t="str">
        <f t="shared" si="434"/>
        <v/>
      </c>
      <c r="X1119" s="18" t="str">
        <f t="shared" si="425"/>
        <v/>
      </c>
      <c r="Y1119" s="17" t="str">
        <f t="shared" si="435"/>
        <v/>
      </c>
      <c r="Z1119" s="17" t="str">
        <f t="shared" si="436"/>
        <v/>
      </c>
      <c r="AA1119" s="17" t="str">
        <f t="shared" si="437"/>
        <v/>
      </c>
      <c r="AB1119" s="17" t="str">
        <f t="shared" si="438"/>
        <v/>
      </c>
      <c r="AC1119" s="17" t="str">
        <f t="shared" si="439"/>
        <v/>
      </c>
      <c r="AD1119" s="18" t="str">
        <f t="shared" si="440"/>
        <v/>
      </c>
      <c r="AE1119" s="19" t="str">
        <f>IF($B1119&gt;$C$1,"",p_2*$Q1118*($S1118/$W1118)+p_3*$Q1118*($T1118/$W1118))</f>
        <v/>
      </c>
      <c r="AF1119" s="17" t="str">
        <f>IF($B1119&gt;$C$1,"",p_4*$R1118)</f>
        <v/>
      </c>
      <c r="AG1119" s="17" t="str">
        <f>IF($B1119&gt;$C$1,"",p_5*$R1118)</f>
        <v/>
      </c>
      <c r="AH1119" s="18" t="str">
        <f t="shared" si="441"/>
        <v/>
      </c>
      <c r="AI1119" s="72"/>
      <c r="AJ1119" s="73"/>
      <c r="AK1119" s="73"/>
      <c r="AL1119" s="72"/>
      <c r="AM1119" s="73"/>
      <c r="AN1119" s="73">
        <f t="shared" si="442"/>
        <v>518</v>
      </c>
      <c r="AO1119" s="19" t="str">
        <f t="shared" ca="1" si="443"/>
        <v>-</v>
      </c>
      <c r="AP1119" s="17" t="str">
        <f t="shared" ca="1" si="444"/>
        <v>-</v>
      </c>
      <c r="AQ1119" s="17" t="str">
        <f t="shared" ca="1" si="445"/>
        <v>-</v>
      </c>
      <c r="AR1119" s="66" t="str">
        <f t="shared" ca="1" si="446"/>
        <v>-</v>
      </c>
    </row>
    <row r="1120" spans="1:44" s="1" customFormat="1" ht="12" x14ac:dyDescent="0.35">
      <c r="A1120" s="84"/>
      <c r="B1120" s="40" t="str">
        <f t="shared" si="426"/>
        <v/>
      </c>
      <c r="C1120" s="41" t="str">
        <f t="shared" si="427"/>
        <v/>
      </c>
      <c r="D1120" s="28">
        <f>'I Disease Parameters'!$E$6/(1000*365)</f>
        <v>2.4383561643835616E-5</v>
      </c>
      <c r="E1120" s="28">
        <f>'I Disease Parameters'!$E$7/(1000*365)</f>
        <v>1.3698630136986302E-5</v>
      </c>
      <c r="F1120" s="27">
        <f>(1-'I Disease Parameters'!$E$8)/'I Disease Parameters'!$E$10</f>
        <v>0.16200000000000001</v>
      </c>
      <c r="G1120" s="27">
        <f>'I Disease Parameters'!$E$8/'I Disease Parameters'!$E$11</f>
        <v>3.7999999999999999E-2</v>
      </c>
      <c r="H1120" s="27">
        <f>1/'I Disease Parameters'!$E$12</f>
        <v>0.05</v>
      </c>
      <c r="I1120" s="27">
        <f>'I Disease Parameters'!$E$9/'I Disease Parameters'!$E$14</f>
        <v>0</v>
      </c>
      <c r="J1120" s="82">
        <f t="shared" si="447"/>
        <v>2.9622548171950012</v>
      </c>
      <c r="K1120" s="60">
        <f t="shared" si="448"/>
        <v>0.96147505943347544</v>
      </c>
      <c r="L1120" s="30">
        <f t="shared" si="449"/>
        <v>0.98499999999999999</v>
      </c>
      <c r="M1120" s="27">
        <f>J1120/'I Disease Parameters'!$E$12</f>
        <v>0.14811274085975007</v>
      </c>
      <c r="N1120" s="27">
        <f>K1120/'I Disease Parameters'!$E$13</f>
        <v>4.8073752971673774E-2</v>
      </c>
      <c r="O1120" s="27">
        <f>L1120/'I Disease Parameters'!$E$13</f>
        <v>4.9250000000000002E-2</v>
      </c>
      <c r="P1120" s="27">
        <f>(1-L1120)/'I Disease Parameters'!$E$13</f>
        <v>7.5000000000000067E-4</v>
      </c>
      <c r="Q1120" s="19" t="str">
        <f t="shared" si="428"/>
        <v/>
      </c>
      <c r="R1120" s="17" t="str">
        <f t="shared" si="429"/>
        <v/>
      </c>
      <c r="S1120" s="17" t="str">
        <f t="shared" si="430"/>
        <v/>
      </c>
      <c r="T1120" s="17" t="str">
        <f t="shared" si="431"/>
        <v/>
      </c>
      <c r="U1120" s="17" t="str">
        <f t="shared" si="432"/>
        <v/>
      </c>
      <c r="V1120" s="17" t="str">
        <f t="shared" si="433"/>
        <v/>
      </c>
      <c r="W1120" s="17" t="str">
        <f t="shared" si="434"/>
        <v/>
      </c>
      <c r="X1120" s="18" t="str">
        <f t="shared" si="425"/>
        <v/>
      </c>
      <c r="Y1120" s="17" t="str">
        <f t="shared" si="435"/>
        <v/>
      </c>
      <c r="Z1120" s="17" t="str">
        <f t="shared" si="436"/>
        <v/>
      </c>
      <c r="AA1120" s="17" t="str">
        <f t="shared" si="437"/>
        <v/>
      </c>
      <c r="AB1120" s="17" t="str">
        <f t="shared" si="438"/>
        <v/>
      </c>
      <c r="AC1120" s="17" t="str">
        <f t="shared" si="439"/>
        <v/>
      </c>
      <c r="AD1120" s="18" t="str">
        <f t="shared" si="440"/>
        <v/>
      </c>
      <c r="AE1120" s="19" t="str">
        <f>IF($B1120&gt;$C$1,"",p_2*$Q1119*($S1119/$W1119)+p_3*$Q1119*($T1119/$W1119))</f>
        <v/>
      </c>
      <c r="AF1120" s="17" t="str">
        <f>IF($B1120&gt;$C$1,"",p_4*$R1119)</f>
        <v/>
      </c>
      <c r="AG1120" s="17" t="str">
        <f>IF($B1120&gt;$C$1,"",p_5*$R1119)</f>
        <v/>
      </c>
      <c r="AH1120" s="18" t="str">
        <f t="shared" si="441"/>
        <v/>
      </c>
      <c r="AI1120" s="72"/>
      <c r="AJ1120" s="73"/>
      <c r="AK1120" s="73"/>
      <c r="AL1120" s="72"/>
      <c r="AM1120" s="73"/>
      <c r="AN1120" s="73">
        <f t="shared" si="442"/>
        <v>518</v>
      </c>
      <c r="AO1120" s="19" t="str">
        <f t="shared" ca="1" si="443"/>
        <v>-</v>
      </c>
      <c r="AP1120" s="17" t="str">
        <f t="shared" ca="1" si="444"/>
        <v>-</v>
      </c>
      <c r="AQ1120" s="17" t="str">
        <f t="shared" ca="1" si="445"/>
        <v>-</v>
      </c>
      <c r="AR1120" s="66" t="str">
        <f t="shared" ca="1" si="446"/>
        <v>-</v>
      </c>
    </row>
    <row r="1121" spans="1:44" s="1" customFormat="1" ht="12" x14ac:dyDescent="0.35">
      <c r="A1121" s="84"/>
      <c r="B1121" s="40" t="str">
        <f t="shared" si="426"/>
        <v/>
      </c>
      <c r="C1121" s="41" t="str">
        <f t="shared" si="427"/>
        <v/>
      </c>
      <c r="D1121" s="28">
        <f>'I Disease Parameters'!$E$6/(1000*365)</f>
        <v>2.4383561643835616E-5</v>
      </c>
      <c r="E1121" s="28">
        <f>'I Disease Parameters'!$E$7/(1000*365)</f>
        <v>1.3698630136986302E-5</v>
      </c>
      <c r="F1121" s="27">
        <f>(1-'I Disease Parameters'!$E$8)/'I Disease Parameters'!$E$10</f>
        <v>0.16200000000000001</v>
      </c>
      <c r="G1121" s="27">
        <f>'I Disease Parameters'!$E$8/'I Disease Parameters'!$E$11</f>
        <v>3.7999999999999999E-2</v>
      </c>
      <c r="H1121" s="27">
        <f>1/'I Disease Parameters'!$E$12</f>
        <v>0.05</v>
      </c>
      <c r="I1121" s="27">
        <f>'I Disease Parameters'!$E$9/'I Disease Parameters'!$E$14</f>
        <v>0</v>
      </c>
      <c r="J1121" s="82">
        <f t="shared" si="447"/>
        <v>2.9622548171950012</v>
      </c>
      <c r="K1121" s="60">
        <f t="shared" si="448"/>
        <v>0.96147505943347544</v>
      </c>
      <c r="L1121" s="30">
        <f t="shared" si="449"/>
        <v>0.98499999999999999</v>
      </c>
      <c r="M1121" s="27">
        <f>J1121/'I Disease Parameters'!$E$12</f>
        <v>0.14811274085975007</v>
      </c>
      <c r="N1121" s="27">
        <f>K1121/'I Disease Parameters'!$E$13</f>
        <v>4.8073752971673774E-2</v>
      </c>
      <c r="O1121" s="27">
        <f>L1121/'I Disease Parameters'!$E$13</f>
        <v>4.9250000000000002E-2</v>
      </c>
      <c r="P1121" s="27">
        <f>(1-L1121)/'I Disease Parameters'!$E$13</f>
        <v>7.5000000000000067E-4</v>
      </c>
      <c r="Q1121" s="19" t="str">
        <f t="shared" si="428"/>
        <v/>
      </c>
      <c r="R1121" s="17" t="str">
        <f t="shared" si="429"/>
        <v/>
      </c>
      <c r="S1121" s="17" t="str">
        <f t="shared" si="430"/>
        <v/>
      </c>
      <c r="T1121" s="17" t="str">
        <f t="shared" si="431"/>
        <v/>
      </c>
      <c r="U1121" s="17" t="str">
        <f t="shared" si="432"/>
        <v/>
      </c>
      <c r="V1121" s="17" t="str">
        <f t="shared" si="433"/>
        <v/>
      </c>
      <c r="W1121" s="17" t="str">
        <f t="shared" si="434"/>
        <v/>
      </c>
      <c r="X1121" s="18" t="str">
        <f t="shared" si="425"/>
        <v/>
      </c>
      <c r="Y1121" s="17" t="str">
        <f t="shared" si="435"/>
        <v/>
      </c>
      <c r="Z1121" s="17" t="str">
        <f t="shared" si="436"/>
        <v/>
      </c>
      <c r="AA1121" s="17" t="str">
        <f t="shared" si="437"/>
        <v/>
      </c>
      <c r="AB1121" s="17" t="str">
        <f t="shared" si="438"/>
        <v/>
      </c>
      <c r="AC1121" s="17" t="str">
        <f t="shared" si="439"/>
        <v/>
      </c>
      <c r="AD1121" s="18" t="str">
        <f t="shared" si="440"/>
        <v/>
      </c>
      <c r="AE1121" s="19" t="str">
        <f>IF($B1121&gt;$C$1,"",p_2*$Q1120*($S1120/$W1120)+p_3*$Q1120*($T1120/$W1120))</f>
        <v/>
      </c>
      <c r="AF1121" s="17" t="str">
        <f>IF($B1121&gt;$C$1,"",p_4*$R1120)</f>
        <v/>
      </c>
      <c r="AG1121" s="17" t="str">
        <f>IF($B1121&gt;$C$1,"",p_5*$R1120)</f>
        <v/>
      </c>
      <c r="AH1121" s="18" t="str">
        <f t="shared" si="441"/>
        <v/>
      </c>
      <c r="AI1121" s="72"/>
      <c r="AJ1121" s="73"/>
      <c r="AK1121" s="73"/>
      <c r="AL1121" s="72"/>
      <c r="AM1121" s="73"/>
      <c r="AN1121" s="73">
        <f t="shared" si="442"/>
        <v>518</v>
      </c>
      <c r="AO1121" s="19" t="str">
        <f t="shared" ca="1" si="443"/>
        <v>-</v>
      </c>
      <c r="AP1121" s="17" t="str">
        <f t="shared" ca="1" si="444"/>
        <v>-</v>
      </c>
      <c r="AQ1121" s="17" t="str">
        <f t="shared" ca="1" si="445"/>
        <v>-</v>
      </c>
      <c r="AR1121" s="66" t="str">
        <f t="shared" ca="1" si="446"/>
        <v>-</v>
      </c>
    </row>
    <row r="1122" spans="1:44" s="1" customFormat="1" ht="12" x14ac:dyDescent="0.35">
      <c r="A1122" s="84"/>
      <c r="B1122" s="40" t="str">
        <f t="shared" si="426"/>
        <v/>
      </c>
      <c r="C1122" s="41" t="str">
        <f t="shared" si="427"/>
        <v/>
      </c>
      <c r="D1122" s="28">
        <f>'I Disease Parameters'!$E$6/(1000*365)</f>
        <v>2.4383561643835616E-5</v>
      </c>
      <c r="E1122" s="28">
        <f>'I Disease Parameters'!$E$7/(1000*365)</f>
        <v>1.3698630136986302E-5</v>
      </c>
      <c r="F1122" s="27">
        <f>(1-'I Disease Parameters'!$E$8)/'I Disease Parameters'!$E$10</f>
        <v>0.16200000000000001</v>
      </c>
      <c r="G1122" s="27">
        <f>'I Disease Parameters'!$E$8/'I Disease Parameters'!$E$11</f>
        <v>3.7999999999999999E-2</v>
      </c>
      <c r="H1122" s="27">
        <f>1/'I Disease Parameters'!$E$12</f>
        <v>0.05</v>
      </c>
      <c r="I1122" s="27">
        <f>'I Disease Parameters'!$E$9/'I Disease Parameters'!$E$14</f>
        <v>0</v>
      </c>
      <c r="J1122" s="82">
        <f t="shared" si="447"/>
        <v>2.9622548171950012</v>
      </c>
      <c r="K1122" s="60">
        <f t="shared" si="448"/>
        <v>0.96147505943347544</v>
      </c>
      <c r="L1122" s="30">
        <f t="shared" si="449"/>
        <v>0.98499999999999999</v>
      </c>
      <c r="M1122" s="27">
        <f>J1122/'I Disease Parameters'!$E$12</f>
        <v>0.14811274085975007</v>
      </c>
      <c r="N1122" s="27">
        <f>K1122/'I Disease Parameters'!$E$13</f>
        <v>4.8073752971673774E-2</v>
      </c>
      <c r="O1122" s="27">
        <f>L1122/'I Disease Parameters'!$E$13</f>
        <v>4.9250000000000002E-2</v>
      </c>
      <c r="P1122" s="27">
        <f>(1-L1122)/'I Disease Parameters'!$E$13</f>
        <v>7.5000000000000067E-4</v>
      </c>
      <c r="Q1122" s="19" t="str">
        <f t="shared" si="428"/>
        <v/>
      </c>
      <c r="R1122" s="17" t="str">
        <f t="shared" si="429"/>
        <v/>
      </c>
      <c r="S1122" s="17" t="str">
        <f t="shared" si="430"/>
        <v/>
      </c>
      <c r="T1122" s="17" t="str">
        <f t="shared" si="431"/>
        <v/>
      </c>
      <c r="U1122" s="17" t="str">
        <f t="shared" si="432"/>
        <v/>
      </c>
      <c r="V1122" s="17" t="str">
        <f t="shared" si="433"/>
        <v/>
      </c>
      <c r="W1122" s="17" t="str">
        <f t="shared" si="434"/>
        <v/>
      </c>
      <c r="X1122" s="18" t="str">
        <f t="shared" si="425"/>
        <v/>
      </c>
      <c r="Y1122" s="17" t="str">
        <f t="shared" si="435"/>
        <v/>
      </c>
      <c r="Z1122" s="17" t="str">
        <f t="shared" si="436"/>
        <v/>
      </c>
      <c r="AA1122" s="17" t="str">
        <f t="shared" si="437"/>
        <v/>
      </c>
      <c r="AB1122" s="17" t="str">
        <f t="shared" si="438"/>
        <v/>
      </c>
      <c r="AC1122" s="17" t="str">
        <f t="shared" si="439"/>
        <v/>
      </c>
      <c r="AD1122" s="18" t="str">
        <f t="shared" si="440"/>
        <v/>
      </c>
      <c r="AE1122" s="19" t="str">
        <f>IF($B1122&gt;$C$1,"",p_2*$Q1121*($S1121/$W1121)+p_3*$Q1121*($T1121/$W1121))</f>
        <v/>
      </c>
      <c r="AF1122" s="17" t="str">
        <f>IF($B1122&gt;$C$1,"",p_4*$R1121)</f>
        <v/>
      </c>
      <c r="AG1122" s="17" t="str">
        <f>IF($B1122&gt;$C$1,"",p_5*$R1121)</f>
        <v/>
      </c>
      <c r="AH1122" s="18" t="str">
        <f t="shared" si="441"/>
        <v/>
      </c>
      <c r="AI1122" s="72"/>
      <c r="AJ1122" s="73"/>
      <c r="AK1122" s="73"/>
      <c r="AL1122" s="72"/>
      <c r="AM1122" s="73"/>
      <c r="AN1122" s="73">
        <f t="shared" si="442"/>
        <v>518</v>
      </c>
      <c r="AO1122" s="19" t="str">
        <f t="shared" ca="1" si="443"/>
        <v>-</v>
      </c>
      <c r="AP1122" s="17" t="str">
        <f t="shared" ca="1" si="444"/>
        <v>-</v>
      </c>
      <c r="AQ1122" s="17" t="str">
        <f t="shared" ca="1" si="445"/>
        <v>-</v>
      </c>
      <c r="AR1122" s="66" t="str">
        <f t="shared" ca="1" si="446"/>
        <v>-</v>
      </c>
    </row>
    <row r="1123" spans="1:44" s="1" customFormat="1" ht="12" x14ac:dyDescent="0.35">
      <c r="A1123" s="84"/>
      <c r="B1123" s="40" t="str">
        <f t="shared" si="426"/>
        <v/>
      </c>
      <c r="C1123" s="41" t="str">
        <f t="shared" si="427"/>
        <v/>
      </c>
      <c r="D1123" s="28">
        <f>'I Disease Parameters'!$E$6/(1000*365)</f>
        <v>2.4383561643835616E-5</v>
      </c>
      <c r="E1123" s="28">
        <f>'I Disease Parameters'!$E$7/(1000*365)</f>
        <v>1.3698630136986302E-5</v>
      </c>
      <c r="F1123" s="27">
        <f>(1-'I Disease Parameters'!$E$8)/'I Disease Parameters'!$E$10</f>
        <v>0.16200000000000001</v>
      </c>
      <c r="G1123" s="27">
        <f>'I Disease Parameters'!$E$8/'I Disease Parameters'!$E$11</f>
        <v>3.7999999999999999E-2</v>
      </c>
      <c r="H1123" s="27">
        <f>1/'I Disease Parameters'!$E$12</f>
        <v>0.05</v>
      </c>
      <c r="I1123" s="27">
        <f>'I Disease Parameters'!$E$9/'I Disease Parameters'!$E$14</f>
        <v>0</v>
      </c>
      <c r="J1123" s="82">
        <f t="shared" si="447"/>
        <v>2.9622548171950012</v>
      </c>
      <c r="K1123" s="60">
        <f t="shared" si="448"/>
        <v>0.96147505943347544</v>
      </c>
      <c r="L1123" s="30">
        <f t="shared" si="449"/>
        <v>0.98499999999999999</v>
      </c>
      <c r="M1123" s="27">
        <f>J1123/'I Disease Parameters'!$E$12</f>
        <v>0.14811274085975007</v>
      </c>
      <c r="N1123" s="27">
        <f>K1123/'I Disease Parameters'!$E$13</f>
        <v>4.8073752971673774E-2</v>
      </c>
      <c r="O1123" s="27">
        <f>L1123/'I Disease Parameters'!$E$13</f>
        <v>4.9250000000000002E-2</v>
      </c>
      <c r="P1123" s="27">
        <f>(1-L1123)/'I Disease Parameters'!$E$13</f>
        <v>7.5000000000000067E-4</v>
      </c>
      <c r="Q1123" s="19" t="str">
        <f t="shared" si="428"/>
        <v/>
      </c>
      <c r="R1123" s="17" t="str">
        <f t="shared" si="429"/>
        <v/>
      </c>
      <c r="S1123" s="17" t="str">
        <f t="shared" si="430"/>
        <v/>
      </c>
      <c r="T1123" s="17" t="str">
        <f t="shared" si="431"/>
        <v/>
      </c>
      <c r="U1123" s="17" t="str">
        <f t="shared" si="432"/>
        <v/>
      </c>
      <c r="V1123" s="17" t="str">
        <f t="shared" si="433"/>
        <v/>
      </c>
      <c r="W1123" s="17" t="str">
        <f t="shared" si="434"/>
        <v/>
      </c>
      <c r="X1123" s="18" t="str">
        <f t="shared" si="425"/>
        <v/>
      </c>
      <c r="Y1123" s="17" t="str">
        <f t="shared" si="435"/>
        <v/>
      </c>
      <c r="Z1123" s="17" t="str">
        <f t="shared" si="436"/>
        <v/>
      </c>
      <c r="AA1123" s="17" t="str">
        <f t="shared" si="437"/>
        <v/>
      </c>
      <c r="AB1123" s="17" t="str">
        <f t="shared" si="438"/>
        <v/>
      </c>
      <c r="AC1123" s="17" t="str">
        <f t="shared" si="439"/>
        <v/>
      </c>
      <c r="AD1123" s="18" t="str">
        <f t="shared" si="440"/>
        <v/>
      </c>
      <c r="AE1123" s="19" t="str">
        <f>IF($B1123&gt;$C$1,"",p_2*$Q1122*($S1122/$W1122)+p_3*$Q1122*($T1122/$W1122))</f>
        <v/>
      </c>
      <c r="AF1123" s="17" t="str">
        <f>IF($B1123&gt;$C$1,"",p_4*$R1122)</f>
        <v/>
      </c>
      <c r="AG1123" s="17" t="str">
        <f>IF($B1123&gt;$C$1,"",p_5*$R1122)</f>
        <v/>
      </c>
      <c r="AH1123" s="18" t="str">
        <f t="shared" si="441"/>
        <v/>
      </c>
      <c r="AI1123" s="72"/>
      <c r="AJ1123" s="73"/>
      <c r="AK1123" s="73"/>
      <c r="AL1123" s="72"/>
      <c r="AM1123" s="73"/>
      <c r="AN1123" s="73">
        <f t="shared" si="442"/>
        <v>518</v>
      </c>
      <c r="AO1123" s="19" t="str">
        <f t="shared" ca="1" si="443"/>
        <v>-</v>
      </c>
      <c r="AP1123" s="17" t="str">
        <f t="shared" ca="1" si="444"/>
        <v>-</v>
      </c>
      <c r="AQ1123" s="17" t="str">
        <f t="shared" ca="1" si="445"/>
        <v>-</v>
      </c>
      <c r="AR1123" s="66" t="str">
        <f t="shared" ca="1" si="446"/>
        <v>-</v>
      </c>
    </row>
    <row r="1124" spans="1:44" s="1" customFormat="1" ht="12" x14ac:dyDescent="0.35">
      <c r="A1124" s="84"/>
      <c r="B1124" s="40" t="str">
        <f t="shared" si="426"/>
        <v/>
      </c>
      <c r="C1124" s="41" t="str">
        <f t="shared" si="427"/>
        <v/>
      </c>
      <c r="D1124" s="28">
        <f>'I Disease Parameters'!$E$6/(1000*365)</f>
        <v>2.4383561643835616E-5</v>
      </c>
      <c r="E1124" s="28">
        <f>'I Disease Parameters'!$E$7/(1000*365)</f>
        <v>1.3698630136986302E-5</v>
      </c>
      <c r="F1124" s="27">
        <f>(1-'I Disease Parameters'!$E$8)/'I Disease Parameters'!$E$10</f>
        <v>0.16200000000000001</v>
      </c>
      <c r="G1124" s="27">
        <f>'I Disease Parameters'!$E$8/'I Disease Parameters'!$E$11</f>
        <v>3.7999999999999999E-2</v>
      </c>
      <c r="H1124" s="27">
        <f>1/'I Disease Parameters'!$E$12</f>
        <v>0.05</v>
      </c>
      <c r="I1124" s="27">
        <f>'I Disease Parameters'!$E$9/'I Disease Parameters'!$E$14</f>
        <v>0</v>
      </c>
      <c r="J1124" s="82">
        <f t="shared" si="447"/>
        <v>2.9622548171950012</v>
      </c>
      <c r="K1124" s="60">
        <f t="shared" si="448"/>
        <v>0.96147505943347544</v>
      </c>
      <c r="L1124" s="30">
        <f t="shared" si="449"/>
        <v>0.98499999999999999</v>
      </c>
      <c r="M1124" s="27">
        <f>J1124/'I Disease Parameters'!$E$12</f>
        <v>0.14811274085975007</v>
      </c>
      <c r="N1124" s="27">
        <f>K1124/'I Disease Parameters'!$E$13</f>
        <v>4.8073752971673774E-2</v>
      </c>
      <c r="O1124" s="27">
        <f>L1124/'I Disease Parameters'!$E$13</f>
        <v>4.9250000000000002E-2</v>
      </c>
      <c r="P1124" s="27">
        <f>(1-L1124)/'I Disease Parameters'!$E$13</f>
        <v>7.5000000000000067E-4</v>
      </c>
      <c r="Q1124" s="19" t="str">
        <f t="shared" si="428"/>
        <v/>
      </c>
      <c r="R1124" s="17" t="str">
        <f t="shared" si="429"/>
        <v/>
      </c>
      <c r="S1124" s="17" t="str">
        <f t="shared" si="430"/>
        <v/>
      </c>
      <c r="T1124" s="17" t="str">
        <f t="shared" si="431"/>
        <v/>
      </c>
      <c r="U1124" s="17" t="str">
        <f t="shared" si="432"/>
        <v/>
      </c>
      <c r="V1124" s="17" t="str">
        <f t="shared" si="433"/>
        <v/>
      </c>
      <c r="W1124" s="17" t="str">
        <f t="shared" si="434"/>
        <v/>
      </c>
      <c r="X1124" s="18" t="str">
        <f t="shared" si="425"/>
        <v/>
      </c>
      <c r="Y1124" s="17" t="str">
        <f t="shared" si="435"/>
        <v/>
      </c>
      <c r="Z1124" s="17" t="str">
        <f t="shared" si="436"/>
        <v/>
      </c>
      <c r="AA1124" s="17" t="str">
        <f t="shared" si="437"/>
        <v/>
      </c>
      <c r="AB1124" s="17" t="str">
        <f t="shared" si="438"/>
        <v/>
      </c>
      <c r="AC1124" s="17" t="str">
        <f t="shared" si="439"/>
        <v/>
      </c>
      <c r="AD1124" s="18" t="str">
        <f t="shared" si="440"/>
        <v/>
      </c>
      <c r="AE1124" s="19" t="str">
        <f>IF($B1124&gt;$C$1,"",p_2*$Q1123*($S1123/$W1123)+p_3*$Q1123*($T1123/$W1123))</f>
        <v/>
      </c>
      <c r="AF1124" s="17" t="str">
        <f>IF($B1124&gt;$C$1,"",p_4*$R1123)</f>
        <v/>
      </c>
      <c r="AG1124" s="17" t="str">
        <f>IF($B1124&gt;$C$1,"",p_5*$R1123)</f>
        <v/>
      </c>
      <c r="AH1124" s="18" t="str">
        <f t="shared" si="441"/>
        <v/>
      </c>
      <c r="AI1124" s="72"/>
      <c r="AJ1124" s="73"/>
      <c r="AK1124" s="73"/>
      <c r="AL1124" s="72"/>
      <c r="AM1124" s="73"/>
      <c r="AN1124" s="73">
        <f t="shared" si="442"/>
        <v>518</v>
      </c>
      <c r="AO1124" s="19" t="str">
        <f t="shared" ca="1" si="443"/>
        <v>-</v>
      </c>
      <c r="AP1124" s="17" t="str">
        <f t="shared" ca="1" si="444"/>
        <v>-</v>
      </c>
      <c r="AQ1124" s="17" t="str">
        <f t="shared" ca="1" si="445"/>
        <v>-</v>
      </c>
      <c r="AR1124" s="66" t="str">
        <f t="shared" ca="1" si="446"/>
        <v>-</v>
      </c>
    </row>
    <row r="1125" spans="1:44" s="1" customFormat="1" ht="12" x14ac:dyDescent="0.35">
      <c r="A1125" s="84"/>
      <c r="B1125" s="40" t="str">
        <f t="shared" si="426"/>
        <v/>
      </c>
      <c r="C1125" s="41" t="str">
        <f t="shared" si="427"/>
        <v/>
      </c>
      <c r="D1125" s="28">
        <f>'I Disease Parameters'!$E$6/(1000*365)</f>
        <v>2.4383561643835616E-5</v>
      </c>
      <c r="E1125" s="28">
        <f>'I Disease Parameters'!$E$7/(1000*365)</f>
        <v>1.3698630136986302E-5</v>
      </c>
      <c r="F1125" s="27">
        <f>(1-'I Disease Parameters'!$E$8)/'I Disease Parameters'!$E$10</f>
        <v>0.16200000000000001</v>
      </c>
      <c r="G1125" s="27">
        <f>'I Disease Parameters'!$E$8/'I Disease Parameters'!$E$11</f>
        <v>3.7999999999999999E-2</v>
      </c>
      <c r="H1125" s="27">
        <f>1/'I Disease Parameters'!$E$12</f>
        <v>0.05</v>
      </c>
      <c r="I1125" s="27">
        <f>'I Disease Parameters'!$E$9/'I Disease Parameters'!$E$14</f>
        <v>0</v>
      </c>
      <c r="J1125" s="82">
        <f t="shared" si="447"/>
        <v>2.9622548171950012</v>
      </c>
      <c r="K1125" s="60">
        <f t="shared" si="448"/>
        <v>0.96147505943347544</v>
      </c>
      <c r="L1125" s="30">
        <f t="shared" si="449"/>
        <v>0.98499999999999999</v>
      </c>
      <c r="M1125" s="27">
        <f>J1125/'I Disease Parameters'!$E$12</f>
        <v>0.14811274085975007</v>
      </c>
      <c r="N1125" s="27">
        <f>K1125/'I Disease Parameters'!$E$13</f>
        <v>4.8073752971673774E-2</v>
      </c>
      <c r="O1125" s="27">
        <f>L1125/'I Disease Parameters'!$E$13</f>
        <v>4.9250000000000002E-2</v>
      </c>
      <c r="P1125" s="27">
        <f>(1-L1125)/'I Disease Parameters'!$E$13</f>
        <v>7.5000000000000067E-4</v>
      </c>
      <c r="Q1125" s="19" t="str">
        <f t="shared" si="428"/>
        <v/>
      </c>
      <c r="R1125" s="17" t="str">
        <f t="shared" si="429"/>
        <v/>
      </c>
      <c r="S1125" s="17" t="str">
        <f t="shared" si="430"/>
        <v/>
      </c>
      <c r="T1125" s="17" t="str">
        <f t="shared" si="431"/>
        <v/>
      </c>
      <c r="U1125" s="17" t="str">
        <f t="shared" si="432"/>
        <v/>
      </c>
      <c r="V1125" s="17" t="str">
        <f t="shared" si="433"/>
        <v/>
      </c>
      <c r="W1125" s="17" t="str">
        <f t="shared" si="434"/>
        <v/>
      </c>
      <c r="X1125" s="18" t="str">
        <f t="shared" si="425"/>
        <v/>
      </c>
      <c r="Y1125" s="17" t="str">
        <f t="shared" si="435"/>
        <v/>
      </c>
      <c r="Z1125" s="17" t="str">
        <f t="shared" si="436"/>
        <v/>
      </c>
      <c r="AA1125" s="17" t="str">
        <f t="shared" si="437"/>
        <v/>
      </c>
      <c r="AB1125" s="17" t="str">
        <f t="shared" si="438"/>
        <v/>
      </c>
      <c r="AC1125" s="17" t="str">
        <f t="shared" si="439"/>
        <v/>
      </c>
      <c r="AD1125" s="18" t="str">
        <f t="shared" si="440"/>
        <v/>
      </c>
      <c r="AE1125" s="19" t="str">
        <f>IF($B1125&gt;$C$1,"",p_2*$Q1124*($S1124/$W1124)+p_3*$Q1124*($T1124/$W1124))</f>
        <v/>
      </c>
      <c r="AF1125" s="17" t="str">
        <f>IF($B1125&gt;$C$1,"",p_4*$R1124)</f>
        <v/>
      </c>
      <c r="AG1125" s="17" t="str">
        <f>IF($B1125&gt;$C$1,"",p_5*$R1124)</f>
        <v/>
      </c>
      <c r="AH1125" s="18" t="str">
        <f t="shared" si="441"/>
        <v/>
      </c>
      <c r="AI1125" s="72"/>
      <c r="AJ1125" s="73"/>
      <c r="AK1125" s="73"/>
      <c r="AL1125" s="72"/>
      <c r="AM1125" s="73"/>
      <c r="AN1125" s="73">
        <f t="shared" si="442"/>
        <v>518</v>
      </c>
      <c r="AO1125" s="19" t="str">
        <f t="shared" ca="1" si="443"/>
        <v>-</v>
      </c>
      <c r="AP1125" s="17" t="str">
        <f t="shared" ca="1" si="444"/>
        <v>-</v>
      </c>
      <c r="AQ1125" s="17" t="str">
        <f t="shared" ca="1" si="445"/>
        <v>-</v>
      </c>
      <c r="AR1125" s="66" t="str">
        <f t="shared" ca="1" si="446"/>
        <v>-</v>
      </c>
    </row>
    <row r="1126" spans="1:44" s="1" customFormat="1" ht="12" x14ac:dyDescent="0.35">
      <c r="A1126" s="84"/>
      <c r="B1126" s="40" t="str">
        <f t="shared" si="426"/>
        <v/>
      </c>
      <c r="C1126" s="41" t="str">
        <f t="shared" si="427"/>
        <v/>
      </c>
      <c r="D1126" s="28">
        <f>'I Disease Parameters'!$E$6/(1000*365)</f>
        <v>2.4383561643835616E-5</v>
      </c>
      <c r="E1126" s="28">
        <f>'I Disease Parameters'!$E$7/(1000*365)</f>
        <v>1.3698630136986302E-5</v>
      </c>
      <c r="F1126" s="27">
        <f>(1-'I Disease Parameters'!$E$8)/'I Disease Parameters'!$E$10</f>
        <v>0.16200000000000001</v>
      </c>
      <c r="G1126" s="27">
        <f>'I Disease Parameters'!$E$8/'I Disease Parameters'!$E$11</f>
        <v>3.7999999999999999E-2</v>
      </c>
      <c r="H1126" s="27">
        <f>1/'I Disease Parameters'!$E$12</f>
        <v>0.05</v>
      </c>
      <c r="I1126" s="27">
        <f>'I Disease Parameters'!$E$9/'I Disease Parameters'!$E$14</f>
        <v>0</v>
      </c>
      <c r="J1126" s="82">
        <f t="shared" si="447"/>
        <v>2.9622548171950012</v>
      </c>
      <c r="K1126" s="60">
        <f t="shared" si="448"/>
        <v>0.96147505943347544</v>
      </c>
      <c r="L1126" s="30">
        <f t="shared" si="449"/>
        <v>0.98499999999999999</v>
      </c>
      <c r="M1126" s="27">
        <f>J1126/'I Disease Parameters'!$E$12</f>
        <v>0.14811274085975007</v>
      </c>
      <c r="N1126" s="27">
        <f>K1126/'I Disease Parameters'!$E$13</f>
        <v>4.8073752971673774E-2</v>
      </c>
      <c r="O1126" s="27">
        <f>L1126/'I Disease Parameters'!$E$13</f>
        <v>4.9250000000000002E-2</v>
      </c>
      <c r="P1126" s="27">
        <f>(1-L1126)/'I Disease Parameters'!$E$13</f>
        <v>7.5000000000000067E-4</v>
      </c>
      <c r="Q1126" s="19" t="str">
        <f t="shared" si="428"/>
        <v/>
      </c>
      <c r="R1126" s="17" t="str">
        <f t="shared" si="429"/>
        <v/>
      </c>
      <c r="S1126" s="17" t="str">
        <f t="shared" si="430"/>
        <v/>
      </c>
      <c r="T1126" s="17" t="str">
        <f t="shared" si="431"/>
        <v/>
      </c>
      <c r="U1126" s="17" t="str">
        <f t="shared" si="432"/>
        <v/>
      </c>
      <c r="V1126" s="17" t="str">
        <f t="shared" si="433"/>
        <v/>
      </c>
      <c r="W1126" s="17" t="str">
        <f t="shared" si="434"/>
        <v/>
      </c>
      <c r="X1126" s="18" t="str">
        <f t="shared" si="425"/>
        <v/>
      </c>
      <c r="Y1126" s="17" t="str">
        <f t="shared" si="435"/>
        <v/>
      </c>
      <c r="Z1126" s="17" t="str">
        <f t="shared" si="436"/>
        <v/>
      </c>
      <c r="AA1126" s="17" t="str">
        <f t="shared" si="437"/>
        <v/>
      </c>
      <c r="AB1126" s="17" t="str">
        <f t="shared" si="438"/>
        <v/>
      </c>
      <c r="AC1126" s="17" t="str">
        <f t="shared" si="439"/>
        <v/>
      </c>
      <c r="AD1126" s="18" t="str">
        <f t="shared" si="440"/>
        <v/>
      </c>
      <c r="AE1126" s="19" t="str">
        <f>IF($B1126&gt;$C$1,"",p_2*$Q1125*($S1125/$W1125)+p_3*$Q1125*($T1125/$W1125))</f>
        <v/>
      </c>
      <c r="AF1126" s="17" t="str">
        <f>IF($B1126&gt;$C$1,"",p_4*$R1125)</f>
        <v/>
      </c>
      <c r="AG1126" s="17" t="str">
        <f>IF($B1126&gt;$C$1,"",p_5*$R1125)</f>
        <v/>
      </c>
      <c r="AH1126" s="18" t="str">
        <f t="shared" si="441"/>
        <v/>
      </c>
      <c r="AI1126" s="72"/>
      <c r="AJ1126" s="73"/>
      <c r="AK1126" s="73"/>
      <c r="AL1126" s="72"/>
      <c r="AM1126" s="73"/>
      <c r="AN1126" s="73">
        <f t="shared" si="442"/>
        <v>518</v>
      </c>
      <c r="AO1126" s="19" t="str">
        <f t="shared" ca="1" si="443"/>
        <v>-</v>
      </c>
      <c r="AP1126" s="17" t="str">
        <f t="shared" ca="1" si="444"/>
        <v>-</v>
      </c>
      <c r="AQ1126" s="17" t="str">
        <f t="shared" ca="1" si="445"/>
        <v>-</v>
      </c>
      <c r="AR1126" s="66" t="str">
        <f t="shared" ca="1" si="446"/>
        <v>-</v>
      </c>
    </row>
    <row r="1127" spans="1:44" s="1" customFormat="1" ht="12" x14ac:dyDescent="0.35">
      <c r="A1127" s="84"/>
      <c r="B1127" s="40" t="str">
        <f t="shared" si="426"/>
        <v/>
      </c>
      <c r="C1127" s="41" t="str">
        <f t="shared" si="427"/>
        <v/>
      </c>
      <c r="D1127" s="28">
        <f>'I Disease Parameters'!$E$6/(1000*365)</f>
        <v>2.4383561643835616E-5</v>
      </c>
      <c r="E1127" s="28">
        <f>'I Disease Parameters'!$E$7/(1000*365)</f>
        <v>1.3698630136986302E-5</v>
      </c>
      <c r="F1127" s="27">
        <f>(1-'I Disease Parameters'!$E$8)/'I Disease Parameters'!$E$10</f>
        <v>0.16200000000000001</v>
      </c>
      <c r="G1127" s="27">
        <f>'I Disease Parameters'!$E$8/'I Disease Parameters'!$E$11</f>
        <v>3.7999999999999999E-2</v>
      </c>
      <c r="H1127" s="27">
        <f>1/'I Disease Parameters'!$E$12</f>
        <v>0.05</v>
      </c>
      <c r="I1127" s="27">
        <f>'I Disease Parameters'!$E$9/'I Disease Parameters'!$E$14</f>
        <v>0</v>
      </c>
      <c r="J1127" s="82">
        <f t="shared" si="447"/>
        <v>2.9622548171950012</v>
      </c>
      <c r="K1127" s="60">
        <f t="shared" si="448"/>
        <v>0.96147505943347544</v>
      </c>
      <c r="L1127" s="30">
        <f t="shared" si="449"/>
        <v>0.98499999999999999</v>
      </c>
      <c r="M1127" s="27">
        <f>J1127/'I Disease Parameters'!$E$12</f>
        <v>0.14811274085975007</v>
      </c>
      <c r="N1127" s="27">
        <f>K1127/'I Disease Parameters'!$E$13</f>
        <v>4.8073752971673774E-2</v>
      </c>
      <c r="O1127" s="27">
        <f>L1127/'I Disease Parameters'!$E$13</f>
        <v>4.9250000000000002E-2</v>
      </c>
      <c r="P1127" s="27">
        <f>(1-L1127)/'I Disease Parameters'!$E$13</f>
        <v>7.5000000000000067E-4</v>
      </c>
      <c r="Q1127" s="19" t="str">
        <f t="shared" si="428"/>
        <v/>
      </c>
      <c r="R1127" s="17" t="str">
        <f t="shared" si="429"/>
        <v/>
      </c>
      <c r="S1127" s="17" t="str">
        <f t="shared" si="430"/>
        <v/>
      </c>
      <c r="T1127" s="17" t="str">
        <f t="shared" si="431"/>
        <v/>
      </c>
      <c r="U1127" s="17" t="str">
        <f t="shared" si="432"/>
        <v/>
      </c>
      <c r="V1127" s="17" t="str">
        <f t="shared" si="433"/>
        <v/>
      </c>
      <c r="W1127" s="17" t="str">
        <f t="shared" si="434"/>
        <v/>
      </c>
      <c r="X1127" s="18" t="str">
        <f t="shared" si="425"/>
        <v/>
      </c>
      <c r="Y1127" s="17" t="str">
        <f t="shared" si="435"/>
        <v/>
      </c>
      <c r="Z1127" s="17" t="str">
        <f t="shared" si="436"/>
        <v/>
      </c>
      <c r="AA1127" s="17" t="str">
        <f t="shared" si="437"/>
        <v/>
      </c>
      <c r="AB1127" s="17" t="str">
        <f t="shared" si="438"/>
        <v/>
      </c>
      <c r="AC1127" s="17" t="str">
        <f t="shared" si="439"/>
        <v/>
      </c>
      <c r="AD1127" s="18" t="str">
        <f t="shared" si="440"/>
        <v/>
      </c>
      <c r="AE1127" s="19" t="str">
        <f>IF($B1127&gt;$C$1,"",p_2*$Q1126*($S1126/$W1126)+p_3*$Q1126*($T1126/$W1126))</f>
        <v/>
      </c>
      <c r="AF1127" s="17" t="str">
        <f>IF($B1127&gt;$C$1,"",p_4*$R1126)</f>
        <v/>
      </c>
      <c r="AG1127" s="17" t="str">
        <f>IF($B1127&gt;$C$1,"",p_5*$R1126)</f>
        <v/>
      </c>
      <c r="AH1127" s="18" t="str">
        <f t="shared" si="441"/>
        <v/>
      </c>
      <c r="AI1127" s="72"/>
      <c r="AJ1127" s="73"/>
      <c r="AK1127" s="73"/>
      <c r="AL1127" s="72"/>
      <c r="AM1127" s="73"/>
      <c r="AN1127" s="73">
        <f t="shared" si="442"/>
        <v>518</v>
      </c>
      <c r="AO1127" s="19" t="str">
        <f t="shared" ca="1" si="443"/>
        <v>-</v>
      </c>
      <c r="AP1127" s="17" t="str">
        <f t="shared" ca="1" si="444"/>
        <v>-</v>
      </c>
      <c r="AQ1127" s="17" t="str">
        <f t="shared" ca="1" si="445"/>
        <v>-</v>
      </c>
      <c r="AR1127" s="66" t="str">
        <f t="shared" ca="1" si="446"/>
        <v>-</v>
      </c>
    </row>
    <row r="1128" spans="1:44" s="1" customFormat="1" ht="12" x14ac:dyDescent="0.35">
      <c r="A1128" s="84"/>
      <c r="B1128" s="40" t="str">
        <f t="shared" si="426"/>
        <v/>
      </c>
      <c r="C1128" s="41" t="str">
        <f t="shared" si="427"/>
        <v/>
      </c>
      <c r="D1128" s="28">
        <f>'I Disease Parameters'!$E$6/(1000*365)</f>
        <v>2.4383561643835616E-5</v>
      </c>
      <c r="E1128" s="28">
        <f>'I Disease Parameters'!$E$7/(1000*365)</f>
        <v>1.3698630136986302E-5</v>
      </c>
      <c r="F1128" s="27">
        <f>(1-'I Disease Parameters'!$E$8)/'I Disease Parameters'!$E$10</f>
        <v>0.16200000000000001</v>
      </c>
      <c r="G1128" s="27">
        <f>'I Disease Parameters'!$E$8/'I Disease Parameters'!$E$11</f>
        <v>3.7999999999999999E-2</v>
      </c>
      <c r="H1128" s="27">
        <f>1/'I Disease Parameters'!$E$12</f>
        <v>0.05</v>
      </c>
      <c r="I1128" s="27">
        <f>'I Disease Parameters'!$E$9/'I Disease Parameters'!$E$14</f>
        <v>0</v>
      </c>
      <c r="J1128" s="82">
        <f t="shared" si="447"/>
        <v>2.9622548171950012</v>
      </c>
      <c r="K1128" s="60">
        <f t="shared" si="448"/>
        <v>0.96147505943347544</v>
      </c>
      <c r="L1128" s="30">
        <f t="shared" si="449"/>
        <v>0.98499999999999999</v>
      </c>
      <c r="M1128" s="27">
        <f>J1128/'I Disease Parameters'!$E$12</f>
        <v>0.14811274085975007</v>
      </c>
      <c r="N1128" s="27">
        <f>K1128/'I Disease Parameters'!$E$13</f>
        <v>4.8073752971673774E-2</v>
      </c>
      <c r="O1128" s="27">
        <f>L1128/'I Disease Parameters'!$E$13</f>
        <v>4.9250000000000002E-2</v>
      </c>
      <c r="P1128" s="27">
        <f>(1-L1128)/'I Disease Parameters'!$E$13</f>
        <v>7.5000000000000067E-4</v>
      </c>
      <c r="Q1128" s="19" t="str">
        <f t="shared" si="428"/>
        <v/>
      </c>
      <c r="R1128" s="17" t="str">
        <f t="shared" si="429"/>
        <v/>
      </c>
      <c r="S1128" s="17" t="str">
        <f t="shared" si="430"/>
        <v/>
      </c>
      <c r="T1128" s="17" t="str">
        <f t="shared" si="431"/>
        <v/>
      </c>
      <c r="U1128" s="17" t="str">
        <f t="shared" si="432"/>
        <v/>
      </c>
      <c r="V1128" s="17" t="str">
        <f t="shared" si="433"/>
        <v/>
      </c>
      <c r="W1128" s="17" t="str">
        <f t="shared" si="434"/>
        <v/>
      </c>
      <c r="X1128" s="18" t="str">
        <f t="shared" si="425"/>
        <v/>
      </c>
      <c r="Y1128" s="17" t="str">
        <f t="shared" si="435"/>
        <v/>
      </c>
      <c r="Z1128" s="17" t="str">
        <f t="shared" si="436"/>
        <v/>
      </c>
      <c r="AA1128" s="17" t="str">
        <f t="shared" si="437"/>
        <v/>
      </c>
      <c r="AB1128" s="17" t="str">
        <f t="shared" si="438"/>
        <v/>
      </c>
      <c r="AC1128" s="17" t="str">
        <f t="shared" si="439"/>
        <v/>
      </c>
      <c r="AD1128" s="18" t="str">
        <f t="shared" si="440"/>
        <v/>
      </c>
      <c r="AE1128" s="19" t="str">
        <f>IF($B1128&gt;$C$1,"",p_2*$Q1127*($S1127/$W1127)+p_3*$Q1127*($T1127/$W1127))</f>
        <v/>
      </c>
      <c r="AF1128" s="17" t="str">
        <f>IF($B1128&gt;$C$1,"",p_4*$R1127)</f>
        <v/>
      </c>
      <c r="AG1128" s="17" t="str">
        <f>IF($B1128&gt;$C$1,"",p_5*$R1127)</f>
        <v/>
      </c>
      <c r="AH1128" s="18" t="str">
        <f t="shared" si="441"/>
        <v/>
      </c>
      <c r="AI1128" s="72"/>
      <c r="AJ1128" s="73"/>
      <c r="AK1128" s="73"/>
      <c r="AL1128" s="72"/>
      <c r="AM1128" s="73"/>
      <c r="AN1128" s="73">
        <f t="shared" si="442"/>
        <v>518</v>
      </c>
      <c r="AO1128" s="19" t="str">
        <f t="shared" ca="1" si="443"/>
        <v>-</v>
      </c>
      <c r="AP1128" s="17" t="str">
        <f t="shared" ca="1" si="444"/>
        <v>-</v>
      </c>
      <c r="AQ1128" s="17" t="str">
        <f t="shared" ca="1" si="445"/>
        <v>-</v>
      </c>
      <c r="AR1128" s="66" t="str">
        <f t="shared" ca="1" si="446"/>
        <v>-</v>
      </c>
    </row>
    <row r="1129" spans="1:44" s="1" customFormat="1" ht="12" x14ac:dyDescent="0.35">
      <c r="A1129" s="84"/>
      <c r="B1129" s="40" t="str">
        <f t="shared" si="426"/>
        <v/>
      </c>
      <c r="C1129" s="41" t="str">
        <f t="shared" si="427"/>
        <v/>
      </c>
      <c r="D1129" s="28">
        <f>'I Disease Parameters'!$E$6/(1000*365)</f>
        <v>2.4383561643835616E-5</v>
      </c>
      <c r="E1129" s="28">
        <f>'I Disease Parameters'!$E$7/(1000*365)</f>
        <v>1.3698630136986302E-5</v>
      </c>
      <c r="F1129" s="27">
        <f>(1-'I Disease Parameters'!$E$8)/'I Disease Parameters'!$E$10</f>
        <v>0.16200000000000001</v>
      </c>
      <c r="G1129" s="27">
        <f>'I Disease Parameters'!$E$8/'I Disease Parameters'!$E$11</f>
        <v>3.7999999999999999E-2</v>
      </c>
      <c r="H1129" s="27">
        <f>1/'I Disease Parameters'!$E$12</f>
        <v>0.05</v>
      </c>
      <c r="I1129" s="27">
        <f>'I Disease Parameters'!$E$9/'I Disease Parameters'!$E$14</f>
        <v>0</v>
      </c>
      <c r="J1129" s="82">
        <f t="shared" si="447"/>
        <v>2.9622548171950012</v>
      </c>
      <c r="K1129" s="60">
        <f t="shared" si="448"/>
        <v>0.96147505943347544</v>
      </c>
      <c r="L1129" s="30">
        <f t="shared" si="449"/>
        <v>0.98499999999999999</v>
      </c>
      <c r="M1129" s="27">
        <f>J1129/'I Disease Parameters'!$E$12</f>
        <v>0.14811274085975007</v>
      </c>
      <c r="N1129" s="27">
        <f>K1129/'I Disease Parameters'!$E$13</f>
        <v>4.8073752971673774E-2</v>
      </c>
      <c r="O1129" s="27">
        <f>L1129/'I Disease Parameters'!$E$13</f>
        <v>4.9250000000000002E-2</v>
      </c>
      <c r="P1129" s="27">
        <f>(1-L1129)/'I Disease Parameters'!$E$13</f>
        <v>7.5000000000000067E-4</v>
      </c>
      <c r="Q1129" s="19" t="str">
        <f t="shared" si="428"/>
        <v/>
      </c>
      <c r="R1129" s="17" t="str">
        <f t="shared" si="429"/>
        <v/>
      </c>
      <c r="S1129" s="17" t="str">
        <f t="shared" si="430"/>
        <v/>
      </c>
      <c r="T1129" s="17" t="str">
        <f t="shared" si="431"/>
        <v/>
      </c>
      <c r="U1129" s="17" t="str">
        <f t="shared" si="432"/>
        <v/>
      </c>
      <c r="V1129" s="17" t="str">
        <f t="shared" si="433"/>
        <v/>
      </c>
      <c r="W1129" s="17" t="str">
        <f t="shared" si="434"/>
        <v/>
      </c>
      <c r="X1129" s="18" t="str">
        <f t="shared" si="425"/>
        <v/>
      </c>
      <c r="Y1129" s="17" t="str">
        <f t="shared" si="435"/>
        <v/>
      </c>
      <c r="Z1129" s="17" t="str">
        <f t="shared" si="436"/>
        <v/>
      </c>
      <c r="AA1129" s="17" t="str">
        <f t="shared" si="437"/>
        <v/>
      </c>
      <c r="AB1129" s="17" t="str">
        <f t="shared" si="438"/>
        <v/>
      </c>
      <c r="AC1129" s="17" t="str">
        <f t="shared" si="439"/>
        <v/>
      </c>
      <c r="AD1129" s="18" t="str">
        <f t="shared" si="440"/>
        <v/>
      </c>
      <c r="AE1129" s="19" t="str">
        <f>IF($B1129&gt;$C$1,"",p_2*$Q1128*($S1128/$W1128)+p_3*$Q1128*($T1128/$W1128))</f>
        <v/>
      </c>
      <c r="AF1129" s="17" t="str">
        <f>IF($B1129&gt;$C$1,"",p_4*$R1128)</f>
        <v/>
      </c>
      <c r="AG1129" s="17" t="str">
        <f>IF($B1129&gt;$C$1,"",p_5*$R1128)</f>
        <v/>
      </c>
      <c r="AH1129" s="18" t="str">
        <f t="shared" si="441"/>
        <v/>
      </c>
      <c r="AI1129" s="72"/>
      <c r="AJ1129" s="73"/>
      <c r="AK1129" s="73"/>
      <c r="AL1129" s="72"/>
      <c r="AM1129" s="73"/>
      <c r="AN1129" s="73">
        <f t="shared" si="442"/>
        <v>518</v>
      </c>
      <c r="AO1129" s="19" t="str">
        <f t="shared" ca="1" si="443"/>
        <v>-</v>
      </c>
      <c r="AP1129" s="17" t="str">
        <f t="shared" ca="1" si="444"/>
        <v>-</v>
      </c>
      <c r="AQ1129" s="17" t="str">
        <f t="shared" ca="1" si="445"/>
        <v>-</v>
      </c>
      <c r="AR1129" s="66" t="str">
        <f t="shared" ca="1" si="446"/>
        <v>-</v>
      </c>
    </row>
    <row r="1130" spans="1:44" s="1" customFormat="1" ht="12" x14ac:dyDescent="0.35">
      <c r="A1130" s="84"/>
      <c r="B1130" s="40" t="str">
        <f t="shared" si="426"/>
        <v/>
      </c>
      <c r="C1130" s="41" t="str">
        <f t="shared" si="427"/>
        <v/>
      </c>
      <c r="D1130" s="28">
        <f>'I Disease Parameters'!$E$6/(1000*365)</f>
        <v>2.4383561643835616E-5</v>
      </c>
      <c r="E1130" s="28">
        <f>'I Disease Parameters'!$E$7/(1000*365)</f>
        <v>1.3698630136986302E-5</v>
      </c>
      <c r="F1130" s="27">
        <f>(1-'I Disease Parameters'!$E$8)/'I Disease Parameters'!$E$10</f>
        <v>0.16200000000000001</v>
      </c>
      <c r="G1130" s="27">
        <f>'I Disease Parameters'!$E$8/'I Disease Parameters'!$E$11</f>
        <v>3.7999999999999999E-2</v>
      </c>
      <c r="H1130" s="27">
        <f>1/'I Disease Parameters'!$E$12</f>
        <v>0.05</v>
      </c>
      <c r="I1130" s="27">
        <f>'I Disease Parameters'!$E$9/'I Disease Parameters'!$E$14</f>
        <v>0</v>
      </c>
      <c r="J1130" s="82">
        <f t="shared" si="447"/>
        <v>2.9622548171950012</v>
      </c>
      <c r="K1130" s="60">
        <f t="shared" si="448"/>
        <v>0.96147505943347544</v>
      </c>
      <c r="L1130" s="30">
        <f t="shared" si="449"/>
        <v>0.98499999999999999</v>
      </c>
      <c r="M1130" s="27">
        <f>J1130/'I Disease Parameters'!$E$12</f>
        <v>0.14811274085975007</v>
      </c>
      <c r="N1130" s="27">
        <f>K1130/'I Disease Parameters'!$E$13</f>
        <v>4.8073752971673774E-2</v>
      </c>
      <c r="O1130" s="27">
        <f>L1130/'I Disease Parameters'!$E$13</f>
        <v>4.9250000000000002E-2</v>
      </c>
      <c r="P1130" s="27">
        <f>(1-L1130)/'I Disease Parameters'!$E$13</f>
        <v>7.5000000000000067E-4</v>
      </c>
      <c r="Q1130" s="19" t="str">
        <f t="shared" si="428"/>
        <v/>
      </c>
      <c r="R1130" s="17" t="str">
        <f t="shared" si="429"/>
        <v/>
      </c>
      <c r="S1130" s="17" t="str">
        <f t="shared" si="430"/>
        <v/>
      </c>
      <c r="T1130" s="17" t="str">
        <f t="shared" si="431"/>
        <v/>
      </c>
      <c r="U1130" s="17" t="str">
        <f t="shared" si="432"/>
        <v/>
      </c>
      <c r="V1130" s="17" t="str">
        <f t="shared" si="433"/>
        <v/>
      </c>
      <c r="W1130" s="17" t="str">
        <f t="shared" si="434"/>
        <v/>
      </c>
      <c r="X1130" s="18" t="str">
        <f t="shared" si="425"/>
        <v/>
      </c>
      <c r="Y1130" s="17" t="str">
        <f t="shared" si="435"/>
        <v/>
      </c>
      <c r="Z1130" s="17" t="str">
        <f t="shared" si="436"/>
        <v/>
      </c>
      <c r="AA1130" s="17" t="str">
        <f t="shared" si="437"/>
        <v/>
      </c>
      <c r="AB1130" s="17" t="str">
        <f t="shared" si="438"/>
        <v/>
      </c>
      <c r="AC1130" s="17" t="str">
        <f t="shared" si="439"/>
        <v/>
      </c>
      <c r="AD1130" s="18" t="str">
        <f t="shared" si="440"/>
        <v/>
      </c>
      <c r="AE1130" s="19" t="str">
        <f>IF($B1130&gt;$C$1,"",p_2*$Q1129*($S1129/$W1129)+p_3*$Q1129*($T1129/$W1129))</f>
        <v/>
      </c>
      <c r="AF1130" s="17" t="str">
        <f>IF($B1130&gt;$C$1,"",p_4*$R1129)</f>
        <v/>
      </c>
      <c r="AG1130" s="17" t="str">
        <f>IF($B1130&gt;$C$1,"",p_5*$R1129)</f>
        <v/>
      </c>
      <c r="AH1130" s="18" t="str">
        <f t="shared" si="441"/>
        <v/>
      </c>
      <c r="AI1130" s="72"/>
      <c r="AJ1130" s="73"/>
      <c r="AK1130" s="73"/>
      <c r="AL1130" s="72"/>
      <c r="AM1130" s="73"/>
      <c r="AN1130" s="73">
        <f t="shared" si="442"/>
        <v>518</v>
      </c>
      <c r="AO1130" s="19" t="str">
        <f t="shared" ca="1" si="443"/>
        <v>-</v>
      </c>
      <c r="AP1130" s="17" t="str">
        <f t="shared" ca="1" si="444"/>
        <v>-</v>
      </c>
      <c r="AQ1130" s="17" t="str">
        <f t="shared" ca="1" si="445"/>
        <v>-</v>
      </c>
      <c r="AR1130" s="66" t="str">
        <f t="shared" ca="1" si="446"/>
        <v>-</v>
      </c>
    </row>
    <row r="1131" spans="1:44" s="1" customFormat="1" ht="12" x14ac:dyDescent="0.35">
      <c r="A1131" s="84"/>
      <c r="B1131" s="40" t="str">
        <f t="shared" si="426"/>
        <v/>
      </c>
      <c r="C1131" s="41" t="str">
        <f t="shared" si="427"/>
        <v/>
      </c>
      <c r="D1131" s="28">
        <f>'I Disease Parameters'!$E$6/(1000*365)</f>
        <v>2.4383561643835616E-5</v>
      </c>
      <c r="E1131" s="28">
        <f>'I Disease Parameters'!$E$7/(1000*365)</f>
        <v>1.3698630136986302E-5</v>
      </c>
      <c r="F1131" s="27">
        <f>(1-'I Disease Parameters'!$E$8)/'I Disease Parameters'!$E$10</f>
        <v>0.16200000000000001</v>
      </c>
      <c r="G1131" s="27">
        <f>'I Disease Parameters'!$E$8/'I Disease Parameters'!$E$11</f>
        <v>3.7999999999999999E-2</v>
      </c>
      <c r="H1131" s="27">
        <f>1/'I Disease Parameters'!$E$12</f>
        <v>0.05</v>
      </c>
      <c r="I1131" s="27">
        <f>'I Disease Parameters'!$E$9/'I Disease Parameters'!$E$14</f>
        <v>0</v>
      </c>
      <c r="J1131" s="82">
        <f t="shared" si="447"/>
        <v>2.9622548171950012</v>
      </c>
      <c r="K1131" s="60">
        <f t="shared" si="448"/>
        <v>0.96147505943347544</v>
      </c>
      <c r="L1131" s="30">
        <f t="shared" si="449"/>
        <v>0.98499999999999999</v>
      </c>
      <c r="M1131" s="27">
        <f>J1131/'I Disease Parameters'!$E$12</f>
        <v>0.14811274085975007</v>
      </c>
      <c r="N1131" s="27">
        <f>K1131/'I Disease Parameters'!$E$13</f>
        <v>4.8073752971673774E-2</v>
      </c>
      <c r="O1131" s="27">
        <f>L1131/'I Disease Parameters'!$E$13</f>
        <v>4.9250000000000002E-2</v>
      </c>
      <c r="P1131" s="27">
        <f>(1-L1131)/'I Disease Parameters'!$E$13</f>
        <v>7.5000000000000067E-4</v>
      </c>
      <c r="Q1131" s="19" t="str">
        <f t="shared" si="428"/>
        <v/>
      </c>
      <c r="R1131" s="17" t="str">
        <f t="shared" si="429"/>
        <v/>
      </c>
      <c r="S1131" s="17" t="str">
        <f t="shared" si="430"/>
        <v/>
      </c>
      <c r="T1131" s="17" t="str">
        <f t="shared" si="431"/>
        <v/>
      </c>
      <c r="U1131" s="17" t="str">
        <f t="shared" si="432"/>
        <v/>
      </c>
      <c r="V1131" s="17" t="str">
        <f t="shared" si="433"/>
        <v/>
      </c>
      <c r="W1131" s="17" t="str">
        <f t="shared" si="434"/>
        <v/>
      </c>
      <c r="X1131" s="18" t="str">
        <f t="shared" si="425"/>
        <v/>
      </c>
      <c r="Y1131" s="17" t="str">
        <f t="shared" si="435"/>
        <v/>
      </c>
      <c r="Z1131" s="17" t="str">
        <f t="shared" si="436"/>
        <v/>
      </c>
      <c r="AA1131" s="17" t="str">
        <f t="shared" si="437"/>
        <v/>
      </c>
      <c r="AB1131" s="17" t="str">
        <f t="shared" si="438"/>
        <v/>
      </c>
      <c r="AC1131" s="17" t="str">
        <f t="shared" si="439"/>
        <v/>
      </c>
      <c r="AD1131" s="18" t="str">
        <f t="shared" si="440"/>
        <v/>
      </c>
      <c r="AE1131" s="19" t="str">
        <f>IF($B1131&gt;$C$1,"",p_2*$Q1130*($S1130/$W1130)+p_3*$Q1130*($T1130/$W1130))</f>
        <v/>
      </c>
      <c r="AF1131" s="17" t="str">
        <f>IF($B1131&gt;$C$1,"",p_4*$R1130)</f>
        <v/>
      </c>
      <c r="AG1131" s="17" t="str">
        <f>IF($B1131&gt;$C$1,"",p_5*$R1130)</f>
        <v/>
      </c>
      <c r="AH1131" s="18" t="str">
        <f t="shared" si="441"/>
        <v/>
      </c>
      <c r="AI1131" s="72"/>
      <c r="AJ1131" s="73"/>
      <c r="AK1131" s="73"/>
      <c r="AL1131" s="72"/>
      <c r="AM1131" s="73"/>
      <c r="AN1131" s="73">
        <f t="shared" si="442"/>
        <v>518</v>
      </c>
      <c r="AO1131" s="19" t="str">
        <f t="shared" ca="1" si="443"/>
        <v>-</v>
      </c>
      <c r="AP1131" s="17" t="str">
        <f t="shared" ca="1" si="444"/>
        <v>-</v>
      </c>
      <c r="AQ1131" s="17" t="str">
        <f t="shared" ca="1" si="445"/>
        <v>-</v>
      </c>
      <c r="AR1131" s="66" t="str">
        <f t="shared" ca="1" si="446"/>
        <v>-</v>
      </c>
    </row>
    <row r="1132" spans="1:44" s="1" customFormat="1" ht="12" x14ac:dyDescent="0.35">
      <c r="A1132" s="84"/>
      <c r="B1132" s="40" t="str">
        <f t="shared" si="426"/>
        <v/>
      </c>
      <c r="C1132" s="41" t="str">
        <f t="shared" si="427"/>
        <v/>
      </c>
      <c r="D1132" s="28">
        <f>'I Disease Parameters'!$E$6/(1000*365)</f>
        <v>2.4383561643835616E-5</v>
      </c>
      <c r="E1132" s="28">
        <f>'I Disease Parameters'!$E$7/(1000*365)</f>
        <v>1.3698630136986302E-5</v>
      </c>
      <c r="F1132" s="27">
        <f>(1-'I Disease Parameters'!$E$8)/'I Disease Parameters'!$E$10</f>
        <v>0.16200000000000001</v>
      </c>
      <c r="G1132" s="27">
        <f>'I Disease Parameters'!$E$8/'I Disease Parameters'!$E$11</f>
        <v>3.7999999999999999E-2</v>
      </c>
      <c r="H1132" s="27">
        <f>1/'I Disease Parameters'!$E$12</f>
        <v>0.05</v>
      </c>
      <c r="I1132" s="27">
        <f>'I Disease Parameters'!$E$9/'I Disease Parameters'!$E$14</f>
        <v>0</v>
      </c>
      <c r="J1132" s="82">
        <f t="shared" si="447"/>
        <v>2.9622548171950012</v>
      </c>
      <c r="K1132" s="60">
        <f t="shared" si="448"/>
        <v>0.96147505943347544</v>
      </c>
      <c r="L1132" s="30">
        <f t="shared" si="449"/>
        <v>0.98499999999999999</v>
      </c>
      <c r="M1132" s="27">
        <f>J1132/'I Disease Parameters'!$E$12</f>
        <v>0.14811274085975007</v>
      </c>
      <c r="N1132" s="27">
        <f>K1132/'I Disease Parameters'!$E$13</f>
        <v>4.8073752971673774E-2</v>
      </c>
      <c r="O1132" s="27">
        <f>L1132/'I Disease Parameters'!$E$13</f>
        <v>4.9250000000000002E-2</v>
      </c>
      <c r="P1132" s="27">
        <f>(1-L1132)/'I Disease Parameters'!$E$13</f>
        <v>7.5000000000000067E-4</v>
      </c>
      <c r="Q1132" s="19" t="str">
        <f t="shared" si="428"/>
        <v/>
      </c>
      <c r="R1132" s="17" t="str">
        <f t="shared" si="429"/>
        <v/>
      </c>
      <c r="S1132" s="17" t="str">
        <f t="shared" si="430"/>
        <v/>
      </c>
      <c r="T1132" s="17" t="str">
        <f t="shared" si="431"/>
        <v/>
      </c>
      <c r="U1132" s="17" t="str">
        <f t="shared" si="432"/>
        <v/>
      </c>
      <c r="V1132" s="17" t="str">
        <f t="shared" si="433"/>
        <v/>
      </c>
      <c r="W1132" s="17" t="str">
        <f t="shared" si="434"/>
        <v/>
      </c>
      <c r="X1132" s="18" t="str">
        <f t="shared" si="425"/>
        <v/>
      </c>
      <c r="Y1132" s="17" t="str">
        <f t="shared" si="435"/>
        <v/>
      </c>
      <c r="Z1132" s="17" t="str">
        <f t="shared" si="436"/>
        <v/>
      </c>
      <c r="AA1132" s="17" t="str">
        <f t="shared" si="437"/>
        <v/>
      </c>
      <c r="AB1132" s="17" t="str">
        <f t="shared" si="438"/>
        <v/>
      </c>
      <c r="AC1132" s="17" t="str">
        <f t="shared" si="439"/>
        <v/>
      </c>
      <c r="AD1132" s="18" t="str">
        <f t="shared" si="440"/>
        <v/>
      </c>
      <c r="AE1132" s="19" t="str">
        <f>IF($B1132&gt;$C$1,"",p_2*$Q1131*($S1131/$W1131)+p_3*$Q1131*($T1131/$W1131))</f>
        <v/>
      </c>
      <c r="AF1132" s="17" t="str">
        <f>IF($B1132&gt;$C$1,"",p_4*$R1131)</f>
        <v/>
      </c>
      <c r="AG1132" s="17" t="str">
        <f>IF($B1132&gt;$C$1,"",p_5*$R1131)</f>
        <v/>
      </c>
      <c r="AH1132" s="18" t="str">
        <f t="shared" si="441"/>
        <v/>
      </c>
      <c r="AI1132" s="72"/>
      <c r="AJ1132" s="73"/>
      <c r="AK1132" s="73"/>
      <c r="AL1132" s="72"/>
      <c r="AM1132" s="73"/>
      <c r="AN1132" s="73">
        <f t="shared" si="442"/>
        <v>518</v>
      </c>
      <c r="AO1132" s="19" t="str">
        <f t="shared" ca="1" si="443"/>
        <v>-</v>
      </c>
      <c r="AP1132" s="17" t="str">
        <f t="shared" ca="1" si="444"/>
        <v>-</v>
      </c>
      <c r="AQ1132" s="17" t="str">
        <f t="shared" ca="1" si="445"/>
        <v>-</v>
      </c>
      <c r="AR1132" s="66" t="str">
        <f t="shared" ca="1" si="446"/>
        <v>-</v>
      </c>
    </row>
    <row r="1133" spans="1:44" s="1" customFormat="1" ht="12" x14ac:dyDescent="0.35">
      <c r="A1133" s="84"/>
      <c r="B1133" s="40" t="str">
        <f t="shared" si="426"/>
        <v/>
      </c>
      <c r="C1133" s="41" t="str">
        <f t="shared" si="427"/>
        <v/>
      </c>
      <c r="D1133" s="28">
        <f>'I Disease Parameters'!$E$6/(1000*365)</f>
        <v>2.4383561643835616E-5</v>
      </c>
      <c r="E1133" s="28">
        <f>'I Disease Parameters'!$E$7/(1000*365)</f>
        <v>1.3698630136986302E-5</v>
      </c>
      <c r="F1133" s="27">
        <f>(1-'I Disease Parameters'!$E$8)/'I Disease Parameters'!$E$10</f>
        <v>0.16200000000000001</v>
      </c>
      <c r="G1133" s="27">
        <f>'I Disease Parameters'!$E$8/'I Disease Parameters'!$E$11</f>
        <v>3.7999999999999999E-2</v>
      </c>
      <c r="H1133" s="27">
        <f>1/'I Disease Parameters'!$E$12</f>
        <v>0.05</v>
      </c>
      <c r="I1133" s="27">
        <f>'I Disease Parameters'!$E$9/'I Disease Parameters'!$E$14</f>
        <v>0</v>
      </c>
      <c r="J1133" s="82">
        <f t="shared" si="447"/>
        <v>2.9622548171950012</v>
      </c>
      <c r="K1133" s="60">
        <f t="shared" si="448"/>
        <v>0.96147505943347544</v>
      </c>
      <c r="L1133" s="30">
        <f t="shared" si="449"/>
        <v>0.98499999999999999</v>
      </c>
      <c r="M1133" s="27">
        <f>J1133/'I Disease Parameters'!$E$12</f>
        <v>0.14811274085975007</v>
      </c>
      <c r="N1133" s="27">
        <f>K1133/'I Disease Parameters'!$E$13</f>
        <v>4.8073752971673774E-2</v>
      </c>
      <c r="O1133" s="27">
        <f>L1133/'I Disease Parameters'!$E$13</f>
        <v>4.9250000000000002E-2</v>
      </c>
      <c r="P1133" s="27">
        <f>(1-L1133)/'I Disease Parameters'!$E$13</f>
        <v>7.5000000000000067E-4</v>
      </c>
      <c r="Q1133" s="19" t="str">
        <f t="shared" si="428"/>
        <v/>
      </c>
      <c r="R1133" s="17" t="str">
        <f t="shared" si="429"/>
        <v/>
      </c>
      <c r="S1133" s="17" t="str">
        <f t="shared" si="430"/>
        <v/>
      </c>
      <c r="T1133" s="17" t="str">
        <f t="shared" si="431"/>
        <v/>
      </c>
      <c r="U1133" s="17" t="str">
        <f t="shared" si="432"/>
        <v/>
      </c>
      <c r="V1133" s="17" t="str">
        <f t="shared" si="433"/>
        <v/>
      </c>
      <c r="W1133" s="17" t="str">
        <f t="shared" si="434"/>
        <v/>
      </c>
      <c r="X1133" s="18" t="str">
        <f t="shared" si="425"/>
        <v/>
      </c>
      <c r="Y1133" s="17" t="str">
        <f t="shared" si="435"/>
        <v/>
      </c>
      <c r="Z1133" s="17" t="str">
        <f t="shared" si="436"/>
        <v/>
      </c>
      <c r="AA1133" s="17" t="str">
        <f t="shared" si="437"/>
        <v/>
      </c>
      <c r="AB1133" s="17" t="str">
        <f t="shared" si="438"/>
        <v/>
      </c>
      <c r="AC1133" s="17" t="str">
        <f t="shared" si="439"/>
        <v/>
      </c>
      <c r="AD1133" s="18" t="str">
        <f t="shared" si="440"/>
        <v/>
      </c>
      <c r="AE1133" s="19" t="str">
        <f>IF($B1133&gt;$C$1,"",p_2*$Q1132*($S1132/$W1132)+p_3*$Q1132*($T1132/$W1132))</f>
        <v/>
      </c>
      <c r="AF1133" s="17" t="str">
        <f>IF($B1133&gt;$C$1,"",p_4*$R1132)</f>
        <v/>
      </c>
      <c r="AG1133" s="17" t="str">
        <f>IF($B1133&gt;$C$1,"",p_5*$R1132)</f>
        <v/>
      </c>
      <c r="AH1133" s="18" t="str">
        <f t="shared" si="441"/>
        <v/>
      </c>
      <c r="AI1133" s="72"/>
      <c r="AJ1133" s="73"/>
      <c r="AK1133" s="73"/>
      <c r="AL1133" s="72"/>
      <c r="AM1133" s="73"/>
      <c r="AN1133" s="73">
        <f t="shared" si="442"/>
        <v>518</v>
      </c>
      <c r="AO1133" s="19" t="str">
        <f t="shared" ca="1" si="443"/>
        <v>-</v>
      </c>
      <c r="AP1133" s="17" t="str">
        <f t="shared" ca="1" si="444"/>
        <v>-</v>
      </c>
      <c r="AQ1133" s="17" t="str">
        <f t="shared" ca="1" si="445"/>
        <v>-</v>
      </c>
      <c r="AR1133" s="66" t="str">
        <f t="shared" ca="1" si="446"/>
        <v>-</v>
      </c>
    </row>
    <row r="1134" spans="1:44" s="1" customFormat="1" ht="12" x14ac:dyDescent="0.35">
      <c r="A1134" s="84"/>
      <c r="B1134" s="40" t="str">
        <f t="shared" si="426"/>
        <v/>
      </c>
      <c r="C1134" s="41" t="str">
        <f t="shared" si="427"/>
        <v/>
      </c>
      <c r="D1134" s="28">
        <f>'I Disease Parameters'!$E$6/(1000*365)</f>
        <v>2.4383561643835616E-5</v>
      </c>
      <c r="E1134" s="28">
        <f>'I Disease Parameters'!$E$7/(1000*365)</f>
        <v>1.3698630136986302E-5</v>
      </c>
      <c r="F1134" s="27">
        <f>(1-'I Disease Parameters'!$E$8)/'I Disease Parameters'!$E$10</f>
        <v>0.16200000000000001</v>
      </c>
      <c r="G1134" s="27">
        <f>'I Disease Parameters'!$E$8/'I Disease Parameters'!$E$11</f>
        <v>3.7999999999999999E-2</v>
      </c>
      <c r="H1134" s="27">
        <f>1/'I Disease Parameters'!$E$12</f>
        <v>0.05</v>
      </c>
      <c r="I1134" s="27">
        <f>'I Disease Parameters'!$E$9/'I Disease Parameters'!$E$14</f>
        <v>0</v>
      </c>
      <c r="J1134" s="82">
        <f t="shared" si="447"/>
        <v>2.9622548171950012</v>
      </c>
      <c r="K1134" s="60">
        <f t="shared" si="448"/>
        <v>0.96147505943347544</v>
      </c>
      <c r="L1134" s="30">
        <f t="shared" si="449"/>
        <v>0.98499999999999999</v>
      </c>
      <c r="M1134" s="27">
        <f>J1134/'I Disease Parameters'!$E$12</f>
        <v>0.14811274085975007</v>
      </c>
      <c r="N1134" s="27">
        <f>K1134/'I Disease Parameters'!$E$13</f>
        <v>4.8073752971673774E-2</v>
      </c>
      <c r="O1134" s="27">
        <f>L1134/'I Disease Parameters'!$E$13</f>
        <v>4.9250000000000002E-2</v>
      </c>
      <c r="P1134" s="27">
        <f>(1-L1134)/'I Disease Parameters'!$E$13</f>
        <v>7.5000000000000067E-4</v>
      </c>
      <c r="Q1134" s="19" t="str">
        <f t="shared" si="428"/>
        <v/>
      </c>
      <c r="R1134" s="17" t="str">
        <f t="shared" si="429"/>
        <v/>
      </c>
      <c r="S1134" s="17" t="str">
        <f t="shared" si="430"/>
        <v/>
      </c>
      <c r="T1134" s="17" t="str">
        <f t="shared" si="431"/>
        <v/>
      </c>
      <c r="U1134" s="17" t="str">
        <f t="shared" si="432"/>
        <v/>
      </c>
      <c r="V1134" s="17" t="str">
        <f t="shared" si="433"/>
        <v/>
      </c>
      <c r="W1134" s="17" t="str">
        <f t="shared" si="434"/>
        <v/>
      </c>
      <c r="X1134" s="18" t="str">
        <f t="shared" si="425"/>
        <v/>
      </c>
      <c r="Y1134" s="17" t="str">
        <f t="shared" si="435"/>
        <v/>
      </c>
      <c r="Z1134" s="17" t="str">
        <f t="shared" si="436"/>
        <v/>
      </c>
      <c r="AA1134" s="17" t="str">
        <f t="shared" si="437"/>
        <v/>
      </c>
      <c r="AB1134" s="17" t="str">
        <f t="shared" si="438"/>
        <v/>
      </c>
      <c r="AC1134" s="17" t="str">
        <f t="shared" si="439"/>
        <v/>
      </c>
      <c r="AD1134" s="18" t="str">
        <f t="shared" si="440"/>
        <v/>
      </c>
      <c r="AE1134" s="19" t="str">
        <f>IF($B1134&gt;$C$1,"",p_2*$Q1133*($S1133/$W1133)+p_3*$Q1133*($T1133/$W1133))</f>
        <v/>
      </c>
      <c r="AF1134" s="17" t="str">
        <f>IF($B1134&gt;$C$1,"",p_4*$R1133)</f>
        <v/>
      </c>
      <c r="AG1134" s="17" t="str">
        <f>IF($B1134&gt;$C$1,"",p_5*$R1133)</f>
        <v/>
      </c>
      <c r="AH1134" s="18" t="str">
        <f t="shared" si="441"/>
        <v/>
      </c>
      <c r="AI1134" s="72"/>
      <c r="AJ1134" s="73"/>
      <c r="AK1134" s="73"/>
      <c r="AL1134" s="72"/>
      <c r="AM1134" s="73"/>
      <c r="AN1134" s="73">
        <f t="shared" si="442"/>
        <v>518</v>
      </c>
      <c r="AO1134" s="19" t="str">
        <f t="shared" ca="1" si="443"/>
        <v>-</v>
      </c>
      <c r="AP1134" s="17" t="str">
        <f t="shared" ca="1" si="444"/>
        <v>-</v>
      </c>
      <c r="AQ1134" s="17" t="str">
        <f t="shared" ca="1" si="445"/>
        <v>-</v>
      </c>
      <c r="AR1134" s="66" t="str">
        <f t="shared" ca="1" si="446"/>
        <v>-</v>
      </c>
    </row>
    <row r="1135" spans="1:44" s="1" customFormat="1" ht="12" x14ac:dyDescent="0.35">
      <c r="A1135" s="84"/>
      <c r="B1135" s="40" t="str">
        <f t="shared" si="426"/>
        <v/>
      </c>
      <c r="C1135" s="41" t="str">
        <f t="shared" si="427"/>
        <v/>
      </c>
      <c r="D1135" s="28">
        <f>'I Disease Parameters'!$E$6/(1000*365)</f>
        <v>2.4383561643835616E-5</v>
      </c>
      <c r="E1135" s="28">
        <f>'I Disease Parameters'!$E$7/(1000*365)</f>
        <v>1.3698630136986302E-5</v>
      </c>
      <c r="F1135" s="27">
        <f>(1-'I Disease Parameters'!$E$8)/'I Disease Parameters'!$E$10</f>
        <v>0.16200000000000001</v>
      </c>
      <c r="G1135" s="27">
        <f>'I Disease Parameters'!$E$8/'I Disease Parameters'!$E$11</f>
        <v>3.7999999999999999E-2</v>
      </c>
      <c r="H1135" s="27">
        <f>1/'I Disease Parameters'!$E$12</f>
        <v>0.05</v>
      </c>
      <c r="I1135" s="27">
        <f>'I Disease Parameters'!$E$9/'I Disease Parameters'!$E$14</f>
        <v>0</v>
      </c>
      <c r="J1135" s="82">
        <f t="shared" si="447"/>
        <v>2.9622548171950012</v>
      </c>
      <c r="K1135" s="60">
        <f t="shared" si="448"/>
        <v>0.96147505943347544</v>
      </c>
      <c r="L1135" s="30">
        <f t="shared" si="449"/>
        <v>0.98499999999999999</v>
      </c>
      <c r="M1135" s="27">
        <f>J1135/'I Disease Parameters'!$E$12</f>
        <v>0.14811274085975007</v>
      </c>
      <c r="N1135" s="27">
        <f>K1135/'I Disease Parameters'!$E$13</f>
        <v>4.8073752971673774E-2</v>
      </c>
      <c r="O1135" s="27">
        <f>L1135/'I Disease Parameters'!$E$13</f>
        <v>4.9250000000000002E-2</v>
      </c>
      <c r="P1135" s="27">
        <f>(1-L1135)/'I Disease Parameters'!$E$13</f>
        <v>7.5000000000000067E-4</v>
      </c>
      <c r="Q1135" s="19" t="str">
        <f t="shared" si="428"/>
        <v/>
      </c>
      <c r="R1135" s="17" t="str">
        <f t="shared" si="429"/>
        <v/>
      </c>
      <c r="S1135" s="17" t="str">
        <f t="shared" si="430"/>
        <v/>
      </c>
      <c r="T1135" s="17" t="str">
        <f t="shared" si="431"/>
        <v/>
      </c>
      <c r="U1135" s="17" t="str">
        <f t="shared" si="432"/>
        <v/>
      </c>
      <c r="V1135" s="17" t="str">
        <f t="shared" si="433"/>
        <v/>
      </c>
      <c r="W1135" s="17" t="str">
        <f t="shared" si="434"/>
        <v/>
      </c>
      <c r="X1135" s="18" t="str">
        <f t="shared" si="425"/>
        <v/>
      </c>
      <c r="Y1135" s="17" t="str">
        <f t="shared" si="435"/>
        <v/>
      </c>
      <c r="Z1135" s="17" t="str">
        <f t="shared" si="436"/>
        <v/>
      </c>
      <c r="AA1135" s="17" t="str">
        <f t="shared" si="437"/>
        <v/>
      </c>
      <c r="AB1135" s="17" t="str">
        <f t="shared" si="438"/>
        <v/>
      </c>
      <c r="AC1135" s="17" t="str">
        <f t="shared" si="439"/>
        <v/>
      </c>
      <c r="AD1135" s="18" t="str">
        <f t="shared" si="440"/>
        <v/>
      </c>
      <c r="AE1135" s="19" t="str">
        <f>IF($B1135&gt;$C$1,"",p_2*$Q1134*($S1134/$W1134)+p_3*$Q1134*($T1134/$W1134))</f>
        <v/>
      </c>
      <c r="AF1135" s="17" t="str">
        <f>IF($B1135&gt;$C$1,"",p_4*$R1134)</f>
        <v/>
      </c>
      <c r="AG1135" s="17" t="str">
        <f>IF($B1135&gt;$C$1,"",p_5*$R1134)</f>
        <v/>
      </c>
      <c r="AH1135" s="18" t="str">
        <f t="shared" si="441"/>
        <v/>
      </c>
      <c r="AI1135" s="72"/>
      <c r="AJ1135" s="73"/>
      <c r="AK1135" s="73"/>
      <c r="AL1135" s="72"/>
      <c r="AM1135" s="73"/>
      <c r="AN1135" s="73">
        <f t="shared" si="442"/>
        <v>518</v>
      </c>
      <c r="AO1135" s="19" t="str">
        <f t="shared" ca="1" si="443"/>
        <v>-</v>
      </c>
      <c r="AP1135" s="17" t="str">
        <f t="shared" ca="1" si="444"/>
        <v>-</v>
      </c>
      <c r="AQ1135" s="17" t="str">
        <f t="shared" ca="1" si="445"/>
        <v>-</v>
      </c>
      <c r="AR1135" s="66" t="str">
        <f t="shared" ca="1" si="446"/>
        <v>-</v>
      </c>
    </row>
    <row r="1136" spans="1:44" s="1" customFormat="1" ht="12" x14ac:dyDescent="0.35">
      <c r="A1136" s="84"/>
      <c r="B1136" s="40" t="str">
        <f t="shared" si="426"/>
        <v/>
      </c>
      <c r="C1136" s="41" t="str">
        <f t="shared" si="427"/>
        <v/>
      </c>
      <c r="D1136" s="28">
        <f>'I Disease Parameters'!$E$6/(1000*365)</f>
        <v>2.4383561643835616E-5</v>
      </c>
      <c r="E1136" s="28">
        <f>'I Disease Parameters'!$E$7/(1000*365)</f>
        <v>1.3698630136986302E-5</v>
      </c>
      <c r="F1136" s="27">
        <f>(1-'I Disease Parameters'!$E$8)/'I Disease Parameters'!$E$10</f>
        <v>0.16200000000000001</v>
      </c>
      <c r="G1136" s="27">
        <f>'I Disease Parameters'!$E$8/'I Disease Parameters'!$E$11</f>
        <v>3.7999999999999999E-2</v>
      </c>
      <c r="H1136" s="27">
        <f>1/'I Disease Parameters'!$E$12</f>
        <v>0.05</v>
      </c>
      <c r="I1136" s="27">
        <f>'I Disease Parameters'!$E$9/'I Disease Parameters'!$E$14</f>
        <v>0</v>
      </c>
      <c r="J1136" s="82">
        <f t="shared" si="447"/>
        <v>2.9622548171950012</v>
      </c>
      <c r="K1136" s="60">
        <f t="shared" si="448"/>
        <v>0.96147505943347544</v>
      </c>
      <c r="L1136" s="30">
        <f t="shared" si="449"/>
        <v>0.98499999999999999</v>
      </c>
      <c r="M1136" s="27">
        <f>J1136/'I Disease Parameters'!$E$12</f>
        <v>0.14811274085975007</v>
      </c>
      <c r="N1136" s="27">
        <f>K1136/'I Disease Parameters'!$E$13</f>
        <v>4.8073752971673774E-2</v>
      </c>
      <c r="O1136" s="27">
        <f>L1136/'I Disease Parameters'!$E$13</f>
        <v>4.9250000000000002E-2</v>
      </c>
      <c r="P1136" s="27">
        <f>(1-L1136)/'I Disease Parameters'!$E$13</f>
        <v>7.5000000000000067E-4</v>
      </c>
      <c r="Q1136" s="19" t="str">
        <f t="shared" si="428"/>
        <v/>
      </c>
      <c r="R1136" s="17" t="str">
        <f t="shared" si="429"/>
        <v/>
      </c>
      <c r="S1136" s="17" t="str">
        <f t="shared" si="430"/>
        <v/>
      </c>
      <c r="T1136" s="17" t="str">
        <f t="shared" si="431"/>
        <v/>
      </c>
      <c r="U1136" s="17" t="str">
        <f t="shared" si="432"/>
        <v/>
      </c>
      <c r="V1136" s="17" t="str">
        <f t="shared" si="433"/>
        <v/>
      </c>
      <c r="W1136" s="17" t="str">
        <f t="shared" si="434"/>
        <v/>
      </c>
      <c r="X1136" s="18" t="str">
        <f t="shared" si="425"/>
        <v/>
      </c>
      <c r="Y1136" s="17" t="str">
        <f t="shared" si="435"/>
        <v/>
      </c>
      <c r="Z1136" s="17" t="str">
        <f t="shared" si="436"/>
        <v/>
      </c>
      <c r="AA1136" s="17" t="str">
        <f t="shared" si="437"/>
        <v/>
      </c>
      <c r="AB1136" s="17" t="str">
        <f t="shared" si="438"/>
        <v/>
      </c>
      <c r="AC1136" s="17" t="str">
        <f t="shared" si="439"/>
        <v/>
      </c>
      <c r="AD1136" s="18" t="str">
        <f t="shared" si="440"/>
        <v/>
      </c>
      <c r="AE1136" s="19" t="str">
        <f>IF($B1136&gt;$C$1,"",p_2*$Q1135*($S1135/$W1135)+p_3*$Q1135*($T1135/$W1135))</f>
        <v/>
      </c>
      <c r="AF1136" s="17" t="str">
        <f>IF($B1136&gt;$C$1,"",p_4*$R1135)</f>
        <v/>
      </c>
      <c r="AG1136" s="17" t="str">
        <f>IF($B1136&gt;$C$1,"",p_5*$R1135)</f>
        <v/>
      </c>
      <c r="AH1136" s="18" t="str">
        <f t="shared" si="441"/>
        <v/>
      </c>
      <c r="AI1136" s="72"/>
      <c r="AJ1136" s="73"/>
      <c r="AK1136" s="73"/>
      <c r="AL1136" s="72"/>
      <c r="AM1136" s="73"/>
      <c r="AN1136" s="73">
        <f t="shared" si="442"/>
        <v>518</v>
      </c>
      <c r="AO1136" s="19" t="str">
        <f t="shared" ca="1" si="443"/>
        <v>-</v>
      </c>
      <c r="AP1136" s="17" t="str">
        <f t="shared" ca="1" si="444"/>
        <v>-</v>
      </c>
      <c r="AQ1136" s="17" t="str">
        <f t="shared" ca="1" si="445"/>
        <v>-</v>
      </c>
      <c r="AR1136" s="66" t="str">
        <f t="shared" ca="1" si="446"/>
        <v>-</v>
      </c>
    </row>
    <row r="1137" spans="1:44" s="1" customFormat="1" ht="12" x14ac:dyDescent="0.35">
      <c r="A1137" s="84"/>
      <c r="B1137" s="40" t="str">
        <f t="shared" si="426"/>
        <v/>
      </c>
      <c r="C1137" s="41" t="str">
        <f t="shared" si="427"/>
        <v/>
      </c>
      <c r="D1137" s="28">
        <f>'I Disease Parameters'!$E$6/(1000*365)</f>
        <v>2.4383561643835616E-5</v>
      </c>
      <c r="E1137" s="28">
        <f>'I Disease Parameters'!$E$7/(1000*365)</f>
        <v>1.3698630136986302E-5</v>
      </c>
      <c r="F1137" s="27">
        <f>(1-'I Disease Parameters'!$E$8)/'I Disease Parameters'!$E$10</f>
        <v>0.16200000000000001</v>
      </c>
      <c r="G1137" s="27">
        <f>'I Disease Parameters'!$E$8/'I Disease Parameters'!$E$11</f>
        <v>3.7999999999999999E-2</v>
      </c>
      <c r="H1137" s="27">
        <f>1/'I Disease Parameters'!$E$12</f>
        <v>0.05</v>
      </c>
      <c r="I1137" s="27">
        <f>'I Disease Parameters'!$E$9/'I Disease Parameters'!$E$14</f>
        <v>0</v>
      </c>
      <c r="J1137" s="82">
        <f t="shared" si="447"/>
        <v>2.9622548171950012</v>
      </c>
      <c r="K1137" s="60">
        <f t="shared" si="448"/>
        <v>0.96147505943347544</v>
      </c>
      <c r="L1137" s="30">
        <f t="shared" si="449"/>
        <v>0.98499999999999999</v>
      </c>
      <c r="M1137" s="27">
        <f>J1137/'I Disease Parameters'!$E$12</f>
        <v>0.14811274085975007</v>
      </c>
      <c r="N1137" s="27">
        <f>K1137/'I Disease Parameters'!$E$13</f>
        <v>4.8073752971673774E-2</v>
      </c>
      <c r="O1137" s="27">
        <f>L1137/'I Disease Parameters'!$E$13</f>
        <v>4.9250000000000002E-2</v>
      </c>
      <c r="P1137" s="27">
        <f>(1-L1137)/'I Disease Parameters'!$E$13</f>
        <v>7.5000000000000067E-4</v>
      </c>
      <c r="Q1137" s="19" t="str">
        <f t="shared" si="428"/>
        <v/>
      </c>
      <c r="R1137" s="17" t="str">
        <f t="shared" si="429"/>
        <v/>
      </c>
      <c r="S1137" s="17" t="str">
        <f t="shared" si="430"/>
        <v/>
      </c>
      <c r="T1137" s="17" t="str">
        <f t="shared" si="431"/>
        <v/>
      </c>
      <c r="U1137" s="17" t="str">
        <f t="shared" si="432"/>
        <v/>
      </c>
      <c r="V1137" s="17" t="str">
        <f t="shared" si="433"/>
        <v/>
      </c>
      <c r="W1137" s="17" t="str">
        <f t="shared" si="434"/>
        <v/>
      </c>
      <c r="X1137" s="18" t="str">
        <f t="shared" si="425"/>
        <v/>
      </c>
      <c r="Y1137" s="17" t="str">
        <f t="shared" si="435"/>
        <v/>
      </c>
      <c r="Z1137" s="17" t="str">
        <f t="shared" si="436"/>
        <v/>
      </c>
      <c r="AA1137" s="17" t="str">
        <f t="shared" si="437"/>
        <v/>
      </c>
      <c r="AB1137" s="17" t="str">
        <f t="shared" si="438"/>
        <v/>
      </c>
      <c r="AC1137" s="17" t="str">
        <f t="shared" si="439"/>
        <v/>
      </c>
      <c r="AD1137" s="18" t="str">
        <f t="shared" si="440"/>
        <v/>
      </c>
      <c r="AE1137" s="19" t="str">
        <f>IF($B1137&gt;$C$1,"",p_2*$Q1136*($S1136/$W1136)+p_3*$Q1136*($T1136/$W1136))</f>
        <v/>
      </c>
      <c r="AF1137" s="17" t="str">
        <f>IF($B1137&gt;$C$1,"",p_4*$R1136)</f>
        <v/>
      </c>
      <c r="AG1137" s="17" t="str">
        <f>IF($B1137&gt;$C$1,"",p_5*$R1136)</f>
        <v/>
      </c>
      <c r="AH1137" s="18" t="str">
        <f t="shared" si="441"/>
        <v/>
      </c>
      <c r="AI1137" s="72"/>
      <c r="AJ1137" s="73"/>
      <c r="AK1137" s="73"/>
      <c r="AL1137" s="72"/>
      <c r="AM1137" s="73"/>
      <c r="AN1137" s="73">
        <f t="shared" si="442"/>
        <v>518</v>
      </c>
      <c r="AO1137" s="19" t="str">
        <f t="shared" ca="1" si="443"/>
        <v>-</v>
      </c>
      <c r="AP1137" s="17" t="str">
        <f t="shared" ca="1" si="444"/>
        <v>-</v>
      </c>
      <c r="AQ1137" s="17" t="str">
        <f t="shared" ca="1" si="445"/>
        <v>-</v>
      </c>
      <c r="AR1137" s="66" t="str">
        <f t="shared" ca="1" si="446"/>
        <v>-</v>
      </c>
    </row>
    <row r="1138" spans="1:44" s="1" customFormat="1" ht="12" x14ac:dyDescent="0.35">
      <c r="A1138" s="84"/>
      <c r="B1138" s="40" t="str">
        <f t="shared" si="426"/>
        <v/>
      </c>
      <c r="C1138" s="41" t="str">
        <f t="shared" si="427"/>
        <v/>
      </c>
      <c r="D1138" s="28">
        <f>'I Disease Parameters'!$E$6/(1000*365)</f>
        <v>2.4383561643835616E-5</v>
      </c>
      <c r="E1138" s="28">
        <f>'I Disease Parameters'!$E$7/(1000*365)</f>
        <v>1.3698630136986302E-5</v>
      </c>
      <c r="F1138" s="27">
        <f>(1-'I Disease Parameters'!$E$8)/'I Disease Parameters'!$E$10</f>
        <v>0.16200000000000001</v>
      </c>
      <c r="G1138" s="27">
        <f>'I Disease Parameters'!$E$8/'I Disease Parameters'!$E$11</f>
        <v>3.7999999999999999E-2</v>
      </c>
      <c r="H1138" s="27">
        <f>1/'I Disease Parameters'!$E$12</f>
        <v>0.05</v>
      </c>
      <c r="I1138" s="27">
        <f>'I Disease Parameters'!$E$9/'I Disease Parameters'!$E$14</f>
        <v>0</v>
      </c>
      <c r="J1138" s="82">
        <f t="shared" si="447"/>
        <v>2.9622548171950012</v>
      </c>
      <c r="K1138" s="60">
        <f t="shared" si="448"/>
        <v>0.96147505943347544</v>
      </c>
      <c r="L1138" s="30">
        <f t="shared" si="449"/>
        <v>0.98499999999999999</v>
      </c>
      <c r="M1138" s="27">
        <f>J1138/'I Disease Parameters'!$E$12</f>
        <v>0.14811274085975007</v>
      </c>
      <c r="N1138" s="27">
        <f>K1138/'I Disease Parameters'!$E$13</f>
        <v>4.8073752971673774E-2</v>
      </c>
      <c r="O1138" s="27">
        <f>L1138/'I Disease Parameters'!$E$13</f>
        <v>4.9250000000000002E-2</v>
      </c>
      <c r="P1138" s="27">
        <f>(1-L1138)/'I Disease Parameters'!$E$13</f>
        <v>7.5000000000000067E-4</v>
      </c>
      <c r="Q1138" s="19" t="str">
        <f t="shared" si="428"/>
        <v/>
      </c>
      <c r="R1138" s="17" t="str">
        <f t="shared" si="429"/>
        <v/>
      </c>
      <c r="S1138" s="17" t="str">
        <f t="shared" si="430"/>
        <v/>
      </c>
      <c r="T1138" s="17" t="str">
        <f t="shared" si="431"/>
        <v/>
      </c>
      <c r="U1138" s="17" t="str">
        <f t="shared" si="432"/>
        <v/>
      </c>
      <c r="V1138" s="17" t="str">
        <f t="shared" si="433"/>
        <v/>
      </c>
      <c r="W1138" s="17" t="str">
        <f t="shared" si="434"/>
        <v/>
      </c>
      <c r="X1138" s="18" t="str">
        <f t="shared" si="425"/>
        <v/>
      </c>
      <c r="Y1138" s="17" t="str">
        <f t="shared" si="435"/>
        <v/>
      </c>
      <c r="Z1138" s="17" t="str">
        <f t="shared" si="436"/>
        <v/>
      </c>
      <c r="AA1138" s="17" t="str">
        <f t="shared" si="437"/>
        <v/>
      </c>
      <c r="AB1138" s="17" t="str">
        <f t="shared" si="438"/>
        <v/>
      </c>
      <c r="AC1138" s="17" t="str">
        <f t="shared" si="439"/>
        <v/>
      </c>
      <c r="AD1138" s="18" t="str">
        <f t="shared" si="440"/>
        <v/>
      </c>
      <c r="AE1138" s="19" t="str">
        <f>IF($B1138&gt;$C$1,"",p_2*$Q1137*($S1137/$W1137)+p_3*$Q1137*($T1137/$W1137))</f>
        <v/>
      </c>
      <c r="AF1138" s="17" t="str">
        <f>IF($B1138&gt;$C$1,"",p_4*$R1137)</f>
        <v/>
      </c>
      <c r="AG1138" s="17" t="str">
        <f>IF($B1138&gt;$C$1,"",p_5*$R1137)</f>
        <v/>
      </c>
      <c r="AH1138" s="18" t="str">
        <f t="shared" si="441"/>
        <v/>
      </c>
      <c r="AI1138" s="72"/>
      <c r="AJ1138" s="73"/>
      <c r="AK1138" s="73"/>
      <c r="AL1138" s="72"/>
      <c r="AM1138" s="73"/>
      <c r="AN1138" s="73">
        <f t="shared" si="442"/>
        <v>518</v>
      </c>
      <c r="AO1138" s="19" t="str">
        <f t="shared" ca="1" si="443"/>
        <v>-</v>
      </c>
      <c r="AP1138" s="17" t="str">
        <f t="shared" ca="1" si="444"/>
        <v>-</v>
      </c>
      <c r="AQ1138" s="17" t="str">
        <f t="shared" ca="1" si="445"/>
        <v>-</v>
      </c>
      <c r="AR1138" s="66" t="str">
        <f t="shared" ca="1" si="446"/>
        <v>-</v>
      </c>
    </row>
    <row r="1139" spans="1:44" s="1" customFormat="1" ht="12" x14ac:dyDescent="0.35">
      <c r="A1139" s="84"/>
      <c r="B1139" s="40" t="str">
        <f t="shared" si="426"/>
        <v/>
      </c>
      <c r="C1139" s="41" t="str">
        <f t="shared" si="427"/>
        <v/>
      </c>
      <c r="D1139" s="28">
        <f>'I Disease Parameters'!$E$6/(1000*365)</f>
        <v>2.4383561643835616E-5</v>
      </c>
      <c r="E1139" s="28">
        <f>'I Disease Parameters'!$E$7/(1000*365)</f>
        <v>1.3698630136986302E-5</v>
      </c>
      <c r="F1139" s="27">
        <f>(1-'I Disease Parameters'!$E$8)/'I Disease Parameters'!$E$10</f>
        <v>0.16200000000000001</v>
      </c>
      <c r="G1139" s="27">
        <f>'I Disease Parameters'!$E$8/'I Disease Parameters'!$E$11</f>
        <v>3.7999999999999999E-2</v>
      </c>
      <c r="H1139" s="27">
        <f>1/'I Disease Parameters'!$E$12</f>
        <v>0.05</v>
      </c>
      <c r="I1139" s="27">
        <f>'I Disease Parameters'!$E$9/'I Disease Parameters'!$E$14</f>
        <v>0</v>
      </c>
      <c r="J1139" s="82">
        <f t="shared" si="447"/>
        <v>2.9622548171950012</v>
      </c>
      <c r="K1139" s="60">
        <f t="shared" si="448"/>
        <v>0.96147505943347544</v>
      </c>
      <c r="L1139" s="30">
        <f t="shared" si="449"/>
        <v>0.98499999999999999</v>
      </c>
      <c r="M1139" s="27">
        <f>J1139/'I Disease Parameters'!$E$12</f>
        <v>0.14811274085975007</v>
      </c>
      <c r="N1139" s="27">
        <f>K1139/'I Disease Parameters'!$E$13</f>
        <v>4.8073752971673774E-2</v>
      </c>
      <c r="O1139" s="27">
        <f>L1139/'I Disease Parameters'!$E$13</f>
        <v>4.9250000000000002E-2</v>
      </c>
      <c r="P1139" s="27">
        <f>(1-L1139)/'I Disease Parameters'!$E$13</f>
        <v>7.5000000000000067E-4</v>
      </c>
      <c r="Q1139" s="19" t="str">
        <f t="shared" si="428"/>
        <v/>
      </c>
      <c r="R1139" s="17" t="str">
        <f t="shared" si="429"/>
        <v/>
      </c>
      <c r="S1139" s="17" t="str">
        <f t="shared" si="430"/>
        <v/>
      </c>
      <c r="T1139" s="17" t="str">
        <f t="shared" si="431"/>
        <v/>
      </c>
      <c r="U1139" s="17" t="str">
        <f t="shared" si="432"/>
        <v/>
      </c>
      <c r="V1139" s="17" t="str">
        <f t="shared" si="433"/>
        <v/>
      </c>
      <c r="W1139" s="17" t="str">
        <f t="shared" si="434"/>
        <v/>
      </c>
      <c r="X1139" s="18" t="str">
        <f t="shared" si="425"/>
        <v/>
      </c>
      <c r="Y1139" s="17" t="str">
        <f t="shared" si="435"/>
        <v/>
      </c>
      <c r="Z1139" s="17" t="str">
        <f t="shared" si="436"/>
        <v/>
      </c>
      <c r="AA1139" s="17" t="str">
        <f t="shared" si="437"/>
        <v/>
      </c>
      <c r="AB1139" s="17" t="str">
        <f t="shared" si="438"/>
        <v/>
      </c>
      <c r="AC1139" s="17" t="str">
        <f t="shared" si="439"/>
        <v/>
      </c>
      <c r="AD1139" s="18" t="str">
        <f t="shared" si="440"/>
        <v/>
      </c>
      <c r="AE1139" s="19" t="str">
        <f>IF($B1139&gt;$C$1,"",p_2*$Q1138*($S1138/$W1138)+p_3*$Q1138*($T1138/$W1138))</f>
        <v/>
      </c>
      <c r="AF1139" s="17" t="str">
        <f>IF($B1139&gt;$C$1,"",p_4*$R1138)</f>
        <v/>
      </c>
      <c r="AG1139" s="17" t="str">
        <f>IF($B1139&gt;$C$1,"",p_5*$R1138)</f>
        <v/>
      </c>
      <c r="AH1139" s="18" t="str">
        <f t="shared" si="441"/>
        <v/>
      </c>
      <c r="AI1139" s="72"/>
      <c r="AJ1139" s="73"/>
      <c r="AK1139" s="73"/>
      <c r="AL1139" s="72"/>
      <c r="AM1139" s="73"/>
      <c r="AN1139" s="73">
        <f t="shared" si="442"/>
        <v>518</v>
      </c>
      <c r="AO1139" s="19" t="str">
        <f t="shared" ca="1" si="443"/>
        <v>-</v>
      </c>
      <c r="AP1139" s="17" t="str">
        <f t="shared" ca="1" si="444"/>
        <v>-</v>
      </c>
      <c r="AQ1139" s="17" t="str">
        <f t="shared" ca="1" si="445"/>
        <v>-</v>
      </c>
      <c r="AR1139" s="66" t="str">
        <f t="shared" ca="1" si="446"/>
        <v>-</v>
      </c>
    </row>
    <row r="1140" spans="1:44" s="1" customFormat="1" ht="12" x14ac:dyDescent="0.35">
      <c r="A1140" s="84"/>
      <c r="B1140" s="40" t="str">
        <f t="shared" si="426"/>
        <v/>
      </c>
      <c r="C1140" s="41" t="str">
        <f t="shared" si="427"/>
        <v/>
      </c>
      <c r="D1140" s="28">
        <f>'I Disease Parameters'!$E$6/(1000*365)</f>
        <v>2.4383561643835616E-5</v>
      </c>
      <c r="E1140" s="28">
        <f>'I Disease Parameters'!$E$7/(1000*365)</f>
        <v>1.3698630136986302E-5</v>
      </c>
      <c r="F1140" s="27">
        <f>(1-'I Disease Parameters'!$E$8)/'I Disease Parameters'!$E$10</f>
        <v>0.16200000000000001</v>
      </c>
      <c r="G1140" s="27">
        <f>'I Disease Parameters'!$E$8/'I Disease Parameters'!$E$11</f>
        <v>3.7999999999999999E-2</v>
      </c>
      <c r="H1140" s="27">
        <f>1/'I Disease Parameters'!$E$12</f>
        <v>0.05</v>
      </c>
      <c r="I1140" s="27">
        <f>'I Disease Parameters'!$E$9/'I Disease Parameters'!$E$14</f>
        <v>0</v>
      </c>
      <c r="J1140" s="82">
        <f t="shared" si="447"/>
        <v>2.9622548171950012</v>
      </c>
      <c r="K1140" s="60">
        <f t="shared" si="448"/>
        <v>0.96147505943347544</v>
      </c>
      <c r="L1140" s="30">
        <f t="shared" si="449"/>
        <v>0.98499999999999999</v>
      </c>
      <c r="M1140" s="27">
        <f>J1140/'I Disease Parameters'!$E$12</f>
        <v>0.14811274085975007</v>
      </c>
      <c r="N1140" s="27">
        <f>K1140/'I Disease Parameters'!$E$13</f>
        <v>4.8073752971673774E-2</v>
      </c>
      <c r="O1140" s="27">
        <f>L1140/'I Disease Parameters'!$E$13</f>
        <v>4.9250000000000002E-2</v>
      </c>
      <c r="P1140" s="27">
        <f>(1-L1140)/'I Disease Parameters'!$E$13</f>
        <v>7.5000000000000067E-4</v>
      </c>
      <c r="Q1140" s="19" t="str">
        <f t="shared" si="428"/>
        <v/>
      </c>
      <c r="R1140" s="17" t="str">
        <f t="shared" si="429"/>
        <v/>
      </c>
      <c r="S1140" s="17" t="str">
        <f t="shared" si="430"/>
        <v/>
      </c>
      <c r="T1140" s="17" t="str">
        <f t="shared" si="431"/>
        <v/>
      </c>
      <c r="U1140" s="17" t="str">
        <f t="shared" si="432"/>
        <v/>
      </c>
      <c r="V1140" s="17" t="str">
        <f t="shared" si="433"/>
        <v/>
      </c>
      <c r="W1140" s="17" t="str">
        <f t="shared" si="434"/>
        <v/>
      </c>
      <c r="X1140" s="18" t="str">
        <f t="shared" si="425"/>
        <v/>
      </c>
      <c r="Y1140" s="17" t="str">
        <f t="shared" si="435"/>
        <v/>
      </c>
      <c r="Z1140" s="17" t="str">
        <f t="shared" si="436"/>
        <v/>
      </c>
      <c r="AA1140" s="17" t="str">
        <f t="shared" si="437"/>
        <v/>
      </c>
      <c r="AB1140" s="17" t="str">
        <f t="shared" si="438"/>
        <v/>
      </c>
      <c r="AC1140" s="17" t="str">
        <f t="shared" si="439"/>
        <v/>
      </c>
      <c r="AD1140" s="18" t="str">
        <f t="shared" si="440"/>
        <v/>
      </c>
      <c r="AE1140" s="19" t="str">
        <f>IF($B1140&gt;$C$1,"",p_2*$Q1139*($S1139/$W1139)+p_3*$Q1139*($T1139/$W1139))</f>
        <v/>
      </c>
      <c r="AF1140" s="17" t="str">
        <f>IF($B1140&gt;$C$1,"",p_4*$R1139)</f>
        <v/>
      </c>
      <c r="AG1140" s="17" t="str">
        <f>IF($B1140&gt;$C$1,"",p_5*$R1139)</f>
        <v/>
      </c>
      <c r="AH1140" s="18" t="str">
        <f t="shared" si="441"/>
        <v/>
      </c>
      <c r="AI1140" s="72"/>
      <c r="AJ1140" s="73"/>
      <c r="AK1140" s="73"/>
      <c r="AL1140" s="72"/>
      <c r="AM1140" s="73"/>
      <c r="AN1140" s="73">
        <f t="shared" si="442"/>
        <v>518</v>
      </c>
      <c r="AO1140" s="19" t="str">
        <f t="shared" ca="1" si="443"/>
        <v>-</v>
      </c>
      <c r="AP1140" s="17" t="str">
        <f t="shared" ca="1" si="444"/>
        <v>-</v>
      </c>
      <c r="AQ1140" s="17" t="str">
        <f t="shared" ca="1" si="445"/>
        <v>-</v>
      </c>
      <c r="AR1140" s="66" t="str">
        <f t="shared" ca="1" si="446"/>
        <v>-</v>
      </c>
    </row>
    <row r="1141" spans="1:44" s="1" customFormat="1" ht="12" x14ac:dyDescent="0.35">
      <c r="A1141" s="84"/>
      <c r="B1141" s="40" t="str">
        <f t="shared" si="426"/>
        <v/>
      </c>
      <c r="C1141" s="41" t="str">
        <f t="shared" si="427"/>
        <v/>
      </c>
      <c r="D1141" s="28">
        <f>'I Disease Parameters'!$E$6/(1000*365)</f>
        <v>2.4383561643835616E-5</v>
      </c>
      <c r="E1141" s="28">
        <f>'I Disease Parameters'!$E$7/(1000*365)</f>
        <v>1.3698630136986302E-5</v>
      </c>
      <c r="F1141" s="27">
        <f>(1-'I Disease Parameters'!$E$8)/'I Disease Parameters'!$E$10</f>
        <v>0.16200000000000001</v>
      </c>
      <c r="G1141" s="27">
        <f>'I Disease Parameters'!$E$8/'I Disease Parameters'!$E$11</f>
        <v>3.7999999999999999E-2</v>
      </c>
      <c r="H1141" s="27">
        <f>1/'I Disease Parameters'!$E$12</f>
        <v>0.05</v>
      </c>
      <c r="I1141" s="27">
        <f>'I Disease Parameters'!$E$9/'I Disease Parameters'!$E$14</f>
        <v>0</v>
      </c>
      <c r="J1141" s="82">
        <f t="shared" si="447"/>
        <v>2.9622548171950012</v>
      </c>
      <c r="K1141" s="60">
        <f t="shared" si="448"/>
        <v>0.96147505943347544</v>
      </c>
      <c r="L1141" s="30">
        <f t="shared" si="449"/>
        <v>0.98499999999999999</v>
      </c>
      <c r="M1141" s="27">
        <f>J1141/'I Disease Parameters'!$E$12</f>
        <v>0.14811274085975007</v>
      </c>
      <c r="N1141" s="27">
        <f>K1141/'I Disease Parameters'!$E$13</f>
        <v>4.8073752971673774E-2</v>
      </c>
      <c r="O1141" s="27">
        <f>L1141/'I Disease Parameters'!$E$13</f>
        <v>4.9250000000000002E-2</v>
      </c>
      <c r="P1141" s="27">
        <f>(1-L1141)/'I Disease Parameters'!$E$13</f>
        <v>7.5000000000000067E-4</v>
      </c>
      <c r="Q1141" s="19" t="str">
        <f t="shared" si="428"/>
        <v/>
      </c>
      <c r="R1141" s="17" t="str">
        <f t="shared" si="429"/>
        <v/>
      </c>
      <c r="S1141" s="17" t="str">
        <f t="shared" si="430"/>
        <v/>
      </c>
      <c r="T1141" s="17" t="str">
        <f t="shared" si="431"/>
        <v/>
      </c>
      <c r="U1141" s="17" t="str">
        <f t="shared" si="432"/>
        <v/>
      </c>
      <c r="V1141" s="17" t="str">
        <f t="shared" si="433"/>
        <v/>
      </c>
      <c r="W1141" s="17" t="str">
        <f t="shared" si="434"/>
        <v/>
      </c>
      <c r="X1141" s="18" t="str">
        <f t="shared" si="425"/>
        <v/>
      </c>
      <c r="Y1141" s="17" t="str">
        <f t="shared" si="435"/>
        <v/>
      </c>
      <c r="Z1141" s="17" t="str">
        <f t="shared" si="436"/>
        <v/>
      </c>
      <c r="AA1141" s="17" t="str">
        <f t="shared" si="437"/>
        <v/>
      </c>
      <c r="AB1141" s="17" t="str">
        <f t="shared" si="438"/>
        <v/>
      </c>
      <c r="AC1141" s="17" t="str">
        <f t="shared" si="439"/>
        <v/>
      </c>
      <c r="AD1141" s="18" t="str">
        <f t="shared" si="440"/>
        <v/>
      </c>
      <c r="AE1141" s="19" t="str">
        <f>IF($B1141&gt;$C$1,"",p_2*$Q1140*($S1140/$W1140)+p_3*$Q1140*($T1140/$W1140))</f>
        <v/>
      </c>
      <c r="AF1141" s="17" t="str">
        <f>IF($B1141&gt;$C$1,"",p_4*$R1140)</f>
        <v/>
      </c>
      <c r="AG1141" s="17" t="str">
        <f>IF($B1141&gt;$C$1,"",p_5*$R1140)</f>
        <v/>
      </c>
      <c r="AH1141" s="18" t="str">
        <f t="shared" si="441"/>
        <v/>
      </c>
      <c r="AI1141" s="72"/>
      <c r="AJ1141" s="73"/>
      <c r="AK1141" s="73"/>
      <c r="AL1141" s="72"/>
      <c r="AM1141" s="73"/>
      <c r="AN1141" s="73">
        <f t="shared" si="442"/>
        <v>518</v>
      </c>
      <c r="AO1141" s="19" t="str">
        <f t="shared" ca="1" si="443"/>
        <v>-</v>
      </c>
      <c r="AP1141" s="17" t="str">
        <f t="shared" ca="1" si="444"/>
        <v>-</v>
      </c>
      <c r="AQ1141" s="17" t="str">
        <f t="shared" ca="1" si="445"/>
        <v>-</v>
      </c>
      <c r="AR1141" s="66" t="str">
        <f t="shared" ca="1" si="446"/>
        <v>-</v>
      </c>
    </row>
    <row r="1142" spans="1:44" s="1" customFormat="1" ht="12" x14ac:dyDescent="0.35">
      <c r="A1142" s="84"/>
      <c r="B1142" s="40" t="str">
        <f t="shared" si="426"/>
        <v/>
      </c>
      <c r="C1142" s="41" t="str">
        <f t="shared" si="427"/>
        <v/>
      </c>
      <c r="D1142" s="28">
        <f>'I Disease Parameters'!$E$6/(1000*365)</f>
        <v>2.4383561643835616E-5</v>
      </c>
      <c r="E1142" s="28">
        <f>'I Disease Parameters'!$E$7/(1000*365)</f>
        <v>1.3698630136986302E-5</v>
      </c>
      <c r="F1142" s="27">
        <f>(1-'I Disease Parameters'!$E$8)/'I Disease Parameters'!$E$10</f>
        <v>0.16200000000000001</v>
      </c>
      <c r="G1142" s="27">
        <f>'I Disease Parameters'!$E$8/'I Disease Parameters'!$E$11</f>
        <v>3.7999999999999999E-2</v>
      </c>
      <c r="H1142" s="27">
        <f>1/'I Disease Parameters'!$E$12</f>
        <v>0.05</v>
      </c>
      <c r="I1142" s="27">
        <f>'I Disease Parameters'!$E$9/'I Disease Parameters'!$E$14</f>
        <v>0</v>
      </c>
      <c r="J1142" s="82">
        <f t="shared" si="447"/>
        <v>2.9622548171950012</v>
      </c>
      <c r="K1142" s="60">
        <f t="shared" si="448"/>
        <v>0.96147505943347544</v>
      </c>
      <c r="L1142" s="30">
        <f t="shared" si="449"/>
        <v>0.98499999999999999</v>
      </c>
      <c r="M1142" s="27">
        <f>J1142/'I Disease Parameters'!$E$12</f>
        <v>0.14811274085975007</v>
      </c>
      <c r="N1142" s="27">
        <f>K1142/'I Disease Parameters'!$E$13</f>
        <v>4.8073752971673774E-2</v>
      </c>
      <c r="O1142" s="27">
        <f>L1142/'I Disease Parameters'!$E$13</f>
        <v>4.9250000000000002E-2</v>
      </c>
      <c r="P1142" s="27">
        <f>(1-L1142)/'I Disease Parameters'!$E$13</f>
        <v>7.5000000000000067E-4</v>
      </c>
      <c r="Q1142" s="19" t="str">
        <f t="shared" si="428"/>
        <v/>
      </c>
      <c r="R1142" s="17" t="str">
        <f t="shared" si="429"/>
        <v/>
      </c>
      <c r="S1142" s="17" t="str">
        <f t="shared" si="430"/>
        <v/>
      </c>
      <c r="T1142" s="17" t="str">
        <f t="shared" si="431"/>
        <v/>
      </c>
      <c r="U1142" s="17" t="str">
        <f t="shared" si="432"/>
        <v/>
      </c>
      <c r="V1142" s="17" t="str">
        <f t="shared" si="433"/>
        <v/>
      </c>
      <c r="W1142" s="17" t="str">
        <f t="shared" si="434"/>
        <v/>
      </c>
      <c r="X1142" s="18" t="str">
        <f t="shared" si="425"/>
        <v/>
      </c>
      <c r="Y1142" s="17" t="str">
        <f t="shared" si="435"/>
        <v/>
      </c>
      <c r="Z1142" s="17" t="str">
        <f t="shared" si="436"/>
        <v/>
      </c>
      <c r="AA1142" s="17" t="str">
        <f t="shared" si="437"/>
        <v/>
      </c>
      <c r="AB1142" s="17" t="str">
        <f t="shared" si="438"/>
        <v/>
      </c>
      <c r="AC1142" s="17" t="str">
        <f t="shared" si="439"/>
        <v/>
      </c>
      <c r="AD1142" s="18" t="str">
        <f t="shared" si="440"/>
        <v/>
      </c>
      <c r="AE1142" s="19" t="str">
        <f>IF($B1142&gt;$C$1,"",p_2*$Q1141*($S1141/$W1141)+p_3*$Q1141*($T1141/$W1141))</f>
        <v/>
      </c>
      <c r="AF1142" s="17" t="str">
        <f>IF($B1142&gt;$C$1,"",p_4*$R1141)</f>
        <v/>
      </c>
      <c r="AG1142" s="17" t="str">
        <f>IF($B1142&gt;$C$1,"",p_5*$R1141)</f>
        <v/>
      </c>
      <c r="AH1142" s="18" t="str">
        <f t="shared" si="441"/>
        <v/>
      </c>
      <c r="AI1142" s="72"/>
      <c r="AJ1142" s="73"/>
      <c r="AK1142" s="73"/>
      <c r="AL1142" s="72"/>
      <c r="AM1142" s="73"/>
      <c r="AN1142" s="73">
        <f t="shared" si="442"/>
        <v>518</v>
      </c>
      <c r="AO1142" s="19" t="str">
        <f t="shared" ca="1" si="443"/>
        <v>-</v>
      </c>
      <c r="AP1142" s="17" t="str">
        <f t="shared" ca="1" si="444"/>
        <v>-</v>
      </c>
      <c r="AQ1142" s="17" t="str">
        <f t="shared" ca="1" si="445"/>
        <v>-</v>
      </c>
      <c r="AR1142" s="66" t="str">
        <f t="shared" ca="1" si="446"/>
        <v>-</v>
      </c>
    </row>
    <row r="1143" spans="1:44" s="1" customFormat="1" ht="12" x14ac:dyDescent="0.35">
      <c r="A1143" s="84"/>
      <c r="B1143" s="40" t="str">
        <f t="shared" si="426"/>
        <v/>
      </c>
      <c r="C1143" s="41" t="str">
        <f t="shared" si="427"/>
        <v/>
      </c>
      <c r="D1143" s="28">
        <f>'I Disease Parameters'!$E$6/(1000*365)</f>
        <v>2.4383561643835616E-5</v>
      </c>
      <c r="E1143" s="28">
        <f>'I Disease Parameters'!$E$7/(1000*365)</f>
        <v>1.3698630136986302E-5</v>
      </c>
      <c r="F1143" s="27">
        <f>(1-'I Disease Parameters'!$E$8)/'I Disease Parameters'!$E$10</f>
        <v>0.16200000000000001</v>
      </c>
      <c r="G1143" s="27">
        <f>'I Disease Parameters'!$E$8/'I Disease Parameters'!$E$11</f>
        <v>3.7999999999999999E-2</v>
      </c>
      <c r="H1143" s="27">
        <f>1/'I Disease Parameters'!$E$12</f>
        <v>0.05</v>
      </c>
      <c r="I1143" s="27">
        <f>'I Disease Parameters'!$E$9/'I Disease Parameters'!$E$14</f>
        <v>0</v>
      </c>
      <c r="J1143" s="82">
        <f t="shared" si="447"/>
        <v>2.9622548171950012</v>
      </c>
      <c r="K1143" s="60">
        <f t="shared" si="448"/>
        <v>0.96147505943347544</v>
      </c>
      <c r="L1143" s="30">
        <f t="shared" si="449"/>
        <v>0.98499999999999999</v>
      </c>
      <c r="M1143" s="27">
        <f>J1143/'I Disease Parameters'!$E$12</f>
        <v>0.14811274085975007</v>
      </c>
      <c r="N1143" s="27">
        <f>K1143/'I Disease Parameters'!$E$13</f>
        <v>4.8073752971673774E-2</v>
      </c>
      <c r="O1143" s="27">
        <f>L1143/'I Disease Parameters'!$E$13</f>
        <v>4.9250000000000002E-2</v>
      </c>
      <c r="P1143" s="27">
        <f>(1-L1143)/'I Disease Parameters'!$E$13</f>
        <v>7.5000000000000067E-4</v>
      </c>
      <c r="Q1143" s="19" t="str">
        <f t="shared" si="428"/>
        <v/>
      </c>
      <c r="R1143" s="17" t="str">
        <f t="shared" si="429"/>
        <v/>
      </c>
      <c r="S1143" s="17" t="str">
        <f t="shared" si="430"/>
        <v/>
      </c>
      <c r="T1143" s="17" t="str">
        <f t="shared" si="431"/>
        <v/>
      </c>
      <c r="U1143" s="17" t="str">
        <f t="shared" si="432"/>
        <v/>
      </c>
      <c r="V1143" s="17" t="str">
        <f t="shared" si="433"/>
        <v/>
      </c>
      <c r="W1143" s="17" t="str">
        <f t="shared" si="434"/>
        <v/>
      </c>
      <c r="X1143" s="18" t="str">
        <f t="shared" si="425"/>
        <v/>
      </c>
      <c r="Y1143" s="17" t="str">
        <f t="shared" si="435"/>
        <v/>
      </c>
      <c r="Z1143" s="17" t="str">
        <f t="shared" si="436"/>
        <v/>
      </c>
      <c r="AA1143" s="17" t="str">
        <f t="shared" si="437"/>
        <v/>
      </c>
      <c r="AB1143" s="17" t="str">
        <f t="shared" si="438"/>
        <v/>
      </c>
      <c r="AC1143" s="17" t="str">
        <f t="shared" si="439"/>
        <v/>
      </c>
      <c r="AD1143" s="18" t="str">
        <f t="shared" si="440"/>
        <v/>
      </c>
      <c r="AE1143" s="19" t="str">
        <f>IF($B1143&gt;$C$1,"",p_2*$Q1142*($S1142/$W1142)+p_3*$Q1142*($T1142/$W1142))</f>
        <v/>
      </c>
      <c r="AF1143" s="17" t="str">
        <f>IF($B1143&gt;$C$1,"",p_4*$R1142)</f>
        <v/>
      </c>
      <c r="AG1143" s="17" t="str">
        <f>IF($B1143&gt;$C$1,"",p_5*$R1142)</f>
        <v/>
      </c>
      <c r="AH1143" s="18" t="str">
        <f t="shared" si="441"/>
        <v/>
      </c>
      <c r="AI1143" s="72"/>
      <c r="AJ1143" s="73"/>
      <c r="AK1143" s="73"/>
      <c r="AL1143" s="72"/>
      <c r="AM1143" s="73"/>
      <c r="AN1143" s="73">
        <f t="shared" si="442"/>
        <v>518</v>
      </c>
      <c r="AO1143" s="19" t="str">
        <f t="shared" ca="1" si="443"/>
        <v>-</v>
      </c>
      <c r="AP1143" s="17" t="str">
        <f t="shared" ca="1" si="444"/>
        <v>-</v>
      </c>
      <c r="AQ1143" s="17" t="str">
        <f t="shared" ca="1" si="445"/>
        <v>-</v>
      </c>
      <c r="AR1143" s="66" t="str">
        <f t="shared" ca="1" si="446"/>
        <v>-</v>
      </c>
    </row>
    <row r="1144" spans="1:44" s="1" customFormat="1" ht="12" x14ac:dyDescent="0.35">
      <c r="A1144" s="84"/>
      <c r="B1144" s="40" t="str">
        <f t="shared" si="426"/>
        <v/>
      </c>
      <c r="C1144" s="41" t="str">
        <f t="shared" si="427"/>
        <v/>
      </c>
      <c r="D1144" s="28">
        <f>'I Disease Parameters'!$E$6/(1000*365)</f>
        <v>2.4383561643835616E-5</v>
      </c>
      <c r="E1144" s="28">
        <f>'I Disease Parameters'!$E$7/(1000*365)</f>
        <v>1.3698630136986302E-5</v>
      </c>
      <c r="F1144" s="27">
        <f>(1-'I Disease Parameters'!$E$8)/'I Disease Parameters'!$E$10</f>
        <v>0.16200000000000001</v>
      </c>
      <c r="G1144" s="27">
        <f>'I Disease Parameters'!$E$8/'I Disease Parameters'!$E$11</f>
        <v>3.7999999999999999E-2</v>
      </c>
      <c r="H1144" s="27">
        <f>1/'I Disease Parameters'!$E$12</f>
        <v>0.05</v>
      </c>
      <c r="I1144" s="27">
        <f>'I Disease Parameters'!$E$9/'I Disease Parameters'!$E$14</f>
        <v>0</v>
      </c>
      <c r="J1144" s="82">
        <f t="shared" si="447"/>
        <v>2.9622548171950012</v>
      </c>
      <c r="K1144" s="60">
        <f t="shared" si="448"/>
        <v>0.96147505943347544</v>
      </c>
      <c r="L1144" s="30">
        <f t="shared" si="449"/>
        <v>0.98499999999999999</v>
      </c>
      <c r="M1144" s="27">
        <f>J1144/'I Disease Parameters'!$E$12</f>
        <v>0.14811274085975007</v>
      </c>
      <c r="N1144" s="27">
        <f>K1144/'I Disease Parameters'!$E$13</f>
        <v>4.8073752971673774E-2</v>
      </c>
      <c r="O1144" s="27">
        <f>L1144/'I Disease Parameters'!$E$13</f>
        <v>4.9250000000000002E-2</v>
      </c>
      <c r="P1144" s="27">
        <f>(1-L1144)/'I Disease Parameters'!$E$13</f>
        <v>7.5000000000000067E-4</v>
      </c>
      <c r="Q1144" s="19" t="str">
        <f t="shared" si="428"/>
        <v/>
      </c>
      <c r="R1144" s="17" t="str">
        <f t="shared" si="429"/>
        <v/>
      </c>
      <c r="S1144" s="17" t="str">
        <f t="shared" si="430"/>
        <v/>
      </c>
      <c r="T1144" s="17" t="str">
        <f t="shared" si="431"/>
        <v/>
      </c>
      <c r="U1144" s="17" t="str">
        <f t="shared" si="432"/>
        <v/>
      </c>
      <c r="V1144" s="17" t="str">
        <f t="shared" si="433"/>
        <v/>
      </c>
      <c r="W1144" s="17" t="str">
        <f t="shared" si="434"/>
        <v/>
      </c>
      <c r="X1144" s="18" t="str">
        <f t="shared" si="425"/>
        <v/>
      </c>
      <c r="Y1144" s="17" t="str">
        <f t="shared" si="435"/>
        <v/>
      </c>
      <c r="Z1144" s="17" t="str">
        <f t="shared" si="436"/>
        <v/>
      </c>
      <c r="AA1144" s="17" t="str">
        <f t="shared" si="437"/>
        <v/>
      </c>
      <c r="AB1144" s="17" t="str">
        <f t="shared" si="438"/>
        <v/>
      </c>
      <c r="AC1144" s="17" t="str">
        <f t="shared" si="439"/>
        <v/>
      </c>
      <c r="AD1144" s="18" t="str">
        <f t="shared" si="440"/>
        <v/>
      </c>
      <c r="AE1144" s="19" t="str">
        <f>IF($B1144&gt;$C$1,"",p_2*$Q1143*($S1143/$W1143)+p_3*$Q1143*($T1143/$W1143))</f>
        <v/>
      </c>
      <c r="AF1144" s="17" t="str">
        <f>IF($B1144&gt;$C$1,"",p_4*$R1143)</f>
        <v/>
      </c>
      <c r="AG1144" s="17" t="str">
        <f>IF($B1144&gt;$C$1,"",p_5*$R1143)</f>
        <v/>
      </c>
      <c r="AH1144" s="18" t="str">
        <f t="shared" si="441"/>
        <v/>
      </c>
      <c r="AI1144" s="72"/>
      <c r="AJ1144" s="73"/>
      <c r="AK1144" s="73"/>
      <c r="AL1144" s="72"/>
      <c r="AM1144" s="73"/>
      <c r="AN1144" s="73">
        <f t="shared" si="442"/>
        <v>518</v>
      </c>
      <c r="AO1144" s="19" t="str">
        <f t="shared" ca="1" si="443"/>
        <v>-</v>
      </c>
      <c r="AP1144" s="17" t="str">
        <f t="shared" ca="1" si="444"/>
        <v>-</v>
      </c>
      <c r="AQ1144" s="17" t="str">
        <f t="shared" ca="1" si="445"/>
        <v>-</v>
      </c>
      <c r="AR1144" s="66" t="str">
        <f t="shared" ca="1" si="446"/>
        <v>-</v>
      </c>
    </row>
    <row r="1145" spans="1:44" s="1" customFormat="1" ht="12" x14ac:dyDescent="0.35">
      <c r="A1145" s="84"/>
      <c r="B1145" s="40" t="str">
        <f t="shared" si="426"/>
        <v/>
      </c>
      <c r="C1145" s="41" t="str">
        <f t="shared" si="427"/>
        <v/>
      </c>
      <c r="D1145" s="28">
        <f>'I Disease Parameters'!$E$6/(1000*365)</f>
        <v>2.4383561643835616E-5</v>
      </c>
      <c r="E1145" s="28">
        <f>'I Disease Parameters'!$E$7/(1000*365)</f>
        <v>1.3698630136986302E-5</v>
      </c>
      <c r="F1145" s="27">
        <f>(1-'I Disease Parameters'!$E$8)/'I Disease Parameters'!$E$10</f>
        <v>0.16200000000000001</v>
      </c>
      <c r="G1145" s="27">
        <f>'I Disease Parameters'!$E$8/'I Disease Parameters'!$E$11</f>
        <v>3.7999999999999999E-2</v>
      </c>
      <c r="H1145" s="27">
        <f>1/'I Disease Parameters'!$E$12</f>
        <v>0.05</v>
      </c>
      <c r="I1145" s="27">
        <f>'I Disease Parameters'!$E$9/'I Disease Parameters'!$E$14</f>
        <v>0</v>
      </c>
      <c r="J1145" s="82">
        <f t="shared" si="447"/>
        <v>2.9622548171950012</v>
      </c>
      <c r="K1145" s="60">
        <f t="shared" si="448"/>
        <v>0.96147505943347544</v>
      </c>
      <c r="L1145" s="30">
        <f t="shared" si="449"/>
        <v>0.98499999999999999</v>
      </c>
      <c r="M1145" s="27">
        <f>J1145/'I Disease Parameters'!$E$12</f>
        <v>0.14811274085975007</v>
      </c>
      <c r="N1145" s="27">
        <f>K1145/'I Disease Parameters'!$E$13</f>
        <v>4.8073752971673774E-2</v>
      </c>
      <c r="O1145" s="27">
        <f>L1145/'I Disease Parameters'!$E$13</f>
        <v>4.9250000000000002E-2</v>
      </c>
      <c r="P1145" s="27">
        <f>(1-L1145)/'I Disease Parameters'!$E$13</f>
        <v>7.5000000000000067E-4</v>
      </c>
      <c r="Q1145" s="19" t="str">
        <f t="shared" si="428"/>
        <v/>
      </c>
      <c r="R1145" s="17" t="str">
        <f t="shared" si="429"/>
        <v/>
      </c>
      <c r="S1145" s="17" t="str">
        <f t="shared" si="430"/>
        <v/>
      </c>
      <c r="T1145" s="17" t="str">
        <f t="shared" si="431"/>
        <v/>
      </c>
      <c r="U1145" s="17" t="str">
        <f t="shared" si="432"/>
        <v/>
      </c>
      <c r="V1145" s="17" t="str">
        <f t="shared" si="433"/>
        <v/>
      </c>
      <c r="W1145" s="17" t="str">
        <f t="shared" si="434"/>
        <v/>
      </c>
      <c r="X1145" s="18" t="str">
        <f t="shared" si="425"/>
        <v/>
      </c>
      <c r="Y1145" s="17" t="str">
        <f t="shared" si="435"/>
        <v/>
      </c>
      <c r="Z1145" s="17" t="str">
        <f t="shared" si="436"/>
        <v/>
      </c>
      <c r="AA1145" s="17" t="str">
        <f t="shared" si="437"/>
        <v/>
      </c>
      <c r="AB1145" s="17" t="str">
        <f t="shared" si="438"/>
        <v/>
      </c>
      <c r="AC1145" s="17" t="str">
        <f t="shared" si="439"/>
        <v/>
      </c>
      <c r="AD1145" s="18" t="str">
        <f t="shared" si="440"/>
        <v/>
      </c>
      <c r="AE1145" s="19" t="str">
        <f>IF($B1145&gt;$C$1,"",p_2*$Q1144*($S1144/$W1144)+p_3*$Q1144*($T1144/$W1144))</f>
        <v/>
      </c>
      <c r="AF1145" s="17" t="str">
        <f>IF($B1145&gt;$C$1,"",p_4*$R1144)</f>
        <v/>
      </c>
      <c r="AG1145" s="17" t="str">
        <f>IF($B1145&gt;$C$1,"",p_5*$R1144)</f>
        <v/>
      </c>
      <c r="AH1145" s="18" t="str">
        <f t="shared" si="441"/>
        <v/>
      </c>
      <c r="AI1145" s="72"/>
      <c r="AJ1145" s="73"/>
      <c r="AK1145" s="73"/>
      <c r="AL1145" s="72"/>
      <c r="AM1145" s="73"/>
      <c r="AN1145" s="73">
        <f t="shared" si="442"/>
        <v>518</v>
      </c>
      <c r="AO1145" s="19" t="str">
        <f t="shared" ca="1" si="443"/>
        <v>-</v>
      </c>
      <c r="AP1145" s="17" t="str">
        <f t="shared" ca="1" si="444"/>
        <v>-</v>
      </c>
      <c r="AQ1145" s="17" t="str">
        <f t="shared" ca="1" si="445"/>
        <v>-</v>
      </c>
      <c r="AR1145" s="66" t="str">
        <f t="shared" ca="1" si="446"/>
        <v>-</v>
      </c>
    </row>
    <row r="1146" spans="1:44" s="1" customFormat="1" ht="12" x14ac:dyDescent="0.35">
      <c r="A1146" s="84"/>
      <c r="B1146" s="40" t="str">
        <f t="shared" si="426"/>
        <v/>
      </c>
      <c r="C1146" s="41" t="str">
        <f t="shared" si="427"/>
        <v/>
      </c>
      <c r="D1146" s="28">
        <f>'I Disease Parameters'!$E$6/(1000*365)</f>
        <v>2.4383561643835616E-5</v>
      </c>
      <c r="E1146" s="28">
        <f>'I Disease Parameters'!$E$7/(1000*365)</f>
        <v>1.3698630136986302E-5</v>
      </c>
      <c r="F1146" s="27">
        <f>(1-'I Disease Parameters'!$E$8)/'I Disease Parameters'!$E$10</f>
        <v>0.16200000000000001</v>
      </c>
      <c r="G1146" s="27">
        <f>'I Disease Parameters'!$E$8/'I Disease Parameters'!$E$11</f>
        <v>3.7999999999999999E-2</v>
      </c>
      <c r="H1146" s="27">
        <f>1/'I Disease Parameters'!$E$12</f>
        <v>0.05</v>
      </c>
      <c r="I1146" s="27">
        <f>'I Disease Parameters'!$E$9/'I Disease Parameters'!$E$14</f>
        <v>0</v>
      </c>
      <c r="J1146" s="82">
        <f t="shared" si="447"/>
        <v>2.9622548171950012</v>
      </c>
      <c r="K1146" s="60">
        <f t="shared" si="448"/>
        <v>0.96147505943347544</v>
      </c>
      <c r="L1146" s="30">
        <f t="shared" si="449"/>
        <v>0.98499999999999999</v>
      </c>
      <c r="M1146" s="27">
        <f>J1146/'I Disease Parameters'!$E$12</f>
        <v>0.14811274085975007</v>
      </c>
      <c r="N1146" s="27">
        <f>K1146/'I Disease Parameters'!$E$13</f>
        <v>4.8073752971673774E-2</v>
      </c>
      <c r="O1146" s="27">
        <f>L1146/'I Disease Parameters'!$E$13</f>
        <v>4.9250000000000002E-2</v>
      </c>
      <c r="P1146" s="27">
        <f>(1-L1146)/'I Disease Parameters'!$E$13</f>
        <v>7.5000000000000067E-4</v>
      </c>
      <c r="Q1146" s="19" t="str">
        <f t="shared" si="428"/>
        <v/>
      </c>
      <c r="R1146" s="17" t="str">
        <f t="shared" si="429"/>
        <v/>
      </c>
      <c r="S1146" s="17" t="str">
        <f t="shared" si="430"/>
        <v/>
      </c>
      <c r="T1146" s="17" t="str">
        <f t="shared" si="431"/>
        <v/>
      </c>
      <c r="U1146" s="17" t="str">
        <f t="shared" si="432"/>
        <v/>
      </c>
      <c r="V1146" s="17" t="str">
        <f t="shared" si="433"/>
        <v/>
      </c>
      <c r="W1146" s="17" t="str">
        <f t="shared" si="434"/>
        <v/>
      </c>
      <c r="X1146" s="18" t="str">
        <f t="shared" si="425"/>
        <v/>
      </c>
      <c r="Y1146" s="17" t="str">
        <f t="shared" si="435"/>
        <v/>
      </c>
      <c r="Z1146" s="17" t="str">
        <f t="shared" si="436"/>
        <v/>
      </c>
      <c r="AA1146" s="17" t="str">
        <f t="shared" si="437"/>
        <v/>
      </c>
      <c r="AB1146" s="17" t="str">
        <f t="shared" si="438"/>
        <v/>
      </c>
      <c r="AC1146" s="17" t="str">
        <f t="shared" si="439"/>
        <v/>
      </c>
      <c r="AD1146" s="18" t="str">
        <f t="shared" si="440"/>
        <v/>
      </c>
      <c r="AE1146" s="19" t="str">
        <f>IF($B1146&gt;$C$1,"",p_2*$Q1145*($S1145/$W1145)+p_3*$Q1145*($T1145/$W1145))</f>
        <v/>
      </c>
      <c r="AF1146" s="17" t="str">
        <f>IF($B1146&gt;$C$1,"",p_4*$R1145)</f>
        <v/>
      </c>
      <c r="AG1146" s="17" t="str">
        <f>IF($B1146&gt;$C$1,"",p_5*$R1145)</f>
        <v/>
      </c>
      <c r="AH1146" s="18" t="str">
        <f t="shared" si="441"/>
        <v/>
      </c>
      <c r="AI1146" s="72"/>
      <c r="AJ1146" s="73"/>
      <c r="AK1146" s="73"/>
      <c r="AL1146" s="72"/>
      <c r="AM1146" s="73"/>
      <c r="AN1146" s="73">
        <f t="shared" si="442"/>
        <v>518</v>
      </c>
      <c r="AO1146" s="19" t="str">
        <f t="shared" ca="1" si="443"/>
        <v>-</v>
      </c>
      <c r="AP1146" s="17" t="str">
        <f t="shared" ca="1" si="444"/>
        <v>-</v>
      </c>
      <c r="AQ1146" s="17" t="str">
        <f t="shared" ca="1" si="445"/>
        <v>-</v>
      </c>
      <c r="AR1146" s="66" t="str">
        <f t="shared" ca="1" si="446"/>
        <v>-</v>
      </c>
    </row>
    <row r="1147" spans="1:44" s="1" customFormat="1" ht="12" x14ac:dyDescent="0.35">
      <c r="A1147" s="84"/>
      <c r="B1147" s="40" t="str">
        <f t="shared" si="426"/>
        <v/>
      </c>
      <c r="C1147" s="41" t="str">
        <f t="shared" si="427"/>
        <v/>
      </c>
      <c r="D1147" s="28">
        <f>'I Disease Parameters'!$E$6/(1000*365)</f>
        <v>2.4383561643835616E-5</v>
      </c>
      <c r="E1147" s="28">
        <f>'I Disease Parameters'!$E$7/(1000*365)</f>
        <v>1.3698630136986302E-5</v>
      </c>
      <c r="F1147" s="27">
        <f>(1-'I Disease Parameters'!$E$8)/'I Disease Parameters'!$E$10</f>
        <v>0.16200000000000001</v>
      </c>
      <c r="G1147" s="27">
        <f>'I Disease Parameters'!$E$8/'I Disease Parameters'!$E$11</f>
        <v>3.7999999999999999E-2</v>
      </c>
      <c r="H1147" s="27">
        <f>1/'I Disease Parameters'!$E$12</f>
        <v>0.05</v>
      </c>
      <c r="I1147" s="27">
        <f>'I Disease Parameters'!$E$9/'I Disease Parameters'!$E$14</f>
        <v>0</v>
      </c>
      <c r="J1147" s="82">
        <f t="shared" si="447"/>
        <v>2.9622548171950012</v>
      </c>
      <c r="K1147" s="60">
        <f t="shared" si="448"/>
        <v>0.96147505943347544</v>
      </c>
      <c r="L1147" s="30">
        <f t="shared" si="449"/>
        <v>0.98499999999999999</v>
      </c>
      <c r="M1147" s="27">
        <f>J1147/'I Disease Parameters'!$E$12</f>
        <v>0.14811274085975007</v>
      </c>
      <c r="N1147" s="27">
        <f>K1147/'I Disease Parameters'!$E$13</f>
        <v>4.8073752971673774E-2</v>
      </c>
      <c r="O1147" s="27">
        <f>L1147/'I Disease Parameters'!$E$13</f>
        <v>4.9250000000000002E-2</v>
      </c>
      <c r="P1147" s="27">
        <f>(1-L1147)/'I Disease Parameters'!$E$13</f>
        <v>7.5000000000000067E-4</v>
      </c>
      <c r="Q1147" s="19" t="str">
        <f t="shared" si="428"/>
        <v/>
      </c>
      <c r="R1147" s="17" t="str">
        <f t="shared" si="429"/>
        <v/>
      </c>
      <c r="S1147" s="17" t="str">
        <f t="shared" si="430"/>
        <v/>
      </c>
      <c r="T1147" s="17" t="str">
        <f t="shared" si="431"/>
        <v/>
      </c>
      <c r="U1147" s="17" t="str">
        <f t="shared" si="432"/>
        <v/>
      </c>
      <c r="V1147" s="17" t="str">
        <f t="shared" si="433"/>
        <v/>
      </c>
      <c r="W1147" s="17" t="str">
        <f t="shared" si="434"/>
        <v/>
      </c>
      <c r="X1147" s="18" t="str">
        <f t="shared" si="425"/>
        <v/>
      </c>
      <c r="Y1147" s="17" t="str">
        <f t="shared" si="435"/>
        <v/>
      </c>
      <c r="Z1147" s="17" t="str">
        <f t="shared" si="436"/>
        <v/>
      </c>
      <c r="AA1147" s="17" t="str">
        <f t="shared" si="437"/>
        <v/>
      </c>
      <c r="AB1147" s="17" t="str">
        <f t="shared" si="438"/>
        <v/>
      </c>
      <c r="AC1147" s="17" t="str">
        <f t="shared" si="439"/>
        <v/>
      </c>
      <c r="AD1147" s="18" t="str">
        <f t="shared" si="440"/>
        <v/>
      </c>
      <c r="AE1147" s="19" t="str">
        <f>IF($B1147&gt;$C$1,"",p_2*$Q1146*($S1146/$W1146)+p_3*$Q1146*($T1146/$W1146))</f>
        <v/>
      </c>
      <c r="AF1147" s="17" t="str">
        <f>IF($B1147&gt;$C$1,"",p_4*$R1146)</f>
        <v/>
      </c>
      <c r="AG1147" s="17" t="str">
        <f>IF($B1147&gt;$C$1,"",p_5*$R1146)</f>
        <v/>
      </c>
      <c r="AH1147" s="18" t="str">
        <f t="shared" si="441"/>
        <v/>
      </c>
      <c r="AI1147" s="72"/>
      <c r="AJ1147" s="73"/>
      <c r="AK1147" s="73"/>
      <c r="AL1147" s="72"/>
      <c r="AM1147" s="73"/>
      <c r="AN1147" s="73">
        <f t="shared" si="442"/>
        <v>518</v>
      </c>
      <c r="AO1147" s="19" t="str">
        <f t="shared" ca="1" si="443"/>
        <v>-</v>
      </c>
      <c r="AP1147" s="17" t="str">
        <f t="shared" ca="1" si="444"/>
        <v>-</v>
      </c>
      <c r="AQ1147" s="17" t="str">
        <f t="shared" ca="1" si="445"/>
        <v>-</v>
      </c>
      <c r="AR1147" s="66" t="str">
        <f t="shared" ca="1" si="446"/>
        <v>-</v>
      </c>
    </row>
    <row r="1148" spans="1:44" s="1" customFormat="1" ht="12" x14ac:dyDescent="0.35">
      <c r="A1148" s="84"/>
      <c r="B1148" s="40" t="str">
        <f t="shared" si="426"/>
        <v/>
      </c>
      <c r="C1148" s="41" t="str">
        <f t="shared" si="427"/>
        <v/>
      </c>
      <c r="D1148" s="28">
        <f>'I Disease Parameters'!$E$6/(1000*365)</f>
        <v>2.4383561643835616E-5</v>
      </c>
      <c r="E1148" s="28">
        <f>'I Disease Parameters'!$E$7/(1000*365)</f>
        <v>1.3698630136986302E-5</v>
      </c>
      <c r="F1148" s="27">
        <f>(1-'I Disease Parameters'!$E$8)/'I Disease Parameters'!$E$10</f>
        <v>0.16200000000000001</v>
      </c>
      <c r="G1148" s="27">
        <f>'I Disease Parameters'!$E$8/'I Disease Parameters'!$E$11</f>
        <v>3.7999999999999999E-2</v>
      </c>
      <c r="H1148" s="27">
        <f>1/'I Disease Parameters'!$E$12</f>
        <v>0.05</v>
      </c>
      <c r="I1148" s="27">
        <f>'I Disease Parameters'!$E$9/'I Disease Parameters'!$E$14</f>
        <v>0</v>
      </c>
      <c r="J1148" s="82">
        <f t="shared" si="447"/>
        <v>2.9622548171950012</v>
      </c>
      <c r="K1148" s="60">
        <f t="shared" si="448"/>
        <v>0.96147505943347544</v>
      </c>
      <c r="L1148" s="30">
        <f t="shared" si="449"/>
        <v>0.98499999999999999</v>
      </c>
      <c r="M1148" s="27">
        <f>J1148/'I Disease Parameters'!$E$12</f>
        <v>0.14811274085975007</v>
      </c>
      <c r="N1148" s="27">
        <f>K1148/'I Disease Parameters'!$E$13</f>
        <v>4.8073752971673774E-2</v>
      </c>
      <c r="O1148" s="27">
        <f>L1148/'I Disease Parameters'!$E$13</f>
        <v>4.9250000000000002E-2</v>
      </c>
      <c r="P1148" s="27">
        <f>(1-L1148)/'I Disease Parameters'!$E$13</f>
        <v>7.5000000000000067E-4</v>
      </c>
      <c r="Q1148" s="19" t="str">
        <f t="shared" si="428"/>
        <v/>
      </c>
      <c r="R1148" s="17" t="str">
        <f t="shared" si="429"/>
        <v/>
      </c>
      <c r="S1148" s="17" t="str">
        <f t="shared" si="430"/>
        <v/>
      </c>
      <c r="T1148" s="17" t="str">
        <f t="shared" si="431"/>
        <v/>
      </c>
      <c r="U1148" s="17" t="str">
        <f t="shared" si="432"/>
        <v/>
      </c>
      <c r="V1148" s="17" t="str">
        <f t="shared" si="433"/>
        <v/>
      </c>
      <c r="W1148" s="17" t="str">
        <f t="shared" si="434"/>
        <v/>
      </c>
      <c r="X1148" s="18" t="str">
        <f t="shared" si="425"/>
        <v/>
      </c>
      <c r="Y1148" s="17" t="str">
        <f t="shared" si="435"/>
        <v/>
      </c>
      <c r="Z1148" s="17" t="str">
        <f t="shared" si="436"/>
        <v/>
      </c>
      <c r="AA1148" s="17" t="str">
        <f t="shared" si="437"/>
        <v/>
      </c>
      <c r="AB1148" s="17" t="str">
        <f t="shared" si="438"/>
        <v/>
      </c>
      <c r="AC1148" s="17" t="str">
        <f t="shared" si="439"/>
        <v/>
      </c>
      <c r="AD1148" s="18" t="str">
        <f t="shared" si="440"/>
        <v/>
      </c>
      <c r="AE1148" s="19" t="str">
        <f>IF($B1148&gt;$C$1,"",p_2*$Q1147*($S1147/$W1147)+p_3*$Q1147*($T1147/$W1147))</f>
        <v/>
      </c>
      <c r="AF1148" s="17" t="str">
        <f>IF($B1148&gt;$C$1,"",p_4*$R1147)</f>
        <v/>
      </c>
      <c r="AG1148" s="17" t="str">
        <f>IF($B1148&gt;$C$1,"",p_5*$R1147)</f>
        <v/>
      </c>
      <c r="AH1148" s="18" t="str">
        <f t="shared" si="441"/>
        <v/>
      </c>
      <c r="AI1148" s="72"/>
      <c r="AJ1148" s="73"/>
      <c r="AK1148" s="73"/>
      <c r="AL1148" s="72"/>
      <c r="AM1148" s="73"/>
      <c r="AN1148" s="73">
        <f t="shared" si="442"/>
        <v>518</v>
      </c>
      <c r="AO1148" s="19" t="str">
        <f t="shared" ca="1" si="443"/>
        <v>-</v>
      </c>
      <c r="AP1148" s="17" t="str">
        <f t="shared" ca="1" si="444"/>
        <v>-</v>
      </c>
      <c r="AQ1148" s="17" t="str">
        <f t="shared" ca="1" si="445"/>
        <v>-</v>
      </c>
      <c r="AR1148" s="66" t="str">
        <f t="shared" ca="1" si="446"/>
        <v>-</v>
      </c>
    </row>
    <row r="1149" spans="1:44" s="1" customFormat="1" ht="12" x14ac:dyDescent="0.35">
      <c r="A1149" s="84"/>
      <c r="B1149" s="40" t="str">
        <f t="shared" si="426"/>
        <v/>
      </c>
      <c r="C1149" s="41" t="str">
        <f t="shared" si="427"/>
        <v/>
      </c>
      <c r="D1149" s="28">
        <f>'I Disease Parameters'!$E$6/(1000*365)</f>
        <v>2.4383561643835616E-5</v>
      </c>
      <c r="E1149" s="28">
        <f>'I Disease Parameters'!$E$7/(1000*365)</f>
        <v>1.3698630136986302E-5</v>
      </c>
      <c r="F1149" s="27">
        <f>(1-'I Disease Parameters'!$E$8)/'I Disease Parameters'!$E$10</f>
        <v>0.16200000000000001</v>
      </c>
      <c r="G1149" s="27">
        <f>'I Disease Parameters'!$E$8/'I Disease Parameters'!$E$11</f>
        <v>3.7999999999999999E-2</v>
      </c>
      <c r="H1149" s="27">
        <f>1/'I Disease Parameters'!$E$12</f>
        <v>0.05</v>
      </c>
      <c r="I1149" s="27">
        <f>'I Disease Parameters'!$E$9/'I Disease Parameters'!$E$14</f>
        <v>0</v>
      </c>
      <c r="J1149" s="82">
        <f t="shared" si="447"/>
        <v>2.9622548171950012</v>
      </c>
      <c r="K1149" s="60">
        <f t="shared" si="448"/>
        <v>0.96147505943347544</v>
      </c>
      <c r="L1149" s="30">
        <f t="shared" si="449"/>
        <v>0.98499999999999999</v>
      </c>
      <c r="M1149" s="27">
        <f>J1149/'I Disease Parameters'!$E$12</f>
        <v>0.14811274085975007</v>
      </c>
      <c r="N1149" s="27">
        <f>K1149/'I Disease Parameters'!$E$13</f>
        <v>4.8073752971673774E-2</v>
      </c>
      <c r="O1149" s="27">
        <f>L1149/'I Disease Parameters'!$E$13</f>
        <v>4.9250000000000002E-2</v>
      </c>
      <c r="P1149" s="27">
        <f>(1-L1149)/'I Disease Parameters'!$E$13</f>
        <v>7.5000000000000067E-4</v>
      </c>
      <c r="Q1149" s="19" t="str">
        <f t="shared" si="428"/>
        <v/>
      </c>
      <c r="R1149" s="17" t="str">
        <f t="shared" si="429"/>
        <v/>
      </c>
      <c r="S1149" s="17" t="str">
        <f t="shared" si="430"/>
        <v/>
      </c>
      <c r="T1149" s="17" t="str">
        <f t="shared" si="431"/>
        <v/>
      </c>
      <c r="U1149" s="17" t="str">
        <f t="shared" si="432"/>
        <v/>
      </c>
      <c r="V1149" s="17" t="str">
        <f t="shared" si="433"/>
        <v/>
      </c>
      <c r="W1149" s="17" t="str">
        <f t="shared" si="434"/>
        <v/>
      </c>
      <c r="X1149" s="18" t="str">
        <f t="shared" si="425"/>
        <v/>
      </c>
      <c r="Y1149" s="17" t="str">
        <f t="shared" si="435"/>
        <v/>
      </c>
      <c r="Z1149" s="17" t="str">
        <f t="shared" si="436"/>
        <v/>
      </c>
      <c r="AA1149" s="17" t="str">
        <f t="shared" si="437"/>
        <v/>
      </c>
      <c r="AB1149" s="17" t="str">
        <f t="shared" si="438"/>
        <v/>
      </c>
      <c r="AC1149" s="17" t="str">
        <f t="shared" si="439"/>
        <v/>
      </c>
      <c r="AD1149" s="18" t="str">
        <f t="shared" si="440"/>
        <v/>
      </c>
      <c r="AE1149" s="19" t="str">
        <f>IF($B1149&gt;$C$1,"",p_2*$Q1148*($S1148/$W1148)+p_3*$Q1148*($T1148/$W1148))</f>
        <v/>
      </c>
      <c r="AF1149" s="17" t="str">
        <f>IF($B1149&gt;$C$1,"",p_4*$R1148)</f>
        <v/>
      </c>
      <c r="AG1149" s="17" t="str">
        <f>IF($B1149&gt;$C$1,"",p_5*$R1148)</f>
        <v/>
      </c>
      <c r="AH1149" s="18" t="str">
        <f t="shared" si="441"/>
        <v/>
      </c>
      <c r="AI1149" s="72"/>
      <c r="AJ1149" s="73"/>
      <c r="AK1149" s="73"/>
      <c r="AL1149" s="72"/>
      <c r="AM1149" s="73"/>
      <c r="AN1149" s="73">
        <f t="shared" si="442"/>
        <v>518</v>
      </c>
      <c r="AO1149" s="19" t="str">
        <f t="shared" ca="1" si="443"/>
        <v>-</v>
      </c>
      <c r="AP1149" s="17" t="str">
        <f t="shared" ca="1" si="444"/>
        <v>-</v>
      </c>
      <c r="AQ1149" s="17" t="str">
        <f t="shared" ca="1" si="445"/>
        <v>-</v>
      </c>
      <c r="AR1149" s="66" t="str">
        <f t="shared" ca="1" si="446"/>
        <v>-</v>
      </c>
    </row>
    <row r="1150" spans="1:44" s="1" customFormat="1" ht="12" x14ac:dyDescent="0.35">
      <c r="A1150" s="84"/>
      <c r="B1150" s="40" t="str">
        <f t="shared" si="426"/>
        <v/>
      </c>
      <c r="C1150" s="41" t="str">
        <f t="shared" si="427"/>
        <v/>
      </c>
      <c r="D1150" s="28">
        <f>'I Disease Parameters'!$E$6/(1000*365)</f>
        <v>2.4383561643835616E-5</v>
      </c>
      <c r="E1150" s="28">
        <f>'I Disease Parameters'!$E$7/(1000*365)</f>
        <v>1.3698630136986302E-5</v>
      </c>
      <c r="F1150" s="27">
        <f>(1-'I Disease Parameters'!$E$8)/'I Disease Parameters'!$E$10</f>
        <v>0.16200000000000001</v>
      </c>
      <c r="G1150" s="27">
        <f>'I Disease Parameters'!$E$8/'I Disease Parameters'!$E$11</f>
        <v>3.7999999999999999E-2</v>
      </c>
      <c r="H1150" s="27">
        <f>1/'I Disease Parameters'!$E$12</f>
        <v>0.05</v>
      </c>
      <c r="I1150" s="27">
        <f>'I Disease Parameters'!$E$9/'I Disease Parameters'!$E$14</f>
        <v>0</v>
      </c>
      <c r="J1150" s="82">
        <f t="shared" si="447"/>
        <v>2.9622548171950012</v>
      </c>
      <c r="K1150" s="60">
        <f t="shared" si="448"/>
        <v>0.96147505943347544</v>
      </c>
      <c r="L1150" s="30">
        <f t="shared" si="449"/>
        <v>0.98499999999999999</v>
      </c>
      <c r="M1150" s="27">
        <f>J1150/'I Disease Parameters'!$E$12</f>
        <v>0.14811274085975007</v>
      </c>
      <c r="N1150" s="27">
        <f>K1150/'I Disease Parameters'!$E$13</f>
        <v>4.8073752971673774E-2</v>
      </c>
      <c r="O1150" s="27">
        <f>L1150/'I Disease Parameters'!$E$13</f>
        <v>4.9250000000000002E-2</v>
      </c>
      <c r="P1150" s="27">
        <f>(1-L1150)/'I Disease Parameters'!$E$13</f>
        <v>7.5000000000000067E-4</v>
      </c>
      <c r="Q1150" s="19" t="str">
        <f t="shared" si="428"/>
        <v/>
      </c>
      <c r="R1150" s="17" t="str">
        <f t="shared" si="429"/>
        <v/>
      </c>
      <c r="S1150" s="17" t="str">
        <f t="shared" si="430"/>
        <v/>
      </c>
      <c r="T1150" s="17" t="str">
        <f t="shared" si="431"/>
        <v/>
      </c>
      <c r="U1150" s="17" t="str">
        <f t="shared" si="432"/>
        <v/>
      </c>
      <c r="V1150" s="17" t="str">
        <f t="shared" si="433"/>
        <v/>
      </c>
      <c r="W1150" s="17" t="str">
        <f t="shared" si="434"/>
        <v/>
      </c>
      <c r="X1150" s="18" t="str">
        <f t="shared" si="425"/>
        <v/>
      </c>
      <c r="Y1150" s="17" t="str">
        <f t="shared" si="435"/>
        <v/>
      </c>
      <c r="Z1150" s="17" t="str">
        <f t="shared" si="436"/>
        <v/>
      </c>
      <c r="AA1150" s="17" t="str">
        <f t="shared" si="437"/>
        <v/>
      </c>
      <c r="AB1150" s="17" t="str">
        <f t="shared" si="438"/>
        <v/>
      </c>
      <c r="AC1150" s="17" t="str">
        <f t="shared" si="439"/>
        <v/>
      </c>
      <c r="AD1150" s="18" t="str">
        <f t="shared" si="440"/>
        <v/>
      </c>
      <c r="AE1150" s="19" t="str">
        <f>IF($B1150&gt;$C$1,"",p_2*$Q1149*($S1149/$W1149)+p_3*$Q1149*($T1149/$W1149))</f>
        <v/>
      </c>
      <c r="AF1150" s="17" t="str">
        <f>IF($B1150&gt;$C$1,"",p_4*$R1149)</f>
        <v/>
      </c>
      <c r="AG1150" s="17" t="str">
        <f>IF($B1150&gt;$C$1,"",p_5*$R1149)</f>
        <v/>
      </c>
      <c r="AH1150" s="18" t="str">
        <f t="shared" si="441"/>
        <v/>
      </c>
      <c r="AI1150" s="72"/>
      <c r="AJ1150" s="73"/>
      <c r="AK1150" s="73"/>
      <c r="AL1150" s="72"/>
      <c r="AM1150" s="73"/>
      <c r="AN1150" s="73">
        <f t="shared" si="442"/>
        <v>518</v>
      </c>
      <c r="AO1150" s="19" t="str">
        <f t="shared" ca="1" si="443"/>
        <v>-</v>
      </c>
      <c r="AP1150" s="17" t="str">
        <f t="shared" ca="1" si="444"/>
        <v>-</v>
      </c>
      <c r="AQ1150" s="17" t="str">
        <f t="shared" ca="1" si="445"/>
        <v>-</v>
      </c>
      <c r="AR1150" s="66" t="str">
        <f t="shared" ca="1" si="446"/>
        <v>-</v>
      </c>
    </row>
    <row r="1151" spans="1:44" s="1" customFormat="1" ht="12" x14ac:dyDescent="0.35">
      <c r="A1151" s="84"/>
      <c r="B1151" s="40" t="str">
        <f t="shared" si="426"/>
        <v/>
      </c>
      <c r="C1151" s="41" t="str">
        <f t="shared" si="427"/>
        <v/>
      </c>
      <c r="D1151" s="28">
        <f>'I Disease Parameters'!$E$6/(1000*365)</f>
        <v>2.4383561643835616E-5</v>
      </c>
      <c r="E1151" s="28">
        <f>'I Disease Parameters'!$E$7/(1000*365)</f>
        <v>1.3698630136986302E-5</v>
      </c>
      <c r="F1151" s="27">
        <f>(1-'I Disease Parameters'!$E$8)/'I Disease Parameters'!$E$10</f>
        <v>0.16200000000000001</v>
      </c>
      <c r="G1151" s="27">
        <f>'I Disease Parameters'!$E$8/'I Disease Parameters'!$E$11</f>
        <v>3.7999999999999999E-2</v>
      </c>
      <c r="H1151" s="27">
        <f>1/'I Disease Parameters'!$E$12</f>
        <v>0.05</v>
      </c>
      <c r="I1151" s="27">
        <f>'I Disease Parameters'!$E$9/'I Disease Parameters'!$E$14</f>
        <v>0</v>
      </c>
      <c r="J1151" s="82">
        <f t="shared" si="447"/>
        <v>2.9622548171950012</v>
      </c>
      <c r="K1151" s="60">
        <f t="shared" si="448"/>
        <v>0.96147505943347544</v>
      </c>
      <c r="L1151" s="30">
        <f t="shared" si="449"/>
        <v>0.98499999999999999</v>
      </c>
      <c r="M1151" s="27">
        <f>J1151/'I Disease Parameters'!$E$12</f>
        <v>0.14811274085975007</v>
      </c>
      <c r="N1151" s="27">
        <f>K1151/'I Disease Parameters'!$E$13</f>
        <v>4.8073752971673774E-2</v>
      </c>
      <c r="O1151" s="27">
        <f>L1151/'I Disease Parameters'!$E$13</f>
        <v>4.9250000000000002E-2</v>
      </c>
      <c r="P1151" s="27">
        <f>(1-L1151)/'I Disease Parameters'!$E$13</f>
        <v>7.5000000000000067E-4</v>
      </c>
      <c r="Q1151" s="19" t="str">
        <f t="shared" si="428"/>
        <v/>
      </c>
      <c r="R1151" s="17" t="str">
        <f t="shared" si="429"/>
        <v/>
      </c>
      <c r="S1151" s="17" t="str">
        <f t="shared" si="430"/>
        <v/>
      </c>
      <c r="T1151" s="17" t="str">
        <f t="shared" si="431"/>
        <v/>
      </c>
      <c r="U1151" s="17" t="str">
        <f t="shared" si="432"/>
        <v/>
      </c>
      <c r="V1151" s="17" t="str">
        <f t="shared" si="433"/>
        <v/>
      </c>
      <c r="W1151" s="17" t="str">
        <f t="shared" si="434"/>
        <v/>
      </c>
      <c r="X1151" s="18" t="str">
        <f t="shared" si="425"/>
        <v/>
      </c>
      <c r="Y1151" s="17" t="str">
        <f t="shared" si="435"/>
        <v/>
      </c>
      <c r="Z1151" s="17" t="str">
        <f t="shared" si="436"/>
        <v/>
      </c>
      <c r="AA1151" s="17" t="str">
        <f t="shared" si="437"/>
        <v/>
      </c>
      <c r="AB1151" s="17" t="str">
        <f t="shared" si="438"/>
        <v/>
      </c>
      <c r="AC1151" s="17" t="str">
        <f t="shared" si="439"/>
        <v/>
      </c>
      <c r="AD1151" s="18" t="str">
        <f t="shared" si="440"/>
        <v/>
      </c>
      <c r="AE1151" s="19" t="str">
        <f>IF($B1151&gt;$C$1,"",p_2*$Q1150*($S1150/$W1150)+p_3*$Q1150*($T1150/$W1150))</f>
        <v/>
      </c>
      <c r="AF1151" s="17" t="str">
        <f>IF($B1151&gt;$C$1,"",p_4*$R1150)</f>
        <v/>
      </c>
      <c r="AG1151" s="17" t="str">
        <f>IF($B1151&gt;$C$1,"",p_5*$R1150)</f>
        <v/>
      </c>
      <c r="AH1151" s="18" t="str">
        <f t="shared" si="441"/>
        <v/>
      </c>
      <c r="AI1151" s="72"/>
      <c r="AJ1151" s="73"/>
      <c r="AK1151" s="73"/>
      <c r="AL1151" s="72"/>
      <c r="AM1151" s="73"/>
      <c r="AN1151" s="73">
        <f t="shared" si="442"/>
        <v>518</v>
      </c>
      <c r="AO1151" s="19" t="str">
        <f t="shared" ca="1" si="443"/>
        <v>-</v>
      </c>
      <c r="AP1151" s="17" t="str">
        <f t="shared" ca="1" si="444"/>
        <v>-</v>
      </c>
      <c r="AQ1151" s="17" t="str">
        <f t="shared" ca="1" si="445"/>
        <v>-</v>
      </c>
      <c r="AR1151" s="66" t="str">
        <f t="shared" ca="1" si="446"/>
        <v>-</v>
      </c>
    </row>
    <row r="1152" spans="1:44" s="1" customFormat="1" ht="12" x14ac:dyDescent="0.35">
      <c r="A1152" s="84"/>
      <c r="B1152" s="40" t="str">
        <f t="shared" si="426"/>
        <v/>
      </c>
      <c r="C1152" s="41" t="str">
        <f t="shared" si="427"/>
        <v/>
      </c>
      <c r="D1152" s="28">
        <f>'I Disease Parameters'!$E$6/(1000*365)</f>
        <v>2.4383561643835616E-5</v>
      </c>
      <c r="E1152" s="28">
        <f>'I Disease Parameters'!$E$7/(1000*365)</f>
        <v>1.3698630136986302E-5</v>
      </c>
      <c r="F1152" s="27">
        <f>(1-'I Disease Parameters'!$E$8)/'I Disease Parameters'!$E$10</f>
        <v>0.16200000000000001</v>
      </c>
      <c r="G1152" s="27">
        <f>'I Disease Parameters'!$E$8/'I Disease Parameters'!$E$11</f>
        <v>3.7999999999999999E-2</v>
      </c>
      <c r="H1152" s="27">
        <f>1/'I Disease Parameters'!$E$12</f>
        <v>0.05</v>
      </c>
      <c r="I1152" s="27">
        <f>'I Disease Parameters'!$E$9/'I Disease Parameters'!$E$14</f>
        <v>0</v>
      </c>
      <c r="J1152" s="82">
        <f t="shared" si="447"/>
        <v>2.9622548171950012</v>
      </c>
      <c r="K1152" s="60">
        <f t="shared" si="448"/>
        <v>0.96147505943347544</v>
      </c>
      <c r="L1152" s="30">
        <f t="shared" si="449"/>
        <v>0.98499999999999999</v>
      </c>
      <c r="M1152" s="27">
        <f>J1152/'I Disease Parameters'!$E$12</f>
        <v>0.14811274085975007</v>
      </c>
      <c r="N1152" s="27">
        <f>K1152/'I Disease Parameters'!$E$13</f>
        <v>4.8073752971673774E-2</v>
      </c>
      <c r="O1152" s="27">
        <f>L1152/'I Disease Parameters'!$E$13</f>
        <v>4.9250000000000002E-2</v>
      </c>
      <c r="P1152" s="27">
        <f>(1-L1152)/'I Disease Parameters'!$E$13</f>
        <v>7.5000000000000067E-4</v>
      </c>
      <c r="Q1152" s="19" t="str">
        <f t="shared" si="428"/>
        <v/>
      </c>
      <c r="R1152" s="17" t="str">
        <f t="shared" si="429"/>
        <v/>
      </c>
      <c r="S1152" s="17" t="str">
        <f t="shared" si="430"/>
        <v/>
      </c>
      <c r="T1152" s="17" t="str">
        <f t="shared" si="431"/>
        <v/>
      </c>
      <c r="U1152" s="17" t="str">
        <f t="shared" si="432"/>
        <v/>
      </c>
      <c r="V1152" s="17" t="str">
        <f t="shared" si="433"/>
        <v/>
      </c>
      <c r="W1152" s="17" t="str">
        <f t="shared" si="434"/>
        <v/>
      </c>
      <c r="X1152" s="18" t="str">
        <f t="shared" si="425"/>
        <v/>
      </c>
      <c r="Y1152" s="17" t="str">
        <f t="shared" si="435"/>
        <v/>
      </c>
      <c r="Z1152" s="17" t="str">
        <f t="shared" si="436"/>
        <v/>
      </c>
      <c r="AA1152" s="17" t="str">
        <f t="shared" si="437"/>
        <v/>
      </c>
      <c r="AB1152" s="17" t="str">
        <f t="shared" si="438"/>
        <v/>
      </c>
      <c r="AC1152" s="17" t="str">
        <f t="shared" si="439"/>
        <v/>
      </c>
      <c r="AD1152" s="18" t="str">
        <f t="shared" si="440"/>
        <v/>
      </c>
      <c r="AE1152" s="19" t="str">
        <f>IF($B1152&gt;$C$1,"",p_2*$Q1151*($S1151/$W1151)+p_3*$Q1151*($T1151/$W1151))</f>
        <v/>
      </c>
      <c r="AF1152" s="17" t="str">
        <f>IF($B1152&gt;$C$1,"",p_4*$R1151)</f>
        <v/>
      </c>
      <c r="AG1152" s="17" t="str">
        <f>IF($B1152&gt;$C$1,"",p_5*$R1151)</f>
        <v/>
      </c>
      <c r="AH1152" s="18" t="str">
        <f t="shared" si="441"/>
        <v/>
      </c>
      <c r="AI1152" s="72"/>
      <c r="AJ1152" s="73"/>
      <c r="AK1152" s="73"/>
      <c r="AL1152" s="72"/>
      <c r="AM1152" s="73"/>
      <c r="AN1152" s="73">
        <f t="shared" si="442"/>
        <v>518</v>
      </c>
      <c r="AO1152" s="19" t="str">
        <f t="shared" ca="1" si="443"/>
        <v>-</v>
      </c>
      <c r="AP1152" s="17" t="str">
        <f t="shared" ca="1" si="444"/>
        <v>-</v>
      </c>
      <c r="AQ1152" s="17" t="str">
        <f t="shared" ca="1" si="445"/>
        <v>-</v>
      </c>
      <c r="AR1152" s="66" t="str">
        <f t="shared" ca="1" si="446"/>
        <v>-</v>
      </c>
    </row>
    <row r="1153" spans="1:44" s="1" customFormat="1" ht="12" x14ac:dyDescent="0.35">
      <c r="A1153" s="84"/>
      <c r="B1153" s="40" t="str">
        <f t="shared" si="426"/>
        <v/>
      </c>
      <c r="C1153" s="41" t="str">
        <f t="shared" si="427"/>
        <v/>
      </c>
      <c r="D1153" s="28">
        <f>'I Disease Parameters'!$E$6/(1000*365)</f>
        <v>2.4383561643835616E-5</v>
      </c>
      <c r="E1153" s="28">
        <f>'I Disease Parameters'!$E$7/(1000*365)</f>
        <v>1.3698630136986302E-5</v>
      </c>
      <c r="F1153" s="27">
        <f>(1-'I Disease Parameters'!$E$8)/'I Disease Parameters'!$E$10</f>
        <v>0.16200000000000001</v>
      </c>
      <c r="G1153" s="27">
        <f>'I Disease Parameters'!$E$8/'I Disease Parameters'!$E$11</f>
        <v>3.7999999999999999E-2</v>
      </c>
      <c r="H1153" s="27">
        <f>1/'I Disease Parameters'!$E$12</f>
        <v>0.05</v>
      </c>
      <c r="I1153" s="27">
        <f>'I Disease Parameters'!$E$9/'I Disease Parameters'!$E$14</f>
        <v>0</v>
      </c>
      <c r="J1153" s="82">
        <f t="shared" si="447"/>
        <v>2.9622548171950012</v>
      </c>
      <c r="K1153" s="60">
        <f t="shared" si="448"/>
        <v>0.96147505943347544</v>
      </c>
      <c r="L1153" s="30">
        <f t="shared" si="449"/>
        <v>0.98499999999999999</v>
      </c>
      <c r="M1153" s="27">
        <f>J1153/'I Disease Parameters'!$E$12</f>
        <v>0.14811274085975007</v>
      </c>
      <c r="N1153" s="27">
        <f>K1153/'I Disease Parameters'!$E$13</f>
        <v>4.8073752971673774E-2</v>
      </c>
      <c r="O1153" s="27">
        <f>L1153/'I Disease Parameters'!$E$13</f>
        <v>4.9250000000000002E-2</v>
      </c>
      <c r="P1153" s="27">
        <f>(1-L1153)/'I Disease Parameters'!$E$13</f>
        <v>7.5000000000000067E-4</v>
      </c>
      <c r="Q1153" s="19" t="str">
        <f t="shared" si="428"/>
        <v/>
      </c>
      <c r="R1153" s="17" t="str">
        <f t="shared" si="429"/>
        <v/>
      </c>
      <c r="S1153" s="17" t="str">
        <f t="shared" si="430"/>
        <v/>
      </c>
      <c r="T1153" s="17" t="str">
        <f t="shared" si="431"/>
        <v/>
      </c>
      <c r="U1153" s="17" t="str">
        <f t="shared" si="432"/>
        <v/>
      </c>
      <c r="V1153" s="17" t="str">
        <f t="shared" si="433"/>
        <v/>
      </c>
      <c r="W1153" s="17" t="str">
        <f t="shared" si="434"/>
        <v/>
      </c>
      <c r="X1153" s="18" t="str">
        <f t="shared" si="425"/>
        <v/>
      </c>
      <c r="Y1153" s="17" t="str">
        <f t="shared" si="435"/>
        <v/>
      </c>
      <c r="Z1153" s="17" t="str">
        <f t="shared" si="436"/>
        <v/>
      </c>
      <c r="AA1153" s="17" t="str">
        <f t="shared" si="437"/>
        <v/>
      </c>
      <c r="AB1153" s="17" t="str">
        <f t="shared" si="438"/>
        <v/>
      </c>
      <c r="AC1153" s="17" t="str">
        <f t="shared" si="439"/>
        <v/>
      </c>
      <c r="AD1153" s="18" t="str">
        <f t="shared" si="440"/>
        <v/>
      </c>
      <c r="AE1153" s="19" t="str">
        <f>IF($B1153&gt;$C$1,"",p_2*$Q1152*($S1152/$W1152)+p_3*$Q1152*($T1152/$W1152))</f>
        <v/>
      </c>
      <c r="AF1153" s="17" t="str">
        <f>IF($B1153&gt;$C$1,"",p_4*$R1152)</f>
        <v/>
      </c>
      <c r="AG1153" s="17" t="str">
        <f>IF($B1153&gt;$C$1,"",p_5*$R1152)</f>
        <v/>
      </c>
      <c r="AH1153" s="18" t="str">
        <f t="shared" si="441"/>
        <v/>
      </c>
      <c r="AI1153" s="72"/>
      <c r="AJ1153" s="73"/>
      <c r="AK1153" s="73"/>
      <c r="AL1153" s="72"/>
      <c r="AM1153" s="73"/>
      <c r="AN1153" s="73">
        <f t="shared" si="442"/>
        <v>518</v>
      </c>
      <c r="AO1153" s="19" t="str">
        <f t="shared" ca="1" si="443"/>
        <v>-</v>
      </c>
      <c r="AP1153" s="17" t="str">
        <f t="shared" ca="1" si="444"/>
        <v>-</v>
      </c>
      <c r="AQ1153" s="17" t="str">
        <f t="shared" ca="1" si="445"/>
        <v>-</v>
      </c>
      <c r="AR1153" s="66" t="str">
        <f t="shared" ca="1" si="446"/>
        <v>-</v>
      </c>
    </row>
    <row r="1154" spans="1:44" s="1" customFormat="1" ht="12" x14ac:dyDescent="0.35">
      <c r="A1154" s="84"/>
      <c r="B1154" s="40" t="str">
        <f t="shared" si="426"/>
        <v/>
      </c>
      <c r="C1154" s="41" t="str">
        <f t="shared" si="427"/>
        <v/>
      </c>
      <c r="D1154" s="28">
        <f>'I Disease Parameters'!$E$6/(1000*365)</f>
        <v>2.4383561643835616E-5</v>
      </c>
      <c r="E1154" s="28">
        <f>'I Disease Parameters'!$E$7/(1000*365)</f>
        <v>1.3698630136986302E-5</v>
      </c>
      <c r="F1154" s="27">
        <f>(1-'I Disease Parameters'!$E$8)/'I Disease Parameters'!$E$10</f>
        <v>0.16200000000000001</v>
      </c>
      <c r="G1154" s="27">
        <f>'I Disease Parameters'!$E$8/'I Disease Parameters'!$E$11</f>
        <v>3.7999999999999999E-2</v>
      </c>
      <c r="H1154" s="27">
        <f>1/'I Disease Parameters'!$E$12</f>
        <v>0.05</v>
      </c>
      <c r="I1154" s="27">
        <f>'I Disease Parameters'!$E$9/'I Disease Parameters'!$E$14</f>
        <v>0</v>
      </c>
      <c r="J1154" s="82">
        <f t="shared" si="447"/>
        <v>2.9622548171950012</v>
      </c>
      <c r="K1154" s="60">
        <f t="shared" si="448"/>
        <v>0.96147505943347544</v>
      </c>
      <c r="L1154" s="30">
        <f t="shared" si="449"/>
        <v>0.98499999999999999</v>
      </c>
      <c r="M1154" s="27">
        <f>J1154/'I Disease Parameters'!$E$12</f>
        <v>0.14811274085975007</v>
      </c>
      <c r="N1154" s="27">
        <f>K1154/'I Disease Parameters'!$E$13</f>
        <v>4.8073752971673774E-2</v>
      </c>
      <c r="O1154" s="27">
        <f>L1154/'I Disease Parameters'!$E$13</f>
        <v>4.9250000000000002E-2</v>
      </c>
      <c r="P1154" s="27">
        <f>(1-L1154)/'I Disease Parameters'!$E$13</f>
        <v>7.5000000000000067E-4</v>
      </c>
      <c r="Q1154" s="19" t="str">
        <f t="shared" si="428"/>
        <v/>
      </c>
      <c r="R1154" s="17" t="str">
        <f t="shared" si="429"/>
        <v/>
      </c>
      <c r="S1154" s="17" t="str">
        <f t="shared" si="430"/>
        <v/>
      </c>
      <c r="T1154" s="17" t="str">
        <f t="shared" si="431"/>
        <v/>
      </c>
      <c r="U1154" s="17" t="str">
        <f t="shared" si="432"/>
        <v/>
      </c>
      <c r="V1154" s="17" t="str">
        <f t="shared" si="433"/>
        <v/>
      </c>
      <c r="W1154" s="17" t="str">
        <f t="shared" si="434"/>
        <v/>
      </c>
      <c r="X1154" s="18" t="str">
        <f t="shared" si="425"/>
        <v/>
      </c>
      <c r="Y1154" s="17" t="str">
        <f t="shared" si="435"/>
        <v/>
      </c>
      <c r="Z1154" s="17" t="str">
        <f t="shared" si="436"/>
        <v/>
      </c>
      <c r="AA1154" s="17" t="str">
        <f t="shared" si="437"/>
        <v/>
      </c>
      <c r="AB1154" s="17" t="str">
        <f t="shared" si="438"/>
        <v/>
      </c>
      <c r="AC1154" s="17" t="str">
        <f t="shared" si="439"/>
        <v/>
      </c>
      <c r="AD1154" s="18" t="str">
        <f t="shared" si="440"/>
        <v/>
      </c>
      <c r="AE1154" s="19" t="str">
        <f>IF($B1154&gt;$C$1,"",p_2*$Q1153*($S1153/$W1153)+p_3*$Q1153*($T1153/$W1153))</f>
        <v/>
      </c>
      <c r="AF1154" s="17" t="str">
        <f>IF($B1154&gt;$C$1,"",p_4*$R1153)</f>
        <v/>
      </c>
      <c r="AG1154" s="17" t="str">
        <f>IF($B1154&gt;$C$1,"",p_5*$R1153)</f>
        <v/>
      </c>
      <c r="AH1154" s="18" t="str">
        <f t="shared" si="441"/>
        <v/>
      </c>
      <c r="AI1154" s="72"/>
      <c r="AJ1154" s="73"/>
      <c r="AK1154" s="73"/>
      <c r="AL1154" s="72"/>
      <c r="AM1154" s="73"/>
      <c r="AN1154" s="73">
        <f t="shared" si="442"/>
        <v>518</v>
      </c>
      <c r="AO1154" s="19" t="str">
        <f t="shared" ca="1" si="443"/>
        <v>-</v>
      </c>
      <c r="AP1154" s="17" t="str">
        <f t="shared" ca="1" si="444"/>
        <v>-</v>
      </c>
      <c r="AQ1154" s="17" t="str">
        <f t="shared" ca="1" si="445"/>
        <v>-</v>
      </c>
      <c r="AR1154" s="66" t="str">
        <f t="shared" ca="1" si="446"/>
        <v>-</v>
      </c>
    </row>
    <row r="1155" spans="1:44" s="1" customFormat="1" ht="12" x14ac:dyDescent="0.35">
      <c r="A1155" s="84"/>
      <c r="B1155" s="40" t="str">
        <f t="shared" si="426"/>
        <v/>
      </c>
      <c r="C1155" s="41" t="str">
        <f t="shared" si="427"/>
        <v/>
      </c>
      <c r="D1155" s="28">
        <f>'I Disease Parameters'!$E$6/(1000*365)</f>
        <v>2.4383561643835616E-5</v>
      </c>
      <c r="E1155" s="28">
        <f>'I Disease Parameters'!$E$7/(1000*365)</f>
        <v>1.3698630136986302E-5</v>
      </c>
      <c r="F1155" s="27">
        <f>(1-'I Disease Parameters'!$E$8)/'I Disease Parameters'!$E$10</f>
        <v>0.16200000000000001</v>
      </c>
      <c r="G1155" s="27">
        <f>'I Disease Parameters'!$E$8/'I Disease Parameters'!$E$11</f>
        <v>3.7999999999999999E-2</v>
      </c>
      <c r="H1155" s="27">
        <f>1/'I Disease Parameters'!$E$12</f>
        <v>0.05</v>
      </c>
      <c r="I1155" s="27">
        <f>'I Disease Parameters'!$E$9/'I Disease Parameters'!$E$14</f>
        <v>0</v>
      </c>
      <c r="J1155" s="82">
        <f t="shared" si="447"/>
        <v>2.9622548171950012</v>
      </c>
      <c r="K1155" s="60">
        <f t="shared" si="448"/>
        <v>0.96147505943347544</v>
      </c>
      <c r="L1155" s="30">
        <f t="shared" si="449"/>
        <v>0.98499999999999999</v>
      </c>
      <c r="M1155" s="27">
        <f>J1155/'I Disease Parameters'!$E$12</f>
        <v>0.14811274085975007</v>
      </c>
      <c r="N1155" s="27">
        <f>K1155/'I Disease Parameters'!$E$13</f>
        <v>4.8073752971673774E-2</v>
      </c>
      <c r="O1155" s="27">
        <f>L1155/'I Disease Parameters'!$E$13</f>
        <v>4.9250000000000002E-2</v>
      </c>
      <c r="P1155" s="27">
        <f>(1-L1155)/'I Disease Parameters'!$E$13</f>
        <v>7.5000000000000067E-4</v>
      </c>
      <c r="Q1155" s="19" t="str">
        <f t="shared" si="428"/>
        <v/>
      </c>
      <c r="R1155" s="17" t="str">
        <f t="shared" si="429"/>
        <v/>
      </c>
      <c r="S1155" s="17" t="str">
        <f t="shared" si="430"/>
        <v/>
      </c>
      <c r="T1155" s="17" t="str">
        <f t="shared" si="431"/>
        <v/>
      </c>
      <c r="U1155" s="17" t="str">
        <f t="shared" si="432"/>
        <v/>
      </c>
      <c r="V1155" s="17" t="str">
        <f t="shared" si="433"/>
        <v/>
      </c>
      <c r="W1155" s="17" t="str">
        <f t="shared" si="434"/>
        <v/>
      </c>
      <c r="X1155" s="18" t="str">
        <f t="shared" si="425"/>
        <v/>
      </c>
      <c r="Y1155" s="17" t="str">
        <f t="shared" si="435"/>
        <v/>
      </c>
      <c r="Z1155" s="17" t="str">
        <f t="shared" si="436"/>
        <v/>
      </c>
      <c r="AA1155" s="17" t="str">
        <f t="shared" si="437"/>
        <v/>
      </c>
      <c r="AB1155" s="17" t="str">
        <f t="shared" si="438"/>
        <v/>
      </c>
      <c r="AC1155" s="17" t="str">
        <f t="shared" si="439"/>
        <v/>
      </c>
      <c r="AD1155" s="18" t="str">
        <f t="shared" si="440"/>
        <v/>
      </c>
      <c r="AE1155" s="19" t="str">
        <f>IF($B1155&gt;$C$1,"",p_2*$Q1154*($S1154/$W1154)+p_3*$Q1154*($T1154/$W1154))</f>
        <v/>
      </c>
      <c r="AF1155" s="17" t="str">
        <f>IF($B1155&gt;$C$1,"",p_4*$R1154)</f>
        <v/>
      </c>
      <c r="AG1155" s="17" t="str">
        <f>IF($B1155&gt;$C$1,"",p_5*$R1154)</f>
        <v/>
      </c>
      <c r="AH1155" s="18" t="str">
        <f t="shared" si="441"/>
        <v/>
      </c>
      <c r="AI1155" s="72"/>
      <c r="AJ1155" s="73"/>
      <c r="AK1155" s="73"/>
      <c r="AL1155" s="72"/>
      <c r="AM1155" s="73"/>
      <c r="AN1155" s="73">
        <f t="shared" si="442"/>
        <v>518</v>
      </c>
      <c r="AO1155" s="19" t="str">
        <f t="shared" ca="1" si="443"/>
        <v>-</v>
      </c>
      <c r="AP1155" s="17" t="str">
        <f t="shared" ca="1" si="444"/>
        <v>-</v>
      </c>
      <c r="AQ1155" s="17" t="str">
        <f t="shared" ca="1" si="445"/>
        <v>-</v>
      </c>
      <c r="AR1155" s="66" t="str">
        <f t="shared" ca="1" si="446"/>
        <v>-</v>
      </c>
    </row>
    <row r="1156" spans="1:44" s="1" customFormat="1" ht="12" x14ac:dyDescent="0.35">
      <c r="A1156" s="84"/>
      <c r="B1156" s="40" t="str">
        <f t="shared" si="426"/>
        <v/>
      </c>
      <c r="C1156" s="41" t="str">
        <f t="shared" si="427"/>
        <v/>
      </c>
      <c r="D1156" s="28">
        <f>'I Disease Parameters'!$E$6/(1000*365)</f>
        <v>2.4383561643835616E-5</v>
      </c>
      <c r="E1156" s="28">
        <f>'I Disease Parameters'!$E$7/(1000*365)</f>
        <v>1.3698630136986302E-5</v>
      </c>
      <c r="F1156" s="27">
        <f>(1-'I Disease Parameters'!$E$8)/'I Disease Parameters'!$E$10</f>
        <v>0.16200000000000001</v>
      </c>
      <c r="G1156" s="27">
        <f>'I Disease Parameters'!$E$8/'I Disease Parameters'!$E$11</f>
        <v>3.7999999999999999E-2</v>
      </c>
      <c r="H1156" s="27">
        <f>1/'I Disease Parameters'!$E$12</f>
        <v>0.05</v>
      </c>
      <c r="I1156" s="27">
        <f>'I Disease Parameters'!$E$9/'I Disease Parameters'!$E$14</f>
        <v>0</v>
      </c>
      <c r="J1156" s="82">
        <f t="shared" si="447"/>
        <v>2.9622548171950012</v>
      </c>
      <c r="K1156" s="60">
        <f t="shared" si="448"/>
        <v>0.96147505943347544</v>
      </c>
      <c r="L1156" s="30">
        <f t="shared" si="449"/>
        <v>0.98499999999999999</v>
      </c>
      <c r="M1156" s="27">
        <f>J1156/'I Disease Parameters'!$E$12</f>
        <v>0.14811274085975007</v>
      </c>
      <c r="N1156" s="27">
        <f>K1156/'I Disease Parameters'!$E$13</f>
        <v>4.8073752971673774E-2</v>
      </c>
      <c r="O1156" s="27">
        <f>L1156/'I Disease Parameters'!$E$13</f>
        <v>4.9250000000000002E-2</v>
      </c>
      <c r="P1156" s="27">
        <f>(1-L1156)/'I Disease Parameters'!$E$13</f>
        <v>7.5000000000000067E-4</v>
      </c>
      <c r="Q1156" s="19" t="str">
        <f t="shared" si="428"/>
        <v/>
      </c>
      <c r="R1156" s="17" t="str">
        <f t="shared" si="429"/>
        <v/>
      </c>
      <c r="S1156" s="17" t="str">
        <f t="shared" si="430"/>
        <v/>
      </c>
      <c r="T1156" s="17" t="str">
        <f t="shared" si="431"/>
        <v/>
      </c>
      <c r="U1156" s="17" t="str">
        <f t="shared" si="432"/>
        <v/>
      </c>
      <c r="V1156" s="17" t="str">
        <f t="shared" si="433"/>
        <v/>
      </c>
      <c r="W1156" s="17" t="str">
        <f t="shared" si="434"/>
        <v/>
      </c>
      <c r="X1156" s="18" t="str">
        <f t="shared" ref="X1156:X1219" si="450">IF($B1156&gt;$C$1,"",MAX(View_T_C))</f>
        <v/>
      </c>
      <c r="Y1156" s="17" t="str">
        <f t="shared" si="435"/>
        <v/>
      </c>
      <c r="Z1156" s="17" t="str">
        <f t="shared" si="436"/>
        <v/>
      </c>
      <c r="AA1156" s="17" t="str">
        <f t="shared" si="437"/>
        <v/>
      </c>
      <c r="AB1156" s="17" t="str">
        <f t="shared" si="438"/>
        <v/>
      </c>
      <c r="AC1156" s="17" t="str">
        <f t="shared" si="439"/>
        <v/>
      </c>
      <c r="AD1156" s="18" t="str">
        <f t="shared" si="440"/>
        <v/>
      </c>
      <c r="AE1156" s="19" t="str">
        <f>IF($B1156&gt;$C$1,"",p_2*$Q1155*($S1155/$W1155)+p_3*$Q1155*($T1155/$W1155))</f>
        <v/>
      </c>
      <c r="AF1156" s="17" t="str">
        <f>IF($B1156&gt;$C$1,"",p_4*$R1155)</f>
        <v/>
      </c>
      <c r="AG1156" s="17" t="str">
        <f>IF($B1156&gt;$C$1,"",p_5*$R1155)</f>
        <v/>
      </c>
      <c r="AH1156" s="18" t="str">
        <f t="shared" si="441"/>
        <v/>
      </c>
      <c r="AI1156" s="72"/>
      <c r="AJ1156" s="73"/>
      <c r="AK1156" s="73"/>
      <c r="AL1156" s="72"/>
      <c r="AM1156" s="73"/>
      <c r="AN1156" s="73">
        <f t="shared" si="442"/>
        <v>518</v>
      </c>
      <c r="AO1156" s="19" t="str">
        <f t="shared" ca="1" si="443"/>
        <v>-</v>
      </c>
      <c r="AP1156" s="17" t="str">
        <f t="shared" ca="1" si="444"/>
        <v>-</v>
      </c>
      <c r="AQ1156" s="17" t="str">
        <f t="shared" ca="1" si="445"/>
        <v>-</v>
      </c>
      <c r="AR1156" s="66" t="str">
        <f t="shared" ca="1" si="446"/>
        <v>-</v>
      </c>
    </row>
    <row r="1157" spans="1:44" s="1" customFormat="1" ht="12" x14ac:dyDescent="0.35">
      <c r="A1157" s="84"/>
      <c r="B1157" s="40" t="str">
        <f t="shared" ref="B1157:B1220" si="451">IF($B1156&gt;=$C$1,"",B1156+1)</f>
        <v/>
      </c>
      <c r="C1157" s="41" t="str">
        <f t="shared" ref="C1157:C1220" si="452">IF($B1157&gt;$C$1,"",C1156+1)</f>
        <v/>
      </c>
      <c r="D1157" s="28">
        <f>'I Disease Parameters'!$E$6/(1000*365)</f>
        <v>2.4383561643835616E-5</v>
      </c>
      <c r="E1157" s="28">
        <f>'I Disease Parameters'!$E$7/(1000*365)</f>
        <v>1.3698630136986302E-5</v>
      </c>
      <c r="F1157" s="27">
        <f>(1-'I Disease Parameters'!$E$8)/'I Disease Parameters'!$E$10</f>
        <v>0.16200000000000001</v>
      </c>
      <c r="G1157" s="27">
        <f>'I Disease Parameters'!$E$8/'I Disease Parameters'!$E$11</f>
        <v>3.7999999999999999E-2</v>
      </c>
      <c r="H1157" s="27">
        <f>1/'I Disease Parameters'!$E$12</f>
        <v>0.05</v>
      </c>
      <c r="I1157" s="27">
        <f>'I Disease Parameters'!$E$9/'I Disease Parameters'!$E$14</f>
        <v>0</v>
      </c>
      <c r="J1157" s="82">
        <f t="shared" si="447"/>
        <v>2.9622548171950012</v>
      </c>
      <c r="K1157" s="60">
        <f t="shared" si="448"/>
        <v>0.96147505943347544</v>
      </c>
      <c r="L1157" s="30">
        <f t="shared" si="449"/>
        <v>0.98499999999999999</v>
      </c>
      <c r="M1157" s="27">
        <f>J1157/'I Disease Parameters'!$E$12</f>
        <v>0.14811274085975007</v>
      </c>
      <c r="N1157" s="27">
        <f>K1157/'I Disease Parameters'!$E$13</f>
        <v>4.8073752971673774E-2</v>
      </c>
      <c r="O1157" s="27">
        <f>L1157/'I Disease Parameters'!$E$13</f>
        <v>4.9250000000000002E-2</v>
      </c>
      <c r="P1157" s="27">
        <f>(1-L1157)/'I Disease Parameters'!$E$13</f>
        <v>7.5000000000000067E-4</v>
      </c>
      <c r="Q1157" s="19" t="str">
        <f t="shared" ref="Q1157:Q1220" si="453">IF($B1157&gt;$C$1,"",Q1156+p_0*$W1156+p_9*$U1156-p_1*$Q1156-p_2*$Q1156*($S1156/$W1156)-p_3*$Q1156*($T1156/$W1156))</f>
        <v/>
      </c>
      <c r="R1157" s="17" t="str">
        <f t="shared" ref="R1157:R1220" si="454">IF($B1157&gt;$C$1,"",R1156+p_2*$Q1156*($S1156/$W1156)+p_3*$Q1156*($T1156/$W1156) - p_1*$R1156- p_4*$R1156 - p_5*$R1156+AI1156)</f>
        <v/>
      </c>
      <c r="S1157" s="17" t="str">
        <f t="shared" ref="S1157:S1220" si="455">IF($B1157&gt;$C$1,"",S1156+p_4*$R1156-p_1*$S1156-p_6*$S1156+AJ1156)</f>
        <v/>
      </c>
      <c r="T1157" s="17" t="str">
        <f t="shared" ref="T1157:T1220" si="456">IF($B1157&gt;$C$1,"",T1156+p_5*$R1156-p_1*$T1156-p_7*$T1156-p_8*$T1156+AK1156)</f>
        <v/>
      </c>
      <c r="U1157" s="17" t="str">
        <f t="shared" ref="U1157:U1220" si="457">IF($B1157&gt;$C$1,"",U1156+p_7*$T1156+p_6*$S1156-p_1*$U1156-p_9*$U1156)</f>
        <v/>
      </c>
      <c r="V1157" s="17" t="str">
        <f t="shared" ref="V1157:V1220" si="458">IF($B1157&gt;$C$1,"",V1156+p_8*$T1156)</f>
        <v/>
      </c>
      <c r="W1157" s="17" t="str">
        <f t="shared" ref="W1157:W1220" si="459">IF($B1157&gt;$C$1,"",SUM($Q1157:$U1157))</f>
        <v/>
      </c>
      <c r="X1157" s="18" t="str">
        <f t="shared" si="450"/>
        <v/>
      </c>
      <c r="Y1157" s="17" t="str">
        <f t="shared" ref="Y1157:Y1220" si="460">IF($B1157&gt;$C$1,"",Q1157-Q1156)</f>
        <v/>
      </c>
      <c r="Z1157" s="17" t="str">
        <f t="shared" ref="Z1157:Z1220" si="461">IF($B1157&gt;$C$1,"",R1157-R1156)</f>
        <v/>
      </c>
      <c r="AA1157" s="17" t="str">
        <f t="shared" ref="AA1157:AA1220" si="462">IF($B1157&gt;$C$1,"",S1157-S1156)</f>
        <v/>
      </c>
      <c r="AB1157" s="17" t="str">
        <f t="shared" ref="AB1157:AB1220" si="463">IF($B1157&gt;$C$1,"",T1157-T1156)</f>
        <v/>
      </c>
      <c r="AC1157" s="17" t="str">
        <f t="shared" ref="AC1157:AC1220" si="464">IF($B1157&gt;$C$1,"",U1157-U1156)</f>
        <v/>
      </c>
      <c r="AD1157" s="18" t="str">
        <f t="shared" ref="AD1157:AD1220" si="465">IF($B1157&gt;$C$1,"",V1157-V1156)</f>
        <v/>
      </c>
      <c r="AE1157" s="19" t="str">
        <f>IF($B1157&gt;$C$1,"",p_2*$Q1156*($S1156/$W1156)+p_3*$Q1156*($T1156/$W1156))</f>
        <v/>
      </c>
      <c r="AF1157" s="17" t="str">
        <f>IF($B1157&gt;$C$1,"",p_4*$R1156)</f>
        <v/>
      </c>
      <c r="AG1157" s="17" t="str">
        <f>IF($B1157&gt;$C$1,"",p_5*$R1156)</f>
        <v/>
      </c>
      <c r="AH1157" s="18" t="str">
        <f t="shared" si="441"/>
        <v/>
      </c>
      <c r="AI1157" s="72"/>
      <c r="AJ1157" s="73"/>
      <c r="AK1157" s="73"/>
      <c r="AL1157" s="72"/>
      <c r="AM1157" s="73"/>
      <c r="AN1157" s="73">
        <f t="shared" si="442"/>
        <v>518</v>
      </c>
      <c r="AO1157" s="19" t="str">
        <f t="shared" ca="1" si="443"/>
        <v>-</v>
      </c>
      <c r="AP1157" s="17" t="str">
        <f t="shared" ca="1" si="444"/>
        <v>-</v>
      </c>
      <c r="AQ1157" s="17" t="str">
        <f t="shared" ca="1" si="445"/>
        <v>-</v>
      </c>
      <c r="AR1157" s="66" t="str">
        <f t="shared" ca="1" si="446"/>
        <v>-</v>
      </c>
    </row>
    <row r="1158" spans="1:44" s="1" customFormat="1" ht="12" x14ac:dyDescent="0.35">
      <c r="A1158" s="84"/>
      <c r="B1158" s="40" t="str">
        <f t="shared" si="451"/>
        <v/>
      </c>
      <c r="C1158" s="41" t="str">
        <f t="shared" si="452"/>
        <v/>
      </c>
      <c r="D1158" s="28">
        <f>'I Disease Parameters'!$E$6/(1000*365)</f>
        <v>2.4383561643835616E-5</v>
      </c>
      <c r="E1158" s="28">
        <f>'I Disease Parameters'!$E$7/(1000*365)</f>
        <v>1.3698630136986302E-5</v>
      </c>
      <c r="F1158" s="27">
        <f>(1-'I Disease Parameters'!$E$8)/'I Disease Parameters'!$E$10</f>
        <v>0.16200000000000001</v>
      </c>
      <c r="G1158" s="27">
        <f>'I Disease Parameters'!$E$8/'I Disease Parameters'!$E$11</f>
        <v>3.7999999999999999E-2</v>
      </c>
      <c r="H1158" s="27">
        <f>1/'I Disease Parameters'!$E$12</f>
        <v>0.05</v>
      </c>
      <c r="I1158" s="27">
        <f>'I Disease Parameters'!$E$9/'I Disease Parameters'!$E$14</f>
        <v>0</v>
      </c>
      <c r="J1158" s="82">
        <f t="shared" si="447"/>
        <v>2.9622548171950012</v>
      </c>
      <c r="K1158" s="60">
        <f t="shared" si="448"/>
        <v>0.96147505943347544</v>
      </c>
      <c r="L1158" s="30">
        <f t="shared" si="449"/>
        <v>0.98499999999999999</v>
      </c>
      <c r="M1158" s="27">
        <f>J1158/'I Disease Parameters'!$E$12</f>
        <v>0.14811274085975007</v>
      </c>
      <c r="N1158" s="27">
        <f>K1158/'I Disease Parameters'!$E$13</f>
        <v>4.8073752971673774E-2</v>
      </c>
      <c r="O1158" s="27">
        <f>L1158/'I Disease Parameters'!$E$13</f>
        <v>4.9250000000000002E-2</v>
      </c>
      <c r="P1158" s="27">
        <f>(1-L1158)/'I Disease Parameters'!$E$13</f>
        <v>7.5000000000000067E-4</v>
      </c>
      <c r="Q1158" s="19" t="str">
        <f t="shared" si="453"/>
        <v/>
      </c>
      <c r="R1158" s="17" t="str">
        <f t="shared" si="454"/>
        <v/>
      </c>
      <c r="S1158" s="17" t="str">
        <f t="shared" si="455"/>
        <v/>
      </c>
      <c r="T1158" s="17" t="str">
        <f t="shared" si="456"/>
        <v/>
      </c>
      <c r="U1158" s="17" t="str">
        <f t="shared" si="457"/>
        <v/>
      </c>
      <c r="V1158" s="17" t="str">
        <f t="shared" si="458"/>
        <v/>
      </c>
      <c r="W1158" s="17" t="str">
        <f t="shared" si="459"/>
        <v/>
      </c>
      <c r="X1158" s="18" t="str">
        <f t="shared" si="450"/>
        <v/>
      </c>
      <c r="Y1158" s="17" t="str">
        <f t="shared" si="460"/>
        <v/>
      </c>
      <c r="Z1158" s="17" t="str">
        <f t="shared" si="461"/>
        <v/>
      </c>
      <c r="AA1158" s="17" t="str">
        <f t="shared" si="462"/>
        <v/>
      </c>
      <c r="AB1158" s="17" t="str">
        <f t="shared" si="463"/>
        <v/>
      </c>
      <c r="AC1158" s="17" t="str">
        <f t="shared" si="464"/>
        <v/>
      </c>
      <c r="AD1158" s="18" t="str">
        <f t="shared" si="465"/>
        <v/>
      </c>
      <c r="AE1158" s="19" t="str">
        <f>IF($B1158&gt;$C$1,"",p_2*$Q1157*($S1157/$W1157)+p_3*$Q1157*($T1157/$W1157))</f>
        <v/>
      </c>
      <c r="AF1158" s="17" t="str">
        <f>IF($B1158&gt;$C$1,"",p_4*$R1157)</f>
        <v/>
      </c>
      <c r="AG1158" s="17" t="str">
        <f>IF($B1158&gt;$C$1,"",p_5*$R1157)</f>
        <v/>
      </c>
      <c r="AH1158" s="18" t="str">
        <f t="shared" ref="AH1158:AH1221" si="466">IF($B1158&gt;$C$1,"",AG1158+AF1158)</f>
        <v/>
      </c>
      <c r="AI1158" s="72"/>
      <c r="AJ1158" s="73"/>
      <c r="AK1158" s="73"/>
      <c r="AL1158" s="72"/>
      <c r="AM1158" s="73"/>
      <c r="AN1158" s="73">
        <f t="shared" ref="AN1158:AN1221" si="467">AM1158+AN1157</f>
        <v>518</v>
      </c>
      <c r="AO1158" s="19" t="str">
        <f t="shared" ref="AO1158:AO1221" ca="1" si="468">IF($C1158&gt;=TODAY(),"-",(AL1158-AD1158)^2)</f>
        <v>-</v>
      </c>
      <c r="AP1158" s="17" t="str">
        <f t="shared" ref="AP1158:AP1221" ca="1" si="469">IF($C1158&gt;=TODAY(),"-",(AM1158-AH1158)^2)</f>
        <v>-</v>
      </c>
      <c r="AQ1158" s="17" t="str">
        <f t="shared" ref="AQ1158:AQ1221" ca="1" si="470">IF($C1158&gt;=TODAY(),"-",AO1158*$AO$2+AP1158*$AP$2)</f>
        <v>-</v>
      </c>
      <c r="AR1158" s="66" t="str">
        <f t="shared" ref="AR1158:AR1221" ca="1" si="471">IF($C1158&gt;=TODAY(),"-",($AR$2)^((TODAY()-C1158-1)))</f>
        <v>-</v>
      </c>
    </row>
    <row r="1159" spans="1:44" s="1" customFormat="1" ht="12" x14ac:dyDescent="0.35">
      <c r="A1159" s="84"/>
      <c r="B1159" s="40" t="str">
        <f t="shared" si="451"/>
        <v/>
      </c>
      <c r="C1159" s="41" t="str">
        <f t="shared" si="452"/>
        <v/>
      </c>
      <c r="D1159" s="28">
        <f>'I Disease Parameters'!$E$6/(1000*365)</f>
        <v>2.4383561643835616E-5</v>
      </c>
      <c r="E1159" s="28">
        <f>'I Disease Parameters'!$E$7/(1000*365)</f>
        <v>1.3698630136986302E-5</v>
      </c>
      <c r="F1159" s="27">
        <f>(1-'I Disease Parameters'!$E$8)/'I Disease Parameters'!$E$10</f>
        <v>0.16200000000000001</v>
      </c>
      <c r="G1159" s="27">
        <f>'I Disease Parameters'!$E$8/'I Disease Parameters'!$E$11</f>
        <v>3.7999999999999999E-2</v>
      </c>
      <c r="H1159" s="27">
        <f>1/'I Disease Parameters'!$E$12</f>
        <v>0.05</v>
      </c>
      <c r="I1159" s="27">
        <f>'I Disease Parameters'!$E$9/'I Disease Parameters'!$E$14</f>
        <v>0</v>
      </c>
      <c r="J1159" s="82">
        <f t="shared" ref="J1159:J1222" si="472">J1158</f>
        <v>2.9622548171950012</v>
      </c>
      <c r="K1159" s="60">
        <f t="shared" ref="K1159:K1222" si="473">K1158</f>
        <v>0.96147505943347544</v>
      </c>
      <c r="L1159" s="30">
        <f t="shared" ref="L1159:L1222" si="474">L1158</f>
        <v>0.98499999999999999</v>
      </c>
      <c r="M1159" s="27">
        <f>J1159/'I Disease Parameters'!$E$12</f>
        <v>0.14811274085975007</v>
      </c>
      <c r="N1159" s="27">
        <f>K1159/'I Disease Parameters'!$E$13</f>
        <v>4.8073752971673774E-2</v>
      </c>
      <c r="O1159" s="27">
        <f>L1159/'I Disease Parameters'!$E$13</f>
        <v>4.9250000000000002E-2</v>
      </c>
      <c r="P1159" s="27">
        <f>(1-L1159)/'I Disease Parameters'!$E$13</f>
        <v>7.5000000000000067E-4</v>
      </c>
      <c r="Q1159" s="19" t="str">
        <f t="shared" si="453"/>
        <v/>
      </c>
      <c r="R1159" s="17" t="str">
        <f t="shared" si="454"/>
        <v/>
      </c>
      <c r="S1159" s="17" t="str">
        <f t="shared" si="455"/>
        <v/>
      </c>
      <c r="T1159" s="17" t="str">
        <f t="shared" si="456"/>
        <v/>
      </c>
      <c r="U1159" s="17" t="str">
        <f t="shared" si="457"/>
        <v/>
      </c>
      <c r="V1159" s="17" t="str">
        <f t="shared" si="458"/>
        <v/>
      </c>
      <c r="W1159" s="17" t="str">
        <f t="shared" si="459"/>
        <v/>
      </c>
      <c r="X1159" s="18" t="str">
        <f t="shared" si="450"/>
        <v/>
      </c>
      <c r="Y1159" s="17" t="str">
        <f t="shared" si="460"/>
        <v/>
      </c>
      <c r="Z1159" s="17" t="str">
        <f t="shared" si="461"/>
        <v/>
      </c>
      <c r="AA1159" s="17" t="str">
        <f t="shared" si="462"/>
        <v/>
      </c>
      <c r="AB1159" s="17" t="str">
        <f t="shared" si="463"/>
        <v/>
      </c>
      <c r="AC1159" s="17" t="str">
        <f t="shared" si="464"/>
        <v/>
      </c>
      <c r="AD1159" s="18" t="str">
        <f t="shared" si="465"/>
        <v/>
      </c>
      <c r="AE1159" s="19" t="str">
        <f>IF($B1159&gt;$C$1,"",p_2*$Q1158*($S1158/$W1158)+p_3*$Q1158*($T1158/$W1158))</f>
        <v/>
      </c>
      <c r="AF1159" s="17" t="str">
        <f>IF($B1159&gt;$C$1,"",p_4*$R1158)</f>
        <v/>
      </c>
      <c r="AG1159" s="17" t="str">
        <f>IF($B1159&gt;$C$1,"",p_5*$R1158)</f>
        <v/>
      </c>
      <c r="AH1159" s="18" t="str">
        <f t="shared" si="466"/>
        <v/>
      </c>
      <c r="AI1159" s="72"/>
      <c r="AJ1159" s="73"/>
      <c r="AK1159" s="73"/>
      <c r="AL1159" s="72"/>
      <c r="AM1159" s="73"/>
      <c r="AN1159" s="73">
        <f t="shared" si="467"/>
        <v>518</v>
      </c>
      <c r="AO1159" s="19" t="str">
        <f t="shared" ca="1" si="468"/>
        <v>-</v>
      </c>
      <c r="AP1159" s="17" t="str">
        <f t="shared" ca="1" si="469"/>
        <v>-</v>
      </c>
      <c r="AQ1159" s="17" t="str">
        <f t="shared" ca="1" si="470"/>
        <v>-</v>
      </c>
      <c r="AR1159" s="66" t="str">
        <f t="shared" ca="1" si="471"/>
        <v>-</v>
      </c>
    </row>
    <row r="1160" spans="1:44" s="1" customFormat="1" ht="12" x14ac:dyDescent="0.35">
      <c r="A1160" s="84"/>
      <c r="B1160" s="40" t="str">
        <f t="shared" si="451"/>
        <v/>
      </c>
      <c r="C1160" s="41" t="str">
        <f t="shared" si="452"/>
        <v/>
      </c>
      <c r="D1160" s="28">
        <f>'I Disease Parameters'!$E$6/(1000*365)</f>
        <v>2.4383561643835616E-5</v>
      </c>
      <c r="E1160" s="28">
        <f>'I Disease Parameters'!$E$7/(1000*365)</f>
        <v>1.3698630136986302E-5</v>
      </c>
      <c r="F1160" s="27">
        <f>(1-'I Disease Parameters'!$E$8)/'I Disease Parameters'!$E$10</f>
        <v>0.16200000000000001</v>
      </c>
      <c r="G1160" s="27">
        <f>'I Disease Parameters'!$E$8/'I Disease Parameters'!$E$11</f>
        <v>3.7999999999999999E-2</v>
      </c>
      <c r="H1160" s="27">
        <f>1/'I Disease Parameters'!$E$12</f>
        <v>0.05</v>
      </c>
      <c r="I1160" s="27">
        <f>'I Disease Parameters'!$E$9/'I Disease Parameters'!$E$14</f>
        <v>0</v>
      </c>
      <c r="J1160" s="82">
        <f t="shared" si="472"/>
        <v>2.9622548171950012</v>
      </c>
      <c r="K1160" s="60">
        <f t="shared" si="473"/>
        <v>0.96147505943347544</v>
      </c>
      <c r="L1160" s="30">
        <f t="shared" si="474"/>
        <v>0.98499999999999999</v>
      </c>
      <c r="M1160" s="27">
        <f>J1160/'I Disease Parameters'!$E$12</f>
        <v>0.14811274085975007</v>
      </c>
      <c r="N1160" s="27">
        <f>K1160/'I Disease Parameters'!$E$13</f>
        <v>4.8073752971673774E-2</v>
      </c>
      <c r="O1160" s="27">
        <f>L1160/'I Disease Parameters'!$E$13</f>
        <v>4.9250000000000002E-2</v>
      </c>
      <c r="P1160" s="27">
        <f>(1-L1160)/'I Disease Parameters'!$E$13</f>
        <v>7.5000000000000067E-4</v>
      </c>
      <c r="Q1160" s="19" t="str">
        <f t="shared" si="453"/>
        <v/>
      </c>
      <c r="R1160" s="17" t="str">
        <f t="shared" si="454"/>
        <v/>
      </c>
      <c r="S1160" s="17" t="str">
        <f t="shared" si="455"/>
        <v/>
      </c>
      <c r="T1160" s="17" t="str">
        <f t="shared" si="456"/>
        <v/>
      </c>
      <c r="U1160" s="17" t="str">
        <f t="shared" si="457"/>
        <v/>
      </c>
      <c r="V1160" s="17" t="str">
        <f t="shared" si="458"/>
        <v/>
      </c>
      <c r="W1160" s="17" t="str">
        <f t="shared" si="459"/>
        <v/>
      </c>
      <c r="X1160" s="18" t="str">
        <f t="shared" si="450"/>
        <v/>
      </c>
      <c r="Y1160" s="17" t="str">
        <f t="shared" si="460"/>
        <v/>
      </c>
      <c r="Z1160" s="17" t="str">
        <f t="shared" si="461"/>
        <v/>
      </c>
      <c r="AA1160" s="17" t="str">
        <f t="shared" si="462"/>
        <v/>
      </c>
      <c r="AB1160" s="17" t="str">
        <f t="shared" si="463"/>
        <v/>
      </c>
      <c r="AC1160" s="17" t="str">
        <f t="shared" si="464"/>
        <v/>
      </c>
      <c r="AD1160" s="18" t="str">
        <f t="shared" si="465"/>
        <v/>
      </c>
      <c r="AE1160" s="19" t="str">
        <f>IF($B1160&gt;$C$1,"",p_2*$Q1159*($S1159/$W1159)+p_3*$Q1159*($T1159/$W1159))</f>
        <v/>
      </c>
      <c r="AF1160" s="17" t="str">
        <f>IF($B1160&gt;$C$1,"",p_4*$R1159)</f>
        <v/>
      </c>
      <c r="AG1160" s="17" t="str">
        <f>IF($B1160&gt;$C$1,"",p_5*$R1159)</f>
        <v/>
      </c>
      <c r="AH1160" s="18" t="str">
        <f t="shared" si="466"/>
        <v/>
      </c>
      <c r="AI1160" s="72"/>
      <c r="AJ1160" s="73"/>
      <c r="AK1160" s="73"/>
      <c r="AL1160" s="72"/>
      <c r="AM1160" s="73"/>
      <c r="AN1160" s="73">
        <f t="shared" si="467"/>
        <v>518</v>
      </c>
      <c r="AO1160" s="19" t="str">
        <f t="shared" ca="1" si="468"/>
        <v>-</v>
      </c>
      <c r="AP1160" s="17" t="str">
        <f t="shared" ca="1" si="469"/>
        <v>-</v>
      </c>
      <c r="AQ1160" s="17" t="str">
        <f t="shared" ca="1" si="470"/>
        <v>-</v>
      </c>
      <c r="AR1160" s="66" t="str">
        <f t="shared" ca="1" si="471"/>
        <v>-</v>
      </c>
    </row>
    <row r="1161" spans="1:44" s="1" customFormat="1" ht="12" x14ac:dyDescent="0.35">
      <c r="A1161" s="84"/>
      <c r="B1161" s="40" t="str">
        <f t="shared" si="451"/>
        <v/>
      </c>
      <c r="C1161" s="41" t="str">
        <f t="shared" si="452"/>
        <v/>
      </c>
      <c r="D1161" s="28">
        <f>'I Disease Parameters'!$E$6/(1000*365)</f>
        <v>2.4383561643835616E-5</v>
      </c>
      <c r="E1161" s="28">
        <f>'I Disease Parameters'!$E$7/(1000*365)</f>
        <v>1.3698630136986302E-5</v>
      </c>
      <c r="F1161" s="27">
        <f>(1-'I Disease Parameters'!$E$8)/'I Disease Parameters'!$E$10</f>
        <v>0.16200000000000001</v>
      </c>
      <c r="G1161" s="27">
        <f>'I Disease Parameters'!$E$8/'I Disease Parameters'!$E$11</f>
        <v>3.7999999999999999E-2</v>
      </c>
      <c r="H1161" s="27">
        <f>1/'I Disease Parameters'!$E$12</f>
        <v>0.05</v>
      </c>
      <c r="I1161" s="27">
        <f>'I Disease Parameters'!$E$9/'I Disease Parameters'!$E$14</f>
        <v>0</v>
      </c>
      <c r="J1161" s="82">
        <f t="shared" si="472"/>
        <v>2.9622548171950012</v>
      </c>
      <c r="K1161" s="60">
        <f t="shared" si="473"/>
        <v>0.96147505943347544</v>
      </c>
      <c r="L1161" s="30">
        <f t="shared" si="474"/>
        <v>0.98499999999999999</v>
      </c>
      <c r="M1161" s="27">
        <f>J1161/'I Disease Parameters'!$E$12</f>
        <v>0.14811274085975007</v>
      </c>
      <c r="N1161" s="27">
        <f>K1161/'I Disease Parameters'!$E$13</f>
        <v>4.8073752971673774E-2</v>
      </c>
      <c r="O1161" s="27">
        <f>L1161/'I Disease Parameters'!$E$13</f>
        <v>4.9250000000000002E-2</v>
      </c>
      <c r="P1161" s="27">
        <f>(1-L1161)/'I Disease Parameters'!$E$13</f>
        <v>7.5000000000000067E-4</v>
      </c>
      <c r="Q1161" s="19" t="str">
        <f t="shared" si="453"/>
        <v/>
      </c>
      <c r="R1161" s="17" t="str">
        <f t="shared" si="454"/>
        <v/>
      </c>
      <c r="S1161" s="17" t="str">
        <f t="shared" si="455"/>
        <v/>
      </c>
      <c r="T1161" s="17" t="str">
        <f t="shared" si="456"/>
        <v/>
      </c>
      <c r="U1161" s="17" t="str">
        <f t="shared" si="457"/>
        <v/>
      </c>
      <c r="V1161" s="17" t="str">
        <f t="shared" si="458"/>
        <v/>
      </c>
      <c r="W1161" s="17" t="str">
        <f t="shared" si="459"/>
        <v/>
      </c>
      <c r="X1161" s="18" t="str">
        <f t="shared" si="450"/>
        <v/>
      </c>
      <c r="Y1161" s="17" t="str">
        <f t="shared" si="460"/>
        <v/>
      </c>
      <c r="Z1161" s="17" t="str">
        <f t="shared" si="461"/>
        <v/>
      </c>
      <c r="AA1161" s="17" t="str">
        <f t="shared" si="462"/>
        <v/>
      </c>
      <c r="AB1161" s="17" t="str">
        <f t="shared" si="463"/>
        <v/>
      </c>
      <c r="AC1161" s="17" t="str">
        <f t="shared" si="464"/>
        <v/>
      </c>
      <c r="AD1161" s="18" t="str">
        <f t="shared" si="465"/>
        <v/>
      </c>
      <c r="AE1161" s="19" t="str">
        <f>IF($B1161&gt;$C$1,"",p_2*$Q1160*($S1160/$W1160)+p_3*$Q1160*($T1160/$W1160))</f>
        <v/>
      </c>
      <c r="AF1161" s="17" t="str">
        <f>IF($B1161&gt;$C$1,"",p_4*$R1160)</f>
        <v/>
      </c>
      <c r="AG1161" s="17" t="str">
        <f>IF($B1161&gt;$C$1,"",p_5*$R1160)</f>
        <v/>
      </c>
      <c r="AH1161" s="18" t="str">
        <f t="shared" si="466"/>
        <v/>
      </c>
      <c r="AI1161" s="72"/>
      <c r="AJ1161" s="73"/>
      <c r="AK1161" s="73"/>
      <c r="AL1161" s="72"/>
      <c r="AM1161" s="73"/>
      <c r="AN1161" s="73">
        <f t="shared" si="467"/>
        <v>518</v>
      </c>
      <c r="AO1161" s="19" t="str">
        <f t="shared" ca="1" si="468"/>
        <v>-</v>
      </c>
      <c r="AP1161" s="17" t="str">
        <f t="shared" ca="1" si="469"/>
        <v>-</v>
      </c>
      <c r="AQ1161" s="17" t="str">
        <f t="shared" ca="1" si="470"/>
        <v>-</v>
      </c>
      <c r="AR1161" s="66" t="str">
        <f t="shared" ca="1" si="471"/>
        <v>-</v>
      </c>
    </row>
    <row r="1162" spans="1:44" s="1" customFormat="1" ht="12" x14ac:dyDescent="0.35">
      <c r="A1162" s="84"/>
      <c r="B1162" s="40" t="str">
        <f t="shared" si="451"/>
        <v/>
      </c>
      <c r="C1162" s="41" t="str">
        <f t="shared" si="452"/>
        <v/>
      </c>
      <c r="D1162" s="28">
        <f>'I Disease Parameters'!$E$6/(1000*365)</f>
        <v>2.4383561643835616E-5</v>
      </c>
      <c r="E1162" s="28">
        <f>'I Disease Parameters'!$E$7/(1000*365)</f>
        <v>1.3698630136986302E-5</v>
      </c>
      <c r="F1162" s="27">
        <f>(1-'I Disease Parameters'!$E$8)/'I Disease Parameters'!$E$10</f>
        <v>0.16200000000000001</v>
      </c>
      <c r="G1162" s="27">
        <f>'I Disease Parameters'!$E$8/'I Disease Parameters'!$E$11</f>
        <v>3.7999999999999999E-2</v>
      </c>
      <c r="H1162" s="27">
        <f>1/'I Disease Parameters'!$E$12</f>
        <v>0.05</v>
      </c>
      <c r="I1162" s="27">
        <f>'I Disease Parameters'!$E$9/'I Disease Parameters'!$E$14</f>
        <v>0</v>
      </c>
      <c r="J1162" s="82">
        <f t="shared" si="472"/>
        <v>2.9622548171950012</v>
      </c>
      <c r="K1162" s="60">
        <f t="shared" si="473"/>
        <v>0.96147505943347544</v>
      </c>
      <c r="L1162" s="30">
        <f t="shared" si="474"/>
        <v>0.98499999999999999</v>
      </c>
      <c r="M1162" s="27">
        <f>J1162/'I Disease Parameters'!$E$12</f>
        <v>0.14811274085975007</v>
      </c>
      <c r="N1162" s="27">
        <f>K1162/'I Disease Parameters'!$E$13</f>
        <v>4.8073752971673774E-2</v>
      </c>
      <c r="O1162" s="27">
        <f>L1162/'I Disease Parameters'!$E$13</f>
        <v>4.9250000000000002E-2</v>
      </c>
      <c r="P1162" s="27">
        <f>(1-L1162)/'I Disease Parameters'!$E$13</f>
        <v>7.5000000000000067E-4</v>
      </c>
      <c r="Q1162" s="19" t="str">
        <f t="shared" si="453"/>
        <v/>
      </c>
      <c r="R1162" s="17" t="str">
        <f t="shared" si="454"/>
        <v/>
      </c>
      <c r="S1162" s="17" t="str">
        <f t="shared" si="455"/>
        <v/>
      </c>
      <c r="T1162" s="17" t="str">
        <f t="shared" si="456"/>
        <v/>
      </c>
      <c r="U1162" s="17" t="str">
        <f t="shared" si="457"/>
        <v/>
      </c>
      <c r="V1162" s="17" t="str">
        <f t="shared" si="458"/>
        <v/>
      </c>
      <c r="W1162" s="17" t="str">
        <f t="shared" si="459"/>
        <v/>
      </c>
      <c r="X1162" s="18" t="str">
        <f t="shared" si="450"/>
        <v/>
      </c>
      <c r="Y1162" s="17" t="str">
        <f t="shared" si="460"/>
        <v/>
      </c>
      <c r="Z1162" s="17" t="str">
        <f t="shared" si="461"/>
        <v/>
      </c>
      <c r="AA1162" s="17" t="str">
        <f t="shared" si="462"/>
        <v/>
      </c>
      <c r="AB1162" s="17" t="str">
        <f t="shared" si="463"/>
        <v/>
      </c>
      <c r="AC1162" s="17" t="str">
        <f t="shared" si="464"/>
        <v/>
      </c>
      <c r="AD1162" s="18" t="str">
        <f t="shared" si="465"/>
        <v/>
      </c>
      <c r="AE1162" s="19" t="str">
        <f>IF($B1162&gt;$C$1,"",p_2*$Q1161*($S1161/$W1161)+p_3*$Q1161*($T1161/$W1161))</f>
        <v/>
      </c>
      <c r="AF1162" s="17" t="str">
        <f>IF($B1162&gt;$C$1,"",p_4*$R1161)</f>
        <v/>
      </c>
      <c r="AG1162" s="17" t="str">
        <f>IF($B1162&gt;$C$1,"",p_5*$R1161)</f>
        <v/>
      </c>
      <c r="AH1162" s="18" t="str">
        <f t="shared" si="466"/>
        <v/>
      </c>
      <c r="AI1162" s="72"/>
      <c r="AJ1162" s="73"/>
      <c r="AK1162" s="73"/>
      <c r="AL1162" s="72"/>
      <c r="AM1162" s="73"/>
      <c r="AN1162" s="73">
        <f t="shared" si="467"/>
        <v>518</v>
      </c>
      <c r="AO1162" s="19" t="str">
        <f t="shared" ca="1" si="468"/>
        <v>-</v>
      </c>
      <c r="AP1162" s="17" t="str">
        <f t="shared" ca="1" si="469"/>
        <v>-</v>
      </c>
      <c r="AQ1162" s="17" t="str">
        <f t="shared" ca="1" si="470"/>
        <v>-</v>
      </c>
      <c r="AR1162" s="66" t="str">
        <f t="shared" ca="1" si="471"/>
        <v>-</v>
      </c>
    </row>
    <row r="1163" spans="1:44" s="1" customFormat="1" ht="12" x14ac:dyDescent="0.35">
      <c r="A1163" s="84"/>
      <c r="B1163" s="40" t="str">
        <f t="shared" si="451"/>
        <v/>
      </c>
      <c r="C1163" s="41" t="str">
        <f t="shared" si="452"/>
        <v/>
      </c>
      <c r="D1163" s="28">
        <f>'I Disease Parameters'!$E$6/(1000*365)</f>
        <v>2.4383561643835616E-5</v>
      </c>
      <c r="E1163" s="28">
        <f>'I Disease Parameters'!$E$7/(1000*365)</f>
        <v>1.3698630136986302E-5</v>
      </c>
      <c r="F1163" s="27">
        <f>(1-'I Disease Parameters'!$E$8)/'I Disease Parameters'!$E$10</f>
        <v>0.16200000000000001</v>
      </c>
      <c r="G1163" s="27">
        <f>'I Disease Parameters'!$E$8/'I Disease Parameters'!$E$11</f>
        <v>3.7999999999999999E-2</v>
      </c>
      <c r="H1163" s="27">
        <f>1/'I Disease Parameters'!$E$12</f>
        <v>0.05</v>
      </c>
      <c r="I1163" s="27">
        <f>'I Disease Parameters'!$E$9/'I Disease Parameters'!$E$14</f>
        <v>0</v>
      </c>
      <c r="J1163" s="82">
        <f t="shared" si="472"/>
        <v>2.9622548171950012</v>
      </c>
      <c r="K1163" s="60">
        <f t="shared" si="473"/>
        <v>0.96147505943347544</v>
      </c>
      <c r="L1163" s="30">
        <f t="shared" si="474"/>
        <v>0.98499999999999999</v>
      </c>
      <c r="M1163" s="27">
        <f>J1163/'I Disease Parameters'!$E$12</f>
        <v>0.14811274085975007</v>
      </c>
      <c r="N1163" s="27">
        <f>K1163/'I Disease Parameters'!$E$13</f>
        <v>4.8073752971673774E-2</v>
      </c>
      <c r="O1163" s="27">
        <f>L1163/'I Disease Parameters'!$E$13</f>
        <v>4.9250000000000002E-2</v>
      </c>
      <c r="P1163" s="27">
        <f>(1-L1163)/'I Disease Parameters'!$E$13</f>
        <v>7.5000000000000067E-4</v>
      </c>
      <c r="Q1163" s="19" t="str">
        <f t="shared" si="453"/>
        <v/>
      </c>
      <c r="R1163" s="17" t="str">
        <f t="shared" si="454"/>
        <v/>
      </c>
      <c r="S1163" s="17" t="str">
        <f t="shared" si="455"/>
        <v/>
      </c>
      <c r="T1163" s="17" t="str">
        <f t="shared" si="456"/>
        <v/>
      </c>
      <c r="U1163" s="17" t="str">
        <f t="shared" si="457"/>
        <v/>
      </c>
      <c r="V1163" s="17" t="str">
        <f t="shared" si="458"/>
        <v/>
      </c>
      <c r="W1163" s="17" t="str">
        <f t="shared" si="459"/>
        <v/>
      </c>
      <c r="X1163" s="18" t="str">
        <f t="shared" si="450"/>
        <v/>
      </c>
      <c r="Y1163" s="17" t="str">
        <f t="shared" si="460"/>
        <v/>
      </c>
      <c r="Z1163" s="17" t="str">
        <f t="shared" si="461"/>
        <v/>
      </c>
      <c r="AA1163" s="17" t="str">
        <f t="shared" si="462"/>
        <v/>
      </c>
      <c r="AB1163" s="17" t="str">
        <f t="shared" si="463"/>
        <v/>
      </c>
      <c r="AC1163" s="17" t="str">
        <f t="shared" si="464"/>
        <v/>
      </c>
      <c r="AD1163" s="18" t="str">
        <f t="shared" si="465"/>
        <v/>
      </c>
      <c r="AE1163" s="19" t="str">
        <f>IF($B1163&gt;$C$1,"",p_2*$Q1162*($S1162/$W1162)+p_3*$Q1162*($T1162/$W1162))</f>
        <v/>
      </c>
      <c r="AF1163" s="17" t="str">
        <f>IF($B1163&gt;$C$1,"",p_4*$R1162)</f>
        <v/>
      </c>
      <c r="AG1163" s="17" t="str">
        <f>IF($B1163&gt;$C$1,"",p_5*$R1162)</f>
        <v/>
      </c>
      <c r="AH1163" s="18" t="str">
        <f t="shared" si="466"/>
        <v/>
      </c>
      <c r="AI1163" s="72"/>
      <c r="AJ1163" s="73"/>
      <c r="AK1163" s="73"/>
      <c r="AL1163" s="72"/>
      <c r="AM1163" s="73"/>
      <c r="AN1163" s="73">
        <f t="shared" si="467"/>
        <v>518</v>
      </c>
      <c r="AO1163" s="19" t="str">
        <f t="shared" ca="1" si="468"/>
        <v>-</v>
      </c>
      <c r="AP1163" s="17" t="str">
        <f t="shared" ca="1" si="469"/>
        <v>-</v>
      </c>
      <c r="AQ1163" s="17" t="str">
        <f t="shared" ca="1" si="470"/>
        <v>-</v>
      </c>
      <c r="AR1163" s="66" t="str">
        <f t="shared" ca="1" si="471"/>
        <v>-</v>
      </c>
    </row>
    <row r="1164" spans="1:44" s="1" customFormat="1" ht="12" x14ac:dyDescent="0.35">
      <c r="A1164" s="84"/>
      <c r="B1164" s="40" t="str">
        <f t="shared" si="451"/>
        <v/>
      </c>
      <c r="C1164" s="41" t="str">
        <f t="shared" si="452"/>
        <v/>
      </c>
      <c r="D1164" s="28">
        <f>'I Disease Parameters'!$E$6/(1000*365)</f>
        <v>2.4383561643835616E-5</v>
      </c>
      <c r="E1164" s="28">
        <f>'I Disease Parameters'!$E$7/(1000*365)</f>
        <v>1.3698630136986302E-5</v>
      </c>
      <c r="F1164" s="27">
        <f>(1-'I Disease Parameters'!$E$8)/'I Disease Parameters'!$E$10</f>
        <v>0.16200000000000001</v>
      </c>
      <c r="G1164" s="27">
        <f>'I Disease Parameters'!$E$8/'I Disease Parameters'!$E$11</f>
        <v>3.7999999999999999E-2</v>
      </c>
      <c r="H1164" s="27">
        <f>1/'I Disease Parameters'!$E$12</f>
        <v>0.05</v>
      </c>
      <c r="I1164" s="27">
        <f>'I Disease Parameters'!$E$9/'I Disease Parameters'!$E$14</f>
        <v>0</v>
      </c>
      <c r="J1164" s="82">
        <f t="shared" si="472"/>
        <v>2.9622548171950012</v>
      </c>
      <c r="K1164" s="60">
        <f t="shared" si="473"/>
        <v>0.96147505943347544</v>
      </c>
      <c r="L1164" s="30">
        <f t="shared" si="474"/>
        <v>0.98499999999999999</v>
      </c>
      <c r="M1164" s="27">
        <f>J1164/'I Disease Parameters'!$E$12</f>
        <v>0.14811274085975007</v>
      </c>
      <c r="N1164" s="27">
        <f>K1164/'I Disease Parameters'!$E$13</f>
        <v>4.8073752971673774E-2</v>
      </c>
      <c r="O1164" s="27">
        <f>L1164/'I Disease Parameters'!$E$13</f>
        <v>4.9250000000000002E-2</v>
      </c>
      <c r="P1164" s="27">
        <f>(1-L1164)/'I Disease Parameters'!$E$13</f>
        <v>7.5000000000000067E-4</v>
      </c>
      <c r="Q1164" s="19" t="str">
        <f t="shared" si="453"/>
        <v/>
      </c>
      <c r="R1164" s="17" t="str">
        <f t="shared" si="454"/>
        <v/>
      </c>
      <c r="S1164" s="17" t="str">
        <f t="shared" si="455"/>
        <v/>
      </c>
      <c r="T1164" s="17" t="str">
        <f t="shared" si="456"/>
        <v/>
      </c>
      <c r="U1164" s="17" t="str">
        <f t="shared" si="457"/>
        <v/>
      </c>
      <c r="V1164" s="17" t="str">
        <f t="shared" si="458"/>
        <v/>
      </c>
      <c r="W1164" s="17" t="str">
        <f t="shared" si="459"/>
        <v/>
      </c>
      <c r="X1164" s="18" t="str">
        <f t="shared" si="450"/>
        <v/>
      </c>
      <c r="Y1164" s="17" t="str">
        <f t="shared" si="460"/>
        <v/>
      </c>
      <c r="Z1164" s="17" t="str">
        <f t="shared" si="461"/>
        <v/>
      </c>
      <c r="AA1164" s="17" t="str">
        <f t="shared" si="462"/>
        <v/>
      </c>
      <c r="AB1164" s="17" t="str">
        <f t="shared" si="463"/>
        <v/>
      </c>
      <c r="AC1164" s="17" t="str">
        <f t="shared" si="464"/>
        <v/>
      </c>
      <c r="AD1164" s="18" t="str">
        <f t="shared" si="465"/>
        <v/>
      </c>
      <c r="AE1164" s="19" t="str">
        <f>IF($B1164&gt;$C$1,"",p_2*$Q1163*($S1163/$W1163)+p_3*$Q1163*($T1163/$W1163))</f>
        <v/>
      </c>
      <c r="AF1164" s="17" t="str">
        <f>IF($B1164&gt;$C$1,"",p_4*$R1163)</f>
        <v/>
      </c>
      <c r="AG1164" s="17" t="str">
        <f>IF($B1164&gt;$C$1,"",p_5*$R1163)</f>
        <v/>
      </c>
      <c r="AH1164" s="18" t="str">
        <f t="shared" si="466"/>
        <v/>
      </c>
      <c r="AI1164" s="72"/>
      <c r="AJ1164" s="73"/>
      <c r="AK1164" s="73"/>
      <c r="AL1164" s="72"/>
      <c r="AM1164" s="73"/>
      <c r="AN1164" s="73">
        <f t="shared" si="467"/>
        <v>518</v>
      </c>
      <c r="AO1164" s="19" t="str">
        <f t="shared" ca="1" si="468"/>
        <v>-</v>
      </c>
      <c r="AP1164" s="17" t="str">
        <f t="shared" ca="1" si="469"/>
        <v>-</v>
      </c>
      <c r="AQ1164" s="17" t="str">
        <f t="shared" ca="1" si="470"/>
        <v>-</v>
      </c>
      <c r="AR1164" s="66" t="str">
        <f t="shared" ca="1" si="471"/>
        <v>-</v>
      </c>
    </row>
    <row r="1165" spans="1:44" s="1" customFormat="1" ht="12" x14ac:dyDescent="0.35">
      <c r="A1165" s="84"/>
      <c r="B1165" s="40" t="str">
        <f t="shared" si="451"/>
        <v/>
      </c>
      <c r="C1165" s="41" t="str">
        <f t="shared" si="452"/>
        <v/>
      </c>
      <c r="D1165" s="28">
        <f>'I Disease Parameters'!$E$6/(1000*365)</f>
        <v>2.4383561643835616E-5</v>
      </c>
      <c r="E1165" s="28">
        <f>'I Disease Parameters'!$E$7/(1000*365)</f>
        <v>1.3698630136986302E-5</v>
      </c>
      <c r="F1165" s="27">
        <f>(1-'I Disease Parameters'!$E$8)/'I Disease Parameters'!$E$10</f>
        <v>0.16200000000000001</v>
      </c>
      <c r="G1165" s="27">
        <f>'I Disease Parameters'!$E$8/'I Disease Parameters'!$E$11</f>
        <v>3.7999999999999999E-2</v>
      </c>
      <c r="H1165" s="27">
        <f>1/'I Disease Parameters'!$E$12</f>
        <v>0.05</v>
      </c>
      <c r="I1165" s="27">
        <f>'I Disease Parameters'!$E$9/'I Disease Parameters'!$E$14</f>
        <v>0</v>
      </c>
      <c r="J1165" s="82">
        <f t="shared" si="472"/>
        <v>2.9622548171950012</v>
      </c>
      <c r="K1165" s="60">
        <f t="shared" si="473"/>
        <v>0.96147505943347544</v>
      </c>
      <c r="L1165" s="30">
        <f t="shared" si="474"/>
        <v>0.98499999999999999</v>
      </c>
      <c r="M1165" s="27">
        <f>J1165/'I Disease Parameters'!$E$12</f>
        <v>0.14811274085975007</v>
      </c>
      <c r="N1165" s="27">
        <f>K1165/'I Disease Parameters'!$E$13</f>
        <v>4.8073752971673774E-2</v>
      </c>
      <c r="O1165" s="27">
        <f>L1165/'I Disease Parameters'!$E$13</f>
        <v>4.9250000000000002E-2</v>
      </c>
      <c r="P1165" s="27">
        <f>(1-L1165)/'I Disease Parameters'!$E$13</f>
        <v>7.5000000000000067E-4</v>
      </c>
      <c r="Q1165" s="19" t="str">
        <f t="shared" si="453"/>
        <v/>
      </c>
      <c r="R1165" s="17" t="str">
        <f t="shared" si="454"/>
        <v/>
      </c>
      <c r="S1165" s="17" t="str">
        <f t="shared" si="455"/>
        <v/>
      </c>
      <c r="T1165" s="17" t="str">
        <f t="shared" si="456"/>
        <v/>
      </c>
      <c r="U1165" s="17" t="str">
        <f t="shared" si="457"/>
        <v/>
      </c>
      <c r="V1165" s="17" t="str">
        <f t="shared" si="458"/>
        <v/>
      </c>
      <c r="W1165" s="17" t="str">
        <f t="shared" si="459"/>
        <v/>
      </c>
      <c r="X1165" s="18" t="str">
        <f t="shared" si="450"/>
        <v/>
      </c>
      <c r="Y1165" s="17" t="str">
        <f t="shared" si="460"/>
        <v/>
      </c>
      <c r="Z1165" s="17" t="str">
        <f t="shared" si="461"/>
        <v/>
      </c>
      <c r="AA1165" s="17" t="str">
        <f t="shared" si="462"/>
        <v/>
      </c>
      <c r="AB1165" s="17" t="str">
        <f t="shared" si="463"/>
        <v/>
      </c>
      <c r="AC1165" s="17" t="str">
        <f t="shared" si="464"/>
        <v/>
      </c>
      <c r="AD1165" s="18" t="str">
        <f t="shared" si="465"/>
        <v/>
      </c>
      <c r="AE1165" s="19" t="str">
        <f>IF($B1165&gt;$C$1,"",p_2*$Q1164*($S1164/$W1164)+p_3*$Q1164*($T1164/$W1164))</f>
        <v/>
      </c>
      <c r="AF1165" s="17" t="str">
        <f>IF($B1165&gt;$C$1,"",p_4*$R1164)</f>
        <v/>
      </c>
      <c r="AG1165" s="17" t="str">
        <f>IF($B1165&gt;$C$1,"",p_5*$R1164)</f>
        <v/>
      </c>
      <c r="AH1165" s="18" t="str">
        <f t="shared" si="466"/>
        <v/>
      </c>
      <c r="AI1165" s="72"/>
      <c r="AJ1165" s="73"/>
      <c r="AK1165" s="73"/>
      <c r="AL1165" s="72"/>
      <c r="AM1165" s="73"/>
      <c r="AN1165" s="73">
        <f t="shared" si="467"/>
        <v>518</v>
      </c>
      <c r="AO1165" s="19" t="str">
        <f t="shared" ca="1" si="468"/>
        <v>-</v>
      </c>
      <c r="AP1165" s="17" t="str">
        <f t="shared" ca="1" si="469"/>
        <v>-</v>
      </c>
      <c r="AQ1165" s="17" t="str">
        <f t="shared" ca="1" si="470"/>
        <v>-</v>
      </c>
      <c r="AR1165" s="66" t="str">
        <f t="shared" ca="1" si="471"/>
        <v>-</v>
      </c>
    </row>
    <row r="1166" spans="1:44" s="1" customFormat="1" ht="12" x14ac:dyDescent="0.35">
      <c r="A1166" s="84"/>
      <c r="B1166" s="40" t="str">
        <f t="shared" si="451"/>
        <v/>
      </c>
      <c r="C1166" s="41" t="str">
        <f t="shared" si="452"/>
        <v/>
      </c>
      <c r="D1166" s="28">
        <f>'I Disease Parameters'!$E$6/(1000*365)</f>
        <v>2.4383561643835616E-5</v>
      </c>
      <c r="E1166" s="28">
        <f>'I Disease Parameters'!$E$7/(1000*365)</f>
        <v>1.3698630136986302E-5</v>
      </c>
      <c r="F1166" s="27">
        <f>(1-'I Disease Parameters'!$E$8)/'I Disease Parameters'!$E$10</f>
        <v>0.16200000000000001</v>
      </c>
      <c r="G1166" s="27">
        <f>'I Disease Parameters'!$E$8/'I Disease Parameters'!$E$11</f>
        <v>3.7999999999999999E-2</v>
      </c>
      <c r="H1166" s="27">
        <f>1/'I Disease Parameters'!$E$12</f>
        <v>0.05</v>
      </c>
      <c r="I1166" s="27">
        <f>'I Disease Parameters'!$E$9/'I Disease Parameters'!$E$14</f>
        <v>0</v>
      </c>
      <c r="J1166" s="82">
        <f t="shared" si="472"/>
        <v>2.9622548171950012</v>
      </c>
      <c r="K1166" s="60">
        <f t="shared" si="473"/>
        <v>0.96147505943347544</v>
      </c>
      <c r="L1166" s="30">
        <f t="shared" si="474"/>
        <v>0.98499999999999999</v>
      </c>
      <c r="M1166" s="27">
        <f>J1166/'I Disease Parameters'!$E$12</f>
        <v>0.14811274085975007</v>
      </c>
      <c r="N1166" s="27">
        <f>K1166/'I Disease Parameters'!$E$13</f>
        <v>4.8073752971673774E-2</v>
      </c>
      <c r="O1166" s="27">
        <f>L1166/'I Disease Parameters'!$E$13</f>
        <v>4.9250000000000002E-2</v>
      </c>
      <c r="P1166" s="27">
        <f>(1-L1166)/'I Disease Parameters'!$E$13</f>
        <v>7.5000000000000067E-4</v>
      </c>
      <c r="Q1166" s="19" t="str">
        <f t="shared" si="453"/>
        <v/>
      </c>
      <c r="R1166" s="17" t="str">
        <f t="shared" si="454"/>
        <v/>
      </c>
      <c r="S1166" s="17" t="str">
        <f t="shared" si="455"/>
        <v/>
      </c>
      <c r="T1166" s="17" t="str">
        <f t="shared" si="456"/>
        <v/>
      </c>
      <c r="U1166" s="17" t="str">
        <f t="shared" si="457"/>
        <v/>
      </c>
      <c r="V1166" s="17" t="str">
        <f t="shared" si="458"/>
        <v/>
      </c>
      <c r="W1166" s="17" t="str">
        <f t="shared" si="459"/>
        <v/>
      </c>
      <c r="X1166" s="18" t="str">
        <f t="shared" si="450"/>
        <v/>
      </c>
      <c r="Y1166" s="17" t="str">
        <f t="shared" si="460"/>
        <v/>
      </c>
      <c r="Z1166" s="17" t="str">
        <f t="shared" si="461"/>
        <v/>
      </c>
      <c r="AA1166" s="17" t="str">
        <f t="shared" si="462"/>
        <v/>
      </c>
      <c r="AB1166" s="17" t="str">
        <f t="shared" si="463"/>
        <v/>
      </c>
      <c r="AC1166" s="17" t="str">
        <f t="shared" si="464"/>
        <v/>
      </c>
      <c r="AD1166" s="18" t="str">
        <f t="shared" si="465"/>
        <v/>
      </c>
      <c r="AE1166" s="19" t="str">
        <f>IF($B1166&gt;$C$1,"",p_2*$Q1165*($S1165/$W1165)+p_3*$Q1165*($T1165/$W1165))</f>
        <v/>
      </c>
      <c r="AF1166" s="17" t="str">
        <f>IF($B1166&gt;$C$1,"",p_4*$R1165)</f>
        <v/>
      </c>
      <c r="AG1166" s="17" t="str">
        <f>IF($B1166&gt;$C$1,"",p_5*$R1165)</f>
        <v/>
      </c>
      <c r="AH1166" s="18" t="str">
        <f t="shared" si="466"/>
        <v/>
      </c>
      <c r="AI1166" s="72"/>
      <c r="AJ1166" s="73"/>
      <c r="AK1166" s="73"/>
      <c r="AL1166" s="72"/>
      <c r="AM1166" s="73"/>
      <c r="AN1166" s="73">
        <f t="shared" si="467"/>
        <v>518</v>
      </c>
      <c r="AO1166" s="19" t="str">
        <f t="shared" ca="1" si="468"/>
        <v>-</v>
      </c>
      <c r="AP1166" s="17" t="str">
        <f t="shared" ca="1" si="469"/>
        <v>-</v>
      </c>
      <c r="AQ1166" s="17" t="str">
        <f t="shared" ca="1" si="470"/>
        <v>-</v>
      </c>
      <c r="AR1166" s="66" t="str">
        <f t="shared" ca="1" si="471"/>
        <v>-</v>
      </c>
    </row>
    <row r="1167" spans="1:44" s="1" customFormat="1" ht="12" x14ac:dyDescent="0.35">
      <c r="A1167" s="84"/>
      <c r="B1167" s="40" t="str">
        <f t="shared" si="451"/>
        <v/>
      </c>
      <c r="C1167" s="41" t="str">
        <f t="shared" si="452"/>
        <v/>
      </c>
      <c r="D1167" s="28">
        <f>'I Disease Parameters'!$E$6/(1000*365)</f>
        <v>2.4383561643835616E-5</v>
      </c>
      <c r="E1167" s="28">
        <f>'I Disease Parameters'!$E$7/(1000*365)</f>
        <v>1.3698630136986302E-5</v>
      </c>
      <c r="F1167" s="27">
        <f>(1-'I Disease Parameters'!$E$8)/'I Disease Parameters'!$E$10</f>
        <v>0.16200000000000001</v>
      </c>
      <c r="G1167" s="27">
        <f>'I Disease Parameters'!$E$8/'I Disease Parameters'!$E$11</f>
        <v>3.7999999999999999E-2</v>
      </c>
      <c r="H1167" s="27">
        <f>1/'I Disease Parameters'!$E$12</f>
        <v>0.05</v>
      </c>
      <c r="I1167" s="27">
        <f>'I Disease Parameters'!$E$9/'I Disease Parameters'!$E$14</f>
        <v>0</v>
      </c>
      <c r="J1167" s="82">
        <f t="shared" si="472"/>
        <v>2.9622548171950012</v>
      </c>
      <c r="K1167" s="60">
        <f t="shared" si="473"/>
        <v>0.96147505943347544</v>
      </c>
      <c r="L1167" s="30">
        <f t="shared" si="474"/>
        <v>0.98499999999999999</v>
      </c>
      <c r="M1167" s="27">
        <f>J1167/'I Disease Parameters'!$E$12</f>
        <v>0.14811274085975007</v>
      </c>
      <c r="N1167" s="27">
        <f>K1167/'I Disease Parameters'!$E$13</f>
        <v>4.8073752971673774E-2</v>
      </c>
      <c r="O1167" s="27">
        <f>L1167/'I Disease Parameters'!$E$13</f>
        <v>4.9250000000000002E-2</v>
      </c>
      <c r="P1167" s="27">
        <f>(1-L1167)/'I Disease Parameters'!$E$13</f>
        <v>7.5000000000000067E-4</v>
      </c>
      <c r="Q1167" s="19" t="str">
        <f t="shared" si="453"/>
        <v/>
      </c>
      <c r="R1167" s="17" t="str">
        <f t="shared" si="454"/>
        <v/>
      </c>
      <c r="S1167" s="17" t="str">
        <f t="shared" si="455"/>
        <v/>
      </c>
      <c r="T1167" s="17" t="str">
        <f t="shared" si="456"/>
        <v/>
      </c>
      <c r="U1167" s="17" t="str">
        <f t="shared" si="457"/>
        <v/>
      </c>
      <c r="V1167" s="17" t="str">
        <f t="shared" si="458"/>
        <v/>
      </c>
      <c r="W1167" s="17" t="str">
        <f t="shared" si="459"/>
        <v/>
      </c>
      <c r="X1167" s="18" t="str">
        <f t="shared" si="450"/>
        <v/>
      </c>
      <c r="Y1167" s="17" t="str">
        <f t="shared" si="460"/>
        <v/>
      </c>
      <c r="Z1167" s="17" t="str">
        <f t="shared" si="461"/>
        <v/>
      </c>
      <c r="AA1167" s="17" t="str">
        <f t="shared" si="462"/>
        <v/>
      </c>
      <c r="AB1167" s="17" t="str">
        <f t="shared" si="463"/>
        <v/>
      </c>
      <c r="AC1167" s="17" t="str">
        <f t="shared" si="464"/>
        <v/>
      </c>
      <c r="AD1167" s="18" t="str">
        <f t="shared" si="465"/>
        <v/>
      </c>
      <c r="AE1167" s="19" t="str">
        <f>IF($B1167&gt;$C$1,"",p_2*$Q1166*($S1166/$W1166)+p_3*$Q1166*($T1166/$W1166))</f>
        <v/>
      </c>
      <c r="AF1167" s="17" t="str">
        <f>IF($B1167&gt;$C$1,"",p_4*$R1166)</f>
        <v/>
      </c>
      <c r="AG1167" s="17" t="str">
        <f>IF($B1167&gt;$C$1,"",p_5*$R1166)</f>
        <v/>
      </c>
      <c r="AH1167" s="18" t="str">
        <f t="shared" si="466"/>
        <v/>
      </c>
      <c r="AI1167" s="72"/>
      <c r="AJ1167" s="73"/>
      <c r="AK1167" s="73"/>
      <c r="AL1167" s="72"/>
      <c r="AM1167" s="73"/>
      <c r="AN1167" s="73">
        <f t="shared" si="467"/>
        <v>518</v>
      </c>
      <c r="AO1167" s="19" t="str">
        <f t="shared" ca="1" si="468"/>
        <v>-</v>
      </c>
      <c r="AP1167" s="17" t="str">
        <f t="shared" ca="1" si="469"/>
        <v>-</v>
      </c>
      <c r="AQ1167" s="17" t="str">
        <f t="shared" ca="1" si="470"/>
        <v>-</v>
      </c>
      <c r="AR1167" s="66" t="str">
        <f t="shared" ca="1" si="471"/>
        <v>-</v>
      </c>
    </row>
    <row r="1168" spans="1:44" s="1" customFormat="1" ht="12" x14ac:dyDescent="0.35">
      <c r="A1168" s="84"/>
      <c r="B1168" s="40" t="str">
        <f t="shared" si="451"/>
        <v/>
      </c>
      <c r="C1168" s="41" t="str">
        <f t="shared" si="452"/>
        <v/>
      </c>
      <c r="D1168" s="28">
        <f>'I Disease Parameters'!$E$6/(1000*365)</f>
        <v>2.4383561643835616E-5</v>
      </c>
      <c r="E1168" s="28">
        <f>'I Disease Parameters'!$E$7/(1000*365)</f>
        <v>1.3698630136986302E-5</v>
      </c>
      <c r="F1168" s="27">
        <f>(1-'I Disease Parameters'!$E$8)/'I Disease Parameters'!$E$10</f>
        <v>0.16200000000000001</v>
      </c>
      <c r="G1168" s="27">
        <f>'I Disease Parameters'!$E$8/'I Disease Parameters'!$E$11</f>
        <v>3.7999999999999999E-2</v>
      </c>
      <c r="H1168" s="27">
        <f>1/'I Disease Parameters'!$E$12</f>
        <v>0.05</v>
      </c>
      <c r="I1168" s="27">
        <f>'I Disease Parameters'!$E$9/'I Disease Parameters'!$E$14</f>
        <v>0</v>
      </c>
      <c r="J1168" s="82">
        <f t="shared" si="472"/>
        <v>2.9622548171950012</v>
      </c>
      <c r="K1168" s="60">
        <f t="shared" si="473"/>
        <v>0.96147505943347544</v>
      </c>
      <c r="L1168" s="30">
        <f t="shared" si="474"/>
        <v>0.98499999999999999</v>
      </c>
      <c r="M1168" s="27">
        <f>J1168/'I Disease Parameters'!$E$12</f>
        <v>0.14811274085975007</v>
      </c>
      <c r="N1168" s="27">
        <f>K1168/'I Disease Parameters'!$E$13</f>
        <v>4.8073752971673774E-2</v>
      </c>
      <c r="O1168" s="27">
        <f>L1168/'I Disease Parameters'!$E$13</f>
        <v>4.9250000000000002E-2</v>
      </c>
      <c r="P1168" s="27">
        <f>(1-L1168)/'I Disease Parameters'!$E$13</f>
        <v>7.5000000000000067E-4</v>
      </c>
      <c r="Q1168" s="19" t="str">
        <f t="shared" si="453"/>
        <v/>
      </c>
      <c r="R1168" s="17" t="str">
        <f t="shared" si="454"/>
        <v/>
      </c>
      <c r="S1168" s="17" t="str">
        <f t="shared" si="455"/>
        <v/>
      </c>
      <c r="T1168" s="17" t="str">
        <f t="shared" si="456"/>
        <v/>
      </c>
      <c r="U1168" s="17" t="str">
        <f t="shared" si="457"/>
        <v/>
      </c>
      <c r="V1168" s="17" t="str">
        <f t="shared" si="458"/>
        <v/>
      </c>
      <c r="W1168" s="17" t="str">
        <f t="shared" si="459"/>
        <v/>
      </c>
      <c r="X1168" s="18" t="str">
        <f t="shared" si="450"/>
        <v/>
      </c>
      <c r="Y1168" s="17" t="str">
        <f t="shared" si="460"/>
        <v/>
      </c>
      <c r="Z1168" s="17" t="str">
        <f t="shared" si="461"/>
        <v/>
      </c>
      <c r="AA1168" s="17" t="str">
        <f t="shared" si="462"/>
        <v/>
      </c>
      <c r="AB1168" s="17" t="str">
        <f t="shared" si="463"/>
        <v/>
      </c>
      <c r="AC1168" s="17" t="str">
        <f t="shared" si="464"/>
        <v/>
      </c>
      <c r="AD1168" s="18" t="str">
        <f t="shared" si="465"/>
        <v/>
      </c>
      <c r="AE1168" s="19" t="str">
        <f>IF($B1168&gt;$C$1,"",p_2*$Q1167*($S1167/$W1167)+p_3*$Q1167*($T1167/$W1167))</f>
        <v/>
      </c>
      <c r="AF1168" s="17" t="str">
        <f>IF($B1168&gt;$C$1,"",p_4*$R1167)</f>
        <v/>
      </c>
      <c r="AG1168" s="17" t="str">
        <f>IF($B1168&gt;$C$1,"",p_5*$R1167)</f>
        <v/>
      </c>
      <c r="AH1168" s="18" t="str">
        <f t="shared" si="466"/>
        <v/>
      </c>
      <c r="AI1168" s="72"/>
      <c r="AJ1168" s="73"/>
      <c r="AK1168" s="73"/>
      <c r="AL1168" s="72"/>
      <c r="AM1168" s="73"/>
      <c r="AN1168" s="73">
        <f t="shared" si="467"/>
        <v>518</v>
      </c>
      <c r="AO1168" s="19" t="str">
        <f t="shared" ca="1" si="468"/>
        <v>-</v>
      </c>
      <c r="AP1168" s="17" t="str">
        <f t="shared" ca="1" si="469"/>
        <v>-</v>
      </c>
      <c r="AQ1168" s="17" t="str">
        <f t="shared" ca="1" si="470"/>
        <v>-</v>
      </c>
      <c r="AR1168" s="66" t="str">
        <f t="shared" ca="1" si="471"/>
        <v>-</v>
      </c>
    </row>
    <row r="1169" spans="1:44" s="1" customFormat="1" ht="12" x14ac:dyDescent="0.35">
      <c r="A1169" s="84"/>
      <c r="B1169" s="40" t="str">
        <f t="shared" si="451"/>
        <v/>
      </c>
      <c r="C1169" s="41" t="str">
        <f t="shared" si="452"/>
        <v/>
      </c>
      <c r="D1169" s="28">
        <f>'I Disease Parameters'!$E$6/(1000*365)</f>
        <v>2.4383561643835616E-5</v>
      </c>
      <c r="E1169" s="28">
        <f>'I Disease Parameters'!$E$7/(1000*365)</f>
        <v>1.3698630136986302E-5</v>
      </c>
      <c r="F1169" s="27">
        <f>(1-'I Disease Parameters'!$E$8)/'I Disease Parameters'!$E$10</f>
        <v>0.16200000000000001</v>
      </c>
      <c r="G1169" s="27">
        <f>'I Disease Parameters'!$E$8/'I Disease Parameters'!$E$11</f>
        <v>3.7999999999999999E-2</v>
      </c>
      <c r="H1169" s="27">
        <f>1/'I Disease Parameters'!$E$12</f>
        <v>0.05</v>
      </c>
      <c r="I1169" s="27">
        <f>'I Disease Parameters'!$E$9/'I Disease Parameters'!$E$14</f>
        <v>0</v>
      </c>
      <c r="J1169" s="82">
        <f t="shared" si="472"/>
        <v>2.9622548171950012</v>
      </c>
      <c r="K1169" s="60">
        <f t="shared" si="473"/>
        <v>0.96147505943347544</v>
      </c>
      <c r="L1169" s="30">
        <f t="shared" si="474"/>
        <v>0.98499999999999999</v>
      </c>
      <c r="M1169" s="27">
        <f>J1169/'I Disease Parameters'!$E$12</f>
        <v>0.14811274085975007</v>
      </c>
      <c r="N1169" s="27">
        <f>K1169/'I Disease Parameters'!$E$13</f>
        <v>4.8073752971673774E-2</v>
      </c>
      <c r="O1169" s="27">
        <f>L1169/'I Disease Parameters'!$E$13</f>
        <v>4.9250000000000002E-2</v>
      </c>
      <c r="P1169" s="27">
        <f>(1-L1169)/'I Disease Parameters'!$E$13</f>
        <v>7.5000000000000067E-4</v>
      </c>
      <c r="Q1169" s="19" t="str">
        <f t="shared" si="453"/>
        <v/>
      </c>
      <c r="R1169" s="17" t="str">
        <f t="shared" si="454"/>
        <v/>
      </c>
      <c r="S1169" s="17" t="str">
        <f t="shared" si="455"/>
        <v/>
      </c>
      <c r="T1169" s="17" t="str">
        <f t="shared" si="456"/>
        <v/>
      </c>
      <c r="U1169" s="17" t="str">
        <f t="shared" si="457"/>
        <v/>
      </c>
      <c r="V1169" s="17" t="str">
        <f t="shared" si="458"/>
        <v/>
      </c>
      <c r="W1169" s="17" t="str">
        <f t="shared" si="459"/>
        <v/>
      </c>
      <c r="X1169" s="18" t="str">
        <f t="shared" si="450"/>
        <v/>
      </c>
      <c r="Y1169" s="17" t="str">
        <f t="shared" si="460"/>
        <v/>
      </c>
      <c r="Z1169" s="17" t="str">
        <f t="shared" si="461"/>
        <v/>
      </c>
      <c r="AA1169" s="17" t="str">
        <f t="shared" si="462"/>
        <v/>
      </c>
      <c r="AB1169" s="17" t="str">
        <f t="shared" si="463"/>
        <v/>
      </c>
      <c r="AC1169" s="17" t="str">
        <f t="shared" si="464"/>
        <v/>
      </c>
      <c r="AD1169" s="18" t="str">
        <f t="shared" si="465"/>
        <v/>
      </c>
      <c r="AE1169" s="19" t="str">
        <f>IF($B1169&gt;$C$1,"",p_2*$Q1168*($S1168/$W1168)+p_3*$Q1168*($T1168/$W1168))</f>
        <v/>
      </c>
      <c r="AF1169" s="17" t="str">
        <f>IF($B1169&gt;$C$1,"",p_4*$R1168)</f>
        <v/>
      </c>
      <c r="AG1169" s="17" t="str">
        <f>IF($B1169&gt;$C$1,"",p_5*$R1168)</f>
        <v/>
      </c>
      <c r="AH1169" s="18" t="str">
        <f t="shared" si="466"/>
        <v/>
      </c>
      <c r="AI1169" s="72"/>
      <c r="AJ1169" s="73"/>
      <c r="AK1169" s="73"/>
      <c r="AL1169" s="72"/>
      <c r="AM1169" s="73"/>
      <c r="AN1169" s="73">
        <f t="shared" si="467"/>
        <v>518</v>
      </c>
      <c r="AO1169" s="19" t="str">
        <f t="shared" ca="1" si="468"/>
        <v>-</v>
      </c>
      <c r="AP1169" s="17" t="str">
        <f t="shared" ca="1" si="469"/>
        <v>-</v>
      </c>
      <c r="AQ1169" s="17" t="str">
        <f t="shared" ca="1" si="470"/>
        <v>-</v>
      </c>
      <c r="AR1169" s="66" t="str">
        <f t="shared" ca="1" si="471"/>
        <v>-</v>
      </c>
    </row>
    <row r="1170" spans="1:44" s="1" customFormat="1" ht="12" x14ac:dyDescent="0.35">
      <c r="A1170" s="84"/>
      <c r="B1170" s="40" t="str">
        <f t="shared" si="451"/>
        <v/>
      </c>
      <c r="C1170" s="41" t="str">
        <f t="shared" si="452"/>
        <v/>
      </c>
      <c r="D1170" s="28">
        <f>'I Disease Parameters'!$E$6/(1000*365)</f>
        <v>2.4383561643835616E-5</v>
      </c>
      <c r="E1170" s="28">
        <f>'I Disease Parameters'!$E$7/(1000*365)</f>
        <v>1.3698630136986302E-5</v>
      </c>
      <c r="F1170" s="27">
        <f>(1-'I Disease Parameters'!$E$8)/'I Disease Parameters'!$E$10</f>
        <v>0.16200000000000001</v>
      </c>
      <c r="G1170" s="27">
        <f>'I Disease Parameters'!$E$8/'I Disease Parameters'!$E$11</f>
        <v>3.7999999999999999E-2</v>
      </c>
      <c r="H1170" s="27">
        <f>1/'I Disease Parameters'!$E$12</f>
        <v>0.05</v>
      </c>
      <c r="I1170" s="27">
        <f>'I Disease Parameters'!$E$9/'I Disease Parameters'!$E$14</f>
        <v>0</v>
      </c>
      <c r="J1170" s="82">
        <f t="shared" si="472"/>
        <v>2.9622548171950012</v>
      </c>
      <c r="K1170" s="60">
        <f t="shared" si="473"/>
        <v>0.96147505943347544</v>
      </c>
      <c r="L1170" s="30">
        <f t="shared" si="474"/>
        <v>0.98499999999999999</v>
      </c>
      <c r="M1170" s="27">
        <f>J1170/'I Disease Parameters'!$E$12</f>
        <v>0.14811274085975007</v>
      </c>
      <c r="N1170" s="27">
        <f>K1170/'I Disease Parameters'!$E$13</f>
        <v>4.8073752971673774E-2</v>
      </c>
      <c r="O1170" s="27">
        <f>L1170/'I Disease Parameters'!$E$13</f>
        <v>4.9250000000000002E-2</v>
      </c>
      <c r="P1170" s="27">
        <f>(1-L1170)/'I Disease Parameters'!$E$13</f>
        <v>7.5000000000000067E-4</v>
      </c>
      <c r="Q1170" s="19" t="str">
        <f t="shared" si="453"/>
        <v/>
      </c>
      <c r="R1170" s="17" t="str">
        <f t="shared" si="454"/>
        <v/>
      </c>
      <c r="S1170" s="17" t="str">
        <f t="shared" si="455"/>
        <v/>
      </c>
      <c r="T1170" s="17" t="str">
        <f t="shared" si="456"/>
        <v/>
      </c>
      <c r="U1170" s="17" t="str">
        <f t="shared" si="457"/>
        <v/>
      </c>
      <c r="V1170" s="17" t="str">
        <f t="shared" si="458"/>
        <v/>
      </c>
      <c r="W1170" s="17" t="str">
        <f t="shared" si="459"/>
        <v/>
      </c>
      <c r="X1170" s="18" t="str">
        <f t="shared" si="450"/>
        <v/>
      </c>
      <c r="Y1170" s="17" t="str">
        <f t="shared" si="460"/>
        <v/>
      </c>
      <c r="Z1170" s="17" t="str">
        <f t="shared" si="461"/>
        <v/>
      </c>
      <c r="AA1170" s="17" t="str">
        <f t="shared" si="462"/>
        <v/>
      </c>
      <c r="AB1170" s="17" t="str">
        <f t="shared" si="463"/>
        <v/>
      </c>
      <c r="AC1170" s="17" t="str">
        <f t="shared" si="464"/>
        <v/>
      </c>
      <c r="AD1170" s="18" t="str">
        <f t="shared" si="465"/>
        <v/>
      </c>
      <c r="AE1170" s="19" t="str">
        <f>IF($B1170&gt;$C$1,"",p_2*$Q1169*($S1169/$W1169)+p_3*$Q1169*($T1169/$W1169))</f>
        <v/>
      </c>
      <c r="AF1170" s="17" t="str">
        <f>IF($B1170&gt;$C$1,"",p_4*$R1169)</f>
        <v/>
      </c>
      <c r="AG1170" s="17" t="str">
        <f>IF($B1170&gt;$C$1,"",p_5*$R1169)</f>
        <v/>
      </c>
      <c r="AH1170" s="18" t="str">
        <f t="shared" si="466"/>
        <v/>
      </c>
      <c r="AI1170" s="72"/>
      <c r="AJ1170" s="73"/>
      <c r="AK1170" s="73"/>
      <c r="AL1170" s="72"/>
      <c r="AM1170" s="73"/>
      <c r="AN1170" s="73">
        <f t="shared" si="467"/>
        <v>518</v>
      </c>
      <c r="AO1170" s="19" t="str">
        <f t="shared" ca="1" si="468"/>
        <v>-</v>
      </c>
      <c r="AP1170" s="17" t="str">
        <f t="shared" ca="1" si="469"/>
        <v>-</v>
      </c>
      <c r="AQ1170" s="17" t="str">
        <f t="shared" ca="1" si="470"/>
        <v>-</v>
      </c>
      <c r="AR1170" s="66" t="str">
        <f t="shared" ca="1" si="471"/>
        <v>-</v>
      </c>
    </row>
    <row r="1171" spans="1:44" s="1" customFormat="1" ht="12" x14ac:dyDescent="0.35">
      <c r="A1171" s="84"/>
      <c r="B1171" s="40" t="str">
        <f t="shared" si="451"/>
        <v/>
      </c>
      <c r="C1171" s="41" t="str">
        <f t="shared" si="452"/>
        <v/>
      </c>
      <c r="D1171" s="28">
        <f>'I Disease Parameters'!$E$6/(1000*365)</f>
        <v>2.4383561643835616E-5</v>
      </c>
      <c r="E1171" s="28">
        <f>'I Disease Parameters'!$E$7/(1000*365)</f>
        <v>1.3698630136986302E-5</v>
      </c>
      <c r="F1171" s="27">
        <f>(1-'I Disease Parameters'!$E$8)/'I Disease Parameters'!$E$10</f>
        <v>0.16200000000000001</v>
      </c>
      <c r="G1171" s="27">
        <f>'I Disease Parameters'!$E$8/'I Disease Parameters'!$E$11</f>
        <v>3.7999999999999999E-2</v>
      </c>
      <c r="H1171" s="27">
        <f>1/'I Disease Parameters'!$E$12</f>
        <v>0.05</v>
      </c>
      <c r="I1171" s="27">
        <f>'I Disease Parameters'!$E$9/'I Disease Parameters'!$E$14</f>
        <v>0</v>
      </c>
      <c r="J1171" s="82">
        <f t="shared" si="472"/>
        <v>2.9622548171950012</v>
      </c>
      <c r="K1171" s="60">
        <f t="shared" si="473"/>
        <v>0.96147505943347544</v>
      </c>
      <c r="L1171" s="30">
        <f t="shared" si="474"/>
        <v>0.98499999999999999</v>
      </c>
      <c r="M1171" s="27">
        <f>J1171/'I Disease Parameters'!$E$12</f>
        <v>0.14811274085975007</v>
      </c>
      <c r="N1171" s="27">
        <f>K1171/'I Disease Parameters'!$E$13</f>
        <v>4.8073752971673774E-2</v>
      </c>
      <c r="O1171" s="27">
        <f>L1171/'I Disease Parameters'!$E$13</f>
        <v>4.9250000000000002E-2</v>
      </c>
      <c r="P1171" s="27">
        <f>(1-L1171)/'I Disease Parameters'!$E$13</f>
        <v>7.5000000000000067E-4</v>
      </c>
      <c r="Q1171" s="19" t="str">
        <f t="shared" si="453"/>
        <v/>
      </c>
      <c r="R1171" s="17" t="str">
        <f t="shared" si="454"/>
        <v/>
      </c>
      <c r="S1171" s="17" t="str">
        <f t="shared" si="455"/>
        <v/>
      </c>
      <c r="T1171" s="17" t="str">
        <f t="shared" si="456"/>
        <v/>
      </c>
      <c r="U1171" s="17" t="str">
        <f t="shared" si="457"/>
        <v/>
      </c>
      <c r="V1171" s="17" t="str">
        <f t="shared" si="458"/>
        <v/>
      </c>
      <c r="W1171" s="17" t="str">
        <f t="shared" si="459"/>
        <v/>
      </c>
      <c r="X1171" s="18" t="str">
        <f t="shared" si="450"/>
        <v/>
      </c>
      <c r="Y1171" s="17" t="str">
        <f t="shared" si="460"/>
        <v/>
      </c>
      <c r="Z1171" s="17" t="str">
        <f t="shared" si="461"/>
        <v/>
      </c>
      <c r="AA1171" s="17" t="str">
        <f t="shared" si="462"/>
        <v/>
      </c>
      <c r="AB1171" s="17" t="str">
        <f t="shared" si="463"/>
        <v/>
      </c>
      <c r="AC1171" s="17" t="str">
        <f t="shared" si="464"/>
        <v/>
      </c>
      <c r="AD1171" s="18" t="str">
        <f t="shared" si="465"/>
        <v/>
      </c>
      <c r="AE1171" s="19" t="str">
        <f>IF($B1171&gt;$C$1,"",p_2*$Q1170*($S1170/$W1170)+p_3*$Q1170*($T1170/$W1170))</f>
        <v/>
      </c>
      <c r="AF1171" s="17" t="str">
        <f>IF($B1171&gt;$C$1,"",p_4*$R1170)</f>
        <v/>
      </c>
      <c r="AG1171" s="17" t="str">
        <f>IF($B1171&gt;$C$1,"",p_5*$R1170)</f>
        <v/>
      </c>
      <c r="AH1171" s="18" t="str">
        <f t="shared" si="466"/>
        <v/>
      </c>
      <c r="AI1171" s="72"/>
      <c r="AJ1171" s="73"/>
      <c r="AK1171" s="73"/>
      <c r="AL1171" s="72"/>
      <c r="AM1171" s="73"/>
      <c r="AN1171" s="73">
        <f t="shared" si="467"/>
        <v>518</v>
      </c>
      <c r="AO1171" s="19" t="str">
        <f t="shared" ca="1" si="468"/>
        <v>-</v>
      </c>
      <c r="AP1171" s="17" t="str">
        <f t="shared" ca="1" si="469"/>
        <v>-</v>
      </c>
      <c r="AQ1171" s="17" t="str">
        <f t="shared" ca="1" si="470"/>
        <v>-</v>
      </c>
      <c r="AR1171" s="66" t="str">
        <f t="shared" ca="1" si="471"/>
        <v>-</v>
      </c>
    </row>
    <row r="1172" spans="1:44" s="1" customFormat="1" ht="12" x14ac:dyDescent="0.35">
      <c r="A1172" s="84"/>
      <c r="B1172" s="40" t="str">
        <f t="shared" si="451"/>
        <v/>
      </c>
      <c r="C1172" s="41" t="str">
        <f t="shared" si="452"/>
        <v/>
      </c>
      <c r="D1172" s="28">
        <f>'I Disease Parameters'!$E$6/(1000*365)</f>
        <v>2.4383561643835616E-5</v>
      </c>
      <c r="E1172" s="28">
        <f>'I Disease Parameters'!$E$7/(1000*365)</f>
        <v>1.3698630136986302E-5</v>
      </c>
      <c r="F1172" s="27">
        <f>(1-'I Disease Parameters'!$E$8)/'I Disease Parameters'!$E$10</f>
        <v>0.16200000000000001</v>
      </c>
      <c r="G1172" s="27">
        <f>'I Disease Parameters'!$E$8/'I Disease Parameters'!$E$11</f>
        <v>3.7999999999999999E-2</v>
      </c>
      <c r="H1172" s="27">
        <f>1/'I Disease Parameters'!$E$12</f>
        <v>0.05</v>
      </c>
      <c r="I1172" s="27">
        <f>'I Disease Parameters'!$E$9/'I Disease Parameters'!$E$14</f>
        <v>0</v>
      </c>
      <c r="J1172" s="82">
        <f t="shared" si="472"/>
        <v>2.9622548171950012</v>
      </c>
      <c r="K1172" s="60">
        <f t="shared" si="473"/>
        <v>0.96147505943347544</v>
      </c>
      <c r="L1172" s="30">
        <f t="shared" si="474"/>
        <v>0.98499999999999999</v>
      </c>
      <c r="M1172" s="27">
        <f>J1172/'I Disease Parameters'!$E$12</f>
        <v>0.14811274085975007</v>
      </c>
      <c r="N1172" s="27">
        <f>K1172/'I Disease Parameters'!$E$13</f>
        <v>4.8073752971673774E-2</v>
      </c>
      <c r="O1172" s="27">
        <f>L1172/'I Disease Parameters'!$E$13</f>
        <v>4.9250000000000002E-2</v>
      </c>
      <c r="P1172" s="27">
        <f>(1-L1172)/'I Disease Parameters'!$E$13</f>
        <v>7.5000000000000067E-4</v>
      </c>
      <c r="Q1172" s="19" t="str">
        <f t="shared" si="453"/>
        <v/>
      </c>
      <c r="R1172" s="17" t="str">
        <f t="shared" si="454"/>
        <v/>
      </c>
      <c r="S1172" s="17" t="str">
        <f t="shared" si="455"/>
        <v/>
      </c>
      <c r="T1172" s="17" t="str">
        <f t="shared" si="456"/>
        <v/>
      </c>
      <c r="U1172" s="17" t="str">
        <f t="shared" si="457"/>
        <v/>
      </c>
      <c r="V1172" s="17" t="str">
        <f t="shared" si="458"/>
        <v/>
      </c>
      <c r="W1172" s="17" t="str">
        <f t="shared" si="459"/>
        <v/>
      </c>
      <c r="X1172" s="18" t="str">
        <f t="shared" si="450"/>
        <v/>
      </c>
      <c r="Y1172" s="17" t="str">
        <f t="shared" si="460"/>
        <v/>
      </c>
      <c r="Z1172" s="17" t="str">
        <f t="shared" si="461"/>
        <v/>
      </c>
      <c r="AA1172" s="17" t="str">
        <f t="shared" si="462"/>
        <v/>
      </c>
      <c r="AB1172" s="17" t="str">
        <f t="shared" si="463"/>
        <v/>
      </c>
      <c r="AC1172" s="17" t="str">
        <f t="shared" si="464"/>
        <v/>
      </c>
      <c r="AD1172" s="18" t="str">
        <f t="shared" si="465"/>
        <v/>
      </c>
      <c r="AE1172" s="19" t="str">
        <f>IF($B1172&gt;$C$1,"",p_2*$Q1171*($S1171/$W1171)+p_3*$Q1171*($T1171/$W1171))</f>
        <v/>
      </c>
      <c r="AF1172" s="17" t="str">
        <f>IF($B1172&gt;$C$1,"",p_4*$R1171)</f>
        <v/>
      </c>
      <c r="AG1172" s="17" t="str">
        <f>IF($B1172&gt;$C$1,"",p_5*$R1171)</f>
        <v/>
      </c>
      <c r="AH1172" s="18" t="str">
        <f t="shared" si="466"/>
        <v/>
      </c>
      <c r="AI1172" s="72"/>
      <c r="AJ1172" s="73"/>
      <c r="AK1172" s="73"/>
      <c r="AL1172" s="72"/>
      <c r="AM1172" s="73"/>
      <c r="AN1172" s="73">
        <f t="shared" si="467"/>
        <v>518</v>
      </c>
      <c r="AO1172" s="19" t="str">
        <f t="shared" ca="1" si="468"/>
        <v>-</v>
      </c>
      <c r="AP1172" s="17" t="str">
        <f t="shared" ca="1" si="469"/>
        <v>-</v>
      </c>
      <c r="AQ1172" s="17" t="str">
        <f t="shared" ca="1" si="470"/>
        <v>-</v>
      </c>
      <c r="AR1172" s="66" t="str">
        <f t="shared" ca="1" si="471"/>
        <v>-</v>
      </c>
    </row>
    <row r="1173" spans="1:44" s="1" customFormat="1" ht="12" x14ac:dyDescent="0.35">
      <c r="A1173" s="84"/>
      <c r="B1173" s="40" t="str">
        <f t="shared" si="451"/>
        <v/>
      </c>
      <c r="C1173" s="41" t="str">
        <f t="shared" si="452"/>
        <v/>
      </c>
      <c r="D1173" s="28">
        <f>'I Disease Parameters'!$E$6/(1000*365)</f>
        <v>2.4383561643835616E-5</v>
      </c>
      <c r="E1173" s="28">
        <f>'I Disease Parameters'!$E$7/(1000*365)</f>
        <v>1.3698630136986302E-5</v>
      </c>
      <c r="F1173" s="27">
        <f>(1-'I Disease Parameters'!$E$8)/'I Disease Parameters'!$E$10</f>
        <v>0.16200000000000001</v>
      </c>
      <c r="G1173" s="27">
        <f>'I Disease Parameters'!$E$8/'I Disease Parameters'!$E$11</f>
        <v>3.7999999999999999E-2</v>
      </c>
      <c r="H1173" s="27">
        <f>1/'I Disease Parameters'!$E$12</f>
        <v>0.05</v>
      </c>
      <c r="I1173" s="27">
        <f>'I Disease Parameters'!$E$9/'I Disease Parameters'!$E$14</f>
        <v>0</v>
      </c>
      <c r="J1173" s="82">
        <f t="shared" si="472"/>
        <v>2.9622548171950012</v>
      </c>
      <c r="K1173" s="60">
        <f t="shared" si="473"/>
        <v>0.96147505943347544</v>
      </c>
      <c r="L1173" s="30">
        <f t="shared" si="474"/>
        <v>0.98499999999999999</v>
      </c>
      <c r="M1173" s="27">
        <f>J1173/'I Disease Parameters'!$E$12</f>
        <v>0.14811274085975007</v>
      </c>
      <c r="N1173" s="27">
        <f>K1173/'I Disease Parameters'!$E$13</f>
        <v>4.8073752971673774E-2</v>
      </c>
      <c r="O1173" s="27">
        <f>L1173/'I Disease Parameters'!$E$13</f>
        <v>4.9250000000000002E-2</v>
      </c>
      <c r="P1173" s="27">
        <f>(1-L1173)/'I Disease Parameters'!$E$13</f>
        <v>7.5000000000000067E-4</v>
      </c>
      <c r="Q1173" s="19" t="str">
        <f t="shared" si="453"/>
        <v/>
      </c>
      <c r="R1173" s="17" t="str">
        <f t="shared" si="454"/>
        <v/>
      </c>
      <c r="S1173" s="17" t="str">
        <f t="shared" si="455"/>
        <v/>
      </c>
      <c r="T1173" s="17" t="str">
        <f t="shared" si="456"/>
        <v/>
      </c>
      <c r="U1173" s="17" t="str">
        <f t="shared" si="457"/>
        <v/>
      </c>
      <c r="V1173" s="17" t="str">
        <f t="shared" si="458"/>
        <v/>
      </c>
      <c r="W1173" s="17" t="str">
        <f t="shared" si="459"/>
        <v/>
      </c>
      <c r="X1173" s="18" t="str">
        <f t="shared" si="450"/>
        <v/>
      </c>
      <c r="Y1173" s="17" t="str">
        <f t="shared" si="460"/>
        <v/>
      </c>
      <c r="Z1173" s="17" t="str">
        <f t="shared" si="461"/>
        <v/>
      </c>
      <c r="AA1173" s="17" t="str">
        <f t="shared" si="462"/>
        <v/>
      </c>
      <c r="AB1173" s="17" t="str">
        <f t="shared" si="463"/>
        <v/>
      </c>
      <c r="AC1173" s="17" t="str">
        <f t="shared" si="464"/>
        <v/>
      </c>
      <c r="AD1173" s="18" t="str">
        <f t="shared" si="465"/>
        <v/>
      </c>
      <c r="AE1173" s="19" t="str">
        <f>IF($B1173&gt;$C$1,"",p_2*$Q1172*($S1172/$W1172)+p_3*$Q1172*($T1172/$W1172))</f>
        <v/>
      </c>
      <c r="AF1173" s="17" t="str">
        <f>IF($B1173&gt;$C$1,"",p_4*$R1172)</f>
        <v/>
      </c>
      <c r="AG1173" s="17" t="str">
        <f>IF($B1173&gt;$C$1,"",p_5*$R1172)</f>
        <v/>
      </c>
      <c r="AH1173" s="18" t="str">
        <f t="shared" si="466"/>
        <v/>
      </c>
      <c r="AI1173" s="72"/>
      <c r="AJ1173" s="73"/>
      <c r="AK1173" s="73"/>
      <c r="AL1173" s="72"/>
      <c r="AM1173" s="73"/>
      <c r="AN1173" s="73">
        <f t="shared" si="467"/>
        <v>518</v>
      </c>
      <c r="AO1173" s="19" t="str">
        <f t="shared" ca="1" si="468"/>
        <v>-</v>
      </c>
      <c r="AP1173" s="17" t="str">
        <f t="shared" ca="1" si="469"/>
        <v>-</v>
      </c>
      <c r="AQ1173" s="17" t="str">
        <f t="shared" ca="1" si="470"/>
        <v>-</v>
      </c>
      <c r="AR1173" s="66" t="str">
        <f t="shared" ca="1" si="471"/>
        <v>-</v>
      </c>
    </row>
    <row r="1174" spans="1:44" s="1" customFormat="1" ht="12" x14ac:dyDescent="0.35">
      <c r="A1174" s="84"/>
      <c r="B1174" s="40" t="str">
        <f t="shared" si="451"/>
        <v/>
      </c>
      <c r="C1174" s="41" t="str">
        <f t="shared" si="452"/>
        <v/>
      </c>
      <c r="D1174" s="28">
        <f>'I Disease Parameters'!$E$6/(1000*365)</f>
        <v>2.4383561643835616E-5</v>
      </c>
      <c r="E1174" s="28">
        <f>'I Disease Parameters'!$E$7/(1000*365)</f>
        <v>1.3698630136986302E-5</v>
      </c>
      <c r="F1174" s="27">
        <f>(1-'I Disease Parameters'!$E$8)/'I Disease Parameters'!$E$10</f>
        <v>0.16200000000000001</v>
      </c>
      <c r="G1174" s="27">
        <f>'I Disease Parameters'!$E$8/'I Disease Parameters'!$E$11</f>
        <v>3.7999999999999999E-2</v>
      </c>
      <c r="H1174" s="27">
        <f>1/'I Disease Parameters'!$E$12</f>
        <v>0.05</v>
      </c>
      <c r="I1174" s="27">
        <f>'I Disease Parameters'!$E$9/'I Disease Parameters'!$E$14</f>
        <v>0</v>
      </c>
      <c r="J1174" s="82">
        <f t="shared" si="472"/>
        <v>2.9622548171950012</v>
      </c>
      <c r="K1174" s="60">
        <f t="shared" si="473"/>
        <v>0.96147505943347544</v>
      </c>
      <c r="L1174" s="30">
        <f t="shared" si="474"/>
        <v>0.98499999999999999</v>
      </c>
      <c r="M1174" s="27">
        <f>J1174/'I Disease Parameters'!$E$12</f>
        <v>0.14811274085975007</v>
      </c>
      <c r="N1174" s="27">
        <f>K1174/'I Disease Parameters'!$E$13</f>
        <v>4.8073752971673774E-2</v>
      </c>
      <c r="O1174" s="27">
        <f>L1174/'I Disease Parameters'!$E$13</f>
        <v>4.9250000000000002E-2</v>
      </c>
      <c r="P1174" s="27">
        <f>(1-L1174)/'I Disease Parameters'!$E$13</f>
        <v>7.5000000000000067E-4</v>
      </c>
      <c r="Q1174" s="19" t="str">
        <f t="shared" si="453"/>
        <v/>
      </c>
      <c r="R1174" s="17" t="str">
        <f t="shared" si="454"/>
        <v/>
      </c>
      <c r="S1174" s="17" t="str">
        <f t="shared" si="455"/>
        <v/>
      </c>
      <c r="T1174" s="17" t="str">
        <f t="shared" si="456"/>
        <v/>
      </c>
      <c r="U1174" s="17" t="str">
        <f t="shared" si="457"/>
        <v/>
      </c>
      <c r="V1174" s="17" t="str">
        <f t="shared" si="458"/>
        <v/>
      </c>
      <c r="W1174" s="17" t="str">
        <f t="shared" si="459"/>
        <v/>
      </c>
      <c r="X1174" s="18" t="str">
        <f t="shared" si="450"/>
        <v/>
      </c>
      <c r="Y1174" s="17" t="str">
        <f t="shared" si="460"/>
        <v/>
      </c>
      <c r="Z1174" s="17" t="str">
        <f t="shared" si="461"/>
        <v/>
      </c>
      <c r="AA1174" s="17" t="str">
        <f t="shared" si="462"/>
        <v/>
      </c>
      <c r="AB1174" s="17" t="str">
        <f t="shared" si="463"/>
        <v/>
      </c>
      <c r="AC1174" s="17" t="str">
        <f t="shared" si="464"/>
        <v/>
      </c>
      <c r="AD1174" s="18" t="str">
        <f t="shared" si="465"/>
        <v/>
      </c>
      <c r="AE1174" s="19" t="str">
        <f>IF($B1174&gt;$C$1,"",p_2*$Q1173*($S1173/$W1173)+p_3*$Q1173*($T1173/$W1173))</f>
        <v/>
      </c>
      <c r="AF1174" s="17" t="str">
        <f>IF($B1174&gt;$C$1,"",p_4*$R1173)</f>
        <v/>
      </c>
      <c r="AG1174" s="17" t="str">
        <f>IF($B1174&gt;$C$1,"",p_5*$R1173)</f>
        <v/>
      </c>
      <c r="AH1174" s="18" t="str">
        <f t="shared" si="466"/>
        <v/>
      </c>
      <c r="AI1174" s="72"/>
      <c r="AJ1174" s="73"/>
      <c r="AK1174" s="73"/>
      <c r="AL1174" s="72"/>
      <c r="AM1174" s="73"/>
      <c r="AN1174" s="73">
        <f t="shared" si="467"/>
        <v>518</v>
      </c>
      <c r="AO1174" s="19" t="str">
        <f t="shared" ca="1" si="468"/>
        <v>-</v>
      </c>
      <c r="AP1174" s="17" t="str">
        <f t="shared" ca="1" si="469"/>
        <v>-</v>
      </c>
      <c r="AQ1174" s="17" t="str">
        <f t="shared" ca="1" si="470"/>
        <v>-</v>
      </c>
      <c r="AR1174" s="66" t="str">
        <f t="shared" ca="1" si="471"/>
        <v>-</v>
      </c>
    </row>
    <row r="1175" spans="1:44" s="1" customFormat="1" ht="12" x14ac:dyDescent="0.35">
      <c r="A1175" s="84"/>
      <c r="B1175" s="40" t="str">
        <f t="shared" si="451"/>
        <v/>
      </c>
      <c r="C1175" s="41" t="str">
        <f t="shared" si="452"/>
        <v/>
      </c>
      <c r="D1175" s="28">
        <f>'I Disease Parameters'!$E$6/(1000*365)</f>
        <v>2.4383561643835616E-5</v>
      </c>
      <c r="E1175" s="28">
        <f>'I Disease Parameters'!$E$7/(1000*365)</f>
        <v>1.3698630136986302E-5</v>
      </c>
      <c r="F1175" s="27">
        <f>(1-'I Disease Parameters'!$E$8)/'I Disease Parameters'!$E$10</f>
        <v>0.16200000000000001</v>
      </c>
      <c r="G1175" s="27">
        <f>'I Disease Parameters'!$E$8/'I Disease Parameters'!$E$11</f>
        <v>3.7999999999999999E-2</v>
      </c>
      <c r="H1175" s="27">
        <f>1/'I Disease Parameters'!$E$12</f>
        <v>0.05</v>
      </c>
      <c r="I1175" s="27">
        <f>'I Disease Parameters'!$E$9/'I Disease Parameters'!$E$14</f>
        <v>0</v>
      </c>
      <c r="J1175" s="82">
        <f t="shared" si="472"/>
        <v>2.9622548171950012</v>
      </c>
      <c r="K1175" s="60">
        <f t="shared" si="473"/>
        <v>0.96147505943347544</v>
      </c>
      <c r="L1175" s="30">
        <f t="shared" si="474"/>
        <v>0.98499999999999999</v>
      </c>
      <c r="M1175" s="27">
        <f>J1175/'I Disease Parameters'!$E$12</f>
        <v>0.14811274085975007</v>
      </c>
      <c r="N1175" s="27">
        <f>K1175/'I Disease Parameters'!$E$13</f>
        <v>4.8073752971673774E-2</v>
      </c>
      <c r="O1175" s="27">
        <f>L1175/'I Disease Parameters'!$E$13</f>
        <v>4.9250000000000002E-2</v>
      </c>
      <c r="P1175" s="27">
        <f>(1-L1175)/'I Disease Parameters'!$E$13</f>
        <v>7.5000000000000067E-4</v>
      </c>
      <c r="Q1175" s="19" t="str">
        <f t="shared" si="453"/>
        <v/>
      </c>
      <c r="R1175" s="17" t="str">
        <f t="shared" si="454"/>
        <v/>
      </c>
      <c r="S1175" s="17" t="str">
        <f t="shared" si="455"/>
        <v/>
      </c>
      <c r="T1175" s="17" t="str">
        <f t="shared" si="456"/>
        <v/>
      </c>
      <c r="U1175" s="17" t="str">
        <f t="shared" si="457"/>
        <v/>
      </c>
      <c r="V1175" s="17" t="str">
        <f t="shared" si="458"/>
        <v/>
      </c>
      <c r="W1175" s="17" t="str">
        <f t="shared" si="459"/>
        <v/>
      </c>
      <c r="X1175" s="18" t="str">
        <f t="shared" si="450"/>
        <v/>
      </c>
      <c r="Y1175" s="17" t="str">
        <f t="shared" si="460"/>
        <v/>
      </c>
      <c r="Z1175" s="17" t="str">
        <f t="shared" si="461"/>
        <v/>
      </c>
      <c r="AA1175" s="17" t="str">
        <f t="shared" si="462"/>
        <v/>
      </c>
      <c r="AB1175" s="17" t="str">
        <f t="shared" si="463"/>
        <v/>
      </c>
      <c r="AC1175" s="17" t="str">
        <f t="shared" si="464"/>
        <v/>
      </c>
      <c r="AD1175" s="18" t="str">
        <f t="shared" si="465"/>
        <v/>
      </c>
      <c r="AE1175" s="19" t="str">
        <f>IF($B1175&gt;$C$1,"",p_2*$Q1174*($S1174/$W1174)+p_3*$Q1174*($T1174/$W1174))</f>
        <v/>
      </c>
      <c r="AF1175" s="17" t="str">
        <f>IF($B1175&gt;$C$1,"",p_4*$R1174)</f>
        <v/>
      </c>
      <c r="AG1175" s="17" t="str">
        <f>IF($B1175&gt;$C$1,"",p_5*$R1174)</f>
        <v/>
      </c>
      <c r="AH1175" s="18" t="str">
        <f t="shared" si="466"/>
        <v/>
      </c>
      <c r="AI1175" s="72"/>
      <c r="AJ1175" s="73"/>
      <c r="AK1175" s="73"/>
      <c r="AL1175" s="72"/>
      <c r="AM1175" s="73"/>
      <c r="AN1175" s="73">
        <f t="shared" si="467"/>
        <v>518</v>
      </c>
      <c r="AO1175" s="19" t="str">
        <f t="shared" ca="1" si="468"/>
        <v>-</v>
      </c>
      <c r="AP1175" s="17" t="str">
        <f t="shared" ca="1" si="469"/>
        <v>-</v>
      </c>
      <c r="AQ1175" s="17" t="str">
        <f t="shared" ca="1" si="470"/>
        <v>-</v>
      </c>
      <c r="AR1175" s="66" t="str">
        <f t="shared" ca="1" si="471"/>
        <v>-</v>
      </c>
    </row>
    <row r="1176" spans="1:44" s="1" customFormat="1" ht="12" x14ac:dyDescent="0.35">
      <c r="A1176" s="84"/>
      <c r="B1176" s="40" t="str">
        <f t="shared" si="451"/>
        <v/>
      </c>
      <c r="C1176" s="41" t="str">
        <f t="shared" si="452"/>
        <v/>
      </c>
      <c r="D1176" s="28">
        <f>'I Disease Parameters'!$E$6/(1000*365)</f>
        <v>2.4383561643835616E-5</v>
      </c>
      <c r="E1176" s="28">
        <f>'I Disease Parameters'!$E$7/(1000*365)</f>
        <v>1.3698630136986302E-5</v>
      </c>
      <c r="F1176" s="27">
        <f>(1-'I Disease Parameters'!$E$8)/'I Disease Parameters'!$E$10</f>
        <v>0.16200000000000001</v>
      </c>
      <c r="G1176" s="27">
        <f>'I Disease Parameters'!$E$8/'I Disease Parameters'!$E$11</f>
        <v>3.7999999999999999E-2</v>
      </c>
      <c r="H1176" s="27">
        <f>1/'I Disease Parameters'!$E$12</f>
        <v>0.05</v>
      </c>
      <c r="I1176" s="27">
        <f>'I Disease Parameters'!$E$9/'I Disease Parameters'!$E$14</f>
        <v>0</v>
      </c>
      <c r="J1176" s="82">
        <f t="shared" si="472"/>
        <v>2.9622548171950012</v>
      </c>
      <c r="K1176" s="60">
        <f t="shared" si="473"/>
        <v>0.96147505943347544</v>
      </c>
      <c r="L1176" s="30">
        <f t="shared" si="474"/>
        <v>0.98499999999999999</v>
      </c>
      <c r="M1176" s="27">
        <f>J1176/'I Disease Parameters'!$E$12</f>
        <v>0.14811274085975007</v>
      </c>
      <c r="N1176" s="27">
        <f>K1176/'I Disease Parameters'!$E$13</f>
        <v>4.8073752971673774E-2</v>
      </c>
      <c r="O1176" s="27">
        <f>L1176/'I Disease Parameters'!$E$13</f>
        <v>4.9250000000000002E-2</v>
      </c>
      <c r="P1176" s="27">
        <f>(1-L1176)/'I Disease Parameters'!$E$13</f>
        <v>7.5000000000000067E-4</v>
      </c>
      <c r="Q1176" s="19" t="str">
        <f t="shared" si="453"/>
        <v/>
      </c>
      <c r="R1176" s="17" t="str">
        <f t="shared" si="454"/>
        <v/>
      </c>
      <c r="S1176" s="17" t="str">
        <f t="shared" si="455"/>
        <v/>
      </c>
      <c r="T1176" s="17" t="str">
        <f t="shared" si="456"/>
        <v/>
      </c>
      <c r="U1176" s="17" t="str">
        <f t="shared" si="457"/>
        <v/>
      </c>
      <c r="V1176" s="17" t="str">
        <f t="shared" si="458"/>
        <v/>
      </c>
      <c r="W1176" s="17" t="str">
        <f t="shared" si="459"/>
        <v/>
      </c>
      <c r="X1176" s="18" t="str">
        <f t="shared" si="450"/>
        <v/>
      </c>
      <c r="Y1176" s="17" t="str">
        <f t="shared" si="460"/>
        <v/>
      </c>
      <c r="Z1176" s="17" t="str">
        <f t="shared" si="461"/>
        <v/>
      </c>
      <c r="AA1176" s="17" t="str">
        <f t="shared" si="462"/>
        <v/>
      </c>
      <c r="AB1176" s="17" t="str">
        <f t="shared" si="463"/>
        <v/>
      </c>
      <c r="AC1176" s="17" t="str">
        <f t="shared" si="464"/>
        <v/>
      </c>
      <c r="AD1176" s="18" t="str">
        <f t="shared" si="465"/>
        <v/>
      </c>
      <c r="AE1176" s="19" t="str">
        <f>IF($B1176&gt;$C$1,"",p_2*$Q1175*($S1175/$W1175)+p_3*$Q1175*($T1175/$W1175))</f>
        <v/>
      </c>
      <c r="AF1176" s="17" t="str">
        <f>IF($B1176&gt;$C$1,"",p_4*$R1175)</f>
        <v/>
      </c>
      <c r="AG1176" s="17" t="str">
        <f>IF($B1176&gt;$C$1,"",p_5*$R1175)</f>
        <v/>
      </c>
      <c r="AH1176" s="18" t="str">
        <f t="shared" si="466"/>
        <v/>
      </c>
      <c r="AI1176" s="72"/>
      <c r="AJ1176" s="73"/>
      <c r="AK1176" s="73"/>
      <c r="AL1176" s="72"/>
      <c r="AM1176" s="73"/>
      <c r="AN1176" s="73">
        <f t="shared" si="467"/>
        <v>518</v>
      </c>
      <c r="AO1176" s="19" t="str">
        <f t="shared" ca="1" si="468"/>
        <v>-</v>
      </c>
      <c r="AP1176" s="17" t="str">
        <f t="shared" ca="1" si="469"/>
        <v>-</v>
      </c>
      <c r="AQ1176" s="17" t="str">
        <f t="shared" ca="1" si="470"/>
        <v>-</v>
      </c>
      <c r="AR1176" s="66" t="str">
        <f t="shared" ca="1" si="471"/>
        <v>-</v>
      </c>
    </row>
    <row r="1177" spans="1:44" s="1" customFormat="1" ht="12" x14ac:dyDescent="0.35">
      <c r="A1177" s="84"/>
      <c r="B1177" s="40" t="str">
        <f t="shared" si="451"/>
        <v/>
      </c>
      <c r="C1177" s="41" t="str">
        <f t="shared" si="452"/>
        <v/>
      </c>
      <c r="D1177" s="28">
        <f>'I Disease Parameters'!$E$6/(1000*365)</f>
        <v>2.4383561643835616E-5</v>
      </c>
      <c r="E1177" s="28">
        <f>'I Disease Parameters'!$E$7/(1000*365)</f>
        <v>1.3698630136986302E-5</v>
      </c>
      <c r="F1177" s="27">
        <f>(1-'I Disease Parameters'!$E$8)/'I Disease Parameters'!$E$10</f>
        <v>0.16200000000000001</v>
      </c>
      <c r="G1177" s="27">
        <f>'I Disease Parameters'!$E$8/'I Disease Parameters'!$E$11</f>
        <v>3.7999999999999999E-2</v>
      </c>
      <c r="H1177" s="27">
        <f>1/'I Disease Parameters'!$E$12</f>
        <v>0.05</v>
      </c>
      <c r="I1177" s="27">
        <f>'I Disease Parameters'!$E$9/'I Disease Parameters'!$E$14</f>
        <v>0</v>
      </c>
      <c r="J1177" s="82">
        <f t="shared" si="472"/>
        <v>2.9622548171950012</v>
      </c>
      <c r="K1177" s="60">
        <f t="shared" si="473"/>
        <v>0.96147505943347544</v>
      </c>
      <c r="L1177" s="30">
        <f t="shared" si="474"/>
        <v>0.98499999999999999</v>
      </c>
      <c r="M1177" s="27">
        <f>J1177/'I Disease Parameters'!$E$12</f>
        <v>0.14811274085975007</v>
      </c>
      <c r="N1177" s="27">
        <f>K1177/'I Disease Parameters'!$E$13</f>
        <v>4.8073752971673774E-2</v>
      </c>
      <c r="O1177" s="27">
        <f>L1177/'I Disease Parameters'!$E$13</f>
        <v>4.9250000000000002E-2</v>
      </c>
      <c r="P1177" s="27">
        <f>(1-L1177)/'I Disease Parameters'!$E$13</f>
        <v>7.5000000000000067E-4</v>
      </c>
      <c r="Q1177" s="19" t="str">
        <f t="shared" si="453"/>
        <v/>
      </c>
      <c r="R1177" s="17" t="str">
        <f t="shared" si="454"/>
        <v/>
      </c>
      <c r="S1177" s="17" t="str">
        <f t="shared" si="455"/>
        <v/>
      </c>
      <c r="T1177" s="17" t="str">
        <f t="shared" si="456"/>
        <v/>
      </c>
      <c r="U1177" s="17" t="str">
        <f t="shared" si="457"/>
        <v/>
      </c>
      <c r="V1177" s="17" t="str">
        <f t="shared" si="458"/>
        <v/>
      </c>
      <c r="W1177" s="17" t="str">
        <f t="shared" si="459"/>
        <v/>
      </c>
      <c r="X1177" s="18" t="str">
        <f t="shared" si="450"/>
        <v/>
      </c>
      <c r="Y1177" s="17" t="str">
        <f t="shared" si="460"/>
        <v/>
      </c>
      <c r="Z1177" s="17" t="str">
        <f t="shared" si="461"/>
        <v/>
      </c>
      <c r="AA1177" s="17" t="str">
        <f t="shared" si="462"/>
        <v/>
      </c>
      <c r="AB1177" s="17" t="str">
        <f t="shared" si="463"/>
        <v/>
      </c>
      <c r="AC1177" s="17" t="str">
        <f t="shared" si="464"/>
        <v/>
      </c>
      <c r="AD1177" s="18" t="str">
        <f t="shared" si="465"/>
        <v/>
      </c>
      <c r="AE1177" s="19" t="str">
        <f>IF($B1177&gt;$C$1,"",p_2*$Q1176*($S1176/$W1176)+p_3*$Q1176*($T1176/$W1176))</f>
        <v/>
      </c>
      <c r="AF1177" s="17" t="str">
        <f>IF($B1177&gt;$C$1,"",p_4*$R1176)</f>
        <v/>
      </c>
      <c r="AG1177" s="17" t="str">
        <f>IF($B1177&gt;$C$1,"",p_5*$R1176)</f>
        <v/>
      </c>
      <c r="AH1177" s="18" t="str">
        <f t="shared" si="466"/>
        <v/>
      </c>
      <c r="AI1177" s="72"/>
      <c r="AJ1177" s="73"/>
      <c r="AK1177" s="73"/>
      <c r="AL1177" s="72"/>
      <c r="AM1177" s="73"/>
      <c r="AN1177" s="73">
        <f t="shared" si="467"/>
        <v>518</v>
      </c>
      <c r="AO1177" s="19" t="str">
        <f t="shared" ca="1" si="468"/>
        <v>-</v>
      </c>
      <c r="AP1177" s="17" t="str">
        <f t="shared" ca="1" si="469"/>
        <v>-</v>
      </c>
      <c r="AQ1177" s="17" t="str">
        <f t="shared" ca="1" si="470"/>
        <v>-</v>
      </c>
      <c r="AR1177" s="66" t="str">
        <f t="shared" ca="1" si="471"/>
        <v>-</v>
      </c>
    </row>
    <row r="1178" spans="1:44" s="1" customFormat="1" ht="12" x14ac:dyDescent="0.35">
      <c r="A1178" s="84"/>
      <c r="B1178" s="40" t="str">
        <f t="shared" si="451"/>
        <v/>
      </c>
      <c r="C1178" s="41" t="str">
        <f t="shared" si="452"/>
        <v/>
      </c>
      <c r="D1178" s="28">
        <f>'I Disease Parameters'!$E$6/(1000*365)</f>
        <v>2.4383561643835616E-5</v>
      </c>
      <c r="E1178" s="28">
        <f>'I Disease Parameters'!$E$7/(1000*365)</f>
        <v>1.3698630136986302E-5</v>
      </c>
      <c r="F1178" s="27">
        <f>(1-'I Disease Parameters'!$E$8)/'I Disease Parameters'!$E$10</f>
        <v>0.16200000000000001</v>
      </c>
      <c r="G1178" s="27">
        <f>'I Disease Parameters'!$E$8/'I Disease Parameters'!$E$11</f>
        <v>3.7999999999999999E-2</v>
      </c>
      <c r="H1178" s="27">
        <f>1/'I Disease Parameters'!$E$12</f>
        <v>0.05</v>
      </c>
      <c r="I1178" s="27">
        <f>'I Disease Parameters'!$E$9/'I Disease Parameters'!$E$14</f>
        <v>0</v>
      </c>
      <c r="J1178" s="82">
        <f t="shared" si="472"/>
        <v>2.9622548171950012</v>
      </c>
      <c r="K1178" s="60">
        <f t="shared" si="473"/>
        <v>0.96147505943347544</v>
      </c>
      <c r="L1178" s="30">
        <f t="shared" si="474"/>
        <v>0.98499999999999999</v>
      </c>
      <c r="M1178" s="27">
        <f>J1178/'I Disease Parameters'!$E$12</f>
        <v>0.14811274085975007</v>
      </c>
      <c r="N1178" s="27">
        <f>K1178/'I Disease Parameters'!$E$13</f>
        <v>4.8073752971673774E-2</v>
      </c>
      <c r="O1178" s="27">
        <f>L1178/'I Disease Parameters'!$E$13</f>
        <v>4.9250000000000002E-2</v>
      </c>
      <c r="P1178" s="27">
        <f>(1-L1178)/'I Disease Parameters'!$E$13</f>
        <v>7.5000000000000067E-4</v>
      </c>
      <c r="Q1178" s="19" t="str">
        <f t="shared" si="453"/>
        <v/>
      </c>
      <c r="R1178" s="17" t="str">
        <f t="shared" si="454"/>
        <v/>
      </c>
      <c r="S1178" s="17" t="str">
        <f t="shared" si="455"/>
        <v/>
      </c>
      <c r="T1178" s="17" t="str">
        <f t="shared" si="456"/>
        <v/>
      </c>
      <c r="U1178" s="17" t="str">
        <f t="shared" si="457"/>
        <v/>
      </c>
      <c r="V1178" s="17" t="str">
        <f t="shared" si="458"/>
        <v/>
      </c>
      <c r="W1178" s="17" t="str">
        <f t="shared" si="459"/>
        <v/>
      </c>
      <c r="X1178" s="18" t="str">
        <f t="shared" si="450"/>
        <v/>
      </c>
      <c r="Y1178" s="17" t="str">
        <f t="shared" si="460"/>
        <v/>
      </c>
      <c r="Z1178" s="17" t="str">
        <f t="shared" si="461"/>
        <v/>
      </c>
      <c r="AA1178" s="17" t="str">
        <f t="shared" si="462"/>
        <v/>
      </c>
      <c r="AB1178" s="17" t="str">
        <f t="shared" si="463"/>
        <v/>
      </c>
      <c r="AC1178" s="17" t="str">
        <f t="shared" si="464"/>
        <v/>
      </c>
      <c r="AD1178" s="18" t="str">
        <f t="shared" si="465"/>
        <v/>
      </c>
      <c r="AE1178" s="19" t="str">
        <f>IF($B1178&gt;$C$1,"",p_2*$Q1177*($S1177/$W1177)+p_3*$Q1177*($T1177/$W1177))</f>
        <v/>
      </c>
      <c r="AF1178" s="17" t="str">
        <f>IF($B1178&gt;$C$1,"",p_4*$R1177)</f>
        <v/>
      </c>
      <c r="AG1178" s="17" t="str">
        <f>IF($B1178&gt;$C$1,"",p_5*$R1177)</f>
        <v/>
      </c>
      <c r="AH1178" s="18" t="str">
        <f t="shared" si="466"/>
        <v/>
      </c>
      <c r="AI1178" s="72"/>
      <c r="AJ1178" s="73"/>
      <c r="AK1178" s="73"/>
      <c r="AL1178" s="72"/>
      <c r="AM1178" s="73"/>
      <c r="AN1178" s="73">
        <f t="shared" si="467"/>
        <v>518</v>
      </c>
      <c r="AO1178" s="19" t="str">
        <f t="shared" ca="1" si="468"/>
        <v>-</v>
      </c>
      <c r="AP1178" s="17" t="str">
        <f t="shared" ca="1" si="469"/>
        <v>-</v>
      </c>
      <c r="AQ1178" s="17" t="str">
        <f t="shared" ca="1" si="470"/>
        <v>-</v>
      </c>
      <c r="AR1178" s="66" t="str">
        <f t="shared" ca="1" si="471"/>
        <v>-</v>
      </c>
    </row>
    <row r="1179" spans="1:44" s="1" customFormat="1" ht="12" x14ac:dyDescent="0.35">
      <c r="A1179" s="84"/>
      <c r="B1179" s="40" t="str">
        <f t="shared" si="451"/>
        <v/>
      </c>
      <c r="C1179" s="41" t="str">
        <f t="shared" si="452"/>
        <v/>
      </c>
      <c r="D1179" s="28">
        <f>'I Disease Parameters'!$E$6/(1000*365)</f>
        <v>2.4383561643835616E-5</v>
      </c>
      <c r="E1179" s="28">
        <f>'I Disease Parameters'!$E$7/(1000*365)</f>
        <v>1.3698630136986302E-5</v>
      </c>
      <c r="F1179" s="27">
        <f>(1-'I Disease Parameters'!$E$8)/'I Disease Parameters'!$E$10</f>
        <v>0.16200000000000001</v>
      </c>
      <c r="G1179" s="27">
        <f>'I Disease Parameters'!$E$8/'I Disease Parameters'!$E$11</f>
        <v>3.7999999999999999E-2</v>
      </c>
      <c r="H1179" s="27">
        <f>1/'I Disease Parameters'!$E$12</f>
        <v>0.05</v>
      </c>
      <c r="I1179" s="27">
        <f>'I Disease Parameters'!$E$9/'I Disease Parameters'!$E$14</f>
        <v>0</v>
      </c>
      <c r="J1179" s="82">
        <f t="shared" si="472"/>
        <v>2.9622548171950012</v>
      </c>
      <c r="K1179" s="60">
        <f t="shared" si="473"/>
        <v>0.96147505943347544</v>
      </c>
      <c r="L1179" s="30">
        <f t="shared" si="474"/>
        <v>0.98499999999999999</v>
      </c>
      <c r="M1179" s="27">
        <f>J1179/'I Disease Parameters'!$E$12</f>
        <v>0.14811274085975007</v>
      </c>
      <c r="N1179" s="27">
        <f>K1179/'I Disease Parameters'!$E$13</f>
        <v>4.8073752971673774E-2</v>
      </c>
      <c r="O1179" s="27">
        <f>L1179/'I Disease Parameters'!$E$13</f>
        <v>4.9250000000000002E-2</v>
      </c>
      <c r="P1179" s="27">
        <f>(1-L1179)/'I Disease Parameters'!$E$13</f>
        <v>7.5000000000000067E-4</v>
      </c>
      <c r="Q1179" s="19" t="str">
        <f t="shared" si="453"/>
        <v/>
      </c>
      <c r="R1179" s="17" t="str">
        <f t="shared" si="454"/>
        <v/>
      </c>
      <c r="S1179" s="17" t="str">
        <f t="shared" si="455"/>
        <v/>
      </c>
      <c r="T1179" s="17" t="str">
        <f t="shared" si="456"/>
        <v/>
      </c>
      <c r="U1179" s="17" t="str">
        <f t="shared" si="457"/>
        <v/>
      </c>
      <c r="V1179" s="17" t="str">
        <f t="shared" si="458"/>
        <v/>
      </c>
      <c r="W1179" s="17" t="str">
        <f t="shared" si="459"/>
        <v/>
      </c>
      <c r="X1179" s="18" t="str">
        <f t="shared" si="450"/>
        <v/>
      </c>
      <c r="Y1179" s="17" t="str">
        <f t="shared" si="460"/>
        <v/>
      </c>
      <c r="Z1179" s="17" t="str">
        <f t="shared" si="461"/>
        <v/>
      </c>
      <c r="AA1179" s="17" t="str">
        <f t="shared" si="462"/>
        <v/>
      </c>
      <c r="AB1179" s="17" t="str">
        <f t="shared" si="463"/>
        <v/>
      </c>
      <c r="AC1179" s="17" t="str">
        <f t="shared" si="464"/>
        <v/>
      </c>
      <c r="AD1179" s="18" t="str">
        <f t="shared" si="465"/>
        <v/>
      </c>
      <c r="AE1179" s="19" t="str">
        <f>IF($B1179&gt;$C$1,"",p_2*$Q1178*($S1178/$W1178)+p_3*$Q1178*($T1178/$W1178))</f>
        <v/>
      </c>
      <c r="AF1179" s="17" t="str">
        <f>IF($B1179&gt;$C$1,"",p_4*$R1178)</f>
        <v/>
      </c>
      <c r="AG1179" s="17" t="str">
        <f>IF($B1179&gt;$C$1,"",p_5*$R1178)</f>
        <v/>
      </c>
      <c r="AH1179" s="18" t="str">
        <f t="shared" si="466"/>
        <v/>
      </c>
      <c r="AI1179" s="72"/>
      <c r="AJ1179" s="73"/>
      <c r="AK1179" s="73"/>
      <c r="AL1179" s="72"/>
      <c r="AM1179" s="73"/>
      <c r="AN1179" s="73">
        <f t="shared" si="467"/>
        <v>518</v>
      </c>
      <c r="AO1179" s="19" t="str">
        <f t="shared" ca="1" si="468"/>
        <v>-</v>
      </c>
      <c r="AP1179" s="17" t="str">
        <f t="shared" ca="1" si="469"/>
        <v>-</v>
      </c>
      <c r="AQ1179" s="17" t="str">
        <f t="shared" ca="1" si="470"/>
        <v>-</v>
      </c>
      <c r="AR1179" s="66" t="str">
        <f t="shared" ca="1" si="471"/>
        <v>-</v>
      </c>
    </row>
    <row r="1180" spans="1:44" s="1" customFormat="1" ht="12" x14ac:dyDescent="0.35">
      <c r="A1180" s="84"/>
      <c r="B1180" s="40" t="str">
        <f t="shared" si="451"/>
        <v/>
      </c>
      <c r="C1180" s="41" t="str">
        <f t="shared" si="452"/>
        <v/>
      </c>
      <c r="D1180" s="28">
        <f>'I Disease Parameters'!$E$6/(1000*365)</f>
        <v>2.4383561643835616E-5</v>
      </c>
      <c r="E1180" s="28">
        <f>'I Disease Parameters'!$E$7/(1000*365)</f>
        <v>1.3698630136986302E-5</v>
      </c>
      <c r="F1180" s="27">
        <f>(1-'I Disease Parameters'!$E$8)/'I Disease Parameters'!$E$10</f>
        <v>0.16200000000000001</v>
      </c>
      <c r="G1180" s="27">
        <f>'I Disease Parameters'!$E$8/'I Disease Parameters'!$E$11</f>
        <v>3.7999999999999999E-2</v>
      </c>
      <c r="H1180" s="27">
        <f>1/'I Disease Parameters'!$E$12</f>
        <v>0.05</v>
      </c>
      <c r="I1180" s="27">
        <f>'I Disease Parameters'!$E$9/'I Disease Parameters'!$E$14</f>
        <v>0</v>
      </c>
      <c r="J1180" s="82">
        <f t="shared" si="472"/>
        <v>2.9622548171950012</v>
      </c>
      <c r="K1180" s="60">
        <f t="shared" si="473"/>
        <v>0.96147505943347544</v>
      </c>
      <c r="L1180" s="30">
        <f t="shared" si="474"/>
        <v>0.98499999999999999</v>
      </c>
      <c r="M1180" s="27">
        <f>J1180/'I Disease Parameters'!$E$12</f>
        <v>0.14811274085975007</v>
      </c>
      <c r="N1180" s="27">
        <f>K1180/'I Disease Parameters'!$E$13</f>
        <v>4.8073752971673774E-2</v>
      </c>
      <c r="O1180" s="27">
        <f>L1180/'I Disease Parameters'!$E$13</f>
        <v>4.9250000000000002E-2</v>
      </c>
      <c r="P1180" s="27">
        <f>(1-L1180)/'I Disease Parameters'!$E$13</f>
        <v>7.5000000000000067E-4</v>
      </c>
      <c r="Q1180" s="19" t="str">
        <f t="shared" si="453"/>
        <v/>
      </c>
      <c r="R1180" s="17" t="str">
        <f t="shared" si="454"/>
        <v/>
      </c>
      <c r="S1180" s="17" t="str">
        <f t="shared" si="455"/>
        <v/>
      </c>
      <c r="T1180" s="17" t="str">
        <f t="shared" si="456"/>
        <v/>
      </c>
      <c r="U1180" s="17" t="str">
        <f t="shared" si="457"/>
        <v/>
      </c>
      <c r="V1180" s="17" t="str">
        <f t="shared" si="458"/>
        <v/>
      </c>
      <c r="W1180" s="17" t="str">
        <f t="shared" si="459"/>
        <v/>
      </c>
      <c r="X1180" s="18" t="str">
        <f t="shared" si="450"/>
        <v/>
      </c>
      <c r="Y1180" s="17" t="str">
        <f t="shared" si="460"/>
        <v/>
      </c>
      <c r="Z1180" s="17" t="str">
        <f t="shared" si="461"/>
        <v/>
      </c>
      <c r="AA1180" s="17" t="str">
        <f t="shared" si="462"/>
        <v/>
      </c>
      <c r="AB1180" s="17" t="str">
        <f t="shared" si="463"/>
        <v/>
      </c>
      <c r="AC1180" s="17" t="str">
        <f t="shared" si="464"/>
        <v/>
      </c>
      <c r="AD1180" s="18" t="str">
        <f t="shared" si="465"/>
        <v/>
      </c>
      <c r="AE1180" s="19" t="str">
        <f>IF($B1180&gt;$C$1,"",p_2*$Q1179*($S1179/$W1179)+p_3*$Q1179*($T1179/$W1179))</f>
        <v/>
      </c>
      <c r="AF1180" s="17" t="str">
        <f>IF($B1180&gt;$C$1,"",p_4*$R1179)</f>
        <v/>
      </c>
      <c r="AG1180" s="17" t="str">
        <f>IF($B1180&gt;$C$1,"",p_5*$R1179)</f>
        <v/>
      </c>
      <c r="AH1180" s="18" t="str">
        <f t="shared" si="466"/>
        <v/>
      </c>
      <c r="AI1180" s="72"/>
      <c r="AJ1180" s="73"/>
      <c r="AK1180" s="73"/>
      <c r="AL1180" s="72"/>
      <c r="AM1180" s="73"/>
      <c r="AN1180" s="73">
        <f t="shared" si="467"/>
        <v>518</v>
      </c>
      <c r="AO1180" s="19" t="str">
        <f t="shared" ca="1" si="468"/>
        <v>-</v>
      </c>
      <c r="AP1180" s="17" t="str">
        <f t="shared" ca="1" si="469"/>
        <v>-</v>
      </c>
      <c r="AQ1180" s="17" t="str">
        <f t="shared" ca="1" si="470"/>
        <v>-</v>
      </c>
      <c r="AR1180" s="66" t="str">
        <f t="shared" ca="1" si="471"/>
        <v>-</v>
      </c>
    </row>
    <row r="1181" spans="1:44" s="1" customFormat="1" ht="12" x14ac:dyDescent="0.35">
      <c r="A1181" s="84"/>
      <c r="B1181" s="40" t="str">
        <f t="shared" si="451"/>
        <v/>
      </c>
      <c r="C1181" s="41" t="str">
        <f t="shared" si="452"/>
        <v/>
      </c>
      <c r="D1181" s="28">
        <f>'I Disease Parameters'!$E$6/(1000*365)</f>
        <v>2.4383561643835616E-5</v>
      </c>
      <c r="E1181" s="28">
        <f>'I Disease Parameters'!$E$7/(1000*365)</f>
        <v>1.3698630136986302E-5</v>
      </c>
      <c r="F1181" s="27">
        <f>(1-'I Disease Parameters'!$E$8)/'I Disease Parameters'!$E$10</f>
        <v>0.16200000000000001</v>
      </c>
      <c r="G1181" s="27">
        <f>'I Disease Parameters'!$E$8/'I Disease Parameters'!$E$11</f>
        <v>3.7999999999999999E-2</v>
      </c>
      <c r="H1181" s="27">
        <f>1/'I Disease Parameters'!$E$12</f>
        <v>0.05</v>
      </c>
      <c r="I1181" s="27">
        <f>'I Disease Parameters'!$E$9/'I Disease Parameters'!$E$14</f>
        <v>0</v>
      </c>
      <c r="J1181" s="82">
        <f t="shared" si="472"/>
        <v>2.9622548171950012</v>
      </c>
      <c r="K1181" s="60">
        <f t="shared" si="473"/>
        <v>0.96147505943347544</v>
      </c>
      <c r="L1181" s="30">
        <f t="shared" si="474"/>
        <v>0.98499999999999999</v>
      </c>
      <c r="M1181" s="27">
        <f>J1181/'I Disease Parameters'!$E$12</f>
        <v>0.14811274085975007</v>
      </c>
      <c r="N1181" s="27">
        <f>K1181/'I Disease Parameters'!$E$13</f>
        <v>4.8073752971673774E-2</v>
      </c>
      <c r="O1181" s="27">
        <f>L1181/'I Disease Parameters'!$E$13</f>
        <v>4.9250000000000002E-2</v>
      </c>
      <c r="P1181" s="27">
        <f>(1-L1181)/'I Disease Parameters'!$E$13</f>
        <v>7.5000000000000067E-4</v>
      </c>
      <c r="Q1181" s="19" t="str">
        <f t="shared" si="453"/>
        <v/>
      </c>
      <c r="R1181" s="17" t="str">
        <f t="shared" si="454"/>
        <v/>
      </c>
      <c r="S1181" s="17" t="str">
        <f t="shared" si="455"/>
        <v/>
      </c>
      <c r="T1181" s="17" t="str">
        <f t="shared" si="456"/>
        <v/>
      </c>
      <c r="U1181" s="17" t="str">
        <f t="shared" si="457"/>
        <v/>
      </c>
      <c r="V1181" s="17" t="str">
        <f t="shared" si="458"/>
        <v/>
      </c>
      <c r="W1181" s="17" t="str">
        <f t="shared" si="459"/>
        <v/>
      </c>
      <c r="X1181" s="18" t="str">
        <f t="shared" si="450"/>
        <v/>
      </c>
      <c r="Y1181" s="17" t="str">
        <f t="shared" si="460"/>
        <v/>
      </c>
      <c r="Z1181" s="17" t="str">
        <f t="shared" si="461"/>
        <v/>
      </c>
      <c r="AA1181" s="17" t="str">
        <f t="shared" si="462"/>
        <v/>
      </c>
      <c r="AB1181" s="17" t="str">
        <f t="shared" si="463"/>
        <v/>
      </c>
      <c r="AC1181" s="17" t="str">
        <f t="shared" si="464"/>
        <v/>
      </c>
      <c r="AD1181" s="18" t="str">
        <f t="shared" si="465"/>
        <v/>
      </c>
      <c r="AE1181" s="19" t="str">
        <f>IF($B1181&gt;$C$1,"",p_2*$Q1180*($S1180/$W1180)+p_3*$Q1180*($T1180/$W1180))</f>
        <v/>
      </c>
      <c r="AF1181" s="17" t="str">
        <f>IF($B1181&gt;$C$1,"",p_4*$R1180)</f>
        <v/>
      </c>
      <c r="AG1181" s="17" t="str">
        <f>IF($B1181&gt;$C$1,"",p_5*$R1180)</f>
        <v/>
      </c>
      <c r="AH1181" s="18" t="str">
        <f t="shared" si="466"/>
        <v/>
      </c>
      <c r="AI1181" s="72"/>
      <c r="AJ1181" s="73"/>
      <c r="AK1181" s="73"/>
      <c r="AL1181" s="72"/>
      <c r="AM1181" s="73"/>
      <c r="AN1181" s="73">
        <f t="shared" si="467"/>
        <v>518</v>
      </c>
      <c r="AO1181" s="19" t="str">
        <f t="shared" ca="1" si="468"/>
        <v>-</v>
      </c>
      <c r="AP1181" s="17" t="str">
        <f t="shared" ca="1" si="469"/>
        <v>-</v>
      </c>
      <c r="AQ1181" s="17" t="str">
        <f t="shared" ca="1" si="470"/>
        <v>-</v>
      </c>
      <c r="AR1181" s="66" t="str">
        <f t="shared" ca="1" si="471"/>
        <v>-</v>
      </c>
    </row>
    <row r="1182" spans="1:44" s="1" customFormat="1" ht="12" x14ac:dyDescent="0.35">
      <c r="A1182" s="84"/>
      <c r="B1182" s="40" t="str">
        <f t="shared" si="451"/>
        <v/>
      </c>
      <c r="C1182" s="41" t="str">
        <f t="shared" si="452"/>
        <v/>
      </c>
      <c r="D1182" s="28">
        <f>'I Disease Parameters'!$E$6/(1000*365)</f>
        <v>2.4383561643835616E-5</v>
      </c>
      <c r="E1182" s="28">
        <f>'I Disease Parameters'!$E$7/(1000*365)</f>
        <v>1.3698630136986302E-5</v>
      </c>
      <c r="F1182" s="27">
        <f>(1-'I Disease Parameters'!$E$8)/'I Disease Parameters'!$E$10</f>
        <v>0.16200000000000001</v>
      </c>
      <c r="G1182" s="27">
        <f>'I Disease Parameters'!$E$8/'I Disease Parameters'!$E$11</f>
        <v>3.7999999999999999E-2</v>
      </c>
      <c r="H1182" s="27">
        <f>1/'I Disease Parameters'!$E$12</f>
        <v>0.05</v>
      </c>
      <c r="I1182" s="27">
        <f>'I Disease Parameters'!$E$9/'I Disease Parameters'!$E$14</f>
        <v>0</v>
      </c>
      <c r="J1182" s="82">
        <f t="shared" si="472"/>
        <v>2.9622548171950012</v>
      </c>
      <c r="K1182" s="60">
        <f t="shared" si="473"/>
        <v>0.96147505943347544</v>
      </c>
      <c r="L1182" s="30">
        <f t="shared" si="474"/>
        <v>0.98499999999999999</v>
      </c>
      <c r="M1182" s="27">
        <f>J1182/'I Disease Parameters'!$E$12</f>
        <v>0.14811274085975007</v>
      </c>
      <c r="N1182" s="27">
        <f>K1182/'I Disease Parameters'!$E$13</f>
        <v>4.8073752971673774E-2</v>
      </c>
      <c r="O1182" s="27">
        <f>L1182/'I Disease Parameters'!$E$13</f>
        <v>4.9250000000000002E-2</v>
      </c>
      <c r="P1182" s="27">
        <f>(1-L1182)/'I Disease Parameters'!$E$13</f>
        <v>7.5000000000000067E-4</v>
      </c>
      <c r="Q1182" s="19" t="str">
        <f t="shared" si="453"/>
        <v/>
      </c>
      <c r="R1182" s="17" t="str">
        <f t="shared" si="454"/>
        <v/>
      </c>
      <c r="S1182" s="17" t="str">
        <f t="shared" si="455"/>
        <v/>
      </c>
      <c r="T1182" s="17" t="str">
        <f t="shared" si="456"/>
        <v/>
      </c>
      <c r="U1182" s="17" t="str">
        <f t="shared" si="457"/>
        <v/>
      </c>
      <c r="V1182" s="17" t="str">
        <f t="shared" si="458"/>
        <v/>
      </c>
      <c r="W1182" s="17" t="str">
        <f t="shared" si="459"/>
        <v/>
      </c>
      <c r="X1182" s="18" t="str">
        <f t="shared" si="450"/>
        <v/>
      </c>
      <c r="Y1182" s="17" t="str">
        <f t="shared" si="460"/>
        <v/>
      </c>
      <c r="Z1182" s="17" t="str">
        <f t="shared" si="461"/>
        <v/>
      </c>
      <c r="AA1182" s="17" t="str">
        <f t="shared" si="462"/>
        <v/>
      </c>
      <c r="AB1182" s="17" t="str">
        <f t="shared" si="463"/>
        <v/>
      </c>
      <c r="AC1182" s="17" t="str">
        <f t="shared" si="464"/>
        <v/>
      </c>
      <c r="AD1182" s="18" t="str">
        <f t="shared" si="465"/>
        <v/>
      </c>
      <c r="AE1182" s="19" t="str">
        <f>IF($B1182&gt;$C$1,"",p_2*$Q1181*($S1181/$W1181)+p_3*$Q1181*($T1181/$W1181))</f>
        <v/>
      </c>
      <c r="AF1182" s="17" t="str">
        <f>IF($B1182&gt;$C$1,"",p_4*$R1181)</f>
        <v/>
      </c>
      <c r="AG1182" s="17" t="str">
        <f>IF($B1182&gt;$C$1,"",p_5*$R1181)</f>
        <v/>
      </c>
      <c r="AH1182" s="18" t="str">
        <f t="shared" si="466"/>
        <v/>
      </c>
      <c r="AI1182" s="72"/>
      <c r="AJ1182" s="73"/>
      <c r="AK1182" s="73"/>
      <c r="AL1182" s="72"/>
      <c r="AM1182" s="73"/>
      <c r="AN1182" s="73">
        <f t="shared" si="467"/>
        <v>518</v>
      </c>
      <c r="AO1182" s="19" t="str">
        <f t="shared" ca="1" si="468"/>
        <v>-</v>
      </c>
      <c r="AP1182" s="17" t="str">
        <f t="shared" ca="1" si="469"/>
        <v>-</v>
      </c>
      <c r="AQ1182" s="17" t="str">
        <f t="shared" ca="1" si="470"/>
        <v>-</v>
      </c>
      <c r="AR1182" s="66" t="str">
        <f t="shared" ca="1" si="471"/>
        <v>-</v>
      </c>
    </row>
    <row r="1183" spans="1:44" s="1" customFormat="1" ht="12" x14ac:dyDescent="0.35">
      <c r="A1183" s="84"/>
      <c r="B1183" s="40" t="str">
        <f t="shared" si="451"/>
        <v/>
      </c>
      <c r="C1183" s="41" t="str">
        <f t="shared" si="452"/>
        <v/>
      </c>
      <c r="D1183" s="28">
        <f>'I Disease Parameters'!$E$6/(1000*365)</f>
        <v>2.4383561643835616E-5</v>
      </c>
      <c r="E1183" s="28">
        <f>'I Disease Parameters'!$E$7/(1000*365)</f>
        <v>1.3698630136986302E-5</v>
      </c>
      <c r="F1183" s="27">
        <f>(1-'I Disease Parameters'!$E$8)/'I Disease Parameters'!$E$10</f>
        <v>0.16200000000000001</v>
      </c>
      <c r="G1183" s="27">
        <f>'I Disease Parameters'!$E$8/'I Disease Parameters'!$E$11</f>
        <v>3.7999999999999999E-2</v>
      </c>
      <c r="H1183" s="27">
        <f>1/'I Disease Parameters'!$E$12</f>
        <v>0.05</v>
      </c>
      <c r="I1183" s="27">
        <f>'I Disease Parameters'!$E$9/'I Disease Parameters'!$E$14</f>
        <v>0</v>
      </c>
      <c r="J1183" s="82">
        <f t="shared" si="472"/>
        <v>2.9622548171950012</v>
      </c>
      <c r="K1183" s="60">
        <f t="shared" si="473"/>
        <v>0.96147505943347544</v>
      </c>
      <c r="L1183" s="30">
        <f t="shared" si="474"/>
        <v>0.98499999999999999</v>
      </c>
      <c r="M1183" s="27">
        <f>J1183/'I Disease Parameters'!$E$12</f>
        <v>0.14811274085975007</v>
      </c>
      <c r="N1183" s="27">
        <f>K1183/'I Disease Parameters'!$E$13</f>
        <v>4.8073752971673774E-2</v>
      </c>
      <c r="O1183" s="27">
        <f>L1183/'I Disease Parameters'!$E$13</f>
        <v>4.9250000000000002E-2</v>
      </c>
      <c r="P1183" s="27">
        <f>(1-L1183)/'I Disease Parameters'!$E$13</f>
        <v>7.5000000000000067E-4</v>
      </c>
      <c r="Q1183" s="19" t="str">
        <f t="shared" si="453"/>
        <v/>
      </c>
      <c r="R1183" s="17" t="str">
        <f t="shared" si="454"/>
        <v/>
      </c>
      <c r="S1183" s="17" t="str">
        <f t="shared" si="455"/>
        <v/>
      </c>
      <c r="T1183" s="17" t="str">
        <f t="shared" si="456"/>
        <v/>
      </c>
      <c r="U1183" s="17" t="str">
        <f t="shared" si="457"/>
        <v/>
      </c>
      <c r="V1183" s="17" t="str">
        <f t="shared" si="458"/>
        <v/>
      </c>
      <c r="W1183" s="17" t="str">
        <f t="shared" si="459"/>
        <v/>
      </c>
      <c r="X1183" s="18" t="str">
        <f t="shared" si="450"/>
        <v/>
      </c>
      <c r="Y1183" s="17" t="str">
        <f t="shared" si="460"/>
        <v/>
      </c>
      <c r="Z1183" s="17" t="str">
        <f t="shared" si="461"/>
        <v/>
      </c>
      <c r="AA1183" s="17" t="str">
        <f t="shared" si="462"/>
        <v/>
      </c>
      <c r="AB1183" s="17" t="str">
        <f t="shared" si="463"/>
        <v/>
      </c>
      <c r="AC1183" s="17" t="str">
        <f t="shared" si="464"/>
        <v/>
      </c>
      <c r="AD1183" s="18" t="str">
        <f t="shared" si="465"/>
        <v/>
      </c>
      <c r="AE1183" s="19" t="str">
        <f>IF($B1183&gt;$C$1,"",p_2*$Q1182*($S1182/$W1182)+p_3*$Q1182*($T1182/$W1182))</f>
        <v/>
      </c>
      <c r="AF1183" s="17" t="str">
        <f>IF($B1183&gt;$C$1,"",p_4*$R1182)</f>
        <v/>
      </c>
      <c r="AG1183" s="17" t="str">
        <f>IF($B1183&gt;$C$1,"",p_5*$R1182)</f>
        <v/>
      </c>
      <c r="AH1183" s="18" t="str">
        <f t="shared" si="466"/>
        <v/>
      </c>
      <c r="AI1183" s="72"/>
      <c r="AJ1183" s="73"/>
      <c r="AK1183" s="73"/>
      <c r="AL1183" s="72"/>
      <c r="AM1183" s="73"/>
      <c r="AN1183" s="73">
        <f t="shared" si="467"/>
        <v>518</v>
      </c>
      <c r="AO1183" s="19" t="str">
        <f t="shared" ca="1" si="468"/>
        <v>-</v>
      </c>
      <c r="AP1183" s="17" t="str">
        <f t="shared" ca="1" si="469"/>
        <v>-</v>
      </c>
      <c r="AQ1183" s="17" t="str">
        <f t="shared" ca="1" si="470"/>
        <v>-</v>
      </c>
      <c r="AR1183" s="66" t="str">
        <f t="shared" ca="1" si="471"/>
        <v>-</v>
      </c>
    </row>
    <row r="1184" spans="1:44" s="1" customFormat="1" ht="12" x14ac:dyDescent="0.35">
      <c r="A1184" s="84"/>
      <c r="B1184" s="40" t="str">
        <f t="shared" si="451"/>
        <v/>
      </c>
      <c r="C1184" s="41" t="str">
        <f t="shared" si="452"/>
        <v/>
      </c>
      <c r="D1184" s="28">
        <f>'I Disease Parameters'!$E$6/(1000*365)</f>
        <v>2.4383561643835616E-5</v>
      </c>
      <c r="E1184" s="28">
        <f>'I Disease Parameters'!$E$7/(1000*365)</f>
        <v>1.3698630136986302E-5</v>
      </c>
      <c r="F1184" s="27">
        <f>(1-'I Disease Parameters'!$E$8)/'I Disease Parameters'!$E$10</f>
        <v>0.16200000000000001</v>
      </c>
      <c r="G1184" s="27">
        <f>'I Disease Parameters'!$E$8/'I Disease Parameters'!$E$11</f>
        <v>3.7999999999999999E-2</v>
      </c>
      <c r="H1184" s="27">
        <f>1/'I Disease Parameters'!$E$12</f>
        <v>0.05</v>
      </c>
      <c r="I1184" s="27">
        <f>'I Disease Parameters'!$E$9/'I Disease Parameters'!$E$14</f>
        <v>0</v>
      </c>
      <c r="J1184" s="82">
        <f t="shared" si="472"/>
        <v>2.9622548171950012</v>
      </c>
      <c r="K1184" s="60">
        <f t="shared" si="473"/>
        <v>0.96147505943347544</v>
      </c>
      <c r="L1184" s="30">
        <f t="shared" si="474"/>
        <v>0.98499999999999999</v>
      </c>
      <c r="M1184" s="27">
        <f>J1184/'I Disease Parameters'!$E$12</f>
        <v>0.14811274085975007</v>
      </c>
      <c r="N1184" s="27">
        <f>K1184/'I Disease Parameters'!$E$13</f>
        <v>4.8073752971673774E-2</v>
      </c>
      <c r="O1184" s="27">
        <f>L1184/'I Disease Parameters'!$E$13</f>
        <v>4.9250000000000002E-2</v>
      </c>
      <c r="P1184" s="27">
        <f>(1-L1184)/'I Disease Parameters'!$E$13</f>
        <v>7.5000000000000067E-4</v>
      </c>
      <c r="Q1184" s="19" t="str">
        <f t="shared" si="453"/>
        <v/>
      </c>
      <c r="R1184" s="17" t="str">
        <f t="shared" si="454"/>
        <v/>
      </c>
      <c r="S1184" s="17" t="str">
        <f t="shared" si="455"/>
        <v/>
      </c>
      <c r="T1184" s="17" t="str">
        <f t="shared" si="456"/>
        <v/>
      </c>
      <c r="U1184" s="17" t="str">
        <f t="shared" si="457"/>
        <v/>
      </c>
      <c r="V1184" s="17" t="str">
        <f t="shared" si="458"/>
        <v/>
      </c>
      <c r="W1184" s="17" t="str">
        <f t="shared" si="459"/>
        <v/>
      </c>
      <c r="X1184" s="18" t="str">
        <f t="shared" si="450"/>
        <v/>
      </c>
      <c r="Y1184" s="17" t="str">
        <f t="shared" si="460"/>
        <v/>
      </c>
      <c r="Z1184" s="17" t="str">
        <f t="shared" si="461"/>
        <v/>
      </c>
      <c r="AA1184" s="17" t="str">
        <f t="shared" si="462"/>
        <v/>
      </c>
      <c r="AB1184" s="17" t="str">
        <f t="shared" si="463"/>
        <v/>
      </c>
      <c r="AC1184" s="17" t="str">
        <f t="shared" si="464"/>
        <v/>
      </c>
      <c r="AD1184" s="18" t="str">
        <f t="shared" si="465"/>
        <v/>
      </c>
      <c r="AE1184" s="19" t="str">
        <f>IF($B1184&gt;$C$1,"",p_2*$Q1183*($S1183/$W1183)+p_3*$Q1183*($T1183/$W1183))</f>
        <v/>
      </c>
      <c r="AF1184" s="17" t="str">
        <f>IF($B1184&gt;$C$1,"",p_4*$R1183)</f>
        <v/>
      </c>
      <c r="AG1184" s="17" t="str">
        <f>IF($B1184&gt;$C$1,"",p_5*$R1183)</f>
        <v/>
      </c>
      <c r="AH1184" s="18" t="str">
        <f t="shared" si="466"/>
        <v/>
      </c>
      <c r="AI1184" s="72"/>
      <c r="AJ1184" s="73"/>
      <c r="AK1184" s="73"/>
      <c r="AL1184" s="72"/>
      <c r="AM1184" s="73"/>
      <c r="AN1184" s="73">
        <f t="shared" si="467"/>
        <v>518</v>
      </c>
      <c r="AO1184" s="19" t="str">
        <f t="shared" ca="1" si="468"/>
        <v>-</v>
      </c>
      <c r="AP1184" s="17" t="str">
        <f t="shared" ca="1" si="469"/>
        <v>-</v>
      </c>
      <c r="AQ1184" s="17" t="str">
        <f t="shared" ca="1" si="470"/>
        <v>-</v>
      </c>
      <c r="AR1184" s="66" t="str">
        <f t="shared" ca="1" si="471"/>
        <v>-</v>
      </c>
    </row>
    <row r="1185" spans="1:44" s="1" customFormat="1" ht="12" x14ac:dyDescent="0.35">
      <c r="A1185" s="84"/>
      <c r="B1185" s="40" t="str">
        <f t="shared" si="451"/>
        <v/>
      </c>
      <c r="C1185" s="41" t="str">
        <f t="shared" si="452"/>
        <v/>
      </c>
      <c r="D1185" s="28">
        <f>'I Disease Parameters'!$E$6/(1000*365)</f>
        <v>2.4383561643835616E-5</v>
      </c>
      <c r="E1185" s="28">
        <f>'I Disease Parameters'!$E$7/(1000*365)</f>
        <v>1.3698630136986302E-5</v>
      </c>
      <c r="F1185" s="27">
        <f>(1-'I Disease Parameters'!$E$8)/'I Disease Parameters'!$E$10</f>
        <v>0.16200000000000001</v>
      </c>
      <c r="G1185" s="27">
        <f>'I Disease Parameters'!$E$8/'I Disease Parameters'!$E$11</f>
        <v>3.7999999999999999E-2</v>
      </c>
      <c r="H1185" s="27">
        <f>1/'I Disease Parameters'!$E$12</f>
        <v>0.05</v>
      </c>
      <c r="I1185" s="27">
        <f>'I Disease Parameters'!$E$9/'I Disease Parameters'!$E$14</f>
        <v>0</v>
      </c>
      <c r="J1185" s="82">
        <f t="shared" si="472"/>
        <v>2.9622548171950012</v>
      </c>
      <c r="K1185" s="60">
        <f t="shared" si="473"/>
        <v>0.96147505943347544</v>
      </c>
      <c r="L1185" s="30">
        <f t="shared" si="474"/>
        <v>0.98499999999999999</v>
      </c>
      <c r="M1185" s="27">
        <f>J1185/'I Disease Parameters'!$E$12</f>
        <v>0.14811274085975007</v>
      </c>
      <c r="N1185" s="27">
        <f>K1185/'I Disease Parameters'!$E$13</f>
        <v>4.8073752971673774E-2</v>
      </c>
      <c r="O1185" s="27">
        <f>L1185/'I Disease Parameters'!$E$13</f>
        <v>4.9250000000000002E-2</v>
      </c>
      <c r="P1185" s="27">
        <f>(1-L1185)/'I Disease Parameters'!$E$13</f>
        <v>7.5000000000000067E-4</v>
      </c>
      <c r="Q1185" s="19" t="str">
        <f t="shared" si="453"/>
        <v/>
      </c>
      <c r="R1185" s="17" t="str">
        <f t="shared" si="454"/>
        <v/>
      </c>
      <c r="S1185" s="17" t="str">
        <f t="shared" si="455"/>
        <v/>
      </c>
      <c r="T1185" s="17" t="str">
        <f t="shared" si="456"/>
        <v/>
      </c>
      <c r="U1185" s="17" t="str">
        <f t="shared" si="457"/>
        <v/>
      </c>
      <c r="V1185" s="17" t="str">
        <f t="shared" si="458"/>
        <v/>
      </c>
      <c r="W1185" s="17" t="str">
        <f t="shared" si="459"/>
        <v/>
      </c>
      <c r="X1185" s="18" t="str">
        <f t="shared" si="450"/>
        <v/>
      </c>
      <c r="Y1185" s="17" t="str">
        <f t="shared" si="460"/>
        <v/>
      </c>
      <c r="Z1185" s="17" t="str">
        <f t="shared" si="461"/>
        <v/>
      </c>
      <c r="AA1185" s="17" t="str">
        <f t="shared" si="462"/>
        <v/>
      </c>
      <c r="AB1185" s="17" t="str">
        <f t="shared" si="463"/>
        <v/>
      </c>
      <c r="AC1185" s="17" t="str">
        <f t="shared" si="464"/>
        <v/>
      </c>
      <c r="AD1185" s="18" t="str">
        <f t="shared" si="465"/>
        <v/>
      </c>
      <c r="AE1185" s="19" t="str">
        <f>IF($B1185&gt;$C$1,"",p_2*$Q1184*($S1184/$W1184)+p_3*$Q1184*($T1184/$W1184))</f>
        <v/>
      </c>
      <c r="AF1185" s="17" t="str">
        <f>IF($B1185&gt;$C$1,"",p_4*$R1184)</f>
        <v/>
      </c>
      <c r="AG1185" s="17" t="str">
        <f>IF($B1185&gt;$C$1,"",p_5*$R1184)</f>
        <v/>
      </c>
      <c r="AH1185" s="18" t="str">
        <f t="shared" si="466"/>
        <v/>
      </c>
      <c r="AI1185" s="72"/>
      <c r="AJ1185" s="73"/>
      <c r="AK1185" s="73"/>
      <c r="AL1185" s="72"/>
      <c r="AM1185" s="73"/>
      <c r="AN1185" s="73">
        <f t="shared" si="467"/>
        <v>518</v>
      </c>
      <c r="AO1185" s="19" t="str">
        <f t="shared" ca="1" si="468"/>
        <v>-</v>
      </c>
      <c r="AP1185" s="17" t="str">
        <f t="shared" ca="1" si="469"/>
        <v>-</v>
      </c>
      <c r="AQ1185" s="17" t="str">
        <f t="shared" ca="1" si="470"/>
        <v>-</v>
      </c>
      <c r="AR1185" s="66" t="str">
        <f t="shared" ca="1" si="471"/>
        <v>-</v>
      </c>
    </row>
    <row r="1186" spans="1:44" s="1" customFormat="1" ht="12" x14ac:dyDescent="0.35">
      <c r="A1186" s="84"/>
      <c r="B1186" s="40" t="str">
        <f t="shared" si="451"/>
        <v/>
      </c>
      <c r="C1186" s="41" t="str">
        <f t="shared" si="452"/>
        <v/>
      </c>
      <c r="D1186" s="28">
        <f>'I Disease Parameters'!$E$6/(1000*365)</f>
        <v>2.4383561643835616E-5</v>
      </c>
      <c r="E1186" s="28">
        <f>'I Disease Parameters'!$E$7/(1000*365)</f>
        <v>1.3698630136986302E-5</v>
      </c>
      <c r="F1186" s="27">
        <f>(1-'I Disease Parameters'!$E$8)/'I Disease Parameters'!$E$10</f>
        <v>0.16200000000000001</v>
      </c>
      <c r="G1186" s="27">
        <f>'I Disease Parameters'!$E$8/'I Disease Parameters'!$E$11</f>
        <v>3.7999999999999999E-2</v>
      </c>
      <c r="H1186" s="27">
        <f>1/'I Disease Parameters'!$E$12</f>
        <v>0.05</v>
      </c>
      <c r="I1186" s="27">
        <f>'I Disease Parameters'!$E$9/'I Disease Parameters'!$E$14</f>
        <v>0</v>
      </c>
      <c r="J1186" s="82">
        <f t="shared" si="472"/>
        <v>2.9622548171950012</v>
      </c>
      <c r="K1186" s="60">
        <f t="shared" si="473"/>
        <v>0.96147505943347544</v>
      </c>
      <c r="L1186" s="30">
        <f t="shared" si="474"/>
        <v>0.98499999999999999</v>
      </c>
      <c r="M1186" s="27">
        <f>J1186/'I Disease Parameters'!$E$12</f>
        <v>0.14811274085975007</v>
      </c>
      <c r="N1186" s="27">
        <f>K1186/'I Disease Parameters'!$E$13</f>
        <v>4.8073752971673774E-2</v>
      </c>
      <c r="O1186" s="27">
        <f>L1186/'I Disease Parameters'!$E$13</f>
        <v>4.9250000000000002E-2</v>
      </c>
      <c r="P1186" s="27">
        <f>(1-L1186)/'I Disease Parameters'!$E$13</f>
        <v>7.5000000000000067E-4</v>
      </c>
      <c r="Q1186" s="19" t="str">
        <f t="shared" si="453"/>
        <v/>
      </c>
      <c r="R1186" s="17" t="str">
        <f t="shared" si="454"/>
        <v/>
      </c>
      <c r="S1186" s="17" t="str">
        <f t="shared" si="455"/>
        <v/>
      </c>
      <c r="T1186" s="17" t="str">
        <f t="shared" si="456"/>
        <v/>
      </c>
      <c r="U1186" s="17" t="str">
        <f t="shared" si="457"/>
        <v/>
      </c>
      <c r="V1186" s="17" t="str">
        <f t="shared" si="458"/>
        <v/>
      </c>
      <c r="W1186" s="17" t="str">
        <f t="shared" si="459"/>
        <v/>
      </c>
      <c r="X1186" s="18" t="str">
        <f t="shared" si="450"/>
        <v/>
      </c>
      <c r="Y1186" s="17" t="str">
        <f t="shared" si="460"/>
        <v/>
      </c>
      <c r="Z1186" s="17" t="str">
        <f t="shared" si="461"/>
        <v/>
      </c>
      <c r="AA1186" s="17" t="str">
        <f t="shared" si="462"/>
        <v/>
      </c>
      <c r="AB1186" s="17" t="str">
        <f t="shared" si="463"/>
        <v/>
      </c>
      <c r="AC1186" s="17" t="str">
        <f t="shared" si="464"/>
        <v/>
      </c>
      <c r="AD1186" s="18" t="str">
        <f t="shared" si="465"/>
        <v/>
      </c>
      <c r="AE1186" s="19" t="str">
        <f>IF($B1186&gt;$C$1,"",p_2*$Q1185*($S1185/$W1185)+p_3*$Q1185*($T1185/$W1185))</f>
        <v/>
      </c>
      <c r="AF1186" s="17" t="str">
        <f>IF($B1186&gt;$C$1,"",p_4*$R1185)</f>
        <v/>
      </c>
      <c r="AG1186" s="17" t="str">
        <f>IF($B1186&gt;$C$1,"",p_5*$R1185)</f>
        <v/>
      </c>
      <c r="AH1186" s="18" t="str">
        <f t="shared" si="466"/>
        <v/>
      </c>
      <c r="AI1186" s="72"/>
      <c r="AJ1186" s="73"/>
      <c r="AK1186" s="73"/>
      <c r="AL1186" s="72"/>
      <c r="AM1186" s="73"/>
      <c r="AN1186" s="73">
        <f t="shared" si="467"/>
        <v>518</v>
      </c>
      <c r="AO1186" s="19" t="str">
        <f t="shared" ca="1" si="468"/>
        <v>-</v>
      </c>
      <c r="AP1186" s="17" t="str">
        <f t="shared" ca="1" si="469"/>
        <v>-</v>
      </c>
      <c r="AQ1186" s="17" t="str">
        <f t="shared" ca="1" si="470"/>
        <v>-</v>
      </c>
      <c r="AR1186" s="66" t="str">
        <f t="shared" ca="1" si="471"/>
        <v>-</v>
      </c>
    </row>
    <row r="1187" spans="1:44" s="1" customFormat="1" ht="12" x14ac:dyDescent="0.35">
      <c r="A1187" s="84"/>
      <c r="B1187" s="40" t="str">
        <f t="shared" si="451"/>
        <v/>
      </c>
      <c r="C1187" s="41" t="str">
        <f t="shared" si="452"/>
        <v/>
      </c>
      <c r="D1187" s="28">
        <f>'I Disease Parameters'!$E$6/(1000*365)</f>
        <v>2.4383561643835616E-5</v>
      </c>
      <c r="E1187" s="28">
        <f>'I Disease Parameters'!$E$7/(1000*365)</f>
        <v>1.3698630136986302E-5</v>
      </c>
      <c r="F1187" s="27">
        <f>(1-'I Disease Parameters'!$E$8)/'I Disease Parameters'!$E$10</f>
        <v>0.16200000000000001</v>
      </c>
      <c r="G1187" s="27">
        <f>'I Disease Parameters'!$E$8/'I Disease Parameters'!$E$11</f>
        <v>3.7999999999999999E-2</v>
      </c>
      <c r="H1187" s="27">
        <f>1/'I Disease Parameters'!$E$12</f>
        <v>0.05</v>
      </c>
      <c r="I1187" s="27">
        <f>'I Disease Parameters'!$E$9/'I Disease Parameters'!$E$14</f>
        <v>0</v>
      </c>
      <c r="J1187" s="82">
        <f t="shared" si="472"/>
        <v>2.9622548171950012</v>
      </c>
      <c r="K1187" s="60">
        <f t="shared" si="473"/>
        <v>0.96147505943347544</v>
      </c>
      <c r="L1187" s="30">
        <f t="shared" si="474"/>
        <v>0.98499999999999999</v>
      </c>
      <c r="M1187" s="27">
        <f>J1187/'I Disease Parameters'!$E$12</f>
        <v>0.14811274085975007</v>
      </c>
      <c r="N1187" s="27">
        <f>K1187/'I Disease Parameters'!$E$13</f>
        <v>4.8073752971673774E-2</v>
      </c>
      <c r="O1187" s="27">
        <f>L1187/'I Disease Parameters'!$E$13</f>
        <v>4.9250000000000002E-2</v>
      </c>
      <c r="P1187" s="27">
        <f>(1-L1187)/'I Disease Parameters'!$E$13</f>
        <v>7.5000000000000067E-4</v>
      </c>
      <c r="Q1187" s="19" t="str">
        <f t="shared" si="453"/>
        <v/>
      </c>
      <c r="R1187" s="17" t="str">
        <f t="shared" si="454"/>
        <v/>
      </c>
      <c r="S1187" s="17" t="str">
        <f t="shared" si="455"/>
        <v/>
      </c>
      <c r="T1187" s="17" t="str">
        <f t="shared" si="456"/>
        <v/>
      </c>
      <c r="U1187" s="17" t="str">
        <f t="shared" si="457"/>
        <v/>
      </c>
      <c r="V1187" s="17" t="str">
        <f t="shared" si="458"/>
        <v/>
      </c>
      <c r="W1187" s="17" t="str">
        <f t="shared" si="459"/>
        <v/>
      </c>
      <c r="X1187" s="18" t="str">
        <f t="shared" si="450"/>
        <v/>
      </c>
      <c r="Y1187" s="17" t="str">
        <f t="shared" si="460"/>
        <v/>
      </c>
      <c r="Z1187" s="17" t="str">
        <f t="shared" si="461"/>
        <v/>
      </c>
      <c r="AA1187" s="17" t="str">
        <f t="shared" si="462"/>
        <v/>
      </c>
      <c r="AB1187" s="17" t="str">
        <f t="shared" si="463"/>
        <v/>
      </c>
      <c r="AC1187" s="17" t="str">
        <f t="shared" si="464"/>
        <v/>
      </c>
      <c r="AD1187" s="18" t="str">
        <f t="shared" si="465"/>
        <v/>
      </c>
      <c r="AE1187" s="19" t="str">
        <f>IF($B1187&gt;$C$1,"",p_2*$Q1186*($S1186/$W1186)+p_3*$Q1186*($T1186/$W1186))</f>
        <v/>
      </c>
      <c r="AF1187" s="17" t="str">
        <f>IF($B1187&gt;$C$1,"",p_4*$R1186)</f>
        <v/>
      </c>
      <c r="AG1187" s="17" t="str">
        <f>IF($B1187&gt;$C$1,"",p_5*$R1186)</f>
        <v/>
      </c>
      <c r="AH1187" s="18" t="str">
        <f t="shared" si="466"/>
        <v/>
      </c>
      <c r="AI1187" s="72"/>
      <c r="AJ1187" s="73"/>
      <c r="AK1187" s="73"/>
      <c r="AL1187" s="72"/>
      <c r="AM1187" s="73"/>
      <c r="AN1187" s="73">
        <f t="shared" si="467"/>
        <v>518</v>
      </c>
      <c r="AO1187" s="19" t="str">
        <f t="shared" ca="1" si="468"/>
        <v>-</v>
      </c>
      <c r="AP1187" s="17" t="str">
        <f t="shared" ca="1" si="469"/>
        <v>-</v>
      </c>
      <c r="AQ1187" s="17" t="str">
        <f t="shared" ca="1" si="470"/>
        <v>-</v>
      </c>
      <c r="AR1187" s="66" t="str">
        <f t="shared" ca="1" si="471"/>
        <v>-</v>
      </c>
    </row>
    <row r="1188" spans="1:44" s="1" customFormat="1" ht="12" x14ac:dyDescent="0.35">
      <c r="A1188" s="84"/>
      <c r="B1188" s="40" t="str">
        <f t="shared" si="451"/>
        <v/>
      </c>
      <c r="C1188" s="41" t="str">
        <f t="shared" si="452"/>
        <v/>
      </c>
      <c r="D1188" s="28">
        <f>'I Disease Parameters'!$E$6/(1000*365)</f>
        <v>2.4383561643835616E-5</v>
      </c>
      <c r="E1188" s="28">
        <f>'I Disease Parameters'!$E$7/(1000*365)</f>
        <v>1.3698630136986302E-5</v>
      </c>
      <c r="F1188" s="27">
        <f>(1-'I Disease Parameters'!$E$8)/'I Disease Parameters'!$E$10</f>
        <v>0.16200000000000001</v>
      </c>
      <c r="G1188" s="27">
        <f>'I Disease Parameters'!$E$8/'I Disease Parameters'!$E$11</f>
        <v>3.7999999999999999E-2</v>
      </c>
      <c r="H1188" s="27">
        <f>1/'I Disease Parameters'!$E$12</f>
        <v>0.05</v>
      </c>
      <c r="I1188" s="27">
        <f>'I Disease Parameters'!$E$9/'I Disease Parameters'!$E$14</f>
        <v>0</v>
      </c>
      <c r="J1188" s="82">
        <f t="shared" si="472"/>
        <v>2.9622548171950012</v>
      </c>
      <c r="K1188" s="60">
        <f t="shared" si="473"/>
        <v>0.96147505943347544</v>
      </c>
      <c r="L1188" s="30">
        <f t="shared" si="474"/>
        <v>0.98499999999999999</v>
      </c>
      <c r="M1188" s="27">
        <f>J1188/'I Disease Parameters'!$E$12</f>
        <v>0.14811274085975007</v>
      </c>
      <c r="N1188" s="27">
        <f>K1188/'I Disease Parameters'!$E$13</f>
        <v>4.8073752971673774E-2</v>
      </c>
      <c r="O1188" s="27">
        <f>L1188/'I Disease Parameters'!$E$13</f>
        <v>4.9250000000000002E-2</v>
      </c>
      <c r="P1188" s="27">
        <f>(1-L1188)/'I Disease Parameters'!$E$13</f>
        <v>7.5000000000000067E-4</v>
      </c>
      <c r="Q1188" s="19" t="str">
        <f t="shared" si="453"/>
        <v/>
      </c>
      <c r="R1188" s="17" t="str">
        <f t="shared" si="454"/>
        <v/>
      </c>
      <c r="S1188" s="17" t="str">
        <f t="shared" si="455"/>
        <v/>
      </c>
      <c r="T1188" s="17" t="str">
        <f t="shared" si="456"/>
        <v/>
      </c>
      <c r="U1188" s="17" t="str">
        <f t="shared" si="457"/>
        <v/>
      </c>
      <c r="V1188" s="17" t="str">
        <f t="shared" si="458"/>
        <v/>
      </c>
      <c r="W1188" s="17" t="str">
        <f t="shared" si="459"/>
        <v/>
      </c>
      <c r="X1188" s="18" t="str">
        <f t="shared" si="450"/>
        <v/>
      </c>
      <c r="Y1188" s="17" t="str">
        <f t="shared" si="460"/>
        <v/>
      </c>
      <c r="Z1188" s="17" t="str">
        <f t="shared" si="461"/>
        <v/>
      </c>
      <c r="AA1188" s="17" t="str">
        <f t="shared" si="462"/>
        <v/>
      </c>
      <c r="AB1188" s="17" t="str">
        <f t="shared" si="463"/>
        <v/>
      </c>
      <c r="AC1188" s="17" t="str">
        <f t="shared" si="464"/>
        <v/>
      </c>
      <c r="AD1188" s="18" t="str">
        <f t="shared" si="465"/>
        <v/>
      </c>
      <c r="AE1188" s="19" t="str">
        <f>IF($B1188&gt;$C$1,"",p_2*$Q1187*($S1187/$W1187)+p_3*$Q1187*($T1187/$W1187))</f>
        <v/>
      </c>
      <c r="AF1188" s="17" t="str">
        <f>IF($B1188&gt;$C$1,"",p_4*$R1187)</f>
        <v/>
      </c>
      <c r="AG1188" s="17" t="str">
        <f>IF($B1188&gt;$C$1,"",p_5*$R1187)</f>
        <v/>
      </c>
      <c r="AH1188" s="18" t="str">
        <f t="shared" si="466"/>
        <v/>
      </c>
      <c r="AI1188" s="72"/>
      <c r="AJ1188" s="73"/>
      <c r="AK1188" s="73"/>
      <c r="AL1188" s="72"/>
      <c r="AM1188" s="73"/>
      <c r="AN1188" s="73">
        <f t="shared" si="467"/>
        <v>518</v>
      </c>
      <c r="AO1188" s="19" t="str">
        <f t="shared" ca="1" si="468"/>
        <v>-</v>
      </c>
      <c r="AP1188" s="17" t="str">
        <f t="shared" ca="1" si="469"/>
        <v>-</v>
      </c>
      <c r="AQ1188" s="17" t="str">
        <f t="shared" ca="1" si="470"/>
        <v>-</v>
      </c>
      <c r="AR1188" s="66" t="str">
        <f t="shared" ca="1" si="471"/>
        <v>-</v>
      </c>
    </row>
    <row r="1189" spans="1:44" s="1" customFormat="1" ht="12" x14ac:dyDescent="0.35">
      <c r="A1189" s="84"/>
      <c r="B1189" s="40" t="str">
        <f t="shared" si="451"/>
        <v/>
      </c>
      <c r="C1189" s="41" t="str">
        <f t="shared" si="452"/>
        <v/>
      </c>
      <c r="D1189" s="28">
        <f>'I Disease Parameters'!$E$6/(1000*365)</f>
        <v>2.4383561643835616E-5</v>
      </c>
      <c r="E1189" s="28">
        <f>'I Disease Parameters'!$E$7/(1000*365)</f>
        <v>1.3698630136986302E-5</v>
      </c>
      <c r="F1189" s="27">
        <f>(1-'I Disease Parameters'!$E$8)/'I Disease Parameters'!$E$10</f>
        <v>0.16200000000000001</v>
      </c>
      <c r="G1189" s="27">
        <f>'I Disease Parameters'!$E$8/'I Disease Parameters'!$E$11</f>
        <v>3.7999999999999999E-2</v>
      </c>
      <c r="H1189" s="27">
        <f>1/'I Disease Parameters'!$E$12</f>
        <v>0.05</v>
      </c>
      <c r="I1189" s="27">
        <f>'I Disease Parameters'!$E$9/'I Disease Parameters'!$E$14</f>
        <v>0</v>
      </c>
      <c r="J1189" s="82">
        <f t="shared" si="472"/>
        <v>2.9622548171950012</v>
      </c>
      <c r="K1189" s="60">
        <f t="shared" si="473"/>
        <v>0.96147505943347544</v>
      </c>
      <c r="L1189" s="30">
        <f t="shared" si="474"/>
        <v>0.98499999999999999</v>
      </c>
      <c r="M1189" s="27">
        <f>J1189/'I Disease Parameters'!$E$12</f>
        <v>0.14811274085975007</v>
      </c>
      <c r="N1189" s="27">
        <f>K1189/'I Disease Parameters'!$E$13</f>
        <v>4.8073752971673774E-2</v>
      </c>
      <c r="O1189" s="27">
        <f>L1189/'I Disease Parameters'!$E$13</f>
        <v>4.9250000000000002E-2</v>
      </c>
      <c r="P1189" s="27">
        <f>(1-L1189)/'I Disease Parameters'!$E$13</f>
        <v>7.5000000000000067E-4</v>
      </c>
      <c r="Q1189" s="19" t="str">
        <f t="shared" si="453"/>
        <v/>
      </c>
      <c r="R1189" s="17" t="str">
        <f t="shared" si="454"/>
        <v/>
      </c>
      <c r="S1189" s="17" t="str">
        <f t="shared" si="455"/>
        <v/>
      </c>
      <c r="T1189" s="17" t="str">
        <f t="shared" si="456"/>
        <v/>
      </c>
      <c r="U1189" s="17" t="str">
        <f t="shared" si="457"/>
        <v/>
      </c>
      <c r="V1189" s="17" t="str">
        <f t="shared" si="458"/>
        <v/>
      </c>
      <c r="W1189" s="17" t="str">
        <f t="shared" si="459"/>
        <v/>
      </c>
      <c r="X1189" s="18" t="str">
        <f t="shared" si="450"/>
        <v/>
      </c>
      <c r="Y1189" s="17" t="str">
        <f t="shared" si="460"/>
        <v/>
      </c>
      <c r="Z1189" s="17" t="str">
        <f t="shared" si="461"/>
        <v/>
      </c>
      <c r="AA1189" s="17" t="str">
        <f t="shared" si="462"/>
        <v/>
      </c>
      <c r="AB1189" s="17" t="str">
        <f t="shared" si="463"/>
        <v/>
      </c>
      <c r="AC1189" s="17" t="str">
        <f t="shared" si="464"/>
        <v/>
      </c>
      <c r="AD1189" s="18" t="str">
        <f t="shared" si="465"/>
        <v/>
      </c>
      <c r="AE1189" s="19" t="str">
        <f>IF($B1189&gt;$C$1,"",p_2*$Q1188*($S1188/$W1188)+p_3*$Q1188*($T1188/$W1188))</f>
        <v/>
      </c>
      <c r="AF1189" s="17" t="str">
        <f>IF($B1189&gt;$C$1,"",p_4*$R1188)</f>
        <v/>
      </c>
      <c r="AG1189" s="17" t="str">
        <f>IF($B1189&gt;$C$1,"",p_5*$R1188)</f>
        <v/>
      </c>
      <c r="AH1189" s="18" t="str">
        <f t="shared" si="466"/>
        <v/>
      </c>
      <c r="AI1189" s="72"/>
      <c r="AJ1189" s="73"/>
      <c r="AK1189" s="73"/>
      <c r="AL1189" s="72"/>
      <c r="AM1189" s="73"/>
      <c r="AN1189" s="73">
        <f t="shared" si="467"/>
        <v>518</v>
      </c>
      <c r="AO1189" s="19" t="str">
        <f t="shared" ca="1" si="468"/>
        <v>-</v>
      </c>
      <c r="AP1189" s="17" t="str">
        <f t="shared" ca="1" si="469"/>
        <v>-</v>
      </c>
      <c r="AQ1189" s="17" t="str">
        <f t="shared" ca="1" si="470"/>
        <v>-</v>
      </c>
      <c r="AR1189" s="66" t="str">
        <f t="shared" ca="1" si="471"/>
        <v>-</v>
      </c>
    </row>
    <row r="1190" spans="1:44" s="1" customFormat="1" ht="12" x14ac:dyDescent="0.35">
      <c r="A1190" s="84"/>
      <c r="B1190" s="40" t="str">
        <f t="shared" si="451"/>
        <v/>
      </c>
      <c r="C1190" s="41" t="str">
        <f t="shared" si="452"/>
        <v/>
      </c>
      <c r="D1190" s="28">
        <f>'I Disease Parameters'!$E$6/(1000*365)</f>
        <v>2.4383561643835616E-5</v>
      </c>
      <c r="E1190" s="28">
        <f>'I Disease Parameters'!$E$7/(1000*365)</f>
        <v>1.3698630136986302E-5</v>
      </c>
      <c r="F1190" s="27">
        <f>(1-'I Disease Parameters'!$E$8)/'I Disease Parameters'!$E$10</f>
        <v>0.16200000000000001</v>
      </c>
      <c r="G1190" s="27">
        <f>'I Disease Parameters'!$E$8/'I Disease Parameters'!$E$11</f>
        <v>3.7999999999999999E-2</v>
      </c>
      <c r="H1190" s="27">
        <f>1/'I Disease Parameters'!$E$12</f>
        <v>0.05</v>
      </c>
      <c r="I1190" s="27">
        <f>'I Disease Parameters'!$E$9/'I Disease Parameters'!$E$14</f>
        <v>0</v>
      </c>
      <c r="J1190" s="82">
        <f t="shared" si="472"/>
        <v>2.9622548171950012</v>
      </c>
      <c r="K1190" s="60">
        <f t="shared" si="473"/>
        <v>0.96147505943347544</v>
      </c>
      <c r="L1190" s="30">
        <f t="shared" si="474"/>
        <v>0.98499999999999999</v>
      </c>
      <c r="M1190" s="27">
        <f>J1190/'I Disease Parameters'!$E$12</f>
        <v>0.14811274085975007</v>
      </c>
      <c r="N1190" s="27">
        <f>K1190/'I Disease Parameters'!$E$13</f>
        <v>4.8073752971673774E-2</v>
      </c>
      <c r="O1190" s="27">
        <f>L1190/'I Disease Parameters'!$E$13</f>
        <v>4.9250000000000002E-2</v>
      </c>
      <c r="P1190" s="27">
        <f>(1-L1190)/'I Disease Parameters'!$E$13</f>
        <v>7.5000000000000067E-4</v>
      </c>
      <c r="Q1190" s="19" t="str">
        <f t="shared" si="453"/>
        <v/>
      </c>
      <c r="R1190" s="17" t="str">
        <f t="shared" si="454"/>
        <v/>
      </c>
      <c r="S1190" s="17" t="str">
        <f t="shared" si="455"/>
        <v/>
      </c>
      <c r="T1190" s="17" t="str">
        <f t="shared" si="456"/>
        <v/>
      </c>
      <c r="U1190" s="17" t="str">
        <f t="shared" si="457"/>
        <v/>
      </c>
      <c r="V1190" s="17" t="str">
        <f t="shared" si="458"/>
        <v/>
      </c>
      <c r="W1190" s="17" t="str">
        <f t="shared" si="459"/>
        <v/>
      </c>
      <c r="X1190" s="18" t="str">
        <f t="shared" si="450"/>
        <v/>
      </c>
      <c r="Y1190" s="17" t="str">
        <f t="shared" si="460"/>
        <v/>
      </c>
      <c r="Z1190" s="17" t="str">
        <f t="shared" si="461"/>
        <v/>
      </c>
      <c r="AA1190" s="17" t="str">
        <f t="shared" si="462"/>
        <v/>
      </c>
      <c r="AB1190" s="17" t="str">
        <f t="shared" si="463"/>
        <v/>
      </c>
      <c r="AC1190" s="17" t="str">
        <f t="shared" si="464"/>
        <v/>
      </c>
      <c r="AD1190" s="18" t="str">
        <f t="shared" si="465"/>
        <v/>
      </c>
      <c r="AE1190" s="19" t="str">
        <f>IF($B1190&gt;$C$1,"",p_2*$Q1189*($S1189/$W1189)+p_3*$Q1189*($T1189/$W1189))</f>
        <v/>
      </c>
      <c r="AF1190" s="17" t="str">
        <f>IF($B1190&gt;$C$1,"",p_4*$R1189)</f>
        <v/>
      </c>
      <c r="AG1190" s="17" t="str">
        <f>IF($B1190&gt;$C$1,"",p_5*$R1189)</f>
        <v/>
      </c>
      <c r="AH1190" s="18" t="str">
        <f t="shared" si="466"/>
        <v/>
      </c>
      <c r="AI1190" s="72"/>
      <c r="AJ1190" s="73"/>
      <c r="AK1190" s="73"/>
      <c r="AL1190" s="72"/>
      <c r="AM1190" s="73"/>
      <c r="AN1190" s="73">
        <f t="shared" si="467"/>
        <v>518</v>
      </c>
      <c r="AO1190" s="19" t="str">
        <f t="shared" ca="1" si="468"/>
        <v>-</v>
      </c>
      <c r="AP1190" s="17" t="str">
        <f t="shared" ca="1" si="469"/>
        <v>-</v>
      </c>
      <c r="AQ1190" s="17" t="str">
        <f t="shared" ca="1" si="470"/>
        <v>-</v>
      </c>
      <c r="AR1190" s="66" t="str">
        <f t="shared" ca="1" si="471"/>
        <v>-</v>
      </c>
    </row>
    <row r="1191" spans="1:44" s="1" customFormat="1" ht="12" x14ac:dyDescent="0.35">
      <c r="A1191" s="84"/>
      <c r="B1191" s="40" t="str">
        <f t="shared" si="451"/>
        <v/>
      </c>
      <c r="C1191" s="41" t="str">
        <f t="shared" si="452"/>
        <v/>
      </c>
      <c r="D1191" s="28">
        <f>'I Disease Parameters'!$E$6/(1000*365)</f>
        <v>2.4383561643835616E-5</v>
      </c>
      <c r="E1191" s="28">
        <f>'I Disease Parameters'!$E$7/(1000*365)</f>
        <v>1.3698630136986302E-5</v>
      </c>
      <c r="F1191" s="27">
        <f>(1-'I Disease Parameters'!$E$8)/'I Disease Parameters'!$E$10</f>
        <v>0.16200000000000001</v>
      </c>
      <c r="G1191" s="27">
        <f>'I Disease Parameters'!$E$8/'I Disease Parameters'!$E$11</f>
        <v>3.7999999999999999E-2</v>
      </c>
      <c r="H1191" s="27">
        <f>1/'I Disease Parameters'!$E$12</f>
        <v>0.05</v>
      </c>
      <c r="I1191" s="27">
        <f>'I Disease Parameters'!$E$9/'I Disease Parameters'!$E$14</f>
        <v>0</v>
      </c>
      <c r="J1191" s="82">
        <f t="shared" si="472"/>
        <v>2.9622548171950012</v>
      </c>
      <c r="K1191" s="60">
        <f t="shared" si="473"/>
        <v>0.96147505943347544</v>
      </c>
      <c r="L1191" s="30">
        <f t="shared" si="474"/>
        <v>0.98499999999999999</v>
      </c>
      <c r="M1191" s="27">
        <f>J1191/'I Disease Parameters'!$E$12</f>
        <v>0.14811274085975007</v>
      </c>
      <c r="N1191" s="27">
        <f>K1191/'I Disease Parameters'!$E$13</f>
        <v>4.8073752971673774E-2</v>
      </c>
      <c r="O1191" s="27">
        <f>L1191/'I Disease Parameters'!$E$13</f>
        <v>4.9250000000000002E-2</v>
      </c>
      <c r="P1191" s="27">
        <f>(1-L1191)/'I Disease Parameters'!$E$13</f>
        <v>7.5000000000000067E-4</v>
      </c>
      <c r="Q1191" s="19" t="str">
        <f t="shared" si="453"/>
        <v/>
      </c>
      <c r="R1191" s="17" t="str">
        <f t="shared" si="454"/>
        <v/>
      </c>
      <c r="S1191" s="17" t="str">
        <f t="shared" si="455"/>
        <v/>
      </c>
      <c r="T1191" s="17" t="str">
        <f t="shared" si="456"/>
        <v/>
      </c>
      <c r="U1191" s="17" t="str">
        <f t="shared" si="457"/>
        <v/>
      </c>
      <c r="V1191" s="17" t="str">
        <f t="shared" si="458"/>
        <v/>
      </c>
      <c r="W1191" s="17" t="str">
        <f t="shared" si="459"/>
        <v/>
      </c>
      <c r="X1191" s="18" t="str">
        <f t="shared" si="450"/>
        <v/>
      </c>
      <c r="Y1191" s="17" t="str">
        <f t="shared" si="460"/>
        <v/>
      </c>
      <c r="Z1191" s="17" t="str">
        <f t="shared" si="461"/>
        <v/>
      </c>
      <c r="AA1191" s="17" t="str">
        <f t="shared" si="462"/>
        <v/>
      </c>
      <c r="AB1191" s="17" t="str">
        <f t="shared" si="463"/>
        <v/>
      </c>
      <c r="AC1191" s="17" t="str">
        <f t="shared" si="464"/>
        <v/>
      </c>
      <c r="AD1191" s="18" t="str">
        <f t="shared" si="465"/>
        <v/>
      </c>
      <c r="AE1191" s="19" t="str">
        <f>IF($B1191&gt;$C$1,"",p_2*$Q1190*($S1190/$W1190)+p_3*$Q1190*($T1190/$W1190))</f>
        <v/>
      </c>
      <c r="AF1191" s="17" t="str">
        <f>IF($B1191&gt;$C$1,"",p_4*$R1190)</f>
        <v/>
      </c>
      <c r="AG1191" s="17" t="str">
        <f>IF($B1191&gt;$C$1,"",p_5*$R1190)</f>
        <v/>
      </c>
      <c r="AH1191" s="18" t="str">
        <f t="shared" si="466"/>
        <v/>
      </c>
      <c r="AI1191" s="72"/>
      <c r="AJ1191" s="73"/>
      <c r="AK1191" s="73"/>
      <c r="AL1191" s="72"/>
      <c r="AM1191" s="73"/>
      <c r="AN1191" s="73">
        <f t="shared" si="467"/>
        <v>518</v>
      </c>
      <c r="AO1191" s="19" t="str">
        <f t="shared" ca="1" si="468"/>
        <v>-</v>
      </c>
      <c r="AP1191" s="17" t="str">
        <f t="shared" ca="1" si="469"/>
        <v>-</v>
      </c>
      <c r="AQ1191" s="17" t="str">
        <f t="shared" ca="1" si="470"/>
        <v>-</v>
      </c>
      <c r="AR1191" s="66" t="str">
        <f t="shared" ca="1" si="471"/>
        <v>-</v>
      </c>
    </row>
    <row r="1192" spans="1:44" s="1" customFormat="1" ht="12" x14ac:dyDescent="0.35">
      <c r="A1192" s="84"/>
      <c r="B1192" s="40" t="str">
        <f t="shared" si="451"/>
        <v/>
      </c>
      <c r="C1192" s="41" t="str">
        <f t="shared" si="452"/>
        <v/>
      </c>
      <c r="D1192" s="28">
        <f>'I Disease Parameters'!$E$6/(1000*365)</f>
        <v>2.4383561643835616E-5</v>
      </c>
      <c r="E1192" s="28">
        <f>'I Disease Parameters'!$E$7/(1000*365)</f>
        <v>1.3698630136986302E-5</v>
      </c>
      <c r="F1192" s="27">
        <f>(1-'I Disease Parameters'!$E$8)/'I Disease Parameters'!$E$10</f>
        <v>0.16200000000000001</v>
      </c>
      <c r="G1192" s="27">
        <f>'I Disease Parameters'!$E$8/'I Disease Parameters'!$E$11</f>
        <v>3.7999999999999999E-2</v>
      </c>
      <c r="H1192" s="27">
        <f>1/'I Disease Parameters'!$E$12</f>
        <v>0.05</v>
      </c>
      <c r="I1192" s="27">
        <f>'I Disease Parameters'!$E$9/'I Disease Parameters'!$E$14</f>
        <v>0</v>
      </c>
      <c r="J1192" s="82">
        <f t="shared" si="472"/>
        <v>2.9622548171950012</v>
      </c>
      <c r="K1192" s="60">
        <f t="shared" si="473"/>
        <v>0.96147505943347544</v>
      </c>
      <c r="L1192" s="30">
        <f t="shared" si="474"/>
        <v>0.98499999999999999</v>
      </c>
      <c r="M1192" s="27">
        <f>J1192/'I Disease Parameters'!$E$12</f>
        <v>0.14811274085975007</v>
      </c>
      <c r="N1192" s="27">
        <f>K1192/'I Disease Parameters'!$E$13</f>
        <v>4.8073752971673774E-2</v>
      </c>
      <c r="O1192" s="27">
        <f>L1192/'I Disease Parameters'!$E$13</f>
        <v>4.9250000000000002E-2</v>
      </c>
      <c r="P1192" s="27">
        <f>(1-L1192)/'I Disease Parameters'!$E$13</f>
        <v>7.5000000000000067E-4</v>
      </c>
      <c r="Q1192" s="19" t="str">
        <f t="shared" si="453"/>
        <v/>
      </c>
      <c r="R1192" s="17" t="str">
        <f t="shared" si="454"/>
        <v/>
      </c>
      <c r="S1192" s="17" t="str">
        <f t="shared" si="455"/>
        <v/>
      </c>
      <c r="T1192" s="17" t="str">
        <f t="shared" si="456"/>
        <v/>
      </c>
      <c r="U1192" s="17" t="str">
        <f t="shared" si="457"/>
        <v/>
      </c>
      <c r="V1192" s="17" t="str">
        <f t="shared" si="458"/>
        <v/>
      </c>
      <c r="W1192" s="17" t="str">
        <f t="shared" si="459"/>
        <v/>
      </c>
      <c r="X1192" s="18" t="str">
        <f t="shared" si="450"/>
        <v/>
      </c>
      <c r="Y1192" s="17" t="str">
        <f t="shared" si="460"/>
        <v/>
      </c>
      <c r="Z1192" s="17" t="str">
        <f t="shared" si="461"/>
        <v/>
      </c>
      <c r="AA1192" s="17" t="str">
        <f t="shared" si="462"/>
        <v/>
      </c>
      <c r="AB1192" s="17" t="str">
        <f t="shared" si="463"/>
        <v/>
      </c>
      <c r="AC1192" s="17" t="str">
        <f t="shared" si="464"/>
        <v/>
      </c>
      <c r="AD1192" s="18" t="str">
        <f t="shared" si="465"/>
        <v/>
      </c>
      <c r="AE1192" s="19" t="str">
        <f>IF($B1192&gt;$C$1,"",p_2*$Q1191*($S1191/$W1191)+p_3*$Q1191*($T1191/$W1191))</f>
        <v/>
      </c>
      <c r="AF1192" s="17" t="str">
        <f>IF($B1192&gt;$C$1,"",p_4*$R1191)</f>
        <v/>
      </c>
      <c r="AG1192" s="17" t="str">
        <f>IF($B1192&gt;$C$1,"",p_5*$R1191)</f>
        <v/>
      </c>
      <c r="AH1192" s="18" t="str">
        <f t="shared" si="466"/>
        <v/>
      </c>
      <c r="AI1192" s="72"/>
      <c r="AJ1192" s="73"/>
      <c r="AK1192" s="73"/>
      <c r="AL1192" s="72"/>
      <c r="AM1192" s="73"/>
      <c r="AN1192" s="73">
        <f t="shared" si="467"/>
        <v>518</v>
      </c>
      <c r="AO1192" s="19" t="str">
        <f t="shared" ca="1" si="468"/>
        <v>-</v>
      </c>
      <c r="AP1192" s="17" t="str">
        <f t="shared" ca="1" si="469"/>
        <v>-</v>
      </c>
      <c r="AQ1192" s="17" t="str">
        <f t="shared" ca="1" si="470"/>
        <v>-</v>
      </c>
      <c r="AR1192" s="66" t="str">
        <f t="shared" ca="1" si="471"/>
        <v>-</v>
      </c>
    </row>
    <row r="1193" spans="1:44" s="1" customFormat="1" ht="12" x14ac:dyDescent="0.35">
      <c r="A1193" s="84"/>
      <c r="B1193" s="40" t="str">
        <f t="shared" si="451"/>
        <v/>
      </c>
      <c r="C1193" s="41" t="str">
        <f t="shared" si="452"/>
        <v/>
      </c>
      <c r="D1193" s="28">
        <f>'I Disease Parameters'!$E$6/(1000*365)</f>
        <v>2.4383561643835616E-5</v>
      </c>
      <c r="E1193" s="28">
        <f>'I Disease Parameters'!$E$7/(1000*365)</f>
        <v>1.3698630136986302E-5</v>
      </c>
      <c r="F1193" s="27">
        <f>(1-'I Disease Parameters'!$E$8)/'I Disease Parameters'!$E$10</f>
        <v>0.16200000000000001</v>
      </c>
      <c r="G1193" s="27">
        <f>'I Disease Parameters'!$E$8/'I Disease Parameters'!$E$11</f>
        <v>3.7999999999999999E-2</v>
      </c>
      <c r="H1193" s="27">
        <f>1/'I Disease Parameters'!$E$12</f>
        <v>0.05</v>
      </c>
      <c r="I1193" s="27">
        <f>'I Disease Parameters'!$E$9/'I Disease Parameters'!$E$14</f>
        <v>0</v>
      </c>
      <c r="J1193" s="82">
        <f t="shared" si="472"/>
        <v>2.9622548171950012</v>
      </c>
      <c r="K1193" s="60">
        <f t="shared" si="473"/>
        <v>0.96147505943347544</v>
      </c>
      <c r="L1193" s="30">
        <f t="shared" si="474"/>
        <v>0.98499999999999999</v>
      </c>
      <c r="M1193" s="27">
        <f>J1193/'I Disease Parameters'!$E$12</f>
        <v>0.14811274085975007</v>
      </c>
      <c r="N1193" s="27">
        <f>K1193/'I Disease Parameters'!$E$13</f>
        <v>4.8073752971673774E-2</v>
      </c>
      <c r="O1193" s="27">
        <f>L1193/'I Disease Parameters'!$E$13</f>
        <v>4.9250000000000002E-2</v>
      </c>
      <c r="P1193" s="27">
        <f>(1-L1193)/'I Disease Parameters'!$E$13</f>
        <v>7.5000000000000067E-4</v>
      </c>
      <c r="Q1193" s="19" t="str">
        <f t="shared" si="453"/>
        <v/>
      </c>
      <c r="R1193" s="17" t="str">
        <f t="shared" si="454"/>
        <v/>
      </c>
      <c r="S1193" s="17" t="str">
        <f t="shared" si="455"/>
        <v/>
      </c>
      <c r="T1193" s="17" t="str">
        <f t="shared" si="456"/>
        <v/>
      </c>
      <c r="U1193" s="17" t="str">
        <f t="shared" si="457"/>
        <v/>
      </c>
      <c r="V1193" s="17" t="str">
        <f t="shared" si="458"/>
        <v/>
      </c>
      <c r="W1193" s="17" t="str">
        <f t="shared" si="459"/>
        <v/>
      </c>
      <c r="X1193" s="18" t="str">
        <f t="shared" si="450"/>
        <v/>
      </c>
      <c r="Y1193" s="17" t="str">
        <f t="shared" si="460"/>
        <v/>
      </c>
      <c r="Z1193" s="17" t="str">
        <f t="shared" si="461"/>
        <v/>
      </c>
      <c r="AA1193" s="17" t="str">
        <f t="shared" si="462"/>
        <v/>
      </c>
      <c r="AB1193" s="17" t="str">
        <f t="shared" si="463"/>
        <v/>
      </c>
      <c r="AC1193" s="17" t="str">
        <f t="shared" si="464"/>
        <v/>
      </c>
      <c r="AD1193" s="18" t="str">
        <f t="shared" si="465"/>
        <v/>
      </c>
      <c r="AE1193" s="19" t="str">
        <f>IF($B1193&gt;$C$1,"",p_2*$Q1192*($S1192/$W1192)+p_3*$Q1192*($T1192/$W1192))</f>
        <v/>
      </c>
      <c r="AF1193" s="17" t="str">
        <f>IF($B1193&gt;$C$1,"",p_4*$R1192)</f>
        <v/>
      </c>
      <c r="AG1193" s="17" t="str">
        <f>IF($B1193&gt;$C$1,"",p_5*$R1192)</f>
        <v/>
      </c>
      <c r="AH1193" s="18" t="str">
        <f t="shared" si="466"/>
        <v/>
      </c>
      <c r="AI1193" s="72"/>
      <c r="AJ1193" s="73"/>
      <c r="AK1193" s="73"/>
      <c r="AL1193" s="72"/>
      <c r="AM1193" s="73"/>
      <c r="AN1193" s="73">
        <f t="shared" si="467"/>
        <v>518</v>
      </c>
      <c r="AO1193" s="19" t="str">
        <f t="shared" ca="1" si="468"/>
        <v>-</v>
      </c>
      <c r="AP1193" s="17" t="str">
        <f t="shared" ca="1" si="469"/>
        <v>-</v>
      </c>
      <c r="AQ1193" s="17" t="str">
        <f t="shared" ca="1" si="470"/>
        <v>-</v>
      </c>
      <c r="AR1193" s="66" t="str">
        <f t="shared" ca="1" si="471"/>
        <v>-</v>
      </c>
    </row>
    <row r="1194" spans="1:44" s="1" customFormat="1" ht="12" x14ac:dyDescent="0.35">
      <c r="A1194" s="84"/>
      <c r="B1194" s="40" t="str">
        <f t="shared" si="451"/>
        <v/>
      </c>
      <c r="C1194" s="41" t="str">
        <f t="shared" si="452"/>
        <v/>
      </c>
      <c r="D1194" s="28">
        <f>'I Disease Parameters'!$E$6/(1000*365)</f>
        <v>2.4383561643835616E-5</v>
      </c>
      <c r="E1194" s="28">
        <f>'I Disease Parameters'!$E$7/(1000*365)</f>
        <v>1.3698630136986302E-5</v>
      </c>
      <c r="F1194" s="27">
        <f>(1-'I Disease Parameters'!$E$8)/'I Disease Parameters'!$E$10</f>
        <v>0.16200000000000001</v>
      </c>
      <c r="G1194" s="27">
        <f>'I Disease Parameters'!$E$8/'I Disease Parameters'!$E$11</f>
        <v>3.7999999999999999E-2</v>
      </c>
      <c r="H1194" s="27">
        <f>1/'I Disease Parameters'!$E$12</f>
        <v>0.05</v>
      </c>
      <c r="I1194" s="27">
        <f>'I Disease Parameters'!$E$9/'I Disease Parameters'!$E$14</f>
        <v>0</v>
      </c>
      <c r="J1194" s="82">
        <f t="shared" si="472"/>
        <v>2.9622548171950012</v>
      </c>
      <c r="K1194" s="60">
        <f t="shared" si="473"/>
        <v>0.96147505943347544</v>
      </c>
      <c r="L1194" s="30">
        <f t="shared" si="474"/>
        <v>0.98499999999999999</v>
      </c>
      <c r="M1194" s="27">
        <f>J1194/'I Disease Parameters'!$E$12</f>
        <v>0.14811274085975007</v>
      </c>
      <c r="N1194" s="27">
        <f>K1194/'I Disease Parameters'!$E$13</f>
        <v>4.8073752971673774E-2</v>
      </c>
      <c r="O1194" s="27">
        <f>L1194/'I Disease Parameters'!$E$13</f>
        <v>4.9250000000000002E-2</v>
      </c>
      <c r="P1194" s="27">
        <f>(1-L1194)/'I Disease Parameters'!$E$13</f>
        <v>7.5000000000000067E-4</v>
      </c>
      <c r="Q1194" s="19" t="str">
        <f t="shared" si="453"/>
        <v/>
      </c>
      <c r="R1194" s="17" t="str">
        <f t="shared" si="454"/>
        <v/>
      </c>
      <c r="S1194" s="17" t="str">
        <f t="shared" si="455"/>
        <v/>
      </c>
      <c r="T1194" s="17" t="str">
        <f t="shared" si="456"/>
        <v/>
      </c>
      <c r="U1194" s="17" t="str">
        <f t="shared" si="457"/>
        <v/>
      </c>
      <c r="V1194" s="17" t="str">
        <f t="shared" si="458"/>
        <v/>
      </c>
      <c r="W1194" s="17" t="str">
        <f t="shared" si="459"/>
        <v/>
      </c>
      <c r="X1194" s="18" t="str">
        <f t="shared" si="450"/>
        <v/>
      </c>
      <c r="Y1194" s="17" t="str">
        <f t="shared" si="460"/>
        <v/>
      </c>
      <c r="Z1194" s="17" t="str">
        <f t="shared" si="461"/>
        <v/>
      </c>
      <c r="AA1194" s="17" t="str">
        <f t="shared" si="462"/>
        <v/>
      </c>
      <c r="AB1194" s="17" t="str">
        <f t="shared" si="463"/>
        <v/>
      </c>
      <c r="AC1194" s="17" t="str">
        <f t="shared" si="464"/>
        <v/>
      </c>
      <c r="AD1194" s="18" t="str">
        <f t="shared" si="465"/>
        <v/>
      </c>
      <c r="AE1194" s="19" t="str">
        <f>IF($B1194&gt;$C$1,"",p_2*$Q1193*($S1193/$W1193)+p_3*$Q1193*($T1193/$W1193))</f>
        <v/>
      </c>
      <c r="AF1194" s="17" t="str">
        <f>IF($B1194&gt;$C$1,"",p_4*$R1193)</f>
        <v/>
      </c>
      <c r="AG1194" s="17" t="str">
        <f>IF($B1194&gt;$C$1,"",p_5*$R1193)</f>
        <v/>
      </c>
      <c r="AH1194" s="18" t="str">
        <f t="shared" si="466"/>
        <v/>
      </c>
      <c r="AI1194" s="72"/>
      <c r="AJ1194" s="73"/>
      <c r="AK1194" s="73"/>
      <c r="AL1194" s="72"/>
      <c r="AM1194" s="73"/>
      <c r="AN1194" s="73">
        <f t="shared" si="467"/>
        <v>518</v>
      </c>
      <c r="AO1194" s="19" t="str">
        <f t="shared" ca="1" si="468"/>
        <v>-</v>
      </c>
      <c r="AP1194" s="17" t="str">
        <f t="shared" ca="1" si="469"/>
        <v>-</v>
      </c>
      <c r="AQ1194" s="17" t="str">
        <f t="shared" ca="1" si="470"/>
        <v>-</v>
      </c>
      <c r="AR1194" s="66" t="str">
        <f t="shared" ca="1" si="471"/>
        <v>-</v>
      </c>
    </row>
    <row r="1195" spans="1:44" s="1" customFormat="1" ht="12" x14ac:dyDescent="0.35">
      <c r="A1195" s="84"/>
      <c r="B1195" s="40" t="str">
        <f t="shared" si="451"/>
        <v/>
      </c>
      <c r="C1195" s="41" t="str">
        <f t="shared" si="452"/>
        <v/>
      </c>
      <c r="D1195" s="28">
        <f>'I Disease Parameters'!$E$6/(1000*365)</f>
        <v>2.4383561643835616E-5</v>
      </c>
      <c r="E1195" s="28">
        <f>'I Disease Parameters'!$E$7/(1000*365)</f>
        <v>1.3698630136986302E-5</v>
      </c>
      <c r="F1195" s="27">
        <f>(1-'I Disease Parameters'!$E$8)/'I Disease Parameters'!$E$10</f>
        <v>0.16200000000000001</v>
      </c>
      <c r="G1195" s="27">
        <f>'I Disease Parameters'!$E$8/'I Disease Parameters'!$E$11</f>
        <v>3.7999999999999999E-2</v>
      </c>
      <c r="H1195" s="27">
        <f>1/'I Disease Parameters'!$E$12</f>
        <v>0.05</v>
      </c>
      <c r="I1195" s="27">
        <f>'I Disease Parameters'!$E$9/'I Disease Parameters'!$E$14</f>
        <v>0</v>
      </c>
      <c r="J1195" s="82">
        <f t="shared" si="472"/>
        <v>2.9622548171950012</v>
      </c>
      <c r="K1195" s="60">
        <f t="shared" si="473"/>
        <v>0.96147505943347544</v>
      </c>
      <c r="L1195" s="30">
        <f t="shared" si="474"/>
        <v>0.98499999999999999</v>
      </c>
      <c r="M1195" s="27">
        <f>J1195/'I Disease Parameters'!$E$12</f>
        <v>0.14811274085975007</v>
      </c>
      <c r="N1195" s="27">
        <f>K1195/'I Disease Parameters'!$E$13</f>
        <v>4.8073752971673774E-2</v>
      </c>
      <c r="O1195" s="27">
        <f>L1195/'I Disease Parameters'!$E$13</f>
        <v>4.9250000000000002E-2</v>
      </c>
      <c r="P1195" s="27">
        <f>(1-L1195)/'I Disease Parameters'!$E$13</f>
        <v>7.5000000000000067E-4</v>
      </c>
      <c r="Q1195" s="19" t="str">
        <f t="shared" si="453"/>
        <v/>
      </c>
      <c r="R1195" s="17" t="str">
        <f t="shared" si="454"/>
        <v/>
      </c>
      <c r="S1195" s="17" t="str">
        <f t="shared" si="455"/>
        <v/>
      </c>
      <c r="T1195" s="17" t="str">
        <f t="shared" si="456"/>
        <v/>
      </c>
      <c r="U1195" s="17" t="str">
        <f t="shared" si="457"/>
        <v/>
      </c>
      <c r="V1195" s="17" t="str">
        <f t="shared" si="458"/>
        <v/>
      </c>
      <c r="W1195" s="17" t="str">
        <f t="shared" si="459"/>
        <v/>
      </c>
      <c r="X1195" s="18" t="str">
        <f t="shared" si="450"/>
        <v/>
      </c>
      <c r="Y1195" s="17" t="str">
        <f t="shared" si="460"/>
        <v/>
      </c>
      <c r="Z1195" s="17" t="str">
        <f t="shared" si="461"/>
        <v/>
      </c>
      <c r="AA1195" s="17" t="str">
        <f t="shared" si="462"/>
        <v/>
      </c>
      <c r="AB1195" s="17" t="str">
        <f t="shared" si="463"/>
        <v/>
      </c>
      <c r="AC1195" s="17" t="str">
        <f t="shared" si="464"/>
        <v/>
      </c>
      <c r="AD1195" s="18" t="str">
        <f t="shared" si="465"/>
        <v/>
      </c>
      <c r="AE1195" s="19" t="str">
        <f>IF($B1195&gt;$C$1,"",p_2*$Q1194*($S1194/$W1194)+p_3*$Q1194*($T1194/$W1194))</f>
        <v/>
      </c>
      <c r="AF1195" s="17" t="str">
        <f>IF($B1195&gt;$C$1,"",p_4*$R1194)</f>
        <v/>
      </c>
      <c r="AG1195" s="17" t="str">
        <f>IF($B1195&gt;$C$1,"",p_5*$R1194)</f>
        <v/>
      </c>
      <c r="AH1195" s="18" t="str">
        <f t="shared" si="466"/>
        <v/>
      </c>
      <c r="AI1195" s="72"/>
      <c r="AJ1195" s="73"/>
      <c r="AK1195" s="73"/>
      <c r="AL1195" s="72"/>
      <c r="AM1195" s="73"/>
      <c r="AN1195" s="73">
        <f t="shared" si="467"/>
        <v>518</v>
      </c>
      <c r="AO1195" s="19" t="str">
        <f t="shared" ca="1" si="468"/>
        <v>-</v>
      </c>
      <c r="AP1195" s="17" t="str">
        <f t="shared" ca="1" si="469"/>
        <v>-</v>
      </c>
      <c r="AQ1195" s="17" t="str">
        <f t="shared" ca="1" si="470"/>
        <v>-</v>
      </c>
      <c r="AR1195" s="66" t="str">
        <f t="shared" ca="1" si="471"/>
        <v>-</v>
      </c>
    </row>
    <row r="1196" spans="1:44" s="1" customFormat="1" ht="12" x14ac:dyDescent="0.35">
      <c r="A1196" s="84"/>
      <c r="B1196" s="40" t="str">
        <f t="shared" si="451"/>
        <v/>
      </c>
      <c r="C1196" s="41" t="str">
        <f t="shared" si="452"/>
        <v/>
      </c>
      <c r="D1196" s="28">
        <f>'I Disease Parameters'!$E$6/(1000*365)</f>
        <v>2.4383561643835616E-5</v>
      </c>
      <c r="E1196" s="28">
        <f>'I Disease Parameters'!$E$7/(1000*365)</f>
        <v>1.3698630136986302E-5</v>
      </c>
      <c r="F1196" s="27">
        <f>(1-'I Disease Parameters'!$E$8)/'I Disease Parameters'!$E$10</f>
        <v>0.16200000000000001</v>
      </c>
      <c r="G1196" s="27">
        <f>'I Disease Parameters'!$E$8/'I Disease Parameters'!$E$11</f>
        <v>3.7999999999999999E-2</v>
      </c>
      <c r="H1196" s="27">
        <f>1/'I Disease Parameters'!$E$12</f>
        <v>0.05</v>
      </c>
      <c r="I1196" s="27">
        <f>'I Disease Parameters'!$E$9/'I Disease Parameters'!$E$14</f>
        <v>0</v>
      </c>
      <c r="J1196" s="82">
        <f t="shared" si="472"/>
        <v>2.9622548171950012</v>
      </c>
      <c r="K1196" s="60">
        <f t="shared" si="473"/>
        <v>0.96147505943347544</v>
      </c>
      <c r="L1196" s="30">
        <f t="shared" si="474"/>
        <v>0.98499999999999999</v>
      </c>
      <c r="M1196" s="27">
        <f>J1196/'I Disease Parameters'!$E$12</f>
        <v>0.14811274085975007</v>
      </c>
      <c r="N1196" s="27">
        <f>K1196/'I Disease Parameters'!$E$13</f>
        <v>4.8073752971673774E-2</v>
      </c>
      <c r="O1196" s="27">
        <f>L1196/'I Disease Parameters'!$E$13</f>
        <v>4.9250000000000002E-2</v>
      </c>
      <c r="P1196" s="27">
        <f>(1-L1196)/'I Disease Parameters'!$E$13</f>
        <v>7.5000000000000067E-4</v>
      </c>
      <c r="Q1196" s="19" t="str">
        <f t="shared" si="453"/>
        <v/>
      </c>
      <c r="R1196" s="17" t="str">
        <f t="shared" si="454"/>
        <v/>
      </c>
      <c r="S1196" s="17" t="str">
        <f t="shared" si="455"/>
        <v/>
      </c>
      <c r="T1196" s="17" t="str">
        <f t="shared" si="456"/>
        <v/>
      </c>
      <c r="U1196" s="17" t="str">
        <f t="shared" si="457"/>
        <v/>
      </c>
      <c r="V1196" s="17" t="str">
        <f t="shared" si="458"/>
        <v/>
      </c>
      <c r="W1196" s="17" t="str">
        <f t="shared" si="459"/>
        <v/>
      </c>
      <c r="X1196" s="18" t="str">
        <f t="shared" si="450"/>
        <v/>
      </c>
      <c r="Y1196" s="17" t="str">
        <f t="shared" si="460"/>
        <v/>
      </c>
      <c r="Z1196" s="17" t="str">
        <f t="shared" si="461"/>
        <v/>
      </c>
      <c r="AA1196" s="17" t="str">
        <f t="shared" si="462"/>
        <v/>
      </c>
      <c r="AB1196" s="17" t="str">
        <f t="shared" si="463"/>
        <v/>
      </c>
      <c r="AC1196" s="17" t="str">
        <f t="shared" si="464"/>
        <v/>
      </c>
      <c r="AD1196" s="18" t="str">
        <f t="shared" si="465"/>
        <v/>
      </c>
      <c r="AE1196" s="19" t="str">
        <f>IF($B1196&gt;$C$1,"",p_2*$Q1195*($S1195/$W1195)+p_3*$Q1195*($T1195/$W1195))</f>
        <v/>
      </c>
      <c r="AF1196" s="17" t="str">
        <f>IF($B1196&gt;$C$1,"",p_4*$R1195)</f>
        <v/>
      </c>
      <c r="AG1196" s="17" t="str">
        <f>IF($B1196&gt;$C$1,"",p_5*$R1195)</f>
        <v/>
      </c>
      <c r="AH1196" s="18" t="str">
        <f t="shared" si="466"/>
        <v/>
      </c>
      <c r="AI1196" s="72"/>
      <c r="AJ1196" s="73"/>
      <c r="AK1196" s="73"/>
      <c r="AL1196" s="72"/>
      <c r="AM1196" s="73"/>
      <c r="AN1196" s="73">
        <f t="shared" si="467"/>
        <v>518</v>
      </c>
      <c r="AO1196" s="19" t="str">
        <f t="shared" ca="1" si="468"/>
        <v>-</v>
      </c>
      <c r="AP1196" s="17" t="str">
        <f t="shared" ca="1" si="469"/>
        <v>-</v>
      </c>
      <c r="AQ1196" s="17" t="str">
        <f t="shared" ca="1" si="470"/>
        <v>-</v>
      </c>
      <c r="AR1196" s="66" t="str">
        <f t="shared" ca="1" si="471"/>
        <v>-</v>
      </c>
    </row>
    <row r="1197" spans="1:44" s="1" customFormat="1" ht="12" x14ac:dyDescent="0.35">
      <c r="A1197" s="84"/>
      <c r="B1197" s="40" t="str">
        <f t="shared" si="451"/>
        <v/>
      </c>
      <c r="C1197" s="41" t="str">
        <f t="shared" si="452"/>
        <v/>
      </c>
      <c r="D1197" s="28">
        <f>'I Disease Parameters'!$E$6/(1000*365)</f>
        <v>2.4383561643835616E-5</v>
      </c>
      <c r="E1197" s="28">
        <f>'I Disease Parameters'!$E$7/(1000*365)</f>
        <v>1.3698630136986302E-5</v>
      </c>
      <c r="F1197" s="27">
        <f>(1-'I Disease Parameters'!$E$8)/'I Disease Parameters'!$E$10</f>
        <v>0.16200000000000001</v>
      </c>
      <c r="G1197" s="27">
        <f>'I Disease Parameters'!$E$8/'I Disease Parameters'!$E$11</f>
        <v>3.7999999999999999E-2</v>
      </c>
      <c r="H1197" s="27">
        <f>1/'I Disease Parameters'!$E$12</f>
        <v>0.05</v>
      </c>
      <c r="I1197" s="27">
        <f>'I Disease Parameters'!$E$9/'I Disease Parameters'!$E$14</f>
        <v>0</v>
      </c>
      <c r="J1197" s="82">
        <f t="shared" si="472"/>
        <v>2.9622548171950012</v>
      </c>
      <c r="K1197" s="60">
        <f t="shared" si="473"/>
        <v>0.96147505943347544</v>
      </c>
      <c r="L1197" s="30">
        <f t="shared" si="474"/>
        <v>0.98499999999999999</v>
      </c>
      <c r="M1197" s="27">
        <f>J1197/'I Disease Parameters'!$E$12</f>
        <v>0.14811274085975007</v>
      </c>
      <c r="N1197" s="27">
        <f>K1197/'I Disease Parameters'!$E$13</f>
        <v>4.8073752971673774E-2</v>
      </c>
      <c r="O1197" s="27">
        <f>L1197/'I Disease Parameters'!$E$13</f>
        <v>4.9250000000000002E-2</v>
      </c>
      <c r="P1197" s="27">
        <f>(1-L1197)/'I Disease Parameters'!$E$13</f>
        <v>7.5000000000000067E-4</v>
      </c>
      <c r="Q1197" s="19" t="str">
        <f t="shared" si="453"/>
        <v/>
      </c>
      <c r="R1197" s="17" t="str">
        <f t="shared" si="454"/>
        <v/>
      </c>
      <c r="S1197" s="17" t="str">
        <f t="shared" si="455"/>
        <v/>
      </c>
      <c r="T1197" s="17" t="str">
        <f t="shared" si="456"/>
        <v/>
      </c>
      <c r="U1197" s="17" t="str">
        <f t="shared" si="457"/>
        <v/>
      </c>
      <c r="V1197" s="17" t="str">
        <f t="shared" si="458"/>
        <v/>
      </c>
      <c r="W1197" s="17" t="str">
        <f t="shared" si="459"/>
        <v/>
      </c>
      <c r="X1197" s="18" t="str">
        <f t="shared" si="450"/>
        <v/>
      </c>
      <c r="Y1197" s="17" t="str">
        <f t="shared" si="460"/>
        <v/>
      </c>
      <c r="Z1197" s="17" t="str">
        <f t="shared" si="461"/>
        <v/>
      </c>
      <c r="AA1197" s="17" t="str">
        <f t="shared" si="462"/>
        <v/>
      </c>
      <c r="AB1197" s="17" t="str">
        <f t="shared" si="463"/>
        <v/>
      </c>
      <c r="AC1197" s="17" t="str">
        <f t="shared" si="464"/>
        <v/>
      </c>
      <c r="AD1197" s="18" t="str">
        <f t="shared" si="465"/>
        <v/>
      </c>
      <c r="AE1197" s="19" t="str">
        <f>IF($B1197&gt;$C$1,"",p_2*$Q1196*($S1196/$W1196)+p_3*$Q1196*($T1196/$W1196))</f>
        <v/>
      </c>
      <c r="AF1197" s="17" t="str">
        <f>IF($B1197&gt;$C$1,"",p_4*$R1196)</f>
        <v/>
      </c>
      <c r="AG1197" s="17" t="str">
        <f>IF($B1197&gt;$C$1,"",p_5*$R1196)</f>
        <v/>
      </c>
      <c r="AH1197" s="18" t="str">
        <f t="shared" si="466"/>
        <v/>
      </c>
      <c r="AI1197" s="72"/>
      <c r="AJ1197" s="73"/>
      <c r="AK1197" s="73"/>
      <c r="AL1197" s="72"/>
      <c r="AM1197" s="73"/>
      <c r="AN1197" s="73">
        <f t="shared" si="467"/>
        <v>518</v>
      </c>
      <c r="AO1197" s="19" t="str">
        <f t="shared" ca="1" si="468"/>
        <v>-</v>
      </c>
      <c r="AP1197" s="17" t="str">
        <f t="shared" ca="1" si="469"/>
        <v>-</v>
      </c>
      <c r="AQ1197" s="17" t="str">
        <f t="shared" ca="1" si="470"/>
        <v>-</v>
      </c>
      <c r="AR1197" s="66" t="str">
        <f t="shared" ca="1" si="471"/>
        <v>-</v>
      </c>
    </row>
    <row r="1198" spans="1:44" s="1" customFormat="1" ht="12" x14ac:dyDescent="0.35">
      <c r="A1198" s="84"/>
      <c r="B1198" s="40" t="str">
        <f t="shared" si="451"/>
        <v/>
      </c>
      <c r="C1198" s="41" t="str">
        <f t="shared" si="452"/>
        <v/>
      </c>
      <c r="D1198" s="28">
        <f>'I Disease Parameters'!$E$6/(1000*365)</f>
        <v>2.4383561643835616E-5</v>
      </c>
      <c r="E1198" s="28">
        <f>'I Disease Parameters'!$E$7/(1000*365)</f>
        <v>1.3698630136986302E-5</v>
      </c>
      <c r="F1198" s="27">
        <f>(1-'I Disease Parameters'!$E$8)/'I Disease Parameters'!$E$10</f>
        <v>0.16200000000000001</v>
      </c>
      <c r="G1198" s="27">
        <f>'I Disease Parameters'!$E$8/'I Disease Parameters'!$E$11</f>
        <v>3.7999999999999999E-2</v>
      </c>
      <c r="H1198" s="27">
        <f>1/'I Disease Parameters'!$E$12</f>
        <v>0.05</v>
      </c>
      <c r="I1198" s="27">
        <f>'I Disease Parameters'!$E$9/'I Disease Parameters'!$E$14</f>
        <v>0</v>
      </c>
      <c r="J1198" s="82">
        <f t="shared" si="472"/>
        <v>2.9622548171950012</v>
      </c>
      <c r="K1198" s="60">
        <f t="shared" si="473"/>
        <v>0.96147505943347544</v>
      </c>
      <c r="L1198" s="30">
        <f t="shared" si="474"/>
        <v>0.98499999999999999</v>
      </c>
      <c r="M1198" s="27">
        <f>J1198/'I Disease Parameters'!$E$12</f>
        <v>0.14811274085975007</v>
      </c>
      <c r="N1198" s="27">
        <f>K1198/'I Disease Parameters'!$E$13</f>
        <v>4.8073752971673774E-2</v>
      </c>
      <c r="O1198" s="27">
        <f>L1198/'I Disease Parameters'!$E$13</f>
        <v>4.9250000000000002E-2</v>
      </c>
      <c r="P1198" s="27">
        <f>(1-L1198)/'I Disease Parameters'!$E$13</f>
        <v>7.5000000000000067E-4</v>
      </c>
      <c r="Q1198" s="19" t="str">
        <f t="shared" si="453"/>
        <v/>
      </c>
      <c r="R1198" s="17" t="str">
        <f t="shared" si="454"/>
        <v/>
      </c>
      <c r="S1198" s="17" t="str">
        <f t="shared" si="455"/>
        <v/>
      </c>
      <c r="T1198" s="17" t="str">
        <f t="shared" si="456"/>
        <v/>
      </c>
      <c r="U1198" s="17" t="str">
        <f t="shared" si="457"/>
        <v/>
      </c>
      <c r="V1198" s="17" t="str">
        <f t="shared" si="458"/>
        <v/>
      </c>
      <c r="W1198" s="17" t="str">
        <f t="shared" si="459"/>
        <v/>
      </c>
      <c r="X1198" s="18" t="str">
        <f t="shared" si="450"/>
        <v/>
      </c>
      <c r="Y1198" s="17" t="str">
        <f t="shared" si="460"/>
        <v/>
      </c>
      <c r="Z1198" s="17" t="str">
        <f t="shared" si="461"/>
        <v/>
      </c>
      <c r="AA1198" s="17" t="str">
        <f t="shared" si="462"/>
        <v/>
      </c>
      <c r="AB1198" s="17" t="str">
        <f t="shared" si="463"/>
        <v/>
      </c>
      <c r="AC1198" s="17" t="str">
        <f t="shared" si="464"/>
        <v/>
      </c>
      <c r="AD1198" s="18" t="str">
        <f t="shared" si="465"/>
        <v/>
      </c>
      <c r="AE1198" s="19" t="str">
        <f>IF($B1198&gt;$C$1,"",p_2*$Q1197*($S1197/$W1197)+p_3*$Q1197*($T1197/$W1197))</f>
        <v/>
      </c>
      <c r="AF1198" s="17" t="str">
        <f>IF($B1198&gt;$C$1,"",p_4*$R1197)</f>
        <v/>
      </c>
      <c r="AG1198" s="17" t="str">
        <f>IF($B1198&gt;$C$1,"",p_5*$R1197)</f>
        <v/>
      </c>
      <c r="AH1198" s="18" t="str">
        <f t="shared" si="466"/>
        <v/>
      </c>
      <c r="AI1198" s="72"/>
      <c r="AJ1198" s="73"/>
      <c r="AK1198" s="73"/>
      <c r="AL1198" s="72"/>
      <c r="AM1198" s="73"/>
      <c r="AN1198" s="73">
        <f t="shared" si="467"/>
        <v>518</v>
      </c>
      <c r="AO1198" s="19" t="str">
        <f t="shared" ca="1" si="468"/>
        <v>-</v>
      </c>
      <c r="AP1198" s="17" t="str">
        <f t="shared" ca="1" si="469"/>
        <v>-</v>
      </c>
      <c r="AQ1198" s="17" t="str">
        <f t="shared" ca="1" si="470"/>
        <v>-</v>
      </c>
      <c r="AR1198" s="66" t="str">
        <f t="shared" ca="1" si="471"/>
        <v>-</v>
      </c>
    </row>
    <row r="1199" spans="1:44" s="1" customFormat="1" ht="12" x14ac:dyDescent="0.35">
      <c r="A1199" s="84"/>
      <c r="B1199" s="40" t="str">
        <f t="shared" si="451"/>
        <v/>
      </c>
      <c r="C1199" s="41" t="str">
        <f t="shared" si="452"/>
        <v/>
      </c>
      <c r="D1199" s="28">
        <f>'I Disease Parameters'!$E$6/(1000*365)</f>
        <v>2.4383561643835616E-5</v>
      </c>
      <c r="E1199" s="28">
        <f>'I Disease Parameters'!$E$7/(1000*365)</f>
        <v>1.3698630136986302E-5</v>
      </c>
      <c r="F1199" s="27">
        <f>(1-'I Disease Parameters'!$E$8)/'I Disease Parameters'!$E$10</f>
        <v>0.16200000000000001</v>
      </c>
      <c r="G1199" s="27">
        <f>'I Disease Parameters'!$E$8/'I Disease Parameters'!$E$11</f>
        <v>3.7999999999999999E-2</v>
      </c>
      <c r="H1199" s="27">
        <f>1/'I Disease Parameters'!$E$12</f>
        <v>0.05</v>
      </c>
      <c r="I1199" s="27">
        <f>'I Disease Parameters'!$E$9/'I Disease Parameters'!$E$14</f>
        <v>0</v>
      </c>
      <c r="J1199" s="82">
        <f t="shared" si="472"/>
        <v>2.9622548171950012</v>
      </c>
      <c r="K1199" s="60">
        <f t="shared" si="473"/>
        <v>0.96147505943347544</v>
      </c>
      <c r="L1199" s="30">
        <f t="shared" si="474"/>
        <v>0.98499999999999999</v>
      </c>
      <c r="M1199" s="27">
        <f>J1199/'I Disease Parameters'!$E$12</f>
        <v>0.14811274085975007</v>
      </c>
      <c r="N1199" s="27">
        <f>K1199/'I Disease Parameters'!$E$13</f>
        <v>4.8073752971673774E-2</v>
      </c>
      <c r="O1199" s="27">
        <f>L1199/'I Disease Parameters'!$E$13</f>
        <v>4.9250000000000002E-2</v>
      </c>
      <c r="P1199" s="27">
        <f>(1-L1199)/'I Disease Parameters'!$E$13</f>
        <v>7.5000000000000067E-4</v>
      </c>
      <c r="Q1199" s="19" t="str">
        <f t="shared" si="453"/>
        <v/>
      </c>
      <c r="R1199" s="17" t="str">
        <f t="shared" si="454"/>
        <v/>
      </c>
      <c r="S1199" s="17" t="str">
        <f t="shared" si="455"/>
        <v/>
      </c>
      <c r="T1199" s="17" t="str">
        <f t="shared" si="456"/>
        <v/>
      </c>
      <c r="U1199" s="17" t="str">
        <f t="shared" si="457"/>
        <v/>
      </c>
      <c r="V1199" s="17" t="str">
        <f t="shared" si="458"/>
        <v/>
      </c>
      <c r="W1199" s="17" t="str">
        <f t="shared" si="459"/>
        <v/>
      </c>
      <c r="X1199" s="18" t="str">
        <f t="shared" si="450"/>
        <v/>
      </c>
      <c r="Y1199" s="17" t="str">
        <f t="shared" si="460"/>
        <v/>
      </c>
      <c r="Z1199" s="17" t="str">
        <f t="shared" si="461"/>
        <v/>
      </c>
      <c r="AA1199" s="17" t="str">
        <f t="shared" si="462"/>
        <v/>
      </c>
      <c r="AB1199" s="17" t="str">
        <f t="shared" si="463"/>
        <v/>
      </c>
      <c r="AC1199" s="17" t="str">
        <f t="shared" si="464"/>
        <v/>
      </c>
      <c r="AD1199" s="18" t="str">
        <f t="shared" si="465"/>
        <v/>
      </c>
      <c r="AE1199" s="19" t="str">
        <f>IF($B1199&gt;$C$1,"",p_2*$Q1198*($S1198/$W1198)+p_3*$Q1198*($T1198/$W1198))</f>
        <v/>
      </c>
      <c r="AF1199" s="17" t="str">
        <f>IF($B1199&gt;$C$1,"",p_4*$R1198)</f>
        <v/>
      </c>
      <c r="AG1199" s="17" t="str">
        <f>IF($B1199&gt;$C$1,"",p_5*$R1198)</f>
        <v/>
      </c>
      <c r="AH1199" s="18" t="str">
        <f t="shared" si="466"/>
        <v/>
      </c>
      <c r="AI1199" s="72"/>
      <c r="AJ1199" s="73"/>
      <c r="AK1199" s="73"/>
      <c r="AL1199" s="72"/>
      <c r="AM1199" s="73"/>
      <c r="AN1199" s="73">
        <f t="shared" si="467"/>
        <v>518</v>
      </c>
      <c r="AO1199" s="19" t="str">
        <f t="shared" ca="1" si="468"/>
        <v>-</v>
      </c>
      <c r="AP1199" s="17" t="str">
        <f t="shared" ca="1" si="469"/>
        <v>-</v>
      </c>
      <c r="AQ1199" s="17" t="str">
        <f t="shared" ca="1" si="470"/>
        <v>-</v>
      </c>
      <c r="AR1199" s="66" t="str">
        <f t="shared" ca="1" si="471"/>
        <v>-</v>
      </c>
    </row>
    <row r="1200" spans="1:44" s="1" customFormat="1" ht="12" x14ac:dyDescent="0.35">
      <c r="A1200" s="84"/>
      <c r="B1200" s="40" t="str">
        <f t="shared" si="451"/>
        <v/>
      </c>
      <c r="C1200" s="41" t="str">
        <f t="shared" si="452"/>
        <v/>
      </c>
      <c r="D1200" s="28">
        <f>'I Disease Parameters'!$E$6/(1000*365)</f>
        <v>2.4383561643835616E-5</v>
      </c>
      <c r="E1200" s="28">
        <f>'I Disease Parameters'!$E$7/(1000*365)</f>
        <v>1.3698630136986302E-5</v>
      </c>
      <c r="F1200" s="27">
        <f>(1-'I Disease Parameters'!$E$8)/'I Disease Parameters'!$E$10</f>
        <v>0.16200000000000001</v>
      </c>
      <c r="G1200" s="27">
        <f>'I Disease Parameters'!$E$8/'I Disease Parameters'!$E$11</f>
        <v>3.7999999999999999E-2</v>
      </c>
      <c r="H1200" s="27">
        <f>1/'I Disease Parameters'!$E$12</f>
        <v>0.05</v>
      </c>
      <c r="I1200" s="27">
        <f>'I Disease Parameters'!$E$9/'I Disease Parameters'!$E$14</f>
        <v>0</v>
      </c>
      <c r="J1200" s="82">
        <f t="shared" si="472"/>
        <v>2.9622548171950012</v>
      </c>
      <c r="K1200" s="60">
        <f t="shared" si="473"/>
        <v>0.96147505943347544</v>
      </c>
      <c r="L1200" s="30">
        <f t="shared" si="474"/>
        <v>0.98499999999999999</v>
      </c>
      <c r="M1200" s="27">
        <f>J1200/'I Disease Parameters'!$E$12</f>
        <v>0.14811274085975007</v>
      </c>
      <c r="N1200" s="27">
        <f>K1200/'I Disease Parameters'!$E$13</f>
        <v>4.8073752971673774E-2</v>
      </c>
      <c r="O1200" s="27">
        <f>L1200/'I Disease Parameters'!$E$13</f>
        <v>4.9250000000000002E-2</v>
      </c>
      <c r="P1200" s="27">
        <f>(1-L1200)/'I Disease Parameters'!$E$13</f>
        <v>7.5000000000000067E-4</v>
      </c>
      <c r="Q1200" s="19" t="str">
        <f t="shared" si="453"/>
        <v/>
      </c>
      <c r="R1200" s="17" t="str">
        <f t="shared" si="454"/>
        <v/>
      </c>
      <c r="S1200" s="17" t="str">
        <f t="shared" si="455"/>
        <v/>
      </c>
      <c r="T1200" s="17" t="str">
        <f t="shared" si="456"/>
        <v/>
      </c>
      <c r="U1200" s="17" t="str">
        <f t="shared" si="457"/>
        <v/>
      </c>
      <c r="V1200" s="17" t="str">
        <f t="shared" si="458"/>
        <v/>
      </c>
      <c r="W1200" s="17" t="str">
        <f t="shared" si="459"/>
        <v/>
      </c>
      <c r="X1200" s="18" t="str">
        <f t="shared" si="450"/>
        <v/>
      </c>
      <c r="Y1200" s="17" t="str">
        <f t="shared" si="460"/>
        <v/>
      </c>
      <c r="Z1200" s="17" t="str">
        <f t="shared" si="461"/>
        <v/>
      </c>
      <c r="AA1200" s="17" t="str">
        <f t="shared" si="462"/>
        <v/>
      </c>
      <c r="AB1200" s="17" t="str">
        <f t="shared" si="463"/>
        <v/>
      </c>
      <c r="AC1200" s="17" t="str">
        <f t="shared" si="464"/>
        <v/>
      </c>
      <c r="AD1200" s="18" t="str">
        <f t="shared" si="465"/>
        <v/>
      </c>
      <c r="AE1200" s="19" t="str">
        <f>IF($B1200&gt;$C$1,"",p_2*$Q1199*($S1199/$W1199)+p_3*$Q1199*($T1199/$W1199))</f>
        <v/>
      </c>
      <c r="AF1200" s="17" t="str">
        <f>IF($B1200&gt;$C$1,"",p_4*$R1199)</f>
        <v/>
      </c>
      <c r="AG1200" s="17" t="str">
        <f>IF($B1200&gt;$C$1,"",p_5*$R1199)</f>
        <v/>
      </c>
      <c r="AH1200" s="18" t="str">
        <f t="shared" si="466"/>
        <v/>
      </c>
      <c r="AI1200" s="72"/>
      <c r="AJ1200" s="73"/>
      <c r="AK1200" s="73"/>
      <c r="AL1200" s="72"/>
      <c r="AM1200" s="73"/>
      <c r="AN1200" s="73">
        <f t="shared" si="467"/>
        <v>518</v>
      </c>
      <c r="AO1200" s="19" t="str">
        <f t="shared" ca="1" si="468"/>
        <v>-</v>
      </c>
      <c r="AP1200" s="17" t="str">
        <f t="shared" ca="1" si="469"/>
        <v>-</v>
      </c>
      <c r="AQ1200" s="17" t="str">
        <f t="shared" ca="1" si="470"/>
        <v>-</v>
      </c>
      <c r="AR1200" s="66" t="str">
        <f t="shared" ca="1" si="471"/>
        <v>-</v>
      </c>
    </row>
    <row r="1201" spans="1:44" s="1" customFormat="1" ht="12" x14ac:dyDescent="0.35">
      <c r="A1201" s="84"/>
      <c r="B1201" s="40" t="str">
        <f t="shared" si="451"/>
        <v/>
      </c>
      <c r="C1201" s="41" t="str">
        <f t="shared" si="452"/>
        <v/>
      </c>
      <c r="D1201" s="28">
        <f>'I Disease Parameters'!$E$6/(1000*365)</f>
        <v>2.4383561643835616E-5</v>
      </c>
      <c r="E1201" s="28">
        <f>'I Disease Parameters'!$E$7/(1000*365)</f>
        <v>1.3698630136986302E-5</v>
      </c>
      <c r="F1201" s="27">
        <f>(1-'I Disease Parameters'!$E$8)/'I Disease Parameters'!$E$10</f>
        <v>0.16200000000000001</v>
      </c>
      <c r="G1201" s="27">
        <f>'I Disease Parameters'!$E$8/'I Disease Parameters'!$E$11</f>
        <v>3.7999999999999999E-2</v>
      </c>
      <c r="H1201" s="27">
        <f>1/'I Disease Parameters'!$E$12</f>
        <v>0.05</v>
      </c>
      <c r="I1201" s="27">
        <f>'I Disease Parameters'!$E$9/'I Disease Parameters'!$E$14</f>
        <v>0</v>
      </c>
      <c r="J1201" s="82">
        <f t="shared" si="472"/>
        <v>2.9622548171950012</v>
      </c>
      <c r="K1201" s="60">
        <f t="shared" si="473"/>
        <v>0.96147505943347544</v>
      </c>
      <c r="L1201" s="30">
        <f t="shared" si="474"/>
        <v>0.98499999999999999</v>
      </c>
      <c r="M1201" s="27">
        <f>J1201/'I Disease Parameters'!$E$12</f>
        <v>0.14811274085975007</v>
      </c>
      <c r="N1201" s="27">
        <f>K1201/'I Disease Parameters'!$E$13</f>
        <v>4.8073752971673774E-2</v>
      </c>
      <c r="O1201" s="27">
        <f>L1201/'I Disease Parameters'!$E$13</f>
        <v>4.9250000000000002E-2</v>
      </c>
      <c r="P1201" s="27">
        <f>(1-L1201)/'I Disease Parameters'!$E$13</f>
        <v>7.5000000000000067E-4</v>
      </c>
      <c r="Q1201" s="19" t="str">
        <f t="shared" si="453"/>
        <v/>
      </c>
      <c r="R1201" s="17" t="str">
        <f t="shared" si="454"/>
        <v/>
      </c>
      <c r="S1201" s="17" t="str">
        <f t="shared" si="455"/>
        <v/>
      </c>
      <c r="T1201" s="17" t="str">
        <f t="shared" si="456"/>
        <v/>
      </c>
      <c r="U1201" s="17" t="str">
        <f t="shared" si="457"/>
        <v/>
      </c>
      <c r="V1201" s="17" t="str">
        <f t="shared" si="458"/>
        <v/>
      </c>
      <c r="W1201" s="17" t="str">
        <f t="shared" si="459"/>
        <v/>
      </c>
      <c r="X1201" s="18" t="str">
        <f t="shared" si="450"/>
        <v/>
      </c>
      <c r="Y1201" s="17" t="str">
        <f t="shared" si="460"/>
        <v/>
      </c>
      <c r="Z1201" s="17" t="str">
        <f t="shared" si="461"/>
        <v/>
      </c>
      <c r="AA1201" s="17" t="str">
        <f t="shared" si="462"/>
        <v/>
      </c>
      <c r="AB1201" s="17" t="str">
        <f t="shared" si="463"/>
        <v/>
      </c>
      <c r="AC1201" s="17" t="str">
        <f t="shared" si="464"/>
        <v/>
      </c>
      <c r="AD1201" s="18" t="str">
        <f t="shared" si="465"/>
        <v/>
      </c>
      <c r="AE1201" s="19" t="str">
        <f>IF($B1201&gt;$C$1,"",p_2*$Q1200*($S1200/$W1200)+p_3*$Q1200*($T1200/$W1200))</f>
        <v/>
      </c>
      <c r="AF1201" s="17" t="str">
        <f>IF($B1201&gt;$C$1,"",p_4*$R1200)</f>
        <v/>
      </c>
      <c r="AG1201" s="17" t="str">
        <f>IF($B1201&gt;$C$1,"",p_5*$R1200)</f>
        <v/>
      </c>
      <c r="AH1201" s="18" t="str">
        <f t="shared" si="466"/>
        <v/>
      </c>
      <c r="AI1201" s="72"/>
      <c r="AJ1201" s="73"/>
      <c r="AK1201" s="73"/>
      <c r="AL1201" s="72"/>
      <c r="AM1201" s="73"/>
      <c r="AN1201" s="73">
        <f t="shared" si="467"/>
        <v>518</v>
      </c>
      <c r="AO1201" s="19" t="str">
        <f t="shared" ca="1" si="468"/>
        <v>-</v>
      </c>
      <c r="AP1201" s="17" t="str">
        <f t="shared" ca="1" si="469"/>
        <v>-</v>
      </c>
      <c r="AQ1201" s="17" t="str">
        <f t="shared" ca="1" si="470"/>
        <v>-</v>
      </c>
      <c r="AR1201" s="66" t="str">
        <f t="shared" ca="1" si="471"/>
        <v>-</v>
      </c>
    </row>
    <row r="1202" spans="1:44" s="1" customFormat="1" ht="12" x14ac:dyDescent="0.35">
      <c r="A1202" s="84"/>
      <c r="B1202" s="40" t="str">
        <f t="shared" si="451"/>
        <v/>
      </c>
      <c r="C1202" s="41" t="str">
        <f t="shared" si="452"/>
        <v/>
      </c>
      <c r="D1202" s="28">
        <f>'I Disease Parameters'!$E$6/(1000*365)</f>
        <v>2.4383561643835616E-5</v>
      </c>
      <c r="E1202" s="28">
        <f>'I Disease Parameters'!$E$7/(1000*365)</f>
        <v>1.3698630136986302E-5</v>
      </c>
      <c r="F1202" s="27">
        <f>(1-'I Disease Parameters'!$E$8)/'I Disease Parameters'!$E$10</f>
        <v>0.16200000000000001</v>
      </c>
      <c r="G1202" s="27">
        <f>'I Disease Parameters'!$E$8/'I Disease Parameters'!$E$11</f>
        <v>3.7999999999999999E-2</v>
      </c>
      <c r="H1202" s="27">
        <f>1/'I Disease Parameters'!$E$12</f>
        <v>0.05</v>
      </c>
      <c r="I1202" s="27">
        <f>'I Disease Parameters'!$E$9/'I Disease Parameters'!$E$14</f>
        <v>0</v>
      </c>
      <c r="J1202" s="82">
        <f t="shared" si="472"/>
        <v>2.9622548171950012</v>
      </c>
      <c r="K1202" s="60">
        <f t="shared" si="473"/>
        <v>0.96147505943347544</v>
      </c>
      <c r="L1202" s="30">
        <f t="shared" si="474"/>
        <v>0.98499999999999999</v>
      </c>
      <c r="M1202" s="27">
        <f>J1202/'I Disease Parameters'!$E$12</f>
        <v>0.14811274085975007</v>
      </c>
      <c r="N1202" s="27">
        <f>K1202/'I Disease Parameters'!$E$13</f>
        <v>4.8073752971673774E-2</v>
      </c>
      <c r="O1202" s="27">
        <f>L1202/'I Disease Parameters'!$E$13</f>
        <v>4.9250000000000002E-2</v>
      </c>
      <c r="P1202" s="27">
        <f>(1-L1202)/'I Disease Parameters'!$E$13</f>
        <v>7.5000000000000067E-4</v>
      </c>
      <c r="Q1202" s="19" t="str">
        <f t="shared" si="453"/>
        <v/>
      </c>
      <c r="R1202" s="17" t="str">
        <f t="shared" si="454"/>
        <v/>
      </c>
      <c r="S1202" s="17" t="str">
        <f t="shared" si="455"/>
        <v/>
      </c>
      <c r="T1202" s="17" t="str">
        <f t="shared" si="456"/>
        <v/>
      </c>
      <c r="U1202" s="17" t="str">
        <f t="shared" si="457"/>
        <v/>
      </c>
      <c r="V1202" s="17" t="str">
        <f t="shared" si="458"/>
        <v/>
      </c>
      <c r="W1202" s="17" t="str">
        <f t="shared" si="459"/>
        <v/>
      </c>
      <c r="X1202" s="18" t="str">
        <f t="shared" si="450"/>
        <v/>
      </c>
      <c r="Y1202" s="17" t="str">
        <f t="shared" si="460"/>
        <v/>
      </c>
      <c r="Z1202" s="17" t="str">
        <f t="shared" si="461"/>
        <v/>
      </c>
      <c r="AA1202" s="17" t="str">
        <f t="shared" si="462"/>
        <v/>
      </c>
      <c r="AB1202" s="17" t="str">
        <f t="shared" si="463"/>
        <v/>
      </c>
      <c r="AC1202" s="17" t="str">
        <f t="shared" si="464"/>
        <v/>
      </c>
      <c r="AD1202" s="18" t="str">
        <f t="shared" si="465"/>
        <v/>
      </c>
      <c r="AE1202" s="19" t="str">
        <f>IF($B1202&gt;$C$1,"",p_2*$Q1201*($S1201/$W1201)+p_3*$Q1201*($T1201/$W1201))</f>
        <v/>
      </c>
      <c r="AF1202" s="17" t="str">
        <f>IF($B1202&gt;$C$1,"",p_4*$R1201)</f>
        <v/>
      </c>
      <c r="AG1202" s="17" t="str">
        <f>IF($B1202&gt;$C$1,"",p_5*$R1201)</f>
        <v/>
      </c>
      <c r="AH1202" s="18" t="str">
        <f t="shared" si="466"/>
        <v/>
      </c>
      <c r="AI1202" s="72"/>
      <c r="AJ1202" s="73"/>
      <c r="AK1202" s="73"/>
      <c r="AL1202" s="72"/>
      <c r="AM1202" s="73"/>
      <c r="AN1202" s="73">
        <f t="shared" si="467"/>
        <v>518</v>
      </c>
      <c r="AO1202" s="19" t="str">
        <f t="shared" ca="1" si="468"/>
        <v>-</v>
      </c>
      <c r="AP1202" s="17" t="str">
        <f t="shared" ca="1" si="469"/>
        <v>-</v>
      </c>
      <c r="AQ1202" s="17" t="str">
        <f t="shared" ca="1" si="470"/>
        <v>-</v>
      </c>
      <c r="AR1202" s="66" t="str">
        <f t="shared" ca="1" si="471"/>
        <v>-</v>
      </c>
    </row>
    <row r="1203" spans="1:44" s="1" customFormat="1" ht="12" x14ac:dyDescent="0.35">
      <c r="A1203" s="84"/>
      <c r="B1203" s="40" t="str">
        <f t="shared" si="451"/>
        <v/>
      </c>
      <c r="C1203" s="41" t="str">
        <f t="shared" si="452"/>
        <v/>
      </c>
      <c r="D1203" s="28">
        <f>'I Disease Parameters'!$E$6/(1000*365)</f>
        <v>2.4383561643835616E-5</v>
      </c>
      <c r="E1203" s="28">
        <f>'I Disease Parameters'!$E$7/(1000*365)</f>
        <v>1.3698630136986302E-5</v>
      </c>
      <c r="F1203" s="27">
        <f>(1-'I Disease Parameters'!$E$8)/'I Disease Parameters'!$E$10</f>
        <v>0.16200000000000001</v>
      </c>
      <c r="G1203" s="27">
        <f>'I Disease Parameters'!$E$8/'I Disease Parameters'!$E$11</f>
        <v>3.7999999999999999E-2</v>
      </c>
      <c r="H1203" s="27">
        <f>1/'I Disease Parameters'!$E$12</f>
        <v>0.05</v>
      </c>
      <c r="I1203" s="27">
        <f>'I Disease Parameters'!$E$9/'I Disease Parameters'!$E$14</f>
        <v>0</v>
      </c>
      <c r="J1203" s="82">
        <f t="shared" si="472"/>
        <v>2.9622548171950012</v>
      </c>
      <c r="K1203" s="60">
        <f t="shared" si="473"/>
        <v>0.96147505943347544</v>
      </c>
      <c r="L1203" s="30">
        <f t="shared" si="474"/>
        <v>0.98499999999999999</v>
      </c>
      <c r="M1203" s="27">
        <f>J1203/'I Disease Parameters'!$E$12</f>
        <v>0.14811274085975007</v>
      </c>
      <c r="N1203" s="27">
        <f>K1203/'I Disease Parameters'!$E$13</f>
        <v>4.8073752971673774E-2</v>
      </c>
      <c r="O1203" s="27">
        <f>L1203/'I Disease Parameters'!$E$13</f>
        <v>4.9250000000000002E-2</v>
      </c>
      <c r="P1203" s="27">
        <f>(1-L1203)/'I Disease Parameters'!$E$13</f>
        <v>7.5000000000000067E-4</v>
      </c>
      <c r="Q1203" s="19" t="str">
        <f t="shared" si="453"/>
        <v/>
      </c>
      <c r="R1203" s="17" t="str">
        <f t="shared" si="454"/>
        <v/>
      </c>
      <c r="S1203" s="17" t="str">
        <f t="shared" si="455"/>
        <v/>
      </c>
      <c r="T1203" s="17" t="str">
        <f t="shared" si="456"/>
        <v/>
      </c>
      <c r="U1203" s="17" t="str">
        <f t="shared" si="457"/>
        <v/>
      </c>
      <c r="V1203" s="17" t="str">
        <f t="shared" si="458"/>
        <v/>
      </c>
      <c r="W1203" s="17" t="str">
        <f t="shared" si="459"/>
        <v/>
      </c>
      <c r="X1203" s="18" t="str">
        <f t="shared" si="450"/>
        <v/>
      </c>
      <c r="Y1203" s="17" t="str">
        <f t="shared" si="460"/>
        <v/>
      </c>
      <c r="Z1203" s="17" t="str">
        <f t="shared" si="461"/>
        <v/>
      </c>
      <c r="AA1203" s="17" t="str">
        <f t="shared" si="462"/>
        <v/>
      </c>
      <c r="AB1203" s="17" t="str">
        <f t="shared" si="463"/>
        <v/>
      </c>
      <c r="AC1203" s="17" t="str">
        <f t="shared" si="464"/>
        <v/>
      </c>
      <c r="AD1203" s="18" t="str">
        <f t="shared" si="465"/>
        <v/>
      </c>
      <c r="AE1203" s="19" t="str">
        <f>IF($B1203&gt;$C$1,"",p_2*$Q1202*($S1202/$W1202)+p_3*$Q1202*($T1202/$W1202))</f>
        <v/>
      </c>
      <c r="AF1203" s="17" t="str">
        <f>IF($B1203&gt;$C$1,"",p_4*$R1202)</f>
        <v/>
      </c>
      <c r="AG1203" s="17" t="str">
        <f>IF($B1203&gt;$C$1,"",p_5*$R1202)</f>
        <v/>
      </c>
      <c r="AH1203" s="18" t="str">
        <f t="shared" si="466"/>
        <v/>
      </c>
      <c r="AI1203" s="72"/>
      <c r="AJ1203" s="73"/>
      <c r="AK1203" s="73"/>
      <c r="AL1203" s="72"/>
      <c r="AM1203" s="73"/>
      <c r="AN1203" s="73">
        <f t="shared" si="467"/>
        <v>518</v>
      </c>
      <c r="AO1203" s="19" t="str">
        <f t="shared" ca="1" si="468"/>
        <v>-</v>
      </c>
      <c r="AP1203" s="17" t="str">
        <f t="shared" ca="1" si="469"/>
        <v>-</v>
      </c>
      <c r="AQ1203" s="17" t="str">
        <f t="shared" ca="1" si="470"/>
        <v>-</v>
      </c>
      <c r="AR1203" s="66" t="str">
        <f t="shared" ca="1" si="471"/>
        <v>-</v>
      </c>
    </row>
    <row r="1204" spans="1:44" s="1" customFormat="1" ht="12" x14ac:dyDescent="0.35">
      <c r="A1204" s="84"/>
      <c r="B1204" s="40" t="str">
        <f t="shared" si="451"/>
        <v/>
      </c>
      <c r="C1204" s="41" t="str">
        <f t="shared" si="452"/>
        <v/>
      </c>
      <c r="D1204" s="28">
        <f>'I Disease Parameters'!$E$6/(1000*365)</f>
        <v>2.4383561643835616E-5</v>
      </c>
      <c r="E1204" s="28">
        <f>'I Disease Parameters'!$E$7/(1000*365)</f>
        <v>1.3698630136986302E-5</v>
      </c>
      <c r="F1204" s="27">
        <f>(1-'I Disease Parameters'!$E$8)/'I Disease Parameters'!$E$10</f>
        <v>0.16200000000000001</v>
      </c>
      <c r="G1204" s="27">
        <f>'I Disease Parameters'!$E$8/'I Disease Parameters'!$E$11</f>
        <v>3.7999999999999999E-2</v>
      </c>
      <c r="H1204" s="27">
        <f>1/'I Disease Parameters'!$E$12</f>
        <v>0.05</v>
      </c>
      <c r="I1204" s="27">
        <f>'I Disease Parameters'!$E$9/'I Disease Parameters'!$E$14</f>
        <v>0</v>
      </c>
      <c r="J1204" s="82">
        <f t="shared" si="472"/>
        <v>2.9622548171950012</v>
      </c>
      <c r="K1204" s="60">
        <f t="shared" si="473"/>
        <v>0.96147505943347544</v>
      </c>
      <c r="L1204" s="30">
        <f t="shared" si="474"/>
        <v>0.98499999999999999</v>
      </c>
      <c r="M1204" s="27">
        <f>J1204/'I Disease Parameters'!$E$12</f>
        <v>0.14811274085975007</v>
      </c>
      <c r="N1204" s="27">
        <f>K1204/'I Disease Parameters'!$E$13</f>
        <v>4.8073752971673774E-2</v>
      </c>
      <c r="O1204" s="27">
        <f>L1204/'I Disease Parameters'!$E$13</f>
        <v>4.9250000000000002E-2</v>
      </c>
      <c r="P1204" s="27">
        <f>(1-L1204)/'I Disease Parameters'!$E$13</f>
        <v>7.5000000000000067E-4</v>
      </c>
      <c r="Q1204" s="19" t="str">
        <f t="shared" si="453"/>
        <v/>
      </c>
      <c r="R1204" s="17" t="str">
        <f t="shared" si="454"/>
        <v/>
      </c>
      <c r="S1204" s="17" t="str">
        <f t="shared" si="455"/>
        <v/>
      </c>
      <c r="T1204" s="17" t="str">
        <f t="shared" si="456"/>
        <v/>
      </c>
      <c r="U1204" s="17" t="str">
        <f t="shared" si="457"/>
        <v/>
      </c>
      <c r="V1204" s="17" t="str">
        <f t="shared" si="458"/>
        <v/>
      </c>
      <c r="W1204" s="17" t="str">
        <f t="shared" si="459"/>
        <v/>
      </c>
      <c r="X1204" s="18" t="str">
        <f t="shared" si="450"/>
        <v/>
      </c>
      <c r="Y1204" s="17" t="str">
        <f t="shared" si="460"/>
        <v/>
      </c>
      <c r="Z1204" s="17" t="str">
        <f t="shared" si="461"/>
        <v/>
      </c>
      <c r="AA1204" s="17" t="str">
        <f t="shared" si="462"/>
        <v/>
      </c>
      <c r="AB1204" s="17" t="str">
        <f t="shared" si="463"/>
        <v/>
      </c>
      <c r="AC1204" s="17" t="str">
        <f t="shared" si="464"/>
        <v/>
      </c>
      <c r="AD1204" s="18" t="str">
        <f t="shared" si="465"/>
        <v/>
      </c>
      <c r="AE1204" s="19" t="str">
        <f>IF($B1204&gt;$C$1,"",p_2*$Q1203*($S1203/$W1203)+p_3*$Q1203*($T1203/$W1203))</f>
        <v/>
      </c>
      <c r="AF1204" s="17" t="str">
        <f>IF($B1204&gt;$C$1,"",p_4*$R1203)</f>
        <v/>
      </c>
      <c r="AG1204" s="17" t="str">
        <f>IF($B1204&gt;$C$1,"",p_5*$R1203)</f>
        <v/>
      </c>
      <c r="AH1204" s="18" t="str">
        <f t="shared" si="466"/>
        <v/>
      </c>
      <c r="AI1204" s="72"/>
      <c r="AJ1204" s="73"/>
      <c r="AK1204" s="73"/>
      <c r="AL1204" s="72"/>
      <c r="AM1204" s="73"/>
      <c r="AN1204" s="73">
        <f t="shared" si="467"/>
        <v>518</v>
      </c>
      <c r="AO1204" s="19" t="str">
        <f t="shared" ca="1" si="468"/>
        <v>-</v>
      </c>
      <c r="AP1204" s="17" t="str">
        <f t="shared" ca="1" si="469"/>
        <v>-</v>
      </c>
      <c r="AQ1204" s="17" t="str">
        <f t="shared" ca="1" si="470"/>
        <v>-</v>
      </c>
      <c r="AR1204" s="66" t="str">
        <f t="shared" ca="1" si="471"/>
        <v>-</v>
      </c>
    </row>
    <row r="1205" spans="1:44" s="1" customFormat="1" ht="12" x14ac:dyDescent="0.35">
      <c r="A1205" s="84"/>
      <c r="B1205" s="40" t="str">
        <f t="shared" si="451"/>
        <v/>
      </c>
      <c r="C1205" s="41" t="str">
        <f t="shared" si="452"/>
        <v/>
      </c>
      <c r="D1205" s="28">
        <f>'I Disease Parameters'!$E$6/(1000*365)</f>
        <v>2.4383561643835616E-5</v>
      </c>
      <c r="E1205" s="28">
        <f>'I Disease Parameters'!$E$7/(1000*365)</f>
        <v>1.3698630136986302E-5</v>
      </c>
      <c r="F1205" s="27">
        <f>(1-'I Disease Parameters'!$E$8)/'I Disease Parameters'!$E$10</f>
        <v>0.16200000000000001</v>
      </c>
      <c r="G1205" s="27">
        <f>'I Disease Parameters'!$E$8/'I Disease Parameters'!$E$11</f>
        <v>3.7999999999999999E-2</v>
      </c>
      <c r="H1205" s="27">
        <f>1/'I Disease Parameters'!$E$12</f>
        <v>0.05</v>
      </c>
      <c r="I1205" s="27">
        <f>'I Disease Parameters'!$E$9/'I Disease Parameters'!$E$14</f>
        <v>0</v>
      </c>
      <c r="J1205" s="82">
        <f t="shared" si="472"/>
        <v>2.9622548171950012</v>
      </c>
      <c r="K1205" s="60">
        <f t="shared" si="473"/>
        <v>0.96147505943347544</v>
      </c>
      <c r="L1205" s="30">
        <f t="shared" si="474"/>
        <v>0.98499999999999999</v>
      </c>
      <c r="M1205" s="27">
        <f>J1205/'I Disease Parameters'!$E$12</f>
        <v>0.14811274085975007</v>
      </c>
      <c r="N1205" s="27">
        <f>K1205/'I Disease Parameters'!$E$13</f>
        <v>4.8073752971673774E-2</v>
      </c>
      <c r="O1205" s="27">
        <f>L1205/'I Disease Parameters'!$E$13</f>
        <v>4.9250000000000002E-2</v>
      </c>
      <c r="P1205" s="27">
        <f>(1-L1205)/'I Disease Parameters'!$E$13</f>
        <v>7.5000000000000067E-4</v>
      </c>
      <c r="Q1205" s="19" t="str">
        <f t="shared" si="453"/>
        <v/>
      </c>
      <c r="R1205" s="17" t="str">
        <f t="shared" si="454"/>
        <v/>
      </c>
      <c r="S1205" s="17" t="str">
        <f t="shared" si="455"/>
        <v/>
      </c>
      <c r="T1205" s="17" t="str">
        <f t="shared" si="456"/>
        <v/>
      </c>
      <c r="U1205" s="17" t="str">
        <f t="shared" si="457"/>
        <v/>
      </c>
      <c r="V1205" s="17" t="str">
        <f t="shared" si="458"/>
        <v/>
      </c>
      <c r="W1205" s="17" t="str">
        <f t="shared" si="459"/>
        <v/>
      </c>
      <c r="X1205" s="18" t="str">
        <f t="shared" si="450"/>
        <v/>
      </c>
      <c r="Y1205" s="17" t="str">
        <f t="shared" si="460"/>
        <v/>
      </c>
      <c r="Z1205" s="17" t="str">
        <f t="shared" si="461"/>
        <v/>
      </c>
      <c r="AA1205" s="17" t="str">
        <f t="shared" si="462"/>
        <v/>
      </c>
      <c r="AB1205" s="17" t="str">
        <f t="shared" si="463"/>
        <v/>
      </c>
      <c r="AC1205" s="17" t="str">
        <f t="shared" si="464"/>
        <v/>
      </c>
      <c r="AD1205" s="18" t="str">
        <f t="shared" si="465"/>
        <v/>
      </c>
      <c r="AE1205" s="19" t="str">
        <f>IF($B1205&gt;$C$1,"",p_2*$Q1204*($S1204/$W1204)+p_3*$Q1204*($T1204/$W1204))</f>
        <v/>
      </c>
      <c r="AF1205" s="17" t="str">
        <f>IF($B1205&gt;$C$1,"",p_4*$R1204)</f>
        <v/>
      </c>
      <c r="AG1205" s="17" t="str">
        <f>IF($B1205&gt;$C$1,"",p_5*$R1204)</f>
        <v/>
      </c>
      <c r="AH1205" s="18" t="str">
        <f t="shared" si="466"/>
        <v/>
      </c>
      <c r="AI1205" s="72"/>
      <c r="AJ1205" s="73"/>
      <c r="AK1205" s="73"/>
      <c r="AL1205" s="72"/>
      <c r="AM1205" s="73"/>
      <c r="AN1205" s="73">
        <f t="shared" si="467"/>
        <v>518</v>
      </c>
      <c r="AO1205" s="19" t="str">
        <f t="shared" ca="1" si="468"/>
        <v>-</v>
      </c>
      <c r="AP1205" s="17" t="str">
        <f t="shared" ca="1" si="469"/>
        <v>-</v>
      </c>
      <c r="AQ1205" s="17" t="str">
        <f t="shared" ca="1" si="470"/>
        <v>-</v>
      </c>
      <c r="AR1205" s="66" t="str">
        <f t="shared" ca="1" si="471"/>
        <v>-</v>
      </c>
    </row>
    <row r="1206" spans="1:44" s="1" customFormat="1" ht="12" x14ac:dyDescent="0.35">
      <c r="A1206" s="84"/>
      <c r="B1206" s="40" t="str">
        <f t="shared" si="451"/>
        <v/>
      </c>
      <c r="C1206" s="41" t="str">
        <f t="shared" si="452"/>
        <v/>
      </c>
      <c r="D1206" s="28">
        <f>'I Disease Parameters'!$E$6/(1000*365)</f>
        <v>2.4383561643835616E-5</v>
      </c>
      <c r="E1206" s="28">
        <f>'I Disease Parameters'!$E$7/(1000*365)</f>
        <v>1.3698630136986302E-5</v>
      </c>
      <c r="F1206" s="27">
        <f>(1-'I Disease Parameters'!$E$8)/'I Disease Parameters'!$E$10</f>
        <v>0.16200000000000001</v>
      </c>
      <c r="G1206" s="27">
        <f>'I Disease Parameters'!$E$8/'I Disease Parameters'!$E$11</f>
        <v>3.7999999999999999E-2</v>
      </c>
      <c r="H1206" s="27">
        <f>1/'I Disease Parameters'!$E$12</f>
        <v>0.05</v>
      </c>
      <c r="I1206" s="27">
        <f>'I Disease Parameters'!$E$9/'I Disease Parameters'!$E$14</f>
        <v>0</v>
      </c>
      <c r="J1206" s="82">
        <f t="shared" si="472"/>
        <v>2.9622548171950012</v>
      </c>
      <c r="K1206" s="60">
        <f t="shared" si="473"/>
        <v>0.96147505943347544</v>
      </c>
      <c r="L1206" s="30">
        <f t="shared" si="474"/>
        <v>0.98499999999999999</v>
      </c>
      <c r="M1206" s="27">
        <f>J1206/'I Disease Parameters'!$E$12</f>
        <v>0.14811274085975007</v>
      </c>
      <c r="N1206" s="27">
        <f>K1206/'I Disease Parameters'!$E$13</f>
        <v>4.8073752971673774E-2</v>
      </c>
      <c r="O1206" s="27">
        <f>L1206/'I Disease Parameters'!$E$13</f>
        <v>4.9250000000000002E-2</v>
      </c>
      <c r="P1206" s="27">
        <f>(1-L1206)/'I Disease Parameters'!$E$13</f>
        <v>7.5000000000000067E-4</v>
      </c>
      <c r="Q1206" s="19" t="str">
        <f t="shared" si="453"/>
        <v/>
      </c>
      <c r="R1206" s="17" t="str">
        <f t="shared" si="454"/>
        <v/>
      </c>
      <c r="S1206" s="17" t="str">
        <f t="shared" si="455"/>
        <v/>
      </c>
      <c r="T1206" s="17" t="str">
        <f t="shared" si="456"/>
        <v/>
      </c>
      <c r="U1206" s="17" t="str">
        <f t="shared" si="457"/>
        <v/>
      </c>
      <c r="V1206" s="17" t="str">
        <f t="shared" si="458"/>
        <v/>
      </c>
      <c r="W1206" s="17" t="str">
        <f t="shared" si="459"/>
        <v/>
      </c>
      <c r="X1206" s="18" t="str">
        <f t="shared" si="450"/>
        <v/>
      </c>
      <c r="Y1206" s="17" t="str">
        <f t="shared" si="460"/>
        <v/>
      </c>
      <c r="Z1206" s="17" t="str">
        <f t="shared" si="461"/>
        <v/>
      </c>
      <c r="AA1206" s="17" t="str">
        <f t="shared" si="462"/>
        <v/>
      </c>
      <c r="AB1206" s="17" t="str">
        <f t="shared" si="463"/>
        <v/>
      </c>
      <c r="AC1206" s="17" t="str">
        <f t="shared" si="464"/>
        <v/>
      </c>
      <c r="AD1206" s="18" t="str">
        <f t="shared" si="465"/>
        <v/>
      </c>
      <c r="AE1206" s="19" t="str">
        <f>IF($B1206&gt;$C$1,"",p_2*$Q1205*($S1205/$W1205)+p_3*$Q1205*($T1205/$W1205))</f>
        <v/>
      </c>
      <c r="AF1206" s="17" t="str">
        <f>IF($B1206&gt;$C$1,"",p_4*$R1205)</f>
        <v/>
      </c>
      <c r="AG1206" s="17" t="str">
        <f>IF($B1206&gt;$C$1,"",p_5*$R1205)</f>
        <v/>
      </c>
      <c r="AH1206" s="18" t="str">
        <f t="shared" si="466"/>
        <v/>
      </c>
      <c r="AI1206" s="72"/>
      <c r="AJ1206" s="73"/>
      <c r="AK1206" s="73"/>
      <c r="AL1206" s="72"/>
      <c r="AM1206" s="73"/>
      <c r="AN1206" s="73">
        <f t="shared" si="467"/>
        <v>518</v>
      </c>
      <c r="AO1206" s="19" t="str">
        <f t="shared" ca="1" si="468"/>
        <v>-</v>
      </c>
      <c r="AP1206" s="17" t="str">
        <f t="shared" ca="1" si="469"/>
        <v>-</v>
      </c>
      <c r="AQ1206" s="17" t="str">
        <f t="shared" ca="1" si="470"/>
        <v>-</v>
      </c>
      <c r="AR1206" s="66" t="str">
        <f t="shared" ca="1" si="471"/>
        <v>-</v>
      </c>
    </row>
    <row r="1207" spans="1:44" s="1" customFormat="1" ht="12" x14ac:dyDescent="0.35">
      <c r="A1207" s="84"/>
      <c r="B1207" s="40" t="str">
        <f t="shared" si="451"/>
        <v/>
      </c>
      <c r="C1207" s="41" t="str">
        <f t="shared" si="452"/>
        <v/>
      </c>
      <c r="D1207" s="28">
        <f>'I Disease Parameters'!$E$6/(1000*365)</f>
        <v>2.4383561643835616E-5</v>
      </c>
      <c r="E1207" s="28">
        <f>'I Disease Parameters'!$E$7/(1000*365)</f>
        <v>1.3698630136986302E-5</v>
      </c>
      <c r="F1207" s="27">
        <f>(1-'I Disease Parameters'!$E$8)/'I Disease Parameters'!$E$10</f>
        <v>0.16200000000000001</v>
      </c>
      <c r="G1207" s="27">
        <f>'I Disease Parameters'!$E$8/'I Disease Parameters'!$E$11</f>
        <v>3.7999999999999999E-2</v>
      </c>
      <c r="H1207" s="27">
        <f>1/'I Disease Parameters'!$E$12</f>
        <v>0.05</v>
      </c>
      <c r="I1207" s="27">
        <f>'I Disease Parameters'!$E$9/'I Disease Parameters'!$E$14</f>
        <v>0</v>
      </c>
      <c r="J1207" s="82">
        <f t="shared" si="472"/>
        <v>2.9622548171950012</v>
      </c>
      <c r="K1207" s="60">
        <f t="shared" si="473"/>
        <v>0.96147505943347544</v>
      </c>
      <c r="L1207" s="30">
        <f t="shared" si="474"/>
        <v>0.98499999999999999</v>
      </c>
      <c r="M1207" s="27">
        <f>J1207/'I Disease Parameters'!$E$12</f>
        <v>0.14811274085975007</v>
      </c>
      <c r="N1207" s="27">
        <f>K1207/'I Disease Parameters'!$E$13</f>
        <v>4.8073752971673774E-2</v>
      </c>
      <c r="O1207" s="27">
        <f>L1207/'I Disease Parameters'!$E$13</f>
        <v>4.9250000000000002E-2</v>
      </c>
      <c r="P1207" s="27">
        <f>(1-L1207)/'I Disease Parameters'!$E$13</f>
        <v>7.5000000000000067E-4</v>
      </c>
      <c r="Q1207" s="19" t="str">
        <f t="shared" si="453"/>
        <v/>
      </c>
      <c r="R1207" s="17" t="str">
        <f t="shared" si="454"/>
        <v/>
      </c>
      <c r="S1207" s="17" t="str">
        <f t="shared" si="455"/>
        <v/>
      </c>
      <c r="T1207" s="17" t="str">
        <f t="shared" si="456"/>
        <v/>
      </c>
      <c r="U1207" s="17" t="str">
        <f t="shared" si="457"/>
        <v/>
      </c>
      <c r="V1207" s="17" t="str">
        <f t="shared" si="458"/>
        <v/>
      </c>
      <c r="W1207" s="17" t="str">
        <f t="shared" si="459"/>
        <v/>
      </c>
      <c r="X1207" s="18" t="str">
        <f t="shared" si="450"/>
        <v/>
      </c>
      <c r="Y1207" s="17" t="str">
        <f t="shared" si="460"/>
        <v/>
      </c>
      <c r="Z1207" s="17" t="str">
        <f t="shared" si="461"/>
        <v/>
      </c>
      <c r="AA1207" s="17" t="str">
        <f t="shared" si="462"/>
        <v/>
      </c>
      <c r="AB1207" s="17" t="str">
        <f t="shared" si="463"/>
        <v/>
      </c>
      <c r="AC1207" s="17" t="str">
        <f t="shared" si="464"/>
        <v/>
      </c>
      <c r="AD1207" s="18" t="str">
        <f t="shared" si="465"/>
        <v/>
      </c>
      <c r="AE1207" s="19" t="str">
        <f>IF($B1207&gt;$C$1,"",p_2*$Q1206*($S1206/$W1206)+p_3*$Q1206*($T1206/$W1206))</f>
        <v/>
      </c>
      <c r="AF1207" s="17" t="str">
        <f>IF($B1207&gt;$C$1,"",p_4*$R1206)</f>
        <v/>
      </c>
      <c r="AG1207" s="17" t="str">
        <f>IF($B1207&gt;$C$1,"",p_5*$R1206)</f>
        <v/>
      </c>
      <c r="AH1207" s="18" t="str">
        <f t="shared" si="466"/>
        <v/>
      </c>
      <c r="AI1207" s="72"/>
      <c r="AJ1207" s="73"/>
      <c r="AK1207" s="73"/>
      <c r="AL1207" s="72"/>
      <c r="AM1207" s="73"/>
      <c r="AN1207" s="73">
        <f t="shared" si="467"/>
        <v>518</v>
      </c>
      <c r="AO1207" s="19" t="str">
        <f t="shared" ca="1" si="468"/>
        <v>-</v>
      </c>
      <c r="AP1207" s="17" t="str">
        <f t="shared" ca="1" si="469"/>
        <v>-</v>
      </c>
      <c r="AQ1207" s="17" t="str">
        <f t="shared" ca="1" si="470"/>
        <v>-</v>
      </c>
      <c r="AR1207" s="66" t="str">
        <f t="shared" ca="1" si="471"/>
        <v>-</v>
      </c>
    </row>
    <row r="1208" spans="1:44" s="1" customFormat="1" ht="12" x14ac:dyDescent="0.35">
      <c r="A1208" s="84"/>
      <c r="B1208" s="40" t="str">
        <f t="shared" si="451"/>
        <v/>
      </c>
      <c r="C1208" s="41" t="str">
        <f t="shared" si="452"/>
        <v/>
      </c>
      <c r="D1208" s="28">
        <f>'I Disease Parameters'!$E$6/(1000*365)</f>
        <v>2.4383561643835616E-5</v>
      </c>
      <c r="E1208" s="28">
        <f>'I Disease Parameters'!$E$7/(1000*365)</f>
        <v>1.3698630136986302E-5</v>
      </c>
      <c r="F1208" s="27">
        <f>(1-'I Disease Parameters'!$E$8)/'I Disease Parameters'!$E$10</f>
        <v>0.16200000000000001</v>
      </c>
      <c r="G1208" s="27">
        <f>'I Disease Parameters'!$E$8/'I Disease Parameters'!$E$11</f>
        <v>3.7999999999999999E-2</v>
      </c>
      <c r="H1208" s="27">
        <f>1/'I Disease Parameters'!$E$12</f>
        <v>0.05</v>
      </c>
      <c r="I1208" s="27">
        <f>'I Disease Parameters'!$E$9/'I Disease Parameters'!$E$14</f>
        <v>0</v>
      </c>
      <c r="J1208" s="82">
        <f t="shared" si="472"/>
        <v>2.9622548171950012</v>
      </c>
      <c r="K1208" s="60">
        <f t="shared" si="473"/>
        <v>0.96147505943347544</v>
      </c>
      <c r="L1208" s="30">
        <f t="shared" si="474"/>
        <v>0.98499999999999999</v>
      </c>
      <c r="M1208" s="27">
        <f>J1208/'I Disease Parameters'!$E$12</f>
        <v>0.14811274085975007</v>
      </c>
      <c r="N1208" s="27">
        <f>K1208/'I Disease Parameters'!$E$13</f>
        <v>4.8073752971673774E-2</v>
      </c>
      <c r="O1208" s="27">
        <f>L1208/'I Disease Parameters'!$E$13</f>
        <v>4.9250000000000002E-2</v>
      </c>
      <c r="P1208" s="27">
        <f>(1-L1208)/'I Disease Parameters'!$E$13</f>
        <v>7.5000000000000067E-4</v>
      </c>
      <c r="Q1208" s="19" t="str">
        <f t="shared" si="453"/>
        <v/>
      </c>
      <c r="R1208" s="17" t="str">
        <f t="shared" si="454"/>
        <v/>
      </c>
      <c r="S1208" s="17" t="str">
        <f t="shared" si="455"/>
        <v/>
      </c>
      <c r="T1208" s="17" t="str">
        <f t="shared" si="456"/>
        <v/>
      </c>
      <c r="U1208" s="17" t="str">
        <f t="shared" si="457"/>
        <v/>
      </c>
      <c r="V1208" s="17" t="str">
        <f t="shared" si="458"/>
        <v/>
      </c>
      <c r="W1208" s="17" t="str">
        <f t="shared" si="459"/>
        <v/>
      </c>
      <c r="X1208" s="18" t="str">
        <f t="shared" si="450"/>
        <v/>
      </c>
      <c r="Y1208" s="17" t="str">
        <f t="shared" si="460"/>
        <v/>
      </c>
      <c r="Z1208" s="17" t="str">
        <f t="shared" si="461"/>
        <v/>
      </c>
      <c r="AA1208" s="17" t="str">
        <f t="shared" si="462"/>
        <v/>
      </c>
      <c r="AB1208" s="17" t="str">
        <f t="shared" si="463"/>
        <v/>
      </c>
      <c r="AC1208" s="17" t="str">
        <f t="shared" si="464"/>
        <v/>
      </c>
      <c r="AD1208" s="18" t="str">
        <f t="shared" si="465"/>
        <v/>
      </c>
      <c r="AE1208" s="19" t="str">
        <f>IF($B1208&gt;$C$1,"",p_2*$Q1207*($S1207/$W1207)+p_3*$Q1207*($T1207/$W1207))</f>
        <v/>
      </c>
      <c r="AF1208" s="17" t="str">
        <f>IF($B1208&gt;$C$1,"",p_4*$R1207)</f>
        <v/>
      </c>
      <c r="AG1208" s="17" t="str">
        <f>IF($B1208&gt;$C$1,"",p_5*$R1207)</f>
        <v/>
      </c>
      <c r="AH1208" s="18" t="str">
        <f t="shared" si="466"/>
        <v/>
      </c>
      <c r="AI1208" s="72"/>
      <c r="AJ1208" s="73"/>
      <c r="AK1208" s="73"/>
      <c r="AL1208" s="72"/>
      <c r="AM1208" s="73"/>
      <c r="AN1208" s="73">
        <f t="shared" si="467"/>
        <v>518</v>
      </c>
      <c r="AO1208" s="19" t="str">
        <f t="shared" ca="1" si="468"/>
        <v>-</v>
      </c>
      <c r="AP1208" s="17" t="str">
        <f t="shared" ca="1" si="469"/>
        <v>-</v>
      </c>
      <c r="AQ1208" s="17" t="str">
        <f t="shared" ca="1" si="470"/>
        <v>-</v>
      </c>
      <c r="AR1208" s="66" t="str">
        <f t="shared" ca="1" si="471"/>
        <v>-</v>
      </c>
    </row>
    <row r="1209" spans="1:44" s="1" customFormat="1" ht="12" x14ac:dyDescent="0.35">
      <c r="A1209" s="84"/>
      <c r="B1209" s="40" t="str">
        <f t="shared" si="451"/>
        <v/>
      </c>
      <c r="C1209" s="41" t="str">
        <f t="shared" si="452"/>
        <v/>
      </c>
      <c r="D1209" s="28">
        <f>'I Disease Parameters'!$E$6/(1000*365)</f>
        <v>2.4383561643835616E-5</v>
      </c>
      <c r="E1209" s="28">
        <f>'I Disease Parameters'!$E$7/(1000*365)</f>
        <v>1.3698630136986302E-5</v>
      </c>
      <c r="F1209" s="27">
        <f>(1-'I Disease Parameters'!$E$8)/'I Disease Parameters'!$E$10</f>
        <v>0.16200000000000001</v>
      </c>
      <c r="G1209" s="27">
        <f>'I Disease Parameters'!$E$8/'I Disease Parameters'!$E$11</f>
        <v>3.7999999999999999E-2</v>
      </c>
      <c r="H1209" s="27">
        <f>1/'I Disease Parameters'!$E$12</f>
        <v>0.05</v>
      </c>
      <c r="I1209" s="27">
        <f>'I Disease Parameters'!$E$9/'I Disease Parameters'!$E$14</f>
        <v>0</v>
      </c>
      <c r="J1209" s="82">
        <f t="shared" si="472"/>
        <v>2.9622548171950012</v>
      </c>
      <c r="K1209" s="60">
        <f t="shared" si="473"/>
        <v>0.96147505943347544</v>
      </c>
      <c r="L1209" s="30">
        <f t="shared" si="474"/>
        <v>0.98499999999999999</v>
      </c>
      <c r="M1209" s="27">
        <f>J1209/'I Disease Parameters'!$E$12</f>
        <v>0.14811274085975007</v>
      </c>
      <c r="N1209" s="27">
        <f>K1209/'I Disease Parameters'!$E$13</f>
        <v>4.8073752971673774E-2</v>
      </c>
      <c r="O1209" s="27">
        <f>L1209/'I Disease Parameters'!$E$13</f>
        <v>4.9250000000000002E-2</v>
      </c>
      <c r="P1209" s="27">
        <f>(1-L1209)/'I Disease Parameters'!$E$13</f>
        <v>7.5000000000000067E-4</v>
      </c>
      <c r="Q1209" s="19" t="str">
        <f t="shared" si="453"/>
        <v/>
      </c>
      <c r="R1209" s="17" t="str">
        <f t="shared" si="454"/>
        <v/>
      </c>
      <c r="S1209" s="17" t="str">
        <f t="shared" si="455"/>
        <v/>
      </c>
      <c r="T1209" s="17" t="str">
        <f t="shared" si="456"/>
        <v/>
      </c>
      <c r="U1209" s="17" t="str">
        <f t="shared" si="457"/>
        <v/>
      </c>
      <c r="V1209" s="17" t="str">
        <f t="shared" si="458"/>
        <v/>
      </c>
      <c r="W1209" s="17" t="str">
        <f t="shared" si="459"/>
        <v/>
      </c>
      <c r="X1209" s="18" t="str">
        <f t="shared" si="450"/>
        <v/>
      </c>
      <c r="Y1209" s="17" t="str">
        <f t="shared" si="460"/>
        <v/>
      </c>
      <c r="Z1209" s="17" t="str">
        <f t="shared" si="461"/>
        <v/>
      </c>
      <c r="AA1209" s="17" t="str">
        <f t="shared" si="462"/>
        <v/>
      </c>
      <c r="AB1209" s="17" t="str">
        <f t="shared" si="463"/>
        <v/>
      </c>
      <c r="AC1209" s="17" t="str">
        <f t="shared" si="464"/>
        <v/>
      </c>
      <c r="AD1209" s="18" t="str">
        <f t="shared" si="465"/>
        <v/>
      </c>
      <c r="AE1209" s="19" t="str">
        <f>IF($B1209&gt;$C$1,"",p_2*$Q1208*($S1208/$W1208)+p_3*$Q1208*($T1208/$W1208))</f>
        <v/>
      </c>
      <c r="AF1209" s="17" t="str">
        <f>IF($B1209&gt;$C$1,"",p_4*$R1208)</f>
        <v/>
      </c>
      <c r="AG1209" s="17" t="str">
        <f>IF($B1209&gt;$C$1,"",p_5*$R1208)</f>
        <v/>
      </c>
      <c r="AH1209" s="18" t="str">
        <f t="shared" si="466"/>
        <v/>
      </c>
      <c r="AI1209" s="72"/>
      <c r="AJ1209" s="73"/>
      <c r="AK1209" s="73"/>
      <c r="AL1209" s="72"/>
      <c r="AM1209" s="73"/>
      <c r="AN1209" s="73">
        <f t="shared" si="467"/>
        <v>518</v>
      </c>
      <c r="AO1209" s="19" t="str">
        <f t="shared" ca="1" si="468"/>
        <v>-</v>
      </c>
      <c r="AP1209" s="17" t="str">
        <f t="shared" ca="1" si="469"/>
        <v>-</v>
      </c>
      <c r="AQ1209" s="17" t="str">
        <f t="shared" ca="1" si="470"/>
        <v>-</v>
      </c>
      <c r="AR1209" s="66" t="str">
        <f t="shared" ca="1" si="471"/>
        <v>-</v>
      </c>
    </row>
    <row r="1210" spans="1:44" s="1" customFormat="1" ht="12" x14ac:dyDescent="0.35">
      <c r="A1210" s="84"/>
      <c r="B1210" s="40" t="str">
        <f t="shared" si="451"/>
        <v/>
      </c>
      <c r="C1210" s="41" t="str">
        <f t="shared" si="452"/>
        <v/>
      </c>
      <c r="D1210" s="28">
        <f>'I Disease Parameters'!$E$6/(1000*365)</f>
        <v>2.4383561643835616E-5</v>
      </c>
      <c r="E1210" s="28">
        <f>'I Disease Parameters'!$E$7/(1000*365)</f>
        <v>1.3698630136986302E-5</v>
      </c>
      <c r="F1210" s="27">
        <f>(1-'I Disease Parameters'!$E$8)/'I Disease Parameters'!$E$10</f>
        <v>0.16200000000000001</v>
      </c>
      <c r="G1210" s="27">
        <f>'I Disease Parameters'!$E$8/'I Disease Parameters'!$E$11</f>
        <v>3.7999999999999999E-2</v>
      </c>
      <c r="H1210" s="27">
        <f>1/'I Disease Parameters'!$E$12</f>
        <v>0.05</v>
      </c>
      <c r="I1210" s="27">
        <f>'I Disease Parameters'!$E$9/'I Disease Parameters'!$E$14</f>
        <v>0</v>
      </c>
      <c r="J1210" s="82">
        <f t="shared" si="472"/>
        <v>2.9622548171950012</v>
      </c>
      <c r="K1210" s="60">
        <f t="shared" si="473"/>
        <v>0.96147505943347544</v>
      </c>
      <c r="L1210" s="30">
        <f t="shared" si="474"/>
        <v>0.98499999999999999</v>
      </c>
      <c r="M1210" s="27">
        <f>J1210/'I Disease Parameters'!$E$12</f>
        <v>0.14811274085975007</v>
      </c>
      <c r="N1210" s="27">
        <f>K1210/'I Disease Parameters'!$E$13</f>
        <v>4.8073752971673774E-2</v>
      </c>
      <c r="O1210" s="27">
        <f>L1210/'I Disease Parameters'!$E$13</f>
        <v>4.9250000000000002E-2</v>
      </c>
      <c r="P1210" s="27">
        <f>(1-L1210)/'I Disease Parameters'!$E$13</f>
        <v>7.5000000000000067E-4</v>
      </c>
      <c r="Q1210" s="19" t="str">
        <f t="shared" si="453"/>
        <v/>
      </c>
      <c r="R1210" s="17" t="str">
        <f t="shared" si="454"/>
        <v/>
      </c>
      <c r="S1210" s="17" t="str">
        <f t="shared" si="455"/>
        <v/>
      </c>
      <c r="T1210" s="17" t="str">
        <f t="shared" si="456"/>
        <v/>
      </c>
      <c r="U1210" s="17" t="str">
        <f t="shared" si="457"/>
        <v/>
      </c>
      <c r="V1210" s="17" t="str">
        <f t="shared" si="458"/>
        <v/>
      </c>
      <c r="W1210" s="17" t="str">
        <f t="shared" si="459"/>
        <v/>
      </c>
      <c r="X1210" s="18" t="str">
        <f t="shared" si="450"/>
        <v/>
      </c>
      <c r="Y1210" s="17" t="str">
        <f t="shared" si="460"/>
        <v/>
      </c>
      <c r="Z1210" s="17" t="str">
        <f t="shared" si="461"/>
        <v/>
      </c>
      <c r="AA1210" s="17" t="str">
        <f t="shared" si="462"/>
        <v/>
      </c>
      <c r="AB1210" s="17" t="str">
        <f t="shared" si="463"/>
        <v/>
      </c>
      <c r="AC1210" s="17" t="str">
        <f t="shared" si="464"/>
        <v/>
      </c>
      <c r="AD1210" s="18" t="str">
        <f t="shared" si="465"/>
        <v/>
      </c>
      <c r="AE1210" s="19" t="str">
        <f>IF($B1210&gt;$C$1,"",p_2*$Q1209*($S1209/$W1209)+p_3*$Q1209*($T1209/$W1209))</f>
        <v/>
      </c>
      <c r="AF1210" s="17" t="str">
        <f>IF($B1210&gt;$C$1,"",p_4*$R1209)</f>
        <v/>
      </c>
      <c r="AG1210" s="17" t="str">
        <f>IF($B1210&gt;$C$1,"",p_5*$R1209)</f>
        <v/>
      </c>
      <c r="AH1210" s="18" t="str">
        <f t="shared" si="466"/>
        <v/>
      </c>
      <c r="AI1210" s="72"/>
      <c r="AJ1210" s="73"/>
      <c r="AK1210" s="73"/>
      <c r="AL1210" s="72"/>
      <c r="AM1210" s="73"/>
      <c r="AN1210" s="73">
        <f t="shared" si="467"/>
        <v>518</v>
      </c>
      <c r="AO1210" s="19" t="str">
        <f t="shared" ca="1" si="468"/>
        <v>-</v>
      </c>
      <c r="AP1210" s="17" t="str">
        <f t="shared" ca="1" si="469"/>
        <v>-</v>
      </c>
      <c r="AQ1210" s="17" t="str">
        <f t="shared" ca="1" si="470"/>
        <v>-</v>
      </c>
      <c r="AR1210" s="66" t="str">
        <f t="shared" ca="1" si="471"/>
        <v>-</v>
      </c>
    </row>
    <row r="1211" spans="1:44" s="1" customFormat="1" ht="12" x14ac:dyDescent="0.35">
      <c r="A1211" s="84"/>
      <c r="B1211" s="40" t="str">
        <f t="shared" si="451"/>
        <v/>
      </c>
      <c r="C1211" s="41" t="str">
        <f t="shared" si="452"/>
        <v/>
      </c>
      <c r="D1211" s="28">
        <f>'I Disease Parameters'!$E$6/(1000*365)</f>
        <v>2.4383561643835616E-5</v>
      </c>
      <c r="E1211" s="28">
        <f>'I Disease Parameters'!$E$7/(1000*365)</f>
        <v>1.3698630136986302E-5</v>
      </c>
      <c r="F1211" s="27">
        <f>(1-'I Disease Parameters'!$E$8)/'I Disease Parameters'!$E$10</f>
        <v>0.16200000000000001</v>
      </c>
      <c r="G1211" s="27">
        <f>'I Disease Parameters'!$E$8/'I Disease Parameters'!$E$11</f>
        <v>3.7999999999999999E-2</v>
      </c>
      <c r="H1211" s="27">
        <f>1/'I Disease Parameters'!$E$12</f>
        <v>0.05</v>
      </c>
      <c r="I1211" s="27">
        <f>'I Disease Parameters'!$E$9/'I Disease Parameters'!$E$14</f>
        <v>0</v>
      </c>
      <c r="J1211" s="82">
        <f t="shared" si="472"/>
        <v>2.9622548171950012</v>
      </c>
      <c r="K1211" s="60">
        <f t="shared" si="473"/>
        <v>0.96147505943347544</v>
      </c>
      <c r="L1211" s="30">
        <f t="shared" si="474"/>
        <v>0.98499999999999999</v>
      </c>
      <c r="M1211" s="27">
        <f>J1211/'I Disease Parameters'!$E$12</f>
        <v>0.14811274085975007</v>
      </c>
      <c r="N1211" s="27">
        <f>K1211/'I Disease Parameters'!$E$13</f>
        <v>4.8073752971673774E-2</v>
      </c>
      <c r="O1211" s="27">
        <f>L1211/'I Disease Parameters'!$E$13</f>
        <v>4.9250000000000002E-2</v>
      </c>
      <c r="P1211" s="27">
        <f>(1-L1211)/'I Disease Parameters'!$E$13</f>
        <v>7.5000000000000067E-4</v>
      </c>
      <c r="Q1211" s="19" t="str">
        <f t="shared" si="453"/>
        <v/>
      </c>
      <c r="R1211" s="17" t="str">
        <f t="shared" si="454"/>
        <v/>
      </c>
      <c r="S1211" s="17" t="str">
        <f t="shared" si="455"/>
        <v/>
      </c>
      <c r="T1211" s="17" t="str">
        <f t="shared" si="456"/>
        <v/>
      </c>
      <c r="U1211" s="17" t="str">
        <f t="shared" si="457"/>
        <v/>
      </c>
      <c r="V1211" s="17" t="str">
        <f t="shared" si="458"/>
        <v/>
      </c>
      <c r="W1211" s="17" t="str">
        <f t="shared" si="459"/>
        <v/>
      </c>
      <c r="X1211" s="18" t="str">
        <f t="shared" si="450"/>
        <v/>
      </c>
      <c r="Y1211" s="17" t="str">
        <f t="shared" si="460"/>
        <v/>
      </c>
      <c r="Z1211" s="17" t="str">
        <f t="shared" si="461"/>
        <v/>
      </c>
      <c r="AA1211" s="17" t="str">
        <f t="shared" si="462"/>
        <v/>
      </c>
      <c r="AB1211" s="17" t="str">
        <f t="shared" si="463"/>
        <v/>
      </c>
      <c r="AC1211" s="17" t="str">
        <f t="shared" si="464"/>
        <v/>
      </c>
      <c r="AD1211" s="18" t="str">
        <f t="shared" si="465"/>
        <v/>
      </c>
      <c r="AE1211" s="19" t="str">
        <f>IF($B1211&gt;$C$1,"",p_2*$Q1210*($S1210/$W1210)+p_3*$Q1210*($T1210/$W1210))</f>
        <v/>
      </c>
      <c r="AF1211" s="17" t="str">
        <f>IF($B1211&gt;$C$1,"",p_4*$R1210)</f>
        <v/>
      </c>
      <c r="AG1211" s="17" t="str">
        <f>IF($B1211&gt;$C$1,"",p_5*$R1210)</f>
        <v/>
      </c>
      <c r="AH1211" s="18" t="str">
        <f t="shared" si="466"/>
        <v/>
      </c>
      <c r="AI1211" s="72"/>
      <c r="AJ1211" s="73"/>
      <c r="AK1211" s="73"/>
      <c r="AL1211" s="72"/>
      <c r="AM1211" s="73"/>
      <c r="AN1211" s="73">
        <f t="shared" si="467"/>
        <v>518</v>
      </c>
      <c r="AO1211" s="19" t="str">
        <f t="shared" ca="1" si="468"/>
        <v>-</v>
      </c>
      <c r="AP1211" s="17" t="str">
        <f t="shared" ca="1" si="469"/>
        <v>-</v>
      </c>
      <c r="AQ1211" s="17" t="str">
        <f t="shared" ca="1" si="470"/>
        <v>-</v>
      </c>
      <c r="AR1211" s="66" t="str">
        <f t="shared" ca="1" si="471"/>
        <v>-</v>
      </c>
    </row>
    <row r="1212" spans="1:44" s="1" customFormat="1" ht="12" x14ac:dyDescent="0.35">
      <c r="A1212" s="84"/>
      <c r="B1212" s="40" t="str">
        <f t="shared" si="451"/>
        <v/>
      </c>
      <c r="C1212" s="41" t="str">
        <f t="shared" si="452"/>
        <v/>
      </c>
      <c r="D1212" s="28">
        <f>'I Disease Parameters'!$E$6/(1000*365)</f>
        <v>2.4383561643835616E-5</v>
      </c>
      <c r="E1212" s="28">
        <f>'I Disease Parameters'!$E$7/(1000*365)</f>
        <v>1.3698630136986302E-5</v>
      </c>
      <c r="F1212" s="27">
        <f>(1-'I Disease Parameters'!$E$8)/'I Disease Parameters'!$E$10</f>
        <v>0.16200000000000001</v>
      </c>
      <c r="G1212" s="27">
        <f>'I Disease Parameters'!$E$8/'I Disease Parameters'!$E$11</f>
        <v>3.7999999999999999E-2</v>
      </c>
      <c r="H1212" s="27">
        <f>1/'I Disease Parameters'!$E$12</f>
        <v>0.05</v>
      </c>
      <c r="I1212" s="27">
        <f>'I Disease Parameters'!$E$9/'I Disease Parameters'!$E$14</f>
        <v>0</v>
      </c>
      <c r="J1212" s="82">
        <f t="shared" si="472"/>
        <v>2.9622548171950012</v>
      </c>
      <c r="K1212" s="60">
        <f t="shared" si="473"/>
        <v>0.96147505943347544</v>
      </c>
      <c r="L1212" s="30">
        <f t="shared" si="474"/>
        <v>0.98499999999999999</v>
      </c>
      <c r="M1212" s="27">
        <f>J1212/'I Disease Parameters'!$E$12</f>
        <v>0.14811274085975007</v>
      </c>
      <c r="N1212" s="27">
        <f>K1212/'I Disease Parameters'!$E$13</f>
        <v>4.8073752971673774E-2</v>
      </c>
      <c r="O1212" s="27">
        <f>L1212/'I Disease Parameters'!$E$13</f>
        <v>4.9250000000000002E-2</v>
      </c>
      <c r="P1212" s="27">
        <f>(1-L1212)/'I Disease Parameters'!$E$13</f>
        <v>7.5000000000000067E-4</v>
      </c>
      <c r="Q1212" s="19" t="str">
        <f t="shared" si="453"/>
        <v/>
      </c>
      <c r="R1212" s="17" t="str">
        <f t="shared" si="454"/>
        <v/>
      </c>
      <c r="S1212" s="17" t="str">
        <f t="shared" si="455"/>
        <v/>
      </c>
      <c r="T1212" s="17" t="str">
        <f t="shared" si="456"/>
        <v/>
      </c>
      <c r="U1212" s="17" t="str">
        <f t="shared" si="457"/>
        <v/>
      </c>
      <c r="V1212" s="17" t="str">
        <f t="shared" si="458"/>
        <v/>
      </c>
      <c r="W1212" s="17" t="str">
        <f t="shared" si="459"/>
        <v/>
      </c>
      <c r="X1212" s="18" t="str">
        <f t="shared" si="450"/>
        <v/>
      </c>
      <c r="Y1212" s="17" t="str">
        <f t="shared" si="460"/>
        <v/>
      </c>
      <c r="Z1212" s="17" t="str">
        <f t="shared" si="461"/>
        <v/>
      </c>
      <c r="AA1212" s="17" t="str">
        <f t="shared" si="462"/>
        <v/>
      </c>
      <c r="AB1212" s="17" t="str">
        <f t="shared" si="463"/>
        <v/>
      </c>
      <c r="AC1212" s="17" t="str">
        <f t="shared" si="464"/>
        <v/>
      </c>
      <c r="AD1212" s="18" t="str">
        <f t="shared" si="465"/>
        <v/>
      </c>
      <c r="AE1212" s="19" t="str">
        <f>IF($B1212&gt;$C$1,"",p_2*$Q1211*($S1211/$W1211)+p_3*$Q1211*($T1211/$W1211))</f>
        <v/>
      </c>
      <c r="AF1212" s="17" t="str">
        <f>IF($B1212&gt;$C$1,"",p_4*$R1211)</f>
        <v/>
      </c>
      <c r="AG1212" s="17" t="str">
        <f>IF($B1212&gt;$C$1,"",p_5*$R1211)</f>
        <v/>
      </c>
      <c r="AH1212" s="18" t="str">
        <f t="shared" si="466"/>
        <v/>
      </c>
      <c r="AI1212" s="72"/>
      <c r="AJ1212" s="73"/>
      <c r="AK1212" s="73"/>
      <c r="AL1212" s="72"/>
      <c r="AM1212" s="73"/>
      <c r="AN1212" s="73">
        <f t="shared" si="467"/>
        <v>518</v>
      </c>
      <c r="AO1212" s="19" t="str">
        <f t="shared" ca="1" si="468"/>
        <v>-</v>
      </c>
      <c r="AP1212" s="17" t="str">
        <f t="shared" ca="1" si="469"/>
        <v>-</v>
      </c>
      <c r="AQ1212" s="17" t="str">
        <f t="shared" ca="1" si="470"/>
        <v>-</v>
      </c>
      <c r="AR1212" s="66" t="str">
        <f t="shared" ca="1" si="471"/>
        <v>-</v>
      </c>
    </row>
    <row r="1213" spans="1:44" s="1" customFormat="1" ht="12" x14ac:dyDescent="0.35">
      <c r="A1213" s="84"/>
      <c r="B1213" s="40" t="str">
        <f t="shared" si="451"/>
        <v/>
      </c>
      <c r="C1213" s="41" t="str">
        <f t="shared" si="452"/>
        <v/>
      </c>
      <c r="D1213" s="28">
        <f>'I Disease Parameters'!$E$6/(1000*365)</f>
        <v>2.4383561643835616E-5</v>
      </c>
      <c r="E1213" s="28">
        <f>'I Disease Parameters'!$E$7/(1000*365)</f>
        <v>1.3698630136986302E-5</v>
      </c>
      <c r="F1213" s="27">
        <f>(1-'I Disease Parameters'!$E$8)/'I Disease Parameters'!$E$10</f>
        <v>0.16200000000000001</v>
      </c>
      <c r="G1213" s="27">
        <f>'I Disease Parameters'!$E$8/'I Disease Parameters'!$E$11</f>
        <v>3.7999999999999999E-2</v>
      </c>
      <c r="H1213" s="27">
        <f>1/'I Disease Parameters'!$E$12</f>
        <v>0.05</v>
      </c>
      <c r="I1213" s="27">
        <f>'I Disease Parameters'!$E$9/'I Disease Parameters'!$E$14</f>
        <v>0</v>
      </c>
      <c r="J1213" s="82">
        <f t="shared" si="472"/>
        <v>2.9622548171950012</v>
      </c>
      <c r="K1213" s="60">
        <f t="shared" si="473"/>
        <v>0.96147505943347544</v>
      </c>
      <c r="L1213" s="30">
        <f t="shared" si="474"/>
        <v>0.98499999999999999</v>
      </c>
      <c r="M1213" s="27">
        <f>J1213/'I Disease Parameters'!$E$12</f>
        <v>0.14811274085975007</v>
      </c>
      <c r="N1213" s="27">
        <f>K1213/'I Disease Parameters'!$E$13</f>
        <v>4.8073752971673774E-2</v>
      </c>
      <c r="O1213" s="27">
        <f>L1213/'I Disease Parameters'!$E$13</f>
        <v>4.9250000000000002E-2</v>
      </c>
      <c r="P1213" s="27">
        <f>(1-L1213)/'I Disease Parameters'!$E$13</f>
        <v>7.5000000000000067E-4</v>
      </c>
      <c r="Q1213" s="19" t="str">
        <f t="shared" si="453"/>
        <v/>
      </c>
      <c r="R1213" s="17" t="str">
        <f t="shared" si="454"/>
        <v/>
      </c>
      <c r="S1213" s="17" t="str">
        <f t="shared" si="455"/>
        <v/>
      </c>
      <c r="T1213" s="17" t="str">
        <f t="shared" si="456"/>
        <v/>
      </c>
      <c r="U1213" s="17" t="str">
        <f t="shared" si="457"/>
        <v/>
      </c>
      <c r="V1213" s="17" t="str">
        <f t="shared" si="458"/>
        <v/>
      </c>
      <c r="W1213" s="17" t="str">
        <f t="shared" si="459"/>
        <v/>
      </c>
      <c r="X1213" s="18" t="str">
        <f t="shared" si="450"/>
        <v/>
      </c>
      <c r="Y1213" s="17" t="str">
        <f t="shared" si="460"/>
        <v/>
      </c>
      <c r="Z1213" s="17" t="str">
        <f t="shared" si="461"/>
        <v/>
      </c>
      <c r="AA1213" s="17" t="str">
        <f t="shared" si="462"/>
        <v/>
      </c>
      <c r="AB1213" s="17" t="str">
        <f t="shared" si="463"/>
        <v/>
      </c>
      <c r="AC1213" s="17" t="str">
        <f t="shared" si="464"/>
        <v/>
      </c>
      <c r="AD1213" s="18" t="str">
        <f t="shared" si="465"/>
        <v/>
      </c>
      <c r="AE1213" s="19" t="str">
        <f>IF($B1213&gt;$C$1,"",p_2*$Q1212*($S1212/$W1212)+p_3*$Q1212*($T1212/$W1212))</f>
        <v/>
      </c>
      <c r="AF1213" s="17" t="str">
        <f>IF($B1213&gt;$C$1,"",p_4*$R1212)</f>
        <v/>
      </c>
      <c r="AG1213" s="17" t="str">
        <f>IF($B1213&gt;$C$1,"",p_5*$R1212)</f>
        <v/>
      </c>
      <c r="AH1213" s="18" t="str">
        <f t="shared" si="466"/>
        <v/>
      </c>
      <c r="AI1213" s="72"/>
      <c r="AJ1213" s="73"/>
      <c r="AK1213" s="73"/>
      <c r="AL1213" s="72"/>
      <c r="AM1213" s="73"/>
      <c r="AN1213" s="73">
        <f t="shared" si="467"/>
        <v>518</v>
      </c>
      <c r="AO1213" s="19" t="str">
        <f t="shared" ca="1" si="468"/>
        <v>-</v>
      </c>
      <c r="AP1213" s="17" t="str">
        <f t="shared" ca="1" si="469"/>
        <v>-</v>
      </c>
      <c r="AQ1213" s="17" t="str">
        <f t="shared" ca="1" si="470"/>
        <v>-</v>
      </c>
      <c r="AR1213" s="66" t="str">
        <f t="shared" ca="1" si="471"/>
        <v>-</v>
      </c>
    </row>
    <row r="1214" spans="1:44" s="1" customFormat="1" ht="12" x14ac:dyDescent="0.35">
      <c r="A1214" s="84"/>
      <c r="B1214" s="40" t="str">
        <f t="shared" si="451"/>
        <v/>
      </c>
      <c r="C1214" s="41" t="str">
        <f t="shared" si="452"/>
        <v/>
      </c>
      <c r="D1214" s="28">
        <f>'I Disease Parameters'!$E$6/(1000*365)</f>
        <v>2.4383561643835616E-5</v>
      </c>
      <c r="E1214" s="28">
        <f>'I Disease Parameters'!$E$7/(1000*365)</f>
        <v>1.3698630136986302E-5</v>
      </c>
      <c r="F1214" s="27">
        <f>(1-'I Disease Parameters'!$E$8)/'I Disease Parameters'!$E$10</f>
        <v>0.16200000000000001</v>
      </c>
      <c r="G1214" s="27">
        <f>'I Disease Parameters'!$E$8/'I Disease Parameters'!$E$11</f>
        <v>3.7999999999999999E-2</v>
      </c>
      <c r="H1214" s="27">
        <f>1/'I Disease Parameters'!$E$12</f>
        <v>0.05</v>
      </c>
      <c r="I1214" s="27">
        <f>'I Disease Parameters'!$E$9/'I Disease Parameters'!$E$14</f>
        <v>0</v>
      </c>
      <c r="J1214" s="82">
        <f t="shared" si="472"/>
        <v>2.9622548171950012</v>
      </c>
      <c r="K1214" s="60">
        <f t="shared" si="473"/>
        <v>0.96147505943347544</v>
      </c>
      <c r="L1214" s="30">
        <f t="shared" si="474"/>
        <v>0.98499999999999999</v>
      </c>
      <c r="M1214" s="27">
        <f>J1214/'I Disease Parameters'!$E$12</f>
        <v>0.14811274085975007</v>
      </c>
      <c r="N1214" s="27">
        <f>K1214/'I Disease Parameters'!$E$13</f>
        <v>4.8073752971673774E-2</v>
      </c>
      <c r="O1214" s="27">
        <f>L1214/'I Disease Parameters'!$E$13</f>
        <v>4.9250000000000002E-2</v>
      </c>
      <c r="P1214" s="27">
        <f>(1-L1214)/'I Disease Parameters'!$E$13</f>
        <v>7.5000000000000067E-4</v>
      </c>
      <c r="Q1214" s="19" t="str">
        <f t="shared" si="453"/>
        <v/>
      </c>
      <c r="R1214" s="17" t="str">
        <f t="shared" si="454"/>
        <v/>
      </c>
      <c r="S1214" s="17" t="str">
        <f t="shared" si="455"/>
        <v/>
      </c>
      <c r="T1214" s="17" t="str">
        <f t="shared" si="456"/>
        <v/>
      </c>
      <c r="U1214" s="17" t="str">
        <f t="shared" si="457"/>
        <v/>
      </c>
      <c r="V1214" s="17" t="str">
        <f t="shared" si="458"/>
        <v/>
      </c>
      <c r="W1214" s="17" t="str">
        <f t="shared" si="459"/>
        <v/>
      </c>
      <c r="X1214" s="18" t="str">
        <f t="shared" si="450"/>
        <v/>
      </c>
      <c r="Y1214" s="17" t="str">
        <f t="shared" si="460"/>
        <v/>
      </c>
      <c r="Z1214" s="17" t="str">
        <f t="shared" si="461"/>
        <v/>
      </c>
      <c r="AA1214" s="17" t="str">
        <f t="shared" si="462"/>
        <v/>
      </c>
      <c r="AB1214" s="17" t="str">
        <f t="shared" si="463"/>
        <v/>
      </c>
      <c r="AC1214" s="17" t="str">
        <f t="shared" si="464"/>
        <v/>
      </c>
      <c r="AD1214" s="18" t="str">
        <f t="shared" si="465"/>
        <v/>
      </c>
      <c r="AE1214" s="19" t="str">
        <f>IF($B1214&gt;$C$1,"",p_2*$Q1213*($S1213/$W1213)+p_3*$Q1213*($T1213/$W1213))</f>
        <v/>
      </c>
      <c r="AF1214" s="17" t="str">
        <f>IF($B1214&gt;$C$1,"",p_4*$R1213)</f>
        <v/>
      </c>
      <c r="AG1214" s="17" t="str">
        <f>IF($B1214&gt;$C$1,"",p_5*$R1213)</f>
        <v/>
      </c>
      <c r="AH1214" s="18" t="str">
        <f t="shared" si="466"/>
        <v/>
      </c>
      <c r="AI1214" s="72"/>
      <c r="AJ1214" s="73"/>
      <c r="AK1214" s="73"/>
      <c r="AL1214" s="72"/>
      <c r="AM1214" s="73"/>
      <c r="AN1214" s="73">
        <f t="shared" si="467"/>
        <v>518</v>
      </c>
      <c r="AO1214" s="19" t="str">
        <f t="shared" ca="1" si="468"/>
        <v>-</v>
      </c>
      <c r="AP1214" s="17" t="str">
        <f t="shared" ca="1" si="469"/>
        <v>-</v>
      </c>
      <c r="AQ1214" s="17" t="str">
        <f t="shared" ca="1" si="470"/>
        <v>-</v>
      </c>
      <c r="AR1214" s="66" t="str">
        <f t="shared" ca="1" si="471"/>
        <v>-</v>
      </c>
    </row>
    <row r="1215" spans="1:44" s="1" customFormat="1" ht="12" x14ac:dyDescent="0.35">
      <c r="A1215" s="84"/>
      <c r="B1215" s="40" t="str">
        <f t="shared" si="451"/>
        <v/>
      </c>
      <c r="C1215" s="41" t="str">
        <f t="shared" si="452"/>
        <v/>
      </c>
      <c r="D1215" s="28">
        <f>'I Disease Parameters'!$E$6/(1000*365)</f>
        <v>2.4383561643835616E-5</v>
      </c>
      <c r="E1215" s="28">
        <f>'I Disease Parameters'!$E$7/(1000*365)</f>
        <v>1.3698630136986302E-5</v>
      </c>
      <c r="F1215" s="27">
        <f>(1-'I Disease Parameters'!$E$8)/'I Disease Parameters'!$E$10</f>
        <v>0.16200000000000001</v>
      </c>
      <c r="G1215" s="27">
        <f>'I Disease Parameters'!$E$8/'I Disease Parameters'!$E$11</f>
        <v>3.7999999999999999E-2</v>
      </c>
      <c r="H1215" s="27">
        <f>1/'I Disease Parameters'!$E$12</f>
        <v>0.05</v>
      </c>
      <c r="I1215" s="27">
        <f>'I Disease Parameters'!$E$9/'I Disease Parameters'!$E$14</f>
        <v>0</v>
      </c>
      <c r="J1215" s="82">
        <f t="shared" si="472"/>
        <v>2.9622548171950012</v>
      </c>
      <c r="K1215" s="60">
        <f t="shared" si="473"/>
        <v>0.96147505943347544</v>
      </c>
      <c r="L1215" s="30">
        <f t="shared" si="474"/>
        <v>0.98499999999999999</v>
      </c>
      <c r="M1215" s="27">
        <f>J1215/'I Disease Parameters'!$E$12</f>
        <v>0.14811274085975007</v>
      </c>
      <c r="N1215" s="27">
        <f>K1215/'I Disease Parameters'!$E$13</f>
        <v>4.8073752971673774E-2</v>
      </c>
      <c r="O1215" s="27">
        <f>L1215/'I Disease Parameters'!$E$13</f>
        <v>4.9250000000000002E-2</v>
      </c>
      <c r="P1215" s="27">
        <f>(1-L1215)/'I Disease Parameters'!$E$13</f>
        <v>7.5000000000000067E-4</v>
      </c>
      <c r="Q1215" s="19" t="str">
        <f t="shared" si="453"/>
        <v/>
      </c>
      <c r="R1215" s="17" t="str">
        <f t="shared" si="454"/>
        <v/>
      </c>
      <c r="S1215" s="17" t="str">
        <f t="shared" si="455"/>
        <v/>
      </c>
      <c r="T1215" s="17" t="str">
        <f t="shared" si="456"/>
        <v/>
      </c>
      <c r="U1215" s="17" t="str">
        <f t="shared" si="457"/>
        <v/>
      </c>
      <c r="V1215" s="17" t="str">
        <f t="shared" si="458"/>
        <v/>
      </c>
      <c r="W1215" s="17" t="str">
        <f t="shared" si="459"/>
        <v/>
      </c>
      <c r="X1215" s="18" t="str">
        <f t="shared" si="450"/>
        <v/>
      </c>
      <c r="Y1215" s="17" t="str">
        <f t="shared" si="460"/>
        <v/>
      </c>
      <c r="Z1215" s="17" t="str">
        <f t="shared" si="461"/>
        <v/>
      </c>
      <c r="AA1215" s="17" t="str">
        <f t="shared" si="462"/>
        <v/>
      </c>
      <c r="AB1215" s="17" t="str">
        <f t="shared" si="463"/>
        <v/>
      </c>
      <c r="AC1215" s="17" t="str">
        <f t="shared" si="464"/>
        <v/>
      </c>
      <c r="AD1215" s="18" t="str">
        <f t="shared" si="465"/>
        <v/>
      </c>
      <c r="AE1215" s="19" t="str">
        <f>IF($B1215&gt;$C$1,"",p_2*$Q1214*($S1214/$W1214)+p_3*$Q1214*($T1214/$W1214))</f>
        <v/>
      </c>
      <c r="AF1215" s="17" t="str">
        <f>IF($B1215&gt;$C$1,"",p_4*$R1214)</f>
        <v/>
      </c>
      <c r="AG1215" s="17" t="str">
        <f>IF($B1215&gt;$C$1,"",p_5*$R1214)</f>
        <v/>
      </c>
      <c r="AH1215" s="18" t="str">
        <f t="shared" si="466"/>
        <v/>
      </c>
      <c r="AI1215" s="72"/>
      <c r="AJ1215" s="73"/>
      <c r="AK1215" s="73"/>
      <c r="AL1215" s="72"/>
      <c r="AM1215" s="73"/>
      <c r="AN1215" s="73">
        <f t="shared" si="467"/>
        <v>518</v>
      </c>
      <c r="AO1215" s="19" t="str">
        <f t="shared" ca="1" si="468"/>
        <v>-</v>
      </c>
      <c r="AP1215" s="17" t="str">
        <f t="shared" ca="1" si="469"/>
        <v>-</v>
      </c>
      <c r="AQ1215" s="17" t="str">
        <f t="shared" ca="1" si="470"/>
        <v>-</v>
      </c>
      <c r="AR1215" s="66" t="str">
        <f t="shared" ca="1" si="471"/>
        <v>-</v>
      </c>
    </row>
    <row r="1216" spans="1:44" s="1" customFormat="1" ht="12" x14ac:dyDescent="0.35">
      <c r="A1216" s="84"/>
      <c r="B1216" s="40" t="str">
        <f t="shared" si="451"/>
        <v/>
      </c>
      <c r="C1216" s="41" t="str">
        <f t="shared" si="452"/>
        <v/>
      </c>
      <c r="D1216" s="28">
        <f>'I Disease Parameters'!$E$6/(1000*365)</f>
        <v>2.4383561643835616E-5</v>
      </c>
      <c r="E1216" s="28">
        <f>'I Disease Parameters'!$E$7/(1000*365)</f>
        <v>1.3698630136986302E-5</v>
      </c>
      <c r="F1216" s="27">
        <f>(1-'I Disease Parameters'!$E$8)/'I Disease Parameters'!$E$10</f>
        <v>0.16200000000000001</v>
      </c>
      <c r="G1216" s="27">
        <f>'I Disease Parameters'!$E$8/'I Disease Parameters'!$E$11</f>
        <v>3.7999999999999999E-2</v>
      </c>
      <c r="H1216" s="27">
        <f>1/'I Disease Parameters'!$E$12</f>
        <v>0.05</v>
      </c>
      <c r="I1216" s="27">
        <f>'I Disease Parameters'!$E$9/'I Disease Parameters'!$E$14</f>
        <v>0</v>
      </c>
      <c r="J1216" s="82">
        <f t="shared" si="472"/>
        <v>2.9622548171950012</v>
      </c>
      <c r="K1216" s="60">
        <f t="shared" si="473"/>
        <v>0.96147505943347544</v>
      </c>
      <c r="L1216" s="30">
        <f t="shared" si="474"/>
        <v>0.98499999999999999</v>
      </c>
      <c r="M1216" s="27">
        <f>J1216/'I Disease Parameters'!$E$12</f>
        <v>0.14811274085975007</v>
      </c>
      <c r="N1216" s="27">
        <f>K1216/'I Disease Parameters'!$E$13</f>
        <v>4.8073752971673774E-2</v>
      </c>
      <c r="O1216" s="27">
        <f>L1216/'I Disease Parameters'!$E$13</f>
        <v>4.9250000000000002E-2</v>
      </c>
      <c r="P1216" s="27">
        <f>(1-L1216)/'I Disease Parameters'!$E$13</f>
        <v>7.5000000000000067E-4</v>
      </c>
      <c r="Q1216" s="19" t="str">
        <f t="shared" si="453"/>
        <v/>
      </c>
      <c r="R1216" s="17" t="str">
        <f t="shared" si="454"/>
        <v/>
      </c>
      <c r="S1216" s="17" t="str">
        <f t="shared" si="455"/>
        <v/>
      </c>
      <c r="T1216" s="17" t="str">
        <f t="shared" si="456"/>
        <v/>
      </c>
      <c r="U1216" s="17" t="str">
        <f t="shared" si="457"/>
        <v/>
      </c>
      <c r="V1216" s="17" t="str">
        <f t="shared" si="458"/>
        <v/>
      </c>
      <c r="W1216" s="17" t="str">
        <f t="shared" si="459"/>
        <v/>
      </c>
      <c r="X1216" s="18" t="str">
        <f t="shared" si="450"/>
        <v/>
      </c>
      <c r="Y1216" s="17" t="str">
        <f t="shared" si="460"/>
        <v/>
      </c>
      <c r="Z1216" s="17" t="str">
        <f t="shared" si="461"/>
        <v/>
      </c>
      <c r="AA1216" s="17" t="str">
        <f t="shared" si="462"/>
        <v/>
      </c>
      <c r="AB1216" s="17" t="str">
        <f t="shared" si="463"/>
        <v/>
      </c>
      <c r="AC1216" s="17" t="str">
        <f t="shared" si="464"/>
        <v/>
      </c>
      <c r="AD1216" s="18" t="str">
        <f t="shared" si="465"/>
        <v/>
      </c>
      <c r="AE1216" s="19" t="str">
        <f>IF($B1216&gt;$C$1,"",p_2*$Q1215*($S1215/$W1215)+p_3*$Q1215*($T1215/$W1215))</f>
        <v/>
      </c>
      <c r="AF1216" s="17" t="str">
        <f>IF($B1216&gt;$C$1,"",p_4*$R1215)</f>
        <v/>
      </c>
      <c r="AG1216" s="17" t="str">
        <f>IF($B1216&gt;$C$1,"",p_5*$R1215)</f>
        <v/>
      </c>
      <c r="AH1216" s="18" t="str">
        <f t="shared" si="466"/>
        <v/>
      </c>
      <c r="AI1216" s="72"/>
      <c r="AJ1216" s="73"/>
      <c r="AK1216" s="73"/>
      <c r="AL1216" s="72"/>
      <c r="AM1216" s="73"/>
      <c r="AN1216" s="73">
        <f t="shared" si="467"/>
        <v>518</v>
      </c>
      <c r="AO1216" s="19" t="str">
        <f t="shared" ca="1" si="468"/>
        <v>-</v>
      </c>
      <c r="AP1216" s="17" t="str">
        <f t="shared" ca="1" si="469"/>
        <v>-</v>
      </c>
      <c r="AQ1216" s="17" t="str">
        <f t="shared" ca="1" si="470"/>
        <v>-</v>
      </c>
      <c r="AR1216" s="66" t="str">
        <f t="shared" ca="1" si="471"/>
        <v>-</v>
      </c>
    </row>
    <row r="1217" spans="1:44" s="1" customFormat="1" ht="12" x14ac:dyDescent="0.35">
      <c r="A1217" s="84"/>
      <c r="B1217" s="40" t="str">
        <f t="shared" si="451"/>
        <v/>
      </c>
      <c r="C1217" s="41" t="str">
        <f t="shared" si="452"/>
        <v/>
      </c>
      <c r="D1217" s="28">
        <f>'I Disease Parameters'!$E$6/(1000*365)</f>
        <v>2.4383561643835616E-5</v>
      </c>
      <c r="E1217" s="28">
        <f>'I Disease Parameters'!$E$7/(1000*365)</f>
        <v>1.3698630136986302E-5</v>
      </c>
      <c r="F1217" s="27">
        <f>(1-'I Disease Parameters'!$E$8)/'I Disease Parameters'!$E$10</f>
        <v>0.16200000000000001</v>
      </c>
      <c r="G1217" s="27">
        <f>'I Disease Parameters'!$E$8/'I Disease Parameters'!$E$11</f>
        <v>3.7999999999999999E-2</v>
      </c>
      <c r="H1217" s="27">
        <f>1/'I Disease Parameters'!$E$12</f>
        <v>0.05</v>
      </c>
      <c r="I1217" s="27">
        <f>'I Disease Parameters'!$E$9/'I Disease Parameters'!$E$14</f>
        <v>0</v>
      </c>
      <c r="J1217" s="82">
        <f t="shared" si="472"/>
        <v>2.9622548171950012</v>
      </c>
      <c r="K1217" s="60">
        <f t="shared" si="473"/>
        <v>0.96147505943347544</v>
      </c>
      <c r="L1217" s="30">
        <f t="shared" si="474"/>
        <v>0.98499999999999999</v>
      </c>
      <c r="M1217" s="27">
        <f>J1217/'I Disease Parameters'!$E$12</f>
        <v>0.14811274085975007</v>
      </c>
      <c r="N1217" s="27">
        <f>K1217/'I Disease Parameters'!$E$13</f>
        <v>4.8073752971673774E-2</v>
      </c>
      <c r="O1217" s="27">
        <f>L1217/'I Disease Parameters'!$E$13</f>
        <v>4.9250000000000002E-2</v>
      </c>
      <c r="P1217" s="27">
        <f>(1-L1217)/'I Disease Parameters'!$E$13</f>
        <v>7.5000000000000067E-4</v>
      </c>
      <c r="Q1217" s="19" t="str">
        <f t="shared" si="453"/>
        <v/>
      </c>
      <c r="R1217" s="17" t="str">
        <f t="shared" si="454"/>
        <v/>
      </c>
      <c r="S1217" s="17" t="str">
        <f t="shared" si="455"/>
        <v/>
      </c>
      <c r="T1217" s="17" t="str">
        <f t="shared" si="456"/>
        <v/>
      </c>
      <c r="U1217" s="17" t="str">
        <f t="shared" si="457"/>
        <v/>
      </c>
      <c r="V1217" s="17" t="str">
        <f t="shared" si="458"/>
        <v/>
      </c>
      <c r="W1217" s="17" t="str">
        <f t="shared" si="459"/>
        <v/>
      </c>
      <c r="X1217" s="18" t="str">
        <f t="shared" si="450"/>
        <v/>
      </c>
      <c r="Y1217" s="17" t="str">
        <f t="shared" si="460"/>
        <v/>
      </c>
      <c r="Z1217" s="17" t="str">
        <f t="shared" si="461"/>
        <v/>
      </c>
      <c r="AA1217" s="17" t="str">
        <f t="shared" si="462"/>
        <v/>
      </c>
      <c r="AB1217" s="17" t="str">
        <f t="shared" si="463"/>
        <v/>
      </c>
      <c r="AC1217" s="17" t="str">
        <f t="shared" si="464"/>
        <v/>
      </c>
      <c r="AD1217" s="18" t="str">
        <f t="shared" si="465"/>
        <v/>
      </c>
      <c r="AE1217" s="19" t="str">
        <f>IF($B1217&gt;$C$1,"",p_2*$Q1216*($S1216/$W1216)+p_3*$Q1216*($T1216/$W1216))</f>
        <v/>
      </c>
      <c r="AF1217" s="17" t="str">
        <f>IF($B1217&gt;$C$1,"",p_4*$R1216)</f>
        <v/>
      </c>
      <c r="AG1217" s="17" t="str">
        <f>IF($B1217&gt;$C$1,"",p_5*$R1216)</f>
        <v/>
      </c>
      <c r="AH1217" s="18" t="str">
        <f t="shared" si="466"/>
        <v/>
      </c>
      <c r="AI1217" s="72"/>
      <c r="AJ1217" s="73"/>
      <c r="AK1217" s="73"/>
      <c r="AL1217" s="72"/>
      <c r="AM1217" s="73"/>
      <c r="AN1217" s="73">
        <f t="shared" si="467"/>
        <v>518</v>
      </c>
      <c r="AO1217" s="19" t="str">
        <f t="shared" ca="1" si="468"/>
        <v>-</v>
      </c>
      <c r="AP1217" s="17" t="str">
        <f t="shared" ca="1" si="469"/>
        <v>-</v>
      </c>
      <c r="AQ1217" s="17" t="str">
        <f t="shared" ca="1" si="470"/>
        <v>-</v>
      </c>
      <c r="AR1217" s="66" t="str">
        <f t="shared" ca="1" si="471"/>
        <v>-</v>
      </c>
    </row>
    <row r="1218" spans="1:44" s="1" customFormat="1" ht="12" x14ac:dyDescent="0.35">
      <c r="A1218" s="84"/>
      <c r="B1218" s="40" t="str">
        <f t="shared" si="451"/>
        <v/>
      </c>
      <c r="C1218" s="41" t="str">
        <f t="shared" si="452"/>
        <v/>
      </c>
      <c r="D1218" s="28">
        <f>'I Disease Parameters'!$E$6/(1000*365)</f>
        <v>2.4383561643835616E-5</v>
      </c>
      <c r="E1218" s="28">
        <f>'I Disease Parameters'!$E$7/(1000*365)</f>
        <v>1.3698630136986302E-5</v>
      </c>
      <c r="F1218" s="27">
        <f>(1-'I Disease Parameters'!$E$8)/'I Disease Parameters'!$E$10</f>
        <v>0.16200000000000001</v>
      </c>
      <c r="G1218" s="27">
        <f>'I Disease Parameters'!$E$8/'I Disease Parameters'!$E$11</f>
        <v>3.7999999999999999E-2</v>
      </c>
      <c r="H1218" s="27">
        <f>1/'I Disease Parameters'!$E$12</f>
        <v>0.05</v>
      </c>
      <c r="I1218" s="27">
        <f>'I Disease Parameters'!$E$9/'I Disease Parameters'!$E$14</f>
        <v>0</v>
      </c>
      <c r="J1218" s="82">
        <f t="shared" si="472"/>
        <v>2.9622548171950012</v>
      </c>
      <c r="K1218" s="60">
        <f t="shared" si="473"/>
        <v>0.96147505943347544</v>
      </c>
      <c r="L1218" s="30">
        <f t="shared" si="474"/>
        <v>0.98499999999999999</v>
      </c>
      <c r="M1218" s="27">
        <f>J1218/'I Disease Parameters'!$E$12</f>
        <v>0.14811274085975007</v>
      </c>
      <c r="N1218" s="27">
        <f>K1218/'I Disease Parameters'!$E$13</f>
        <v>4.8073752971673774E-2</v>
      </c>
      <c r="O1218" s="27">
        <f>L1218/'I Disease Parameters'!$E$13</f>
        <v>4.9250000000000002E-2</v>
      </c>
      <c r="P1218" s="27">
        <f>(1-L1218)/'I Disease Parameters'!$E$13</f>
        <v>7.5000000000000067E-4</v>
      </c>
      <c r="Q1218" s="19" t="str">
        <f t="shared" si="453"/>
        <v/>
      </c>
      <c r="R1218" s="17" t="str">
        <f t="shared" si="454"/>
        <v/>
      </c>
      <c r="S1218" s="17" t="str">
        <f t="shared" si="455"/>
        <v/>
      </c>
      <c r="T1218" s="17" t="str">
        <f t="shared" si="456"/>
        <v/>
      </c>
      <c r="U1218" s="17" t="str">
        <f t="shared" si="457"/>
        <v/>
      </c>
      <c r="V1218" s="17" t="str">
        <f t="shared" si="458"/>
        <v/>
      </c>
      <c r="W1218" s="17" t="str">
        <f t="shared" si="459"/>
        <v/>
      </c>
      <c r="X1218" s="18" t="str">
        <f t="shared" si="450"/>
        <v/>
      </c>
      <c r="Y1218" s="17" t="str">
        <f t="shared" si="460"/>
        <v/>
      </c>
      <c r="Z1218" s="17" t="str">
        <f t="shared" si="461"/>
        <v/>
      </c>
      <c r="AA1218" s="17" t="str">
        <f t="shared" si="462"/>
        <v/>
      </c>
      <c r="AB1218" s="17" t="str">
        <f t="shared" si="463"/>
        <v/>
      </c>
      <c r="AC1218" s="17" t="str">
        <f t="shared" si="464"/>
        <v/>
      </c>
      <c r="AD1218" s="18" t="str">
        <f t="shared" si="465"/>
        <v/>
      </c>
      <c r="AE1218" s="19" t="str">
        <f>IF($B1218&gt;$C$1,"",p_2*$Q1217*($S1217/$W1217)+p_3*$Q1217*($T1217/$W1217))</f>
        <v/>
      </c>
      <c r="AF1218" s="17" t="str">
        <f>IF($B1218&gt;$C$1,"",p_4*$R1217)</f>
        <v/>
      </c>
      <c r="AG1218" s="17" t="str">
        <f>IF($B1218&gt;$C$1,"",p_5*$R1217)</f>
        <v/>
      </c>
      <c r="AH1218" s="18" t="str">
        <f t="shared" si="466"/>
        <v/>
      </c>
      <c r="AI1218" s="72"/>
      <c r="AJ1218" s="73"/>
      <c r="AK1218" s="73"/>
      <c r="AL1218" s="72"/>
      <c r="AM1218" s="73"/>
      <c r="AN1218" s="73">
        <f t="shared" si="467"/>
        <v>518</v>
      </c>
      <c r="AO1218" s="19" t="str">
        <f t="shared" ca="1" si="468"/>
        <v>-</v>
      </c>
      <c r="AP1218" s="17" t="str">
        <f t="shared" ca="1" si="469"/>
        <v>-</v>
      </c>
      <c r="AQ1218" s="17" t="str">
        <f t="shared" ca="1" si="470"/>
        <v>-</v>
      </c>
      <c r="AR1218" s="66" t="str">
        <f t="shared" ca="1" si="471"/>
        <v>-</v>
      </c>
    </row>
    <row r="1219" spans="1:44" s="1" customFormat="1" ht="12" x14ac:dyDescent="0.35">
      <c r="A1219" s="84"/>
      <c r="B1219" s="40" t="str">
        <f t="shared" si="451"/>
        <v/>
      </c>
      <c r="C1219" s="41" t="str">
        <f t="shared" si="452"/>
        <v/>
      </c>
      <c r="D1219" s="28">
        <f>'I Disease Parameters'!$E$6/(1000*365)</f>
        <v>2.4383561643835616E-5</v>
      </c>
      <c r="E1219" s="28">
        <f>'I Disease Parameters'!$E$7/(1000*365)</f>
        <v>1.3698630136986302E-5</v>
      </c>
      <c r="F1219" s="27">
        <f>(1-'I Disease Parameters'!$E$8)/'I Disease Parameters'!$E$10</f>
        <v>0.16200000000000001</v>
      </c>
      <c r="G1219" s="27">
        <f>'I Disease Parameters'!$E$8/'I Disease Parameters'!$E$11</f>
        <v>3.7999999999999999E-2</v>
      </c>
      <c r="H1219" s="27">
        <f>1/'I Disease Parameters'!$E$12</f>
        <v>0.05</v>
      </c>
      <c r="I1219" s="27">
        <f>'I Disease Parameters'!$E$9/'I Disease Parameters'!$E$14</f>
        <v>0</v>
      </c>
      <c r="J1219" s="82">
        <f t="shared" si="472"/>
        <v>2.9622548171950012</v>
      </c>
      <c r="K1219" s="60">
        <f t="shared" si="473"/>
        <v>0.96147505943347544</v>
      </c>
      <c r="L1219" s="30">
        <f t="shared" si="474"/>
        <v>0.98499999999999999</v>
      </c>
      <c r="M1219" s="27">
        <f>J1219/'I Disease Parameters'!$E$12</f>
        <v>0.14811274085975007</v>
      </c>
      <c r="N1219" s="27">
        <f>K1219/'I Disease Parameters'!$E$13</f>
        <v>4.8073752971673774E-2</v>
      </c>
      <c r="O1219" s="27">
        <f>L1219/'I Disease Parameters'!$E$13</f>
        <v>4.9250000000000002E-2</v>
      </c>
      <c r="P1219" s="27">
        <f>(1-L1219)/'I Disease Parameters'!$E$13</f>
        <v>7.5000000000000067E-4</v>
      </c>
      <c r="Q1219" s="19" t="str">
        <f t="shared" si="453"/>
        <v/>
      </c>
      <c r="R1219" s="17" t="str">
        <f t="shared" si="454"/>
        <v/>
      </c>
      <c r="S1219" s="17" t="str">
        <f t="shared" si="455"/>
        <v/>
      </c>
      <c r="T1219" s="17" t="str">
        <f t="shared" si="456"/>
        <v/>
      </c>
      <c r="U1219" s="17" t="str">
        <f t="shared" si="457"/>
        <v/>
      </c>
      <c r="V1219" s="17" t="str">
        <f t="shared" si="458"/>
        <v/>
      </c>
      <c r="W1219" s="17" t="str">
        <f t="shared" si="459"/>
        <v/>
      </c>
      <c r="X1219" s="18" t="str">
        <f t="shared" si="450"/>
        <v/>
      </c>
      <c r="Y1219" s="17" t="str">
        <f t="shared" si="460"/>
        <v/>
      </c>
      <c r="Z1219" s="17" t="str">
        <f t="shared" si="461"/>
        <v/>
      </c>
      <c r="AA1219" s="17" t="str">
        <f t="shared" si="462"/>
        <v/>
      </c>
      <c r="AB1219" s="17" t="str">
        <f t="shared" si="463"/>
        <v/>
      </c>
      <c r="AC1219" s="17" t="str">
        <f t="shared" si="464"/>
        <v/>
      </c>
      <c r="AD1219" s="18" t="str">
        <f t="shared" si="465"/>
        <v/>
      </c>
      <c r="AE1219" s="19" t="str">
        <f>IF($B1219&gt;$C$1,"",p_2*$Q1218*($S1218/$W1218)+p_3*$Q1218*($T1218/$W1218))</f>
        <v/>
      </c>
      <c r="AF1219" s="17" t="str">
        <f>IF($B1219&gt;$C$1,"",p_4*$R1218)</f>
        <v/>
      </c>
      <c r="AG1219" s="17" t="str">
        <f>IF($B1219&gt;$C$1,"",p_5*$R1218)</f>
        <v/>
      </c>
      <c r="AH1219" s="18" t="str">
        <f t="shared" si="466"/>
        <v/>
      </c>
      <c r="AI1219" s="72"/>
      <c r="AJ1219" s="73"/>
      <c r="AK1219" s="73"/>
      <c r="AL1219" s="72"/>
      <c r="AM1219" s="73"/>
      <c r="AN1219" s="73">
        <f t="shared" si="467"/>
        <v>518</v>
      </c>
      <c r="AO1219" s="19" t="str">
        <f t="shared" ca="1" si="468"/>
        <v>-</v>
      </c>
      <c r="AP1219" s="17" t="str">
        <f t="shared" ca="1" si="469"/>
        <v>-</v>
      </c>
      <c r="AQ1219" s="17" t="str">
        <f t="shared" ca="1" si="470"/>
        <v>-</v>
      </c>
      <c r="AR1219" s="66" t="str">
        <f t="shared" ca="1" si="471"/>
        <v>-</v>
      </c>
    </row>
    <row r="1220" spans="1:44" s="1" customFormat="1" ht="12" x14ac:dyDescent="0.35">
      <c r="A1220" s="84"/>
      <c r="B1220" s="40" t="str">
        <f t="shared" si="451"/>
        <v/>
      </c>
      <c r="C1220" s="41" t="str">
        <f t="shared" si="452"/>
        <v/>
      </c>
      <c r="D1220" s="28">
        <f>'I Disease Parameters'!$E$6/(1000*365)</f>
        <v>2.4383561643835616E-5</v>
      </c>
      <c r="E1220" s="28">
        <f>'I Disease Parameters'!$E$7/(1000*365)</f>
        <v>1.3698630136986302E-5</v>
      </c>
      <c r="F1220" s="27">
        <f>(1-'I Disease Parameters'!$E$8)/'I Disease Parameters'!$E$10</f>
        <v>0.16200000000000001</v>
      </c>
      <c r="G1220" s="27">
        <f>'I Disease Parameters'!$E$8/'I Disease Parameters'!$E$11</f>
        <v>3.7999999999999999E-2</v>
      </c>
      <c r="H1220" s="27">
        <f>1/'I Disease Parameters'!$E$12</f>
        <v>0.05</v>
      </c>
      <c r="I1220" s="27">
        <f>'I Disease Parameters'!$E$9/'I Disease Parameters'!$E$14</f>
        <v>0</v>
      </c>
      <c r="J1220" s="82">
        <f t="shared" si="472"/>
        <v>2.9622548171950012</v>
      </c>
      <c r="K1220" s="60">
        <f t="shared" si="473"/>
        <v>0.96147505943347544</v>
      </c>
      <c r="L1220" s="30">
        <f t="shared" si="474"/>
        <v>0.98499999999999999</v>
      </c>
      <c r="M1220" s="27">
        <f>J1220/'I Disease Parameters'!$E$12</f>
        <v>0.14811274085975007</v>
      </c>
      <c r="N1220" s="27">
        <f>K1220/'I Disease Parameters'!$E$13</f>
        <v>4.8073752971673774E-2</v>
      </c>
      <c r="O1220" s="27">
        <f>L1220/'I Disease Parameters'!$E$13</f>
        <v>4.9250000000000002E-2</v>
      </c>
      <c r="P1220" s="27">
        <f>(1-L1220)/'I Disease Parameters'!$E$13</f>
        <v>7.5000000000000067E-4</v>
      </c>
      <c r="Q1220" s="19" t="str">
        <f t="shared" si="453"/>
        <v/>
      </c>
      <c r="R1220" s="17" t="str">
        <f t="shared" si="454"/>
        <v/>
      </c>
      <c r="S1220" s="17" t="str">
        <f t="shared" si="455"/>
        <v/>
      </c>
      <c r="T1220" s="17" t="str">
        <f t="shared" si="456"/>
        <v/>
      </c>
      <c r="U1220" s="17" t="str">
        <f t="shared" si="457"/>
        <v/>
      </c>
      <c r="V1220" s="17" t="str">
        <f t="shared" si="458"/>
        <v/>
      </c>
      <c r="W1220" s="17" t="str">
        <f t="shared" si="459"/>
        <v/>
      </c>
      <c r="X1220" s="18" t="str">
        <f t="shared" ref="X1220:X1283" si="475">IF($B1220&gt;$C$1,"",MAX(View_T_C))</f>
        <v/>
      </c>
      <c r="Y1220" s="17" t="str">
        <f t="shared" si="460"/>
        <v/>
      </c>
      <c r="Z1220" s="17" t="str">
        <f t="shared" si="461"/>
        <v/>
      </c>
      <c r="AA1220" s="17" t="str">
        <f t="shared" si="462"/>
        <v/>
      </c>
      <c r="AB1220" s="17" t="str">
        <f t="shared" si="463"/>
        <v/>
      </c>
      <c r="AC1220" s="17" t="str">
        <f t="shared" si="464"/>
        <v/>
      </c>
      <c r="AD1220" s="18" t="str">
        <f t="shared" si="465"/>
        <v/>
      </c>
      <c r="AE1220" s="19" t="str">
        <f>IF($B1220&gt;$C$1,"",p_2*$Q1219*($S1219/$W1219)+p_3*$Q1219*($T1219/$W1219))</f>
        <v/>
      </c>
      <c r="AF1220" s="17" t="str">
        <f>IF($B1220&gt;$C$1,"",p_4*$R1219)</f>
        <v/>
      </c>
      <c r="AG1220" s="17" t="str">
        <f>IF($B1220&gt;$C$1,"",p_5*$R1219)</f>
        <v/>
      </c>
      <c r="AH1220" s="18" t="str">
        <f t="shared" si="466"/>
        <v/>
      </c>
      <c r="AI1220" s="72"/>
      <c r="AJ1220" s="73"/>
      <c r="AK1220" s="73"/>
      <c r="AL1220" s="72"/>
      <c r="AM1220" s="73"/>
      <c r="AN1220" s="73">
        <f t="shared" si="467"/>
        <v>518</v>
      </c>
      <c r="AO1220" s="19" t="str">
        <f t="shared" ca="1" si="468"/>
        <v>-</v>
      </c>
      <c r="AP1220" s="17" t="str">
        <f t="shared" ca="1" si="469"/>
        <v>-</v>
      </c>
      <c r="AQ1220" s="17" t="str">
        <f t="shared" ca="1" si="470"/>
        <v>-</v>
      </c>
      <c r="AR1220" s="66" t="str">
        <f t="shared" ca="1" si="471"/>
        <v>-</v>
      </c>
    </row>
    <row r="1221" spans="1:44" s="1" customFormat="1" ht="12" x14ac:dyDescent="0.35">
      <c r="A1221" s="84"/>
      <c r="B1221" s="40" t="str">
        <f t="shared" ref="B1221:B1284" si="476">IF($B1220&gt;=$C$1,"",B1220+1)</f>
        <v/>
      </c>
      <c r="C1221" s="41" t="str">
        <f t="shared" ref="C1221:C1284" si="477">IF($B1221&gt;$C$1,"",C1220+1)</f>
        <v/>
      </c>
      <c r="D1221" s="28">
        <f>'I Disease Parameters'!$E$6/(1000*365)</f>
        <v>2.4383561643835616E-5</v>
      </c>
      <c r="E1221" s="28">
        <f>'I Disease Parameters'!$E$7/(1000*365)</f>
        <v>1.3698630136986302E-5</v>
      </c>
      <c r="F1221" s="27">
        <f>(1-'I Disease Parameters'!$E$8)/'I Disease Parameters'!$E$10</f>
        <v>0.16200000000000001</v>
      </c>
      <c r="G1221" s="27">
        <f>'I Disease Parameters'!$E$8/'I Disease Parameters'!$E$11</f>
        <v>3.7999999999999999E-2</v>
      </c>
      <c r="H1221" s="27">
        <f>1/'I Disease Parameters'!$E$12</f>
        <v>0.05</v>
      </c>
      <c r="I1221" s="27">
        <f>'I Disease Parameters'!$E$9/'I Disease Parameters'!$E$14</f>
        <v>0</v>
      </c>
      <c r="J1221" s="82">
        <f t="shared" si="472"/>
        <v>2.9622548171950012</v>
      </c>
      <c r="K1221" s="60">
        <f t="shared" si="473"/>
        <v>0.96147505943347544</v>
      </c>
      <c r="L1221" s="30">
        <f t="shared" si="474"/>
        <v>0.98499999999999999</v>
      </c>
      <c r="M1221" s="27">
        <f>J1221/'I Disease Parameters'!$E$12</f>
        <v>0.14811274085975007</v>
      </c>
      <c r="N1221" s="27">
        <f>K1221/'I Disease Parameters'!$E$13</f>
        <v>4.8073752971673774E-2</v>
      </c>
      <c r="O1221" s="27">
        <f>L1221/'I Disease Parameters'!$E$13</f>
        <v>4.9250000000000002E-2</v>
      </c>
      <c r="P1221" s="27">
        <f>(1-L1221)/'I Disease Parameters'!$E$13</f>
        <v>7.5000000000000067E-4</v>
      </c>
      <c r="Q1221" s="19" t="str">
        <f t="shared" ref="Q1221:Q1284" si="478">IF($B1221&gt;$C$1,"",Q1220+p_0*$W1220+p_9*$U1220-p_1*$Q1220-p_2*$Q1220*($S1220/$W1220)-p_3*$Q1220*($T1220/$W1220))</f>
        <v/>
      </c>
      <c r="R1221" s="17" t="str">
        <f t="shared" ref="R1221:R1284" si="479">IF($B1221&gt;$C$1,"",R1220+p_2*$Q1220*($S1220/$W1220)+p_3*$Q1220*($T1220/$W1220) - p_1*$R1220- p_4*$R1220 - p_5*$R1220+AI1220)</f>
        <v/>
      </c>
      <c r="S1221" s="17" t="str">
        <f t="shared" ref="S1221:S1284" si="480">IF($B1221&gt;$C$1,"",S1220+p_4*$R1220-p_1*$S1220-p_6*$S1220+AJ1220)</f>
        <v/>
      </c>
      <c r="T1221" s="17" t="str">
        <f t="shared" ref="T1221:T1284" si="481">IF($B1221&gt;$C$1,"",T1220+p_5*$R1220-p_1*$T1220-p_7*$T1220-p_8*$T1220+AK1220)</f>
        <v/>
      </c>
      <c r="U1221" s="17" t="str">
        <f t="shared" ref="U1221:U1284" si="482">IF($B1221&gt;$C$1,"",U1220+p_7*$T1220+p_6*$S1220-p_1*$U1220-p_9*$U1220)</f>
        <v/>
      </c>
      <c r="V1221" s="17" t="str">
        <f t="shared" ref="V1221:V1284" si="483">IF($B1221&gt;$C$1,"",V1220+p_8*$T1220)</f>
        <v/>
      </c>
      <c r="W1221" s="17" t="str">
        <f t="shared" ref="W1221:W1284" si="484">IF($B1221&gt;$C$1,"",SUM($Q1221:$U1221))</f>
        <v/>
      </c>
      <c r="X1221" s="18" t="str">
        <f t="shared" si="475"/>
        <v/>
      </c>
      <c r="Y1221" s="17" t="str">
        <f t="shared" ref="Y1221:Y1284" si="485">IF($B1221&gt;$C$1,"",Q1221-Q1220)</f>
        <v/>
      </c>
      <c r="Z1221" s="17" t="str">
        <f t="shared" ref="Z1221:Z1284" si="486">IF($B1221&gt;$C$1,"",R1221-R1220)</f>
        <v/>
      </c>
      <c r="AA1221" s="17" t="str">
        <f t="shared" ref="AA1221:AA1284" si="487">IF($B1221&gt;$C$1,"",S1221-S1220)</f>
        <v/>
      </c>
      <c r="AB1221" s="17" t="str">
        <f t="shared" ref="AB1221:AB1284" si="488">IF($B1221&gt;$C$1,"",T1221-T1220)</f>
        <v/>
      </c>
      <c r="AC1221" s="17" t="str">
        <f t="shared" ref="AC1221:AC1284" si="489">IF($B1221&gt;$C$1,"",U1221-U1220)</f>
        <v/>
      </c>
      <c r="AD1221" s="18" t="str">
        <f t="shared" ref="AD1221:AD1284" si="490">IF($B1221&gt;$C$1,"",V1221-V1220)</f>
        <v/>
      </c>
      <c r="AE1221" s="19" t="str">
        <f>IF($B1221&gt;$C$1,"",p_2*$Q1220*($S1220/$W1220)+p_3*$Q1220*($T1220/$W1220))</f>
        <v/>
      </c>
      <c r="AF1221" s="17" t="str">
        <f>IF($B1221&gt;$C$1,"",p_4*$R1220)</f>
        <v/>
      </c>
      <c r="AG1221" s="17" t="str">
        <f>IF($B1221&gt;$C$1,"",p_5*$R1220)</f>
        <v/>
      </c>
      <c r="AH1221" s="18" t="str">
        <f t="shared" si="466"/>
        <v/>
      </c>
      <c r="AI1221" s="72"/>
      <c r="AJ1221" s="73"/>
      <c r="AK1221" s="73"/>
      <c r="AL1221" s="72"/>
      <c r="AM1221" s="73"/>
      <c r="AN1221" s="73">
        <f t="shared" si="467"/>
        <v>518</v>
      </c>
      <c r="AO1221" s="19" t="str">
        <f t="shared" ca="1" si="468"/>
        <v>-</v>
      </c>
      <c r="AP1221" s="17" t="str">
        <f t="shared" ca="1" si="469"/>
        <v>-</v>
      </c>
      <c r="AQ1221" s="17" t="str">
        <f t="shared" ca="1" si="470"/>
        <v>-</v>
      </c>
      <c r="AR1221" s="66" t="str">
        <f t="shared" ca="1" si="471"/>
        <v>-</v>
      </c>
    </row>
    <row r="1222" spans="1:44" s="1" customFormat="1" ht="12" x14ac:dyDescent="0.35">
      <c r="A1222" s="84"/>
      <c r="B1222" s="40" t="str">
        <f t="shared" si="476"/>
        <v/>
      </c>
      <c r="C1222" s="41" t="str">
        <f t="shared" si="477"/>
        <v/>
      </c>
      <c r="D1222" s="28">
        <f>'I Disease Parameters'!$E$6/(1000*365)</f>
        <v>2.4383561643835616E-5</v>
      </c>
      <c r="E1222" s="28">
        <f>'I Disease Parameters'!$E$7/(1000*365)</f>
        <v>1.3698630136986302E-5</v>
      </c>
      <c r="F1222" s="27">
        <f>(1-'I Disease Parameters'!$E$8)/'I Disease Parameters'!$E$10</f>
        <v>0.16200000000000001</v>
      </c>
      <c r="G1222" s="27">
        <f>'I Disease Parameters'!$E$8/'I Disease Parameters'!$E$11</f>
        <v>3.7999999999999999E-2</v>
      </c>
      <c r="H1222" s="27">
        <f>1/'I Disease Parameters'!$E$12</f>
        <v>0.05</v>
      </c>
      <c r="I1222" s="27">
        <f>'I Disease Parameters'!$E$9/'I Disease Parameters'!$E$14</f>
        <v>0</v>
      </c>
      <c r="J1222" s="82">
        <f t="shared" si="472"/>
        <v>2.9622548171950012</v>
      </c>
      <c r="K1222" s="60">
        <f t="shared" si="473"/>
        <v>0.96147505943347544</v>
      </c>
      <c r="L1222" s="30">
        <f t="shared" si="474"/>
        <v>0.98499999999999999</v>
      </c>
      <c r="M1222" s="27">
        <f>J1222/'I Disease Parameters'!$E$12</f>
        <v>0.14811274085975007</v>
      </c>
      <c r="N1222" s="27">
        <f>K1222/'I Disease Parameters'!$E$13</f>
        <v>4.8073752971673774E-2</v>
      </c>
      <c r="O1222" s="27">
        <f>L1222/'I Disease Parameters'!$E$13</f>
        <v>4.9250000000000002E-2</v>
      </c>
      <c r="P1222" s="27">
        <f>(1-L1222)/'I Disease Parameters'!$E$13</f>
        <v>7.5000000000000067E-4</v>
      </c>
      <c r="Q1222" s="19" t="str">
        <f t="shared" si="478"/>
        <v/>
      </c>
      <c r="R1222" s="17" t="str">
        <f t="shared" si="479"/>
        <v/>
      </c>
      <c r="S1222" s="17" t="str">
        <f t="shared" si="480"/>
        <v/>
      </c>
      <c r="T1222" s="17" t="str">
        <f t="shared" si="481"/>
        <v/>
      </c>
      <c r="U1222" s="17" t="str">
        <f t="shared" si="482"/>
        <v/>
      </c>
      <c r="V1222" s="17" t="str">
        <f t="shared" si="483"/>
        <v/>
      </c>
      <c r="W1222" s="17" t="str">
        <f t="shared" si="484"/>
        <v/>
      </c>
      <c r="X1222" s="18" t="str">
        <f t="shared" si="475"/>
        <v/>
      </c>
      <c r="Y1222" s="17" t="str">
        <f t="shared" si="485"/>
        <v/>
      </c>
      <c r="Z1222" s="17" t="str">
        <f t="shared" si="486"/>
        <v/>
      </c>
      <c r="AA1222" s="17" t="str">
        <f t="shared" si="487"/>
        <v/>
      </c>
      <c r="AB1222" s="17" t="str">
        <f t="shared" si="488"/>
        <v/>
      </c>
      <c r="AC1222" s="17" t="str">
        <f t="shared" si="489"/>
        <v/>
      </c>
      <c r="AD1222" s="18" t="str">
        <f t="shared" si="490"/>
        <v/>
      </c>
      <c r="AE1222" s="19" t="str">
        <f>IF($B1222&gt;$C$1,"",p_2*$Q1221*($S1221/$W1221)+p_3*$Q1221*($T1221/$W1221))</f>
        <v/>
      </c>
      <c r="AF1222" s="17" t="str">
        <f>IF($B1222&gt;$C$1,"",p_4*$R1221)</f>
        <v/>
      </c>
      <c r="AG1222" s="17" t="str">
        <f>IF($B1222&gt;$C$1,"",p_5*$R1221)</f>
        <v/>
      </c>
      <c r="AH1222" s="18" t="str">
        <f t="shared" ref="AH1222:AH1285" si="491">IF($B1222&gt;$C$1,"",AG1222+AF1222)</f>
        <v/>
      </c>
      <c r="AI1222" s="72"/>
      <c r="AJ1222" s="73"/>
      <c r="AK1222" s="73"/>
      <c r="AL1222" s="72"/>
      <c r="AM1222" s="73"/>
      <c r="AN1222" s="73">
        <f t="shared" ref="AN1222:AN1285" si="492">AM1222+AN1221</f>
        <v>518</v>
      </c>
      <c r="AO1222" s="19" t="str">
        <f t="shared" ref="AO1222:AO1285" ca="1" si="493">IF($C1222&gt;=TODAY(),"-",(AL1222-AD1222)^2)</f>
        <v>-</v>
      </c>
      <c r="AP1222" s="17" t="str">
        <f t="shared" ref="AP1222:AP1285" ca="1" si="494">IF($C1222&gt;=TODAY(),"-",(AM1222-AH1222)^2)</f>
        <v>-</v>
      </c>
      <c r="AQ1222" s="17" t="str">
        <f t="shared" ref="AQ1222:AQ1285" ca="1" si="495">IF($C1222&gt;=TODAY(),"-",AO1222*$AO$2+AP1222*$AP$2)</f>
        <v>-</v>
      </c>
      <c r="AR1222" s="66" t="str">
        <f t="shared" ref="AR1222:AR1285" ca="1" si="496">IF($C1222&gt;=TODAY(),"-",($AR$2)^((TODAY()-C1222-1)))</f>
        <v>-</v>
      </c>
    </row>
    <row r="1223" spans="1:44" s="1" customFormat="1" ht="12" x14ac:dyDescent="0.35">
      <c r="A1223" s="84"/>
      <c r="B1223" s="40" t="str">
        <f t="shared" si="476"/>
        <v/>
      </c>
      <c r="C1223" s="41" t="str">
        <f t="shared" si="477"/>
        <v/>
      </c>
      <c r="D1223" s="28">
        <f>'I Disease Parameters'!$E$6/(1000*365)</f>
        <v>2.4383561643835616E-5</v>
      </c>
      <c r="E1223" s="28">
        <f>'I Disease Parameters'!$E$7/(1000*365)</f>
        <v>1.3698630136986302E-5</v>
      </c>
      <c r="F1223" s="27">
        <f>(1-'I Disease Parameters'!$E$8)/'I Disease Parameters'!$E$10</f>
        <v>0.16200000000000001</v>
      </c>
      <c r="G1223" s="27">
        <f>'I Disease Parameters'!$E$8/'I Disease Parameters'!$E$11</f>
        <v>3.7999999999999999E-2</v>
      </c>
      <c r="H1223" s="27">
        <f>1/'I Disease Parameters'!$E$12</f>
        <v>0.05</v>
      </c>
      <c r="I1223" s="27">
        <f>'I Disease Parameters'!$E$9/'I Disease Parameters'!$E$14</f>
        <v>0</v>
      </c>
      <c r="J1223" s="82">
        <f t="shared" ref="J1223:J1286" si="497">J1222</f>
        <v>2.9622548171950012</v>
      </c>
      <c r="K1223" s="60">
        <f t="shared" ref="K1223:K1286" si="498">K1222</f>
        <v>0.96147505943347544</v>
      </c>
      <c r="L1223" s="30">
        <f t="shared" ref="L1223:L1286" si="499">L1222</f>
        <v>0.98499999999999999</v>
      </c>
      <c r="M1223" s="27">
        <f>J1223/'I Disease Parameters'!$E$12</f>
        <v>0.14811274085975007</v>
      </c>
      <c r="N1223" s="27">
        <f>K1223/'I Disease Parameters'!$E$13</f>
        <v>4.8073752971673774E-2</v>
      </c>
      <c r="O1223" s="27">
        <f>L1223/'I Disease Parameters'!$E$13</f>
        <v>4.9250000000000002E-2</v>
      </c>
      <c r="P1223" s="27">
        <f>(1-L1223)/'I Disease Parameters'!$E$13</f>
        <v>7.5000000000000067E-4</v>
      </c>
      <c r="Q1223" s="19" t="str">
        <f t="shared" si="478"/>
        <v/>
      </c>
      <c r="R1223" s="17" t="str">
        <f t="shared" si="479"/>
        <v/>
      </c>
      <c r="S1223" s="17" t="str">
        <f t="shared" si="480"/>
        <v/>
      </c>
      <c r="T1223" s="17" t="str">
        <f t="shared" si="481"/>
        <v/>
      </c>
      <c r="U1223" s="17" t="str">
        <f t="shared" si="482"/>
        <v/>
      </c>
      <c r="V1223" s="17" t="str">
        <f t="shared" si="483"/>
        <v/>
      </c>
      <c r="W1223" s="17" t="str">
        <f t="shared" si="484"/>
        <v/>
      </c>
      <c r="X1223" s="18" t="str">
        <f t="shared" si="475"/>
        <v/>
      </c>
      <c r="Y1223" s="17" t="str">
        <f t="shared" si="485"/>
        <v/>
      </c>
      <c r="Z1223" s="17" t="str">
        <f t="shared" si="486"/>
        <v/>
      </c>
      <c r="AA1223" s="17" t="str">
        <f t="shared" si="487"/>
        <v/>
      </c>
      <c r="AB1223" s="17" t="str">
        <f t="shared" si="488"/>
        <v/>
      </c>
      <c r="AC1223" s="17" t="str">
        <f t="shared" si="489"/>
        <v/>
      </c>
      <c r="AD1223" s="18" t="str">
        <f t="shared" si="490"/>
        <v/>
      </c>
      <c r="AE1223" s="19" t="str">
        <f>IF($B1223&gt;$C$1,"",p_2*$Q1222*($S1222/$W1222)+p_3*$Q1222*($T1222/$W1222))</f>
        <v/>
      </c>
      <c r="AF1223" s="17" t="str">
        <f>IF($B1223&gt;$C$1,"",p_4*$R1222)</f>
        <v/>
      </c>
      <c r="AG1223" s="17" t="str">
        <f>IF($B1223&gt;$C$1,"",p_5*$R1222)</f>
        <v/>
      </c>
      <c r="AH1223" s="18" t="str">
        <f t="shared" si="491"/>
        <v/>
      </c>
      <c r="AI1223" s="72"/>
      <c r="AJ1223" s="73"/>
      <c r="AK1223" s="73"/>
      <c r="AL1223" s="72"/>
      <c r="AM1223" s="73"/>
      <c r="AN1223" s="73">
        <f t="shared" si="492"/>
        <v>518</v>
      </c>
      <c r="AO1223" s="19" t="str">
        <f t="shared" ca="1" si="493"/>
        <v>-</v>
      </c>
      <c r="AP1223" s="17" t="str">
        <f t="shared" ca="1" si="494"/>
        <v>-</v>
      </c>
      <c r="AQ1223" s="17" t="str">
        <f t="shared" ca="1" si="495"/>
        <v>-</v>
      </c>
      <c r="AR1223" s="66" t="str">
        <f t="shared" ca="1" si="496"/>
        <v>-</v>
      </c>
    </row>
    <row r="1224" spans="1:44" s="1" customFormat="1" ht="12" x14ac:dyDescent="0.35">
      <c r="A1224" s="84"/>
      <c r="B1224" s="40" t="str">
        <f t="shared" si="476"/>
        <v/>
      </c>
      <c r="C1224" s="41" t="str">
        <f t="shared" si="477"/>
        <v/>
      </c>
      <c r="D1224" s="28">
        <f>'I Disease Parameters'!$E$6/(1000*365)</f>
        <v>2.4383561643835616E-5</v>
      </c>
      <c r="E1224" s="28">
        <f>'I Disease Parameters'!$E$7/(1000*365)</f>
        <v>1.3698630136986302E-5</v>
      </c>
      <c r="F1224" s="27">
        <f>(1-'I Disease Parameters'!$E$8)/'I Disease Parameters'!$E$10</f>
        <v>0.16200000000000001</v>
      </c>
      <c r="G1224" s="27">
        <f>'I Disease Parameters'!$E$8/'I Disease Parameters'!$E$11</f>
        <v>3.7999999999999999E-2</v>
      </c>
      <c r="H1224" s="27">
        <f>1/'I Disease Parameters'!$E$12</f>
        <v>0.05</v>
      </c>
      <c r="I1224" s="27">
        <f>'I Disease Parameters'!$E$9/'I Disease Parameters'!$E$14</f>
        <v>0</v>
      </c>
      <c r="J1224" s="82">
        <f t="shared" si="497"/>
        <v>2.9622548171950012</v>
      </c>
      <c r="K1224" s="60">
        <f t="shared" si="498"/>
        <v>0.96147505943347544</v>
      </c>
      <c r="L1224" s="30">
        <f t="shared" si="499"/>
        <v>0.98499999999999999</v>
      </c>
      <c r="M1224" s="27">
        <f>J1224/'I Disease Parameters'!$E$12</f>
        <v>0.14811274085975007</v>
      </c>
      <c r="N1224" s="27">
        <f>K1224/'I Disease Parameters'!$E$13</f>
        <v>4.8073752971673774E-2</v>
      </c>
      <c r="O1224" s="27">
        <f>L1224/'I Disease Parameters'!$E$13</f>
        <v>4.9250000000000002E-2</v>
      </c>
      <c r="P1224" s="27">
        <f>(1-L1224)/'I Disease Parameters'!$E$13</f>
        <v>7.5000000000000067E-4</v>
      </c>
      <c r="Q1224" s="19" t="str">
        <f t="shared" si="478"/>
        <v/>
      </c>
      <c r="R1224" s="17" t="str">
        <f t="shared" si="479"/>
        <v/>
      </c>
      <c r="S1224" s="17" t="str">
        <f t="shared" si="480"/>
        <v/>
      </c>
      <c r="T1224" s="17" t="str">
        <f t="shared" si="481"/>
        <v/>
      </c>
      <c r="U1224" s="17" t="str">
        <f t="shared" si="482"/>
        <v/>
      </c>
      <c r="V1224" s="17" t="str">
        <f t="shared" si="483"/>
        <v/>
      </c>
      <c r="W1224" s="17" t="str">
        <f t="shared" si="484"/>
        <v/>
      </c>
      <c r="X1224" s="18" t="str">
        <f t="shared" si="475"/>
        <v/>
      </c>
      <c r="Y1224" s="17" t="str">
        <f t="shared" si="485"/>
        <v/>
      </c>
      <c r="Z1224" s="17" t="str">
        <f t="shared" si="486"/>
        <v/>
      </c>
      <c r="AA1224" s="17" t="str">
        <f t="shared" si="487"/>
        <v/>
      </c>
      <c r="AB1224" s="17" t="str">
        <f t="shared" si="488"/>
        <v/>
      </c>
      <c r="AC1224" s="17" t="str">
        <f t="shared" si="489"/>
        <v/>
      </c>
      <c r="AD1224" s="18" t="str">
        <f t="shared" si="490"/>
        <v/>
      </c>
      <c r="AE1224" s="19" t="str">
        <f>IF($B1224&gt;$C$1,"",p_2*$Q1223*($S1223/$W1223)+p_3*$Q1223*($T1223/$W1223))</f>
        <v/>
      </c>
      <c r="AF1224" s="17" t="str">
        <f>IF($B1224&gt;$C$1,"",p_4*$R1223)</f>
        <v/>
      </c>
      <c r="AG1224" s="17" t="str">
        <f>IF($B1224&gt;$C$1,"",p_5*$R1223)</f>
        <v/>
      </c>
      <c r="AH1224" s="18" t="str">
        <f t="shared" si="491"/>
        <v/>
      </c>
      <c r="AI1224" s="72"/>
      <c r="AJ1224" s="73"/>
      <c r="AK1224" s="73"/>
      <c r="AL1224" s="72"/>
      <c r="AM1224" s="73"/>
      <c r="AN1224" s="73">
        <f t="shared" si="492"/>
        <v>518</v>
      </c>
      <c r="AO1224" s="19" t="str">
        <f t="shared" ca="1" si="493"/>
        <v>-</v>
      </c>
      <c r="AP1224" s="17" t="str">
        <f t="shared" ca="1" si="494"/>
        <v>-</v>
      </c>
      <c r="AQ1224" s="17" t="str">
        <f t="shared" ca="1" si="495"/>
        <v>-</v>
      </c>
      <c r="AR1224" s="66" t="str">
        <f t="shared" ca="1" si="496"/>
        <v>-</v>
      </c>
    </row>
    <row r="1225" spans="1:44" s="1" customFormat="1" ht="12" x14ac:dyDescent="0.35">
      <c r="A1225" s="84"/>
      <c r="B1225" s="40" t="str">
        <f t="shared" si="476"/>
        <v/>
      </c>
      <c r="C1225" s="41" t="str">
        <f t="shared" si="477"/>
        <v/>
      </c>
      <c r="D1225" s="28">
        <f>'I Disease Parameters'!$E$6/(1000*365)</f>
        <v>2.4383561643835616E-5</v>
      </c>
      <c r="E1225" s="28">
        <f>'I Disease Parameters'!$E$7/(1000*365)</f>
        <v>1.3698630136986302E-5</v>
      </c>
      <c r="F1225" s="27">
        <f>(1-'I Disease Parameters'!$E$8)/'I Disease Parameters'!$E$10</f>
        <v>0.16200000000000001</v>
      </c>
      <c r="G1225" s="27">
        <f>'I Disease Parameters'!$E$8/'I Disease Parameters'!$E$11</f>
        <v>3.7999999999999999E-2</v>
      </c>
      <c r="H1225" s="27">
        <f>1/'I Disease Parameters'!$E$12</f>
        <v>0.05</v>
      </c>
      <c r="I1225" s="27">
        <f>'I Disease Parameters'!$E$9/'I Disease Parameters'!$E$14</f>
        <v>0</v>
      </c>
      <c r="J1225" s="82">
        <f t="shared" si="497"/>
        <v>2.9622548171950012</v>
      </c>
      <c r="K1225" s="60">
        <f t="shared" si="498"/>
        <v>0.96147505943347544</v>
      </c>
      <c r="L1225" s="30">
        <f t="shared" si="499"/>
        <v>0.98499999999999999</v>
      </c>
      <c r="M1225" s="27">
        <f>J1225/'I Disease Parameters'!$E$12</f>
        <v>0.14811274085975007</v>
      </c>
      <c r="N1225" s="27">
        <f>K1225/'I Disease Parameters'!$E$13</f>
        <v>4.8073752971673774E-2</v>
      </c>
      <c r="O1225" s="27">
        <f>L1225/'I Disease Parameters'!$E$13</f>
        <v>4.9250000000000002E-2</v>
      </c>
      <c r="P1225" s="27">
        <f>(1-L1225)/'I Disease Parameters'!$E$13</f>
        <v>7.5000000000000067E-4</v>
      </c>
      <c r="Q1225" s="19" t="str">
        <f t="shared" si="478"/>
        <v/>
      </c>
      <c r="R1225" s="17" t="str">
        <f t="shared" si="479"/>
        <v/>
      </c>
      <c r="S1225" s="17" t="str">
        <f t="shared" si="480"/>
        <v/>
      </c>
      <c r="T1225" s="17" t="str">
        <f t="shared" si="481"/>
        <v/>
      </c>
      <c r="U1225" s="17" t="str">
        <f t="shared" si="482"/>
        <v/>
      </c>
      <c r="V1225" s="17" t="str">
        <f t="shared" si="483"/>
        <v/>
      </c>
      <c r="W1225" s="17" t="str">
        <f t="shared" si="484"/>
        <v/>
      </c>
      <c r="X1225" s="18" t="str">
        <f t="shared" si="475"/>
        <v/>
      </c>
      <c r="Y1225" s="17" t="str">
        <f t="shared" si="485"/>
        <v/>
      </c>
      <c r="Z1225" s="17" t="str">
        <f t="shared" si="486"/>
        <v/>
      </c>
      <c r="AA1225" s="17" t="str">
        <f t="shared" si="487"/>
        <v/>
      </c>
      <c r="AB1225" s="17" t="str">
        <f t="shared" si="488"/>
        <v/>
      </c>
      <c r="AC1225" s="17" t="str">
        <f t="shared" si="489"/>
        <v/>
      </c>
      <c r="AD1225" s="18" t="str">
        <f t="shared" si="490"/>
        <v/>
      </c>
      <c r="AE1225" s="19" t="str">
        <f>IF($B1225&gt;$C$1,"",p_2*$Q1224*($S1224/$W1224)+p_3*$Q1224*($T1224/$W1224))</f>
        <v/>
      </c>
      <c r="AF1225" s="17" t="str">
        <f>IF($B1225&gt;$C$1,"",p_4*$R1224)</f>
        <v/>
      </c>
      <c r="AG1225" s="17" t="str">
        <f>IF($B1225&gt;$C$1,"",p_5*$R1224)</f>
        <v/>
      </c>
      <c r="AH1225" s="18" t="str">
        <f t="shared" si="491"/>
        <v/>
      </c>
      <c r="AI1225" s="72"/>
      <c r="AJ1225" s="73"/>
      <c r="AK1225" s="73"/>
      <c r="AL1225" s="72"/>
      <c r="AM1225" s="73"/>
      <c r="AN1225" s="73">
        <f t="shared" si="492"/>
        <v>518</v>
      </c>
      <c r="AO1225" s="19" t="str">
        <f t="shared" ca="1" si="493"/>
        <v>-</v>
      </c>
      <c r="AP1225" s="17" t="str">
        <f t="shared" ca="1" si="494"/>
        <v>-</v>
      </c>
      <c r="AQ1225" s="17" t="str">
        <f t="shared" ca="1" si="495"/>
        <v>-</v>
      </c>
      <c r="AR1225" s="66" t="str">
        <f t="shared" ca="1" si="496"/>
        <v>-</v>
      </c>
    </row>
    <row r="1226" spans="1:44" s="1" customFormat="1" ht="12" x14ac:dyDescent="0.35">
      <c r="A1226" s="84"/>
      <c r="B1226" s="40" t="str">
        <f t="shared" si="476"/>
        <v/>
      </c>
      <c r="C1226" s="41" t="str">
        <f t="shared" si="477"/>
        <v/>
      </c>
      <c r="D1226" s="28">
        <f>'I Disease Parameters'!$E$6/(1000*365)</f>
        <v>2.4383561643835616E-5</v>
      </c>
      <c r="E1226" s="28">
        <f>'I Disease Parameters'!$E$7/(1000*365)</f>
        <v>1.3698630136986302E-5</v>
      </c>
      <c r="F1226" s="27">
        <f>(1-'I Disease Parameters'!$E$8)/'I Disease Parameters'!$E$10</f>
        <v>0.16200000000000001</v>
      </c>
      <c r="G1226" s="27">
        <f>'I Disease Parameters'!$E$8/'I Disease Parameters'!$E$11</f>
        <v>3.7999999999999999E-2</v>
      </c>
      <c r="H1226" s="27">
        <f>1/'I Disease Parameters'!$E$12</f>
        <v>0.05</v>
      </c>
      <c r="I1226" s="27">
        <f>'I Disease Parameters'!$E$9/'I Disease Parameters'!$E$14</f>
        <v>0</v>
      </c>
      <c r="J1226" s="82">
        <f t="shared" si="497"/>
        <v>2.9622548171950012</v>
      </c>
      <c r="K1226" s="60">
        <f t="shared" si="498"/>
        <v>0.96147505943347544</v>
      </c>
      <c r="L1226" s="30">
        <f t="shared" si="499"/>
        <v>0.98499999999999999</v>
      </c>
      <c r="M1226" s="27">
        <f>J1226/'I Disease Parameters'!$E$12</f>
        <v>0.14811274085975007</v>
      </c>
      <c r="N1226" s="27">
        <f>K1226/'I Disease Parameters'!$E$13</f>
        <v>4.8073752971673774E-2</v>
      </c>
      <c r="O1226" s="27">
        <f>L1226/'I Disease Parameters'!$E$13</f>
        <v>4.9250000000000002E-2</v>
      </c>
      <c r="P1226" s="27">
        <f>(1-L1226)/'I Disease Parameters'!$E$13</f>
        <v>7.5000000000000067E-4</v>
      </c>
      <c r="Q1226" s="19" t="str">
        <f t="shared" si="478"/>
        <v/>
      </c>
      <c r="R1226" s="17" t="str">
        <f t="shared" si="479"/>
        <v/>
      </c>
      <c r="S1226" s="17" t="str">
        <f t="shared" si="480"/>
        <v/>
      </c>
      <c r="T1226" s="17" t="str">
        <f t="shared" si="481"/>
        <v/>
      </c>
      <c r="U1226" s="17" t="str">
        <f t="shared" si="482"/>
        <v/>
      </c>
      <c r="V1226" s="17" t="str">
        <f t="shared" si="483"/>
        <v/>
      </c>
      <c r="W1226" s="17" t="str">
        <f t="shared" si="484"/>
        <v/>
      </c>
      <c r="X1226" s="18" t="str">
        <f t="shared" si="475"/>
        <v/>
      </c>
      <c r="Y1226" s="17" t="str">
        <f t="shared" si="485"/>
        <v/>
      </c>
      <c r="Z1226" s="17" t="str">
        <f t="shared" si="486"/>
        <v/>
      </c>
      <c r="AA1226" s="17" t="str">
        <f t="shared" si="487"/>
        <v/>
      </c>
      <c r="AB1226" s="17" t="str">
        <f t="shared" si="488"/>
        <v/>
      </c>
      <c r="AC1226" s="17" t="str">
        <f t="shared" si="489"/>
        <v/>
      </c>
      <c r="AD1226" s="18" t="str">
        <f t="shared" si="490"/>
        <v/>
      </c>
      <c r="AE1226" s="19" t="str">
        <f>IF($B1226&gt;$C$1,"",p_2*$Q1225*($S1225/$W1225)+p_3*$Q1225*($T1225/$W1225))</f>
        <v/>
      </c>
      <c r="AF1226" s="17" t="str">
        <f>IF($B1226&gt;$C$1,"",p_4*$R1225)</f>
        <v/>
      </c>
      <c r="AG1226" s="17" t="str">
        <f>IF($B1226&gt;$C$1,"",p_5*$R1225)</f>
        <v/>
      </c>
      <c r="AH1226" s="18" t="str">
        <f t="shared" si="491"/>
        <v/>
      </c>
      <c r="AI1226" s="72"/>
      <c r="AJ1226" s="73"/>
      <c r="AK1226" s="73"/>
      <c r="AL1226" s="72"/>
      <c r="AM1226" s="73"/>
      <c r="AN1226" s="73">
        <f t="shared" si="492"/>
        <v>518</v>
      </c>
      <c r="AO1226" s="19" t="str">
        <f t="shared" ca="1" si="493"/>
        <v>-</v>
      </c>
      <c r="AP1226" s="17" t="str">
        <f t="shared" ca="1" si="494"/>
        <v>-</v>
      </c>
      <c r="AQ1226" s="17" t="str">
        <f t="shared" ca="1" si="495"/>
        <v>-</v>
      </c>
      <c r="AR1226" s="66" t="str">
        <f t="shared" ca="1" si="496"/>
        <v>-</v>
      </c>
    </row>
    <row r="1227" spans="1:44" s="1" customFormat="1" ht="12" x14ac:dyDescent="0.35">
      <c r="A1227" s="84"/>
      <c r="B1227" s="40" t="str">
        <f t="shared" si="476"/>
        <v/>
      </c>
      <c r="C1227" s="41" t="str">
        <f t="shared" si="477"/>
        <v/>
      </c>
      <c r="D1227" s="28">
        <f>'I Disease Parameters'!$E$6/(1000*365)</f>
        <v>2.4383561643835616E-5</v>
      </c>
      <c r="E1227" s="28">
        <f>'I Disease Parameters'!$E$7/(1000*365)</f>
        <v>1.3698630136986302E-5</v>
      </c>
      <c r="F1227" s="27">
        <f>(1-'I Disease Parameters'!$E$8)/'I Disease Parameters'!$E$10</f>
        <v>0.16200000000000001</v>
      </c>
      <c r="G1227" s="27">
        <f>'I Disease Parameters'!$E$8/'I Disease Parameters'!$E$11</f>
        <v>3.7999999999999999E-2</v>
      </c>
      <c r="H1227" s="27">
        <f>1/'I Disease Parameters'!$E$12</f>
        <v>0.05</v>
      </c>
      <c r="I1227" s="27">
        <f>'I Disease Parameters'!$E$9/'I Disease Parameters'!$E$14</f>
        <v>0</v>
      </c>
      <c r="J1227" s="82">
        <f t="shared" si="497"/>
        <v>2.9622548171950012</v>
      </c>
      <c r="K1227" s="60">
        <f t="shared" si="498"/>
        <v>0.96147505943347544</v>
      </c>
      <c r="L1227" s="30">
        <f t="shared" si="499"/>
        <v>0.98499999999999999</v>
      </c>
      <c r="M1227" s="27">
        <f>J1227/'I Disease Parameters'!$E$12</f>
        <v>0.14811274085975007</v>
      </c>
      <c r="N1227" s="27">
        <f>K1227/'I Disease Parameters'!$E$13</f>
        <v>4.8073752971673774E-2</v>
      </c>
      <c r="O1227" s="27">
        <f>L1227/'I Disease Parameters'!$E$13</f>
        <v>4.9250000000000002E-2</v>
      </c>
      <c r="P1227" s="27">
        <f>(1-L1227)/'I Disease Parameters'!$E$13</f>
        <v>7.5000000000000067E-4</v>
      </c>
      <c r="Q1227" s="19" t="str">
        <f t="shared" si="478"/>
        <v/>
      </c>
      <c r="R1227" s="17" t="str">
        <f t="shared" si="479"/>
        <v/>
      </c>
      <c r="S1227" s="17" t="str">
        <f t="shared" si="480"/>
        <v/>
      </c>
      <c r="T1227" s="17" t="str">
        <f t="shared" si="481"/>
        <v/>
      </c>
      <c r="U1227" s="17" t="str">
        <f t="shared" si="482"/>
        <v/>
      </c>
      <c r="V1227" s="17" t="str">
        <f t="shared" si="483"/>
        <v/>
      </c>
      <c r="W1227" s="17" t="str">
        <f t="shared" si="484"/>
        <v/>
      </c>
      <c r="X1227" s="18" t="str">
        <f t="shared" si="475"/>
        <v/>
      </c>
      <c r="Y1227" s="17" t="str">
        <f t="shared" si="485"/>
        <v/>
      </c>
      <c r="Z1227" s="17" t="str">
        <f t="shared" si="486"/>
        <v/>
      </c>
      <c r="AA1227" s="17" t="str">
        <f t="shared" si="487"/>
        <v/>
      </c>
      <c r="AB1227" s="17" t="str">
        <f t="shared" si="488"/>
        <v/>
      </c>
      <c r="AC1227" s="17" t="str">
        <f t="shared" si="489"/>
        <v/>
      </c>
      <c r="AD1227" s="18" t="str">
        <f t="shared" si="490"/>
        <v/>
      </c>
      <c r="AE1227" s="19" t="str">
        <f>IF($B1227&gt;$C$1,"",p_2*$Q1226*($S1226/$W1226)+p_3*$Q1226*($T1226/$W1226))</f>
        <v/>
      </c>
      <c r="AF1227" s="17" t="str">
        <f>IF($B1227&gt;$C$1,"",p_4*$R1226)</f>
        <v/>
      </c>
      <c r="AG1227" s="17" t="str">
        <f>IF($B1227&gt;$C$1,"",p_5*$R1226)</f>
        <v/>
      </c>
      <c r="AH1227" s="18" t="str">
        <f t="shared" si="491"/>
        <v/>
      </c>
      <c r="AI1227" s="72"/>
      <c r="AJ1227" s="73"/>
      <c r="AK1227" s="73"/>
      <c r="AL1227" s="72"/>
      <c r="AM1227" s="73"/>
      <c r="AN1227" s="73">
        <f t="shared" si="492"/>
        <v>518</v>
      </c>
      <c r="AO1227" s="19" t="str">
        <f t="shared" ca="1" si="493"/>
        <v>-</v>
      </c>
      <c r="AP1227" s="17" t="str">
        <f t="shared" ca="1" si="494"/>
        <v>-</v>
      </c>
      <c r="AQ1227" s="17" t="str">
        <f t="shared" ca="1" si="495"/>
        <v>-</v>
      </c>
      <c r="AR1227" s="66" t="str">
        <f t="shared" ca="1" si="496"/>
        <v>-</v>
      </c>
    </row>
    <row r="1228" spans="1:44" s="1" customFormat="1" ht="12" x14ac:dyDescent="0.35">
      <c r="A1228" s="84"/>
      <c r="B1228" s="40" t="str">
        <f t="shared" si="476"/>
        <v/>
      </c>
      <c r="C1228" s="41" t="str">
        <f t="shared" si="477"/>
        <v/>
      </c>
      <c r="D1228" s="28">
        <f>'I Disease Parameters'!$E$6/(1000*365)</f>
        <v>2.4383561643835616E-5</v>
      </c>
      <c r="E1228" s="28">
        <f>'I Disease Parameters'!$E$7/(1000*365)</f>
        <v>1.3698630136986302E-5</v>
      </c>
      <c r="F1228" s="27">
        <f>(1-'I Disease Parameters'!$E$8)/'I Disease Parameters'!$E$10</f>
        <v>0.16200000000000001</v>
      </c>
      <c r="G1228" s="27">
        <f>'I Disease Parameters'!$E$8/'I Disease Parameters'!$E$11</f>
        <v>3.7999999999999999E-2</v>
      </c>
      <c r="H1228" s="27">
        <f>1/'I Disease Parameters'!$E$12</f>
        <v>0.05</v>
      </c>
      <c r="I1228" s="27">
        <f>'I Disease Parameters'!$E$9/'I Disease Parameters'!$E$14</f>
        <v>0</v>
      </c>
      <c r="J1228" s="82">
        <f t="shared" si="497"/>
        <v>2.9622548171950012</v>
      </c>
      <c r="K1228" s="60">
        <f t="shared" si="498"/>
        <v>0.96147505943347544</v>
      </c>
      <c r="L1228" s="30">
        <f t="shared" si="499"/>
        <v>0.98499999999999999</v>
      </c>
      <c r="M1228" s="27">
        <f>J1228/'I Disease Parameters'!$E$12</f>
        <v>0.14811274085975007</v>
      </c>
      <c r="N1228" s="27">
        <f>K1228/'I Disease Parameters'!$E$13</f>
        <v>4.8073752971673774E-2</v>
      </c>
      <c r="O1228" s="27">
        <f>L1228/'I Disease Parameters'!$E$13</f>
        <v>4.9250000000000002E-2</v>
      </c>
      <c r="P1228" s="27">
        <f>(1-L1228)/'I Disease Parameters'!$E$13</f>
        <v>7.5000000000000067E-4</v>
      </c>
      <c r="Q1228" s="19" t="str">
        <f t="shared" si="478"/>
        <v/>
      </c>
      <c r="R1228" s="17" t="str">
        <f t="shared" si="479"/>
        <v/>
      </c>
      <c r="S1228" s="17" t="str">
        <f t="shared" si="480"/>
        <v/>
      </c>
      <c r="T1228" s="17" t="str">
        <f t="shared" si="481"/>
        <v/>
      </c>
      <c r="U1228" s="17" t="str">
        <f t="shared" si="482"/>
        <v/>
      </c>
      <c r="V1228" s="17" t="str">
        <f t="shared" si="483"/>
        <v/>
      </c>
      <c r="W1228" s="17" t="str">
        <f t="shared" si="484"/>
        <v/>
      </c>
      <c r="X1228" s="18" t="str">
        <f t="shared" si="475"/>
        <v/>
      </c>
      <c r="Y1228" s="17" t="str">
        <f t="shared" si="485"/>
        <v/>
      </c>
      <c r="Z1228" s="17" t="str">
        <f t="shared" si="486"/>
        <v/>
      </c>
      <c r="AA1228" s="17" t="str">
        <f t="shared" si="487"/>
        <v/>
      </c>
      <c r="AB1228" s="17" t="str">
        <f t="shared" si="488"/>
        <v/>
      </c>
      <c r="AC1228" s="17" t="str">
        <f t="shared" si="489"/>
        <v/>
      </c>
      <c r="AD1228" s="18" t="str">
        <f t="shared" si="490"/>
        <v/>
      </c>
      <c r="AE1228" s="19" t="str">
        <f>IF($B1228&gt;$C$1,"",p_2*$Q1227*($S1227/$W1227)+p_3*$Q1227*($T1227/$W1227))</f>
        <v/>
      </c>
      <c r="AF1228" s="17" t="str">
        <f>IF($B1228&gt;$C$1,"",p_4*$R1227)</f>
        <v/>
      </c>
      <c r="AG1228" s="17" t="str">
        <f>IF($B1228&gt;$C$1,"",p_5*$R1227)</f>
        <v/>
      </c>
      <c r="AH1228" s="18" t="str">
        <f t="shared" si="491"/>
        <v/>
      </c>
      <c r="AI1228" s="72"/>
      <c r="AJ1228" s="73"/>
      <c r="AK1228" s="73"/>
      <c r="AL1228" s="72"/>
      <c r="AM1228" s="73"/>
      <c r="AN1228" s="73">
        <f t="shared" si="492"/>
        <v>518</v>
      </c>
      <c r="AO1228" s="19" t="str">
        <f t="shared" ca="1" si="493"/>
        <v>-</v>
      </c>
      <c r="AP1228" s="17" t="str">
        <f t="shared" ca="1" si="494"/>
        <v>-</v>
      </c>
      <c r="AQ1228" s="17" t="str">
        <f t="shared" ca="1" si="495"/>
        <v>-</v>
      </c>
      <c r="AR1228" s="66" t="str">
        <f t="shared" ca="1" si="496"/>
        <v>-</v>
      </c>
    </row>
    <row r="1229" spans="1:44" s="1" customFormat="1" ht="12" x14ac:dyDescent="0.35">
      <c r="A1229" s="84"/>
      <c r="B1229" s="40" t="str">
        <f t="shared" si="476"/>
        <v/>
      </c>
      <c r="C1229" s="41" t="str">
        <f t="shared" si="477"/>
        <v/>
      </c>
      <c r="D1229" s="28">
        <f>'I Disease Parameters'!$E$6/(1000*365)</f>
        <v>2.4383561643835616E-5</v>
      </c>
      <c r="E1229" s="28">
        <f>'I Disease Parameters'!$E$7/(1000*365)</f>
        <v>1.3698630136986302E-5</v>
      </c>
      <c r="F1229" s="27">
        <f>(1-'I Disease Parameters'!$E$8)/'I Disease Parameters'!$E$10</f>
        <v>0.16200000000000001</v>
      </c>
      <c r="G1229" s="27">
        <f>'I Disease Parameters'!$E$8/'I Disease Parameters'!$E$11</f>
        <v>3.7999999999999999E-2</v>
      </c>
      <c r="H1229" s="27">
        <f>1/'I Disease Parameters'!$E$12</f>
        <v>0.05</v>
      </c>
      <c r="I1229" s="27">
        <f>'I Disease Parameters'!$E$9/'I Disease Parameters'!$E$14</f>
        <v>0</v>
      </c>
      <c r="J1229" s="82">
        <f t="shared" si="497"/>
        <v>2.9622548171950012</v>
      </c>
      <c r="K1229" s="60">
        <f t="shared" si="498"/>
        <v>0.96147505943347544</v>
      </c>
      <c r="L1229" s="30">
        <f t="shared" si="499"/>
        <v>0.98499999999999999</v>
      </c>
      <c r="M1229" s="27">
        <f>J1229/'I Disease Parameters'!$E$12</f>
        <v>0.14811274085975007</v>
      </c>
      <c r="N1229" s="27">
        <f>K1229/'I Disease Parameters'!$E$13</f>
        <v>4.8073752971673774E-2</v>
      </c>
      <c r="O1229" s="27">
        <f>L1229/'I Disease Parameters'!$E$13</f>
        <v>4.9250000000000002E-2</v>
      </c>
      <c r="P1229" s="27">
        <f>(1-L1229)/'I Disease Parameters'!$E$13</f>
        <v>7.5000000000000067E-4</v>
      </c>
      <c r="Q1229" s="19" t="str">
        <f t="shared" si="478"/>
        <v/>
      </c>
      <c r="R1229" s="17" t="str">
        <f t="shared" si="479"/>
        <v/>
      </c>
      <c r="S1229" s="17" t="str">
        <f t="shared" si="480"/>
        <v/>
      </c>
      <c r="T1229" s="17" t="str">
        <f t="shared" si="481"/>
        <v/>
      </c>
      <c r="U1229" s="17" t="str">
        <f t="shared" si="482"/>
        <v/>
      </c>
      <c r="V1229" s="17" t="str">
        <f t="shared" si="483"/>
        <v/>
      </c>
      <c r="W1229" s="17" t="str">
        <f t="shared" si="484"/>
        <v/>
      </c>
      <c r="X1229" s="18" t="str">
        <f t="shared" si="475"/>
        <v/>
      </c>
      <c r="Y1229" s="17" t="str">
        <f t="shared" si="485"/>
        <v/>
      </c>
      <c r="Z1229" s="17" t="str">
        <f t="shared" si="486"/>
        <v/>
      </c>
      <c r="AA1229" s="17" t="str">
        <f t="shared" si="487"/>
        <v/>
      </c>
      <c r="AB1229" s="17" t="str">
        <f t="shared" si="488"/>
        <v/>
      </c>
      <c r="AC1229" s="17" t="str">
        <f t="shared" si="489"/>
        <v/>
      </c>
      <c r="AD1229" s="18" t="str">
        <f t="shared" si="490"/>
        <v/>
      </c>
      <c r="AE1229" s="19" t="str">
        <f>IF($B1229&gt;$C$1,"",p_2*$Q1228*($S1228/$W1228)+p_3*$Q1228*($T1228/$W1228))</f>
        <v/>
      </c>
      <c r="AF1229" s="17" t="str">
        <f>IF($B1229&gt;$C$1,"",p_4*$R1228)</f>
        <v/>
      </c>
      <c r="AG1229" s="17" t="str">
        <f>IF($B1229&gt;$C$1,"",p_5*$R1228)</f>
        <v/>
      </c>
      <c r="AH1229" s="18" t="str">
        <f t="shared" si="491"/>
        <v/>
      </c>
      <c r="AI1229" s="72"/>
      <c r="AJ1229" s="73"/>
      <c r="AK1229" s="73"/>
      <c r="AL1229" s="72"/>
      <c r="AM1229" s="73"/>
      <c r="AN1229" s="73">
        <f t="shared" si="492"/>
        <v>518</v>
      </c>
      <c r="AO1229" s="19" t="str">
        <f t="shared" ca="1" si="493"/>
        <v>-</v>
      </c>
      <c r="AP1229" s="17" t="str">
        <f t="shared" ca="1" si="494"/>
        <v>-</v>
      </c>
      <c r="AQ1229" s="17" t="str">
        <f t="shared" ca="1" si="495"/>
        <v>-</v>
      </c>
      <c r="AR1229" s="66" t="str">
        <f t="shared" ca="1" si="496"/>
        <v>-</v>
      </c>
    </row>
    <row r="1230" spans="1:44" s="1" customFormat="1" ht="12" x14ac:dyDescent="0.35">
      <c r="A1230" s="84"/>
      <c r="B1230" s="40" t="str">
        <f t="shared" si="476"/>
        <v/>
      </c>
      <c r="C1230" s="41" t="str">
        <f t="shared" si="477"/>
        <v/>
      </c>
      <c r="D1230" s="28">
        <f>'I Disease Parameters'!$E$6/(1000*365)</f>
        <v>2.4383561643835616E-5</v>
      </c>
      <c r="E1230" s="28">
        <f>'I Disease Parameters'!$E$7/(1000*365)</f>
        <v>1.3698630136986302E-5</v>
      </c>
      <c r="F1230" s="27">
        <f>(1-'I Disease Parameters'!$E$8)/'I Disease Parameters'!$E$10</f>
        <v>0.16200000000000001</v>
      </c>
      <c r="G1230" s="27">
        <f>'I Disease Parameters'!$E$8/'I Disease Parameters'!$E$11</f>
        <v>3.7999999999999999E-2</v>
      </c>
      <c r="H1230" s="27">
        <f>1/'I Disease Parameters'!$E$12</f>
        <v>0.05</v>
      </c>
      <c r="I1230" s="27">
        <f>'I Disease Parameters'!$E$9/'I Disease Parameters'!$E$14</f>
        <v>0</v>
      </c>
      <c r="J1230" s="82">
        <f t="shared" si="497"/>
        <v>2.9622548171950012</v>
      </c>
      <c r="K1230" s="60">
        <f t="shared" si="498"/>
        <v>0.96147505943347544</v>
      </c>
      <c r="L1230" s="30">
        <f t="shared" si="499"/>
        <v>0.98499999999999999</v>
      </c>
      <c r="M1230" s="27">
        <f>J1230/'I Disease Parameters'!$E$12</f>
        <v>0.14811274085975007</v>
      </c>
      <c r="N1230" s="27">
        <f>K1230/'I Disease Parameters'!$E$13</f>
        <v>4.8073752971673774E-2</v>
      </c>
      <c r="O1230" s="27">
        <f>L1230/'I Disease Parameters'!$E$13</f>
        <v>4.9250000000000002E-2</v>
      </c>
      <c r="P1230" s="27">
        <f>(1-L1230)/'I Disease Parameters'!$E$13</f>
        <v>7.5000000000000067E-4</v>
      </c>
      <c r="Q1230" s="19" t="str">
        <f t="shared" si="478"/>
        <v/>
      </c>
      <c r="R1230" s="17" t="str">
        <f t="shared" si="479"/>
        <v/>
      </c>
      <c r="S1230" s="17" t="str">
        <f t="shared" si="480"/>
        <v/>
      </c>
      <c r="T1230" s="17" t="str">
        <f t="shared" si="481"/>
        <v/>
      </c>
      <c r="U1230" s="17" t="str">
        <f t="shared" si="482"/>
        <v/>
      </c>
      <c r="V1230" s="17" t="str">
        <f t="shared" si="483"/>
        <v/>
      </c>
      <c r="W1230" s="17" t="str">
        <f t="shared" si="484"/>
        <v/>
      </c>
      <c r="X1230" s="18" t="str">
        <f t="shared" si="475"/>
        <v/>
      </c>
      <c r="Y1230" s="17" t="str">
        <f t="shared" si="485"/>
        <v/>
      </c>
      <c r="Z1230" s="17" t="str">
        <f t="shared" si="486"/>
        <v/>
      </c>
      <c r="AA1230" s="17" t="str">
        <f t="shared" si="487"/>
        <v/>
      </c>
      <c r="AB1230" s="17" t="str">
        <f t="shared" si="488"/>
        <v/>
      </c>
      <c r="AC1230" s="17" t="str">
        <f t="shared" si="489"/>
        <v/>
      </c>
      <c r="AD1230" s="18" t="str">
        <f t="shared" si="490"/>
        <v/>
      </c>
      <c r="AE1230" s="19" t="str">
        <f>IF($B1230&gt;$C$1,"",p_2*$Q1229*($S1229/$W1229)+p_3*$Q1229*($T1229/$W1229))</f>
        <v/>
      </c>
      <c r="AF1230" s="17" t="str">
        <f>IF($B1230&gt;$C$1,"",p_4*$R1229)</f>
        <v/>
      </c>
      <c r="AG1230" s="17" t="str">
        <f>IF($B1230&gt;$C$1,"",p_5*$R1229)</f>
        <v/>
      </c>
      <c r="AH1230" s="18" t="str">
        <f t="shared" si="491"/>
        <v/>
      </c>
      <c r="AI1230" s="72"/>
      <c r="AJ1230" s="73"/>
      <c r="AK1230" s="73"/>
      <c r="AL1230" s="72"/>
      <c r="AM1230" s="73"/>
      <c r="AN1230" s="73">
        <f t="shared" si="492"/>
        <v>518</v>
      </c>
      <c r="AO1230" s="19" t="str">
        <f t="shared" ca="1" si="493"/>
        <v>-</v>
      </c>
      <c r="AP1230" s="17" t="str">
        <f t="shared" ca="1" si="494"/>
        <v>-</v>
      </c>
      <c r="AQ1230" s="17" t="str">
        <f t="shared" ca="1" si="495"/>
        <v>-</v>
      </c>
      <c r="AR1230" s="66" t="str">
        <f t="shared" ca="1" si="496"/>
        <v>-</v>
      </c>
    </row>
    <row r="1231" spans="1:44" s="1" customFormat="1" ht="12" x14ac:dyDescent="0.35">
      <c r="A1231" s="84"/>
      <c r="B1231" s="40" t="str">
        <f t="shared" si="476"/>
        <v/>
      </c>
      <c r="C1231" s="41" t="str">
        <f t="shared" si="477"/>
        <v/>
      </c>
      <c r="D1231" s="28">
        <f>'I Disease Parameters'!$E$6/(1000*365)</f>
        <v>2.4383561643835616E-5</v>
      </c>
      <c r="E1231" s="28">
        <f>'I Disease Parameters'!$E$7/(1000*365)</f>
        <v>1.3698630136986302E-5</v>
      </c>
      <c r="F1231" s="27">
        <f>(1-'I Disease Parameters'!$E$8)/'I Disease Parameters'!$E$10</f>
        <v>0.16200000000000001</v>
      </c>
      <c r="G1231" s="27">
        <f>'I Disease Parameters'!$E$8/'I Disease Parameters'!$E$11</f>
        <v>3.7999999999999999E-2</v>
      </c>
      <c r="H1231" s="27">
        <f>1/'I Disease Parameters'!$E$12</f>
        <v>0.05</v>
      </c>
      <c r="I1231" s="27">
        <f>'I Disease Parameters'!$E$9/'I Disease Parameters'!$E$14</f>
        <v>0</v>
      </c>
      <c r="J1231" s="82">
        <f t="shared" si="497"/>
        <v>2.9622548171950012</v>
      </c>
      <c r="K1231" s="60">
        <f t="shared" si="498"/>
        <v>0.96147505943347544</v>
      </c>
      <c r="L1231" s="30">
        <f t="shared" si="499"/>
        <v>0.98499999999999999</v>
      </c>
      <c r="M1231" s="27">
        <f>J1231/'I Disease Parameters'!$E$12</f>
        <v>0.14811274085975007</v>
      </c>
      <c r="N1231" s="27">
        <f>K1231/'I Disease Parameters'!$E$13</f>
        <v>4.8073752971673774E-2</v>
      </c>
      <c r="O1231" s="27">
        <f>L1231/'I Disease Parameters'!$E$13</f>
        <v>4.9250000000000002E-2</v>
      </c>
      <c r="P1231" s="27">
        <f>(1-L1231)/'I Disease Parameters'!$E$13</f>
        <v>7.5000000000000067E-4</v>
      </c>
      <c r="Q1231" s="19" t="str">
        <f t="shared" si="478"/>
        <v/>
      </c>
      <c r="R1231" s="17" t="str">
        <f t="shared" si="479"/>
        <v/>
      </c>
      <c r="S1231" s="17" t="str">
        <f t="shared" si="480"/>
        <v/>
      </c>
      <c r="T1231" s="17" t="str">
        <f t="shared" si="481"/>
        <v/>
      </c>
      <c r="U1231" s="17" t="str">
        <f t="shared" si="482"/>
        <v/>
      </c>
      <c r="V1231" s="17" t="str">
        <f t="shared" si="483"/>
        <v/>
      </c>
      <c r="W1231" s="17" t="str">
        <f t="shared" si="484"/>
        <v/>
      </c>
      <c r="X1231" s="18" t="str">
        <f t="shared" si="475"/>
        <v/>
      </c>
      <c r="Y1231" s="17" t="str">
        <f t="shared" si="485"/>
        <v/>
      </c>
      <c r="Z1231" s="17" t="str">
        <f t="shared" si="486"/>
        <v/>
      </c>
      <c r="AA1231" s="17" t="str">
        <f t="shared" si="487"/>
        <v/>
      </c>
      <c r="AB1231" s="17" t="str">
        <f t="shared" si="488"/>
        <v/>
      </c>
      <c r="AC1231" s="17" t="str">
        <f t="shared" si="489"/>
        <v/>
      </c>
      <c r="AD1231" s="18" t="str">
        <f t="shared" si="490"/>
        <v/>
      </c>
      <c r="AE1231" s="19" t="str">
        <f>IF($B1231&gt;$C$1,"",p_2*$Q1230*($S1230/$W1230)+p_3*$Q1230*($T1230/$W1230))</f>
        <v/>
      </c>
      <c r="AF1231" s="17" t="str">
        <f>IF($B1231&gt;$C$1,"",p_4*$R1230)</f>
        <v/>
      </c>
      <c r="AG1231" s="17" t="str">
        <f>IF($B1231&gt;$C$1,"",p_5*$R1230)</f>
        <v/>
      </c>
      <c r="AH1231" s="18" t="str">
        <f t="shared" si="491"/>
        <v/>
      </c>
      <c r="AI1231" s="72"/>
      <c r="AJ1231" s="73"/>
      <c r="AK1231" s="73"/>
      <c r="AL1231" s="72"/>
      <c r="AM1231" s="73"/>
      <c r="AN1231" s="73">
        <f t="shared" si="492"/>
        <v>518</v>
      </c>
      <c r="AO1231" s="19" t="str">
        <f t="shared" ca="1" si="493"/>
        <v>-</v>
      </c>
      <c r="AP1231" s="17" t="str">
        <f t="shared" ca="1" si="494"/>
        <v>-</v>
      </c>
      <c r="AQ1231" s="17" t="str">
        <f t="shared" ca="1" si="495"/>
        <v>-</v>
      </c>
      <c r="AR1231" s="66" t="str">
        <f t="shared" ca="1" si="496"/>
        <v>-</v>
      </c>
    </row>
    <row r="1232" spans="1:44" s="1" customFormat="1" ht="12" x14ac:dyDescent="0.35">
      <c r="A1232" s="84"/>
      <c r="B1232" s="40" t="str">
        <f t="shared" si="476"/>
        <v/>
      </c>
      <c r="C1232" s="41" t="str">
        <f t="shared" si="477"/>
        <v/>
      </c>
      <c r="D1232" s="28">
        <f>'I Disease Parameters'!$E$6/(1000*365)</f>
        <v>2.4383561643835616E-5</v>
      </c>
      <c r="E1232" s="28">
        <f>'I Disease Parameters'!$E$7/(1000*365)</f>
        <v>1.3698630136986302E-5</v>
      </c>
      <c r="F1232" s="27">
        <f>(1-'I Disease Parameters'!$E$8)/'I Disease Parameters'!$E$10</f>
        <v>0.16200000000000001</v>
      </c>
      <c r="G1232" s="27">
        <f>'I Disease Parameters'!$E$8/'I Disease Parameters'!$E$11</f>
        <v>3.7999999999999999E-2</v>
      </c>
      <c r="H1232" s="27">
        <f>1/'I Disease Parameters'!$E$12</f>
        <v>0.05</v>
      </c>
      <c r="I1232" s="27">
        <f>'I Disease Parameters'!$E$9/'I Disease Parameters'!$E$14</f>
        <v>0</v>
      </c>
      <c r="J1232" s="82">
        <f t="shared" si="497"/>
        <v>2.9622548171950012</v>
      </c>
      <c r="K1232" s="60">
        <f t="shared" si="498"/>
        <v>0.96147505943347544</v>
      </c>
      <c r="L1232" s="30">
        <f t="shared" si="499"/>
        <v>0.98499999999999999</v>
      </c>
      <c r="M1232" s="27">
        <f>J1232/'I Disease Parameters'!$E$12</f>
        <v>0.14811274085975007</v>
      </c>
      <c r="N1232" s="27">
        <f>K1232/'I Disease Parameters'!$E$13</f>
        <v>4.8073752971673774E-2</v>
      </c>
      <c r="O1232" s="27">
        <f>L1232/'I Disease Parameters'!$E$13</f>
        <v>4.9250000000000002E-2</v>
      </c>
      <c r="P1232" s="27">
        <f>(1-L1232)/'I Disease Parameters'!$E$13</f>
        <v>7.5000000000000067E-4</v>
      </c>
      <c r="Q1232" s="19" t="str">
        <f t="shared" si="478"/>
        <v/>
      </c>
      <c r="R1232" s="17" t="str">
        <f t="shared" si="479"/>
        <v/>
      </c>
      <c r="S1232" s="17" t="str">
        <f t="shared" si="480"/>
        <v/>
      </c>
      <c r="T1232" s="17" t="str">
        <f t="shared" si="481"/>
        <v/>
      </c>
      <c r="U1232" s="17" t="str">
        <f t="shared" si="482"/>
        <v/>
      </c>
      <c r="V1232" s="17" t="str">
        <f t="shared" si="483"/>
        <v/>
      </c>
      <c r="W1232" s="17" t="str">
        <f t="shared" si="484"/>
        <v/>
      </c>
      <c r="X1232" s="18" t="str">
        <f t="shared" si="475"/>
        <v/>
      </c>
      <c r="Y1232" s="17" t="str">
        <f t="shared" si="485"/>
        <v/>
      </c>
      <c r="Z1232" s="17" t="str">
        <f t="shared" si="486"/>
        <v/>
      </c>
      <c r="AA1232" s="17" t="str">
        <f t="shared" si="487"/>
        <v/>
      </c>
      <c r="AB1232" s="17" t="str">
        <f t="shared" si="488"/>
        <v/>
      </c>
      <c r="AC1232" s="17" t="str">
        <f t="shared" si="489"/>
        <v/>
      </c>
      <c r="AD1232" s="18" t="str">
        <f t="shared" si="490"/>
        <v/>
      </c>
      <c r="AE1232" s="19" t="str">
        <f>IF($B1232&gt;$C$1,"",p_2*$Q1231*($S1231/$W1231)+p_3*$Q1231*($T1231/$W1231))</f>
        <v/>
      </c>
      <c r="AF1232" s="17" t="str">
        <f>IF($B1232&gt;$C$1,"",p_4*$R1231)</f>
        <v/>
      </c>
      <c r="AG1232" s="17" t="str">
        <f>IF($B1232&gt;$C$1,"",p_5*$R1231)</f>
        <v/>
      </c>
      <c r="AH1232" s="18" t="str">
        <f t="shared" si="491"/>
        <v/>
      </c>
      <c r="AI1232" s="72"/>
      <c r="AJ1232" s="73"/>
      <c r="AK1232" s="73"/>
      <c r="AL1232" s="72"/>
      <c r="AM1232" s="73"/>
      <c r="AN1232" s="73">
        <f t="shared" si="492"/>
        <v>518</v>
      </c>
      <c r="AO1232" s="19" t="str">
        <f t="shared" ca="1" si="493"/>
        <v>-</v>
      </c>
      <c r="AP1232" s="17" t="str">
        <f t="shared" ca="1" si="494"/>
        <v>-</v>
      </c>
      <c r="AQ1232" s="17" t="str">
        <f t="shared" ca="1" si="495"/>
        <v>-</v>
      </c>
      <c r="AR1232" s="66" t="str">
        <f t="shared" ca="1" si="496"/>
        <v>-</v>
      </c>
    </row>
    <row r="1233" spans="1:44" s="1" customFormat="1" ht="12" x14ac:dyDescent="0.35">
      <c r="A1233" s="84"/>
      <c r="B1233" s="40" t="str">
        <f t="shared" si="476"/>
        <v/>
      </c>
      <c r="C1233" s="41" t="str">
        <f t="shared" si="477"/>
        <v/>
      </c>
      <c r="D1233" s="28">
        <f>'I Disease Parameters'!$E$6/(1000*365)</f>
        <v>2.4383561643835616E-5</v>
      </c>
      <c r="E1233" s="28">
        <f>'I Disease Parameters'!$E$7/(1000*365)</f>
        <v>1.3698630136986302E-5</v>
      </c>
      <c r="F1233" s="27">
        <f>(1-'I Disease Parameters'!$E$8)/'I Disease Parameters'!$E$10</f>
        <v>0.16200000000000001</v>
      </c>
      <c r="G1233" s="27">
        <f>'I Disease Parameters'!$E$8/'I Disease Parameters'!$E$11</f>
        <v>3.7999999999999999E-2</v>
      </c>
      <c r="H1233" s="27">
        <f>1/'I Disease Parameters'!$E$12</f>
        <v>0.05</v>
      </c>
      <c r="I1233" s="27">
        <f>'I Disease Parameters'!$E$9/'I Disease Parameters'!$E$14</f>
        <v>0</v>
      </c>
      <c r="J1233" s="82">
        <f t="shared" si="497"/>
        <v>2.9622548171950012</v>
      </c>
      <c r="K1233" s="60">
        <f t="shared" si="498"/>
        <v>0.96147505943347544</v>
      </c>
      <c r="L1233" s="30">
        <f t="shared" si="499"/>
        <v>0.98499999999999999</v>
      </c>
      <c r="M1233" s="27">
        <f>J1233/'I Disease Parameters'!$E$12</f>
        <v>0.14811274085975007</v>
      </c>
      <c r="N1233" s="27">
        <f>K1233/'I Disease Parameters'!$E$13</f>
        <v>4.8073752971673774E-2</v>
      </c>
      <c r="O1233" s="27">
        <f>L1233/'I Disease Parameters'!$E$13</f>
        <v>4.9250000000000002E-2</v>
      </c>
      <c r="P1233" s="27">
        <f>(1-L1233)/'I Disease Parameters'!$E$13</f>
        <v>7.5000000000000067E-4</v>
      </c>
      <c r="Q1233" s="19" t="str">
        <f t="shared" si="478"/>
        <v/>
      </c>
      <c r="R1233" s="17" t="str">
        <f t="shared" si="479"/>
        <v/>
      </c>
      <c r="S1233" s="17" t="str">
        <f t="shared" si="480"/>
        <v/>
      </c>
      <c r="T1233" s="17" t="str">
        <f t="shared" si="481"/>
        <v/>
      </c>
      <c r="U1233" s="17" t="str">
        <f t="shared" si="482"/>
        <v/>
      </c>
      <c r="V1233" s="17" t="str">
        <f t="shared" si="483"/>
        <v/>
      </c>
      <c r="W1233" s="17" t="str">
        <f t="shared" si="484"/>
        <v/>
      </c>
      <c r="X1233" s="18" t="str">
        <f t="shared" si="475"/>
        <v/>
      </c>
      <c r="Y1233" s="17" t="str">
        <f t="shared" si="485"/>
        <v/>
      </c>
      <c r="Z1233" s="17" t="str">
        <f t="shared" si="486"/>
        <v/>
      </c>
      <c r="AA1233" s="17" t="str">
        <f t="shared" si="487"/>
        <v/>
      </c>
      <c r="AB1233" s="17" t="str">
        <f t="shared" si="488"/>
        <v/>
      </c>
      <c r="AC1233" s="17" t="str">
        <f t="shared" si="489"/>
        <v/>
      </c>
      <c r="AD1233" s="18" t="str">
        <f t="shared" si="490"/>
        <v/>
      </c>
      <c r="AE1233" s="19" t="str">
        <f>IF($B1233&gt;$C$1,"",p_2*$Q1232*($S1232/$W1232)+p_3*$Q1232*($T1232/$W1232))</f>
        <v/>
      </c>
      <c r="AF1233" s="17" t="str">
        <f>IF($B1233&gt;$C$1,"",p_4*$R1232)</f>
        <v/>
      </c>
      <c r="AG1233" s="17" t="str">
        <f>IF($B1233&gt;$C$1,"",p_5*$R1232)</f>
        <v/>
      </c>
      <c r="AH1233" s="18" t="str">
        <f t="shared" si="491"/>
        <v/>
      </c>
      <c r="AI1233" s="72"/>
      <c r="AJ1233" s="73"/>
      <c r="AK1233" s="73"/>
      <c r="AL1233" s="72"/>
      <c r="AM1233" s="73"/>
      <c r="AN1233" s="73">
        <f t="shared" si="492"/>
        <v>518</v>
      </c>
      <c r="AO1233" s="19" t="str">
        <f t="shared" ca="1" si="493"/>
        <v>-</v>
      </c>
      <c r="AP1233" s="17" t="str">
        <f t="shared" ca="1" si="494"/>
        <v>-</v>
      </c>
      <c r="AQ1233" s="17" t="str">
        <f t="shared" ca="1" si="495"/>
        <v>-</v>
      </c>
      <c r="AR1233" s="66" t="str">
        <f t="shared" ca="1" si="496"/>
        <v>-</v>
      </c>
    </row>
    <row r="1234" spans="1:44" s="1" customFormat="1" ht="12" x14ac:dyDescent="0.35">
      <c r="A1234" s="84"/>
      <c r="B1234" s="40" t="str">
        <f t="shared" si="476"/>
        <v/>
      </c>
      <c r="C1234" s="41" t="str">
        <f t="shared" si="477"/>
        <v/>
      </c>
      <c r="D1234" s="28">
        <f>'I Disease Parameters'!$E$6/(1000*365)</f>
        <v>2.4383561643835616E-5</v>
      </c>
      <c r="E1234" s="28">
        <f>'I Disease Parameters'!$E$7/(1000*365)</f>
        <v>1.3698630136986302E-5</v>
      </c>
      <c r="F1234" s="27">
        <f>(1-'I Disease Parameters'!$E$8)/'I Disease Parameters'!$E$10</f>
        <v>0.16200000000000001</v>
      </c>
      <c r="G1234" s="27">
        <f>'I Disease Parameters'!$E$8/'I Disease Parameters'!$E$11</f>
        <v>3.7999999999999999E-2</v>
      </c>
      <c r="H1234" s="27">
        <f>1/'I Disease Parameters'!$E$12</f>
        <v>0.05</v>
      </c>
      <c r="I1234" s="27">
        <f>'I Disease Parameters'!$E$9/'I Disease Parameters'!$E$14</f>
        <v>0</v>
      </c>
      <c r="J1234" s="82">
        <f t="shared" si="497"/>
        <v>2.9622548171950012</v>
      </c>
      <c r="K1234" s="60">
        <f t="shared" si="498"/>
        <v>0.96147505943347544</v>
      </c>
      <c r="L1234" s="30">
        <f t="shared" si="499"/>
        <v>0.98499999999999999</v>
      </c>
      <c r="M1234" s="27">
        <f>J1234/'I Disease Parameters'!$E$12</f>
        <v>0.14811274085975007</v>
      </c>
      <c r="N1234" s="27">
        <f>K1234/'I Disease Parameters'!$E$13</f>
        <v>4.8073752971673774E-2</v>
      </c>
      <c r="O1234" s="27">
        <f>L1234/'I Disease Parameters'!$E$13</f>
        <v>4.9250000000000002E-2</v>
      </c>
      <c r="P1234" s="27">
        <f>(1-L1234)/'I Disease Parameters'!$E$13</f>
        <v>7.5000000000000067E-4</v>
      </c>
      <c r="Q1234" s="19" t="str">
        <f t="shared" si="478"/>
        <v/>
      </c>
      <c r="R1234" s="17" t="str">
        <f t="shared" si="479"/>
        <v/>
      </c>
      <c r="S1234" s="17" t="str">
        <f t="shared" si="480"/>
        <v/>
      </c>
      <c r="T1234" s="17" t="str">
        <f t="shared" si="481"/>
        <v/>
      </c>
      <c r="U1234" s="17" t="str">
        <f t="shared" si="482"/>
        <v/>
      </c>
      <c r="V1234" s="17" t="str">
        <f t="shared" si="483"/>
        <v/>
      </c>
      <c r="W1234" s="17" t="str">
        <f t="shared" si="484"/>
        <v/>
      </c>
      <c r="X1234" s="18" t="str">
        <f t="shared" si="475"/>
        <v/>
      </c>
      <c r="Y1234" s="17" t="str">
        <f t="shared" si="485"/>
        <v/>
      </c>
      <c r="Z1234" s="17" t="str">
        <f t="shared" si="486"/>
        <v/>
      </c>
      <c r="AA1234" s="17" t="str">
        <f t="shared" si="487"/>
        <v/>
      </c>
      <c r="AB1234" s="17" t="str">
        <f t="shared" si="488"/>
        <v/>
      </c>
      <c r="AC1234" s="17" t="str">
        <f t="shared" si="489"/>
        <v/>
      </c>
      <c r="AD1234" s="18" t="str">
        <f t="shared" si="490"/>
        <v/>
      </c>
      <c r="AE1234" s="19" t="str">
        <f>IF($B1234&gt;$C$1,"",p_2*$Q1233*($S1233/$W1233)+p_3*$Q1233*($T1233/$W1233))</f>
        <v/>
      </c>
      <c r="AF1234" s="17" t="str">
        <f>IF($B1234&gt;$C$1,"",p_4*$R1233)</f>
        <v/>
      </c>
      <c r="AG1234" s="17" t="str">
        <f>IF($B1234&gt;$C$1,"",p_5*$R1233)</f>
        <v/>
      </c>
      <c r="AH1234" s="18" t="str">
        <f t="shared" si="491"/>
        <v/>
      </c>
      <c r="AI1234" s="72"/>
      <c r="AJ1234" s="73"/>
      <c r="AK1234" s="73"/>
      <c r="AL1234" s="72"/>
      <c r="AM1234" s="73"/>
      <c r="AN1234" s="73">
        <f t="shared" si="492"/>
        <v>518</v>
      </c>
      <c r="AO1234" s="19" t="str">
        <f t="shared" ca="1" si="493"/>
        <v>-</v>
      </c>
      <c r="AP1234" s="17" t="str">
        <f t="shared" ca="1" si="494"/>
        <v>-</v>
      </c>
      <c r="AQ1234" s="17" t="str">
        <f t="shared" ca="1" si="495"/>
        <v>-</v>
      </c>
      <c r="AR1234" s="66" t="str">
        <f t="shared" ca="1" si="496"/>
        <v>-</v>
      </c>
    </row>
    <row r="1235" spans="1:44" s="1" customFormat="1" ht="12" x14ac:dyDescent="0.35">
      <c r="A1235" s="84"/>
      <c r="B1235" s="40" t="str">
        <f t="shared" si="476"/>
        <v/>
      </c>
      <c r="C1235" s="41" t="str">
        <f t="shared" si="477"/>
        <v/>
      </c>
      <c r="D1235" s="28">
        <f>'I Disease Parameters'!$E$6/(1000*365)</f>
        <v>2.4383561643835616E-5</v>
      </c>
      <c r="E1235" s="28">
        <f>'I Disease Parameters'!$E$7/(1000*365)</f>
        <v>1.3698630136986302E-5</v>
      </c>
      <c r="F1235" s="27">
        <f>(1-'I Disease Parameters'!$E$8)/'I Disease Parameters'!$E$10</f>
        <v>0.16200000000000001</v>
      </c>
      <c r="G1235" s="27">
        <f>'I Disease Parameters'!$E$8/'I Disease Parameters'!$E$11</f>
        <v>3.7999999999999999E-2</v>
      </c>
      <c r="H1235" s="27">
        <f>1/'I Disease Parameters'!$E$12</f>
        <v>0.05</v>
      </c>
      <c r="I1235" s="27">
        <f>'I Disease Parameters'!$E$9/'I Disease Parameters'!$E$14</f>
        <v>0</v>
      </c>
      <c r="J1235" s="82">
        <f t="shared" si="497"/>
        <v>2.9622548171950012</v>
      </c>
      <c r="K1235" s="60">
        <f t="shared" si="498"/>
        <v>0.96147505943347544</v>
      </c>
      <c r="L1235" s="30">
        <f t="shared" si="499"/>
        <v>0.98499999999999999</v>
      </c>
      <c r="M1235" s="27">
        <f>J1235/'I Disease Parameters'!$E$12</f>
        <v>0.14811274085975007</v>
      </c>
      <c r="N1235" s="27">
        <f>K1235/'I Disease Parameters'!$E$13</f>
        <v>4.8073752971673774E-2</v>
      </c>
      <c r="O1235" s="27">
        <f>L1235/'I Disease Parameters'!$E$13</f>
        <v>4.9250000000000002E-2</v>
      </c>
      <c r="P1235" s="27">
        <f>(1-L1235)/'I Disease Parameters'!$E$13</f>
        <v>7.5000000000000067E-4</v>
      </c>
      <c r="Q1235" s="19" t="str">
        <f t="shared" si="478"/>
        <v/>
      </c>
      <c r="R1235" s="17" t="str">
        <f t="shared" si="479"/>
        <v/>
      </c>
      <c r="S1235" s="17" t="str">
        <f t="shared" si="480"/>
        <v/>
      </c>
      <c r="T1235" s="17" t="str">
        <f t="shared" si="481"/>
        <v/>
      </c>
      <c r="U1235" s="17" t="str">
        <f t="shared" si="482"/>
        <v/>
      </c>
      <c r="V1235" s="17" t="str">
        <f t="shared" si="483"/>
        <v/>
      </c>
      <c r="W1235" s="17" t="str">
        <f t="shared" si="484"/>
        <v/>
      </c>
      <c r="X1235" s="18" t="str">
        <f t="shared" si="475"/>
        <v/>
      </c>
      <c r="Y1235" s="17" t="str">
        <f t="shared" si="485"/>
        <v/>
      </c>
      <c r="Z1235" s="17" t="str">
        <f t="shared" si="486"/>
        <v/>
      </c>
      <c r="AA1235" s="17" t="str">
        <f t="shared" si="487"/>
        <v/>
      </c>
      <c r="AB1235" s="17" t="str">
        <f t="shared" si="488"/>
        <v/>
      </c>
      <c r="AC1235" s="17" t="str">
        <f t="shared" si="489"/>
        <v/>
      </c>
      <c r="AD1235" s="18" t="str">
        <f t="shared" si="490"/>
        <v/>
      </c>
      <c r="AE1235" s="19" t="str">
        <f>IF($B1235&gt;$C$1,"",p_2*$Q1234*($S1234/$W1234)+p_3*$Q1234*($T1234/$W1234))</f>
        <v/>
      </c>
      <c r="AF1235" s="17" t="str">
        <f>IF($B1235&gt;$C$1,"",p_4*$R1234)</f>
        <v/>
      </c>
      <c r="AG1235" s="17" t="str">
        <f>IF($B1235&gt;$C$1,"",p_5*$R1234)</f>
        <v/>
      </c>
      <c r="AH1235" s="18" t="str">
        <f t="shared" si="491"/>
        <v/>
      </c>
      <c r="AI1235" s="72"/>
      <c r="AJ1235" s="73"/>
      <c r="AK1235" s="73"/>
      <c r="AL1235" s="72"/>
      <c r="AM1235" s="73"/>
      <c r="AN1235" s="73">
        <f t="shared" si="492"/>
        <v>518</v>
      </c>
      <c r="AO1235" s="19" t="str">
        <f t="shared" ca="1" si="493"/>
        <v>-</v>
      </c>
      <c r="AP1235" s="17" t="str">
        <f t="shared" ca="1" si="494"/>
        <v>-</v>
      </c>
      <c r="AQ1235" s="17" t="str">
        <f t="shared" ca="1" si="495"/>
        <v>-</v>
      </c>
      <c r="AR1235" s="66" t="str">
        <f t="shared" ca="1" si="496"/>
        <v>-</v>
      </c>
    </row>
    <row r="1236" spans="1:44" s="1" customFormat="1" ht="12" x14ac:dyDescent="0.35">
      <c r="A1236" s="84"/>
      <c r="B1236" s="40" t="str">
        <f t="shared" si="476"/>
        <v/>
      </c>
      <c r="C1236" s="41" t="str">
        <f t="shared" si="477"/>
        <v/>
      </c>
      <c r="D1236" s="28">
        <f>'I Disease Parameters'!$E$6/(1000*365)</f>
        <v>2.4383561643835616E-5</v>
      </c>
      <c r="E1236" s="28">
        <f>'I Disease Parameters'!$E$7/(1000*365)</f>
        <v>1.3698630136986302E-5</v>
      </c>
      <c r="F1236" s="27">
        <f>(1-'I Disease Parameters'!$E$8)/'I Disease Parameters'!$E$10</f>
        <v>0.16200000000000001</v>
      </c>
      <c r="G1236" s="27">
        <f>'I Disease Parameters'!$E$8/'I Disease Parameters'!$E$11</f>
        <v>3.7999999999999999E-2</v>
      </c>
      <c r="H1236" s="27">
        <f>1/'I Disease Parameters'!$E$12</f>
        <v>0.05</v>
      </c>
      <c r="I1236" s="27">
        <f>'I Disease Parameters'!$E$9/'I Disease Parameters'!$E$14</f>
        <v>0</v>
      </c>
      <c r="J1236" s="82">
        <f t="shared" si="497"/>
        <v>2.9622548171950012</v>
      </c>
      <c r="K1236" s="60">
        <f t="shared" si="498"/>
        <v>0.96147505943347544</v>
      </c>
      <c r="L1236" s="30">
        <f t="shared" si="499"/>
        <v>0.98499999999999999</v>
      </c>
      <c r="M1236" s="27">
        <f>J1236/'I Disease Parameters'!$E$12</f>
        <v>0.14811274085975007</v>
      </c>
      <c r="N1236" s="27">
        <f>K1236/'I Disease Parameters'!$E$13</f>
        <v>4.8073752971673774E-2</v>
      </c>
      <c r="O1236" s="27">
        <f>L1236/'I Disease Parameters'!$E$13</f>
        <v>4.9250000000000002E-2</v>
      </c>
      <c r="P1236" s="27">
        <f>(1-L1236)/'I Disease Parameters'!$E$13</f>
        <v>7.5000000000000067E-4</v>
      </c>
      <c r="Q1236" s="19" t="str">
        <f t="shared" si="478"/>
        <v/>
      </c>
      <c r="R1236" s="17" t="str">
        <f t="shared" si="479"/>
        <v/>
      </c>
      <c r="S1236" s="17" t="str">
        <f t="shared" si="480"/>
        <v/>
      </c>
      <c r="T1236" s="17" t="str">
        <f t="shared" si="481"/>
        <v/>
      </c>
      <c r="U1236" s="17" t="str">
        <f t="shared" si="482"/>
        <v/>
      </c>
      <c r="V1236" s="17" t="str">
        <f t="shared" si="483"/>
        <v/>
      </c>
      <c r="W1236" s="17" t="str">
        <f t="shared" si="484"/>
        <v/>
      </c>
      <c r="X1236" s="18" t="str">
        <f t="shared" si="475"/>
        <v/>
      </c>
      <c r="Y1236" s="17" t="str">
        <f t="shared" si="485"/>
        <v/>
      </c>
      <c r="Z1236" s="17" t="str">
        <f t="shared" si="486"/>
        <v/>
      </c>
      <c r="AA1236" s="17" t="str">
        <f t="shared" si="487"/>
        <v/>
      </c>
      <c r="AB1236" s="17" t="str">
        <f t="shared" si="488"/>
        <v/>
      </c>
      <c r="AC1236" s="17" t="str">
        <f t="shared" si="489"/>
        <v/>
      </c>
      <c r="AD1236" s="18" t="str">
        <f t="shared" si="490"/>
        <v/>
      </c>
      <c r="AE1236" s="19" t="str">
        <f>IF($B1236&gt;$C$1,"",p_2*$Q1235*($S1235/$W1235)+p_3*$Q1235*($T1235/$W1235))</f>
        <v/>
      </c>
      <c r="AF1236" s="17" t="str">
        <f>IF($B1236&gt;$C$1,"",p_4*$R1235)</f>
        <v/>
      </c>
      <c r="AG1236" s="17" t="str">
        <f>IF($B1236&gt;$C$1,"",p_5*$R1235)</f>
        <v/>
      </c>
      <c r="AH1236" s="18" t="str">
        <f t="shared" si="491"/>
        <v/>
      </c>
      <c r="AI1236" s="72"/>
      <c r="AJ1236" s="73"/>
      <c r="AK1236" s="73"/>
      <c r="AL1236" s="72"/>
      <c r="AM1236" s="73"/>
      <c r="AN1236" s="73">
        <f t="shared" si="492"/>
        <v>518</v>
      </c>
      <c r="AO1236" s="19" t="str">
        <f t="shared" ca="1" si="493"/>
        <v>-</v>
      </c>
      <c r="AP1236" s="17" t="str">
        <f t="shared" ca="1" si="494"/>
        <v>-</v>
      </c>
      <c r="AQ1236" s="17" t="str">
        <f t="shared" ca="1" si="495"/>
        <v>-</v>
      </c>
      <c r="AR1236" s="66" t="str">
        <f t="shared" ca="1" si="496"/>
        <v>-</v>
      </c>
    </row>
    <row r="1237" spans="1:44" s="1" customFormat="1" ht="12" x14ac:dyDescent="0.35">
      <c r="A1237" s="84"/>
      <c r="B1237" s="40" t="str">
        <f t="shared" si="476"/>
        <v/>
      </c>
      <c r="C1237" s="41" t="str">
        <f t="shared" si="477"/>
        <v/>
      </c>
      <c r="D1237" s="28">
        <f>'I Disease Parameters'!$E$6/(1000*365)</f>
        <v>2.4383561643835616E-5</v>
      </c>
      <c r="E1237" s="28">
        <f>'I Disease Parameters'!$E$7/(1000*365)</f>
        <v>1.3698630136986302E-5</v>
      </c>
      <c r="F1237" s="27">
        <f>(1-'I Disease Parameters'!$E$8)/'I Disease Parameters'!$E$10</f>
        <v>0.16200000000000001</v>
      </c>
      <c r="G1237" s="27">
        <f>'I Disease Parameters'!$E$8/'I Disease Parameters'!$E$11</f>
        <v>3.7999999999999999E-2</v>
      </c>
      <c r="H1237" s="27">
        <f>1/'I Disease Parameters'!$E$12</f>
        <v>0.05</v>
      </c>
      <c r="I1237" s="27">
        <f>'I Disease Parameters'!$E$9/'I Disease Parameters'!$E$14</f>
        <v>0</v>
      </c>
      <c r="J1237" s="82">
        <f t="shared" si="497"/>
        <v>2.9622548171950012</v>
      </c>
      <c r="K1237" s="60">
        <f t="shared" si="498"/>
        <v>0.96147505943347544</v>
      </c>
      <c r="L1237" s="30">
        <f t="shared" si="499"/>
        <v>0.98499999999999999</v>
      </c>
      <c r="M1237" s="27">
        <f>J1237/'I Disease Parameters'!$E$12</f>
        <v>0.14811274085975007</v>
      </c>
      <c r="N1237" s="27">
        <f>K1237/'I Disease Parameters'!$E$13</f>
        <v>4.8073752971673774E-2</v>
      </c>
      <c r="O1237" s="27">
        <f>L1237/'I Disease Parameters'!$E$13</f>
        <v>4.9250000000000002E-2</v>
      </c>
      <c r="P1237" s="27">
        <f>(1-L1237)/'I Disease Parameters'!$E$13</f>
        <v>7.5000000000000067E-4</v>
      </c>
      <c r="Q1237" s="19" t="str">
        <f t="shared" si="478"/>
        <v/>
      </c>
      <c r="R1237" s="17" t="str">
        <f t="shared" si="479"/>
        <v/>
      </c>
      <c r="S1237" s="17" t="str">
        <f t="shared" si="480"/>
        <v/>
      </c>
      <c r="T1237" s="17" t="str">
        <f t="shared" si="481"/>
        <v/>
      </c>
      <c r="U1237" s="17" t="str">
        <f t="shared" si="482"/>
        <v/>
      </c>
      <c r="V1237" s="17" t="str">
        <f t="shared" si="483"/>
        <v/>
      </c>
      <c r="W1237" s="17" t="str">
        <f t="shared" si="484"/>
        <v/>
      </c>
      <c r="X1237" s="18" t="str">
        <f t="shared" si="475"/>
        <v/>
      </c>
      <c r="Y1237" s="17" t="str">
        <f t="shared" si="485"/>
        <v/>
      </c>
      <c r="Z1237" s="17" t="str">
        <f t="shared" si="486"/>
        <v/>
      </c>
      <c r="AA1237" s="17" t="str">
        <f t="shared" si="487"/>
        <v/>
      </c>
      <c r="AB1237" s="17" t="str">
        <f t="shared" si="488"/>
        <v/>
      </c>
      <c r="AC1237" s="17" t="str">
        <f t="shared" si="489"/>
        <v/>
      </c>
      <c r="AD1237" s="18" t="str">
        <f t="shared" si="490"/>
        <v/>
      </c>
      <c r="AE1237" s="19" t="str">
        <f>IF($B1237&gt;$C$1,"",p_2*$Q1236*($S1236/$W1236)+p_3*$Q1236*($T1236/$W1236))</f>
        <v/>
      </c>
      <c r="AF1237" s="17" t="str">
        <f>IF($B1237&gt;$C$1,"",p_4*$R1236)</f>
        <v/>
      </c>
      <c r="AG1237" s="17" t="str">
        <f>IF($B1237&gt;$C$1,"",p_5*$R1236)</f>
        <v/>
      </c>
      <c r="AH1237" s="18" t="str">
        <f t="shared" si="491"/>
        <v/>
      </c>
      <c r="AI1237" s="72"/>
      <c r="AJ1237" s="73"/>
      <c r="AK1237" s="73"/>
      <c r="AL1237" s="72"/>
      <c r="AM1237" s="73"/>
      <c r="AN1237" s="73">
        <f t="shared" si="492"/>
        <v>518</v>
      </c>
      <c r="AO1237" s="19" t="str">
        <f t="shared" ca="1" si="493"/>
        <v>-</v>
      </c>
      <c r="AP1237" s="17" t="str">
        <f t="shared" ca="1" si="494"/>
        <v>-</v>
      </c>
      <c r="AQ1237" s="17" t="str">
        <f t="shared" ca="1" si="495"/>
        <v>-</v>
      </c>
      <c r="AR1237" s="66" t="str">
        <f t="shared" ca="1" si="496"/>
        <v>-</v>
      </c>
    </row>
    <row r="1238" spans="1:44" s="1" customFormat="1" ht="12" x14ac:dyDescent="0.35">
      <c r="A1238" s="84"/>
      <c r="B1238" s="40" t="str">
        <f t="shared" si="476"/>
        <v/>
      </c>
      <c r="C1238" s="41" t="str">
        <f t="shared" si="477"/>
        <v/>
      </c>
      <c r="D1238" s="28">
        <f>'I Disease Parameters'!$E$6/(1000*365)</f>
        <v>2.4383561643835616E-5</v>
      </c>
      <c r="E1238" s="28">
        <f>'I Disease Parameters'!$E$7/(1000*365)</f>
        <v>1.3698630136986302E-5</v>
      </c>
      <c r="F1238" s="27">
        <f>(1-'I Disease Parameters'!$E$8)/'I Disease Parameters'!$E$10</f>
        <v>0.16200000000000001</v>
      </c>
      <c r="G1238" s="27">
        <f>'I Disease Parameters'!$E$8/'I Disease Parameters'!$E$11</f>
        <v>3.7999999999999999E-2</v>
      </c>
      <c r="H1238" s="27">
        <f>1/'I Disease Parameters'!$E$12</f>
        <v>0.05</v>
      </c>
      <c r="I1238" s="27">
        <f>'I Disease Parameters'!$E$9/'I Disease Parameters'!$E$14</f>
        <v>0</v>
      </c>
      <c r="J1238" s="82">
        <f t="shared" si="497"/>
        <v>2.9622548171950012</v>
      </c>
      <c r="K1238" s="60">
        <f t="shared" si="498"/>
        <v>0.96147505943347544</v>
      </c>
      <c r="L1238" s="30">
        <f t="shared" si="499"/>
        <v>0.98499999999999999</v>
      </c>
      <c r="M1238" s="27">
        <f>J1238/'I Disease Parameters'!$E$12</f>
        <v>0.14811274085975007</v>
      </c>
      <c r="N1238" s="27">
        <f>K1238/'I Disease Parameters'!$E$13</f>
        <v>4.8073752971673774E-2</v>
      </c>
      <c r="O1238" s="27">
        <f>L1238/'I Disease Parameters'!$E$13</f>
        <v>4.9250000000000002E-2</v>
      </c>
      <c r="P1238" s="27">
        <f>(1-L1238)/'I Disease Parameters'!$E$13</f>
        <v>7.5000000000000067E-4</v>
      </c>
      <c r="Q1238" s="19" t="str">
        <f t="shared" si="478"/>
        <v/>
      </c>
      <c r="R1238" s="17" t="str">
        <f t="shared" si="479"/>
        <v/>
      </c>
      <c r="S1238" s="17" t="str">
        <f t="shared" si="480"/>
        <v/>
      </c>
      <c r="T1238" s="17" t="str">
        <f t="shared" si="481"/>
        <v/>
      </c>
      <c r="U1238" s="17" t="str">
        <f t="shared" si="482"/>
        <v/>
      </c>
      <c r="V1238" s="17" t="str">
        <f t="shared" si="483"/>
        <v/>
      </c>
      <c r="W1238" s="17" t="str">
        <f t="shared" si="484"/>
        <v/>
      </c>
      <c r="X1238" s="18" t="str">
        <f t="shared" si="475"/>
        <v/>
      </c>
      <c r="Y1238" s="17" t="str">
        <f t="shared" si="485"/>
        <v/>
      </c>
      <c r="Z1238" s="17" t="str">
        <f t="shared" si="486"/>
        <v/>
      </c>
      <c r="AA1238" s="17" t="str">
        <f t="shared" si="487"/>
        <v/>
      </c>
      <c r="AB1238" s="17" t="str">
        <f t="shared" si="488"/>
        <v/>
      </c>
      <c r="AC1238" s="17" t="str">
        <f t="shared" si="489"/>
        <v/>
      </c>
      <c r="AD1238" s="18" t="str">
        <f t="shared" si="490"/>
        <v/>
      </c>
      <c r="AE1238" s="19" t="str">
        <f>IF($B1238&gt;$C$1,"",p_2*$Q1237*($S1237/$W1237)+p_3*$Q1237*($T1237/$W1237))</f>
        <v/>
      </c>
      <c r="AF1238" s="17" t="str">
        <f>IF($B1238&gt;$C$1,"",p_4*$R1237)</f>
        <v/>
      </c>
      <c r="AG1238" s="17" t="str">
        <f>IF($B1238&gt;$C$1,"",p_5*$R1237)</f>
        <v/>
      </c>
      <c r="AH1238" s="18" t="str">
        <f t="shared" si="491"/>
        <v/>
      </c>
      <c r="AI1238" s="72"/>
      <c r="AJ1238" s="73"/>
      <c r="AK1238" s="73"/>
      <c r="AL1238" s="72"/>
      <c r="AM1238" s="73"/>
      <c r="AN1238" s="73">
        <f t="shared" si="492"/>
        <v>518</v>
      </c>
      <c r="AO1238" s="19" t="str">
        <f t="shared" ca="1" si="493"/>
        <v>-</v>
      </c>
      <c r="AP1238" s="17" t="str">
        <f t="shared" ca="1" si="494"/>
        <v>-</v>
      </c>
      <c r="AQ1238" s="17" t="str">
        <f t="shared" ca="1" si="495"/>
        <v>-</v>
      </c>
      <c r="AR1238" s="66" t="str">
        <f t="shared" ca="1" si="496"/>
        <v>-</v>
      </c>
    </row>
    <row r="1239" spans="1:44" s="1" customFormat="1" ht="12" x14ac:dyDescent="0.35">
      <c r="A1239" s="84"/>
      <c r="B1239" s="40" t="str">
        <f t="shared" si="476"/>
        <v/>
      </c>
      <c r="C1239" s="41" t="str">
        <f t="shared" si="477"/>
        <v/>
      </c>
      <c r="D1239" s="28">
        <f>'I Disease Parameters'!$E$6/(1000*365)</f>
        <v>2.4383561643835616E-5</v>
      </c>
      <c r="E1239" s="28">
        <f>'I Disease Parameters'!$E$7/(1000*365)</f>
        <v>1.3698630136986302E-5</v>
      </c>
      <c r="F1239" s="27">
        <f>(1-'I Disease Parameters'!$E$8)/'I Disease Parameters'!$E$10</f>
        <v>0.16200000000000001</v>
      </c>
      <c r="G1239" s="27">
        <f>'I Disease Parameters'!$E$8/'I Disease Parameters'!$E$11</f>
        <v>3.7999999999999999E-2</v>
      </c>
      <c r="H1239" s="27">
        <f>1/'I Disease Parameters'!$E$12</f>
        <v>0.05</v>
      </c>
      <c r="I1239" s="27">
        <f>'I Disease Parameters'!$E$9/'I Disease Parameters'!$E$14</f>
        <v>0</v>
      </c>
      <c r="J1239" s="82">
        <f t="shared" si="497"/>
        <v>2.9622548171950012</v>
      </c>
      <c r="K1239" s="60">
        <f t="shared" si="498"/>
        <v>0.96147505943347544</v>
      </c>
      <c r="L1239" s="30">
        <f t="shared" si="499"/>
        <v>0.98499999999999999</v>
      </c>
      <c r="M1239" s="27">
        <f>J1239/'I Disease Parameters'!$E$12</f>
        <v>0.14811274085975007</v>
      </c>
      <c r="N1239" s="27">
        <f>K1239/'I Disease Parameters'!$E$13</f>
        <v>4.8073752971673774E-2</v>
      </c>
      <c r="O1239" s="27">
        <f>L1239/'I Disease Parameters'!$E$13</f>
        <v>4.9250000000000002E-2</v>
      </c>
      <c r="P1239" s="27">
        <f>(1-L1239)/'I Disease Parameters'!$E$13</f>
        <v>7.5000000000000067E-4</v>
      </c>
      <c r="Q1239" s="19" t="str">
        <f t="shared" si="478"/>
        <v/>
      </c>
      <c r="R1239" s="17" t="str">
        <f t="shared" si="479"/>
        <v/>
      </c>
      <c r="S1239" s="17" t="str">
        <f t="shared" si="480"/>
        <v/>
      </c>
      <c r="T1239" s="17" t="str">
        <f t="shared" si="481"/>
        <v/>
      </c>
      <c r="U1239" s="17" t="str">
        <f t="shared" si="482"/>
        <v/>
      </c>
      <c r="V1239" s="17" t="str">
        <f t="shared" si="483"/>
        <v/>
      </c>
      <c r="W1239" s="17" t="str">
        <f t="shared" si="484"/>
        <v/>
      </c>
      <c r="X1239" s="18" t="str">
        <f t="shared" si="475"/>
        <v/>
      </c>
      <c r="Y1239" s="17" t="str">
        <f t="shared" si="485"/>
        <v/>
      </c>
      <c r="Z1239" s="17" t="str">
        <f t="shared" si="486"/>
        <v/>
      </c>
      <c r="AA1239" s="17" t="str">
        <f t="shared" si="487"/>
        <v/>
      </c>
      <c r="AB1239" s="17" t="str">
        <f t="shared" si="488"/>
        <v/>
      </c>
      <c r="AC1239" s="17" t="str">
        <f t="shared" si="489"/>
        <v/>
      </c>
      <c r="AD1239" s="18" t="str">
        <f t="shared" si="490"/>
        <v/>
      </c>
      <c r="AE1239" s="19" t="str">
        <f>IF($B1239&gt;$C$1,"",p_2*$Q1238*($S1238/$W1238)+p_3*$Q1238*($T1238/$W1238))</f>
        <v/>
      </c>
      <c r="AF1239" s="17" t="str">
        <f>IF($B1239&gt;$C$1,"",p_4*$R1238)</f>
        <v/>
      </c>
      <c r="AG1239" s="17" t="str">
        <f>IF($B1239&gt;$C$1,"",p_5*$R1238)</f>
        <v/>
      </c>
      <c r="AH1239" s="18" t="str">
        <f t="shared" si="491"/>
        <v/>
      </c>
      <c r="AI1239" s="72"/>
      <c r="AJ1239" s="73"/>
      <c r="AK1239" s="73"/>
      <c r="AL1239" s="72"/>
      <c r="AM1239" s="73"/>
      <c r="AN1239" s="73">
        <f t="shared" si="492"/>
        <v>518</v>
      </c>
      <c r="AO1239" s="19" t="str">
        <f t="shared" ca="1" si="493"/>
        <v>-</v>
      </c>
      <c r="AP1239" s="17" t="str">
        <f t="shared" ca="1" si="494"/>
        <v>-</v>
      </c>
      <c r="AQ1239" s="17" t="str">
        <f t="shared" ca="1" si="495"/>
        <v>-</v>
      </c>
      <c r="AR1239" s="66" t="str">
        <f t="shared" ca="1" si="496"/>
        <v>-</v>
      </c>
    </row>
    <row r="1240" spans="1:44" s="1" customFormat="1" ht="12" x14ac:dyDescent="0.35">
      <c r="A1240" s="84"/>
      <c r="B1240" s="40" t="str">
        <f t="shared" si="476"/>
        <v/>
      </c>
      <c r="C1240" s="41" t="str">
        <f t="shared" si="477"/>
        <v/>
      </c>
      <c r="D1240" s="28">
        <f>'I Disease Parameters'!$E$6/(1000*365)</f>
        <v>2.4383561643835616E-5</v>
      </c>
      <c r="E1240" s="28">
        <f>'I Disease Parameters'!$E$7/(1000*365)</f>
        <v>1.3698630136986302E-5</v>
      </c>
      <c r="F1240" s="27">
        <f>(1-'I Disease Parameters'!$E$8)/'I Disease Parameters'!$E$10</f>
        <v>0.16200000000000001</v>
      </c>
      <c r="G1240" s="27">
        <f>'I Disease Parameters'!$E$8/'I Disease Parameters'!$E$11</f>
        <v>3.7999999999999999E-2</v>
      </c>
      <c r="H1240" s="27">
        <f>1/'I Disease Parameters'!$E$12</f>
        <v>0.05</v>
      </c>
      <c r="I1240" s="27">
        <f>'I Disease Parameters'!$E$9/'I Disease Parameters'!$E$14</f>
        <v>0</v>
      </c>
      <c r="J1240" s="82">
        <f t="shared" si="497"/>
        <v>2.9622548171950012</v>
      </c>
      <c r="K1240" s="60">
        <f t="shared" si="498"/>
        <v>0.96147505943347544</v>
      </c>
      <c r="L1240" s="30">
        <f t="shared" si="499"/>
        <v>0.98499999999999999</v>
      </c>
      <c r="M1240" s="27">
        <f>J1240/'I Disease Parameters'!$E$12</f>
        <v>0.14811274085975007</v>
      </c>
      <c r="N1240" s="27">
        <f>K1240/'I Disease Parameters'!$E$13</f>
        <v>4.8073752971673774E-2</v>
      </c>
      <c r="O1240" s="27">
        <f>L1240/'I Disease Parameters'!$E$13</f>
        <v>4.9250000000000002E-2</v>
      </c>
      <c r="P1240" s="27">
        <f>(1-L1240)/'I Disease Parameters'!$E$13</f>
        <v>7.5000000000000067E-4</v>
      </c>
      <c r="Q1240" s="19" t="str">
        <f t="shared" si="478"/>
        <v/>
      </c>
      <c r="R1240" s="17" t="str">
        <f t="shared" si="479"/>
        <v/>
      </c>
      <c r="S1240" s="17" t="str">
        <f t="shared" si="480"/>
        <v/>
      </c>
      <c r="T1240" s="17" t="str">
        <f t="shared" si="481"/>
        <v/>
      </c>
      <c r="U1240" s="17" t="str">
        <f t="shared" si="482"/>
        <v/>
      </c>
      <c r="V1240" s="17" t="str">
        <f t="shared" si="483"/>
        <v/>
      </c>
      <c r="W1240" s="17" t="str">
        <f t="shared" si="484"/>
        <v/>
      </c>
      <c r="X1240" s="18" t="str">
        <f t="shared" si="475"/>
        <v/>
      </c>
      <c r="Y1240" s="17" t="str">
        <f t="shared" si="485"/>
        <v/>
      </c>
      <c r="Z1240" s="17" t="str">
        <f t="shared" si="486"/>
        <v/>
      </c>
      <c r="AA1240" s="17" t="str">
        <f t="shared" si="487"/>
        <v/>
      </c>
      <c r="AB1240" s="17" t="str">
        <f t="shared" si="488"/>
        <v/>
      </c>
      <c r="AC1240" s="17" t="str">
        <f t="shared" si="489"/>
        <v/>
      </c>
      <c r="AD1240" s="18" t="str">
        <f t="shared" si="490"/>
        <v/>
      </c>
      <c r="AE1240" s="19" t="str">
        <f>IF($B1240&gt;$C$1,"",p_2*$Q1239*($S1239/$W1239)+p_3*$Q1239*($T1239/$W1239))</f>
        <v/>
      </c>
      <c r="AF1240" s="17" t="str">
        <f>IF($B1240&gt;$C$1,"",p_4*$R1239)</f>
        <v/>
      </c>
      <c r="AG1240" s="17" t="str">
        <f>IF($B1240&gt;$C$1,"",p_5*$R1239)</f>
        <v/>
      </c>
      <c r="AH1240" s="18" t="str">
        <f t="shared" si="491"/>
        <v/>
      </c>
      <c r="AI1240" s="72"/>
      <c r="AJ1240" s="73"/>
      <c r="AK1240" s="73"/>
      <c r="AL1240" s="72"/>
      <c r="AM1240" s="73"/>
      <c r="AN1240" s="73">
        <f t="shared" si="492"/>
        <v>518</v>
      </c>
      <c r="AO1240" s="19" t="str">
        <f t="shared" ca="1" si="493"/>
        <v>-</v>
      </c>
      <c r="AP1240" s="17" t="str">
        <f t="shared" ca="1" si="494"/>
        <v>-</v>
      </c>
      <c r="AQ1240" s="17" t="str">
        <f t="shared" ca="1" si="495"/>
        <v>-</v>
      </c>
      <c r="AR1240" s="66" t="str">
        <f t="shared" ca="1" si="496"/>
        <v>-</v>
      </c>
    </row>
    <row r="1241" spans="1:44" s="1" customFormat="1" ht="12" x14ac:dyDescent="0.35">
      <c r="A1241" s="84"/>
      <c r="B1241" s="40" t="str">
        <f t="shared" si="476"/>
        <v/>
      </c>
      <c r="C1241" s="41" t="str">
        <f t="shared" si="477"/>
        <v/>
      </c>
      <c r="D1241" s="28">
        <f>'I Disease Parameters'!$E$6/(1000*365)</f>
        <v>2.4383561643835616E-5</v>
      </c>
      <c r="E1241" s="28">
        <f>'I Disease Parameters'!$E$7/(1000*365)</f>
        <v>1.3698630136986302E-5</v>
      </c>
      <c r="F1241" s="27">
        <f>(1-'I Disease Parameters'!$E$8)/'I Disease Parameters'!$E$10</f>
        <v>0.16200000000000001</v>
      </c>
      <c r="G1241" s="27">
        <f>'I Disease Parameters'!$E$8/'I Disease Parameters'!$E$11</f>
        <v>3.7999999999999999E-2</v>
      </c>
      <c r="H1241" s="27">
        <f>1/'I Disease Parameters'!$E$12</f>
        <v>0.05</v>
      </c>
      <c r="I1241" s="27">
        <f>'I Disease Parameters'!$E$9/'I Disease Parameters'!$E$14</f>
        <v>0</v>
      </c>
      <c r="J1241" s="82">
        <f t="shared" si="497"/>
        <v>2.9622548171950012</v>
      </c>
      <c r="K1241" s="60">
        <f t="shared" si="498"/>
        <v>0.96147505943347544</v>
      </c>
      <c r="L1241" s="30">
        <f t="shared" si="499"/>
        <v>0.98499999999999999</v>
      </c>
      <c r="M1241" s="27">
        <f>J1241/'I Disease Parameters'!$E$12</f>
        <v>0.14811274085975007</v>
      </c>
      <c r="N1241" s="27">
        <f>K1241/'I Disease Parameters'!$E$13</f>
        <v>4.8073752971673774E-2</v>
      </c>
      <c r="O1241" s="27">
        <f>L1241/'I Disease Parameters'!$E$13</f>
        <v>4.9250000000000002E-2</v>
      </c>
      <c r="P1241" s="27">
        <f>(1-L1241)/'I Disease Parameters'!$E$13</f>
        <v>7.5000000000000067E-4</v>
      </c>
      <c r="Q1241" s="19" t="str">
        <f t="shared" si="478"/>
        <v/>
      </c>
      <c r="R1241" s="17" t="str">
        <f t="shared" si="479"/>
        <v/>
      </c>
      <c r="S1241" s="17" t="str">
        <f t="shared" si="480"/>
        <v/>
      </c>
      <c r="T1241" s="17" t="str">
        <f t="shared" si="481"/>
        <v/>
      </c>
      <c r="U1241" s="17" t="str">
        <f t="shared" si="482"/>
        <v/>
      </c>
      <c r="V1241" s="17" t="str">
        <f t="shared" si="483"/>
        <v/>
      </c>
      <c r="W1241" s="17" t="str">
        <f t="shared" si="484"/>
        <v/>
      </c>
      <c r="X1241" s="18" t="str">
        <f t="shared" si="475"/>
        <v/>
      </c>
      <c r="Y1241" s="17" t="str">
        <f t="shared" si="485"/>
        <v/>
      </c>
      <c r="Z1241" s="17" t="str">
        <f t="shared" si="486"/>
        <v/>
      </c>
      <c r="AA1241" s="17" t="str">
        <f t="shared" si="487"/>
        <v/>
      </c>
      <c r="AB1241" s="17" t="str">
        <f t="shared" si="488"/>
        <v/>
      </c>
      <c r="AC1241" s="17" t="str">
        <f t="shared" si="489"/>
        <v/>
      </c>
      <c r="AD1241" s="18" t="str">
        <f t="shared" si="490"/>
        <v/>
      </c>
      <c r="AE1241" s="19" t="str">
        <f>IF($B1241&gt;$C$1,"",p_2*$Q1240*($S1240/$W1240)+p_3*$Q1240*($T1240/$W1240))</f>
        <v/>
      </c>
      <c r="AF1241" s="17" t="str">
        <f>IF($B1241&gt;$C$1,"",p_4*$R1240)</f>
        <v/>
      </c>
      <c r="AG1241" s="17" t="str">
        <f>IF($B1241&gt;$C$1,"",p_5*$R1240)</f>
        <v/>
      </c>
      <c r="AH1241" s="18" t="str">
        <f t="shared" si="491"/>
        <v/>
      </c>
      <c r="AI1241" s="72"/>
      <c r="AJ1241" s="73"/>
      <c r="AK1241" s="73"/>
      <c r="AL1241" s="72"/>
      <c r="AM1241" s="73"/>
      <c r="AN1241" s="73">
        <f t="shared" si="492"/>
        <v>518</v>
      </c>
      <c r="AO1241" s="19" t="str">
        <f t="shared" ca="1" si="493"/>
        <v>-</v>
      </c>
      <c r="AP1241" s="17" t="str">
        <f t="shared" ca="1" si="494"/>
        <v>-</v>
      </c>
      <c r="AQ1241" s="17" t="str">
        <f t="shared" ca="1" si="495"/>
        <v>-</v>
      </c>
      <c r="AR1241" s="66" t="str">
        <f t="shared" ca="1" si="496"/>
        <v>-</v>
      </c>
    </row>
    <row r="1242" spans="1:44" s="1" customFormat="1" ht="12" x14ac:dyDescent="0.35">
      <c r="A1242" s="84"/>
      <c r="B1242" s="40" t="str">
        <f t="shared" si="476"/>
        <v/>
      </c>
      <c r="C1242" s="41" t="str">
        <f t="shared" si="477"/>
        <v/>
      </c>
      <c r="D1242" s="28">
        <f>'I Disease Parameters'!$E$6/(1000*365)</f>
        <v>2.4383561643835616E-5</v>
      </c>
      <c r="E1242" s="28">
        <f>'I Disease Parameters'!$E$7/(1000*365)</f>
        <v>1.3698630136986302E-5</v>
      </c>
      <c r="F1242" s="27">
        <f>(1-'I Disease Parameters'!$E$8)/'I Disease Parameters'!$E$10</f>
        <v>0.16200000000000001</v>
      </c>
      <c r="G1242" s="27">
        <f>'I Disease Parameters'!$E$8/'I Disease Parameters'!$E$11</f>
        <v>3.7999999999999999E-2</v>
      </c>
      <c r="H1242" s="27">
        <f>1/'I Disease Parameters'!$E$12</f>
        <v>0.05</v>
      </c>
      <c r="I1242" s="27">
        <f>'I Disease Parameters'!$E$9/'I Disease Parameters'!$E$14</f>
        <v>0</v>
      </c>
      <c r="J1242" s="82">
        <f t="shared" si="497"/>
        <v>2.9622548171950012</v>
      </c>
      <c r="K1242" s="60">
        <f t="shared" si="498"/>
        <v>0.96147505943347544</v>
      </c>
      <c r="L1242" s="30">
        <f t="shared" si="499"/>
        <v>0.98499999999999999</v>
      </c>
      <c r="M1242" s="27">
        <f>J1242/'I Disease Parameters'!$E$12</f>
        <v>0.14811274085975007</v>
      </c>
      <c r="N1242" s="27">
        <f>K1242/'I Disease Parameters'!$E$13</f>
        <v>4.8073752971673774E-2</v>
      </c>
      <c r="O1242" s="27">
        <f>L1242/'I Disease Parameters'!$E$13</f>
        <v>4.9250000000000002E-2</v>
      </c>
      <c r="P1242" s="27">
        <f>(1-L1242)/'I Disease Parameters'!$E$13</f>
        <v>7.5000000000000067E-4</v>
      </c>
      <c r="Q1242" s="19" t="str">
        <f t="shared" si="478"/>
        <v/>
      </c>
      <c r="R1242" s="17" t="str">
        <f t="shared" si="479"/>
        <v/>
      </c>
      <c r="S1242" s="17" t="str">
        <f t="shared" si="480"/>
        <v/>
      </c>
      <c r="T1242" s="17" t="str">
        <f t="shared" si="481"/>
        <v/>
      </c>
      <c r="U1242" s="17" t="str">
        <f t="shared" si="482"/>
        <v/>
      </c>
      <c r="V1242" s="17" t="str">
        <f t="shared" si="483"/>
        <v/>
      </c>
      <c r="W1242" s="17" t="str">
        <f t="shared" si="484"/>
        <v/>
      </c>
      <c r="X1242" s="18" t="str">
        <f t="shared" si="475"/>
        <v/>
      </c>
      <c r="Y1242" s="17" t="str">
        <f t="shared" si="485"/>
        <v/>
      </c>
      <c r="Z1242" s="17" t="str">
        <f t="shared" si="486"/>
        <v/>
      </c>
      <c r="AA1242" s="17" t="str">
        <f t="shared" si="487"/>
        <v/>
      </c>
      <c r="AB1242" s="17" t="str">
        <f t="shared" si="488"/>
        <v/>
      </c>
      <c r="AC1242" s="17" t="str">
        <f t="shared" si="489"/>
        <v/>
      </c>
      <c r="AD1242" s="18" t="str">
        <f t="shared" si="490"/>
        <v/>
      </c>
      <c r="AE1242" s="19" t="str">
        <f>IF($B1242&gt;$C$1,"",p_2*$Q1241*($S1241/$W1241)+p_3*$Q1241*($T1241/$W1241))</f>
        <v/>
      </c>
      <c r="AF1242" s="17" t="str">
        <f>IF($B1242&gt;$C$1,"",p_4*$R1241)</f>
        <v/>
      </c>
      <c r="AG1242" s="17" t="str">
        <f>IF($B1242&gt;$C$1,"",p_5*$R1241)</f>
        <v/>
      </c>
      <c r="AH1242" s="18" t="str">
        <f t="shared" si="491"/>
        <v/>
      </c>
      <c r="AI1242" s="72"/>
      <c r="AJ1242" s="73"/>
      <c r="AK1242" s="73"/>
      <c r="AL1242" s="72"/>
      <c r="AM1242" s="73"/>
      <c r="AN1242" s="73">
        <f t="shared" si="492"/>
        <v>518</v>
      </c>
      <c r="AO1242" s="19" t="str">
        <f t="shared" ca="1" si="493"/>
        <v>-</v>
      </c>
      <c r="AP1242" s="17" t="str">
        <f t="shared" ca="1" si="494"/>
        <v>-</v>
      </c>
      <c r="AQ1242" s="17" t="str">
        <f t="shared" ca="1" si="495"/>
        <v>-</v>
      </c>
      <c r="AR1242" s="66" t="str">
        <f t="shared" ca="1" si="496"/>
        <v>-</v>
      </c>
    </row>
    <row r="1243" spans="1:44" s="1" customFormat="1" ht="12" x14ac:dyDescent="0.35">
      <c r="A1243" s="84"/>
      <c r="B1243" s="40" t="str">
        <f t="shared" si="476"/>
        <v/>
      </c>
      <c r="C1243" s="41" t="str">
        <f t="shared" si="477"/>
        <v/>
      </c>
      <c r="D1243" s="28">
        <f>'I Disease Parameters'!$E$6/(1000*365)</f>
        <v>2.4383561643835616E-5</v>
      </c>
      <c r="E1243" s="28">
        <f>'I Disease Parameters'!$E$7/(1000*365)</f>
        <v>1.3698630136986302E-5</v>
      </c>
      <c r="F1243" s="27">
        <f>(1-'I Disease Parameters'!$E$8)/'I Disease Parameters'!$E$10</f>
        <v>0.16200000000000001</v>
      </c>
      <c r="G1243" s="27">
        <f>'I Disease Parameters'!$E$8/'I Disease Parameters'!$E$11</f>
        <v>3.7999999999999999E-2</v>
      </c>
      <c r="H1243" s="27">
        <f>1/'I Disease Parameters'!$E$12</f>
        <v>0.05</v>
      </c>
      <c r="I1243" s="27">
        <f>'I Disease Parameters'!$E$9/'I Disease Parameters'!$E$14</f>
        <v>0</v>
      </c>
      <c r="J1243" s="82">
        <f t="shared" si="497"/>
        <v>2.9622548171950012</v>
      </c>
      <c r="K1243" s="60">
        <f t="shared" si="498"/>
        <v>0.96147505943347544</v>
      </c>
      <c r="L1243" s="30">
        <f t="shared" si="499"/>
        <v>0.98499999999999999</v>
      </c>
      <c r="M1243" s="27">
        <f>J1243/'I Disease Parameters'!$E$12</f>
        <v>0.14811274085975007</v>
      </c>
      <c r="N1243" s="27">
        <f>K1243/'I Disease Parameters'!$E$13</f>
        <v>4.8073752971673774E-2</v>
      </c>
      <c r="O1243" s="27">
        <f>L1243/'I Disease Parameters'!$E$13</f>
        <v>4.9250000000000002E-2</v>
      </c>
      <c r="P1243" s="27">
        <f>(1-L1243)/'I Disease Parameters'!$E$13</f>
        <v>7.5000000000000067E-4</v>
      </c>
      <c r="Q1243" s="19" t="str">
        <f t="shared" si="478"/>
        <v/>
      </c>
      <c r="R1243" s="17" t="str">
        <f t="shared" si="479"/>
        <v/>
      </c>
      <c r="S1243" s="17" t="str">
        <f t="shared" si="480"/>
        <v/>
      </c>
      <c r="T1243" s="17" t="str">
        <f t="shared" si="481"/>
        <v/>
      </c>
      <c r="U1243" s="17" t="str">
        <f t="shared" si="482"/>
        <v/>
      </c>
      <c r="V1243" s="17" t="str">
        <f t="shared" si="483"/>
        <v/>
      </c>
      <c r="W1243" s="17" t="str">
        <f t="shared" si="484"/>
        <v/>
      </c>
      <c r="X1243" s="18" t="str">
        <f t="shared" si="475"/>
        <v/>
      </c>
      <c r="Y1243" s="17" t="str">
        <f t="shared" si="485"/>
        <v/>
      </c>
      <c r="Z1243" s="17" t="str">
        <f t="shared" si="486"/>
        <v/>
      </c>
      <c r="AA1243" s="17" t="str">
        <f t="shared" si="487"/>
        <v/>
      </c>
      <c r="AB1243" s="17" t="str">
        <f t="shared" si="488"/>
        <v/>
      </c>
      <c r="AC1243" s="17" t="str">
        <f t="shared" si="489"/>
        <v/>
      </c>
      <c r="AD1243" s="18" t="str">
        <f t="shared" si="490"/>
        <v/>
      </c>
      <c r="AE1243" s="19" t="str">
        <f>IF($B1243&gt;$C$1,"",p_2*$Q1242*($S1242/$W1242)+p_3*$Q1242*($T1242/$W1242))</f>
        <v/>
      </c>
      <c r="AF1243" s="17" t="str">
        <f>IF($B1243&gt;$C$1,"",p_4*$R1242)</f>
        <v/>
      </c>
      <c r="AG1243" s="17" t="str">
        <f>IF($B1243&gt;$C$1,"",p_5*$R1242)</f>
        <v/>
      </c>
      <c r="AH1243" s="18" t="str">
        <f t="shared" si="491"/>
        <v/>
      </c>
      <c r="AI1243" s="72"/>
      <c r="AJ1243" s="73"/>
      <c r="AK1243" s="73"/>
      <c r="AL1243" s="72"/>
      <c r="AM1243" s="73"/>
      <c r="AN1243" s="73">
        <f t="shared" si="492"/>
        <v>518</v>
      </c>
      <c r="AO1243" s="19" t="str">
        <f t="shared" ca="1" si="493"/>
        <v>-</v>
      </c>
      <c r="AP1243" s="17" t="str">
        <f t="shared" ca="1" si="494"/>
        <v>-</v>
      </c>
      <c r="AQ1243" s="17" t="str">
        <f t="shared" ca="1" si="495"/>
        <v>-</v>
      </c>
      <c r="AR1243" s="66" t="str">
        <f t="shared" ca="1" si="496"/>
        <v>-</v>
      </c>
    </row>
    <row r="1244" spans="1:44" s="1" customFormat="1" ht="12" x14ac:dyDescent="0.35">
      <c r="A1244" s="84"/>
      <c r="B1244" s="40" t="str">
        <f t="shared" si="476"/>
        <v/>
      </c>
      <c r="C1244" s="41" t="str">
        <f t="shared" si="477"/>
        <v/>
      </c>
      <c r="D1244" s="28">
        <f>'I Disease Parameters'!$E$6/(1000*365)</f>
        <v>2.4383561643835616E-5</v>
      </c>
      <c r="E1244" s="28">
        <f>'I Disease Parameters'!$E$7/(1000*365)</f>
        <v>1.3698630136986302E-5</v>
      </c>
      <c r="F1244" s="27">
        <f>(1-'I Disease Parameters'!$E$8)/'I Disease Parameters'!$E$10</f>
        <v>0.16200000000000001</v>
      </c>
      <c r="G1244" s="27">
        <f>'I Disease Parameters'!$E$8/'I Disease Parameters'!$E$11</f>
        <v>3.7999999999999999E-2</v>
      </c>
      <c r="H1244" s="27">
        <f>1/'I Disease Parameters'!$E$12</f>
        <v>0.05</v>
      </c>
      <c r="I1244" s="27">
        <f>'I Disease Parameters'!$E$9/'I Disease Parameters'!$E$14</f>
        <v>0</v>
      </c>
      <c r="J1244" s="82">
        <f t="shared" si="497"/>
        <v>2.9622548171950012</v>
      </c>
      <c r="K1244" s="60">
        <f t="shared" si="498"/>
        <v>0.96147505943347544</v>
      </c>
      <c r="L1244" s="30">
        <f t="shared" si="499"/>
        <v>0.98499999999999999</v>
      </c>
      <c r="M1244" s="27">
        <f>J1244/'I Disease Parameters'!$E$12</f>
        <v>0.14811274085975007</v>
      </c>
      <c r="N1244" s="27">
        <f>K1244/'I Disease Parameters'!$E$13</f>
        <v>4.8073752971673774E-2</v>
      </c>
      <c r="O1244" s="27">
        <f>L1244/'I Disease Parameters'!$E$13</f>
        <v>4.9250000000000002E-2</v>
      </c>
      <c r="P1244" s="27">
        <f>(1-L1244)/'I Disease Parameters'!$E$13</f>
        <v>7.5000000000000067E-4</v>
      </c>
      <c r="Q1244" s="19" t="str">
        <f t="shared" si="478"/>
        <v/>
      </c>
      <c r="R1244" s="17" t="str">
        <f t="shared" si="479"/>
        <v/>
      </c>
      <c r="S1244" s="17" t="str">
        <f t="shared" si="480"/>
        <v/>
      </c>
      <c r="T1244" s="17" t="str">
        <f t="shared" si="481"/>
        <v/>
      </c>
      <c r="U1244" s="17" t="str">
        <f t="shared" si="482"/>
        <v/>
      </c>
      <c r="V1244" s="17" t="str">
        <f t="shared" si="483"/>
        <v/>
      </c>
      <c r="W1244" s="17" t="str">
        <f t="shared" si="484"/>
        <v/>
      </c>
      <c r="X1244" s="18" t="str">
        <f t="shared" si="475"/>
        <v/>
      </c>
      <c r="Y1244" s="17" t="str">
        <f t="shared" si="485"/>
        <v/>
      </c>
      <c r="Z1244" s="17" t="str">
        <f t="shared" si="486"/>
        <v/>
      </c>
      <c r="AA1244" s="17" t="str">
        <f t="shared" si="487"/>
        <v/>
      </c>
      <c r="AB1244" s="17" t="str">
        <f t="shared" si="488"/>
        <v/>
      </c>
      <c r="AC1244" s="17" t="str">
        <f t="shared" si="489"/>
        <v/>
      </c>
      <c r="AD1244" s="18" t="str">
        <f t="shared" si="490"/>
        <v/>
      </c>
      <c r="AE1244" s="19" t="str">
        <f>IF($B1244&gt;$C$1,"",p_2*$Q1243*($S1243/$W1243)+p_3*$Q1243*($T1243/$W1243))</f>
        <v/>
      </c>
      <c r="AF1244" s="17" t="str">
        <f>IF($B1244&gt;$C$1,"",p_4*$R1243)</f>
        <v/>
      </c>
      <c r="AG1244" s="17" t="str">
        <f>IF($B1244&gt;$C$1,"",p_5*$R1243)</f>
        <v/>
      </c>
      <c r="AH1244" s="18" t="str">
        <f t="shared" si="491"/>
        <v/>
      </c>
      <c r="AI1244" s="72"/>
      <c r="AJ1244" s="73"/>
      <c r="AK1244" s="73"/>
      <c r="AL1244" s="72"/>
      <c r="AM1244" s="73"/>
      <c r="AN1244" s="73">
        <f t="shared" si="492"/>
        <v>518</v>
      </c>
      <c r="AO1244" s="19" t="str">
        <f t="shared" ca="1" si="493"/>
        <v>-</v>
      </c>
      <c r="AP1244" s="17" t="str">
        <f t="shared" ca="1" si="494"/>
        <v>-</v>
      </c>
      <c r="AQ1244" s="17" t="str">
        <f t="shared" ca="1" si="495"/>
        <v>-</v>
      </c>
      <c r="AR1244" s="66" t="str">
        <f t="shared" ca="1" si="496"/>
        <v>-</v>
      </c>
    </row>
    <row r="1245" spans="1:44" s="1" customFormat="1" ht="12" x14ac:dyDescent="0.35">
      <c r="A1245" s="84"/>
      <c r="B1245" s="40" t="str">
        <f t="shared" si="476"/>
        <v/>
      </c>
      <c r="C1245" s="41" t="str">
        <f t="shared" si="477"/>
        <v/>
      </c>
      <c r="D1245" s="28">
        <f>'I Disease Parameters'!$E$6/(1000*365)</f>
        <v>2.4383561643835616E-5</v>
      </c>
      <c r="E1245" s="28">
        <f>'I Disease Parameters'!$E$7/(1000*365)</f>
        <v>1.3698630136986302E-5</v>
      </c>
      <c r="F1245" s="27">
        <f>(1-'I Disease Parameters'!$E$8)/'I Disease Parameters'!$E$10</f>
        <v>0.16200000000000001</v>
      </c>
      <c r="G1245" s="27">
        <f>'I Disease Parameters'!$E$8/'I Disease Parameters'!$E$11</f>
        <v>3.7999999999999999E-2</v>
      </c>
      <c r="H1245" s="27">
        <f>1/'I Disease Parameters'!$E$12</f>
        <v>0.05</v>
      </c>
      <c r="I1245" s="27">
        <f>'I Disease Parameters'!$E$9/'I Disease Parameters'!$E$14</f>
        <v>0</v>
      </c>
      <c r="J1245" s="82">
        <f t="shared" si="497"/>
        <v>2.9622548171950012</v>
      </c>
      <c r="K1245" s="60">
        <f t="shared" si="498"/>
        <v>0.96147505943347544</v>
      </c>
      <c r="L1245" s="30">
        <f t="shared" si="499"/>
        <v>0.98499999999999999</v>
      </c>
      <c r="M1245" s="27">
        <f>J1245/'I Disease Parameters'!$E$12</f>
        <v>0.14811274085975007</v>
      </c>
      <c r="N1245" s="27">
        <f>K1245/'I Disease Parameters'!$E$13</f>
        <v>4.8073752971673774E-2</v>
      </c>
      <c r="O1245" s="27">
        <f>L1245/'I Disease Parameters'!$E$13</f>
        <v>4.9250000000000002E-2</v>
      </c>
      <c r="P1245" s="27">
        <f>(1-L1245)/'I Disease Parameters'!$E$13</f>
        <v>7.5000000000000067E-4</v>
      </c>
      <c r="Q1245" s="19" t="str">
        <f t="shared" si="478"/>
        <v/>
      </c>
      <c r="R1245" s="17" t="str">
        <f t="shared" si="479"/>
        <v/>
      </c>
      <c r="S1245" s="17" t="str">
        <f t="shared" si="480"/>
        <v/>
      </c>
      <c r="T1245" s="17" t="str">
        <f t="shared" si="481"/>
        <v/>
      </c>
      <c r="U1245" s="17" t="str">
        <f t="shared" si="482"/>
        <v/>
      </c>
      <c r="V1245" s="17" t="str">
        <f t="shared" si="483"/>
        <v/>
      </c>
      <c r="W1245" s="17" t="str">
        <f t="shared" si="484"/>
        <v/>
      </c>
      <c r="X1245" s="18" t="str">
        <f t="shared" si="475"/>
        <v/>
      </c>
      <c r="Y1245" s="17" t="str">
        <f t="shared" si="485"/>
        <v/>
      </c>
      <c r="Z1245" s="17" t="str">
        <f t="shared" si="486"/>
        <v/>
      </c>
      <c r="AA1245" s="17" t="str">
        <f t="shared" si="487"/>
        <v/>
      </c>
      <c r="AB1245" s="17" t="str">
        <f t="shared" si="488"/>
        <v/>
      </c>
      <c r="AC1245" s="17" t="str">
        <f t="shared" si="489"/>
        <v/>
      </c>
      <c r="AD1245" s="18" t="str">
        <f t="shared" si="490"/>
        <v/>
      </c>
      <c r="AE1245" s="19" t="str">
        <f>IF($B1245&gt;$C$1,"",p_2*$Q1244*($S1244/$W1244)+p_3*$Q1244*($T1244/$W1244))</f>
        <v/>
      </c>
      <c r="AF1245" s="17" t="str">
        <f>IF($B1245&gt;$C$1,"",p_4*$R1244)</f>
        <v/>
      </c>
      <c r="AG1245" s="17" t="str">
        <f>IF($B1245&gt;$C$1,"",p_5*$R1244)</f>
        <v/>
      </c>
      <c r="AH1245" s="18" t="str">
        <f t="shared" si="491"/>
        <v/>
      </c>
      <c r="AI1245" s="72"/>
      <c r="AJ1245" s="73"/>
      <c r="AK1245" s="73"/>
      <c r="AL1245" s="72"/>
      <c r="AM1245" s="73"/>
      <c r="AN1245" s="73">
        <f t="shared" si="492"/>
        <v>518</v>
      </c>
      <c r="AO1245" s="19" t="str">
        <f t="shared" ca="1" si="493"/>
        <v>-</v>
      </c>
      <c r="AP1245" s="17" t="str">
        <f t="shared" ca="1" si="494"/>
        <v>-</v>
      </c>
      <c r="AQ1245" s="17" t="str">
        <f t="shared" ca="1" si="495"/>
        <v>-</v>
      </c>
      <c r="AR1245" s="66" t="str">
        <f t="shared" ca="1" si="496"/>
        <v>-</v>
      </c>
    </row>
    <row r="1246" spans="1:44" s="1" customFormat="1" ht="12" x14ac:dyDescent="0.35">
      <c r="A1246" s="84"/>
      <c r="B1246" s="40" t="str">
        <f t="shared" si="476"/>
        <v/>
      </c>
      <c r="C1246" s="41" t="str">
        <f t="shared" si="477"/>
        <v/>
      </c>
      <c r="D1246" s="28">
        <f>'I Disease Parameters'!$E$6/(1000*365)</f>
        <v>2.4383561643835616E-5</v>
      </c>
      <c r="E1246" s="28">
        <f>'I Disease Parameters'!$E$7/(1000*365)</f>
        <v>1.3698630136986302E-5</v>
      </c>
      <c r="F1246" s="27">
        <f>(1-'I Disease Parameters'!$E$8)/'I Disease Parameters'!$E$10</f>
        <v>0.16200000000000001</v>
      </c>
      <c r="G1246" s="27">
        <f>'I Disease Parameters'!$E$8/'I Disease Parameters'!$E$11</f>
        <v>3.7999999999999999E-2</v>
      </c>
      <c r="H1246" s="27">
        <f>1/'I Disease Parameters'!$E$12</f>
        <v>0.05</v>
      </c>
      <c r="I1246" s="27">
        <f>'I Disease Parameters'!$E$9/'I Disease Parameters'!$E$14</f>
        <v>0</v>
      </c>
      <c r="J1246" s="82">
        <f t="shared" si="497"/>
        <v>2.9622548171950012</v>
      </c>
      <c r="K1246" s="60">
        <f t="shared" si="498"/>
        <v>0.96147505943347544</v>
      </c>
      <c r="L1246" s="30">
        <f t="shared" si="499"/>
        <v>0.98499999999999999</v>
      </c>
      <c r="M1246" s="27">
        <f>J1246/'I Disease Parameters'!$E$12</f>
        <v>0.14811274085975007</v>
      </c>
      <c r="N1246" s="27">
        <f>K1246/'I Disease Parameters'!$E$13</f>
        <v>4.8073752971673774E-2</v>
      </c>
      <c r="O1246" s="27">
        <f>L1246/'I Disease Parameters'!$E$13</f>
        <v>4.9250000000000002E-2</v>
      </c>
      <c r="P1246" s="27">
        <f>(1-L1246)/'I Disease Parameters'!$E$13</f>
        <v>7.5000000000000067E-4</v>
      </c>
      <c r="Q1246" s="19" t="str">
        <f t="shared" si="478"/>
        <v/>
      </c>
      <c r="R1246" s="17" t="str">
        <f t="shared" si="479"/>
        <v/>
      </c>
      <c r="S1246" s="17" t="str">
        <f t="shared" si="480"/>
        <v/>
      </c>
      <c r="T1246" s="17" t="str">
        <f t="shared" si="481"/>
        <v/>
      </c>
      <c r="U1246" s="17" t="str">
        <f t="shared" si="482"/>
        <v/>
      </c>
      <c r="V1246" s="17" t="str">
        <f t="shared" si="483"/>
        <v/>
      </c>
      <c r="W1246" s="17" t="str">
        <f t="shared" si="484"/>
        <v/>
      </c>
      <c r="X1246" s="18" t="str">
        <f t="shared" si="475"/>
        <v/>
      </c>
      <c r="Y1246" s="17" t="str">
        <f t="shared" si="485"/>
        <v/>
      </c>
      <c r="Z1246" s="17" t="str">
        <f t="shared" si="486"/>
        <v/>
      </c>
      <c r="AA1246" s="17" t="str">
        <f t="shared" si="487"/>
        <v/>
      </c>
      <c r="AB1246" s="17" t="str">
        <f t="shared" si="488"/>
        <v/>
      </c>
      <c r="AC1246" s="17" t="str">
        <f t="shared" si="489"/>
        <v/>
      </c>
      <c r="AD1246" s="18" t="str">
        <f t="shared" si="490"/>
        <v/>
      </c>
      <c r="AE1246" s="19" t="str">
        <f>IF($B1246&gt;$C$1,"",p_2*$Q1245*($S1245/$W1245)+p_3*$Q1245*($T1245/$W1245))</f>
        <v/>
      </c>
      <c r="AF1246" s="17" t="str">
        <f>IF($B1246&gt;$C$1,"",p_4*$R1245)</f>
        <v/>
      </c>
      <c r="AG1246" s="17" t="str">
        <f>IF($B1246&gt;$C$1,"",p_5*$R1245)</f>
        <v/>
      </c>
      <c r="AH1246" s="18" t="str">
        <f t="shared" si="491"/>
        <v/>
      </c>
      <c r="AI1246" s="72"/>
      <c r="AJ1246" s="73"/>
      <c r="AK1246" s="73"/>
      <c r="AL1246" s="72"/>
      <c r="AM1246" s="73"/>
      <c r="AN1246" s="73">
        <f t="shared" si="492"/>
        <v>518</v>
      </c>
      <c r="AO1246" s="19" t="str">
        <f t="shared" ca="1" si="493"/>
        <v>-</v>
      </c>
      <c r="AP1246" s="17" t="str">
        <f t="shared" ca="1" si="494"/>
        <v>-</v>
      </c>
      <c r="AQ1246" s="17" t="str">
        <f t="shared" ca="1" si="495"/>
        <v>-</v>
      </c>
      <c r="AR1246" s="66" t="str">
        <f t="shared" ca="1" si="496"/>
        <v>-</v>
      </c>
    </row>
    <row r="1247" spans="1:44" s="1" customFormat="1" ht="12" x14ac:dyDescent="0.35">
      <c r="A1247" s="84"/>
      <c r="B1247" s="40" t="str">
        <f t="shared" si="476"/>
        <v/>
      </c>
      <c r="C1247" s="41" t="str">
        <f t="shared" si="477"/>
        <v/>
      </c>
      <c r="D1247" s="28">
        <f>'I Disease Parameters'!$E$6/(1000*365)</f>
        <v>2.4383561643835616E-5</v>
      </c>
      <c r="E1247" s="28">
        <f>'I Disease Parameters'!$E$7/(1000*365)</f>
        <v>1.3698630136986302E-5</v>
      </c>
      <c r="F1247" s="27">
        <f>(1-'I Disease Parameters'!$E$8)/'I Disease Parameters'!$E$10</f>
        <v>0.16200000000000001</v>
      </c>
      <c r="G1247" s="27">
        <f>'I Disease Parameters'!$E$8/'I Disease Parameters'!$E$11</f>
        <v>3.7999999999999999E-2</v>
      </c>
      <c r="H1247" s="27">
        <f>1/'I Disease Parameters'!$E$12</f>
        <v>0.05</v>
      </c>
      <c r="I1247" s="27">
        <f>'I Disease Parameters'!$E$9/'I Disease Parameters'!$E$14</f>
        <v>0</v>
      </c>
      <c r="J1247" s="82">
        <f t="shared" si="497"/>
        <v>2.9622548171950012</v>
      </c>
      <c r="K1247" s="60">
        <f t="shared" si="498"/>
        <v>0.96147505943347544</v>
      </c>
      <c r="L1247" s="30">
        <f t="shared" si="499"/>
        <v>0.98499999999999999</v>
      </c>
      <c r="M1247" s="27">
        <f>J1247/'I Disease Parameters'!$E$12</f>
        <v>0.14811274085975007</v>
      </c>
      <c r="N1247" s="27">
        <f>K1247/'I Disease Parameters'!$E$13</f>
        <v>4.8073752971673774E-2</v>
      </c>
      <c r="O1247" s="27">
        <f>L1247/'I Disease Parameters'!$E$13</f>
        <v>4.9250000000000002E-2</v>
      </c>
      <c r="P1247" s="27">
        <f>(1-L1247)/'I Disease Parameters'!$E$13</f>
        <v>7.5000000000000067E-4</v>
      </c>
      <c r="Q1247" s="19" t="str">
        <f t="shared" si="478"/>
        <v/>
      </c>
      <c r="R1247" s="17" t="str">
        <f t="shared" si="479"/>
        <v/>
      </c>
      <c r="S1247" s="17" t="str">
        <f t="shared" si="480"/>
        <v/>
      </c>
      <c r="T1247" s="17" t="str">
        <f t="shared" si="481"/>
        <v/>
      </c>
      <c r="U1247" s="17" t="str">
        <f t="shared" si="482"/>
        <v/>
      </c>
      <c r="V1247" s="17" t="str">
        <f t="shared" si="483"/>
        <v/>
      </c>
      <c r="W1247" s="17" t="str">
        <f t="shared" si="484"/>
        <v/>
      </c>
      <c r="X1247" s="18" t="str">
        <f t="shared" si="475"/>
        <v/>
      </c>
      <c r="Y1247" s="17" t="str">
        <f t="shared" si="485"/>
        <v/>
      </c>
      <c r="Z1247" s="17" t="str">
        <f t="shared" si="486"/>
        <v/>
      </c>
      <c r="AA1247" s="17" t="str">
        <f t="shared" si="487"/>
        <v/>
      </c>
      <c r="AB1247" s="17" t="str">
        <f t="shared" si="488"/>
        <v/>
      </c>
      <c r="AC1247" s="17" t="str">
        <f t="shared" si="489"/>
        <v/>
      </c>
      <c r="AD1247" s="18" t="str">
        <f t="shared" si="490"/>
        <v/>
      </c>
      <c r="AE1247" s="19" t="str">
        <f>IF($B1247&gt;$C$1,"",p_2*$Q1246*($S1246/$W1246)+p_3*$Q1246*($T1246/$W1246))</f>
        <v/>
      </c>
      <c r="AF1247" s="17" t="str">
        <f>IF($B1247&gt;$C$1,"",p_4*$R1246)</f>
        <v/>
      </c>
      <c r="AG1247" s="17" t="str">
        <f>IF($B1247&gt;$C$1,"",p_5*$R1246)</f>
        <v/>
      </c>
      <c r="AH1247" s="18" t="str">
        <f t="shared" si="491"/>
        <v/>
      </c>
      <c r="AI1247" s="72"/>
      <c r="AJ1247" s="73"/>
      <c r="AK1247" s="73"/>
      <c r="AL1247" s="72"/>
      <c r="AM1247" s="73"/>
      <c r="AN1247" s="73">
        <f t="shared" si="492"/>
        <v>518</v>
      </c>
      <c r="AO1247" s="19" t="str">
        <f t="shared" ca="1" si="493"/>
        <v>-</v>
      </c>
      <c r="AP1247" s="17" t="str">
        <f t="shared" ca="1" si="494"/>
        <v>-</v>
      </c>
      <c r="AQ1247" s="17" t="str">
        <f t="shared" ca="1" si="495"/>
        <v>-</v>
      </c>
      <c r="AR1247" s="66" t="str">
        <f t="shared" ca="1" si="496"/>
        <v>-</v>
      </c>
    </row>
    <row r="1248" spans="1:44" s="1" customFormat="1" ht="12" x14ac:dyDescent="0.35">
      <c r="A1248" s="84"/>
      <c r="B1248" s="40" t="str">
        <f t="shared" si="476"/>
        <v/>
      </c>
      <c r="C1248" s="41" t="str">
        <f t="shared" si="477"/>
        <v/>
      </c>
      <c r="D1248" s="28">
        <f>'I Disease Parameters'!$E$6/(1000*365)</f>
        <v>2.4383561643835616E-5</v>
      </c>
      <c r="E1248" s="28">
        <f>'I Disease Parameters'!$E$7/(1000*365)</f>
        <v>1.3698630136986302E-5</v>
      </c>
      <c r="F1248" s="27">
        <f>(1-'I Disease Parameters'!$E$8)/'I Disease Parameters'!$E$10</f>
        <v>0.16200000000000001</v>
      </c>
      <c r="G1248" s="27">
        <f>'I Disease Parameters'!$E$8/'I Disease Parameters'!$E$11</f>
        <v>3.7999999999999999E-2</v>
      </c>
      <c r="H1248" s="27">
        <f>1/'I Disease Parameters'!$E$12</f>
        <v>0.05</v>
      </c>
      <c r="I1248" s="27">
        <f>'I Disease Parameters'!$E$9/'I Disease Parameters'!$E$14</f>
        <v>0</v>
      </c>
      <c r="J1248" s="82">
        <f t="shared" si="497"/>
        <v>2.9622548171950012</v>
      </c>
      <c r="K1248" s="60">
        <f t="shared" si="498"/>
        <v>0.96147505943347544</v>
      </c>
      <c r="L1248" s="30">
        <f t="shared" si="499"/>
        <v>0.98499999999999999</v>
      </c>
      <c r="M1248" s="27">
        <f>J1248/'I Disease Parameters'!$E$12</f>
        <v>0.14811274085975007</v>
      </c>
      <c r="N1248" s="27">
        <f>K1248/'I Disease Parameters'!$E$13</f>
        <v>4.8073752971673774E-2</v>
      </c>
      <c r="O1248" s="27">
        <f>L1248/'I Disease Parameters'!$E$13</f>
        <v>4.9250000000000002E-2</v>
      </c>
      <c r="P1248" s="27">
        <f>(1-L1248)/'I Disease Parameters'!$E$13</f>
        <v>7.5000000000000067E-4</v>
      </c>
      <c r="Q1248" s="19" t="str">
        <f t="shared" si="478"/>
        <v/>
      </c>
      <c r="R1248" s="17" t="str">
        <f t="shared" si="479"/>
        <v/>
      </c>
      <c r="S1248" s="17" t="str">
        <f t="shared" si="480"/>
        <v/>
      </c>
      <c r="T1248" s="17" t="str">
        <f t="shared" si="481"/>
        <v/>
      </c>
      <c r="U1248" s="17" t="str">
        <f t="shared" si="482"/>
        <v/>
      </c>
      <c r="V1248" s="17" t="str">
        <f t="shared" si="483"/>
        <v/>
      </c>
      <c r="W1248" s="17" t="str">
        <f t="shared" si="484"/>
        <v/>
      </c>
      <c r="X1248" s="18" t="str">
        <f t="shared" si="475"/>
        <v/>
      </c>
      <c r="Y1248" s="17" t="str">
        <f t="shared" si="485"/>
        <v/>
      </c>
      <c r="Z1248" s="17" t="str">
        <f t="shared" si="486"/>
        <v/>
      </c>
      <c r="AA1248" s="17" t="str">
        <f t="shared" si="487"/>
        <v/>
      </c>
      <c r="AB1248" s="17" t="str">
        <f t="shared" si="488"/>
        <v/>
      </c>
      <c r="AC1248" s="17" t="str">
        <f t="shared" si="489"/>
        <v/>
      </c>
      <c r="AD1248" s="18" t="str">
        <f t="shared" si="490"/>
        <v/>
      </c>
      <c r="AE1248" s="19" t="str">
        <f>IF($B1248&gt;$C$1,"",p_2*$Q1247*($S1247/$W1247)+p_3*$Q1247*($T1247/$W1247))</f>
        <v/>
      </c>
      <c r="AF1248" s="17" t="str">
        <f>IF($B1248&gt;$C$1,"",p_4*$R1247)</f>
        <v/>
      </c>
      <c r="AG1248" s="17" t="str">
        <f>IF($B1248&gt;$C$1,"",p_5*$R1247)</f>
        <v/>
      </c>
      <c r="AH1248" s="18" t="str">
        <f t="shared" si="491"/>
        <v/>
      </c>
      <c r="AI1248" s="72"/>
      <c r="AJ1248" s="73"/>
      <c r="AK1248" s="73"/>
      <c r="AL1248" s="72"/>
      <c r="AM1248" s="73"/>
      <c r="AN1248" s="73">
        <f t="shared" si="492"/>
        <v>518</v>
      </c>
      <c r="AO1248" s="19" t="str">
        <f t="shared" ca="1" si="493"/>
        <v>-</v>
      </c>
      <c r="AP1248" s="17" t="str">
        <f t="shared" ca="1" si="494"/>
        <v>-</v>
      </c>
      <c r="AQ1248" s="17" t="str">
        <f t="shared" ca="1" si="495"/>
        <v>-</v>
      </c>
      <c r="AR1248" s="66" t="str">
        <f t="shared" ca="1" si="496"/>
        <v>-</v>
      </c>
    </row>
    <row r="1249" spans="1:44" s="1" customFormat="1" ht="12" x14ac:dyDescent="0.35">
      <c r="A1249" s="84"/>
      <c r="B1249" s="40" t="str">
        <f t="shared" si="476"/>
        <v/>
      </c>
      <c r="C1249" s="41" t="str">
        <f t="shared" si="477"/>
        <v/>
      </c>
      <c r="D1249" s="28">
        <f>'I Disease Parameters'!$E$6/(1000*365)</f>
        <v>2.4383561643835616E-5</v>
      </c>
      <c r="E1249" s="28">
        <f>'I Disease Parameters'!$E$7/(1000*365)</f>
        <v>1.3698630136986302E-5</v>
      </c>
      <c r="F1249" s="27">
        <f>(1-'I Disease Parameters'!$E$8)/'I Disease Parameters'!$E$10</f>
        <v>0.16200000000000001</v>
      </c>
      <c r="G1249" s="27">
        <f>'I Disease Parameters'!$E$8/'I Disease Parameters'!$E$11</f>
        <v>3.7999999999999999E-2</v>
      </c>
      <c r="H1249" s="27">
        <f>1/'I Disease Parameters'!$E$12</f>
        <v>0.05</v>
      </c>
      <c r="I1249" s="27">
        <f>'I Disease Parameters'!$E$9/'I Disease Parameters'!$E$14</f>
        <v>0</v>
      </c>
      <c r="J1249" s="82">
        <f t="shared" si="497"/>
        <v>2.9622548171950012</v>
      </c>
      <c r="K1249" s="60">
        <f t="shared" si="498"/>
        <v>0.96147505943347544</v>
      </c>
      <c r="L1249" s="30">
        <f t="shared" si="499"/>
        <v>0.98499999999999999</v>
      </c>
      <c r="M1249" s="27">
        <f>J1249/'I Disease Parameters'!$E$12</f>
        <v>0.14811274085975007</v>
      </c>
      <c r="N1249" s="27">
        <f>K1249/'I Disease Parameters'!$E$13</f>
        <v>4.8073752971673774E-2</v>
      </c>
      <c r="O1249" s="27">
        <f>L1249/'I Disease Parameters'!$E$13</f>
        <v>4.9250000000000002E-2</v>
      </c>
      <c r="P1249" s="27">
        <f>(1-L1249)/'I Disease Parameters'!$E$13</f>
        <v>7.5000000000000067E-4</v>
      </c>
      <c r="Q1249" s="19" t="str">
        <f t="shared" si="478"/>
        <v/>
      </c>
      <c r="R1249" s="17" t="str">
        <f t="shared" si="479"/>
        <v/>
      </c>
      <c r="S1249" s="17" t="str">
        <f t="shared" si="480"/>
        <v/>
      </c>
      <c r="T1249" s="17" t="str">
        <f t="shared" si="481"/>
        <v/>
      </c>
      <c r="U1249" s="17" t="str">
        <f t="shared" si="482"/>
        <v/>
      </c>
      <c r="V1249" s="17" t="str">
        <f t="shared" si="483"/>
        <v/>
      </c>
      <c r="W1249" s="17" t="str">
        <f t="shared" si="484"/>
        <v/>
      </c>
      <c r="X1249" s="18" t="str">
        <f t="shared" si="475"/>
        <v/>
      </c>
      <c r="Y1249" s="17" t="str">
        <f t="shared" si="485"/>
        <v/>
      </c>
      <c r="Z1249" s="17" t="str">
        <f t="shared" si="486"/>
        <v/>
      </c>
      <c r="AA1249" s="17" t="str">
        <f t="shared" si="487"/>
        <v/>
      </c>
      <c r="AB1249" s="17" t="str">
        <f t="shared" si="488"/>
        <v/>
      </c>
      <c r="AC1249" s="17" t="str">
        <f t="shared" si="489"/>
        <v/>
      </c>
      <c r="AD1249" s="18" t="str">
        <f t="shared" si="490"/>
        <v/>
      </c>
      <c r="AE1249" s="19" t="str">
        <f>IF($B1249&gt;$C$1,"",p_2*$Q1248*($S1248/$W1248)+p_3*$Q1248*($T1248/$W1248))</f>
        <v/>
      </c>
      <c r="AF1249" s="17" t="str">
        <f>IF($B1249&gt;$C$1,"",p_4*$R1248)</f>
        <v/>
      </c>
      <c r="AG1249" s="17" t="str">
        <f>IF($B1249&gt;$C$1,"",p_5*$R1248)</f>
        <v/>
      </c>
      <c r="AH1249" s="18" t="str">
        <f t="shared" si="491"/>
        <v/>
      </c>
      <c r="AI1249" s="72"/>
      <c r="AJ1249" s="73"/>
      <c r="AK1249" s="73"/>
      <c r="AL1249" s="72"/>
      <c r="AM1249" s="73"/>
      <c r="AN1249" s="73">
        <f t="shared" si="492"/>
        <v>518</v>
      </c>
      <c r="AO1249" s="19" t="str">
        <f t="shared" ca="1" si="493"/>
        <v>-</v>
      </c>
      <c r="AP1249" s="17" t="str">
        <f t="shared" ca="1" si="494"/>
        <v>-</v>
      </c>
      <c r="AQ1249" s="17" t="str">
        <f t="shared" ca="1" si="495"/>
        <v>-</v>
      </c>
      <c r="AR1249" s="66" t="str">
        <f t="shared" ca="1" si="496"/>
        <v>-</v>
      </c>
    </row>
    <row r="1250" spans="1:44" s="1" customFormat="1" ht="12" x14ac:dyDescent="0.35">
      <c r="A1250" s="84"/>
      <c r="B1250" s="40" t="str">
        <f t="shared" si="476"/>
        <v/>
      </c>
      <c r="C1250" s="41" t="str">
        <f t="shared" si="477"/>
        <v/>
      </c>
      <c r="D1250" s="28">
        <f>'I Disease Parameters'!$E$6/(1000*365)</f>
        <v>2.4383561643835616E-5</v>
      </c>
      <c r="E1250" s="28">
        <f>'I Disease Parameters'!$E$7/(1000*365)</f>
        <v>1.3698630136986302E-5</v>
      </c>
      <c r="F1250" s="27">
        <f>(1-'I Disease Parameters'!$E$8)/'I Disease Parameters'!$E$10</f>
        <v>0.16200000000000001</v>
      </c>
      <c r="G1250" s="27">
        <f>'I Disease Parameters'!$E$8/'I Disease Parameters'!$E$11</f>
        <v>3.7999999999999999E-2</v>
      </c>
      <c r="H1250" s="27">
        <f>1/'I Disease Parameters'!$E$12</f>
        <v>0.05</v>
      </c>
      <c r="I1250" s="27">
        <f>'I Disease Parameters'!$E$9/'I Disease Parameters'!$E$14</f>
        <v>0</v>
      </c>
      <c r="J1250" s="82">
        <f t="shared" si="497"/>
        <v>2.9622548171950012</v>
      </c>
      <c r="K1250" s="60">
        <f t="shared" si="498"/>
        <v>0.96147505943347544</v>
      </c>
      <c r="L1250" s="30">
        <f t="shared" si="499"/>
        <v>0.98499999999999999</v>
      </c>
      <c r="M1250" s="27">
        <f>J1250/'I Disease Parameters'!$E$12</f>
        <v>0.14811274085975007</v>
      </c>
      <c r="N1250" s="27">
        <f>K1250/'I Disease Parameters'!$E$13</f>
        <v>4.8073752971673774E-2</v>
      </c>
      <c r="O1250" s="27">
        <f>L1250/'I Disease Parameters'!$E$13</f>
        <v>4.9250000000000002E-2</v>
      </c>
      <c r="P1250" s="27">
        <f>(1-L1250)/'I Disease Parameters'!$E$13</f>
        <v>7.5000000000000067E-4</v>
      </c>
      <c r="Q1250" s="19" t="str">
        <f t="shared" si="478"/>
        <v/>
      </c>
      <c r="R1250" s="17" t="str">
        <f t="shared" si="479"/>
        <v/>
      </c>
      <c r="S1250" s="17" t="str">
        <f t="shared" si="480"/>
        <v/>
      </c>
      <c r="T1250" s="17" t="str">
        <f t="shared" si="481"/>
        <v/>
      </c>
      <c r="U1250" s="17" t="str">
        <f t="shared" si="482"/>
        <v/>
      </c>
      <c r="V1250" s="17" t="str">
        <f t="shared" si="483"/>
        <v/>
      </c>
      <c r="W1250" s="17" t="str">
        <f t="shared" si="484"/>
        <v/>
      </c>
      <c r="X1250" s="18" t="str">
        <f t="shared" si="475"/>
        <v/>
      </c>
      <c r="Y1250" s="17" t="str">
        <f t="shared" si="485"/>
        <v/>
      </c>
      <c r="Z1250" s="17" t="str">
        <f t="shared" si="486"/>
        <v/>
      </c>
      <c r="AA1250" s="17" t="str">
        <f t="shared" si="487"/>
        <v/>
      </c>
      <c r="AB1250" s="17" t="str">
        <f t="shared" si="488"/>
        <v/>
      </c>
      <c r="AC1250" s="17" t="str">
        <f t="shared" si="489"/>
        <v/>
      </c>
      <c r="AD1250" s="18" t="str">
        <f t="shared" si="490"/>
        <v/>
      </c>
      <c r="AE1250" s="19" t="str">
        <f>IF($B1250&gt;$C$1,"",p_2*$Q1249*($S1249/$W1249)+p_3*$Q1249*($T1249/$W1249))</f>
        <v/>
      </c>
      <c r="AF1250" s="17" t="str">
        <f>IF($B1250&gt;$C$1,"",p_4*$R1249)</f>
        <v/>
      </c>
      <c r="AG1250" s="17" t="str">
        <f>IF($B1250&gt;$C$1,"",p_5*$R1249)</f>
        <v/>
      </c>
      <c r="AH1250" s="18" t="str">
        <f t="shared" si="491"/>
        <v/>
      </c>
      <c r="AI1250" s="72"/>
      <c r="AJ1250" s="73"/>
      <c r="AK1250" s="73"/>
      <c r="AL1250" s="72"/>
      <c r="AM1250" s="73"/>
      <c r="AN1250" s="73">
        <f t="shared" si="492"/>
        <v>518</v>
      </c>
      <c r="AO1250" s="19" t="str">
        <f t="shared" ca="1" si="493"/>
        <v>-</v>
      </c>
      <c r="AP1250" s="17" t="str">
        <f t="shared" ca="1" si="494"/>
        <v>-</v>
      </c>
      <c r="AQ1250" s="17" t="str">
        <f t="shared" ca="1" si="495"/>
        <v>-</v>
      </c>
      <c r="AR1250" s="66" t="str">
        <f t="shared" ca="1" si="496"/>
        <v>-</v>
      </c>
    </row>
    <row r="1251" spans="1:44" s="1" customFormat="1" ht="12" x14ac:dyDescent="0.35">
      <c r="A1251" s="84"/>
      <c r="B1251" s="40" t="str">
        <f t="shared" si="476"/>
        <v/>
      </c>
      <c r="C1251" s="41" t="str">
        <f t="shared" si="477"/>
        <v/>
      </c>
      <c r="D1251" s="28">
        <f>'I Disease Parameters'!$E$6/(1000*365)</f>
        <v>2.4383561643835616E-5</v>
      </c>
      <c r="E1251" s="28">
        <f>'I Disease Parameters'!$E$7/(1000*365)</f>
        <v>1.3698630136986302E-5</v>
      </c>
      <c r="F1251" s="27">
        <f>(1-'I Disease Parameters'!$E$8)/'I Disease Parameters'!$E$10</f>
        <v>0.16200000000000001</v>
      </c>
      <c r="G1251" s="27">
        <f>'I Disease Parameters'!$E$8/'I Disease Parameters'!$E$11</f>
        <v>3.7999999999999999E-2</v>
      </c>
      <c r="H1251" s="27">
        <f>1/'I Disease Parameters'!$E$12</f>
        <v>0.05</v>
      </c>
      <c r="I1251" s="27">
        <f>'I Disease Parameters'!$E$9/'I Disease Parameters'!$E$14</f>
        <v>0</v>
      </c>
      <c r="J1251" s="82">
        <f t="shared" si="497"/>
        <v>2.9622548171950012</v>
      </c>
      <c r="K1251" s="60">
        <f t="shared" si="498"/>
        <v>0.96147505943347544</v>
      </c>
      <c r="L1251" s="30">
        <f t="shared" si="499"/>
        <v>0.98499999999999999</v>
      </c>
      <c r="M1251" s="27">
        <f>J1251/'I Disease Parameters'!$E$12</f>
        <v>0.14811274085975007</v>
      </c>
      <c r="N1251" s="27">
        <f>K1251/'I Disease Parameters'!$E$13</f>
        <v>4.8073752971673774E-2</v>
      </c>
      <c r="O1251" s="27">
        <f>L1251/'I Disease Parameters'!$E$13</f>
        <v>4.9250000000000002E-2</v>
      </c>
      <c r="P1251" s="27">
        <f>(1-L1251)/'I Disease Parameters'!$E$13</f>
        <v>7.5000000000000067E-4</v>
      </c>
      <c r="Q1251" s="19" t="str">
        <f t="shared" si="478"/>
        <v/>
      </c>
      <c r="R1251" s="17" t="str">
        <f t="shared" si="479"/>
        <v/>
      </c>
      <c r="S1251" s="17" t="str">
        <f t="shared" si="480"/>
        <v/>
      </c>
      <c r="T1251" s="17" t="str">
        <f t="shared" si="481"/>
        <v/>
      </c>
      <c r="U1251" s="17" t="str">
        <f t="shared" si="482"/>
        <v/>
      </c>
      <c r="V1251" s="17" t="str">
        <f t="shared" si="483"/>
        <v/>
      </c>
      <c r="W1251" s="17" t="str">
        <f t="shared" si="484"/>
        <v/>
      </c>
      <c r="X1251" s="18" t="str">
        <f t="shared" si="475"/>
        <v/>
      </c>
      <c r="Y1251" s="17" t="str">
        <f t="shared" si="485"/>
        <v/>
      </c>
      <c r="Z1251" s="17" t="str">
        <f t="shared" si="486"/>
        <v/>
      </c>
      <c r="AA1251" s="17" t="str">
        <f t="shared" si="487"/>
        <v/>
      </c>
      <c r="AB1251" s="17" t="str">
        <f t="shared" si="488"/>
        <v/>
      </c>
      <c r="AC1251" s="17" t="str">
        <f t="shared" si="489"/>
        <v/>
      </c>
      <c r="AD1251" s="18" t="str">
        <f t="shared" si="490"/>
        <v/>
      </c>
      <c r="AE1251" s="19" t="str">
        <f>IF($B1251&gt;$C$1,"",p_2*$Q1250*($S1250/$W1250)+p_3*$Q1250*($T1250/$W1250))</f>
        <v/>
      </c>
      <c r="AF1251" s="17" t="str">
        <f>IF($B1251&gt;$C$1,"",p_4*$R1250)</f>
        <v/>
      </c>
      <c r="AG1251" s="17" t="str">
        <f>IF($B1251&gt;$C$1,"",p_5*$R1250)</f>
        <v/>
      </c>
      <c r="AH1251" s="18" t="str">
        <f t="shared" si="491"/>
        <v/>
      </c>
      <c r="AI1251" s="72"/>
      <c r="AJ1251" s="73"/>
      <c r="AK1251" s="73"/>
      <c r="AL1251" s="72"/>
      <c r="AM1251" s="73"/>
      <c r="AN1251" s="73">
        <f t="shared" si="492"/>
        <v>518</v>
      </c>
      <c r="AO1251" s="19" t="str">
        <f t="shared" ca="1" si="493"/>
        <v>-</v>
      </c>
      <c r="AP1251" s="17" t="str">
        <f t="shared" ca="1" si="494"/>
        <v>-</v>
      </c>
      <c r="AQ1251" s="17" t="str">
        <f t="shared" ca="1" si="495"/>
        <v>-</v>
      </c>
      <c r="AR1251" s="66" t="str">
        <f t="shared" ca="1" si="496"/>
        <v>-</v>
      </c>
    </row>
    <row r="1252" spans="1:44" s="1" customFormat="1" ht="12" x14ac:dyDescent="0.35">
      <c r="A1252" s="84"/>
      <c r="B1252" s="40" t="str">
        <f t="shared" si="476"/>
        <v/>
      </c>
      <c r="C1252" s="41" t="str">
        <f t="shared" si="477"/>
        <v/>
      </c>
      <c r="D1252" s="28">
        <f>'I Disease Parameters'!$E$6/(1000*365)</f>
        <v>2.4383561643835616E-5</v>
      </c>
      <c r="E1252" s="28">
        <f>'I Disease Parameters'!$E$7/(1000*365)</f>
        <v>1.3698630136986302E-5</v>
      </c>
      <c r="F1252" s="27">
        <f>(1-'I Disease Parameters'!$E$8)/'I Disease Parameters'!$E$10</f>
        <v>0.16200000000000001</v>
      </c>
      <c r="G1252" s="27">
        <f>'I Disease Parameters'!$E$8/'I Disease Parameters'!$E$11</f>
        <v>3.7999999999999999E-2</v>
      </c>
      <c r="H1252" s="27">
        <f>1/'I Disease Parameters'!$E$12</f>
        <v>0.05</v>
      </c>
      <c r="I1252" s="27">
        <f>'I Disease Parameters'!$E$9/'I Disease Parameters'!$E$14</f>
        <v>0</v>
      </c>
      <c r="J1252" s="82">
        <f t="shared" si="497"/>
        <v>2.9622548171950012</v>
      </c>
      <c r="K1252" s="60">
        <f t="shared" si="498"/>
        <v>0.96147505943347544</v>
      </c>
      <c r="L1252" s="30">
        <f t="shared" si="499"/>
        <v>0.98499999999999999</v>
      </c>
      <c r="M1252" s="27">
        <f>J1252/'I Disease Parameters'!$E$12</f>
        <v>0.14811274085975007</v>
      </c>
      <c r="N1252" s="27">
        <f>K1252/'I Disease Parameters'!$E$13</f>
        <v>4.8073752971673774E-2</v>
      </c>
      <c r="O1252" s="27">
        <f>L1252/'I Disease Parameters'!$E$13</f>
        <v>4.9250000000000002E-2</v>
      </c>
      <c r="P1252" s="27">
        <f>(1-L1252)/'I Disease Parameters'!$E$13</f>
        <v>7.5000000000000067E-4</v>
      </c>
      <c r="Q1252" s="19" t="str">
        <f t="shared" si="478"/>
        <v/>
      </c>
      <c r="R1252" s="17" t="str">
        <f t="shared" si="479"/>
        <v/>
      </c>
      <c r="S1252" s="17" t="str">
        <f t="shared" si="480"/>
        <v/>
      </c>
      <c r="T1252" s="17" t="str">
        <f t="shared" si="481"/>
        <v/>
      </c>
      <c r="U1252" s="17" t="str">
        <f t="shared" si="482"/>
        <v/>
      </c>
      <c r="V1252" s="17" t="str">
        <f t="shared" si="483"/>
        <v/>
      </c>
      <c r="W1252" s="17" t="str">
        <f t="shared" si="484"/>
        <v/>
      </c>
      <c r="X1252" s="18" t="str">
        <f t="shared" si="475"/>
        <v/>
      </c>
      <c r="Y1252" s="17" t="str">
        <f t="shared" si="485"/>
        <v/>
      </c>
      <c r="Z1252" s="17" t="str">
        <f t="shared" si="486"/>
        <v/>
      </c>
      <c r="AA1252" s="17" t="str">
        <f t="shared" si="487"/>
        <v/>
      </c>
      <c r="AB1252" s="17" t="str">
        <f t="shared" si="488"/>
        <v/>
      </c>
      <c r="AC1252" s="17" t="str">
        <f t="shared" si="489"/>
        <v/>
      </c>
      <c r="AD1252" s="18" t="str">
        <f t="shared" si="490"/>
        <v/>
      </c>
      <c r="AE1252" s="19" t="str">
        <f>IF($B1252&gt;$C$1,"",p_2*$Q1251*($S1251/$W1251)+p_3*$Q1251*($T1251/$W1251))</f>
        <v/>
      </c>
      <c r="AF1252" s="17" t="str">
        <f>IF($B1252&gt;$C$1,"",p_4*$R1251)</f>
        <v/>
      </c>
      <c r="AG1252" s="17" t="str">
        <f>IF($B1252&gt;$C$1,"",p_5*$R1251)</f>
        <v/>
      </c>
      <c r="AH1252" s="18" t="str">
        <f t="shared" si="491"/>
        <v/>
      </c>
      <c r="AI1252" s="72"/>
      <c r="AJ1252" s="73"/>
      <c r="AK1252" s="73"/>
      <c r="AL1252" s="72"/>
      <c r="AM1252" s="73"/>
      <c r="AN1252" s="73">
        <f t="shared" si="492"/>
        <v>518</v>
      </c>
      <c r="AO1252" s="19" t="str">
        <f t="shared" ca="1" si="493"/>
        <v>-</v>
      </c>
      <c r="AP1252" s="17" t="str">
        <f t="shared" ca="1" si="494"/>
        <v>-</v>
      </c>
      <c r="AQ1252" s="17" t="str">
        <f t="shared" ca="1" si="495"/>
        <v>-</v>
      </c>
      <c r="AR1252" s="66" t="str">
        <f t="shared" ca="1" si="496"/>
        <v>-</v>
      </c>
    </row>
    <row r="1253" spans="1:44" s="1" customFormat="1" ht="12" x14ac:dyDescent="0.35">
      <c r="A1253" s="84"/>
      <c r="B1253" s="40" t="str">
        <f t="shared" si="476"/>
        <v/>
      </c>
      <c r="C1253" s="41" t="str">
        <f t="shared" si="477"/>
        <v/>
      </c>
      <c r="D1253" s="28">
        <f>'I Disease Parameters'!$E$6/(1000*365)</f>
        <v>2.4383561643835616E-5</v>
      </c>
      <c r="E1253" s="28">
        <f>'I Disease Parameters'!$E$7/(1000*365)</f>
        <v>1.3698630136986302E-5</v>
      </c>
      <c r="F1253" s="27">
        <f>(1-'I Disease Parameters'!$E$8)/'I Disease Parameters'!$E$10</f>
        <v>0.16200000000000001</v>
      </c>
      <c r="G1253" s="27">
        <f>'I Disease Parameters'!$E$8/'I Disease Parameters'!$E$11</f>
        <v>3.7999999999999999E-2</v>
      </c>
      <c r="H1253" s="27">
        <f>1/'I Disease Parameters'!$E$12</f>
        <v>0.05</v>
      </c>
      <c r="I1253" s="27">
        <f>'I Disease Parameters'!$E$9/'I Disease Parameters'!$E$14</f>
        <v>0</v>
      </c>
      <c r="J1253" s="82">
        <f t="shared" si="497"/>
        <v>2.9622548171950012</v>
      </c>
      <c r="K1253" s="60">
        <f t="shared" si="498"/>
        <v>0.96147505943347544</v>
      </c>
      <c r="L1253" s="30">
        <f t="shared" si="499"/>
        <v>0.98499999999999999</v>
      </c>
      <c r="M1253" s="27">
        <f>J1253/'I Disease Parameters'!$E$12</f>
        <v>0.14811274085975007</v>
      </c>
      <c r="N1253" s="27">
        <f>K1253/'I Disease Parameters'!$E$13</f>
        <v>4.8073752971673774E-2</v>
      </c>
      <c r="O1253" s="27">
        <f>L1253/'I Disease Parameters'!$E$13</f>
        <v>4.9250000000000002E-2</v>
      </c>
      <c r="P1253" s="27">
        <f>(1-L1253)/'I Disease Parameters'!$E$13</f>
        <v>7.5000000000000067E-4</v>
      </c>
      <c r="Q1253" s="19" t="str">
        <f t="shared" si="478"/>
        <v/>
      </c>
      <c r="R1253" s="17" t="str">
        <f t="shared" si="479"/>
        <v/>
      </c>
      <c r="S1253" s="17" t="str">
        <f t="shared" si="480"/>
        <v/>
      </c>
      <c r="T1253" s="17" t="str">
        <f t="shared" si="481"/>
        <v/>
      </c>
      <c r="U1253" s="17" t="str">
        <f t="shared" si="482"/>
        <v/>
      </c>
      <c r="V1253" s="17" t="str">
        <f t="shared" si="483"/>
        <v/>
      </c>
      <c r="W1253" s="17" t="str">
        <f t="shared" si="484"/>
        <v/>
      </c>
      <c r="X1253" s="18" t="str">
        <f t="shared" si="475"/>
        <v/>
      </c>
      <c r="Y1253" s="17" t="str">
        <f t="shared" si="485"/>
        <v/>
      </c>
      <c r="Z1253" s="17" t="str">
        <f t="shared" si="486"/>
        <v/>
      </c>
      <c r="AA1253" s="17" t="str">
        <f t="shared" si="487"/>
        <v/>
      </c>
      <c r="AB1253" s="17" t="str">
        <f t="shared" si="488"/>
        <v/>
      </c>
      <c r="AC1253" s="17" t="str">
        <f t="shared" si="489"/>
        <v/>
      </c>
      <c r="AD1253" s="18" t="str">
        <f t="shared" si="490"/>
        <v/>
      </c>
      <c r="AE1253" s="19" t="str">
        <f>IF($B1253&gt;$C$1,"",p_2*$Q1252*($S1252/$W1252)+p_3*$Q1252*($T1252/$W1252))</f>
        <v/>
      </c>
      <c r="AF1253" s="17" t="str">
        <f>IF($B1253&gt;$C$1,"",p_4*$R1252)</f>
        <v/>
      </c>
      <c r="AG1253" s="17" t="str">
        <f>IF($B1253&gt;$C$1,"",p_5*$R1252)</f>
        <v/>
      </c>
      <c r="AH1253" s="18" t="str">
        <f t="shared" si="491"/>
        <v/>
      </c>
      <c r="AI1253" s="72"/>
      <c r="AJ1253" s="73"/>
      <c r="AK1253" s="73"/>
      <c r="AL1253" s="72"/>
      <c r="AM1253" s="73"/>
      <c r="AN1253" s="73">
        <f t="shared" si="492"/>
        <v>518</v>
      </c>
      <c r="AO1253" s="19" t="str">
        <f t="shared" ca="1" si="493"/>
        <v>-</v>
      </c>
      <c r="AP1253" s="17" t="str">
        <f t="shared" ca="1" si="494"/>
        <v>-</v>
      </c>
      <c r="AQ1253" s="17" t="str">
        <f t="shared" ca="1" si="495"/>
        <v>-</v>
      </c>
      <c r="AR1253" s="66" t="str">
        <f t="shared" ca="1" si="496"/>
        <v>-</v>
      </c>
    </row>
    <row r="1254" spans="1:44" s="1" customFormat="1" ht="12" x14ac:dyDescent="0.35">
      <c r="A1254" s="84"/>
      <c r="B1254" s="40" t="str">
        <f t="shared" si="476"/>
        <v/>
      </c>
      <c r="C1254" s="41" t="str">
        <f t="shared" si="477"/>
        <v/>
      </c>
      <c r="D1254" s="28">
        <f>'I Disease Parameters'!$E$6/(1000*365)</f>
        <v>2.4383561643835616E-5</v>
      </c>
      <c r="E1254" s="28">
        <f>'I Disease Parameters'!$E$7/(1000*365)</f>
        <v>1.3698630136986302E-5</v>
      </c>
      <c r="F1254" s="27">
        <f>(1-'I Disease Parameters'!$E$8)/'I Disease Parameters'!$E$10</f>
        <v>0.16200000000000001</v>
      </c>
      <c r="G1254" s="27">
        <f>'I Disease Parameters'!$E$8/'I Disease Parameters'!$E$11</f>
        <v>3.7999999999999999E-2</v>
      </c>
      <c r="H1254" s="27">
        <f>1/'I Disease Parameters'!$E$12</f>
        <v>0.05</v>
      </c>
      <c r="I1254" s="27">
        <f>'I Disease Parameters'!$E$9/'I Disease Parameters'!$E$14</f>
        <v>0</v>
      </c>
      <c r="J1254" s="82">
        <f t="shared" si="497"/>
        <v>2.9622548171950012</v>
      </c>
      <c r="K1254" s="60">
        <f t="shared" si="498"/>
        <v>0.96147505943347544</v>
      </c>
      <c r="L1254" s="30">
        <f t="shared" si="499"/>
        <v>0.98499999999999999</v>
      </c>
      <c r="M1254" s="27">
        <f>J1254/'I Disease Parameters'!$E$12</f>
        <v>0.14811274085975007</v>
      </c>
      <c r="N1254" s="27">
        <f>K1254/'I Disease Parameters'!$E$13</f>
        <v>4.8073752971673774E-2</v>
      </c>
      <c r="O1254" s="27">
        <f>L1254/'I Disease Parameters'!$E$13</f>
        <v>4.9250000000000002E-2</v>
      </c>
      <c r="P1254" s="27">
        <f>(1-L1254)/'I Disease Parameters'!$E$13</f>
        <v>7.5000000000000067E-4</v>
      </c>
      <c r="Q1254" s="19" t="str">
        <f t="shared" si="478"/>
        <v/>
      </c>
      <c r="R1254" s="17" t="str">
        <f t="shared" si="479"/>
        <v/>
      </c>
      <c r="S1254" s="17" t="str">
        <f t="shared" si="480"/>
        <v/>
      </c>
      <c r="T1254" s="17" t="str">
        <f t="shared" si="481"/>
        <v/>
      </c>
      <c r="U1254" s="17" t="str">
        <f t="shared" si="482"/>
        <v/>
      </c>
      <c r="V1254" s="17" t="str">
        <f t="shared" si="483"/>
        <v/>
      </c>
      <c r="W1254" s="17" t="str">
        <f t="shared" si="484"/>
        <v/>
      </c>
      <c r="X1254" s="18" t="str">
        <f t="shared" si="475"/>
        <v/>
      </c>
      <c r="Y1254" s="17" t="str">
        <f t="shared" si="485"/>
        <v/>
      </c>
      <c r="Z1254" s="17" t="str">
        <f t="shared" si="486"/>
        <v/>
      </c>
      <c r="AA1254" s="17" t="str">
        <f t="shared" si="487"/>
        <v/>
      </c>
      <c r="AB1254" s="17" t="str">
        <f t="shared" si="488"/>
        <v/>
      </c>
      <c r="AC1254" s="17" t="str">
        <f t="shared" si="489"/>
        <v/>
      </c>
      <c r="AD1254" s="18" t="str">
        <f t="shared" si="490"/>
        <v/>
      </c>
      <c r="AE1254" s="19" t="str">
        <f>IF($B1254&gt;$C$1,"",p_2*$Q1253*($S1253/$W1253)+p_3*$Q1253*($T1253/$W1253))</f>
        <v/>
      </c>
      <c r="AF1254" s="17" t="str">
        <f>IF($B1254&gt;$C$1,"",p_4*$R1253)</f>
        <v/>
      </c>
      <c r="AG1254" s="17" t="str">
        <f>IF($B1254&gt;$C$1,"",p_5*$R1253)</f>
        <v/>
      </c>
      <c r="AH1254" s="18" t="str">
        <f t="shared" si="491"/>
        <v/>
      </c>
      <c r="AI1254" s="72"/>
      <c r="AJ1254" s="73"/>
      <c r="AK1254" s="73"/>
      <c r="AL1254" s="72"/>
      <c r="AM1254" s="73"/>
      <c r="AN1254" s="73">
        <f t="shared" si="492"/>
        <v>518</v>
      </c>
      <c r="AO1254" s="19" t="str">
        <f t="shared" ca="1" si="493"/>
        <v>-</v>
      </c>
      <c r="AP1254" s="17" t="str">
        <f t="shared" ca="1" si="494"/>
        <v>-</v>
      </c>
      <c r="AQ1254" s="17" t="str">
        <f t="shared" ca="1" si="495"/>
        <v>-</v>
      </c>
      <c r="AR1254" s="66" t="str">
        <f t="shared" ca="1" si="496"/>
        <v>-</v>
      </c>
    </row>
    <row r="1255" spans="1:44" s="1" customFormat="1" ht="12" x14ac:dyDescent="0.35">
      <c r="A1255" s="84"/>
      <c r="B1255" s="40" t="str">
        <f t="shared" si="476"/>
        <v/>
      </c>
      <c r="C1255" s="41" t="str">
        <f t="shared" si="477"/>
        <v/>
      </c>
      <c r="D1255" s="28">
        <f>'I Disease Parameters'!$E$6/(1000*365)</f>
        <v>2.4383561643835616E-5</v>
      </c>
      <c r="E1255" s="28">
        <f>'I Disease Parameters'!$E$7/(1000*365)</f>
        <v>1.3698630136986302E-5</v>
      </c>
      <c r="F1255" s="27">
        <f>(1-'I Disease Parameters'!$E$8)/'I Disease Parameters'!$E$10</f>
        <v>0.16200000000000001</v>
      </c>
      <c r="G1255" s="27">
        <f>'I Disease Parameters'!$E$8/'I Disease Parameters'!$E$11</f>
        <v>3.7999999999999999E-2</v>
      </c>
      <c r="H1255" s="27">
        <f>1/'I Disease Parameters'!$E$12</f>
        <v>0.05</v>
      </c>
      <c r="I1255" s="27">
        <f>'I Disease Parameters'!$E$9/'I Disease Parameters'!$E$14</f>
        <v>0</v>
      </c>
      <c r="J1255" s="82">
        <f t="shared" si="497"/>
        <v>2.9622548171950012</v>
      </c>
      <c r="K1255" s="60">
        <f t="shared" si="498"/>
        <v>0.96147505943347544</v>
      </c>
      <c r="L1255" s="30">
        <f t="shared" si="499"/>
        <v>0.98499999999999999</v>
      </c>
      <c r="M1255" s="27">
        <f>J1255/'I Disease Parameters'!$E$12</f>
        <v>0.14811274085975007</v>
      </c>
      <c r="N1255" s="27">
        <f>K1255/'I Disease Parameters'!$E$13</f>
        <v>4.8073752971673774E-2</v>
      </c>
      <c r="O1255" s="27">
        <f>L1255/'I Disease Parameters'!$E$13</f>
        <v>4.9250000000000002E-2</v>
      </c>
      <c r="P1255" s="27">
        <f>(1-L1255)/'I Disease Parameters'!$E$13</f>
        <v>7.5000000000000067E-4</v>
      </c>
      <c r="Q1255" s="19" t="str">
        <f t="shared" si="478"/>
        <v/>
      </c>
      <c r="R1255" s="17" t="str">
        <f t="shared" si="479"/>
        <v/>
      </c>
      <c r="S1255" s="17" t="str">
        <f t="shared" si="480"/>
        <v/>
      </c>
      <c r="T1255" s="17" t="str">
        <f t="shared" si="481"/>
        <v/>
      </c>
      <c r="U1255" s="17" t="str">
        <f t="shared" si="482"/>
        <v/>
      </c>
      <c r="V1255" s="17" t="str">
        <f t="shared" si="483"/>
        <v/>
      </c>
      <c r="W1255" s="17" t="str">
        <f t="shared" si="484"/>
        <v/>
      </c>
      <c r="X1255" s="18" t="str">
        <f t="shared" si="475"/>
        <v/>
      </c>
      <c r="Y1255" s="17" t="str">
        <f t="shared" si="485"/>
        <v/>
      </c>
      <c r="Z1255" s="17" t="str">
        <f t="shared" si="486"/>
        <v/>
      </c>
      <c r="AA1255" s="17" t="str">
        <f t="shared" si="487"/>
        <v/>
      </c>
      <c r="AB1255" s="17" t="str">
        <f t="shared" si="488"/>
        <v/>
      </c>
      <c r="AC1255" s="17" t="str">
        <f t="shared" si="489"/>
        <v/>
      </c>
      <c r="AD1255" s="18" t="str">
        <f t="shared" si="490"/>
        <v/>
      </c>
      <c r="AE1255" s="19" t="str">
        <f>IF($B1255&gt;$C$1,"",p_2*$Q1254*($S1254/$W1254)+p_3*$Q1254*($T1254/$W1254))</f>
        <v/>
      </c>
      <c r="AF1255" s="17" t="str">
        <f>IF($B1255&gt;$C$1,"",p_4*$R1254)</f>
        <v/>
      </c>
      <c r="AG1255" s="17" t="str">
        <f>IF($B1255&gt;$C$1,"",p_5*$R1254)</f>
        <v/>
      </c>
      <c r="AH1255" s="18" t="str">
        <f t="shared" si="491"/>
        <v/>
      </c>
      <c r="AI1255" s="72"/>
      <c r="AJ1255" s="73"/>
      <c r="AK1255" s="73"/>
      <c r="AL1255" s="72"/>
      <c r="AM1255" s="73"/>
      <c r="AN1255" s="73">
        <f t="shared" si="492"/>
        <v>518</v>
      </c>
      <c r="AO1255" s="19" t="str">
        <f t="shared" ca="1" si="493"/>
        <v>-</v>
      </c>
      <c r="AP1255" s="17" t="str">
        <f t="shared" ca="1" si="494"/>
        <v>-</v>
      </c>
      <c r="AQ1255" s="17" t="str">
        <f t="shared" ca="1" si="495"/>
        <v>-</v>
      </c>
      <c r="AR1255" s="66" t="str">
        <f t="shared" ca="1" si="496"/>
        <v>-</v>
      </c>
    </row>
    <row r="1256" spans="1:44" s="1" customFormat="1" ht="12" x14ac:dyDescent="0.35">
      <c r="A1256" s="84"/>
      <c r="B1256" s="40" t="str">
        <f t="shared" si="476"/>
        <v/>
      </c>
      <c r="C1256" s="41" t="str">
        <f t="shared" si="477"/>
        <v/>
      </c>
      <c r="D1256" s="28">
        <f>'I Disease Parameters'!$E$6/(1000*365)</f>
        <v>2.4383561643835616E-5</v>
      </c>
      <c r="E1256" s="28">
        <f>'I Disease Parameters'!$E$7/(1000*365)</f>
        <v>1.3698630136986302E-5</v>
      </c>
      <c r="F1256" s="27">
        <f>(1-'I Disease Parameters'!$E$8)/'I Disease Parameters'!$E$10</f>
        <v>0.16200000000000001</v>
      </c>
      <c r="G1256" s="27">
        <f>'I Disease Parameters'!$E$8/'I Disease Parameters'!$E$11</f>
        <v>3.7999999999999999E-2</v>
      </c>
      <c r="H1256" s="27">
        <f>1/'I Disease Parameters'!$E$12</f>
        <v>0.05</v>
      </c>
      <c r="I1256" s="27">
        <f>'I Disease Parameters'!$E$9/'I Disease Parameters'!$E$14</f>
        <v>0</v>
      </c>
      <c r="J1256" s="82">
        <f t="shared" si="497"/>
        <v>2.9622548171950012</v>
      </c>
      <c r="K1256" s="60">
        <f t="shared" si="498"/>
        <v>0.96147505943347544</v>
      </c>
      <c r="L1256" s="30">
        <f t="shared" si="499"/>
        <v>0.98499999999999999</v>
      </c>
      <c r="M1256" s="27">
        <f>J1256/'I Disease Parameters'!$E$12</f>
        <v>0.14811274085975007</v>
      </c>
      <c r="N1256" s="27">
        <f>K1256/'I Disease Parameters'!$E$13</f>
        <v>4.8073752971673774E-2</v>
      </c>
      <c r="O1256" s="27">
        <f>L1256/'I Disease Parameters'!$E$13</f>
        <v>4.9250000000000002E-2</v>
      </c>
      <c r="P1256" s="27">
        <f>(1-L1256)/'I Disease Parameters'!$E$13</f>
        <v>7.5000000000000067E-4</v>
      </c>
      <c r="Q1256" s="19" t="str">
        <f t="shared" si="478"/>
        <v/>
      </c>
      <c r="R1256" s="17" t="str">
        <f t="shared" si="479"/>
        <v/>
      </c>
      <c r="S1256" s="17" t="str">
        <f t="shared" si="480"/>
        <v/>
      </c>
      <c r="T1256" s="17" t="str">
        <f t="shared" si="481"/>
        <v/>
      </c>
      <c r="U1256" s="17" t="str">
        <f t="shared" si="482"/>
        <v/>
      </c>
      <c r="V1256" s="17" t="str">
        <f t="shared" si="483"/>
        <v/>
      </c>
      <c r="W1256" s="17" t="str">
        <f t="shared" si="484"/>
        <v/>
      </c>
      <c r="X1256" s="18" t="str">
        <f t="shared" si="475"/>
        <v/>
      </c>
      <c r="Y1256" s="17" t="str">
        <f t="shared" si="485"/>
        <v/>
      </c>
      <c r="Z1256" s="17" t="str">
        <f t="shared" si="486"/>
        <v/>
      </c>
      <c r="AA1256" s="17" t="str">
        <f t="shared" si="487"/>
        <v/>
      </c>
      <c r="AB1256" s="17" t="str">
        <f t="shared" si="488"/>
        <v/>
      </c>
      <c r="AC1256" s="17" t="str">
        <f t="shared" si="489"/>
        <v/>
      </c>
      <c r="AD1256" s="18" t="str">
        <f t="shared" si="490"/>
        <v/>
      </c>
      <c r="AE1256" s="19" t="str">
        <f>IF($B1256&gt;$C$1,"",p_2*$Q1255*($S1255/$W1255)+p_3*$Q1255*($T1255/$W1255))</f>
        <v/>
      </c>
      <c r="AF1256" s="17" t="str">
        <f>IF($B1256&gt;$C$1,"",p_4*$R1255)</f>
        <v/>
      </c>
      <c r="AG1256" s="17" t="str">
        <f>IF($B1256&gt;$C$1,"",p_5*$R1255)</f>
        <v/>
      </c>
      <c r="AH1256" s="18" t="str">
        <f t="shared" si="491"/>
        <v/>
      </c>
      <c r="AI1256" s="72"/>
      <c r="AJ1256" s="73"/>
      <c r="AK1256" s="73"/>
      <c r="AL1256" s="72"/>
      <c r="AM1256" s="73"/>
      <c r="AN1256" s="73">
        <f t="shared" si="492"/>
        <v>518</v>
      </c>
      <c r="AO1256" s="19" t="str">
        <f t="shared" ca="1" si="493"/>
        <v>-</v>
      </c>
      <c r="AP1256" s="17" t="str">
        <f t="shared" ca="1" si="494"/>
        <v>-</v>
      </c>
      <c r="AQ1256" s="17" t="str">
        <f t="shared" ca="1" si="495"/>
        <v>-</v>
      </c>
      <c r="AR1256" s="66" t="str">
        <f t="shared" ca="1" si="496"/>
        <v>-</v>
      </c>
    </row>
    <row r="1257" spans="1:44" s="1" customFormat="1" ht="12" x14ac:dyDescent="0.35">
      <c r="A1257" s="84"/>
      <c r="B1257" s="40" t="str">
        <f t="shared" si="476"/>
        <v/>
      </c>
      <c r="C1257" s="41" t="str">
        <f t="shared" si="477"/>
        <v/>
      </c>
      <c r="D1257" s="28">
        <f>'I Disease Parameters'!$E$6/(1000*365)</f>
        <v>2.4383561643835616E-5</v>
      </c>
      <c r="E1257" s="28">
        <f>'I Disease Parameters'!$E$7/(1000*365)</f>
        <v>1.3698630136986302E-5</v>
      </c>
      <c r="F1257" s="27">
        <f>(1-'I Disease Parameters'!$E$8)/'I Disease Parameters'!$E$10</f>
        <v>0.16200000000000001</v>
      </c>
      <c r="G1257" s="27">
        <f>'I Disease Parameters'!$E$8/'I Disease Parameters'!$E$11</f>
        <v>3.7999999999999999E-2</v>
      </c>
      <c r="H1257" s="27">
        <f>1/'I Disease Parameters'!$E$12</f>
        <v>0.05</v>
      </c>
      <c r="I1257" s="27">
        <f>'I Disease Parameters'!$E$9/'I Disease Parameters'!$E$14</f>
        <v>0</v>
      </c>
      <c r="J1257" s="82">
        <f t="shared" si="497"/>
        <v>2.9622548171950012</v>
      </c>
      <c r="K1257" s="60">
        <f t="shared" si="498"/>
        <v>0.96147505943347544</v>
      </c>
      <c r="L1257" s="30">
        <f t="shared" si="499"/>
        <v>0.98499999999999999</v>
      </c>
      <c r="M1257" s="27">
        <f>J1257/'I Disease Parameters'!$E$12</f>
        <v>0.14811274085975007</v>
      </c>
      <c r="N1257" s="27">
        <f>K1257/'I Disease Parameters'!$E$13</f>
        <v>4.8073752971673774E-2</v>
      </c>
      <c r="O1257" s="27">
        <f>L1257/'I Disease Parameters'!$E$13</f>
        <v>4.9250000000000002E-2</v>
      </c>
      <c r="P1257" s="27">
        <f>(1-L1257)/'I Disease Parameters'!$E$13</f>
        <v>7.5000000000000067E-4</v>
      </c>
      <c r="Q1257" s="19" t="str">
        <f t="shared" si="478"/>
        <v/>
      </c>
      <c r="R1257" s="17" t="str">
        <f t="shared" si="479"/>
        <v/>
      </c>
      <c r="S1257" s="17" t="str">
        <f t="shared" si="480"/>
        <v/>
      </c>
      <c r="T1257" s="17" t="str">
        <f t="shared" si="481"/>
        <v/>
      </c>
      <c r="U1257" s="17" t="str">
        <f t="shared" si="482"/>
        <v/>
      </c>
      <c r="V1257" s="17" t="str">
        <f t="shared" si="483"/>
        <v/>
      </c>
      <c r="W1257" s="17" t="str">
        <f t="shared" si="484"/>
        <v/>
      </c>
      <c r="X1257" s="18" t="str">
        <f t="shared" si="475"/>
        <v/>
      </c>
      <c r="Y1257" s="17" t="str">
        <f t="shared" si="485"/>
        <v/>
      </c>
      <c r="Z1257" s="17" t="str">
        <f t="shared" si="486"/>
        <v/>
      </c>
      <c r="AA1257" s="17" t="str">
        <f t="shared" si="487"/>
        <v/>
      </c>
      <c r="AB1257" s="17" t="str">
        <f t="shared" si="488"/>
        <v/>
      </c>
      <c r="AC1257" s="17" t="str">
        <f t="shared" si="489"/>
        <v/>
      </c>
      <c r="AD1257" s="18" t="str">
        <f t="shared" si="490"/>
        <v/>
      </c>
      <c r="AE1257" s="19" t="str">
        <f>IF($B1257&gt;$C$1,"",p_2*$Q1256*($S1256/$W1256)+p_3*$Q1256*($T1256/$W1256))</f>
        <v/>
      </c>
      <c r="AF1257" s="17" t="str">
        <f>IF($B1257&gt;$C$1,"",p_4*$R1256)</f>
        <v/>
      </c>
      <c r="AG1257" s="17" t="str">
        <f>IF($B1257&gt;$C$1,"",p_5*$R1256)</f>
        <v/>
      </c>
      <c r="AH1257" s="18" t="str">
        <f t="shared" si="491"/>
        <v/>
      </c>
      <c r="AI1257" s="72"/>
      <c r="AJ1257" s="73"/>
      <c r="AK1257" s="73"/>
      <c r="AL1257" s="72"/>
      <c r="AM1257" s="73"/>
      <c r="AN1257" s="73">
        <f t="shared" si="492"/>
        <v>518</v>
      </c>
      <c r="AO1257" s="19" t="str">
        <f t="shared" ca="1" si="493"/>
        <v>-</v>
      </c>
      <c r="AP1257" s="17" t="str">
        <f t="shared" ca="1" si="494"/>
        <v>-</v>
      </c>
      <c r="AQ1257" s="17" t="str">
        <f t="shared" ca="1" si="495"/>
        <v>-</v>
      </c>
      <c r="AR1257" s="66" t="str">
        <f t="shared" ca="1" si="496"/>
        <v>-</v>
      </c>
    </row>
    <row r="1258" spans="1:44" s="1" customFormat="1" ht="12" x14ac:dyDescent="0.35">
      <c r="A1258" s="84"/>
      <c r="B1258" s="40" t="str">
        <f t="shared" si="476"/>
        <v/>
      </c>
      <c r="C1258" s="41" t="str">
        <f t="shared" si="477"/>
        <v/>
      </c>
      <c r="D1258" s="28">
        <f>'I Disease Parameters'!$E$6/(1000*365)</f>
        <v>2.4383561643835616E-5</v>
      </c>
      <c r="E1258" s="28">
        <f>'I Disease Parameters'!$E$7/(1000*365)</f>
        <v>1.3698630136986302E-5</v>
      </c>
      <c r="F1258" s="27">
        <f>(1-'I Disease Parameters'!$E$8)/'I Disease Parameters'!$E$10</f>
        <v>0.16200000000000001</v>
      </c>
      <c r="G1258" s="27">
        <f>'I Disease Parameters'!$E$8/'I Disease Parameters'!$E$11</f>
        <v>3.7999999999999999E-2</v>
      </c>
      <c r="H1258" s="27">
        <f>1/'I Disease Parameters'!$E$12</f>
        <v>0.05</v>
      </c>
      <c r="I1258" s="27">
        <f>'I Disease Parameters'!$E$9/'I Disease Parameters'!$E$14</f>
        <v>0</v>
      </c>
      <c r="J1258" s="82">
        <f t="shared" si="497"/>
        <v>2.9622548171950012</v>
      </c>
      <c r="K1258" s="60">
        <f t="shared" si="498"/>
        <v>0.96147505943347544</v>
      </c>
      <c r="L1258" s="30">
        <f t="shared" si="499"/>
        <v>0.98499999999999999</v>
      </c>
      <c r="M1258" s="27">
        <f>J1258/'I Disease Parameters'!$E$12</f>
        <v>0.14811274085975007</v>
      </c>
      <c r="N1258" s="27">
        <f>K1258/'I Disease Parameters'!$E$13</f>
        <v>4.8073752971673774E-2</v>
      </c>
      <c r="O1258" s="27">
        <f>L1258/'I Disease Parameters'!$E$13</f>
        <v>4.9250000000000002E-2</v>
      </c>
      <c r="P1258" s="27">
        <f>(1-L1258)/'I Disease Parameters'!$E$13</f>
        <v>7.5000000000000067E-4</v>
      </c>
      <c r="Q1258" s="19" t="str">
        <f t="shared" si="478"/>
        <v/>
      </c>
      <c r="R1258" s="17" t="str">
        <f t="shared" si="479"/>
        <v/>
      </c>
      <c r="S1258" s="17" t="str">
        <f t="shared" si="480"/>
        <v/>
      </c>
      <c r="T1258" s="17" t="str">
        <f t="shared" si="481"/>
        <v/>
      </c>
      <c r="U1258" s="17" t="str">
        <f t="shared" si="482"/>
        <v/>
      </c>
      <c r="V1258" s="17" t="str">
        <f t="shared" si="483"/>
        <v/>
      </c>
      <c r="W1258" s="17" t="str">
        <f t="shared" si="484"/>
        <v/>
      </c>
      <c r="X1258" s="18" t="str">
        <f t="shared" si="475"/>
        <v/>
      </c>
      <c r="Y1258" s="17" t="str">
        <f t="shared" si="485"/>
        <v/>
      </c>
      <c r="Z1258" s="17" t="str">
        <f t="shared" si="486"/>
        <v/>
      </c>
      <c r="AA1258" s="17" t="str">
        <f t="shared" si="487"/>
        <v/>
      </c>
      <c r="AB1258" s="17" t="str">
        <f t="shared" si="488"/>
        <v/>
      </c>
      <c r="AC1258" s="17" t="str">
        <f t="shared" si="489"/>
        <v/>
      </c>
      <c r="AD1258" s="18" t="str">
        <f t="shared" si="490"/>
        <v/>
      </c>
      <c r="AE1258" s="19" t="str">
        <f>IF($B1258&gt;$C$1,"",p_2*$Q1257*($S1257/$W1257)+p_3*$Q1257*($T1257/$W1257))</f>
        <v/>
      </c>
      <c r="AF1258" s="17" t="str">
        <f>IF($B1258&gt;$C$1,"",p_4*$R1257)</f>
        <v/>
      </c>
      <c r="AG1258" s="17" t="str">
        <f>IF($B1258&gt;$C$1,"",p_5*$R1257)</f>
        <v/>
      </c>
      <c r="AH1258" s="18" t="str">
        <f t="shared" si="491"/>
        <v/>
      </c>
      <c r="AI1258" s="72"/>
      <c r="AJ1258" s="73"/>
      <c r="AK1258" s="73"/>
      <c r="AL1258" s="72"/>
      <c r="AM1258" s="73"/>
      <c r="AN1258" s="73">
        <f t="shared" si="492"/>
        <v>518</v>
      </c>
      <c r="AO1258" s="19" t="str">
        <f t="shared" ca="1" si="493"/>
        <v>-</v>
      </c>
      <c r="AP1258" s="17" t="str">
        <f t="shared" ca="1" si="494"/>
        <v>-</v>
      </c>
      <c r="AQ1258" s="17" t="str">
        <f t="shared" ca="1" si="495"/>
        <v>-</v>
      </c>
      <c r="AR1258" s="66" t="str">
        <f t="shared" ca="1" si="496"/>
        <v>-</v>
      </c>
    </row>
    <row r="1259" spans="1:44" s="1" customFormat="1" ht="12" x14ac:dyDescent="0.35">
      <c r="A1259" s="84"/>
      <c r="B1259" s="40" t="str">
        <f t="shared" si="476"/>
        <v/>
      </c>
      <c r="C1259" s="41" t="str">
        <f t="shared" si="477"/>
        <v/>
      </c>
      <c r="D1259" s="28">
        <f>'I Disease Parameters'!$E$6/(1000*365)</f>
        <v>2.4383561643835616E-5</v>
      </c>
      <c r="E1259" s="28">
        <f>'I Disease Parameters'!$E$7/(1000*365)</f>
        <v>1.3698630136986302E-5</v>
      </c>
      <c r="F1259" s="27">
        <f>(1-'I Disease Parameters'!$E$8)/'I Disease Parameters'!$E$10</f>
        <v>0.16200000000000001</v>
      </c>
      <c r="G1259" s="27">
        <f>'I Disease Parameters'!$E$8/'I Disease Parameters'!$E$11</f>
        <v>3.7999999999999999E-2</v>
      </c>
      <c r="H1259" s="27">
        <f>1/'I Disease Parameters'!$E$12</f>
        <v>0.05</v>
      </c>
      <c r="I1259" s="27">
        <f>'I Disease Parameters'!$E$9/'I Disease Parameters'!$E$14</f>
        <v>0</v>
      </c>
      <c r="J1259" s="82">
        <f t="shared" si="497"/>
        <v>2.9622548171950012</v>
      </c>
      <c r="K1259" s="60">
        <f t="shared" si="498"/>
        <v>0.96147505943347544</v>
      </c>
      <c r="L1259" s="30">
        <f t="shared" si="499"/>
        <v>0.98499999999999999</v>
      </c>
      <c r="M1259" s="27">
        <f>J1259/'I Disease Parameters'!$E$12</f>
        <v>0.14811274085975007</v>
      </c>
      <c r="N1259" s="27">
        <f>K1259/'I Disease Parameters'!$E$13</f>
        <v>4.8073752971673774E-2</v>
      </c>
      <c r="O1259" s="27">
        <f>L1259/'I Disease Parameters'!$E$13</f>
        <v>4.9250000000000002E-2</v>
      </c>
      <c r="P1259" s="27">
        <f>(1-L1259)/'I Disease Parameters'!$E$13</f>
        <v>7.5000000000000067E-4</v>
      </c>
      <c r="Q1259" s="19" t="str">
        <f t="shared" si="478"/>
        <v/>
      </c>
      <c r="R1259" s="17" t="str">
        <f t="shared" si="479"/>
        <v/>
      </c>
      <c r="S1259" s="17" t="str">
        <f t="shared" si="480"/>
        <v/>
      </c>
      <c r="T1259" s="17" t="str">
        <f t="shared" si="481"/>
        <v/>
      </c>
      <c r="U1259" s="17" t="str">
        <f t="shared" si="482"/>
        <v/>
      </c>
      <c r="V1259" s="17" t="str">
        <f t="shared" si="483"/>
        <v/>
      </c>
      <c r="W1259" s="17" t="str">
        <f t="shared" si="484"/>
        <v/>
      </c>
      <c r="X1259" s="18" t="str">
        <f t="shared" si="475"/>
        <v/>
      </c>
      <c r="Y1259" s="17" t="str">
        <f t="shared" si="485"/>
        <v/>
      </c>
      <c r="Z1259" s="17" t="str">
        <f t="shared" si="486"/>
        <v/>
      </c>
      <c r="AA1259" s="17" t="str">
        <f t="shared" si="487"/>
        <v/>
      </c>
      <c r="AB1259" s="17" t="str">
        <f t="shared" si="488"/>
        <v/>
      </c>
      <c r="AC1259" s="17" t="str">
        <f t="shared" si="489"/>
        <v/>
      </c>
      <c r="AD1259" s="18" t="str">
        <f t="shared" si="490"/>
        <v/>
      </c>
      <c r="AE1259" s="19" t="str">
        <f>IF($B1259&gt;$C$1,"",p_2*$Q1258*($S1258/$W1258)+p_3*$Q1258*($T1258/$W1258))</f>
        <v/>
      </c>
      <c r="AF1259" s="17" t="str">
        <f>IF($B1259&gt;$C$1,"",p_4*$R1258)</f>
        <v/>
      </c>
      <c r="AG1259" s="17" t="str">
        <f>IF($B1259&gt;$C$1,"",p_5*$R1258)</f>
        <v/>
      </c>
      <c r="AH1259" s="18" t="str">
        <f t="shared" si="491"/>
        <v/>
      </c>
      <c r="AI1259" s="72"/>
      <c r="AJ1259" s="73"/>
      <c r="AK1259" s="73"/>
      <c r="AL1259" s="72"/>
      <c r="AM1259" s="73"/>
      <c r="AN1259" s="73">
        <f t="shared" si="492"/>
        <v>518</v>
      </c>
      <c r="AO1259" s="19" t="str">
        <f t="shared" ca="1" si="493"/>
        <v>-</v>
      </c>
      <c r="AP1259" s="17" t="str">
        <f t="shared" ca="1" si="494"/>
        <v>-</v>
      </c>
      <c r="AQ1259" s="17" t="str">
        <f t="shared" ca="1" si="495"/>
        <v>-</v>
      </c>
      <c r="AR1259" s="66" t="str">
        <f t="shared" ca="1" si="496"/>
        <v>-</v>
      </c>
    </row>
    <row r="1260" spans="1:44" s="1" customFormat="1" ht="12" x14ac:dyDescent="0.35">
      <c r="A1260" s="84"/>
      <c r="B1260" s="40" t="str">
        <f t="shared" si="476"/>
        <v/>
      </c>
      <c r="C1260" s="41" t="str">
        <f t="shared" si="477"/>
        <v/>
      </c>
      <c r="D1260" s="28">
        <f>'I Disease Parameters'!$E$6/(1000*365)</f>
        <v>2.4383561643835616E-5</v>
      </c>
      <c r="E1260" s="28">
        <f>'I Disease Parameters'!$E$7/(1000*365)</f>
        <v>1.3698630136986302E-5</v>
      </c>
      <c r="F1260" s="27">
        <f>(1-'I Disease Parameters'!$E$8)/'I Disease Parameters'!$E$10</f>
        <v>0.16200000000000001</v>
      </c>
      <c r="G1260" s="27">
        <f>'I Disease Parameters'!$E$8/'I Disease Parameters'!$E$11</f>
        <v>3.7999999999999999E-2</v>
      </c>
      <c r="H1260" s="27">
        <f>1/'I Disease Parameters'!$E$12</f>
        <v>0.05</v>
      </c>
      <c r="I1260" s="27">
        <f>'I Disease Parameters'!$E$9/'I Disease Parameters'!$E$14</f>
        <v>0</v>
      </c>
      <c r="J1260" s="82">
        <f t="shared" si="497"/>
        <v>2.9622548171950012</v>
      </c>
      <c r="K1260" s="60">
        <f t="shared" si="498"/>
        <v>0.96147505943347544</v>
      </c>
      <c r="L1260" s="30">
        <f t="shared" si="499"/>
        <v>0.98499999999999999</v>
      </c>
      <c r="M1260" s="27">
        <f>J1260/'I Disease Parameters'!$E$12</f>
        <v>0.14811274085975007</v>
      </c>
      <c r="N1260" s="27">
        <f>K1260/'I Disease Parameters'!$E$13</f>
        <v>4.8073752971673774E-2</v>
      </c>
      <c r="O1260" s="27">
        <f>L1260/'I Disease Parameters'!$E$13</f>
        <v>4.9250000000000002E-2</v>
      </c>
      <c r="P1260" s="27">
        <f>(1-L1260)/'I Disease Parameters'!$E$13</f>
        <v>7.5000000000000067E-4</v>
      </c>
      <c r="Q1260" s="19" t="str">
        <f t="shared" si="478"/>
        <v/>
      </c>
      <c r="R1260" s="17" t="str">
        <f t="shared" si="479"/>
        <v/>
      </c>
      <c r="S1260" s="17" t="str">
        <f t="shared" si="480"/>
        <v/>
      </c>
      <c r="T1260" s="17" t="str">
        <f t="shared" si="481"/>
        <v/>
      </c>
      <c r="U1260" s="17" t="str">
        <f t="shared" si="482"/>
        <v/>
      </c>
      <c r="V1260" s="17" t="str">
        <f t="shared" si="483"/>
        <v/>
      </c>
      <c r="W1260" s="17" t="str">
        <f t="shared" si="484"/>
        <v/>
      </c>
      <c r="X1260" s="18" t="str">
        <f t="shared" si="475"/>
        <v/>
      </c>
      <c r="Y1260" s="17" t="str">
        <f t="shared" si="485"/>
        <v/>
      </c>
      <c r="Z1260" s="17" t="str">
        <f t="shared" si="486"/>
        <v/>
      </c>
      <c r="AA1260" s="17" t="str">
        <f t="shared" si="487"/>
        <v/>
      </c>
      <c r="AB1260" s="17" t="str">
        <f t="shared" si="488"/>
        <v/>
      </c>
      <c r="AC1260" s="17" t="str">
        <f t="shared" si="489"/>
        <v/>
      </c>
      <c r="AD1260" s="18" t="str">
        <f t="shared" si="490"/>
        <v/>
      </c>
      <c r="AE1260" s="19" t="str">
        <f>IF($B1260&gt;$C$1,"",p_2*$Q1259*($S1259/$W1259)+p_3*$Q1259*($T1259/$W1259))</f>
        <v/>
      </c>
      <c r="AF1260" s="17" t="str">
        <f>IF($B1260&gt;$C$1,"",p_4*$R1259)</f>
        <v/>
      </c>
      <c r="AG1260" s="17" t="str">
        <f>IF($B1260&gt;$C$1,"",p_5*$R1259)</f>
        <v/>
      </c>
      <c r="AH1260" s="18" t="str">
        <f t="shared" si="491"/>
        <v/>
      </c>
      <c r="AI1260" s="72"/>
      <c r="AJ1260" s="73"/>
      <c r="AK1260" s="73"/>
      <c r="AL1260" s="72"/>
      <c r="AM1260" s="73"/>
      <c r="AN1260" s="73">
        <f t="shared" si="492"/>
        <v>518</v>
      </c>
      <c r="AO1260" s="19" t="str">
        <f t="shared" ca="1" si="493"/>
        <v>-</v>
      </c>
      <c r="AP1260" s="17" t="str">
        <f t="shared" ca="1" si="494"/>
        <v>-</v>
      </c>
      <c r="AQ1260" s="17" t="str">
        <f t="shared" ca="1" si="495"/>
        <v>-</v>
      </c>
      <c r="AR1260" s="66" t="str">
        <f t="shared" ca="1" si="496"/>
        <v>-</v>
      </c>
    </row>
    <row r="1261" spans="1:44" s="1" customFormat="1" ht="12" x14ac:dyDescent="0.35">
      <c r="A1261" s="84"/>
      <c r="B1261" s="40" t="str">
        <f t="shared" si="476"/>
        <v/>
      </c>
      <c r="C1261" s="41" t="str">
        <f t="shared" si="477"/>
        <v/>
      </c>
      <c r="D1261" s="28">
        <f>'I Disease Parameters'!$E$6/(1000*365)</f>
        <v>2.4383561643835616E-5</v>
      </c>
      <c r="E1261" s="28">
        <f>'I Disease Parameters'!$E$7/(1000*365)</f>
        <v>1.3698630136986302E-5</v>
      </c>
      <c r="F1261" s="27">
        <f>(1-'I Disease Parameters'!$E$8)/'I Disease Parameters'!$E$10</f>
        <v>0.16200000000000001</v>
      </c>
      <c r="G1261" s="27">
        <f>'I Disease Parameters'!$E$8/'I Disease Parameters'!$E$11</f>
        <v>3.7999999999999999E-2</v>
      </c>
      <c r="H1261" s="27">
        <f>1/'I Disease Parameters'!$E$12</f>
        <v>0.05</v>
      </c>
      <c r="I1261" s="27">
        <f>'I Disease Parameters'!$E$9/'I Disease Parameters'!$E$14</f>
        <v>0</v>
      </c>
      <c r="J1261" s="82">
        <f t="shared" si="497"/>
        <v>2.9622548171950012</v>
      </c>
      <c r="K1261" s="60">
        <f t="shared" si="498"/>
        <v>0.96147505943347544</v>
      </c>
      <c r="L1261" s="30">
        <f t="shared" si="499"/>
        <v>0.98499999999999999</v>
      </c>
      <c r="M1261" s="27">
        <f>J1261/'I Disease Parameters'!$E$12</f>
        <v>0.14811274085975007</v>
      </c>
      <c r="N1261" s="27">
        <f>K1261/'I Disease Parameters'!$E$13</f>
        <v>4.8073752971673774E-2</v>
      </c>
      <c r="O1261" s="27">
        <f>L1261/'I Disease Parameters'!$E$13</f>
        <v>4.9250000000000002E-2</v>
      </c>
      <c r="P1261" s="27">
        <f>(1-L1261)/'I Disease Parameters'!$E$13</f>
        <v>7.5000000000000067E-4</v>
      </c>
      <c r="Q1261" s="19" t="str">
        <f t="shared" si="478"/>
        <v/>
      </c>
      <c r="R1261" s="17" t="str">
        <f t="shared" si="479"/>
        <v/>
      </c>
      <c r="S1261" s="17" t="str">
        <f t="shared" si="480"/>
        <v/>
      </c>
      <c r="T1261" s="17" t="str">
        <f t="shared" si="481"/>
        <v/>
      </c>
      <c r="U1261" s="17" t="str">
        <f t="shared" si="482"/>
        <v/>
      </c>
      <c r="V1261" s="17" t="str">
        <f t="shared" si="483"/>
        <v/>
      </c>
      <c r="W1261" s="17" t="str">
        <f t="shared" si="484"/>
        <v/>
      </c>
      <c r="X1261" s="18" t="str">
        <f t="shared" si="475"/>
        <v/>
      </c>
      <c r="Y1261" s="17" t="str">
        <f t="shared" si="485"/>
        <v/>
      </c>
      <c r="Z1261" s="17" t="str">
        <f t="shared" si="486"/>
        <v/>
      </c>
      <c r="AA1261" s="17" t="str">
        <f t="shared" si="487"/>
        <v/>
      </c>
      <c r="AB1261" s="17" t="str">
        <f t="shared" si="488"/>
        <v/>
      </c>
      <c r="AC1261" s="17" t="str">
        <f t="shared" si="489"/>
        <v/>
      </c>
      <c r="AD1261" s="18" t="str">
        <f t="shared" si="490"/>
        <v/>
      </c>
      <c r="AE1261" s="19" t="str">
        <f>IF($B1261&gt;$C$1,"",p_2*$Q1260*($S1260/$W1260)+p_3*$Q1260*($T1260/$W1260))</f>
        <v/>
      </c>
      <c r="AF1261" s="17" t="str">
        <f>IF($B1261&gt;$C$1,"",p_4*$R1260)</f>
        <v/>
      </c>
      <c r="AG1261" s="17" t="str">
        <f>IF($B1261&gt;$C$1,"",p_5*$R1260)</f>
        <v/>
      </c>
      <c r="AH1261" s="18" t="str">
        <f t="shared" si="491"/>
        <v/>
      </c>
      <c r="AI1261" s="72"/>
      <c r="AJ1261" s="73"/>
      <c r="AK1261" s="73"/>
      <c r="AL1261" s="72"/>
      <c r="AM1261" s="73"/>
      <c r="AN1261" s="73">
        <f t="shared" si="492"/>
        <v>518</v>
      </c>
      <c r="AO1261" s="19" t="str">
        <f t="shared" ca="1" si="493"/>
        <v>-</v>
      </c>
      <c r="AP1261" s="17" t="str">
        <f t="shared" ca="1" si="494"/>
        <v>-</v>
      </c>
      <c r="AQ1261" s="17" t="str">
        <f t="shared" ca="1" si="495"/>
        <v>-</v>
      </c>
      <c r="AR1261" s="66" t="str">
        <f t="shared" ca="1" si="496"/>
        <v>-</v>
      </c>
    </row>
    <row r="1262" spans="1:44" s="1" customFormat="1" ht="12" x14ac:dyDescent="0.35">
      <c r="A1262" s="84"/>
      <c r="B1262" s="40" t="str">
        <f t="shared" si="476"/>
        <v/>
      </c>
      <c r="C1262" s="41" t="str">
        <f t="shared" si="477"/>
        <v/>
      </c>
      <c r="D1262" s="28">
        <f>'I Disease Parameters'!$E$6/(1000*365)</f>
        <v>2.4383561643835616E-5</v>
      </c>
      <c r="E1262" s="28">
        <f>'I Disease Parameters'!$E$7/(1000*365)</f>
        <v>1.3698630136986302E-5</v>
      </c>
      <c r="F1262" s="27">
        <f>(1-'I Disease Parameters'!$E$8)/'I Disease Parameters'!$E$10</f>
        <v>0.16200000000000001</v>
      </c>
      <c r="G1262" s="27">
        <f>'I Disease Parameters'!$E$8/'I Disease Parameters'!$E$11</f>
        <v>3.7999999999999999E-2</v>
      </c>
      <c r="H1262" s="27">
        <f>1/'I Disease Parameters'!$E$12</f>
        <v>0.05</v>
      </c>
      <c r="I1262" s="27">
        <f>'I Disease Parameters'!$E$9/'I Disease Parameters'!$E$14</f>
        <v>0</v>
      </c>
      <c r="J1262" s="82">
        <f t="shared" si="497"/>
        <v>2.9622548171950012</v>
      </c>
      <c r="K1262" s="60">
        <f t="shared" si="498"/>
        <v>0.96147505943347544</v>
      </c>
      <c r="L1262" s="30">
        <f t="shared" si="499"/>
        <v>0.98499999999999999</v>
      </c>
      <c r="M1262" s="27">
        <f>J1262/'I Disease Parameters'!$E$12</f>
        <v>0.14811274085975007</v>
      </c>
      <c r="N1262" s="27">
        <f>K1262/'I Disease Parameters'!$E$13</f>
        <v>4.8073752971673774E-2</v>
      </c>
      <c r="O1262" s="27">
        <f>L1262/'I Disease Parameters'!$E$13</f>
        <v>4.9250000000000002E-2</v>
      </c>
      <c r="P1262" s="27">
        <f>(1-L1262)/'I Disease Parameters'!$E$13</f>
        <v>7.5000000000000067E-4</v>
      </c>
      <c r="Q1262" s="19" t="str">
        <f t="shared" si="478"/>
        <v/>
      </c>
      <c r="R1262" s="17" t="str">
        <f t="shared" si="479"/>
        <v/>
      </c>
      <c r="S1262" s="17" t="str">
        <f t="shared" si="480"/>
        <v/>
      </c>
      <c r="T1262" s="17" t="str">
        <f t="shared" si="481"/>
        <v/>
      </c>
      <c r="U1262" s="17" t="str">
        <f t="shared" si="482"/>
        <v/>
      </c>
      <c r="V1262" s="17" t="str">
        <f t="shared" si="483"/>
        <v/>
      </c>
      <c r="W1262" s="17" t="str">
        <f t="shared" si="484"/>
        <v/>
      </c>
      <c r="X1262" s="18" t="str">
        <f t="shared" si="475"/>
        <v/>
      </c>
      <c r="Y1262" s="17" t="str">
        <f t="shared" si="485"/>
        <v/>
      </c>
      <c r="Z1262" s="17" t="str">
        <f t="shared" si="486"/>
        <v/>
      </c>
      <c r="AA1262" s="17" t="str">
        <f t="shared" si="487"/>
        <v/>
      </c>
      <c r="AB1262" s="17" t="str">
        <f t="shared" si="488"/>
        <v/>
      </c>
      <c r="AC1262" s="17" t="str">
        <f t="shared" si="489"/>
        <v/>
      </c>
      <c r="AD1262" s="18" t="str">
        <f t="shared" si="490"/>
        <v/>
      </c>
      <c r="AE1262" s="19" t="str">
        <f>IF($B1262&gt;$C$1,"",p_2*$Q1261*($S1261/$W1261)+p_3*$Q1261*($T1261/$W1261))</f>
        <v/>
      </c>
      <c r="AF1262" s="17" t="str">
        <f>IF($B1262&gt;$C$1,"",p_4*$R1261)</f>
        <v/>
      </c>
      <c r="AG1262" s="17" t="str">
        <f>IF($B1262&gt;$C$1,"",p_5*$R1261)</f>
        <v/>
      </c>
      <c r="AH1262" s="18" t="str">
        <f t="shared" si="491"/>
        <v/>
      </c>
      <c r="AI1262" s="72"/>
      <c r="AJ1262" s="73"/>
      <c r="AK1262" s="73"/>
      <c r="AL1262" s="72"/>
      <c r="AM1262" s="73"/>
      <c r="AN1262" s="73">
        <f t="shared" si="492"/>
        <v>518</v>
      </c>
      <c r="AO1262" s="19" t="str">
        <f t="shared" ca="1" si="493"/>
        <v>-</v>
      </c>
      <c r="AP1262" s="17" t="str">
        <f t="shared" ca="1" si="494"/>
        <v>-</v>
      </c>
      <c r="AQ1262" s="17" t="str">
        <f t="shared" ca="1" si="495"/>
        <v>-</v>
      </c>
      <c r="AR1262" s="66" t="str">
        <f t="shared" ca="1" si="496"/>
        <v>-</v>
      </c>
    </row>
    <row r="1263" spans="1:44" s="1" customFormat="1" ht="12" x14ac:dyDescent="0.35">
      <c r="A1263" s="84"/>
      <c r="B1263" s="40" t="str">
        <f t="shared" si="476"/>
        <v/>
      </c>
      <c r="C1263" s="41" t="str">
        <f t="shared" si="477"/>
        <v/>
      </c>
      <c r="D1263" s="28">
        <f>'I Disease Parameters'!$E$6/(1000*365)</f>
        <v>2.4383561643835616E-5</v>
      </c>
      <c r="E1263" s="28">
        <f>'I Disease Parameters'!$E$7/(1000*365)</f>
        <v>1.3698630136986302E-5</v>
      </c>
      <c r="F1263" s="27">
        <f>(1-'I Disease Parameters'!$E$8)/'I Disease Parameters'!$E$10</f>
        <v>0.16200000000000001</v>
      </c>
      <c r="G1263" s="27">
        <f>'I Disease Parameters'!$E$8/'I Disease Parameters'!$E$11</f>
        <v>3.7999999999999999E-2</v>
      </c>
      <c r="H1263" s="27">
        <f>1/'I Disease Parameters'!$E$12</f>
        <v>0.05</v>
      </c>
      <c r="I1263" s="27">
        <f>'I Disease Parameters'!$E$9/'I Disease Parameters'!$E$14</f>
        <v>0</v>
      </c>
      <c r="J1263" s="82">
        <f t="shared" si="497"/>
        <v>2.9622548171950012</v>
      </c>
      <c r="K1263" s="60">
        <f t="shared" si="498"/>
        <v>0.96147505943347544</v>
      </c>
      <c r="L1263" s="30">
        <f t="shared" si="499"/>
        <v>0.98499999999999999</v>
      </c>
      <c r="M1263" s="27">
        <f>J1263/'I Disease Parameters'!$E$12</f>
        <v>0.14811274085975007</v>
      </c>
      <c r="N1263" s="27">
        <f>K1263/'I Disease Parameters'!$E$13</f>
        <v>4.8073752971673774E-2</v>
      </c>
      <c r="O1263" s="27">
        <f>L1263/'I Disease Parameters'!$E$13</f>
        <v>4.9250000000000002E-2</v>
      </c>
      <c r="P1263" s="27">
        <f>(1-L1263)/'I Disease Parameters'!$E$13</f>
        <v>7.5000000000000067E-4</v>
      </c>
      <c r="Q1263" s="19" t="str">
        <f t="shared" si="478"/>
        <v/>
      </c>
      <c r="R1263" s="17" t="str">
        <f t="shared" si="479"/>
        <v/>
      </c>
      <c r="S1263" s="17" t="str">
        <f t="shared" si="480"/>
        <v/>
      </c>
      <c r="T1263" s="17" t="str">
        <f t="shared" si="481"/>
        <v/>
      </c>
      <c r="U1263" s="17" t="str">
        <f t="shared" si="482"/>
        <v/>
      </c>
      <c r="V1263" s="17" t="str">
        <f t="shared" si="483"/>
        <v/>
      </c>
      <c r="W1263" s="17" t="str">
        <f t="shared" si="484"/>
        <v/>
      </c>
      <c r="X1263" s="18" t="str">
        <f t="shared" si="475"/>
        <v/>
      </c>
      <c r="Y1263" s="17" t="str">
        <f t="shared" si="485"/>
        <v/>
      </c>
      <c r="Z1263" s="17" t="str">
        <f t="shared" si="486"/>
        <v/>
      </c>
      <c r="AA1263" s="17" t="str">
        <f t="shared" si="487"/>
        <v/>
      </c>
      <c r="AB1263" s="17" t="str">
        <f t="shared" si="488"/>
        <v/>
      </c>
      <c r="AC1263" s="17" t="str">
        <f t="shared" si="489"/>
        <v/>
      </c>
      <c r="AD1263" s="18" t="str">
        <f t="shared" si="490"/>
        <v/>
      </c>
      <c r="AE1263" s="19" t="str">
        <f>IF($B1263&gt;$C$1,"",p_2*$Q1262*($S1262/$W1262)+p_3*$Q1262*($T1262/$W1262))</f>
        <v/>
      </c>
      <c r="AF1263" s="17" t="str">
        <f>IF($B1263&gt;$C$1,"",p_4*$R1262)</f>
        <v/>
      </c>
      <c r="AG1263" s="17" t="str">
        <f>IF($B1263&gt;$C$1,"",p_5*$R1262)</f>
        <v/>
      </c>
      <c r="AH1263" s="18" t="str">
        <f t="shared" si="491"/>
        <v/>
      </c>
      <c r="AI1263" s="72"/>
      <c r="AJ1263" s="73"/>
      <c r="AK1263" s="73"/>
      <c r="AL1263" s="72"/>
      <c r="AM1263" s="73"/>
      <c r="AN1263" s="73">
        <f t="shared" si="492"/>
        <v>518</v>
      </c>
      <c r="AO1263" s="19" t="str">
        <f t="shared" ca="1" si="493"/>
        <v>-</v>
      </c>
      <c r="AP1263" s="17" t="str">
        <f t="shared" ca="1" si="494"/>
        <v>-</v>
      </c>
      <c r="AQ1263" s="17" t="str">
        <f t="shared" ca="1" si="495"/>
        <v>-</v>
      </c>
      <c r="AR1263" s="66" t="str">
        <f t="shared" ca="1" si="496"/>
        <v>-</v>
      </c>
    </row>
    <row r="1264" spans="1:44" s="1" customFormat="1" ht="12" x14ac:dyDescent="0.35">
      <c r="A1264" s="84"/>
      <c r="B1264" s="40" t="str">
        <f t="shared" si="476"/>
        <v/>
      </c>
      <c r="C1264" s="41" t="str">
        <f t="shared" si="477"/>
        <v/>
      </c>
      <c r="D1264" s="28">
        <f>'I Disease Parameters'!$E$6/(1000*365)</f>
        <v>2.4383561643835616E-5</v>
      </c>
      <c r="E1264" s="28">
        <f>'I Disease Parameters'!$E$7/(1000*365)</f>
        <v>1.3698630136986302E-5</v>
      </c>
      <c r="F1264" s="27">
        <f>(1-'I Disease Parameters'!$E$8)/'I Disease Parameters'!$E$10</f>
        <v>0.16200000000000001</v>
      </c>
      <c r="G1264" s="27">
        <f>'I Disease Parameters'!$E$8/'I Disease Parameters'!$E$11</f>
        <v>3.7999999999999999E-2</v>
      </c>
      <c r="H1264" s="27">
        <f>1/'I Disease Parameters'!$E$12</f>
        <v>0.05</v>
      </c>
      <c r="I1264" s="27">
        <f>'I Disease Parameters'!$E$9/'I Disease Parameters'!$E$14</f>
        <v>0</v>
      </c>
      <c r="J1264" s="82">
        <f t="shared" si="497"/>
        <v>2.9622548171950012</v>
      </c>
      <c r="K1264" s="60">
        <f t="shared" si="498"/>
        <v>0.96147505943347544</v>
      </c>
      <c r="L1264" s="30">
        <f t="shared" si="499"/>
        <v>0.98499999999999999</v>
      </c>
      <c r="M1264" s="27">
        <f>J1264/'I Disease Parameters'!$E$12</f>
        <v>0.14811274085975007</v>
      </c>
      <c r="N1264" s="27">
        <f>K1264/'I Disease Parameters'!$E$13</f>
        <v>4.8073752971673774E-2</v>
      </c>
      <c r="O1264" s="27">
        <f>L1264/'I Disease Parameters'!$E$13</f>
        <v>4.9250000000000002E-2</v>
      </c>
      <c r="P1264" s="27">
        <f>(1-L1264)/'I Disease Parameters'!$E$13</f>
        <v>7.5000000000000067E-4</v>
      </c>
      <c r="Q1264" s="19" t="str">
        <f t="shared" si="478"/>
        <v/>
      </c>
      <c r="R1264" s="17" t="str">
        <f t="shared" si="479"/>
        <v/>
      </c>
      <c r="S1264" s="17" t="str">
        <f t="shared" si="480"/>
        <v/>
      </c>
      <c r="T1264" s="17" t="str">
        <f t="shared" si="481"/>
        <v/>
      </c>
      <c r="U1264" s="17" t="str">
        <f t="shared" si="482"/>
        <v/>
      </c>
      <c r="V1264" s="17" t="str">
        <f t="shared" si="483"/>
        <v/>
      </c>
      <c r="W1264" s="17" t="str">
        <f t="shared" si="484"/>
        <v/>
      </c>
      <c r="X1264" s="18" t="str">
        <f t="shared" si="475"/>
        <v/>
      </c>
      <c r="Y1264" s="17" t="str">
        <f t="shared" si="485"/>
        <v/>
      </c>
      <c r="Z1264" s="17" t="str">
        <f t="shared" si="486"/>
        <v/>
      </c>
      <c r="AA1264" s="17" t="str">
        <f t="shared" si="487"/>
        <v/>
      </c>
      <c r="AB1264" s="17" t="str">
        <f t="shared" si="488"/>
        <v/>
      </c>
      <c r="AC1264" s="17" t="str">
        <f t="shared" si="489"/>
        <v/>
      </c>
      <c r="AD1264" s="18" t="str">
        <f t="shared" si="490"/>
        <v/>
      </c>
      <c r="AE1264" s="19" t="str">
        <f>IF($B1264&gt;$C$1,"",p_2*$Q1263*($S1263/$W1263)+p_3*$Q1263*($T1263/$W1263))</f>
        <v/>
      </c>
      <c r="AF1264" s="17" t="str">
        <f>IF($B1264&gt;$C$1,"",p_4*$R1263)</f>
        <v/>
      </c>
      <c r="AG1264" s="17" t="str">
        <f>IF($B1264&gt;$C$1,"",p_5*$R1263)</f>
        <v/>
      </c>
      <c r="AH1264" s="18" t="str">
        <f t="shared" si="491"/>
        <v/>
      </c>
      <c r="AI1264" s="72"/>
      <c r="AJ1264" s="73"/>
      <c r="AK1264" s="73"/>
      <c r="AL1264" s="72"/>
      <c r="AM1264" s="73"/>
      <c r="AN1264" s="73">
        <f t="shared" si="492"/>
        <v>518</v>
      </c>
      <c r="AO1264" s="19" t="str">
        <f t="shared" ca="1" si="493"/>
        <v>-</v>
      </c>
      <c r="AP1264" s="17" t="str">
        <f t="shared" ca="1" si="494"/>
        <v>-</v>
      </c>
      <c r="AQ1264" s="17" t="str">
        <f t="shared" ca="1" si="495"/>
        <v>-</v>
      </c>
      <c r="AR1264" s="66" t="str">
        <f t="shared" ca="1" si="496"/>
        <v>-</v>
      </c>
    </row>
    <row r="1265" spans="1:44" s="1" customFormat="1" ht="12" x14ac:dyDescent="0.35">
      <c r="A1265" s="84"/>
      <c r="B1265" s="40" t="str">
        <f t="shared" si="476"/>
        <v/>
      </c>
      <c r="C1265" s="41" t="str">
        <f t="shared" si="477"/>
        <v/>
      </c>
      <c r="D1265" s="28">
        <f>'I Disease Parameters'!$E$6/(1000*365)</f>
        <v>2.4383561643835616E-5</v>
      </c>
      <c r="E1265" s="28">
        <f>'I Disease Parameters'!$E$7/(1000*365)</f>
        <v>1.3698630136986302E-5</v>
      </c>
      <c r="F1265" s="27">
        <f>(1-'I Disease Parameters'!$E$8)/'I Disease Parameters'!$E$10</f>
        <v>0.16200000000000001</v>
      </c>
      <c r="G1265" s="27">
        <f>'I Disease Parameters'!$E$8/'I Disease Parameters'!$E$11</f>
        <v>3.7999999999999999E-2</v>
      </c>
      <c r="H1265" s="27">
        <f>1/'I Disease Parameters'!$E$12</f>
        <v>0.05</v>
      </c>
      <c r="I1265" s="27">
        <f>'I Disease Parameters'!$E$9/'I Disease Parameters'!$E$14</f>
        <v>0</v>
      </c>
      <c r="J1265" s="82">
        <f t="shared" si="497"/>
        <v>2.9622548171950012</v>
      </c>
      <c r="K1265" s="60">
        <f t="shared" si="498"/>
        <v>0.96147505943347544</v>
      </c>
      <c r="L1265" s="30">
        <f t="shared" si="499"/>
        <v>0.98499999999999999</v>
      </c>
      <c r="M1265" s="27">
        <f>J1265/'I Disease Parameters'!$E$12</f>
        <v>0.14811274085975007</v>
      </c>
      <c r="N1265" s="27">
        <f>K1265/'I Disease Parameters'!$E$13</f>
        <v>4.8073752971673774E-2</v>
      </c>
      <c r="O1265" s="27">
        <f>L1265/'I Disease Parameters'!$E$13</f>
        <v>4.9250000000000002E-2</v>
      </c>
      <c r="P1265" s="27">
        <f>(1-L1265)/'I Disease Parameters'!$E$13</f>
        <v>7.5000000000000067E-4</v>
      </c>
      <c r="Q1265" s="19" t="str">
        <f t="shared" si="478"/>
        <v/>
      </c>
      <c r="R1265" s="17" t="str">
        <f t="shared" si="479"/>
        <v/>
      </c>
      <c r="S1265" s="17" t="str">
        <f t="shared" si="480"/>
        <v/>
      </c>
      <c r="T1265" s="17" t="str">
        <f t="shared" si="481"/>
        <v/>
      </c>
      <c r="U1265" s="17" t="str">
        <f t="shared" si="482"/>
        <v/>
      </c>
      <c r="V1265" s="17" t="str">
        <f t="shared" si="483"/>
        <v/>
      </c>
      <c r="W1265" s="17" t="str">
        <f t="shared" si="484"/>
        <v/>
      </c>
      <c r="X1265" s="18" t="str">
        <f t="shared" si="475"/>
        <v/>
      </c>
      <c r="Y1265" s="17" t="str">
        <f t="shared" si="485"/>
        <v/>
      </c>
      <c r="Z1265" s="17" t="str">
        <f t="shared" si="486"/>
        <v/>
      </c>
      <c r="AA1265" s="17" t="str">
        <f t="shared" si="487"/>
        <v/>
      </c>
      <c r="AB1265" s="17" t="str">
        <f t="shared" si="488"/>
        <v/>
      </c>
      <c r="AC1265" s="17" t="str">
        <f t="shared" si="489"/>
        <v/>
      </c>
      <c r="AD1265" s="18" t="str">
        <f t="shared" si="490"/>
        <v/>
      </c>
      <c r="AE1265" s="19" t="str">
        <f>IF($B1265&gt;$C$1,"",p_2*$Q1264*($S1264/$W1264)+p_3*$Q1264*($T1264/$W1264))</f>
        <v/>
      </c>
      <c r="AF1265" s="17" t="str">
        <f>IF($B1265&gt;$C$1,"",p_4*$R1264)</f>
        <v/>
      </c>
      <c r="AG1265" s="17" t="str">
        <f>IF($B1265&gt;$C$1,"",p_5*$R1264)</f>
        <v/>
      </c>
      <c r="AH1265" s="18" t="str">
        <f t="shared" si="491"/>
        <v/>
      </c>
      <c r="AI1265" s="72"/>
      <c r="AJ1265" s="73"/>
      <c r="AK1265" s="73"/>
      <c r="AL1265" s="72"/>
      <c r="AM1265" s="73"/>
      <c r="AN1265" s="73">
        <f t="shared" si="492"/>
        <v>518</v>
      </c>
      <c r="AO1265" s="19" t="str">
        <f t="shared" ca="1" si="493"/>
        <v>-</v>
      </c>
      <c r="AP1265" s="17" t="str">
        <f t="shared" ca="1" si="494"/>
        <v>-</v>
      </c>
      <c r="AQ1265" s="17" t="str">
        <f t="shared" ca="1" si="495"/>
        <v>-</v>
      </c>
      <c r="AR1265" s="66" t="str">
        <f t="shared" ca="1" si="496"/>
        <v>-</v>
      </c>
    </row>
    <row r="1266" spans="1:44" s="1" customFormat="1" ht="12" x14ac:dyDescent="0.35">
      <c r="A1266" s="84"/>
      <c r="B1266" s="40" t="str">
        <f t="shared" si="476"/>
        <v/>
      </c>
      <c r="C1266" s="41" t="str">
        <f t="shared" si="477"/>
        <v/>
      </c>
      <c r="D1266" s="28">
        <f>'I Disease Parameters'!$E$6/(1000*365)</f>
        <v>2.4383561643835616E-5</v>
      </c>
      <c r="E1266" s="28">
        <f>'I Disease Parameters'!$E$7/(1000*365)</f>
        <v>1.3698630136986302E-5</v>
      </c>
      <c r="F1266" s="27">
        <f>(1-'I Disease Parameters'!$E$8)/'I Disease Parameters'!$E$10</f>
        <v>0.16200000000000001</v>
      </c>
      <c r="G1266" s="27">
        <f>'I Disease Parameters'!$E$8/'I Disease Parameters'!$E$11</f>
        <v>3.7999999999999999E-2</v>
      </c>
      <c r="H1266" s="27">
        <f>1/'I Disease Parameters'!$E$12</f>
        <v>0.05</v>
      </c>
      <c r="I1266" s="27">
        <f>'I Disease Parameters'!$E$9/'I Disease Parameters'!$E$14</f>
        <v>0</v>
      </c>
      <c r="J1266" s="82">
        <f t="shared" si="497"/>
        <v>2.9622548171950012</v>
      </c>
      <c r="K1266" s="60">
        <f t="shared" si="498"/>
        <v>0.96147505943347544</v>
      </c>
      <c r="L1266" s="30">
        <f t="shared" si="499"/>
        <v>0.98499999999999999</v>
      </c>
      <c r="M1266" s="27">
        <f>J1266/'I Disease Parameters'!$E$12</f>
        <v>0.14811274085975007</v>
      </c>
      <c r="N1266" s="27">
        <f>K1266/'I Disease Parameters'!$E$13</f>
        <v>4.8073752971673774E-2</v>
      </c>
      <c r="O1266" s="27">
        <f>L1266/'I Disease Parameters'!$E$13</f>
        <v>4.9250000000000002E-2</v>
      </c>
      <c r="P1266" s="27">
        <f>(1-L1266)/'I Disease Parameters'!$E$13</f>
        <v>7.5000000000000067E-4</v>
      </c>
      <c r="Q1266" s="19" t="str">
        <f t="shared" si="478"/>
        <v/>
      </c>
      <c r="R1266" s="17" t="str">
        <f t="shared" si="479"/>
        <v/>
      </c>
      <c r="S1266" s="17" t="str">
        <f t="shared" si="480"/>
        <v/>
      </c>
      <c r="T1266" s="17" t="str">
        <f t="shared" si="481"/>
        <v/>
      </c>
      <c r="U1266" s="17" t="str">
        <f t="shared" si="482"/>
        <v/>
      </c>
      <c r="V1266" s="17" t="str">
        <f t="shared" si="483"/>
        <v/>
      </c>
      <c r="W1266" s="17" t="str">
        <f t="shared" si="484"/>
        <v/>
      </c>
      <c r="X1266" s="18" t="str">
        <f t="shared" si="475"/>
        <v/>
      </c>
      <c r="Y1266" s="17" t="str">
        <f t="shared" si="485"/>
        <v/>
      </c>
      <c r="Z1266" s="17" t="str">
        <f t="shared" si="486"/>
        <v/>
      </c>
      <c r="AA1266" s="17" t="str">
        <f t="shared" si="487"/>
        <v/>
      </c>
      <c r="AB1266" s="17" t="str">
        <f t="shared" si="488"/>
        <v/>
      </c>
      <c r="AC1266" s="17" t="str">
        <f t="shared" si="489"/>
        <v/>
      </c>
      <c r="AD1266" s="18" t="str">
        <f t="shared" si="490"/>
        <v/>
      </c>
      <c r="AE1266" s="19" t="str">
        <f>IF($B1266&gt;$C$1,"",p_2*$Q1265*($S1265/$W1265)+p_3*$Q1265*($T1265/$W1265))</f>
        <v/>
      </c>
      <c r="AF1266" s="17" t="str">
        <f>IF($B1266&gt;$C$1,"",p_4*$R1265)</f>
        <v/>
      </c>
      <c r="AG1266" s="17" t="str">
        <f>IF($B1266&gt;$C$1,"",p_5*$R1265)</f>
        <v/>
      </c>
      <c r="AH1266" s="18" t="str">
        <f t="shared" si="491"/>
        <v/>
      </c>
      <c r="AI1266" s="72"/>
      <c r="AJ1266" s="73"/>
      <c r="AK1266" s="73"/>
      <c r="AL1266" s="72"/>
      <c r="AM1266" s="73"/>
      <c r="AN1266" s="73">
        <f t="shared" si="492"/>
        <v>518</v>
      </c>
      <c r="AO1266" s="19" t="str">
        <f t="shared" ca="1" si="493"/>
        <v>-</v>
      </c>
      <c r="AP1266" s="17" t="str">
        <f t="shared" ca="1" si="494"/>
        <v>-</v>
      </c>
      <c r="AQ1266" s="17" t="str">
        <f t="shared" ca="1" si="495"/>
        <v>-</v>
      </c>
      <c r="AR1266" s="66" t="str">
        <f t="shared" ca="1" si="496"/>
        <v>-</v>
      </c>
    </row>
    <row r="1267" spans="1:44" s="1" customFormat="1" ht="12" x14ac:dyDescent="0.35">
      <c r="A1267" s="84"/>
      <c r="B1267" s="40" t="str">
        <f t="shared" si="476"/>
        <v/>
      </c>
      <c r="C1267" s="41" t="str">
        <f t="shared" si="477"/>
        <v/>
      </c>
      <c r="D1267" s="28">
        <f>'I Disease Parameters'!$E$6/(1000*365)</f>
        <v>2.4383561643835616E-5</v>
      </c>
      <c r="E1267" s="28">
        <f>'I Disease Parameters'!$E$7/(1000*365)</f>
        <v>1.3698630136986302E-5</v>
      </c>
      <c r="F1267" s="27">
        <f>(1-'I Disease Parameters'!$E$8)/'I Disease Parameters'!$E$10</f>
        <v>0.16200000000000001</v>
      </c>
      <c r="G1267" s="27">
        <f>'I Disease Parameters'!$E$8/'I Disease Parameters'!$E$11</f>
        <v>3.7999999999999999E-2</v>
      </c>
      <c r="H1267" s="27">
        <f>1/'I Disease Parameters'!$E$12</f>
        <v>0.05</v>
      </c>
      <c r="I1267" s="27">
        <f>'I Disease Parameters'!$E$9/'I Disease Parameters'!$E$14</f>
        <v>0</v>
      </c>
      <c r="J1267" s="82">
        <f t="shared" si="497"/>
        <v>2.9622548171950012</v>
      </c>
      <c r="K1267" s="60">
        <f t="shared" si="498"/>
        <v>0.96147505943347544</v>
      </c>
      <c r="L1267" s="30">
        <f t="shared" si="499"/>
        <v>0.98499999999999999</v>
      </c>
      <c r="M1267" s="27">
        <f>J1267/'I Disease Parameters'!$E$12</f>
        <v>0.14811274085975007</v>
      </c>
      <c r="N1267" s="27">
        <f>K1267/'I Disease Parameters'!$E$13</f>
        <v>4.8073752971673774E-2</v>
      </c>
      <c r="O1267" s="27">
        <f>L1267/'I Disease Parameters'!$E$13</f>
        <v>4.9250000000000002E-2</v>
      </c>
      <c r="P1267" s="27">
        <f>(1-L1267)/'I Disease Parameters'!$E$13</f>
        <v>7.5000000000000067E-4</v>
      </c>
      <c r="Q1267" s="19" t="str">
        <f t="shared" si="478"/>
        <v/>
      </c>
      <c r="R1267" s="17" t="str">
        <f t="shared" si="479"/>
        <v/>
      </c>
      <c r="S1267" s="17" t="str">
        <f t="shared" si="480"/>
        <v/>
      </c>
      <c r="T1267" s="17" t="str">
        <f t="shared" si="481"/>
        <v/>
      </c>
      <c r="U1267" s="17" t="str">
        <f t="shared" si="482"/>
        <v/>
      </c>
      <c r="V1267" s="17" t="str">
        <f t="shared" si="483"/>
        <v/>
      </c>
      <c r="W1267" s="17" t="str">
        <f t="shared" si="484"/>
        <v/>
      </c>
      <c r="X1267" s="18" t="str">
        <f t="shared" si="475"/>
        <v/>
      </c>
      <c r="Y1267" s="17" t="str">
        <f t="shared" si="485"/>
        <v/>
      </c>
      <c r="Z1267" s="17" t="str">
        <f t="shared" si="486"/>
        <v/>
      </c>
      <c r="AA1267" s="17" t="str">
        <f t="shared" si="487"/>
        <v/>
      </c>
      <c r="AB1267" s="17" t="str">
        <f t="shared" si="488"/>
        <v/>
      </c>
      <c r="AC1267" s="17" t="str">
        <f t="shared" si="489"/>
        <v/>
      </c>
      <c r="AD1267" s="18" t="str">
        <f t="shared" si="490"/>
        <v/>
      </c>
      <c r="AE1267" s="19" t="str">
        <f>IF($B1267&gt;$C$1,"",p_2*$Q1266*($S1266/$W1266)+p_3*$Q1266*($T1266/$W1266))</f>
        <v/>
      </c>
      <c r="AF1267" s="17" t="str">
        <f>IF($B1267&gt;$C$1,"",p_4*$R1266)</f>
        <v/>
      </c>
      <c r="AG1267" s="17" t="str">
        <f>IF($B1267&gt;$C$1,"",p_5*$R1266)</f>
        <v/>
      </c>
      <c r="AH1267" s="18" t="str">
        <f t="shared" si="491"/>
        <v/>
      </c>
      <c r="AI1267" s="72"/>
      <c r="AJ1267" s="73"/>
      <c r="AK1267" s="73"/>
      <c r="AL1267" s="72"/>
      <c r="AM1267" s="73"/>
      <c r="AN1267" s="73">
        <f t="shared" si="492"/>
        <v>518</v>
      </c>
      <c r="AO1267" s="19" t="str">
        <f t="shared" ca="1" si="493"/>
        <v>-</v>
      </c>
      <c r="AP1267" s="17" t="str">
        <f t="shared" ca="1" si="494"/>
        <v>-</v>
      </c>
      <c r="AQ1267" s="17" t="str">
        <f t="shared" ca="1" si="495"/>
        <v>-</v>
      </c>
      <c r="AR1267" s="66" t="str">
        <f t="shared" ca="1" si="496"/>
        <v>-</v>
      </c>
    </row>
    <row r="1268" spans="1:44" s="1" customFormat="1" ht="12" x14ac:dyDescent="0.35">
      <c r="A1268" s="84"/>
      <c r="B1268" s="40" t="str">
        <f t="shared" si="476"/>
        <v/>
      </c>
      <c r="C1268" s="41" t="str">
        <f t="shared" si="477"/>
        <v/>
      </c>
      <c r="D1268" s="28">
        <f>'I Disease Parameters'!$E$6/(1000*365)</f>
        <v>2.4383561643835616E-5</v>
      </c>
      <c r="E1268" s="28">
        <f>'I Disease Parameters'!$E$7/(1000*365)</f>
        <v>1.3698630136986302E-5</v>
      </c>
      <c r="F1268" s="27">
        <f>(1-'I Disease Parameters'!$E$8)/'I Disease Parameters'!$E$10</f>
        <v>0.16200000000000001</v>
      </c>
      <c r="G1268" s="27">
        <f>'I Disease Parameters'!$E$8/'I Disease Parameters'!$E$11</f>
        <v>3.7999999999999999E-2</v>
      </c>
      <c r="H1268" s="27">
        <f>1/'I Disease Parameters'!$E$12</f>
        <v>0.05</v>
      </c>
      <c r="I1268" s="27">
        <f>'I Disease Parameters'!$E$9/'I Disease Parameters'!$E$14</f>
        <v>0</v>
      </c>
      <c r="J1268" s="82">
        <f t="shared" si="497"/>
        <v>2.9622548171950012</v>
      </c>
      <c r="K1268" s="60">
        <f t="shared" si="498"/>
        <v>0.96147505943347544</v>
      </c>
      <c r="L1268" s="30">
        <f t="shared" si="499"/>
        <v>0.98499999999999999</v>
      </c>
      <c r="M1268" s="27">
        <f>J1268/'I Disease Parameters'!$E$12</f>
        <v>0.14811274085975007</v>
      </c>
      <c r="N1268" s="27">
        <f>K1268/'I Disease Parameters'!$E$13</f>
        <v>4.8073752971673774E-2</v>
      </c>
      <c r="O1268" s="27">
        <f>L1268/'I Disease Parameters'!$E$13</f>
        <v>4.9250000000000002E-2</v>
      </c>
      <c r="P1268" s="27">
        <f>(1-L1268)/'I Disease Parameters'!$E$13</f>
        <v>7.5000000000000067E-4</v>
      </c>
      <c r="Q1268" s="19" t="str">
        <f t="shared" si="478"/>
        <v/>
      </c>
      <c r="R1268" s="17" t="str">
        <f t="shared" si="479"/>
        <v/>
      </c>
      <c r="S1268" s="17" t="str">
        <f t="shared" si="480"/>
        <v/>
      </c>
      <c r="T1268" s="17" t="str">
        <f t="shared" si="481"/>
        <v/>
      </c>
      <c r="U1268" s="17" t="str">
        <f t="shared" si="482"/>
        <v/>
      </c>
      <c r="V1268" s="17" t="str">
        <f t="shared" si="483"/>
        <v/>
      </c>
      <c r="W1268" s="17" t="str">
        <f t="shared" si="484"/>
        <v/>
      </c>
      <c r="X1268" s="18" t="str">
        <f t="shared" si="475"/>
        <v/>
      </c>
      <c r="Y1268" s="17" t="str">
        <f t="shared" si="485"/>
        <v/>
      </c>
      <c r="Z1268" s="17" t="str">
        <f t="shared" si="486"/>
        <v/>
      </c>
      <c r="AA1268" s="17" t="str">
        <f t="shared" si="487"/>
        <v/>
      </c>
      <c r="AB1268" s="17" t="str">
        <f t="shared" si="488"/>
        <v/>
      </c>
      <c r="AC1268" s="17" t="str">
        <f t="shared" si="489"/>
        <v/>
      </c>
      <c r="AD1268" s="18" t="str">
        <f t="shared" si="490"/>
        <v/>
      </c>
      <c r="AE1268" s="19" t="str">
        <f>IF($B1268&gt;$C$1,"",p_2*$Q1267*($S1267/$W1267)+p_3*$Q1267*($T1267/$W1267))</f>
        <v/>
      </c>
      <c r="AF1268" s="17" t="str">
        <f>IF($B1268&gt;$C$1,"",p_4*$R1267)</f>
        <v/>
      </c>
      <c r="AG1268" s="17" t="str">
        <f>IF($B1268&gt;$C$1,"",p_5*$R1267)</f>
        <v/>
      </c>
      <c r="AH1268" s="18" t="str">
        <f t="shared" si="491"/>
        <v/>
      </c>
      <c r="AI1268" s="72"/>
      <c r="AJ1268" s="73"/>
      <c r="AK1268" s="73"/>
      <c r="AL1268" s="72"/>
      <c r="AM1268" s="73"/>
      <c r="AN1268" s="73">
        <f t="shared" si="492"/>
        <v>518</v>
      </c>
      <c r="AO1268" s="19" t="str">
        <f t="shared" ca="1" si="493"/>
        <v>-</v>
      </c>
      <c r="AP1268" s="17" t="str">
        <f t="shared" ca="1" si="494"/>
        <v>-</v>
      </c>
      <c r="AQ1268" s="17" t="str">
        <f t="shared" ca="1" si="495"/>
        <v>-</v>
      </c>
      <c r="AR1268" s="66" t="str">
        <f t="shared" ca="1" si="496"/>
        <v>-</v>
      </c>
    </row>
    <row r="1269" spans="1:44" s="1" customFormat="1" ht="12" x14ac:dyDescent="0.35">
      <c r="A1269" s="84"/>
      <c r="B1269" s="40" t="str">
        <f t="shared" si="476"/>
        <v/>
      </c>
      <c r="C1269" s="41" t="str">
        <f t="shared" si="477"/>
        <v/>
      </c>
      <c r="D1269" s="28">
        <f>'I Disease Parameters'!$E$6/(1000*365)</f>
        <v>2.4383561643835616E-5</v>
      </c>
      <c r="E1269" s="28">
        <f>'I Disease Parameters'!$E$7/(1000*365)</f>
        <v>1.3698630136986302E-5</v>
      </c>
      <c r="F1269" s="27">
        <f>(1-'I Disease Parameters'!$E$8)/'I Disease Parameters'!$E$10</f>
        <v>0.16200000000000001</v>
      </c>
      <c r="G1269" s="27">
        <f>'I Disease Parameters'!$E$8/'I Disease Parameters'!$E$11</f>
        <v>3.7999999999999999E-2</v>
      </c>
      <c r="H1269" s="27">
        <f>1/'I Disease Parameters'!$E$12</f>
        <v>0.05</v>
      </c>
      <c r="I1269" s="27">
        <f>'I Disease Parameters'!$E$9/'I Disease Parameters'!$E$14</f>
        <v>0</v>
      </c>
      <c r="J1269" s="82">
        <f t="shared" si="497"/>
        <v>2.9622548171950012</v>
      </c>
      <c r="K1269" s="60">
        <f t="shared" si="498"/>
        <v>0.96147505943347544</v>
      </c>
      <c r="L1269" s="30">
        <f t="shared" si="499"/>
        <v>0.98499999999999999</v>
      </c>
      <c r="M1269" s="27">
        <f>J1269/'I Disease Parameters'!$E$12</f>
        <v>0.14811274085975007</v>
      </c>
      <c r="N1269" s="27">
        <f>K1269/'I Disease Parameters'!$E$13</f>
        <v>4.8073752971673774E-2</v>
      </c>
      <c r="O1269" s="27">
        <f>L1269/'I Disease Parameters'!$E$13</f>
        <v>4.9250000000000002E-2</v>
      </c>
      <c r="P1269" s="27">
        <f>(1-L1269)/'I Disease Parameters'!$E$13</f>
        <v>7.5000000000000067E-4</v>
      </c>
      <c r="Q1269" s="19" t="str">
        <f t="shared" si="478"/>
        <v/>
      </c>
      <c r="R1269" s="17" t="str">
        <f t="shared" si="479"/>
        <v/>
      </c>
      <c r="S1269" s="17" t="str">
        <f t="shared" si="480"/>
        <v/>
      </c>
      <c r="T1269" s="17" t="str">
        <f t="shared" si="481"/>
        <v/>
      </c>
      <c r="U1269" s="17" t="str">
        <f t="shared" si="482"/>
        <v/>
      </c>
      <c r="V1269" s="17" t="str">
        <f t="shared" si="483"/>
        <v/>
      </c>
      <c r="W1269" s="17" t="str">
        <f t="shared" si="484"/>
        <v/>
      </c>
      <c r="X1269" s="18" t="str">
        <f t="shared" si="475"/>
        <v/>
      </c>
      <c r="Y1269" s="17" t="str">
        <f t="shared" si="485"/>
        <v/>
      </c>
      <c r="Z1269" s="17" t="str">
        <f t="shared" si="486"/>
        <v/>
      </c>
      <c r="AA1269" s="17" t="str">
        <f t="shared" si="487"/>
        <v/>
      </c>
      <c r="AB1269" s="17" t="str">
        <f t="shared" si="488"/>
        <v/>
      </c>
      <c r="AC1269" s="17" t="str">
        <f t="shared" si="489"/>
        <v/>
      </c>
      <c r="AD1269" s="18" t="str">
        <f t="shared" si="490"/>
        <v/>
      </c>
      <c r="AE1269" s="19" t="str">
        <f>IF($B1269&gt;$C$1,"",p_2*$Q1268*($S1268/$W1268)+p_3*$Q1268*($T1268/$W1268))</f>
        <v/>
      </c>
      <c r="AF1269" s="17" t="str">
        <f>IF($B1269&gt;$C$1,"",p_4*$R1268)</f>
        <v/>
      </c>
      <c r="AG1269" s="17" t="str">
        <f>IF($B1269&gt;$C$1,"",p_5*$R1268)</f>
        <v/>
      </c>
      <c r="AH1269" s="18" t="str">
        <f t="shared" si="491"/>
        <v/>
      </c>
      <c r="AI1269" s="72"/>
      <c r="AJ1269" s="73"/>
      <c r="AK1269" s="73"/>
      <c r="AL1269" s="72"/>
      <c r="AM1269" s="73"/>
      <c r="AN1269" s="73">
        <f t="shared" si="492"/>
        <v>518</v>
      </c>
      <c r="AO1269" s="19" t="str">
        <f t="shared" ca="1" si="493"/>
        <v>-</v>
      </c>
      <c r="AP1269" s="17" t="str">
        <f t="shared" ca="1" si="494"/>
        <v>-</v>
      </c>
      <c r="AQ1269" s="17" t="str">
        <f t="shared" ca="1" si="495"/>
        <v>-</v>
      </c>
      <c r="AR1269" s="66" t="str">
        <f t="shared" ca="1" si="496"/>
        <v>-</v>
      </c>
    </row>
    <row r="1270" spans="1:44" s="1" customFormat="1" ht="12" x14ac:dyDescent="0.35">
      <c r="A1270" s="84"/>
      <c r="B1270" s="40" t="str">
        <f t="shared" si="476"/>
        <v/>
      </c>
      <c r="C1270" s="41" t="str">
        <f t="shared" si="477"/>
        <v/>
      </c>
      <c r="D1270" s="28">
        <f>'I Disease Parameters'!$E$6/(1000*365)</f>
        <v>2.4383561643835616E-5</v>
      </c>
      <c r="E1270" s="28">
        <f>'I Disease Parameters'!$E$7/(1000*365)</f>
        <v>1.3698630136986302E-5</v>
      </c>
      <c r="F1270" s="27">
        <f>(1-'I Disease Parameters'!$E$8)/'I Disease Parameters'!$E$10</f>
        <v>0.16200000000000001</v>
      </c>
      <c r="G1270" s="27">
        <f>'I Disease Parameters'!$E$8/'I Disease Parameters'!$E$11</f>
        <v>3.7999999999999999E-2</v>
      </c>
      <c r="H1270" s="27">
        <f>1/'I Disease Parameters'!$E$12</f>
        <v>0.05</v>
      </c>
      <c r="I1270" s="27">
        <f>'I Disease Parameters'!$E$9/'I Disease Parameters'!$E$14</f>
        <v>0</v>
      </c>
      <c r="J1270" s="82">
        <f t="shared" si="497"/>
        <v>2.9622548171950012</v>
      </c>
      <c r="K1270" s="60">
        <f t="shared" si="498"/>
        <v>0.96147505943347544</v>
      </c>
      <c r="L1270" s="30">
        <f t="shared" si="499"/>
        <v>0.98499999999999999</v>
      </c>
      <c r="M1270" s="27">
        <f>J1270/'I Disease Parameters'!$E$12</f>
        <v>0.14811274085975007</v>
      </c>
      <c r="N1270" s="27">
        <f>K1270/'I Disease Parameters'!$E$13</f>
        <v>4.8073752971673774E-2</v>
      </c>
      <c r="O1270" s="27">
        <f>L1270/'I Disease Parameters'!$E$13</f>
        <v>4.9250000000000002E-2</v>
      </c>
      <c r="P1270" s="27">
        <f>(1-L1270)/'I Disease Parameters'!$E$13</f>
        <v>7.5000000000000067E-4</v>
      </c>
      <c r="Q1270" s="19" t="str">
        <f t="shared" si="478"/>
        <v/>
      </c>
      <c r="R1270" s="17" t="str">
        <f t="shared" si="479"/>
        <v/>
      </c>
      <c r="S1270" s="17" t="str">
        <f t="shared" si="480"/>
        <v/>
      </c>
      <c r="T1270" s="17" t="str">
        <f t="shared" si="481"/>
        <v/>
      </c>
      <c r="U1270" s="17" t="str">
        <f t="shared" si="482"/>
        <v/>
      </c>
      <c r="V1270" s="17" t="str">
        <f t="shared" si="483"/>
        <v/>
      </c>
      <c r="W1270" s="17" t="str">
        <f t="shared" si="484"/>
        <v/>
      </c>
      <c r="X1270" s="18" t="str">
        <f t="shared" si="475"/>
        <v/>
      </c>
      <c r="Y1270" s="17" t="str">
        <f t="shared" si="485"/>
        <v/>
      </c>
      <c r="Z1270" s="17" t="str">
        <f t="shared" si="486"/>
        <v/>
      </c>
      <c r="AA1270" s="17" t="str">
        <f t="shared" si="487"/>
        <v/>
      </c>
      <c r="AB1270" s="17" t="str">
        <f t="shared" si="488"/>
        <v/>
      </c>
      <c r="AC1270" s="17" t="str">
        <f t="shared" si="489"/>
        <v/>
      </c>
      <c r="AD1270" s="18" t="str">
        <f t="shared" si="490"/>
        <v/>
      </c>
      <c r="AE1270" s="19" t="str">
        <f>IF($B1270&gt;$C$1,"",p_2*$Q1269*($S1269/$W1269)+p_3*$Q1269*($T1269/$W1269))</f>
        <v/>
      </c>
      <c r="AF1270" s="17" t="str">
        <f>IF($B1270&gt;$C$1,"",p_4*$R1269)</f>
        <v/>
      </c>
      <c r="AG1270" s="17" t="str">
        <f>IF($B1270&gt;$C$1,"",p_5*$R1269)</f>
        <v/>
      </c>
      <c r="AH1270" s="18" t="str">
        <f t="shared" si="491"/>
        <v/>
      </c>
      <c r="AI1270" s="72"/>
      <c r="AJ1270" s="73"/>
      <c r="AK1270" s="73"/>
      <c r="AL1270" s="72"/>
      <c r="AM1270" s="73"/>
      <c r="AN1270" s="73">
        <f t="shared" si="492"/>
        <v>518</v>
      </c>
      <c r="AO1270" s="19" t="str">
        <f t="shared" ca="1" si="493"/>
        <v>-</v>
      </c>
      <c r="AP1270" s="17" t="str">
        <f t="shared" ca="1" si="494"/>
        <v>-</v>
      </c>
      <c r="AQ1270" s="17" t="str">
        <f t="shared" ca="1" si="495"/>
        <v>-</v>
      </c>
      <c r="AR1270" s="66" t="str">
        <f t="shared" ca="1" si="496"/>
        <v>-</v>
      </c>
    </row>
    <row r="1271" spans="1:44" s="1" customFormat="1" ht="12" x14ac:dyDescent="0.35">
      <c r="A1271" s="84"/>
      <c r="B1271" s="40" t="str">
        <f t="shared" si="476"/>
        <v/>
      </c>
      <c r="C1271" s="41" t="str">
        <f t="shared" si="477"/>
        <v/>
      </c>
      <c r="D1271" s="28">
        <f>'I Disease Parameters'!$E$6/(1000*365)</f>
        <v>2.4383561643835616E-5</v>
      </c>
      <c r="E1271" s="28">
        <f>'I Disease Parameters'!$E$7/(1000*365)</f>
        <v>1.3698630136986302E-5</v>
      </c>
      <c r="F1271" s="27">
        <f>(1-'I Disease Parameters'!$E$8)/'I Disease Parameters'!$E$10</f>
        <v>0.16200000000000001</v>
      </c>
      <c r="G1271" s="27">
        <f>'I Disease Parameters'!$E$8/'I Disease Parameters'!$E$11</f>
        <v>3.7999999999999999E-2</v>
      </c>
      <c r="H1271" s="27">
        <f>1/'I Disease Parameters'!$E$12</f>
        <v>0.05</v>
      </c>
      <c r="I1271" s="27">
        <f>'I Disease Parameters'!$E$9/'I Disease Parameters'!$E$14</f>
        <v>0</v>
      </c>
      <c r="J1271" s="82">
        <f t="shared" si="497"/>
        <v>2.9622548171950012</v>
      </c>
      <c r="K1271" s="60">
        <f t="shared" si="498"/>
        <v>0.96147505943347544</v>
      </c>
      <c r="L1271" s="30">
        <f t="shared" si="499"/>
        <v>0.98499999999999999</v>
      </c>
      <c r="M1271" s="27">
        <f>J1271/'I Disease Parameters'!$E$12</f>
        <v>0.14811274085975007</v>
      </c>
      <c r="N1271" s="27">
        <f>K1271/'I Disease Parameters'!$E$13</f>
        <v>4.8073752971673774E-2</v>
      </c>
      <c r="O1271" s="27">
        <f>L1271/'I Disease Parameters'!$E$13</f>
        <v>4.9250000000000002E-2</v>
      </c>
      <c r="P1271" s="27">
        <f>(1-L1271)/'I Disease Parameters'!$E$13</f>
        <v>7.5000000000000067E-4</v>
      </c>
      <c r="Q1271" s="19" t="str">
        <f t="shared" si="478"/>
        <v/>
      </c>
      <c r="R1271" s="17" t="str">
        <f t="shared" si="479"/>
        <v/>
      </c>
      <c r="S1271" s="17" t="str">
        <f t="shared" si="480"/>
        <v/>
      </c>
      <c r="T1271" s="17" t="str">
        <f t="shared" si="481"/>
        <v/>
      </c>
      <c r="U1271" s="17" t="str">
        <f t="shared" si="482"/>
        <v/>
      </c>
      <c r="V1271" s="17" t="str">
        <f t="shared" si="483"/>
        <v/>
      </c>
      <c r="W1271" s="17" t="str">
        <f t="shared" si="484"/>
        <v/>
      </c>
      <c r="X1271" s="18" t="str">
        <f t="shared" si="475"/>
        <v/>
      </c>
      <c r="Y1271" s="17" t="str">
        <f t="shared" si="485"/>
        <v/>
      </c>
      <c r="Z1271" s="17" t="str">
        <f t="shared" si="486"/>
        <v/>
      </c>
      <c r="AA1271" s="17" t="str">
        <f t="shared" si="487"/>
        <v/>
      </c>
      <c r="AB1271" s="17" t="str">
        <f t="shared" si="488"/>
        <v/>
      </c>
      <c r="AC1271" s="17" t="str">
        <f t="shared" si="489"/>
        <v/>
      </c>
      <c r="AD1271" s="18" t="str">
        <f t="shared" si="490"/>
        <v/>
      </c>
      <c r="AE1271" s="19" t="str">
        <f>IF($B1271&gt;$C$1,"",p_2*$Q1270*($S1270/$W1270)+p_3*$Q1270*($T1270/$W1270))</f>
        <v/>
      </c>
      <c r="AF1271" s="17" t="str">
        <f>IF($B1271&gt;$C$1,"",p_4*$R1270)</f>
        <v/>
      </c>
      <c r="AG1271" s="17" t="str">
        <f>IF($B1271&gt;$C$1,"",p_5*$R1270)</f>
        <v/>
      </c>
      <c r="AH1271" s="18" t="str">
        <f t="shared" si="491"/>
        <v/>
      </c>
      <c r="AI1271" s="72"/>
      <c r="AJ1271" s="73"/>
      <c r="AK1271" s="73"/>
      <c r="AL1271" s="72"/>
      <c r="AM1271" s="73"/>
      <c r="AN1271" s="73">
        <f t="shared" si="492"/>
        <v>518</v>
      </c>
      <c r="AO1271" s="19" t="str">
        <f t="shared" ca="1" si="493"/>
        <v>-</v>
      </c>
      <c r="AP1271" s="17" t="str">
        <f t="shared" ca="1" si="494"/>
        <v>-</v>
      </c>
      <c r="AQ1271" s="17" t="str">
        <f t="shared" ca="1" si="495"/>
        <v>-</v>
      </c>
      <c r="AR1271" s="66" t="str">
        <f t="shared" ca="1" si="496"/>
        <v>-</v>
      </c>
    </row>
    <row r="1272" spans="1:44" s="1" customFormat="1" ht="12" x14ac:dyDescent="0.35">
      <c r="A1272" s="84"/>
      <c r="B1272" s="40" t="str">
        <f t="shared" si="476"/>
        <v/>
      </c>
      <c r="C1272" s="41" t="str">
        <f t="shared" si="477"/>
        <v/>
      </c>
      <c r="D1272" s="28">
        <f>'I Disease Parameters'!$E$6/(1000*365)</f>
        <v>2.4383561643835616E-5</v>
      </c>
      <c r="E1272" s="28">
        <f>'I Disease Parameters'!$E$7/(1000*365)</f>
        <v>1.3698630136986302E-5</v>
      </c>
      <c r="F1272" s="27">
        <f>(1-'I Disease Parameters'!$E$8)/'I Disease Parameters'!$E$10</f>
        <v>0.16200000000000001</v>
      </c>
      <c r="G1272" s="27">
        <f>'I Disease Parameters'!$E$8/'I Disease Parameters'!$E$11</f>
        <v>3.7999999999999999E-2</v>
      </c>
      <c r="H1272" s="27">
        <f>1/'I Disease Parameters'!$E$12</f>
        <v>0.05</v>
      </c>
      <c r="I1272" s="27">
        <f>'I Disease Parameters'!$E$9/'I Disease Parameters'!$E$14</f>
        <v>0</v>
      </c>
      <c r="J1272" s="82">
        <f t="shared" si="497"/>
        <v>2.9622548171950012</v>
      </c>
      <c r="K1272" s="60">
        <f t="shared" si="498"/>
        <v>0.96147505943347544</v>
      </c>
      <c r="L1272" s="30">
        <f t="shared" si="499"/>
        <v>0.98499999999999999</v>
      </c>
      <c r="M1272" s="27">
        <f>J1272/'I Disease Parameters'!$E$12</f>
        <v>0.14811274085975007</v>
      </c>
      <c r="N1272" s="27">
        <f>K1272/'I Disease Parameters'!$E$13</f>
        <v>4.8073752971673774E-2</v>
      </c>
      <c r="O1272" s="27">
        <f>L1272/'I Disease Parameters'!$E$13</f>
        <v>4.9250000000000002E-2</v>
      </c>
      <c r="P1272" s="27">
        <f>(1-L1272)/'I Disease Parameters'!$E$13</f>
        <v>7.5000000000000067E-4</v>
      </c>
      <c r="Q1272" s="19" t="str">
        <f t="shared" si="478"/>
        <v/>
      </c>
      <c r="R1272" s="17" t="str">
        <f t="shared" si="479"/>
        <v/>
      </c>
      <c r="S1272" s="17" t="str">
        <f t="shared" si="480"/>
        <v/>
      </c>
      <c r="T1272" s="17" t="str">
        <f t="shared" si="481"/>
        <v/>
      </c>
      <c r="U1272" s="17" t="str">
        <f t="shared" si="482"/>
        <v/>
      </c>
      <c r="V1272" s="17" t="str">
        <f t="shared" si="483"/>
        <v/>
      </c>
      <c r="W1272" s="17" t="str">
        <f t="shared" si="484"/>
        <v/>
      </c>
      <c r="X1272" s="18" t="str">
        <f t="shared" si="475"/>
        <v/>
      </c>
      <c r="Y1272" s="17" t="str">
        <f t="shared" si="485"/>
        <v/>
      </c>
      <c r="Z1272" s="17" t="str">
        <f t="shared" si="486"/>
        <v/>
      </c>
      <c r="AA1272" s="17" t="str">
        <f t="shared" si="487"/>
        <v/>
      </c>
      <c r="AB1272" s="17" t="str">
        <f t="shared" si="488"/>
        <v/>
      </c>
      <c r="AC1272" s="17" t="str">
        <f t="shared" si="489"/>
        <v/>
      </c>
      <c r="AD1272" s="18" t="str">
        <f t="shared" si="490"/>
        <v/>
      </c>
      <c r="AE1272" s="19" t="str">
        <f>IF($B1272&gt;$C$1,"",p_2*$Q1271*($S1271/$W1271)+p_3*$Q1271*($T1271/$W1271))</f>
        <v/>
      </c>
      <c r="AF1272" s="17" t="str">
        <f>IF($B1272&gt;$C$1,"",p_4*$R1271)</f>
        <v/>
      </c>
      <c r="AG1272" s="17" t="str">
        <f>IF($B1272&gt;$C$1,"",p_5*$R1271)</f>
        <v/>
      </c>
      <c r="AH1272" s="18" t="str">
        <f t="shared" si="491"/>
        <v/>
      </c>
      <c r="AI1272" s="72"/>
      <c r="AJ1272" s="73"/>
      <c r="AK1272" s="73"/>
      <c r="AL1272" s="72"/>
      <c r="AM1272" s="73"/>
      <c r="AN1272" s="73">
        <f t="shared" si="492"/>
        <v>518</v>
      </c>
      <c r="AO1272" s="19" t="str">
        <f t="shared" ca="1" si="493"/>
        <v>-</v>
      </c>
      <c r="AP1272" s="17" t="str">
        <f t="shared" ca="1" si="494"/>
        <v>-</v>
      </c>
      <c r="AQ1272" s="17" t="str">
        <f t="shared" ca="1" si="495"/>
        <v>-</v>
      </c>
      <c r="AR1272" s="66" t="str">
        <f t="shared" ca="1" si="496"/>
        <v>-</v>
      </c>
    </row>
    <row r="1273" spans="1:44" s="1" customFormat="1" ht="12" x14ac:dyDescent="0.35">
      <c r="A1273" s="84"/>
      <c r="B1273" s="40" t="str">
        <f t="shared" si="476"/>
        <v/>
      </c>
      <c r="C1273" s="41" t="str">
        <f t="shared" si="477"/>
        <v/>
      </c>
      <c r="D1273" s="28">
        <f>'I Disease Parameters'!$E$6/(1000*365)</f>
        <v>2.4383561643835616E-5</v>
      </c>
      <c r="E1273" s="28">
        <f>'I Disease Parameters'!$E$7/(1000*365)</f>
        <v>1.3698630136986302E-5</v>
      </c>
      <c r="F1273" s="27">
        <f>(1-'I Disease Parameters'!$E$8)/'I Disease Parameters'!$E$10</f>
        <v>0.16200000000000001</v>
      </c>
      <c r="G1273" s="27">
        <f>'I Disease Parameters'!$E$8/'I Disease Parameters'!$E$11</f>
        <v>3.7999999999999999E-2</v>
      </c>
      <c r="H1273" s="27">
        <f>1/'I Disease Parameters'!$E$12</f>
        <v>0.05</v>
      </c>
      <c r="I1273" s="27">
        <f>'I Disease Parameters'!$E$9/'I Disease Parameters'!$E$14</f>
        <v>0</v>
      </c>
      <c r="J1273" s="82">
        <f t="shared" si="497"/>
        <v>2.9622548171950012</v>
      </c>
      <c r="K1273" s="60">
        <f t="shared" si="498"/>
        <v>0.96147505943347544</v>
      </c>
      <c r="L1273" s="30">
        <f t="shared" si="499"/>
        <v>0.98499999999999999</v>
      </c>
      <c r="M1273" s="27">
        <f>J1273/'I Disease Parameters'!$E$12</f>
        <v>0.14811274085975007</v>
      </c>
      <c r="N1273" s="27">
        <f>K1273/'I Disease Parameters'!$E$13</f>
        <v>4.8073752971673774E-2</v>
      </c>
      <c r="O1273" s="27">
        <f>L1273/'I Disease Parameters'!$E$13</f>
        <v>4.9250000000000002E-2</v>
      </c>
      <c r="P1273" s="27">
        <f>(1-L1273)/'I Disease Parameters'!$E$13</f>
        <v>7.5000000000000067E-4</v>
      </c>
      <c r="Q1273" s="19" t="str">
        <f t="shared" si="478"/>
        <v/>
      </c>
      <c r="R1273" s="17" t="str">
        <f t="shared" si="479"/>
        <v/>
      </c>
      <c r="S1273" s="17" t="str">
        <f t="shared" si="480"/>
        <v/>
      </c>
      <c r="T1273" s="17" t="str">
        <f t="shared" si="481"/>
        <v/>
      </c>
      <c r="U1273" s="17" t="str">
        <f t="shared" si="482"/>
        <v/>
      </c>
      <c r="V1273" s="17" t="str">
        <f t="shared" si="483"/>
        <v/>
      </c>
      <c r="W1273" s="17" t="str">
        <f t="shared" si="484"/>
        <v/>
      </c>
      <c r="X1273" s="18" t="str">
        <f t="shared" si="475"/>
        <v/>
      </c>
      <c r="Y1273" s="17" t="str">
        <f t="shared" si="485"/>
        <v/>
      </c>
      <c r="Z1273" s="17" t="str">
        <f t="shared" si="486"/>
        <v/>
      </c>
      <c r="AA1273" s="17" t="str">
        <f t="shared" si="487"/>
        <v/>
      </c>
      <c r="AB1273" s="17" t="str">
        <f t="shared" si="488"/>
        <v/>
      </c>
      <c r="AC1273" s="17" t="str">
        <f t="shared" si="489"/>
        <v/>
      </c>
      <c r="AD1273" s="18" t="str">
        <f t="shared" si="490"/>
        <v/>
      </c>
      <c r="AE1273" s="19" t="str">
        <f>IF($B1273&gt;$C$1,"",p_2*$Q1272*($S1272/$W1272)+p_3*$Q1272*($T1272/$W1272))</f>
        <v/>
      </c>
      <c r="AF1273" s="17" t="str">
        <f>IF($B1273&gt;$C$1,"",p_4*$R1272)</f>
        <v/>
      </c>
      <c r="AG1273" s="17" t="str">
        <f>IF($B1273&gt;$C$1,"",p_5*$R1272)</f>
        <v/>
      </c>
      <c r="AH1273" s="18" t="str">
        <f t="shared" si="491"/>
        <v/>
      </c>
      <c r="AI1273" s="72"/>
      <c r="AJ1273" s="73"/>
      <c r="AK1273" s="73"/>
      <c r="AL1273" s="72"/>
      <c r="AM1273" s="73"/>
      <c r="AN1273" s="73">
        <f t="shared" si="492"/>
        <v>518</v>
      </c>
      <c r="AO1273" s="19" t="str">
        <f t="shared" ca="1" si="493"/>
        <v>-</v>
      </c>
      <c r="AP1273" s="17" t="str">
        <f t="shared" ca="1" si="494"/>
        <v>-</v>
      </c>
      <c r="AQ1273" s="17" t="str">
        <f t="shared" ca="1" si="495"/>
        <v>-</v>
      </c>
      <c r="AR1273" s="66" t="str">
        <f t="shared" ca="1" si="496"/>
        <v>-</v>
      </c>
    </row>
    <row r="1274" spans="1:44" s="1" customFormat="1" ht="12" x14ac:dyDescent="0.35">
      <c r="A1274" s="84"/>
      <c r="B1274" s="40" t="str">
        <f t="shared" si="476"/>
        <v/>
      </c>
      <c r="C1274" s="41" t="str">
        <f t="shared" si="477"/>
        <v/>
      </c>
      <c r="D1274" s="28">
        <f>'I Disease Parameters'!$E$6/(1000*365)</f>
        <v>2.4383561643835616E-5</v>
      </c>
      <c r="E1274" s="28">
        <f>'I Disease Parameters'!$E$7/(1000*365)</f>
        <v>1.3698630136986302E-5</v>
      </c>
      <c r="F1274" s="27">
        <f>(1-'I Disease Parameters'!$E$8)/'I Disease Parameters'!$E$10</f>
        <v>0.16200000000000001</v>
      </c>
      <c r="G1274" s="27">
        <f>'I Disease Parameters'!$E$8/'I Disease Parameters'!$E$11</f>
        <v>3.7999999999999999E-2</v>
      </c>
      <c r="H1274" s="27">
        <f>1/'I Disease Parameters'!$E$12</f>
        <v>0.05</v>
      </c>
      <c r="I1274" s="27">
        <f>'I Disease Parameters'!$E$9/'I Disease Parameters'!$E$14</f>
        <v>0</v>
      </c>
      <c r="J1274" s="82">
        <f t="shared" si="497"/>
        <v>2.9622548171950012</v>
      </c>
      <c r="K1274" s="60">
        <f t="shared" si="498"/>
        <v>0.96147505943347544</v>
      </c>
      <c r="L1274" s="30">
        <f t="shared" si="499"/>
        <v>0.98499999999999999</v>
      </c>
      <c r="M1274" s="27">
        <f>J1274/'I Disease Parameters'!$E$12</f>
        <v>0.14811274085975007</v>
      </c>
      <c r="N1274" s="27">
        <f>K1274/'I Disease Parameters'!$E$13</f>
        <v>4.8073752971673774E-2</v>
      </c>
      <c r="O1274" s="27">
        <f>L1274/'I Disease Parameters'!$E$13</f>
        <v>4.9250000000000002E-2</v>
      </c>
      <c r="P1274" s="27">
        <f>(1-L1274)/'I Disease Parameters'!$E$13</f>
        <v>7.5000000000000067E-4</v>
      </c>
      <c r="Q1274" s="19" t="str">
        <f t="shared" si="478"/>
        <v/>
      </c>
      <c r="R1274" s="17" t="str">
        <f t="shared" si="479"/>
        <v/>
      </c>
      <c r="S1274" s="17" t="str">
        <f t="shared" si="480"/>
        <v/>
      </c>
      <c r="T1274" s="17" t="str">
        <f t="shared" si="481"/>
        <v/>
      </c>
      <c r="U1274" s="17" t="str">
        <f t="shared" si="482"/>
        <v/>
      </c>
      <c r="V1274" s="17" t="str">
        <f t="shared" si="483"/>
        <v/>
      </c>
      <c r="W1274" s="17" t="str">
        <f t="shared" si="484"/>
        <v/>
      </c>
      <c r="X1274" s="18" t="str">
        <f t="shared" si="475"/>
        <v/>
      </c>
      <c r="Y1274" s="17" t="str">
        <f t="shared" si="485"/>
        <v/>
      </c>
      <c r="Z1274" s="17" t="str">
        <f t="shared" si="486"/>
        <v/>
      </c>
      <c r="AA1274" s="17" t="str">
        <f t="shared" si="487"/>
        <v/>
      </c>
      <c r="AB1274" s="17" t="str">
        <f t="shared" si="488"/>
        <v/>
      </c>
      <c r="AC1274" s="17" t="str">
        <f t="shared" si="489"/>
        <v/>
      </c>
      <c r="AD1274" s="18" t="str">
        <f t="shared" si="490"/>
        <v/>
      </c>
      <c r="AE1274" s="19" t="str">
        <f>IF($B1274&gt;$C$1,"",p_2*$Q1273*($S1273/$W1273)+p_3*$Q1273*($T1273/$W1273))</f>
        <v/>
      </c>
      <c r="AF1274" s="17" t="str">
        <f>IF($B1274&gt;$C$1,"",p_4*$R1273)</f>
        <v/>
      </c>
      <c r="AG1274" s="17" t="str">
        <f>IF($B1274&gt;$C$1,"",p_5*$R1273)</f>
        <v/>
      </c>
      <c r="AH1274" s="18" t="str">
        <f t="shared" si="491"/>
        <v/>
      </c>
      <c r="AI1274" s="72"/>
      <c r="AJ1274" s="73"/>
      <c r="AK1274" s="73"/>
      <c r="AL1274" s="72"/>
      <c r="AM1274" s="73"/>
      <c r="AN1274" s="73">
        <f t="shared" si="492"/>
        <v>518</v>
      </c>
      <c r="AO1274" s="19" t="str">
        <f t="shared" ca="1" si="493"/>
        <v>-</v>
      </c>
      <c r="AP1274" s="17" t="str">
        <f t="shared" ca="1" si="494"/>
        <v>-</v>
      </c>
      <c r="AQ1274" s="17" t="str">
        <f t="shared" ca="1" si="495"/>
        <v>-</v>
      </c>
      <c r="AR1274" s="66" t="str">
        <f t="shared" ca="1" si="496"/>
        <v>-</v>
      </c>
    </row>
    <row r="1275" spans="1:44" s="1" customFormat="1" ht="12" x14ac:dyDescent="0.35">
      <c r="A1275" s="84"/>
      <c r="B1275" s="40" t="str">
        <f t="shared" si="476"/>
        <v/>
      </c>
      <c r="C1275" s="41" t="str">
        <f t="shared" si="477"/>
        <v/>
      </c>
      <c r="D1275" s="28">
        <f>'I Disease Parameters'!$E$6/(1000*365)</f>
        <v>2.4383561643835616E-5</v>
      </c>
      <c r="E1275" s="28">
        <f>'I Disease Parameters'!$E$7/(1000*365)</f>
        <v>1.3698630136986302E-5</v>
      </c>
      <c r="F1275" s="27">
        <f>(1-'I Disease Parameters'!$E$8)/'I Disease Parameters'!$E$10</f>
        <v>0.16200000000000001</v>
      </c>
      <c r="G1275" s="27">
        <f>'I Disease Parameters'!$E$8/'I Disease Parameters'!$E$11</f>
        <v>3.7999999999999999E-2</v>
      </c>
      <c r="H1275" s="27">
        <f>1/'I Disease Parameters'!$E$12</f>
        <v>0.05</v>
      </c>
      <c r="I1275" s="27">
        <f>'I Disease Parameters'!$E$9/'I Disease Parameters'!$E$14</f>
        <v>0</v>
      </c>
      <c r="J1275" s="82">
        <f t="shared" si="497"/>
        <v>2.9622548171950012</v>
      </c>
      <c r="K1275" s="60">
        <f t="shared" si="498"/>
        <v>0.96147505943347544</v>
      </c>
      <c r="L1275" s="30">
        <f t="shared" si="499"/>
        <v>0.98499999999999999</v>
      </c>
      <c r="M1275" s="27">
        <f>J1275/'I Disease Parameters'!$E$12</f>
        <v>0.14811274085975007</v>
      </c>
      <c r="N1275" s="27">
        <f>K1275/'I Disease Parameters'!$E$13</f>
        <v>4.8073752971673774E-2</v>
      </c>
      <c r="O1275" s="27">
        <f>L1275/'I Disease Parameters'!$E$13</f>
        <v>4.9250000000000002E-2</v>
      </c>
      <c r="P1275" s="27">
        <f>(1-L1275)/'I Disease Parameters'!$E$13</f>
        <v>7.5000000000000067E-4</v>
      </c>
      <c r="Q1275" s="19" t="str">
        <f t="shared" si="478"/>
        <v/>
      </c>
      <c r="R1275" s="17" t="str">
        <f t="shared" si="479"/>
        <v/>
      </c>
      <c r="S1275" s="17" t="str">
        <f t="shared" si="480"/>
        <v/>
      </c>
      <c r="T1275" s="17" t="str">
        <f t="shared" si="481"/>
        <v/>
      </c>
      <c r="U1275" s="17" t="str">
        <f t="shared" si="482"/>
        <v/>
      </c>
      <c r="V1275" s="17" t="str">
        <f t="shared" si="483"/>
        <v/>
      </c>
      <c r="W1275" s="17" t="str">
        <f t="shared" si="484"/>
        <v/>
      </c>
      <c r="X1275" s="18" t="str">
        <f t="shared" si="475"/>
        <v/>
      </c>
      <c r="Y1275" s="17" t="str">
        <f t="shared" si="485"/>
        <v/>
      </c>
      <c r="Z1275" s="17" t="str">
        <f t="shared" si="486"/>
        <v/>
      </c>
      <c r="AA1275" s="17" t="str">
        <f t="shared" si="487"/>
        <v/>
      </c>
      <c r="AB1275" s="17" t="str">
        <f t="shared" si="488"/>
        <v/>
      </c>
      <c r="AC1275" s="17" t="str">
        <f t="shared" si="489"/>
        <v/>
      </c>
      <c r="AD1275" s="18" t="str">
        <f t="shared" si="490"/>
        <v/>
      </c>
      <c r="AE1275" s="19" t="str">
        <f>IF($B1275&gt;$C$1,"",p_2*$Q1274*($S1274/$W1274)+p_3*$Q1274*($T1274/$W1274))</f>
        <v/>
      </c>
      <c r="AF1275" s="17" t="str">
        <f>IF($B1275&gt;$C$1,"",p_4*$R1274)</f>
        <v/>
      </c>
      <c r="AG1275" s="17" t="str">
        <f>IF($B1275&gt;$C$1,"",p_5*$R1274)</f>
        <v/>
      </c>
      <c r="AH1275" s="18" t="str">
        <f t="shared" si="491"/>
        <v/>
      </c>
      <c r="AI1275" s="72"/>
      <c r="AJ1275" s="73"/>
      <c r="AK1275" s="73"/>
      <c r="AL1275" s="72"/>
      <c r="AM1275" s="73"/>
      <c r="AN1275" s="73">
        <f t="shared" si="492"/>
        <v>518</v>
      </c>
      <c r="AO1275" s="19" t="str">
        <f t="shared" ca="1" si="493"/>
        <v>-</v>
      </c>
      <c r="AP1275" s="17" t="str">
        <f t="shared" ca="1" si="494"/>
        <v>-</v>
      </c>
      <c r="AQ1275" s="17" t="str">
        <f t="shared" ca="1" si="495"/>
        <v>-</v>
      </c>
      <c r="AR1275" s="66" t="str">
        <f t="shared" ca="1" si="496"/>
        <v>-</v>
      </c>
    </row>
    <row r="1276" spans="1:44" s="1" customFormat="1" ht="12" x14ac:dyDescent="0.35">
      <c r="A1276" s="84"/>
      <c r="B1276" s="40" t="str">
        <f t="shared" si="476"/>
        <v/>
      </c>
      <c r="C1276" s="41" t="str">
        <f t="shared" si="477"/>
        <v/>
      </c>
      <c r="D1276" s="28">
        <f>'I Disease Parameters'!$E$6/(1000*365)</f>
        <v>2.4383561643835616E-5</v>
      </c>
      <c r="E1276" s="28">
        <f>'I Disease Parameters'!$E$7/(1000*365)</f>
        <v>1.3698630136986302E-5</v>
      </c>
      <c r="F1276" s="27">
        <f>(1-'I Disease Parameters'!$E$8)/'I Disease Parameters'!$E$10</f>
        <v>0.16200000000000001</v>
      </c>
      <c r="G1276" s="27">
        <f>'I Disease Parameters'!$E$8/'I Disease Parameters'!$E$11</f>
        <v>3.7999999999999999E-2</v>
      </c>
      <c r="H1276" s="27">
        <f>1/'I Disease Parameters'!$E$12</f>
        <v>0.05</v>
      </c>
      <c r="I1276" s="27">
        <f>'I Disease Parameters'!$E$9/'I Disease Parameters'!$E$14</f>
        <v>0</v>
      </c>
      <c r="J1276" s="82">
        <f t="shared" si="497"/>
        <v>2.9622548171950012</v>
      </c>
      <c r="K1276" s="60">
        <f t="shared" si="498"/>
        <v>0.96147505943347544</v>
      </c>
      <c r="L1276" s="30">
        <f t="shared" si="499"/>
        <v>0.98499999999999999</v>
      </c>
      <c r="M1276" s="27">
        <f>J1276/'I Disease Parameters'!$E$12</f>
        <v>0.14811274085975007</v>
      </c>
      <c r="N1276" s="27">
        <f>K1276/'I Disease Parameters'!$E$13</f>
        <v>4.8073752971673774E-2</v>
      </c>
      <c r="O1276" s="27">
        <f>L1276/'I Disease Parameters'!$E$13</f>
        <v>4.9250000000000002E-2</v>
      </c>
      <c r="P1276" s="27">
        <f>(1-L1276)/'I Disease Parameters'!$E$13</f>
        <v>7.5000000000000067E-4</v>
      </c>
      <c r="Q1276" s="19" t="str">
        <f t="shared" si="478"/>
        <v/>
      </c>
      <c r="R1276" s="17" t="str">
        <f t="shared" si="479"/>
        <v/>
      </c>
      <c r="S1276" s="17" t="str">
        <f t="shared" si="480"/>
        <v/>
      </c>
      <c r="T1276" s="17" t="str">
        <f t="shared" si="481"/>
        <v/>
      </c>
      <c r="U1276" s="17" t="str">
        <f t="shared" si="482"/>
        <v/>
      </c>
      <c r="V1276" s="17" t="str">
        <f t="shared" si="483"/>
        <v/>
      </c>
      <c r="W1276" s="17" t="str">
        <f t="shared" si="484"/>
        <v/>
      </c>
      <c r="X1276" s="18" t="str">
        <f t="shared" si="475"/>
        <v/>
      </c>
      <c r="Y1276" s="17" t="str">
        <f t="shared" si="485"/>
        <v/>
      </c>
      <c r="Z1276" s="17" t="str">
        <f t="shared" si="486"/>
        <v/>
      </c>
      <c r="AA1276" s="17" t="str">
        <f t="shared" si="487"/>
        <v/>
      </c>
      <c r="AB1276" s="17" t="str">
        <f t="shared" si="488"/>
        <v/>
      </c>
      <c r="AC1276" s="17" t="str">
        <f t="shared" si="489"/>
        <v/>
      </c>
      <c r="AD1276" s="18" t="str">
        <f t="shared" si="490"/>
        <v/>
      </c>
      <c r="AE1276" s="19" t="str">
        <f>IF($B1276&gt;$C$1,"",p_2*$Q1275*($S1275/$W1275)+p_3*$Q1275*($T1275/$W1275))</f>
        <v/>
      </c>
      <c r="AF1276" s="17" t="str">
        <f>IF($B1276&gt;$C$1,"",p_4*$R1275)</f>
        <v/>
      </c>
      <c r="AG1276" s="17" t="str">
        <f>IF($B1276&gt;$C$1,"",p_5*$R1275)</f>
        <v/>
      </c>
      <c r="AH1276" s="18" t="str">
        <f t="shared" si="491"/>
        <v/>
      </c>
      <c r="AI1276" s="72"/>
      <c r="AJ1276" s="73"/>
      <c r="AK1276" s="73"/>
      <c r="AL1276" s="72"/>
      <c r="AM1276" s="73"/>
      <c r="AN1276" s="73">
        <f t="shared" si="492"/>
        <v>518</v>
      </c>
      <c r="AO1276" s="19" t="str">
        <f t="shared" ca="1" si="493"/>
        <v>-</v>
      </c>
      <c r="AP1276" s="17" t="str">
        <f t="shared" ca="1" si="494"/>
        <v>-</v>
      </c>
      <c r="AQ1276" s="17" t="str">
        <f t="shared" ca="1" si="495"/>
        <v>-</v>
      </c>
      <c r="AR1276" s="66" t="str">
        <f t="shared" ca="1" si="496"/>
        <v>-</v>
      </c>
    </row>
    <row r="1277" spans="1:44" s="1" customFormat="1" ht="12" x14ac:dyDescent="0.35">
      <c r="A1277" s="84"/>
      <c r="B1277" s="40" t="str">
        <f t="shared" si="476"/>
        <v/>
      </c>
      <c r="C1277" s="41" t="str">
        <f t="shared" si="477"/>
        <v/>
      </c>
      <c r="D1277" s="28">
        <f>'I Disease Parameters'!$E$6/(1000*365)</f>
        <v>2.4383561643835616E-5</v>
      </c>
      <c r="E1277" s="28">
        <f>'I Disease Parameters'!$E$7/(1000*365)</f>
        <v>1.3698630136986302E-5</v>
      </c>
      <c r="F1277" s="27">
        <f>(1-'I Disease Parameters'!$E$8)/'I Disease Parameters'!$E$10</f>
        <v>0.16200000000000001</v>
      </c>
      <c r="G1277" s="27">
        <f>'I Disease Parameters'!$E$8/'I Disease Parameters'!$E$11</f>
        <v>3.7999999999999999E-2</v>
      </c>
      <c r="H1277" s="27">
        <f>1/'I Disease Parameters'!$E$12</f>
        <v>0.05</v>
      </c>
      <c r="I1277" s="27">
        <f>'I Disease Parameters'!$E$9/'I Disease Parameters'!$E$14</f>
        <v>0</v>
      </c>
      <c r="J1277" s="82">
        <f t="shared" si="497"/>
        <v>2.9622548171950012</v>
      </c>
      <c r="K1277" s="60">
        <f t="shared" si="498"/>
        <v>0.96147505943347544</v>
      </c>
      <c r="L1277" s="30">
        <f t="shared" si="499"/>
        <v>0.98499999999999999</v>
      </c>
      <c r="M1277" s="27">
        <f>J1277/'I Disease Parameters'!$E$12</f>
        <v>0.14811274085975007</v>
      </c>
      <c r="N1277" s="27">
        <f>K1277/'I Disease Parameters'!$E$13</f>
        <v>4.8073752971673774E-2</v>
      </c>
      <c r="O1277" s="27">
        <f>L1277/'I Disease Parameters'!$E$13</f>
        <v>4.9250000000000002E-2</v>
      </c>
      <c r="P1277" s="27">
        <f>(1-L1277)/'I Disease Parameters'!$E$13</f>
        <v>7.5000000000000067E-4</v>
      </c>
      <c r="Q1277" s="19" t="str">
        <f t="shared" si="478"/>
        <v/>
      </c>
      <c r="R1277" s="17" t="str">
        <f t="shared" si="479"/>
        <v/>
      </c>
      <c r="S1277" s="17" t="str">
        <f t="shared" si="480"/>
        <v/>
      </c>
      <c r="T1277" s="17" t="str">
        <f t="shared" si="481"/>
        <v/>
      </c>
      <c r="U1277" s="17" t="str">
        <f t="shared" si="482"/>
        <v/>
      </c>
      <c r="V1277" s="17" t="str">
        <f t="shared" si="483"/>
        <v/>
      </c>
      <c r="W1277" s="17" t="str">
        <f t="shared" si="484"/>
        <v/>
      </c>
      <c r="X1277" s="18" t="str">
        <f t="shared" si="475"/>
        <v/>
      </c>
      <c r="Y1277" s="17" t="str">
        <f t="shared" si="485"/>
        <v/>
      </c>
      <c r="Z1277" s="17" t="str">
        <f t="shared" si="486"/>
        <v/>
      </c>
      <c r="AA1277" s="17" t="str">
        <f t="shared" si="487"/>
        <v/>
      </c>
      <c r="AB1277" s="17" t="str">
        <f t="shared" si="488"/>
        <v/>
      </c>
      <c r="AC1277" s="17" t="str">
        <f t="shared" si="489"/>
        <v/>
      </c>
      <c r="AD1277" s="18" t="str">
        <f t="shared" si="490"/>
        <v/>
      </c>
      <c r="AE1277" s="19" t="str">
        <f>IF($B1277&gt;$C$1,"",p_2*$Q1276*($S1276/$W1276)+p_3*$Q1276*($T1276/$W1276))</f>
        <v/>
      </c>
      <c r="AF1277" s="17" t="str">
        <f>IF($B1277&gt;$C$1,"",p_4*$R1276)</f>
        <v/>
      </c>
      <c r="AG1277" s="17" t="str">
        <f>IF($B1277&gt;$C$1,"",p_5*$R1276)</f>
        <v/>
      </c>
      <c r="AH1277" s="18" t="str">
        <f t="shared" si="491"/>
        <v/>
      </c>
      <c r="AI1277" s="72"/>
      <c r="AJ1277" s="73"/>
      <c r="AK1277" s="73"/>
      <c r="AL1277" s="72"/>
      <c r="AM1277" s="73"/>
      <c r="AN1277" s="73">
        <f t="shared" si="492"/>
        <v>518</v>
      </c>
      <c r="AO1277" s="19" t="str">
        <f t="shared" ca="1" si="493"/>
        <v>-</v>
      </c>
      <c r="AP1277" s="17" t="str">
        <f t="shared" ca="1" si="494"/>
        <v>-</v>
      </c>
      <c r="AQ1277" s="17" t="str">
        <f t="shared" ca="1" si="495"/>
        <v>-</v>
      </c>
      <c r="AR1277" s="66" t="str">
        <f t="shared" ca="1" si="496"/>
        <v>-</v>
      </c>
    </row>
    <row r="1278" spans="1:44" s="1" customFormat="1" ht="12" x14ac:dyDescent="0.35">
      <c r="A1278" s="84"/>
      <c r="B1278" s="40" t="str">
        <f t="shared" si="476"/>
        <v/>
      </c>
      <c r="C1278" s="41" t="str">
        <f t="shared" si="477"/>
        <v/>
      </c>
      <c r="D1278" s="28">
        <f>'I Disease Parameters'!$E$6/(1000*365)</f>
        <v>2.4383561643835616E-5</v>
      </c>
      <c r="E1278" s="28">
        <f>'I Disease Parameters'!$E$7/(1000*365)</f>
        <v>1.3698630136986302E-5</v>
      </c>
      <c r="F1278" s="27">
        <f>(1-'I Disease Parameters'!$E$8)/'I Disease Parameters'!$E$10</f>
        <v>0.16200000000000001</v>
      </c>
      <c r="G1278" s="27">
        <f>'I Disease Parameters'!$E$8/'I Disease Parameters'!$E$11</f>
        <v>3.7999999999999999E-2</v>
      </c>
      <c r="H1278" s="27">
        <f>1/'I Disease Parameters'!$E$12</f>
        <v>0.05</v>
      </c>
      <c r="I1278" s="27">
        <f>'I Disease Parameters'!$E$9/'I Disease Parameters'!$E$14</f>
        <v>0</v>
      </c>
      <c r="J1278" s="82">
        <f t="shared" si="497"/>
        <v>2.9622548171950012</v>
      </c>
      <c r="K1278" s="60">
        <f t="shared" si="498"/>
        <v>0.96147505943347544</v>
      </c>
      <c r="L1278" s="30">
        <f t="shared" si="499"/>
        <v>0.98499999999999999</v>
      </c>
      <c r="M1278" s="27">
        <f>J1278/'I Disease Parameters'!$E$12</f>
        <v>0.14811274085975007</v>
      </c>
      <c r="N1278" s="27">
        <f>K1278/'I Disease Parameters'!$E$13</f>
        <v>4.8073752971673774E-2</v>
      </c>
      <c r="O1278" s="27">
        <f>L1278/'I Disease Parameters'!$E$13</f>
        <v>4.9250000000000002E-2</v>
      </c>
      <c r="P1278" s="27">
        <f>(1-L1278)/'I Disease Parameters'!$E$13</f>
        <v>7.5000000000000067E-4</v>
      </c>
      <c r="Q1278" s="19" t="str">
        <f t="shared" si="478"/>
        <v/>
      </c>
      <c r="R1278" s="17" t="str">
        <f t="shared" si="479"/>
        <v/>
      </c>
      <c r="S1278" s="17" t="str">
        <f t="shared" si="480"/>
        <v/>
      </c>
      <c r="T1278" s="17" t="str">
        <f t="shared" si="481"/>
        <v/>
      </c>
      <c r="U1278" s="17" t="str">
        <f t="shared" si="482"/>
        <v/>
      </c>
      <c r="V1278" s="17" t="str">
        <f t="shared" si="483"/>
        <v/>
      </c>
      <c r="W1278" s="17" t="str">
        <f t="shared" si="484"/>
        <v/>
      </c>
      <c r="X1278" s="18" t="str">
        <f t="shared" si="475"/>
        <v/>
      </c>
      <c r="Y1278" s="17" t="str">
        <f t="shared" si="485"/>
        <v/>
      </c>
      <c r="Z1278" s="17" t="str">
        <f t="shared" si="486"/>
        <v/>
      </c>
      <c r="AA1278" s="17" t="str">
        <f t="shared" si="487"/>
        <v/>
      </c>
      <c r="AB1278" s="17" t="str">
        <f t="shared" si="488"/>
        <v/>
      </c>
      <c r="AC1278" s="17" t="str">
        <f t="shared" si="489"/>
        <v/>
      </c>
      <c r="AD1278" s="18" t="str">
        <f t="shared" si="490"/>
        <v/>
      </c>
      <c r="AE1278" s="19" t="str">
        <f>IF($B1278&gt;$C$1,"",p_2*$Q1277*($S1277/$W1277)+p_3*$Q1277*($T1277/$W1277))</f>
        <v/>
      </c>
      <c r="AF1278" s="17" t="str">
        <f>IF($B1278&gt;$C$1,"",p_4*$R1277)</f>
        <v/>
      </c>
      <c r="AG1278" s="17" t="str">
        <f>IF($B1278&gt;$C$1,"",p_5*$R1277)</f>
        <v/>
      </c>
      <c r="AH1278" s="18" t="str">
        <f t="shared" si="491"/>
        <v/>
      </c>
      <c r="AI1278" s="72"/>
      <c r="AJ1278" s="73"/>
      <c r="AK1278" s="73"/>
      <c r="AL1278" s="72"/>
      <c r="AM1278" s="73"/>
      <c r="AN1278" s="73">
        <f t="shared" si="492"/>
        <v>518</v>
      </c>
      <c r="AO1278" s="19" t="str">
        <f t="shared" ca="1" si="493"/>
        <v>-</v>
      </c>
      <c r="AP1278" s="17" t="str">
        <f t="shared" ca="1" si="494"/>
        <v>-</v>
      </c>
      <c r="AQ1278" s="17" t="str">
        <f t="shared" ca="1" si="495"/>
        <v>-</v>
      </c>
      <c r="AR1278" s="66" t="str">
        <f t="shared" ca="1" si="496"/>
        <v>-</v>
      </c>
    </row>
    <row r="1279" spans="1:44" s="1" customFormat="1" ht="12" x14ac:dyDescent="0.35">
      <c r="A1279" s="84"/>
      <c r="B1279" s="40" t="str">
        <f t="shared" si="476"/>
        <v/>
      </c>
      <c r="C1279" s="41" t="str">
        <f t="shared" si="477"/>
        <v/>
      </c>
      <c r="D1279" s="28">
        <f>'I Disease Parameters'!$E$6/(1000*365)</f>
        <v>2.4383561643835616E-5</v>
      </c>
      <c r="E1279" s="28">
        <f>'I Disease Parameters'!$E$7/(1000*365)</f>
        <v>1.3698630136986302E-5</v>
      </c>
      <c r="F1279" s="27">
        <f>(1-'I Disease Parameters'!$E$8)/'I Disease Parameters'!$E$10</f>
        <v>0.16200000000000001</v>
      </c>
      <c r="G1279" s="27">
        <f>'I Disease Parameters'!$E$8/'I Disease Parameters'!$E$11</f>
        <v>3.7999999999999999E-2</v>
      </c>
      <c r="H1279" s="27">
        <f>1/'I Disease Parameters'!$E$12</f>
        <v>0.05</v>
      </c>
      <c r="I1279" s="27">
        <f>'I Disease Parameters'!$E$9/'I Disease Parameters'!$E$14</f>
        <v>0</v>
      </c>
      <c r="J1279" s="82">
        <f t="shared" si="497"/>
        <v>2.9622548171950012</v>
      </c>
      <c r="K1279" s="60">
        <f t="shared" si="498"/>
        <v>0.96147505943347544</v>
      </c>
      <c r="L1279" s="30">
        <f t="shared" si="499"/>
        <v>0.98499999999999999</v>
      </c>
      <c r="M1279" s="27">
        <f>J1279/'I Disease Parameters'!$E$12</f>
        <v>0.14811274085975007</v>
      </c>
      <c r="N1279" s="27">
        <f>K1279/'I Disease Parameters'!$E$13</f>
        <v>4.8073752971673774E-2</v>
      </c>
      <c r="O1279" s="27">
        <f>L1279/'I Disease Parameters'!$E$13</f>
        <v>4.9250000000000002E-2</v>
      </c>
      <c r="P1279" s="27">
        <f>(1-L1279)/'I Disease Parameters'!$E$13</f>
        <v>7.5000000000000067E-4</v>
      </c>
      <c r="Q1279" s="19" t="str">
        <f t="shared" si="478"/>
        <v/>
      </c>
      <c r="R1279" s="17" t="str">
        <f t="shared" si="479"/>
        <v/>
      </c>
      <c r="S1279" s="17" t="str">
        <f t="shared" si="480"/>
        <v/>
      </c>
      <c r="T1279" s="17" t="str">
        <f t="shared" si="481"/>
        <v/>
      </c>
      <c r="U1279" s="17" t="str">
        <f t="shared" si="482"/>
        <v/>
      </c>
      <c r="V1279" s="17" t="str">
        <f t="shared" si="483"/>
        <v/>
      </c>
      <c r="W1279" s="17" t="str">
        <f t="shared" si="484"/>
        <v/>
      </c>
      <c r="X1279" s="18" t="str">
        <f t="shared" si="475"/>
        <v/>
      </c>
      <c r="Y1279" s="17" t="str">
        <f t="shared" si="485"/>
        <v/>
      </c>
      <c r="Z1279" s="17" t="str">
        <f t="shared" si="486"/>
        <v/>
      </c>
      <c r="AA1279" s="17" t="str">
        <f t="shared" si="487"/>
        <v/>
      </c>
      <c r="AB1279" s="17" t="str">
        <f t="shared" si="488"/>
        <v/>
      </c>
      <c r="AC1279" s="17" t="str">
        <f t="shared" si="489"/>
        <v/>
      </c>
      <c r="AD1279" s="18" t="str">
        <f t="shared" si="490"/>
        <v/>
      </c>
      <c r="AE1279" s="19" t="str">
        <f>IF($B1279&gt;$C$1,"",p_2*$Q1278*($S1278/$W1278)+p_3*$Q1278*($T1278/$W1278))</f>
        <v/>
      </c>
      <c r="AF1279" s="17" t="str">
        <f>IF($B1279&gt;$C$1,"",p_4*$R1278)</f>
        <v/>
      </c>
      <c r="AG1279" s="17" t="str">
        <f>IF($B1279&gt;$C$1,"",p_5*$R1278)</f>
        <v/>
      </c>
      <c r="AH1279" s="18" t="str">
        <f t="shared" si="491"/>
        <v/>
      </c>
      <c r="AI1279" s="72"/>
      <c r="AJ1279" s="73"/>
      <c r="AK1279" s="73"/>
      <c r="AL1279" s="72"/>
      <c r="AM1279" s="73"/>
      <c r="AN1279" s="73">
        <f t="shared" si="492"/>
        <v>518</v>
      </c>
      <c r="AO1279" s="19" t="str">
        <f t="shared" ca="1" si="493"/>
        <v>-</v>
      </c>
      <c r="AP1279" s="17" t="str">
        <f t="shared" ca="1" si="494"/>
        <v>-</v>
      </c>
      <c r="AQ1279" s="17" t="str">
        <f t="shared" ca="1" si="495"/>
        <v>-</v>
      </c>
      <c r="AR1279" s="66" t="str">
        <f t="shared" ca="1" si="496"/>
        <v>-</v>
      </c>
    </row>
    <row r="1280" spans="1:44" s="1" customFormat="1" ht="12" x14ac:dyDescent="0.35">
      <c r="A1280" s="84"/>
      <c r="B1280" s="40" t="str">
        <f t="shared" si="476"/>
        <v/>
      </c>
      <c r="C1280" s="41" t="str">
        <f t="shared" si="477"/>
        <v/>
      </c>
      <c r="D1280" s="28">
        <f>'I Disease Parameters'!$E$6/(1000*365)</f>
        <v>2.4383561643835616E-5</v>
      </c>
      <c r="E1280" s="28">
        <f>'I Disease Parameters'!$E$7/(1000*365)</f>
        <v>1.3698630136986302E-5</v>
      </c>
      <c r="F1280" s="27">
        <f>(1-'I Disease Parameters'!$E$8)/'I Disease Parameters'!$E$10</f>
        <v>0.16200000000000001</v>
      </c>
      <c r="G1280" s="27">
        <f>'I Disease Parameters'!$E$8/'I Disease Parameters'!$E$11</f>
        <v>3.7999999999999999E-2</v>
      </c>
      <c r="H1280" s="27">
        <f>1/'I Disease Parameters'!$E$12</f>
        <v>0.05</v>
      </c>
      <c r="I1280" s="27">
        <f>'I Disease Parameters'!$E$9/'I Disease Parameters'!$E$14</f>
        <v>0</v>
      </c>
      <c r="J1280" s="82">
        <f t="shared" si="497"/>
        <v>2.9622548171950012</v>
      </c>
      <c r="K1280" s="60">
        <f t="shared" si="498"/>
        <v>0.96147505943347544</v>
      </c>
      <c r="L1280" s="30">
        <f t="shared" si="499"/>
        <v>0.98499999999999999</v>
      </c>
      <c r="M1280" s="27">
        <f>J1280/'I Disease Parameters'!$E$12</f>
        <v>0.14811274085975007</v>
      </c>
      <c r="N1280" s="27">
        <f>K1280/'I Disease Parameters'!$E$13</f>
        <v>4.8073752971673774E-2</v>
      </c>
      <c r="O1280" s="27">
        <f>L1280/'I Disease Parameters'!$E$13</f>
        <v>4.9250000000000002E-2</v>
      </c>
      <c r="P1280" s="27">
        <f>(1-L1280)/'I Disease Parameters'!$E$13</f>
        <v>7.5000000000000067E-4</v>
      </c>
      <c r="Q1280" s="19" t="str">
        <f t="shared" si="478"/>
        <v/>
      </c>
      <c r="R1280" s="17" t="str">
        <f t="shared" si="479"/>
        <v/>
      </c>
      <c r="S1280" s="17" t="str">
        <f t="shared" si="480"/>
        <v/>
      </c>
      <c r="T1280" s="17" t="str">
        <f t="shared" si="481"/>
        <v/>
      </c>
      <c r="U1280" s="17" t="str">
        <f t="shared" si="482"/>
        <v/>
      </c>
      <c r="V1280" s="17" t="str">
        <f t="shared" si="483"/>
        <v/>
      </c>
      <c r="W1280" s="17" t="str">
        <f t="shared" si="484"/>
        <v/>
      </c>
      <c r="X1280" s="18" t="str">
        <f t="shared" si="475"/>
        <v/>
      </c>
      <c r="Y1280" s="17" t="str">
        <f t="shared" si="485"/>
        <v/>
      </c>
      <c r="Z1280" s="17" t="str">
        <f t="shared" si="486"/>
        <v/>
      </c>
      <c r="AA1280" s="17" t="str">
        <f t="shared" si="487"/>
        <v/>
      </c>
      <c r="AB1280" s="17" t="str">
        <f t="shared" si="488"/>
        <v/>
      </c>
      <c r="AC1280" s="17" t="str">
        <f t="shared" si="489"/>
        <v/>
      </c>
      <c r="AD1280" s="18" t="str">
        <f t="shared" si="490"/>
        <v/>
      </c>
      <c r="AE1280" s="19" t="str">
        <f>IF($B1280&gt;$C$1,"",p_2*$Q1279*($S1279/$W1279)+p_3*$Q1279*($T1279/$W1279))</f>
        <v/>
      </c>
      <c r="AF1280" s="17" t="str">
        <f>IF($B1280&gt;$C$1,"",p_4*$R1279)</f>
        <v/>
      </c>
      <c r="AG1280" s="17" t="str">
        <f>IF($B1280&gt;$C$1,"",p_5*$R1279)</f>
        <v/>
      </c>
      <c r="AH1280" s="18" t="str">
        <f t="shared" si="491"/>
        <v/>
      </c>
      <c r="AI1280" s="72"/>
      <c r="AJ1280" s="73"/>
      <c r="AK1280" s="73"/>
      <c r="AL1280" s="72"/>
      <c r="AM1280" s="73"/>
      <c r="AN1280" s="73">
        <f t="shared" si="492"/>
        <v>518</v>
      </c>
      <c r="AO1280" s="19" t="str">
        <f t="shared" ca="1" si="493"/>
        <v>-</v>
      </c>
      <c r="AP1280" s="17" t="str">
        <f t="shared" ca="1" si="494"/>
        <v>-</v>
      </c>
      <c r="AQ1280" s="17" t="str">
        <f t="shared" ca="1" si="495"/>
        <v>-</v>
      </c>
      <c r="AR1280" s="66" t="str">
        <f t="shared" ca="1" si="496"/>
        <v>-</v>
      </c>
    </row>
    <row r="1281" spans="1:44" s="1" customFormat="1" ht="12" x14ac:dyDescent="0.35">
      <c r="A1281" s="84"/>
      <c r="B1281" s="40" t="str">
        <f t="shared" si="476"/>
        <v/>
      </c>
      <c r="C1281" s="41" t="str">
        <f t="shared" si="477"/>
        <v/>
      </c>
      <c r="D1281" s="28">
        <f>'I Disease Parameters'!$E$6/(1000*365)</f>
        <v>2.4383561643835616E-5</v>
      </c>
      <c r="E1281" s="28">
        <f>'I Disease Parameters'!$E$7/(1000*365)</f>
        <v>1.3698630136986302E-5</v>
      </c>
      <c r="F1281" s="27">
        <f>(1-'I Disease Parameters'!$E$8)/'I Disease Parameters'!$E$10</f>
        <v>0.16200000000000001</v>
      </c>
      <c r="G1281" s="27">
        <f>'I Disease Parameters'!$E$8/'I Disease Parameters'!$E$11</f>
        <v>3.7999999999999999E-2</v>
      </c>
      <c r="H1281" s="27">
        <f>1/'I Disease Parameters'!$E$12</f>
        <v>0.05</v>
      </c>
      <c r="I1281" s="27">
        <f>'I Disease Parameters'!$E$9/'I Disease Parameters'!$E$14</f>
        <v>0</v>
      </c>
      <c r="J1281" s="82">
        <f t="shared" si="497"/>
        <v>2.9622548171950012</v>
      </c>
      <c r="K1281" s="60">
        <f t="shared" si="498"/>
        <v>0.96147505943347544</v>
      </c>
      <c r="L1281" s="30">
        <f t="shared" si="499"/>
        <v>0.98499999999999999</v>
      </c>
      <c r="M1281" s="27">
        <f>J1281/'I Disease Parameters'!$E$12</f>
        <v>0.14811274085975007</v>
      </c>
      <c r="N1281" s="27">
        <f>K1281/'I Disease Parameters'!$E$13</f>
        <v>4.8073752971673774E-2</v>
      </c>
      <c r="O1281" s="27">
        <f>L1281/'I Disease Parameters'!$E$13</f>
        <v>4.9250000000000002E-2</v>
      </c>
      <c r="P1281" s="27">
        <f>(1-L1281)/'I Disease Parameters'!$E$13</f>
        <v>7.5000000000000067E-4</v>
      </c>
      <c r="Q1281" s="19" t="str">
        <f t="shared" si="478"/>
        <v/>
      </c>
      <c r="R1281" s="17" t="str">
        <f t="shared" si="479"/>
        <v/>
      </c>
      <c r="S1281" s="17" t="str">
        <f t="shared" si="480"/>
        <v/>
      </c>
      <c r="T1281" s="17" t="str">
        <f t="shared" si="481"/>
        <v/>
      </c>
      <c r="U1281" s="17" t="str">
        <f t="shared" si="482"/>
        <v/>
      </c>
      <c r="V1281" s="17" t="str">
        <f t="shared" si="483"/>
        <v/>
      </c>
      <c r="W1281" s="17" t="str">
        <f t="shared" si="484"/>
        <v/>
      </c>
      <c r="X1281" s="18" t="str">
        <f t="shared" si="475"/>
        <v/>
      </c>
      <c r="Y1281" s="17" t="str">
        <f t="shared" si="485"/>
        <v/>
      </c>
      <c r="Z1281" s="17" t="str">
        <f t="shared" si="486"/>
        <v/>
      </c>
      <c r="AA1281" s="17" t="str">
        <f t="shared" si="487"/>
        <v/>
      </c>
      <c r="AB1281" s="17" t="str">
        <f t="shared" si="488"/>
        <v/>
      </c>
      <c r="AC1281" s="17" t="str">
        <f t="shared" si="489"/>
        <v/>
      </c>
      <c r="AD1281" s="18" t="str">
        <f t="shared" si="490"/>
        <v/>
      </c>
      <c r="AE1281" s="19" t="str">
        <f>IF($B1281&gt;$C$1,"",p_2*$Q1280*($S1280/$W1280)+p_3*$Q1280*($T1280/$W1280))</f>
        <v/>
      </c>
      <c r="AF1281" s="17" t="str">
        <f>IF($B1281&gt;$C$1,"",p_4*$R1280)</f>
        <v/>
      </c>
      <c r="AG1281" s="17" t="str">
        <f>IF($B1281&gt;$C$1,"",p_5*$R1280)</f>
        <v/>
      </c>
      <c r="AH1281" s="18" t="str">
        <f t="shared" si="491"/>
        <v/>
      </c>
      <c r="AI1281" s="72"/>
      <c r="AJ1281" s="73"/>
      <c r="AK1281" s="73"/>
      <c r="AL1281" s="72"/>
      <c r="AM1281" s="73"/>
      <c r="AN1281" s="73">
        <f t="shared" si="492"/>
        <v>518</v>
      </c>
      <c r="AO1281" s="19" t="str">
        <f t="shared" ca="1" si="493"/>
        <v>-</v>
      </c>
      <c r="AP1281" s="17" t="str">
        <f t="shared" ca="1" si="494"/>
        <v>-</v>
      </c>
      <c r="AQ1281" s="17" t="str">
        <f t="shared" ca="1" si="495"/>
        <v>-</v>
      </c>
      <c r="AR1281" s="66" t="str">
        <f t="shared" ca="1" si="496"/>
        <v>-</v>
      </c>
    </row>
    <row r="1282" spans="1:44" s="1" customFormat="1" ht="12" x14ac:dyDescent="0.35">
      <c r="A1282" s="84"/>
      <c r="B1282" s="40" t="str">
        <f t="shared" si="476"/>
        <v/>
      </c>
      <c r="C1282" s="41" t="str">
        <f t="shared" si="477"/>
        <v/>
      </c>
      <c r="D1282" s="28">
        <f>'I Disease Parameters'!$E$6/(1000*365)</f>
        <v>2.4383561643835616E-5</v>
      </c>
      <c r="E1282" s="28">
        <f>'I Disease Parameters'!$E$7/(1000*365)</f>
        <v>1.3698630136986302E-5</v>
      </c>
      <c r="F1282" s="27">
        <f>(1-'I Disease Parameters'!$E$8)/'I Disease Parameters'!$E$10</f>
        <v>0.16200000000000001</v>
      </c>
      <c r="G1282" s="27">
        <f>'I Disease Parameters'!$E$8/'I Disease Parameters'!$E$11</f>
        <v>3.7999999999999999E-2</v>
      </c>
      <c r="H1282" s="27">
        <f>1/'I Disease Parameters'!$E$12</f>
        <v>0.05</v>
      </c>
      <c r="I1282" s="27">
        <f>'I Disease Parameters'!$E$9/'I Disease Parameters'!$E$14</f>
        <v>0</v>
      </c>
      <c r="J1282" s="82">
        <f t="shared" si="497"/>
        <v>2.9622548171950012</v>
      </c>
      <c r="K1282" s="60">
        <f t="shared" si="498"/>
        <v>0.96147505943347544</v>
      </c>
      <c r="L1282" s="30">
        <f t="shared" si="499"/>
        <v>0.98499999999999999</v>
      </c>
      <c r="M1282" s="27">
        <f>J1282/'I Disease Parameters'!$E$12</f>
        <v>0.14811274085975007</v>
      </c>
      <c r="N1282" s="27">
        <f>K1282/'I Disease Parameters'!$E$13</f>
        <v>4.8073752971673774E-2</v>
      </c>
      <c r="O1282" s="27">
        <f>L1282/'I Disease Parameters'!$E$13</f>
        <v>4.9250000000000002E-2</v>
      </c>
      <c r="P1282" s="27">
        <f>(1-L1282)/'I Disease Parameters'!$E$13</f>
        <v>7.5000000000000067E-4</v>
      </c>
      <c r="Q1282" s="19" t="str">
        <f t="shared" si="478"/>
        <v/>
      </c>
      <c r="R1282" s="17" t="str">
        <f t="shared" si="479"/>
        <v/>
      </c>
      <c r="S1282" s="17" t="str">
        <f t="shared" si="480"/>
        <v/>
      </c>
      <c r="T1282" s="17" t="str">
        <f t="shared" si="481"/>
        <v/>
      </c>
      <c r="U1282" s="17" t="str">
        <f t="shared" si="482"/>
        <v/>
      </c>
      <c r="V1282" s="17" t="str">
        <f t="shared" si="483"/>
        <v/>
      </c>
      <c r="W1282" s="17" t="str">
        <f t="shared" si="484"/>
        <v/>
      </c>
      <c r="X1282" s="18" t="str">
        <f t="shared" si="475"/>
        <v/>
      </c>
      <c r="Y1282" s="17" t="str">
        <f t="shared" si="485"/>
        <v/>
      </c>
      <c r="Z1282" s="17" t="str">
        <f t="shared" si="486"/>
        <v/>
      </c>
      <c r="AA1282" s="17" t="str">
        <f t="shared" si="487"/>
        <v/>
      </c>
      <c r="AB1282" s="17" t="str">
        <f t="shared" si="488"/>
        <v/>
      </c>
      <c r="AC1282" s="17" t="str">
        <f t="shared" si="489"/>
        <v/>
      </c>
      <c r="AD1282" s="18" t="str">
        <f t="shared" si="490"/>
        <v/>
      </c>
      <c r="AE1282" s="19" t="str">
        <f>IF($B1282&gt;$C$1,"",p_2*$Q1281*($S1281/$W1281)+p_3*$Q1281*($T1281/$W1281))</f>
        <v/>
      </c>
      <c r="AF1282" s="17" t="str">
        <f>IF($B1282&gt;$C$1,"",p_4*$R1281)</f>
        <v/>
      </c>
      <c r="AG1282" s="17" t="str">
        <f>IF($B1282&gt;$C$1,"",p_5*$R1281)</f>
        <v/>
      </c>
      <c r="AH1282" s="18" t="str">
        <f t="shared" si="491"/>
        <v/>
      </c>
      <c r="AI1282" s="72"/>
      <c r="AJ1282" s="73"/>
      <c r="AK1282" s="73"/>
      <c r="AL1282" s="72"/>
      <c r="AM1282" s="73"/>
      <c r="AN1282" s="73">
        <f t="shared" si="492"/>
        <v>518</v>
      </c>
      <c r="AO1282" s="19" t="str">
        <f t="shared" ca="1" si="493"/>
        <v>-</v>
      </c>
      <c r="AP1282" s="17" t="str">
        <f t="shared" ca="1" si="494"/>
        <v>-</v>
      </c>
      <c r="AQ1282" s="17" t="str">
        <f t="shared" ca="1" si="495"/>
        <v>-</v>
      </c>
      <c r="AR1282" s="66" t="str">
        <f t="shared" ca="1" si="496"/>
        <v>-</v>
      </c>
    </row>
    <row r="1283" spans="1:44" s="1" customFormat="1" ht="12" x14ac:dyDescent="0.35">
      <c r="A1283" s="84"/>
      <c r="B1283" s="40" t="str">
        <f t="shared" si="476"/>
        <v/>
      </c>
      <c r="C1283" s="41" t="str">
        <f t="shared" si="477"/>
        <v/>
      </c>
      <c r="D1283" s="28">
        <f>'I Disease Parameters'!$E$6/(1000*365)</f>
        <v>2.4383561643835616E-5</v>
      </c>
      <c r="E1283" s="28">
        <f>'I Disease Parameters'!$E$7/(1000*365)</f>
        <v>1.3698630136986302E-5</v>
      </c>
      <c r="F1283" s="27">
        <f>(1-'I Disease Parameters'!$E$8)/'I Disease Parameters'!$E$10</f>
        <v>0.16200000000000001</v>
      </c>
      <c r="G1283" s="27">
        <f>'I Disease Parameters'!$E$8/'I Disease Parameters'!$E$11</f>
        <v>3.7999999999999999E-2</v>
      </c>
      <c r="H1283" s="27">
        <f>1/'I Disease Parameters'!$E$12</f>
        <v>0.05</v>
      </c>
      <c r="I1283" s="27">
        <f>'I Disease Parameters'!$E$9/'I Disease Parameters'!$E$14</f>
        <v>0</v>
      </c>
      <c r="J1283" s="82">
        <f t="shared" si="497"/>
        <v>2.9622548171950012</v>
      </c>
      <c r="K1283" s="60">
        <f t="shared" si="498"/>
        <v>0.96147505943347544</v>
      </c>
      <c r="L1283" s="30">
        <f t="shared" si="499"/>
        <v>0.98499999999999999</v>
      </c>
      <c r="M1283" s="27">
        <f>J1283/'I Disease Parameters'!$E$12</f>
        <v>0.14811274085975007</v>
      </c>
      <c r="N1283" s="27">
        <f>K1283/'I Disease Parameters'!$E$13</f>
        <v>4.8073752971673774E-2</v>
      </c>
      <c r="O1283" s="27">
        <f>L1283/'I Disease Parameters'!$E$13</f>
        <v>4.9250000000000002E-2</v>
      </c>
      <c r="P1283" s="27">
        <f>(1-L1283)/'I Disease Parameters'!$E$13</f>
        <v>7.5000000000000067E-4</v>
      </c>
      <c r="Q1283" s="19" t="str">
        <f t="shared" si="478"/>
        <v/>
      </c>
      <c r="R1283" s="17" t="str">
        <f t="shared" si="479"/>
        <v/>
      </c>
      <c r="S1283" s="17" t="str">
        <f t="shared" si="480"/>
        <v/>
      </c>
      <c r="T1283" s="17" t="str">
        <f t="shared" si="481"/>
        <v/>
      </c>
      <c r="U1283" s="17" t="str">
        <f t="shared" si="482"/>
        <v/>
      </c>
      <c r="V1283" s="17" t="str">
        <f t="shared" si="483"/>
        <v/>
      </c>
      <c r="W1283" s="17" t="str">
        <f t="shared" si="484"/>
        <v/>
      </c>
      <c r="X1283" s="18" t="str">
        <f t="shared" si="475"/>
        <v/>
      </c>
      <c r="Y1283" s="17" t="str">
        <f t="shared" si="485"/>
        <v/>
      </c>
      <c r="Z1283" s="17" t="str">
        <f t="shared" si="486"/>
        <v/>
      </c>
      <c r="AA1283" s="17" t="str">
        <f t="shared" si="487"/>
        <v/>
      </c>
      <c r="AB1283" s="17" t="str">
        <f t="shared" si="488"/>
        <v/>
      </c>
      <c r="AC1283" s="17" t="str">
        <f t="shared" si="489"/>
        <v/>
      </c>
      <c r="AD1283" s="18" t="str">
        <f t="shared" si="490"/>
        <v/>
      </c>
      <c r="AE1283" s="19" t="str">
        <f>IF($B1283&gt;$C$1,"",p_2*$Q1282*($S1282/$W1282)+p_3*$Q1282*($T1282/$W1282))</f>
        <v/>
      </c>
      <c r="AF1283" s="17" t="str">
        <f>IF($B1283&gt;$C$1,"",p_4*$R1282)</f>
        <v/>
      </c>
      <c r="AG1283" s="17" t="str">
        <f>IF($B1283&gt;$C$1,"",p_5*$R1282)</f>
        <v/>
      </c>
      <c r="AH1283" s="18" t="str">
        <f t="shared" si="491"/>
        <v/>
      </c>
      <c r="AI1283" s="72"/>
      <c r="AJ1283" s="73"/>
      <c r="AK1283" s="73"/>
      <c r="AL1283" s="72"/>
      <c r="AM1283" s="73"/>
      <c r="AN1283" s="73">
        <f t="shared" si="492"/>
        <v>518</v>
      </c>
      <c r="AO1283" s="19" t="str">
        <f t="shared" ca="1" si="493"/>
        <v>-</v>
      </c>
      <c r="AP1283" s="17" t="str">
        <f t="shared" ca="1" si="494"/>
        <v>-</v>
      </c>
      <c r="AQ1283" s="17" t="str">
        <f t="shared" ca="1" si="495"/>
        <v>-</v>
      </c>
      <c r="AR1283" s="66" t="str">
        <f t="shared" ca="1" si="496"/>
        <v>-</v>
      </c>
    </row>
    <row r="1284" spans="1:44" s="1" customFormat="1" ht="12" x14ac:dyDescent="0.35">
      <c r="A1284" s="84"/>
      <c r="B1284" s="40" t="str">
        <f t="shared" si="476"/>
        <v/>
      </c>
      <c r="C1284" s="41" t="str">
        <f t="shared" si="477"/>
        <v/>
      </c>
      <c r="D1284" s="28">
        <f>'I Disease Parameters'!$E$6/(1000*365)</f>
        <v>2.4383561643835616E-5</v>
      </c>
      <c r="E1284" s="28">
        <f>'I Disease Parameters'!$E$7/(1000*365)</f>
        <v>1.3698630136986302E-5</v>
      </c>
      <c r="F1284" s="27">
        <f>(1-'I Disease Parameters'!$E$8)/'I Disease Parameters'!$E$10</f>
        <v>0.16200000000000001</v>
      </c>
      <c r="G1284" s="27">
        <f>'I Disease Parameters'!$E$8/'I Disease Parameters'!$E$11</f>
        <v>3.7999999999999999E-2</v>
      </c>
      <c r="H1284" s="27">
        <f>1/'I Disease Parameters'!$E$12</f>
        <v>0.05</v>
      </c>
      <c r="I1284" s="27">
        <f>'I Disease Parameters'!$E$9/'I Disease Parameters'!$E$14</f>
        <v>0</v>
      </c>
      <c r="J1284" s="82">
        <f t="shared" si="497"/>
        <v>2.9622548171950012</v>
      </c>
      <c r="K1284" s="60">
        <f t="shared" si="498"/>
        <v>0.96147505943347544</v>
      </c>
      <c r="L1284" s="30">
        <f t="shared" si="499"/>
        <v>0.98499999999999999</v>
      </c>
      <c r="M1284" s="27">
        <f>J1284/'I Disease Parameters'!$E$12</f>
        <v>0.14811274085975007</v>
      </c>
      <c r="N1284" s="27">
        <f>K1284/'I Disease Parameters'!$E$13</f>
        <v>4.8073752971673774E-2</v>
      </c>
      <c r="O1284" s="27">
        <f>L1284/'I Disease Parameters'!$E$13</f>
        <v>4.9250000000000002E-2</v>
      </c>
      <c r="P1284" s="27">
        <f>(1-L1284)/'I Disease Parameters'!$E$13</f>
        <v>7.5000000000000067E-4</v>
      </c>
      <c r="Q1284" s="19" t="str">
        <f t="shared" si="478"/>
        <v/>
      </c>
      <c r="R1284" s="17" t="str">
        <f t="shared" si="479"/>
        <v/>
      </c>
      <c r="S1284" s="17" t="str">
        <f t="shared" si="480"/>
        <v/>
      </c>
      <c r="T1284" s="17" t="str">
        <f t="shared" si="481"/>
        <v/>
      </c>
      <c r="U1284" s="17" t="str">
        <f t="shared" si="482"/>
        <v/>
      </c>
      <c r="V1284" s="17" t="str">
        <f t="shared" si="483"/>
        <v/>
      </c>
      <c r="W1284" s="17" t="str">
        <f t="shared" si="484"/>
        <v/>
      </c>
      <c r="X1284" s="18" t="str">
        <f t="shared" ref="X1284:X1347" si="500">IF($B1284&gt;$C$1,"",MAX(View_T_C))</f>
        <v/>
      </c>
      <c r="Y1284" s="17" t="str">
        <f t="shared" si="485"/>
        <v/>
      </c>
      <c r="Z1284" s="17" t="str">
        <f t="shared" si="486"/>
        <v/>
      </c>
      <c r="AA1284" s="17" t="str">
        <f t="shared" si="487"/>
        <v/>
      </c>
      <c r="AB1284" s="17" t="str">
        <f t="shared" si="488"/>
        <v/>
      </c>
      <c r="AC1284" s="17" t="str">
        <f t="shared" si="489"/>
        <v/>
      </c>
      <c r="AD1284" s="18" t="str">
        <f t="shared" si="490"/>
        <v/>
      </c>
      <c r="AE1284" s="19" t="str">
        <f>IF($B1284&gt;$C$1,"",p_2*$Q1283*($S1283/$W1283)+p_3*$Q1283*($T1283/$W1283))</f>
        <v/>
      </c>
      <c r="AF1284" s="17" t="str">
        <f>IF($B1284&gt;$C$1,"",p_4*$R1283)</f>
        <v/>
      </c>
      <c r="AG1284" s="17" t="str">
        <f>IF($B1284&gt;$C$1,"",p_5*$R1283)</f>
        <v/>
      </c>
      <c r="AH1284" s="18" t="str">
        <f t="shared" si="491"/>
        <v/>
      </c>
      <c r="AI1284" s="72"/>
      <c r="AJ1284" s="73"/>
      <c r="AK1284" s="73"/>
      <c r="AL1284" s="72"/>
      <c r="AM1284" s="73"/>
      <c r="AN1284" s="73">
        <f t="shared" si="492"/>
        <v>518</v>
      </c>
      <c r="AO1284" s="19" t="str">
        <f t="shared" ca="1" si="493"/>
        <v>-</v>
      </c>
      <c r="AP1284" s="17" t="str">
        <f t="shared" ca="1" si="494"/>
        <v>-</v>
      </c>
      <c r="AQ1284" s="17" t="str">
        <f t="shared" ca="1" si="495"/>
        <v>-</v>
      </c>
      <c r="AR1284" s="66" t="str">
        <f t="shared" ca="1" si="496"/>
        <v>-</v>
      </c>
    </row>
    <row r="1285" spans="1:44" s="1" customFormat="1" ht="12" x14ac:dyDescent="0.35">
      <c r="A1285" s="84"/>
      <c r="B1285" s="40" t="str">
        <f t="shared" ref="B1285:B1348" si="501">IF($B1284&gt;=$C$1,"",B1284+1)</f>
        <v/>
      </c>
      <c r="C1285" s="41" t="str">
        <f t="shared" ref="C1285:C1348" si="502">IF($B1285&gt;$C$1,"",C1284+1)</f>
        <v/>
      </c>
      <c r="D1285" s="28">
        <f>'I Disease Parameters'!$E$6/(1000*365)</f>
        <v>2.4383561643835616E-5</v>
      </c>
      <c r="E1285" s="28">
        <f>'I Disease Parameters'!$E$7/(1000*365)</f>
        <v>1.3698630136986302E-5</v>
      </c>
      <c r="F1285" s="27">
        <f>(1-'I Disease Parameters'!$E$8)/'I Disease Parameters'!$E$10</f>
        <v>0.16200000000000001</v>
      </c>
      <c r="G1285" s="27">
        <f>'I Disease Parameters'!$E$8/'I Disease Parameters'!$E$11</f>
        <v>3.7999999999999999E-2</v>
      </c>
      <c r="H1285" s="27">
        <f>1/'I Disease Parameters'!$E$12</f>
        <v>0.05</v>
      </c>
      <c r="I1285" s="27">
        <f>'I Disease Parameters'!$E$9/'I Disease Parameters'!$E$14</f>
        <v>0</v>
      </c>
      <c r="J1285" s="82">
        <f t="shared" si="497"/>
        <v>2.9622548171950012</v>
      </c>
      <c r="K1285" s="60">
        <f t="shared" si="498"/>
        <v>0.96147505943347544</v>
      </c>
      <c r="L1285" s="30">
        <f t="shared" si="499"/>
        <v>0.98499999999999999</v>
      </c>
      <c r="M1285" s="27">
        <f>J1285/'I Disease Parameters'!$E$12</f>
        <v>0.14811274085975007</v>
      </c>
      <c r="N1285" s="27">
        <f>K1285/'I Disease Parameters'!$E$13</f>
        <v>4.8073752971673774E-2</v>
      </c>
      <c r="O1285" s="27">
        <f>L1285/'I Disease Parameters'!$E$13</f>
        <v>4.9250000000000002E-2</v>
      </c>
      <c r="P1285" s="27">
        <f>(1-L1285)/'I Disease Parameters'!$E$13</f>
        <v>7.5000000000000067E-4</v>
      </c>
      <c r="Q1285" s="19" t="str">
        <f t="shared" ref="Q1285:Q1348" si="503">IF($B1285&gt;$C$1,"",Q1284+p_0*$W1284+p_9*$U1284-p_1*$Q1284-p_2*$Q1284*($S1284/$W1284)-p_3*$Q1284*($T1284/$W1284))</f>
        <v/>
      </c>
      <c r="R1285" s="17" t="str">
        <f t="shared" ref="R1285:R1348" si="504">IF($B1285&gt;$C$1,"",R1284+p_2*$Q1284*($S1284/$W1284)+p_3*$Q1284*($T1284/$W1284) - p_1*$R1284- p_4*$R1284 - p_5*$R1284+AI1284)</f>
        <v/>
      </c>
      <c r="S1285" s="17" t="str">
        <f t="shared" ref="S1285:S1348" si="505">IF($B1285&gt;$C$1,"",S1284+p_4*$R1284-p_1*$S1284-p_6*$S1284+AJ1284)</f>
        <v/>
      </c>
      <c r="T1285" s="17" t="str">
        <f t="shared" ref="T1285:T1348" si="506">IF($B1285&gt;$C$1,"",T1284+p_5*$R1284-p_1*$T1284-p_7*$T1284-p_8*$T1284+AK1284)</f>
        <v/>
      </c>
      <c r="U1285" s="17" t="str">
        <f t="shared" ref="U1285:U1348" si="507">IF($B1285&gt;$C$1,"",U1284+p_7*$T1284+p_6*$S1284-p_1*$U1284-p_9*$U1284)</f>
        <v/>
      </c>
      <c r="V1285" s="17" t="str">
        <f t="shared" ref="V1285:V1348" si="508">IF($B1285&gt;$C$1,"",V1284+p_8*$T1284)</f>
        <v/>
      </c>
      <c r="W1285" s="17" t="str">
        <f t="shared" ref="W1285:W1348" si="509">IF($B1285&gt;$C$1,"",SUM($Q1285:$U1285))</f>
        <v/>
      </c>
      <c r="X1285" s="18" t="str">
        <f t="shared" si="500"/>
        <v/>
      </c>
      <c r="Y1285" s="17" t="str">
        <f t="shared" ref="Y1285:Y1348" si="510">IF($B1285&gt;$C$1,"",Q1285-Q1284)</f>
        <v/>
      </c>
      <c r="Z1285" s="17" t="str">
        <f t="shared" ref="Z1285:Z1348" si="511">IF($B1285&gt;$C$1,"",R1285-R1284)</f>
        <v/>
      </c>
      <c r="AA1285" s="17" t="str">
        <f t="shared" ref="AA1285:AA1348" si="512">IF($B1285&gt;$C$1,"",S1285-S1284)</f>
        <v/>
      </c>
      <c r="AB1285" s="17" t="str">
        <f t="shared" ref="AB1285:AB1348" si="513">IF($B1285&gt;$C$1,"",T1285-T1284)</f>
        <v/>
      </c>
      <c r="AC1285" s="17" t="str">
        <f t="shared" ref="AC1285:AC1348" si="514">IF($B1285&gt;$C$1,"",U1285-U1284)</f>
        <v/>
      </c>
      <c r="AD1285" s="18" t="str">
        <f t="shared" ref="AD1285:AD1348" si="515">IF($B1285&gt;$C$1,"",V1285-V1284)</f>
        <v/>
      </c>
      <c r="AE1285" s="19" t="str">
        <f>IF($B1285&gt;$C$1,"",p_2*$Q1284*($S1284/$W1284)+p_3*$Q1284*($T1284/$W1284))</f>
        <v/>
      </c>
      <c r="AF1285" s="17" t="str">
        <f>IF($B1285&gt;$C$1,"",p_4*$R1284)</f>
        <v/>
      </c>
      <c r="AG1285" s="17" t="str">
        <f>IF($B1285&gt;$C$1,"",p_5*$R1284)</f>
        <v/>
      </c>
      <c r="AH1285" s="18" t="str">
        <f t="shared" si="491"/>
        <v/>
      </c>
      <c r="AI1285" s="72"/>
      <c r="AJ1285" s="73"/>
      <c r="AK1285" s="73"/>
      <c r="AL1285" s="72"/>
      <c r="AM1285" s="73"/>
      <c r="AN1285" s="73">
        <f t="shared" si="492"/>
        <v>518</v>
      </c>
      <c r="AO1285" s="19" t="str">
        <f t="shared" ca="1" si="493"/>
        <v>-</v>
      </c>
      <c r="AP1285" s="17" t="str">
        <f t="shared" ca="1" si="494"/>
        <v>-</v>
      </c>
      <c r="AQ1285" s="17" t="str">
        <f t="shared" ca="1" si="495"/>
        <v>-</v>
      </c>
      <c r="AR1285" s="66" t="str">
        <f t="shared" ca="1" si="496"/>
        <v>-</v>
      </c>
    </row>
    <row r="1286" spans="1:44" s="1" customFormat="1" ht="12" x14ac:dyDescent="0.35">
      <c r="A1286" s="84"/>
      <c r="B1286" s="40" t="str">
        <f t="shared" si="501"/>
        <v/>
      </c>
      <c r="C1286" s="41" t="str">
        <f t="shared" si="502"/>
        <v/>
      </c>
      <c r="D1286" s="28">
        <f>'I Disease Parameters'!$E$6/(1000*365)</f>
        <v>2.4383561643835616E-5</v>
      </c>
      <c r="E1286" s="28">
        <f>'I Disease Parameters'!$E$7/(1000*365)</f>
        <v>1.3698630136986302E-5</v>
      </c>
      <c r="F1286" s="27">
        <f>(1-'I Disease Parameters'!$E$8)/'I Disease Parameters'!$E$10</f>
        <v>0.16200000000000001</v>
      </c>
      <c r="G1286" s="27">
        <f>'I Disease Parameters'!$E$8/'I Disease Parameters'!$E$11</f>
        <v>3.7999999999999999E-2</v>
      </c>
      <c r="H1286" s="27">
        <f>1/'I Disease Parameters'!$E$12</f>
        <v>0.05</v>
      </c>
      <c r="I1286" s="27">
        <f>'I Disease Parameters'!$E$9/'I Disease Parameters'!$E$14</f>
        <v>0</v>
      </c>
      <c r="J1286" s="82">
        <f t="shared" si="497"/>
        <v>2.9622548171950012</v>
      </c>
      <c r="K1286" s="60">
        <f t="shared" si="498"/>
        <v>0.96147505943347544</v>
      </c>
      <c r="L1286" s="30">
        <f t="shared" si="499"/>
        <v>0.98499999999999999</v>
      </c>
      <c r="M1286" s="27">
        <f>J1286/'I Disease Parameters'!$E$12</f>
        <v>0.14811274085975007</v>
      </c>
      <c r="N1286" s="27">
        <f>K1286/'I Disease Parameters'!$E$13</f>
        <v>4.8073752971673774E-2</v>
      </c>
      <c r="O1286" s="27">
        <f>L1286/'I Disease Parameters'!$E$13</f>
        <v>4.9250000000000002E-2</v>
      </c>
      <c r="P1286" s="27">
        <f>(1-L1286)/'I Disease Parameters'!$E$13</f>
        <v>7.5000000000000067E-4</v>
      </c>
      <c r="Q1286" s="19" t="str">
        <f t="shared" si="503"/>
        <v/>
      </c>
      <c r="R1286" s="17" t="str">
        <f t="shared" si="504"/>
        <v/>
      </c>
      <c r="S1286" s="17" t="str">
        <f t="shared" si="505"/>
        <v/>
      </c>
      <c r="T1286" s="17" t="str">
        <f t="shared" si="506"/>
        <v/>
      </c>
      <c r="U1286" s="17" t="str">
        <f t="shared" si="507"/>
        <v/>
      </c>
      <c r="V1286" s="17" t="str">
        <f t="shared" si="508"/>
        <v/>
      </c>
      <c r="W1286" s="17" t="str">
        <f t="shared" si="509"/>
        <v/>
      </c>
      <c r="X1286" s="18" t="str">
        <f t="shared" si="500"/>
        <v/>
      </c>
      <c r="Y1286" s="17" t="str">
        <f t="shared" si="510"/>
        <v/>
      </c>
      <c r="Z1286" s="17" t="str">
        <f t="shared" si="511"/>
        <v/>
      </c>
      <c r="AA1286" s="17" t="str">
        <f t="shared" si="512"/>
        <v/>
      </c>
      <c r="AB1286" s="17" t="str">
        <f t="shared" si="513"/>
        <v/>
      </c>
      <c r="AC1286" s="17" t="str">
        <f t="shared" si="514"/>
        <v/>
      </c>
      <c r="AD1286" s="18" t="str">
        <f t="shared" si="515"/>
        <v/>
      </c>
      <c r="AE1286" s="19" t="str">
        <f>IF($B1286&gt;$C$1,"",p_2*$Q1285*($S1285/$W1285)+p_3*$Q1285*($T1285/$W1285))</f>
        <v/>
      </c>
      <c r="AF1286" s="17" t="str">
        <f>IF($B1286&gt;$C$1,"",p_4*$R1285)</f>
        <v/>
      </c>
      <c r="AG1286" s="17" t="str">
        <f>IF($B1286&gt;$C$1,"",p_5*$R1285)</f>
        <v/>
      </c>
      <c r="AH1286" s="18" t="str">
        <f t="shared" ref="AH1286:AH1349" si="516">IF($B1286&gt;$C$1,"",AG1286+AF1286)</f>
        <v/>
      </c>
      <c r="AI1286" s="72"/>
      <c r="AJ1286" s="73"/>
      <c r="AK1286" s="73"/>
      <c r="AL1286" s="72"/>
      <c r="AM1286" s="73"/>
      <c r="AN1286" s="73">
        <f t="shared" ref="AN1286:AN1349" si="517">AM1286+AN1285</f>
        <v>518</v>
      </c>
      <c r="AO1286" s="19" t="str">
        <f t="shared" ref="AO1286:AO1349" ca="1" si="518">IF($C1286&gt;=TODAY(),"-",(AL1286-AD1286)^2)</f>
        <v>-</v>
      </c>
      <c r="AP1286" s="17" t="str">
        <f t="shared" ref="AP1286:AP1349" ca="1" si="519">IF($C1286&gt;=TODAY(),"-",(AM1286-AH1286)^2)</f>
        <v>-</v>
      </c>
      <c r="AQ1286" s="17" t="str">
        <f t="shared" ref="AQ1286:AQ1349" ca="1" si="520">IF($C1286&gt;=TODAY(),"-",AO1286*$AO$2+AP1286*$AP$2)</f>
        <v>-</v>
      </c>
      <c r="AR1286" s="66" t="str">
        <f t="shared" ref="AR1286:AR1349" ca="1" si="521">IF($C1286&gt;=TODAY(),"-",($AR$2)^((TODAY()-C1286-1)))</f>
        <v>-</v>
      </c>
    </row>
    <row r="1287" spans="1:44" s="1" customFormat="1" ht="12" x14ac:dyDescent="0.35">
      <c r="A1287" s="84"/>
      <c r="B1287" s="40" t="str">
        <f t="shared" si="501"/>
        <v/>
      </c>
      <c r="C1287" s="41" t="str">
        <f t="shared" si="502"/>
        <v/>
      </c>
      <c r="D1287" s="28">
        <f>'I Disease Parameters'!$E$6/(1000*365)</f>
        <v>2.4383561643835616E-5</v>
      </c>
      <c r="E1287" s="28">
        <f>'I Disease Parameters'!$E$7/(1000*365)</f>
        <v>1.3698630136986302E-5</v>
      </c>
      <c r="F1287" s="27">
        <f>(1-'I Disease Parameters'!$E$8)/'I Disease Parameters'!$E$10</f>
        <v>0.16200000000000001</v>
      </c>
      <c r="G1287" s="27">
        <f>'I Disease Parameters'!$E$8/'I Disease Parameters'!$E$11</f>
        <v>3.7999999999999999E-2</v>
      </c>
      <c r="H1287" s="27">
        <f>1/'I Disease Parameters'!$E$12</f>
        <v>0.05</v>
      </c>
      <c r="I1287" s="27">
        <f>'I Disease Parameters'!$E$9/'I Disease Parameters'!$E$14</f>
        <v>0</v>
      </c>
      <c r="J1287" s="82">
        <f t="shared" ref="J1287:J1350" si="522">J1286</f>
        <v>2.9622548171950012</v>
      </c>
      <c r="K1287" s="60">
        <f t="shared" ref="K1287:K1350" si="523">K1286</f>
        <v>0.96147505943347544</v>
      </c>
      <c r="L1287" s="30">
        <f t="shared" ref="L1287:L1350" si="524">L1286</f>
        <v>0.98499999999999999</v>
      </c>
      <c r="M1287" s="27">
        <f>J1287/'I Disease Parameters'!$E$12</f>
        <v>0.14811274085975007</v>
      </c>
      <c r="N1287" s="27">
        <f>K1287/'I Disease Parameters'!$E$13</f>
        <v>4.8073752971673774E-2</v>
      </c>
      <c r="O1287" s="27">
        <f>L1287/'I Disease Parameters'!$E$13</f>
        <v>4.9250000000000002E-2</v>
      </c>
      <c r="P1287" s="27">
        <f>(1-L1287)/'I Disease Parameters'!$E$13</f>
        <v>7.5000000000000067E-4</v>
      </c>
      <c r="Q1287" s="19" t="str">
        <f t="shared" si="503"/>
        <v/>
      </c>
      <c r="R1287" s="17" t="str">
        <f t="shared" si="504"/>
        <v/>
      </c>
      <c r="S1287" s="17" t="str">
        <f t="shared" si="505"/>
        <v/>
      </c>
      <c r="T1287" s="17" t="str">
        <f t="shared" si="506"/>
        <v/>
      </c>
      <c r="U1287" s="17" t="str">
        <f t="shared" si="507"/>
        <v/>
      </c>
      <c r="V1287" s="17" t="str">
        <f t="shared" si="508"/>
        <v/>
      </c>
      <c r="W1287" s="17" t="str">
        <f t="shared" si="509"/>
        <v/>
      </c>
      <c r="X1287" s="18" t="str">
        <f t="shared" si="500"/>
        <v/>
      </c>
      <c r="Y1287" s="17" t="str">
        <f t="shared" si="510"/>
        <v/>
      </c>
      <c r="Z1287" s="17" t="str">
        <f t="shared" si="511"/>
        <v/>
      </c>
      <c r="AA1287" s="17" t="str">
        <f t="shared" si="512"/>
        <v/>
      </c>
      <c r="AB1287" s="17" t="str">
        <f t="shared" si="513"/>
        <v/>
      </c>
      <c r="AC1287" s="17" t="str">
        <f t="shared" si="514"/>
        <v/>
      </c>
      <c r="AD1287" s="18" t="str">
        <f t="shared" si="515"/>
        <v/>
      </c>
      <c r="AE1287" s="19" t="str">
        <f>IF($B1287&gt;$C$1,"",p_2*$Q1286*($S1286/$W1286)+p_3*$Q1286*($T1286/$W1286))</f>
        <v/>
      </c>
      <c r="AF1287" s="17" t="str">
        <f>IF($B1287&gt;$C$1,"",p_4*$R1286)</f>
        <v/>
      </c>
      <c r="AG1287" s="17" t="str">
        <f>IF($B1287&gt;$C$1,"",p_5*$R1286)</f>
        <v/>
      </c>
      <c r="AH1287" s="18" t="str">
        <f t="shared" si="516"/>
        <v/>
      </c>
      <c r="AI1287" s="72"/>
      <c r="AJ1287" s="73"/>
      <c r="AK1287" s="73"/>
      <c r="AL1287" s="72"/>
      <c r="AM1287" s="73"/>
      <c r="AN1287" s="73">
        <f t="shared" si="517"/>
        <v>518</v>
      </c>
      <c r="AO1287" s="19" t="str">
        <f t="shared" ca="1" si="518"/>
        <v>-</v>
      </c>
      <c r="AP1287" s="17" t="str">
        <f t="shared" ca="1" si="519"/>
        <v>-</v>
      </c>
      <c r="AQ1287" s="17" t="str">
        <f t="shared" ca="1" si="520"/>
        <v>-</v>
      </c>
      <c r="AR1287" s="66" t="str">
        <f t="shared" ca="1" si="521"/>
        <v>-</v>
      </c>
    </row>
    <row r="1288" spans="1:44" s="1" customFormat="1" ht="12" x14ac:dyDescent="0.35">
      <c r="A1288" s="84"/>
      <c r="B1288" s="40" t="str">
        <f t="shared" si="501"/>
        <v/>
      </c>
      <c r="C1288" s="41" t="str">
        <f t="shared" si="502"/>
        <v/>
      </c>
      <c r="D1288" s="28">
        <f>'I Disease Parameters'!$E$6/(1000*365)</f>
        <v>2.4383561643835616E-5</v>
      </c>
      <c r="E1288" s="28">
        <f>'I Disease Parameters'!$E$7/(1000*365)</f>
        <v>1.3698630136986302E-5</v>
      </c>
      <c r="F1288" s="27">
        <f>(1-'I Disease Parameters'!$E$8)/'I Disease Parameters'!$E$10</f>
        <v>0.16200000000000001</v>
      </c>
      <c r="G1288" s="27">
        <f>'I Disease Parameters'!$E$8/'I Disease Parameters'!$E$11</f>
        <v>3.7999999999999999E-2</v>
      </c>
      <c r="H1288" s="27">
        <f>1/'I Disease Parameters'!$E$12</f>
        <v>0.05</v>
      </c>
      <c r="I1288" s="27">
        <f>'I Disease Parameters'!$E$9/'I Disease Parameters'!$E$14</f>
        <v>0</v>
      </c>
      <c r="J1288" s="82">
        <f t="shared" si="522"/>
        <v>2.9622548171950012</v>
      </c>
      <c r="K1288" s="60">
        <f t="shared" si="523"/>
        <v>0.96147505943347544</v>
      </c>
      <c r="L1288" s="30">
        <f t="shared" si="524"/>
        <v>0.98499999999999999</v>
      </c>
      <c r="M1288" s="27">
        <f>J1288/'I Disease Parameters'!$E$12</f>
        <v>0.14811274085975007</v>
      </c>
      <c r="N1288" s="27">
        <f>K1288/'I Disease Parameters'!$E$13</f>
        <v>4.8073752971673774E-2</v>
      </c>
      <c r="O1288" s="27">
        <f>L1288/'I Disease Parameters'!$E$13</f>
        <v>4.9250000000000002E-2</v>
      </c>
      <c r="P1288" s="27">
        <f>(1-L1288)/'I Disease Parameters'!$E$13</f>
        <v>7.5000000000000067E-4</v>
      </c>
      <c r="Q1288" s="19" t="str">
        <f t="shared" si="503"/>
        <v/>
      </c>
      <c r="R1288" s="17" t="str">
        <f t="shared" si="504"/>
        <v/>
      </c>
      <c r="S1288" s="17" t="str">
        <f t="shared" si="505"/>
        <v/>
      </c>
      <c r="T1288" s="17" t="str">
        <f t="shared" si="506"/>
        <v/>
      </c>
      <c r="U1288" s="17" t="str">
        <f t="shared" si="507"/>
        <v/>
      </c>
      <c r="V1288" s="17" t="str">
        <f t="shared" si="508"/>
        <v/>
      </c>
      <c r="W1288" s="17" t="str">
        <f t="shared" si="509"/>
        <v/>
      </c>
      <c r="X1288" s="18" t="str">
        <f t="shared" si="500"/>
        <v/>
      </c>
      <c r="Y1288" s="17" t="str">
        <f t="shared" si="510"/>
        <v/>
      </c>
      <c r="Z1288" s="17" t="str">
        <f t="shared" si="511"/>
        <v/>
      </c>
      <c r="AA1288" s="17" t="str">
        <f t="shared" si="512"/>
        <v/>
      </c>
      <c r="AB1288" s="17" t="str">
        <f t="shared" si="513"/>
        <v/>
      </c>
      <c r="AC1288" s="17" t="str">
        <f t="shared" si="514"/>
        <v/>
      </c>
      <c r="AD1288" s="18" t="str">
        <f t="shared" si="515"/>
        <v/>
      </c>
      <c r="AE1288" s="19" t="str">
        <f>IF($B1288&gt;$C$1,"",p_2*$Q1287*($S1287/$W1287)+p_3*$Q1287*($T1287/$W1287))</f>
        <v/>
      </c>
      <c r="AF1288" s="17" t="str">
        <f>IF($B1288&gt;$C$1,"",p_4*$R1287)</f>
        <v/>
      </c>
      <c r="AG1288" s="17" t="str">
        <f>IF($B1288&gt;$C$1,"",p_5*$R1287)</f>
        <v/>
      </c>
      <c r="AH1288" s="18" t="str">
        <f t="shared" si="516"/>
        <v/>
      </c>
      <c r="AI1288" s="72"/>
      <c r="AJ1288" s="73"/>
      <c r="AK1288" s="73"/>
      <c r="AL1288" s="72"/>
      <c r="AM1288" s="73"/>
      <c r="AN1288" s="73">
        <f t="shared" si="517"/>
        <v>518</v>
      </c>
      <c r="AO1288" s="19" t="str">
        <f t="shared" ca="1" si="518"/>
        <v>-</v>
      </c>
      <c r="AP1288" s="17" t="str">
        <f t="shared" ca="1" si="519"/>
        <v>-</v>
      </c>
      <c r="AQ1288" s="17" t="str">
        <f t="shared" ca="1" si="520"/>
        <v>-</v>
      </c>
      <c r="AR1288" s="66" t="str">
        <f t="shared" ca="1" si="521"/>
        <v>-</v>
      </c>
    </row>
    <row r="1289" spans="1:44" s="1" customFormat="1" ht="12" x14ac:dyDescent="0.35">
      <c r="A1289" s="84"/>
      <c r="B1289" s="40" t="str">
        <f t="shared" si="501"/>
        <v/>
      </c>
      <c r="C1289" s="41" t="str">
        <f t="shared" si="502"/>
        <v/>
      </c>
      <c r="D1289" s="28">
        <f>'I Disease Parameters'!$E$6/(1000*365)</f>
        <v>2.4383561643835616E-5</v>
      </c>
      <c r="E1289" s="28">
        <f>'I Disease Parameters'!$E$7/(1000*365)</f>
        <v>1.3698630136986302E-5</v>
      </c>
      <c r="F1289" s="27">
        <f>(1-'I Disease Parameters'!$E$8)/'I Disease Parameters'!$E$10</f>
        <v>0.16200000000000001</v>
      </c>
      <c r="G1289" s="27">
        <f>'I Disease Parameters'!$E$8/'I Disease Parameters'!$E$11</f>
        <v>3.7999999999999999E-2</v>
      </c>
      <c r="H1289" s="27">
        <f>1/'I Disease Parameters'!$E$12</f>
        <v>0.05</v>
      </c>
      <c r="I1289" s="27">
        <f>'I Disease Parameters'!$E$9/'I Disease Parameters'!$E$14</f>
        <v>0</v>
      </c>
      <c r="J1289" s="82">
        <f t="shared" si="522"/>
        <v>2.9622548171950012</v>
      </c>
      <c r="K1289" s="60">
        <f t="shared" si="523"/>
        <v>0.96147505943347544</v>
      </c>
      <c r="L1289" s="30">
        <f t="shared" si="524"/>
        <v>0.98499999999999999</v>
      </c>
      <c r="M1289" s="27">
        <f>J1289/'I Disease Parameters'!$E$12</f>
        <v>0.14811274085975007</v>
      </c>
      <c r="N1289" s="27">
        <f>K1289/'I Disease Parameters'!$E$13</f>
        <v>4.8073752971673774E-2</v>
      </c>
      <c r="O1289" s="27">
        <f>L1289/'I Disease Parameters'!$E$13</f>
        <v>4.9250000000000002E-2</v>
      </c>
      <c r="P1289" s="27">
        <f>(1-L1289)/'I Disease Parameters'!$E$13</f>
        <v>7.5000000000000067E-4</v>
      </c>
      <c r="Q1289" s="19" t="str">
        <f t="shared" si="503"/>
        <v/>
      </c>
      <c r="R1289" s="17" t="str">
        <f t="shared" si="504"/>
        <v/>
      </c>
      <c r="S1289" s="17" t="str">
        <f t="shared" si="505"/>
        <v/>
      </c>
      <c r="T1289" s="17" t="str">
        <f t="shared" si="506"/>
        <v/>
      </c>
      <c r="U1289" s="17" t="str">
        <f t="shared" si="507"/>
        <v/>
      </c>
      <c r="V1289" s="17" t="str">
        <f t="shared" si="508"/>
        <v/>
      </c>
      <c r="W1289" s="17" t="str">
        <f t="shared" si="509"/>
        <v/>
      </c>
      <c r="X1289" s="18" t="str">
        <f t="shared" si="500"/>
        <v/>
      </c>
      <c r="Y1289" s="17" t="str">
        <f t="shared" si="510"/>
        <v/>
      </c>
      <c r="Z1289" s="17" t="str">
        <f t="shared" si="511"/>
        <v/>
      </c>
      <c r="AA1289" s="17" t="str">
        <f t="shared" si="512"/>
        <v/>
      </c>
      <c r="AB1289" s="17" t="str">
        <f t="shared" si="513"/>
        <v/>
      </c>
      <c r="AC1289" s="17" t="str">
        <f t="shared" si="514"/>
        <v/>
      </c>
      <c r="AD1289" s="18" t="str">
        <f t="shared" si="515"/>
        <v/>
      </c>
      <c r="AE1289" s="19" t="str">
        <f>IF($B1289&gt;$C$1,"",p_2*$Q1288*($S1288/$W1288)+p_3*$Q1288*($T1288/$W1288))</f>
        <v/>
      </c>
      <c r="AF1289" s="17" t="str">
        <f>IF($B1289&gt;$C$1,"",p_4*$R1288)</f>
        <v/>
      </c>
      <c r="AG1289" s="17" t="str">
        <f>IF($B1289&gt;$C$1,"",p_5*$R1288)</f>
        <v/>
      </c>
      <c r="AH1289" s="18" t="str">
        <f t="shared" si="516"/>
        <v/>
      </c>
      <c r="AI1289" s="72"/>
      <c r="AJ1289" s="73"/>
      <c r="AK1289" s="73"/>
      <c r="AL1289" s="72"/>
      <c r="AM1289" s="73"/>
      <c r="AN1289" s="73">
        <f t="shared" si="517"/>
        <v>518</v>
      </c>
      <c r="AO1289" s="19" t="str">
        <f t="shared" ca="1" si="518"/>
        <v>-</v>
      </c>
      <c r="AP1289" s="17" t="str">
        <f t="shared" ca="1" si="519"/>
        <v>-</v>
      </c>
      <c r="AQ1289" s="17" t="str">
        <f t="shared" ca="1" si="520"/>
        <v>-</v>
      </c>
      <c r="AR1289" s="66" t="str">
        <f t="shared" ca="1" si="521"/>
        <v>-</v>
      </c>
    </row>
    <row r="1290" spans="1:44" s="1" customFormat="1" ht="12" x14ac:dyDescent="0.35">
      <c r="A1290" s="84"/>
      <c r="B1290" s="40" t="str">
        <f t="shared" si="501"/>
        <v/>
      </c>
      <c r="C1290" s="41" t="str">
        <f t="shared" si="502"/>
        <v/>
      </c>
      <c r="D1290" s="28">
        <f>'I Disease Parameters'!$E$6/(1000*365)</f>
        <v>2.4383561643835616E-5</v>
      </c>
      <c r="E1290" s="28">
        <f>'I Disease Parameters'!$E$7/(1000*365)</f>
        <v>1.3698630136986302E-5</v>
      </c>
      <c r="F1290" s="27">
        <f>(1-'I Disease Parameters'!$E$8)/'I Disease Parameters'!$E$10</f>
        <v>0.16200000000000001</v>
      </c>
      <c r="G1290" s="27">
        <f>'I Disease Parameters'!$E$8/'I Disease Parameters'!$E$11</f>
        <v>3.7999999999999999E-2</v>
      </c>
      <c r="H1290" s="27">
        <f>1/'I Disease Parameters'!$E$12</f>
        <v>0.05</v>
      </c>
      <c r="I1290" s="27">
        <f>'I Disease Parameters'!$E$9/'I Disease Parameters'!$E$14</f>
        <v>0</v>
      </c>
      <c r="J1290" s="82">
        <f t="shared" si="522"/>
        <v>2.9622548171950012</v>
      </c>
      <c r="K1290" s="60">
        <f t="shared" si="523"/>
        <v>0.96147505943347544</v>
      </c>
      <c r="L1290" s="30">
        <f t="shared" si="524"/>
        <v>0.98499999999999999</v>
      </c>
      <c r="M1290" s="27">
        <f>J1290/'I Disease Parameters'!$E$12</f>
        <v>0.14811274085975007</v>
      </c>
      <c r="N1290" s="27">
        <f>K1290/'I Disease Parameters'!$E$13</f>
        <v>4.8073752971673774E-2</v>
      </c>
      <c r="O1290" s="27">
        <f>L1290/'I Disease Parameters'!$E$13</f>
        <v>4.9250000000000002E-2</v>
      </c>
      <c r="P1290" s="27">
        <f>(1-L1290)/'I Disease Parameters'!$E$13</f>
        <v>7.5000000000000067E-4</v>
      </c>
      <c r="Q1290" s="19" t="str">
        <f t="shared" si="503"/>
        <v/>
      </c>
      <c r="R1290" s="17" t="str">
        <f t="shared" si="504"/>
        <v/>
      </c>
      <c r="S1290" s="17" t="str">
        <f t="shared" si="505"/>
        <v/>
      </c>
      <c r="T1290" s="17" t="str">
        <f t="shared" si="506"/>
        <v/>
      </c>
      <c r="U1290" s="17" t="str">
        <f t="shared" si="507"/>
        <v/>
      </c>
      <c r="V1290" s="17" t="str">
        <f t="shared" si="508"/>
        <v/>
      </c>
      <c r="W1290" s="17" t="str">
        <f t="shared" si="509"/>
        <v/>
      </c>
      <c r="X1290" s="18" t="str">
        <f t="shared" si="500"/>
        <v/>
      </c>
      <c r="Y1290" s="17" t="str">
        <f t="shared" si="510"/>
        <v/>
      </c>
      <c r="Z1290" s="17" t="str">
        <f t="shared" si="511"/>
        <v/>
      </c>
      <c r="AA1290" s="17" t="str">
        <f t="shared" si="512"/>
        <v/>
      </c>
      <c r="AB1290" s="17" t="str">
        <f t="shared" si="513"/>
        <v/>
      </c>
      <c r="AC1290" s="17" t="str">
        <f t="shared" si="514"/>
        <v/>
      </c>
      <c r="AD1290" s="18" t="str">
        <f t="shared" si="515"/>
        <v/>
      </c>
      <c r="AE1290" s="19" t="str">
        <f>IF($B1290&gt;$C$1,"",p_2*$Q1289*($S1289/$W1289)+p_3*$Q1289*($T1289/$W1289))</f>
        <v/>
      </c>
      <c r="AF1290" s="17" t="str">
        <f>IF($B1290&gt;$C$1,"",p_4*$R1289)</f>
        <v/>
      </c>
      <c r="AG1290" s="17" t="str">
        <f>IF($B1290&gt;$C$1,"",p_5*$R1289)</f>
        <v/>
      </c>
      <c r="AH1290" s="18" t="str">
        <f t="shared" si="516"/>
        <v/>
      </c>
      <c r="AI1290" s="72"/>
      <c r="AJ1290" s="73"/>
      <c r="AK1290" s="73"/>
      <c r="AL1290" s="72"/>
      <c r="AM1290" s="73"/>
      <c r="AN1290" s="73">
        <f t="shared" si="517"/>
        <v>518</v>
      </c>
      <c r="AO1290" s="19" t="str">
        <f t="shared" ca="1" si="518"/>
        <v>-</v>
      </c>
      <c r="AP1290" s="17" t="str">
        <f t="shared" ca="1" si="519"/>
        <v>-</v>
      </c>
      <c r="AQ1290" s="17" t="str">
        <f t="shared" ca="1" si="520"/>
        <v>-</v>
      </c>
      <c r="AR1290" s="66" t="str">
        <f t="shared" ca="1" si="521"/>
        <v>-</v>
      </c>
    </row>
    <row r="1291" spans="1:44" s="1" customFormat="1" ht="12" x14ac:dyDescent="0.35">
      <c r="A1291" s="84"/>
      <c r="B1291" s="40" t="str">
        <f t="shared" si="501"/>
        <v/>
      </c>
      <c r="C1291" s="41" t="str">
        <f t="shared" si="502"/>
        <v/>
      </c>
      <c r="D1291" s="28">
        <f>'I Disease Parameters'!$E$6/(1000*365)</f>
        <v>2.4383561643835616E-5</v>
      </c>
      <c r="E1291" s="28">
        <f>'I Disease Parameters'!$E$7/(1000*365)</f>
        <v>1.3698630136986302E-5</v>
      </c>
      <c r="F1291" s="27">
        <f>(1-'I Disease Parameters'!$E$8)/'I Disease Parameters'!$E$10</f>
        <v>0.16200000000000001</v>
      </c>
      <c r="G1291" s="27">
        <f>'I Disease Parameters'!$E$8/'I Disease Parameters'!$E$11</f>
        <v>3.7999999999999999E-2</v>
      </c>
      <c r="H1291" s="27">
        <f>1/'I Disease Parameters'!$E$12</f>
        <v>0.05</v>
      </c>
      <c r="I1291" s="27">
        <f>'I Disease Parameters'!$E$9/'I Disease Parameters'!$E$14</f>
        <v>0</v>
      </c>
      <c r="J1291" s="82">
        <f t="shared" si="522"/>
        <v>2.9622548171950012</v>
      </c>
      <c r="K1291" s="60">
        <f t="shared" si="523"/>
        <v>0.96147505943347544</v>
      </c>
      <c r="L1291" s="30">
        <f t="shared" si="524"/>
        <v>0.98499999999999999</v>
      </c>
      <c r="M1291" s="27">
        <f>J1291/'I Disease Parameters'!$E$12</f>
        <v>0.14811274085975007</v>
      </c>
      <c r="N1291" s="27">
        <f>K1291/'I Disease Parameters'!$E$13</f>
        <v>4.8073752971673774E-2</v>
      </c>
      <c r="O1291" s="27">
        <f>L1291/'I Disease Parameters'!$E$13</f>
        <v>4.9250000000000002E-2</v>
      </c>
      <c r="P1291" s="27">
        <f>(1-L1291)/'I Disease Parameters'!$E$13</f>
        <v>7.5000000000000067E-4</v>
      </c>
      <c r="Q1291" s="19" t="str">
        <f t="shared" si="503"/>
        <v/>
      </c>
      <c r="R1291" s="17" t="str">
        <f t="shared" si="504"/>
        <v/>
      </c>
      <c r="S1291" s="17" t="str">
        <f t="shared" si="505"/>
        <v/>
      </c>
      <c r="T1291" s="17" t="str">
        <f t="shared" si="506"/>
        <v/>
      </c>
      <c r="U1291" s="17" t="str">
        <f t="shared" si="507"/>
        <v/>
      </c>
      <c r="V1291" s="17" t="str">
        <f t="shared" si="508"/>
        <v/>
      </c>
      <c r="W1291" s="17" t="str">
        <f t="shared" si="509"/>
        <v/>
      </c>
      <c r="X1291" s="18" t="str">
        <f t="shared" si="500"/>
        <v/>
      </c>
      <c r="Y1291" s="17" t="str">
        <f t="shared" si="510"/>
        <v/>
      </c>
      <c r="Z1291" s="17" t="str">
        <f t="shared" si="511"/>
        <v/>
      </c>
      <c r="AA1291" s="17" t="str">
        <f t="shared" si="512"/>
        <v/>
      </c>
      <c r="AB1291" s="17" t="str">
        <f t="shared" si="513"/>
        <v/>
      </c>
      <c r="AC1291" s="17" t="str">
        <f t="shared" si="514"/>
        <v/>
      </c>
      <c r="AD1291" s="18" t="str">
        <f t="shared" si="515"/>
        <v/>
      </c>
      <c r="AE1291" s="19" t="str">
        <f>IF($B1291&gt;$C$1,"",p_2*$Q1290*($S1290/$W1290)+p_3*$Q1290*($T1290/$W1290))</f>
        <v/>
      </c>
      <c r="AF1291" s="17" t="str">
        <f>IF($B1291&gt;$C$1,"",p_4*$R1290)</f>
        <v/>
      </c>
      <c r="AG1291" s="17" t="str">
        <f>IF($B1291&gt;$C$1,"",p_5*$R1290)</f>
        <v/>
      </c>
      <c r="AH1291" s="18" t="str">
        <f t="shared" si="516"/>
        <v/>
      </c>
      <c r="AI1291" s="72"/>
      <c r="AJ1291" s="73"/>
      <c r="AK1291" s="73"/>
      <c r="AL1291" s="72"/>
      <c r="AM1291" s="73"/>
      <c r="AN1291" s="73">
        <f t="shared" si="517"/>
        <v>518</v>
      </c>
      <c r="AO1291" s="19" t="str">
        <f t="shared" ca="1" si="518"/>
        <v>-</v>
      </c>
      <c r="AP1291" s="17" t="str">
        <f t="shared" ca="1" si="519"/>
        <v>-</v>
      </c>
      <c r="AQ1291" s="17" t="str">
        <f t="shared" ca="1" si="520"/>
        <v>-</v>
      </c>
      <c r="AR1291" s="66" t="str">
        <f t="shared" ca="1" si="521"/>
        <v>-</v>
      </c>
    </row>
    <row r="1292" spans="1:44" s="1" customFormat="1" ht="12" x14ac:dyDescent="0.35">
      <c r="A1292" s="84"/>
      <c r="B1292" s="40" t="str">
        <f t="shared" si="501"/>
        <v/>
      </c>
      <c r="C1292" s="41" t="str">
        <f t="shared" si="502"/>
        <v/>
      </c>
      <c r="D1292" s="28">
        <f>'I Disease Parameters'!$E$6/(1000*365)</f>
        <v>2.4383561643835616E-5</v>
      </c>
      <c r="E1292" s="28">
        <f>'I Disease Parameters'!$E$7/(1000*365)</f>
        <v>1.3698630136986302E-5</v>
      </c>
      <c r="F1292" s="27">
        <f>(1-'I Disease Parameters'!$E$8)/'I Disease Parameters'!$E$10</f>
        <v>0.16200000000000001</v>
      </c>
      <c r="G1292" s="27">
        <f>'I Disease Parameters'!$E$8/'I Disease Parameters'!$E$11</f>
        <v>3.7999999999999999E-2</v>
      </c>
      <c r="H1292" s="27">
        <f>1/'I Disease Parameters'!$E$12</f>
        <v>0.05</v>
      </c>
      <c r="I1292" s="27">
        <f>'I Disease Parameters'!$E$9/'I Disease Parameters'!$E$14</f>
        <v>0</v>
      </c>
      <c r="J1292" s="82">
        <f t="shared" si="522"/>
        <v>2.9622548171950012</v>
      </c>
      <c r="K1292" s="60">
        <f t="shared" si="523"/>
        <v>0.96147505943347544</v>
      </c>
      <c r="L1292" s="30">
        <f t="shared" si="524"/>
        <v>0.98499999999999999</v>
      </c>
      <c r="M1292" s="27">
        <f>J1292/'I Disease Parameters'!$E$12</f>
        <v>0.14811274085975007</v>
      </c>
      <c r="N1292" s="27">
        <f>K1292/'I Disease Parameters'!$E$13</f>
        <v>4.8073752971673774E-2</v>
      </c>
      <c r="O1292" s="27">
        <f>L1292/'I Disease Parameters'!$E$13</f>
        <v>4.9250000000000002E-2</v>
      </c>
      <c r="P1292" s="27">
        <f>(1-L1292)/'I Disease Parameters'!$E$13</f>
        <v>7.5000000000000067E-4</v>
      </c>
      <c r="Q1292" s="19" t="str">
        <f t="shared" si="503"/>
        <v/>
      </c>
      <c r="R1292" s="17" t="str">
        <f t="shared" si="504"/>
        <v/>
      </c>
      <c r="S1292" s="17" t="str">
        <f t="shared" si="505"/>
        <v/>
      </c>
      <c r="T1292" s="17" t="str">
        <f t="shared" si="506"/>
        <v/>
      </c>
      <c r="U1292" s="17" t="str">
        <f t="shared" si="507"/>
        <v/>
      </c>
      <c r="V1292" s="17" t="str">
        <f t="shared" si="508"/>
        <v/>
      </c>
      <c r="W1292" s="17" t="str">
        <f t="shared" si="509"/>
        <v/>
      </c>
      <c r="X1292" s="18" t="str">
        <f t="shared" si="500"/>
        <v/>
      </c>
      <c r="Y1292" s="17" t="str">
        <f t="shared" si="510"/>
        <v/>
      </c>
      <c r="Z1292" s="17" t="str">
        <f t="shared" si="511"/>
        <v/>
      </c>
      <c r="AA1292" s="17" t="str">
        <f t="shared" si="512"/>
        <v/>
      </c>
      <c r="AB1292" s="17" t="str">
        <f t="shared" si="513"/>
        <v/>
      </c>
      <c r="AC1292" s="17" t="str">
        <f t="shared" si="514"/>
        <v/>
      </c>
      <c r="AD1292" s="18" t="str">
        <f t="shared" si="515"/>
        <v/>
      </c>
      <c r="AE1292" s="19" t="str">
        <f>IF($B1292&gt;$C$1,"",p_2*$Q1291*($S1291/$W1291)+p_3*$Q1291*($T1291/$W1291))</f>
        <v/>
      </c>
      <c r="AF1292" s="17" t="str">
        <f>IF($B1292&gt;$C$1,"",p_4*$R1291)</f>
        <v/>
      </c>
      <c r="AG1292" s="17" t="str">
        <f>IF($B1292&gt;$C$1,"",p_5*$R1291)</f>
        <v/>
      </c>
      <c r="AH1292" s="18" t="str">
        <f t="shared" si="516"/>
        <v/>
      </c>
      <c r="AI1292" s="72"/>
      <c r="AJ1292" s="73"/>
      <c r="AK1292" s="73"/>
      <c r="AL1292" s="72"/>
      <c r="AM1292" s="73"/>
      <c r="AN1292" s="73">
        <f t="shared" si="517"/>
        <v>518</v>
      </c>
      <c r="AO1292" s="19" t="str">
        <f t="shared" ca="1" si="518"/>
        <v>-</v>
      </c>
      <c r="AP1292" s="17" t="str">
        <f t="shared" ca="1" si="519"/>
        <v>-</v>
      </c>
      <c r="AQ1292" s="17" t="str">
        <f t="shared" ca="1" si="520"/>
        <v>-</v>
      </c>
      <c r="AR1292" s="66" t="str">
        <f t="shared" ca="1" si="521"/>
        <v>-</v>
      </c>
    </row>
    <row r="1293" spans="1:44" s="1" customFormat="1" ht="12" x14ac:dyDescent="0.35">
      <c r="A1293" s="84"/>
      <c r="B1293" s="40" t="str">
        <f t="shared" si="501"/>
        <v/>
      </c>
      <c r="C1293" s="41" t="str">
        <f t="shared" si="502"/>
        <v/>
      </c>
      <c r="D1293" s="28">
        <f>'I Disease Parameters'!$E$6/(1000*365)</f>
        <v>2.4383561643835616E-5</v>
      </c>
      <c r="E1293" s="28">
        <f>'I Disease Parameters'!$E$7/(1000*365)</f>
        <v>1.3698630136986302E-5</v>
      </c>
      <c r="F1293" s="27">
        <f>(1-'I Disease Parameters'!$E$8)/'I Disease Parameters'!$E$10</f>
        <v>0.16200000000000001</v>
      </c>
      <c r="G1293" s="27">
        <f>'I Disease Parameters'!$E$8/'I Disease Parameters'!$E$11</f>
        <v>3.7999999999999999E-2</v>
      </c>
      <c r="H1293" s="27">
        <f>1/'I Disease Parameters'!$E$12</f>
        <v>0.05</v>
      </c>
      <c r="I1293" s="27">
        <f>'I Disease Parameters'!$E$9/'I Disease Parameters'!$E$14</f>
        <v>0</v>
      </c>
      <c r="J1293" s="82">
        <f t="shared" si="522"/>
        <v>2.9622548171950012</v>
      </c>
      <c r="K1293" s="60">
        <f t="shared" si="523"/>
        <v>0.96147505943347544</v>
      </c>
      <c r="L1293" s="30">
        <f t="shared" si="524"/>
        <v>0.98499999999999999</v>
      </c>
      <c r="M1293" s="27">
        <f>J1293/'I Disease Parameters'!$E$12</f>
        <v>0.14811274085975007</v>
      </c>
      <c r="N1293" s="27">
        <f>K1293/'I Disease Parameters'!$E$13</f>
        <v>4.8073752971673774E-2</v>
      </c>
      <c r="O1293" s="27">
        <f>L1293/'I Disease Parameters'!$E$13</f>
        <v>4.9250000000000002E-2</v>
      </c>
      <c r="P1293" s="27">
        <f>(1-L1293)/'I Disease Parameters'!$E$13</f>
        <v>7.5000000000000067E-4</v>
      </c>
      <c r="Q1293" s="19" t="str">
        <f t="shared" si="503"/>
        <v/>
      </c>
      <c r="R1293" s="17" t="str">
        <f t="shared" si="504"/>
        <v/>
      </c>
      <c r="S1293" s="17" t="str">
        <f t="shared" si="505"/>
        <v/>
      </c>
      <c r="T1293" s="17" t="str">
        <f t="shared" si="506"/>
        <v/>
      </c>
      <c r="U1293" s="17" t="str">
        <f t="shared" si="507"/>
        <v/>
      </c>
      <c r="V1293" s="17" t="str">
        <f t="shared" si="508"/>
        <v/>
      </c>
      <c r="W1293" s="17" t="str">
        <f t="shared" si="509"/>
        <v/>
      </c>
      <c r="X1293" s="18" t="str">
        <f t="shared" si="500"/>
        <v/>
      </c>
      <c r="Y1293" s="17" t="str">
        <f t="shared" si="510"/>
        <v/>
      </c>
      <c r="Z1293" s="17" t="str">
        <f t="shared" si="511"/>
        <v/>
      </c>
      <c r="AA1293" s="17" t="str">
        <f t="shared" si="512"/>
        <v/>
      </c>
      <c r="AB1293" s="17" t="str">
        <f t="shared" si="513"/>
        <v/>
      </c>
      <c r="AC1293" s="17" t="str">
        <f t="shared" si="514"/>
        <v/>
      </c>
      <c r="AD1293" s="18" t="str">
        <f t="shared" si="515"/>
        <v/>
      </c>
      <c r="AE1293" s="19" t="str">
        <f>IF($B1293&gt;$C$1,"",p_2*$Q1292*($S1292/$W1292)+p_3*$Q1292*($T1292/$W1292))</f>
        <v/>
      </c>
      <c r="AF1293" s="17" t="str">
        <f>IF($B1293&gt;$C$1,"",p_4*$R1292)</f>
        <v/>
      </c>
      <c r="AG1293" s="17" t="str">
        <f>IF($B1293&gt;$C$1,"",p_5*$R1292)</f>
        <v/>
      </c>
      <c r="AH1293" s="18" t="str">
        <f t="shared" si="516"/>
        <v/>
      </c>
      <c r="AI1293" s="72"/>
      <c r="AJ1293" s="73"/>
      <c r="AK1293" s="73"/>
      <c r="AL1293" s="72"/>
      <c r="AM1293" s="73"/>
      <c r="AN1293" s="73">
        <f t="shared" si="517"/>
        <v>518</v>
      </c>
      <c r="AO1293" s="19" t="str">
        <f t="shared" ca="1" si="518"/>
        <v>-</v>
      </c>
      <c r="AP1293" s="17" t="str">
        <f t="shared" ca="1" si="519"/>
        <v>-</v>
      </c>
      <c r="AQ1293" s="17" t="str">
        <f t="shared" ca="1" si="520"/>
        <v>-</v>
      </c>
      <c r="AR1293" s="66" t="str">
        <f t="shared" ca="1" si="521"/>
        <v>-</v>
      </c>
    </row>
    <row r="1294" spans="1:44" s="1" customFormat="1" ht="12" x14ac:dyDescent="0.35">
      <c r="A1294" s="84"/>
      <c r="B1294" s="40" t="str">
        <f t="shared" si="501"/>
        <v/>
      </c>
      <c r="C1294" s="41" t="str">
        <f t="shared" si="502"/>
        <v/>
      </c>
      <c r="D1294" s="28">
        <f>'I Disease Parameters'!$E$6/(1000*365)</f>
        <v>2.4383561643835616E-5</v>
      </c>
      <c r="E1294" s="28">
        <f>'I Disease Parameters'!$E$7/(1000*365)</f>
        <v>1.3698630136986302E-5</v>
      </c>
      <c r="F1294" s="27">
        <f>(1-'I Disease Parameters'!$E$8)/'I Disease Parameters'!$E$10</f>
        <v>0.16200000000000001</v>
      </c>
      <c r="G1294" s="27">
        <f>'I Disease Parameters'!$E$8/'I Disease Parameters'!$E$11</f>
        <v>3.7999999999999999E-2</v>
      </c>
      <c r="H1294" s="27">
        <f>1/'I Disease Parameters'!$E$12</f>
        <v>0.05</v>
      </c>
      <c r="I1294" s="27">
        <f>'I Disease Parameters'!$E$9/'I Disease Parameters'!$E$14</f>
        <v>0</v>
      </c>
      <c r="J1294" s="82">
        <f t="shared" si="522"/>
        <v>2.9622548171950012</v>
      </c>
      <c r="K1294" s="60">
        <f t="shared" si="523"/>
        <v>0.96147505943347544</v>
      </c>
      <c r="L1294" s="30">
        <f t="shared" si="524"/>
        <v>0.98499999999999999</v>
      </c>
      <c r="M1294" s="27">
        <f>J1294/'I Disease Parameters'!$E$12</f>
        <v>0.14811274085975007</v>
      </c>
      <c r="N1294" s="27">
        <f>K1294/'I Disease Parameters'!$E$13</f>
        <v>4.8073752971673774E-2</v>
      </c>
      <c r="O1294" s="27">
        <f>L1294/'I Disease Parameters'!$E$13</f>
        <v>4.9250000000000002E-2</v>
      </c>
      <c r="P1294" s="27">
        <f>(1-L1294)/'I Disease Parameters'!$E$13</f>
        <v>7.5000000000000067E-4</v>
      </c>
      <c r="Q1294" s="19" t="str">
        <f t="shared" si="503"/>
        <v/>
      </c>
      <c r="R1294" s="17" t="str">
        <f t="shared" si="504"/>
        <v/>
      </c>
      <c r="S1294" s="17" t="str">
        <f t="shared" si="505"/>
        <v/>
      </c>
      <c r="T1294" s="17" t="str">
        <f t="shared" si="506"/>
        <v/>
      </c>
      <c r="U1294" s="17" t="str">
        <f t="shared" si="507"/>
        <v/>
      </c>
      <c r="V1294" s="17" t="str">
        <f t="shared" si="508"/>
        <v/>
      </c>
      <c r="W1294" s="17" t="str">
        <f t="shared" si="509"/>
        <v/>
      </c>
      <c r="X1294" s="18" t="str">
        <f t="shared" si="500"/>
        <v/>
      </c>
      <c r="Y1294" s="17" t="str">
        <f t="shared" si="510"/>
        <v/>
      </c>
      <c r="Z1294" s="17" t="str">
        <f t="shared" si="511"/>
        <v/>
      </c>
      <c r="AA1294" s="17" t="str">
        <f t="shared" si="512"/>
        <v/>
      </c>
      <c r="AB1294" s="17" t="str">
        <f t="shared" si="513"/>
        <v/>
      </c>
      <c r="AC1294" s="17" t="str">
        <f t="shared" si="514"/>
        <v/>
      </c>
      <c r="AD1294" s="18" t="str">
        <f t="shared" si="515"/>
        <v/>
      </c>
      <c r="AE1294" s="19" t="str">
        <f>IF($B1294&gt;$C$1,"",p_2*$Q1293*($S1293/$W1293)+p_3*$Q1293*($T1293/$W1293))</f>
        <v/>
      </c>
      <c r="AF1294" s="17" t="str">
        <f>IF($B1294&gt;$C$1,"",p_4*$R1293)</f>
        <v/>
      </c>
      <c r="AG1294" s="17" t="str">
        <f>IF($B1294&gt;$C$1,"",p_5*$R1293)</f>
        <v/>
      </c>
      <c r="AH1294" s="18" t="str">
        <f t="shared" si="516"/>
        <v/>
      </c>
      <c r="AI1294" s="72"/>
      <c r="AJ1294" s="73"/>
      <c r="AK1294" s="73"/>
      <c r="AL1294" s="72"/>
      <c r="AM1294" s="73"/>
      <c r="AN1294" s="73">
        <f t="shared" si="517"/>
        <v>518</v>
      </c>
      <c r="AO1294" s="19" t="str">
        <f t="shared" ca="1" si="518"/>
        <v>-</v>
      </c>
      <c r="AP1294" s="17" t="str">
        <f t="shared" ca="1" si="519"/>
        <v>-</v>
      </c>
      <c r="AQ1294" s="17" t="str">
        <f t="shared" ca="1" si="520"/>
        <v>-</v>
      </c>
      <c r="AR1294" s="66" t="str">
        <f t="shared" ca="1" si="521"/>
        <v>-</v>
      </c>
    </row>
    <row r="1295" spans="1:44" s="1" customFormat="1" ht="12" x14ac:dyDescent="0.35">
      <c r="A1295" s="84"/>
      <c r="B1295" s="40" t="str">
        <f t="shared" si="501"/>
        <v/>
      </c>
      <c r="C1295" s="41" t="str">
        <f t="shared" si="502"/>
        <v/>
      </c>
      <c r="D1295" s="28">
        <f>'I Disease Parameters'!$E$6/(1000*365)</f>
        <v>2.4383561643835616E-5</v>
      </c>
      <c r="E1295" s="28">
        <f>'I Disease Parameters'!$E$7/(1000*365)</f>
        <v>1.3698630136986302E-5</v>
      </c>
      <c r="F1295" s="27">
        <f>(1-'I Disease Parameters'!$E$8)/'I Disease Parameters'!$E$10</f>
        <v>0.16200000000000001</v>
      </c>
      <c r="G1295" s="27">
        <f>'I Disease Parameters'!$E$8/'I Disease Parameters'!$E$11</f>
        <v>3.7999999999999999E-2</v>
      </c>
      <c r="H1295" s="27">
        <f>1/'I Disease Parameters'!$E$12</f>
        <v>0.05</v>
      </c>
      <c r="I1295" s="27">
        <f>'I Disease Parameters'!$E$9/'I Disease Parameters'!$E$14</f>
        <v>0</v>
      </c>
      <c r="J1295" s="82">
        <f t="shared" si="522"/>
        <v>2.9622548171950012</v>
      </c>
      <c r="K1295" s="60">
        <f t="shared" si="523"/>
        <v>0.96147505943347544</v>
      </c>
      <c r="L1295" s="30">
        <f t="shared" si="524"/>
        <v>0.98499999999999999</v>
      </c>
      <c r="M1295" s="27">
        <f>J1295/'I Disease Parameters'!$E$12</f>
        <v>0.14811274085975007</v>
      </c>
      <c r="N1295" s="27">
        <f>K1295/'I Disease Parameters'!$E$13</f>
        <v>4.8073752971673774E-2</v>
      </c>
      <c r="O1295" s="27">
        <f>L1295/'I Disease Parameters'!$E$13</f>
        <v>4.9250000000000002E-2</v>
      </c>
      <c r="P1295" s="27">
        <f>(1-L1295)/'I Disease Parameters'!$E$13</f>
        <v>7.5000000000000067E-4</v>
      </c>
      <c r="Q1295" s="19" t="str">
        <f t="shared" si="503"/>
        <v/>
      </c>
      <c r="R1295" s="17" t="str">
        <f t="shared" si="504"/>
        <v/>
      </c>
      <c r="S1295" s="17" t="str">
        <f t="shared" si="505"/>
        <v/>
      </c>
      <c r="T1295" s="17" t="str">
        <f t="shared" si="506"/>
        <v/>
      </c>
      <c r="U1295" s="17" t="str">
        <f t="shared" si="507"/>
        <v/>
      </c>
      <c r="V1295" s="17" t="str">
        <f t="shared" si="508"/>
        <v/>
      </c>
      <c r="W1295" s="17" t="str">
        <f t="shared" si="509"/>
        <v/>
      </c>
      <c r="X1295" s="18" t="str">
        <f t="shared" si="500"/>
        <v/>
      </c>
      <c r="Y1295" s="17" t="str">
        <f t="shared" si="510"/>
        <v/>
      </c>
      <c r="Z1295" s="17" t="str">
        <f t="shared" si="511"/>
        <v/>
      </c>
      <c r="AA1295" s="17" t="str">
        <f t="shared" si="512"/>
        <v/>
      </c>
      <c r="AB1295" s="17" t="str">
        <f t="shared" si="513"/>
        <v/>
      </c>
      <c r="AC1295" s="17" t="str">
        <f t="shared" si="514"/>
        <v/>
      </c>
      <c r="AD1295" s="18" t="str">
        <f t="shared" si="515"/>
        <v/>
      </c>
      <c r="AE1295" s="19" t="str">
        <f>IF($B1295&gt;$C$1,"",p_2*$Q1294*($S1294/$W1294)+p_3*$Q1294*($T1294/$W1294))</f>
        <v/>
      </c>
      <c r="AF1295" s="17" t="str">
        <f>IF($B1295&gt;$C$1,"",p_4*$R1294)</f>
        <v/>
      </c>
      <c r="AG1295" s="17" t="str">
        <f>IF($B1295&gt;$C$1,"",p_5*$R1294)</f>
        <v/>
      </c>
      <c r="AH1295" s="18" t="str">
        <f t="shared" si="516"/>
        <v/>
      </c>
      <c r="AI1295" s="72"/>
      <c r="AJ1295" s="73"/>
      <c r="AK1295" s="73"/>
      <c r="AL1295" s="72"/>
      <c r="AM1295" s="73"/>
      <c r="AN1295" s="73">
        <f t="shared" si="517"/>
        <v>518</v>
      </c>
      <c r="AO1295" s="19" t="str">
        <f t="shared" ca="1" si="518"/>
        <v>-</v>
      </c>
      <c r="AP1295" s="17" t="str">
        <f t="shared" ca="1" si="519"/>
        <v>-</v>
      </c>
      <c r="AQ1295" s="17" t="str">
        <f t="shared" ca="1" si="520"/>
        <v>-</v>
      </c>
      <c r="AR1295" s="66" t="str">
        <f t="shared" ca="1" si="521"/>
        <v>-</v>
      </c>
    </row>
    <row r="1296" spans="1:44" s="1" customFormat="1" ht="12" x14ac:dyDescent="0.35">
      <c r="A1296" s="84"/>
      <c r="B1296" s="40" t="str">
        <f t="shared" si="501"/>
        <v/>
      </c>
      <c r="C1296" s="41" t="str">
        <f t="shared" si="502"/>
        <v/>
      </c>
      <c r="D1296" s="28">
        <f>'I Disease Parameters'!$E$6/(1000*365)</f>
        <v>2.4383561643835616E-5</v>
      </c>
      <c r="E1296" s="28">
        <f>'I Disease Parameters'!$E$7/(1000*365)</f>
        <v>1.3698630136986302E-5</v>
      </c>
      <c r="F1296" s="27">
        <f>(1-'I Disease Parameters'!$E$8)/'I Disease Parameters'!$E$10</f>
        <v>0.16200000000000001</v>
      </c>
      <c r="G1296" s="27">
        <f>'I Disease Parameters'!$E$8/'I Disease Parameters'!$E$11</f>
        <v>3.7999999999999999E-2</v>
      </c>
      <c r="H1296" s="27">
        <f>1/'I Disease Parameters'!$E$12</f>
        <v>0.05</v>
      </c>
      <c r="I1296" s="27">
        <f>'I Disease Parameters'!$E$9/'I Disease Parameters'!$E$14</f>
        <v>0</v>
      </c>
      <c r="J1296" s="82">
        <f t="shared" si="522"/>
        <v>2.9622548171950012</v>
      </c>
      <c r="K1296" s="60">
        <f t="shared" si="523"/>
        <v>0.96147505943347544</v>
      </c>
      <c r="L1296" s="30">
        <f t="shared" si="524"/>
        <v>0.98499999999999999</v>
      </c>
      <c r="M1296" s="27">
        <f>J1296/'I Disease Parameters'!$E$12</f>
        <v>0.14811274085975007</v>
      </c>
      <c r="N1296" s="27">
        <f>K1296/'I Disease Parameters'!$E$13</f>
        <v>4.8073752971673774E-2</v>
      </c>
      <c r="O1296" s="27">
        <f>L1296/'I Disease Parameters'!$E$13</f>
        <v>4.9250000000000002E-2</v>
      </c>
      <c r="P1296" s="27">
        <f>(1-L1296)/'I Disease Parameters'!$E$13</f>
        <v>7.5000000000000067E-4</v>
      </c>
      <c r="Q1296" s="19" t="str">
        <f t="shared" si="503"/>
        <v/>
      </c>
      <c r="R1296" s="17" t="str">
        <f t="shared" si="504"/>
        <v/>
      </c>
      <c r="S1296" s="17" t="str">
        <f t="shared" si="505"/>
        <v/>
      </c>
      <c r="T1296" s="17" t="str">
        <f t="shared" si="506"/>
        <v/>
      </c>
      <c r="U1296" s="17" t="str">
        <f t="shared" si="507"/>
        <v/>
      </c>
      <c r="V1296" s="17" t="str">
        <f t="shared" si="508"/>
        <v/>
      </c>
      <c r="W1296" s="17" t="str">
        <f t="shared" si="509"/>
        <v/>
      </c>
      <c r="X1296" s="18" t="str">
        <f t="shared" si="500"/>
        <v/>
      </c>
      <c r="Y1296" s="17" t="str">
        <f t="shared" si="510"/>
        <v/>
      </c>
      <c r="Z1296" s="17" t="str">
        <f t="shared" si="511"/>
        <v/>
      </c>
      <c r="AA1296" s="17" t="str">
        <f t="shared" si="512"/>
        <v/>
      </c>
      <c r="AB1296" s="17" t="str">
        <f t="shared" si="513"/>
        <v/>
      </c>
      <c r="AC1296" s="17" t="str">
        <f t="shared" si="514"/>
        <v/>
      </c>
      <c r="AD1296" s="18" t="str">
        <f t="shared" si="515"/>
        <v/>
      </c>
      <c r="AE1296" s="19" t="str">
        <f>IF($B1296&gt;$C$1,"",p_2*$Q1295*($S1295/$W1295)+p_3*$Q1295*($T1295/$W1295))</f>
        <v/>
      </c>
      <c r="AF1296" s="17" t="str">
        <f>IF($B1296&gt;$C$1,"",p_4*$R1295)</f>
        <v/>
      </c>
      <c r="AG1296" s="17" t="str">
        <f>IF($B1296&gt;$C$1,"",p_5*$R1295)</f>
        <v/>
      </c>
      <c r="AH1296" s="18" t="str">
        <f t="shared" si="516"/>
        <v/>
      </c>
      <c r="AI1296" s="72"/>
      <c r="AJ1296" s="73"/>
      <c r="AK1296" s="73"/>
      <c r="AL1296" s="72"/>
      <c r="AM1296" s="73"/>
      <c r="AN1296" s="73">
        <f t="shared" si="517"/>
        <v>518</v>
      </c>
      <c r="AO1296" s="19" t="str">
        <f t="shared" ca="1" si="518"/>
        <v>-</v>
      </c>
      <c r="AP1296" s="17" t="str">
        <f t="shared" ca="1" si="519"/>
        <v>-</v>
      </c>
      <c r="AQ1296" s="17" t="str">
        <f t="shared" ca="1" si="520"/>
        <v>-</v>
      </c>
      <c r="AR1296" s="66" t="str">
        <f t="shared" ca="1" si="521"/>
        <v>-</v>
      </c>
    </row>
    <row r="1297" spans="1:44" s="1" customFormat="1" ht="12" x14ac:dyDescent="0.35">
      <c r="A1297" s="84"/>
      <c r="B1297" s="40" t="str">
        <f t="shared" si="501"/>
        <v/>
      </c>
      <c r="C1297" s="41" t="str">
        <f t="shared" si="502"/>
        <v/>
      </c>
      <c r="D1297" s="28">
        <f>'I Disease Parameters'!$E$6/(1000*365)</f>
        <v>2.4383561643835616E-5</v>
      </c>
      <c r="E1297" s="28">
        <f>'I Disease Parameters'!$E$7/(1000*365)</f>
        <v>1.3698630136986302E-5</v>
      </c>
      <c r="F1297" s="27">
        <f>(1-'I Disease Parameters'!$E$8)/'I Disease Parameters'!$E$10</f>
        <v>0.16200000000000001</v>
      </c>
      <c r="G1297" s="27">
        <f>'I Disease Parameters'!$E$8/'I Disease Parameters'!$E$11</f>
        <v>3.7999999999999999E-2</v>
      </c>
      <c r="H1297" s="27">
        <f>1/'I Disease Parameters'!$E$12</f>
        <v>0.05</v>
      </c>
      <c r="I1297" s="27">
        <f>'I Disease Parameters'!$E$9/'I Disease Parameters'!$E$14</f>
        <v>0</v>
      </c>
      <c r="J1297" s="82">
        <f t="shared" si="522"/>
        <v>2.9622548171950012</v>
      </c>
      <c r="K1297" s="60">
        <f t="shared" si="523"/>
        <v>0.96147505943347544</v>
      </c>
      <c r="L1297" s="30">
        <f t="shared" si="524"/>
        <v>0.98499999999999999</v>
      </c>
      <c r="M1297" s="27">
        <f>J1297/'I Disease Parameters'!$E$12</f>
        <v>0.14811274085975007</v>
      </c>
      <c r="N1297" s="27">
        <f>K1297/'I Disease Parameters'!$E$13</f>
        <v>4.8073752971673774E-2</v>
      </c>
      <c r="O1297" s="27">
        <f>L1297/'I Disease Parameters'!$E$13</f>
        <v>4.9250000000000002E-2</v>
      </c>
      <c r="P1297" s="27">
        <f>(1-L1297)/'I Disease Parameters'!$E$13</f>
        <v>7.5000000000000067E-4</v>
      </c>
      <c r="Q1297" s="19" t="str">
        <f t="shared" si="503"/>
        <v/>
      </c>
      <c r="R1297" s="17" t="str">
        <f t="shared" si="504"/>
        <v/>
      </c>
      <c r="S1297" s="17" t="str">
        <f t="shared" si="505"/>
        <v/>
      </c>
      <c r="T1297" s="17" t="str">
        <f t="shared" si="506"/>
        <v/>
      </c>
      <c r="U1297" s="17" t="str">
        <f t="shared" si="507"/>
        <v/>
      </c>
      <c r="V1297" s="17" t="str">
        <f t="shared" si="508"/>
        <v/>
      </c>
      <c r="W1297" s="17" t="str">
        <f t="shared" si="509"/>
        <v/>
      </c>
      <c r="X1297" s="18" t="str">
        <f t="shared" si="500"/>
        <v/>
      </c>
      <c r="Y1297" s="17" t="str">
        <f t="shared" si="510"/>
        <v/>
      </c>
      <c r="Z1297" s="17" t="str">
        <f t="shared" si="511"/>
        <v/>
      </c>
      <c r="AA1297" s="17" t="str">
        <f t="shared" si="512"/>
        <v/>
      </c>
      <c r="AB1297" s="17" t="str">
        <f t="shared" si="513"/>
        <v/>
      </c>
      <c r="AC1297" s="17" t="str">
        <f t="shared" si="514"/>
        <v/>
      </c>
      <c r="AD1297" s="18" t="str">
        <f t="shared" si="515"/>
        <v/>
      </c>
      <c r="AE1297" s="19" t="str">
        <f>IF($B1297&gt;$C$1,"",p_2*$Q1296*($S1296/$W1296)+p_3*$Q1296*($T1296/$W1296))</f>
        <v/>
      </c>
      <c r="AF1297" s="17" t="str">
        <f>IF($B1297&gt;$C$1,"",p_4*$R1296)</f>
        <v/>
      </c>
      <c r="AG1297" s="17" t="str">
        <f>IF($B1297&gt;$C$1,"",p_5*$R1296)</f>
        <v/>
      </c>
      <c r="AH1297" s="18" t="str">
        <f t="shared" si="516"/>
        <v/>
      </c>
      <c r="AI1297" s="72"/>
      <c r="AJ1297" s="73"/>
      <c r="AK1297" s="73"/>
      <c r="AL1297" s="72"/>
      <c r="AM1297" s="73"/>
      <c r="AN1297" s="73">
        <f t="shared" si="517"/>
        <v>518</v>
      </c>
      <c r="AO1297" s="19" t="str">
        <f t="shared" ca="1" si="518"/>
        <v>-</v>
      </c>
      <c r="AP1297" s="17" t="str">
        <f t="shared" ca="1" si="519"/>
        <v>-</v>
      </c>
      <c r="AQ1297" s="17" t="str">
        <f t="shared" ca="1" si="520"/>
        <v>-</v>
      </c>
      <c r="AR1297" s="66" t="str">
        <f t="shared" ca="1" si="521"/>
        <v>-</v>
      </c>
    </row>
    <row r="1298" spans="1:44" s="1" customFormat="1" ht="12" x14ac:dyDescent="0.35">
      <c r="A1298" s="84"/>
      <c r="B1298" s="40" t="str">
        <f t="shared" si="501"/>
        <v/>
      </c>
      <c r="C1298" s="41" t="str">
        <f t="shared" si="502"/>
        <v/>
      </c>
      <c r="D1298" s="28">
        <f>'I Disease Parameters'!$E$6/(1000*365)</f>
        <v>2.4383561643835616E-5</v>
      </c>
      <c r="E1298" s="28">
        <f>'I Disease Parameters'!$E$7/(1000*365)</f>
        <v>1.3698630136986302E-5</v>
      </c>
      <c r="F1298" s="27">
        <f>(1-'I Disease Parameters'!$E$8)/'I Disease Parameters'!$E$10</f>
        <v>0.16200000000000001</v>
      </c>
      <c r="G1298" s="27">
        <f>'I Disease Parameters'!$E$8/'I Disease Parameters'!$E$11</f>
        <v>3.7999999999999999E-2</v>
      </c>
      <c r="H1298" s="27">
        <f>1/'I Disease Parameters'!$E$12</f>
        <v>0.05</v>
      </c>
      <c r="I1298" s="27">
        <f>'I Disease Parameters'!$E$9/'I Disease Parameters'!$E$14</f>
        <v>0</v>
      </c>
      <c r="J1298" s="82">
        <f t="shared" si="522"/>
        <v>2.9622548171950012</v>
      </c>
      <c r="K1298" s="60">
        <f t="shared" si="523"/>
        <v>0.96147505943347544</v>
      </c>
      <c r="L1298" s="30">
        <f t="shared" si="524"/>
        <v>0.98499999999999999</v>
      </c>
      <c r="M1298" s="27">
        <f>J1298/'I Disease Parameters'!$E$12</f>
        <v>0.14811274085975007</v>
      </c>
      <c r="N1298" s="27">
        <f>K1298/'I Disease Parameters'!$E$13</f>
        <v>4.8073752971673774E-2</v>
      </c>
      <c r="O1298" s="27">
        <f>L1298/'I Disease Parameters'!$E$13</f>
        <v>4.9250000000000002E-2</v>
      </c>
      <c r="P1298" s="27">
        <f>(1-L1298)/'I Disease Parameters'!$E$13</f>
        <v>7.5000000000000067E-4</v>
      </c>
      <c r="Q1298" s="19" t="str">
        <f t="shared" si="503"/>
        <v/>
      </c>
      <c r="R1298" s="17" t="str">
        <f t="shared" si="504"/>
        <v/>
      </c>
      <c r="S1298" s="17" t="str">
        <f t="shared" si="505"/>
        <v/>
      </c>
      <c r="T1298" s="17" t="str">
        <f t="shared" si="506"/>
        <v/>
      </c>
      <c r="U1298" s="17" t="str">
        <f t="shared" si="507"/>
        <v/>
      </c>
      <c r="V1298" s="17" t="str">
        <f t="shared" si="508"/>
        <v/>
      </c>
      <c r="W1298" s="17" t="str">
        <f t="shared" si="509"/>
        <v/>
      </c>
      <c r="X1298" s="18" t="str">
        <f t="shared" si="500"/>
        <v/>
      </c>
      <c r="Y1298" s="17" t="str">
        <f t="shared" si="510"/>
        <v/>
      </c>
      <c r="Z1298" s="17" t="str">
        <f t="shared" si="511"/>
        <v/>
      </c>
      <c r="AA1298" s="17" t="str">
        <f t="shared" si="512"/>
        <v/>
      </c>
      <c r="AB1298" s="17" t="str">
        <f t="shared" si="513"/>
        <v/>
      </c>
      <c r="AC1298" s="17" t="str">
        <f t="shared" si="514"/>
        <v/>
      </c>
      <c r="AD1298" s="18" t="str">
        <f t="shared" si="515"/>
        <v/>
      </c>
      <c r="AE1298" s="19" t="str">
        <f>IF($B1298&gt;$C$1,"",p_2*$Q1297*($S1297/$W1297)+p_3*$Q1297*($T1297/$W1297))</f>
        <v/>
      </c>
      <c r="AF1298" s="17" t="str">
        <f>IF($B1298&gt;$C$1,"",p_4*$R1297)</f>
        <v/>
      </c>
      <c r="AG1298" s="17" t="str">
        <f>IF($B1298&gt;$C$1,"",p_5*$R1297)</f>
        <v/>
      </c>
      <c r="AH1298" s="18" t="str">
        <f t="shared" si="516"/>
        <v/>
      </c>
      <c r="AI1298" s="72"/>
      <c r="AJ1298" s="73"/>
      <c r="AK1298" s="73"/>
      <c r="AL1298" s="72"/>
      <c r="AM1298" s="73"/>
      <c r="AN1298" s="73">
        <f t="shared" si="517"/>
        <v>518</v>
      </c>
      <c r="AO1298" s="19" t="str">
        <f t="shared" ca="1" si="518"/>
        <v>-</v>
      </c>
      <c r="AP1298" s="17" t="str">
        <f t="shared" ca="1" si="519"/>
        <v>-</v>
      </c>
      <c r="AQ1298" s="17" t="str">
        <f t="shared" ca="1" si="520"/>
        <v>-</v>
      </c>
      <c r="AR1298" s="66" t="str">
        <f t="shared" ca="1" si="521"/>
        <v>-</v>
      </c>
    </row>
    <row r="1299" spans="1:44" s="1" customFormat="1" ht="12" x14ac:dyDescent="0.35">
      <c r="A1299" s="84"/>
      <c r="B1299" s="40" t="str">
        <f t="shared" si="501"/>
        <v/>
      </c>
      <c r="C1299" s="41" t="str">
        <f t="shared" si="502"/>
        <v/>
      </c>
      <c r="D1299" s="28">
        <f>'I Disease Parameters'!$E$6/(1000*365)</f>
        <v>2.4383561643835616E-5</v>
      </c>
      <c r="E1299" s="28">
        <f>'I Disease Parameters'!$E$7/(1000*365)</f>
        <v>1.3698630136986302E-5</v>
      </c>
      <c r="F1299" s="27">
        <f>(1-'I Disease Parameters'!$E$8)/'I Disease Parameters'!$E$10</f>
        <v>0.16200000000000001</v>
      </c>
      <c r="G1299" s="27">
        <f>'I Disease Parameters'!$E$8/'I Disease Parameters'!$E$11</f>
        <v>3.7999999999999999E-2</v>
      </c>
      <c r="H1299" s="27">
        <f>1/'I Disease Parameters'!$E$12</f>
        <v>0.05</v>
      </c>
      <c r="I1299" s="27">
        <f>'I Disease Parameters'!$E$9/'I Disease Parameters'!$E$14</f>
        <v>0</v>
      </c>
      <c r="J1299" s="82">
        <f t="shared" si="522"/>
        <v>2.9622548171950012</v>
      </c>
      <c r="K1299" s="60">
        <f t="shared" si="523"/>
        <v>0.96147505943347544</v>
      </c>
      <c r="L1299" s="30">
        <f t="shared" si="524"/>
        <v>0.98499999999999999</v>
      </c>
      <c r="M1299" s="27">
        <f>J1299/'I Disease Parameters'!$E$12</f>
        <v>0.14811274085975007</v>
      </c>
      <c r="N1299" s="27">
        <f>K1299/'I Disease Parameters'!$E$13</f>
        <v>4.8073752971673774E-2</v>
      </c>
      <c r="O1299" s="27">
        <f>L1299/'I Disease Parameters'!$E$13</f>
        <v>4.9250000000000002E-2</v>
      </c>
      <c r="P1299" s="27">
        <f>(1-L1299)/'I Disease Parameters'!$E$13</f>
        <v>7.5000000000000067E-4</v>
      </c>
      <c r="Q1299" s="19" t="str">
        <f t="shared" si="503"/>
        <v/>
      </c>
      <c r="R1299" s="17" t="str">
        <f t="shared" si="504"/>
        <v/>
      </c>
      <c r="S1299" s="17" t="str">
        <f t="shared" si="505"/>
        <v/>
      </c>
      <c r="T1299" s="17" t="str">
        <f t="shared" si="506"/>
        <v/>
      </c>
      <c r="U1299" s="17" t="str">
        <f t="shared" si="507"/>
        <v/>
      </c>
      <c r="V1299" s="17" t="str">
        <f t="shared" si="508"/>
        <v/>
      </c>
      <c r="W1299" s="17" t="str">
        <f t="shared" si="509"/>
        <v/>
      </c>
      <c r="X1299" s="18" t="str">
        <f t="shared" si="500"/>
        <v/>
      </c>
      <c r="Y1299" s="17" t="str">
        <f t="shared" si="510"/>
        <v/>
      </c>
      <c r="Z1299" s="17" t="str">
        <f t="shared" si="511"/>
        <v/>
      </c>
      <c r="AA1299" s="17" t="str">
        <f t="shared" si="512"/>
        <v/>
      </c>
      <c r="AB1299" s="17" t="str">
        <f t="shared" si="513"/>
        <v/>
      </c>
      <c r="AC1299" s="17" t="str">
        <f t="shared" si="514"/>
        <v/>
      </c>
      <c r="AD1299" s="18" t="str">
        <f t="shared" si="515"/>
        <v/>
      </c>
      <c r="AE1299" s="19" t="str">
        <f>IF($B1299&gt;$C$1,"",p_2*$Q1298*($S1298/$W1298)+p_3*$Q1298*($T1298/$W1298))</f>
        <v/>
      </c>
      <c r="AF1299" s="17" t="str">
        <f>IF($B1299&gt;$C$1,"",p_4*$R1298)</f>
        <v/>
      </c>
      <c r="AG1299" s="17" t="str">
        <f>IF($B1299&gt;$C$1,"",p_5*$R1298)</f>
        <v/>
      </c>
      <c r="AH1299" s="18" t="str">
        <f t="shared" si="516"/>
        <v/>
      </c>
      <c r="AI1299" s="72"/>
      <c r="AJ1299" s="73"/>
      <c r="AK1299" s="73"/>
      <c r="AL1299" s="72"/>
      <c r="AM1299" s="73"/>
      <c r="AN1299" s="73">
        <f t="shared" si="517"/>
        <v>518</v>
      </c>
      <c r="AO1299" s="19" t="str">
        <f t="shared" ca="1" si="518"/>
        <v>-</v>
      </c>
      <c r="AP1299" s="17" t="str">
        <f t="shared" ca="1" si="519"/>
        <v>-</v>
      </c>
      <c r="AQ1299" s="17" t="str">
        <f t="shared" ca="1" si="520"/>
        <v>-</v>
      </c>
      <c r="AR1299" s="66" t="str">
        <f t="shared" ca="1" si="521"/>
        <v>-</v>
      </c>
    </row>
    <row r="1300" spans="1:44" s="1" customFormat="1" ht="12" x14ac:dyDescent="0.35">
      <c r="A1300" s="84"/>
      <c r="B1300" s="40" t="str">
        <f t="shared" si="501"/>
        <v/>
      </c>
      <c r="C1300" s="41" t="str">
        <f t="shared" si="502"/>
        <v/>
      </c>
      <c r="D1300" s="28">
        <f>'I Disease Parameters'!$E$6/(1000*365)</f>
        <v>2.4383561643835616E-5</v>
      </c>
      <c r="E1300" s="28">
        <f>'I Disease Parameters'!$E$7/(1000*365)</f>
        <v>1.3698630136986302E-5</v>
      </c>
      <c r="F1300" s="27">
        <f>(1-'I Disease Parameters'!$E$8)/'I Disease Parameters'!$E$10</f>
        <v>0.16200000000000001</v>
      </c>
      <c r="G1300" s="27">
        <f>'I Disease Parameters'!$E$8/'I Disease Parameters'!$E$11</f>
        <v>3.7999999999999999E-2</v>
      </c>
      <c r="H1300" s="27">
        <f>1/'I Disease Parameters'!$E$12</f>
        <v>0.05</v>
      </c>
      <c r="I1300" s="27">
        <f>'I Disease Parameters'!$E$9/'I Disease Parameters'!$E$14</f>
        <v>0</v>
      </c>
      <c r="J1300" s="82">
        <f t="shared" si="522"/>
        <v>2.9622548171950012</v>
      </c>
      <c r="K1300" s="60">
        <f t="shared" si="523"/>
        <v>0.96147505943347544</v>
      </c>
      <c r="L1300" s="30">
        <f t="shared" si="524"/>
        <v>0.98499999999999999</v>
      </c>
      <c r="M1300" s="27">
        <f>J1300/'I Disease Parameters'!$E$12</f>
        <v>0.14811274085975007</v>
      </c>
      <c r="N1300" s="27">
        <f>K1300/'I Disease Parameters'!$E$13</f>
        <v>4.8073752971673774E-2</v>
      </c>
      <c r="O1300" s="27">
        <f>L1300/'I Disease Parameters'!$E$13</f>
        <v>4.9250000000000002E-2</v>
      </c>
      <c r="P1300" s="27">
        <f>(1-L1300)/'I Disease Parameters'!$E$13</f>
        <v>7.5000000000000067E-4</v>
      </c>
      <c r="Q1300" s="19" t="str">
        <f t="shared" si="503"/>
        <v/>
      </c>
      <c r="R1300" s="17" t="str">
        <f t="shared" si="504"/>
        <v/>
      </c>
      <c r="S1300" s="17" t="str">
        <f t="shared" si="505"/>
        <v/>
      </c>
      <c r="T1300" s="17" t="str">
        <f t="shared" si="506"/>
        <v/>
      </c>
      <c r="U1300" s="17" t="str">
        <f t="shared" si="507"/>
        <v/>
      </c>
      <c r="V1300" s="17" t="str">
        <f t="shared" si="508"/>
        <v/>
      </c>
      <c r="W1300" s="17" t="str">
        <f t="shared" si="509"/>
        <v/>
      </c>
      <c r="X1300" s="18" t="str">
        <f t="shared" si="500"/>
        <v/>
      </c>
      <c r="Y1300" s="17" t="str">
        <f t="shared" si="510"/>
        <v/>
      </c>
      <c r="Z1300" s="17" t="str">
        <f t="shared" si="511"/>
        <v/>
      </c>
      <c r="AA1300" s="17" t="str">
        <f t="shared" si="512"/>
        <v/>
      </c>
      <c r="AB1300" s="17" t="str">
        <f t="shared" si="513"/>
        <v/>
      </c>
      <c r="AC1300" s="17" t="str">
        <f t="shared" si="514"/>
        <v/>
      </c>
      <c r="AD1300" s="18" t="str">
        <f t="shared" si="515"/>
        <v/>
      </c>
      <c r="AE1300" s="19" t="str">
        <f>IF($B1300&gt;$C$1,"",p_2*$Q1299*($S1299/$W1299)+p_3*$Q1299*($T1299/$W1299))</f>
        <v/>
      </c>
      <c r="AF1300" s="17" t="str">
        <f>IF($B1300&gt;$C$1,"",p_4*$R1299)</f>
        <v/>
      </c>
      <c r="AG1300" s="17" t="str">
        <f>IF($B1300&gt;$C$1,"",p_5*$R1299)</f>
        <v/>
      </c>
      <c r="AH1300" s="18" t="str">
        <f t="shared" si="516"/>
        <v/>
      </c>
      <c r="AI1300" s="72"/>
      <c r="AJ1300" s="73"/>
      <c r="AK1300" s="73"/>
      <c r="AL1300" s="72"/>
      <c r="AM1300" s="73"/>
      <c r="AN1300" s="73">
        <f t="shared" si="517"/>
        <v>518</v>
      </c>
      <c r="AO1300" s="19" t="str">
        <f t="shared" ca="1" si="518"/>
        <v>-</v>
      </c>
      <c r="AP1300" s="17" t="str">
        <f t="shared" ca="1" si="519"/>
        <v>-</v>
      </c>
      <c r="AQ1300" s="17" t="str">
        <f t="shared" ca="1" si="520"/>
        <v>-</v>
      </c>
      <c r="AR1300" s="66" t="str">
        <f t="shared" ca="1" si="521"/>
        <v>-</v>
      </c>
    </row>
    <row r="1301" spans="1:44" s="1" customFormat="1" ht="12" x14ac:dyDescent="0.35">
      <c r="A1301" s="84"/>
      <c r="B1301" s="40" t="str">
        <f t="shared" si="501"/>
        <v/>
      </c>
      <c r="C1301" s="41" t="str">
        <f t="shared" si="502"/>
        <v/>
      </c>
      <c r="D1301" s="28">
        <f>'I Disease Parameters'!$E$6/(1000*365)</f>
        <v>2.4383561643835616E-5</v>
      </c>
      <c r="E1301" s="28">
        <f>'I Disease Parameters'!$E$7/(1000*365)</f>
        <v>1.3698630136986302E-5</v>
      </c>
      <c r="F1301" s="27">
        <f>(1-'I Disease Parameters'!$E$8)/'I Disease Parameters'!$E$10</f>
        <v>0.16200000000000001</v>
      </c>
      <c r="G1301" s="27">
        <f>'I Disease Parameters'!$E$8/'I Disease Parameters'!$E$11</f>
        <v>3.7999999999999999E-2</v>
      </c>
      <c r="H1301" s="27">
        <f>1/'I Disease Parameters'!$E$12</f>
        <v>0.05</v>
      </c>
      <c r="I1301" s="27">
        <f>'I Disease Parameters'!$E$9/'I Disease Parameters'!$E$14</f>
        <v>0</v>
      </c>
      <c r="J1301" s="82">
        <f t="shared" si="522"/>
        <v>2.9622548171950012</v>
      </c>
      <c r="K1301" s="60">
        <f t="shared" si="523"/>
        <v>0.96147505943347544</v>
      </c>
      <c r="L1301" s="30">
        <f t="shared" si="524"/>
        <v>0.98499999999999999</v>
      </c>
      <c r="M1301" s="27">
        <f>J1301/'I Disease Parameters'!$E$12</f>
        <v>0.14811274085975007</v>
      </c>
      <c r="N1301" s="27">
        <f>K1301/'I Disease Parameters'!$E$13</f>
        <v>4.8073752971673774E-2</v>
      </c>
      <c r="O1301" s="27">
        <f>L1301/'I Disease Parameters'!$E$13</f>
        <v>4.9250000000000002E-2</v>
      </c>
      <c r="P1301" s="27">
        <f>(1-L1301)/'I Disease Parameters'!$E$13</f>
        <v>7.5000000000000067E-4</v>
      </c>
      <c r="Q1301" s="19" t="str">
        <f t="shared" si="503"/>
        <v/>
      </c>
      <c r="R1301" s="17" t="str">
        <f t="shared" si="504"/>
        <v/>
      </c>
      <c r="S1301" s="17" t="str">
        <f t="shared" si="505"/>
        <v/>
      </c>
      <c r="T1301" s="17" t="str">
        <f t="shared" si="506"/>
        <v/>
      </c>
      <c r="U1301" s="17" t="str">
        <f t="shared" si="507"/>
        <v/>
      </c>
      <c r="V1301" s="17" t="str">
        <f t="shared" si="508"/>
        <v/>
      </c>
      <c r="W1301" s="17" t="str">
        <f t="shared" si="509"/>
        <v/>
      </c>
      <c r="X1301" s="18" t="str">
        <f t="shared" si="500"/>
        <v/>
      </c>
      <c r="Y1301" s="17" t="str">
        <f t="shared" si="510"/>
        <v/>
      </c>
      <c r="Z1301" s="17" t="str">
        <f t="shared" si="511"/>
        <v/>
      </c>
      <c r="AA1301" s="17" t="str">
        <f t="shared" si="512"/>
        <v/>
      </c>
      <c r="AB1301" s="17" t="str">
        <f t="shared" si="513"/>
        <v/>
      </c>
      <c r="AC1301" s="17" t="str">
        <f t="shared" si="514"/>
        <v/>
      </c>
      <c r="AD1301" s="18" t="str">
        <f t="shared" si="515"/>
        <v/>
      </c>
      <c r="AE1301" s="19" t="str">
        <f>IF($B1301&gt;$C$1,"",p_2*$Q1300*($S1300/$W1300)+p_3*$Q1300*($T1300/$W1300))</f>
        <v/>
      </c>
      <c r="AF1301" s="17" t="str">
        <f>IF($B1301&gt;$C$1,"",p_4*$R1300)</f>
        <v/>
      </c>
      <c r="AG1301" s="17" t="str">
        <f>IF($B1301&gt;$C$1,"",p_5*$R1300)</f>
        <v/>
      </c>
      <c r="AH1301" s="18" t="str">
        <f t="shared" si="516"/>
        <v/>
      </c>
      <c r="AI1301" s="72"/>
      <c r="AJ1301" s="73"/>
      <c r="AK1301" s="73"/>
      <c r="AL1301" s="72"/>
      <c r="AM1301" s="73"/>
      <c r="AN1301" s="73">
        <f t="shared" si="517"/>
        <v>518</v>
      </c>
      <c r="AO1301" s="19" t="str">
        <f t="shared" ca="1" si="518"/>
        <v>-</v>
      </c>
      <c r="AP1301" s="17" t="str">
        <f t="shared" ca="1" si="519"/>
        <v>-</v>
      </c>
      <c r="AQ1301" s="17" t="str">
        <f t="shared" ca="1" si="520"/>
        <v>-</v>
      </c>
      <c r="AR1301" s="66" t="str">
        <f t="shared" ca="1" si="521"/>
        <v>-</v>
      </c>
    </row>
    <row r="1302" spans="1:44" s="1" customFormat="1" ht="12" x14ac:dyDescent="0.35">
      <c r="A1302" s="84"/>
      <c r="B1302" s="40" t="str">
        <f t="shared" si="501"/>
        <v/>
      </c>
      <c r="C1302" s="41" t="str">
        <f t="shared" si="502"/>
        <v/>
      </c>
      <c r="D1302" s="28">
        <f>'I Disease Parameters'!$E$6/(1000*365)</f>
        <v>2.4383561643835616E-5</v>
      </c>
      <c r="E1302" s="28">
        <f>'I Disease Parameters'!$E$7/(1000*365)</f>
        <v>1.3698630136986302E-5</v>
      </c>
      <c r="F1302" s="27">
        <f>(1-'I Disease Parameters'!$E$8)/'I Disease Parameters'!$E$10</f>
        <v>0.16200000000000001</v>
      </c>
      <c r="G1302" s="27">
        <f>'I Disease Parameters'!$E$8/'I Disease Parameters'!$E$11</f>
        <v>3.7999999999999999E-2</v>
      </c>
      <c r="H1302" s="27">
        <f>1/'I Disease Parameters'!$E$12</f>
        <v>0.05</v>
      </c>
      <c r="I1302" s="27">
        <f>'I Disease Parameters'!$E$9/'I Disease Parameters'!$E$14</f>
        <v>0</v>
      </c>
      <c r="J1302" s="82">
        <f t="shared" si="522"/>
        <v>2.9622548171950012</v>
      </c>
      <c r="K1302" s="60">
        <f t="shared" si="523"/>
        <v>0.96147505943347544</v>
      </c>
      <c r="L1302" s="30">
        <f t="shared" si="524"/>
        <v>0.98499999999999999</v>
      </c>
      <c r="M1302" s="27">
        <f>J1302/'I Disease Parameters'!$E$12</f>
        <v>0.14811274085975007</v>
      </c>
      <c r="N1302" s="27">
        <f>K1302/'I Disease Parameters'!$E$13</f>
        <v>4.8073752971673774E-2</v>
      </c>
      <c r="O1302" s="27">
        <f>L1302/'I Disease Parameters'!$E$13</f>
        <v>4.9250000000000002E-2</v>
      </c>
      <c r="P1302" s="27">
        <f>(1-L1302)/'I Disease Parameters'!$E$13</f>
        <v>7.5000000000000067E-4</v>
      </c>
      <c r="Q1302" s="19" t="str">
        <f t="shared" si="503"/>
        <v/>
      </c>
      <c r="R1302" s="17" t="str">
        <f t="shared" si="504"/>
        <v/>
      </c>
      <c r="S1302" s="17" t="str">
        <f t="shared" si="505"/>
        <v/>
      </c>
      <c r="T1302" s="17" t="str">
        <f t="shared" si="506"/>
        <v/>
      </c>
      <c r="U1302" s="17" t="str">
        <f t="shared" si="507"/>
        <v/>
      </c>
      <c r="V1302" s="17" t="str">
        <f t="shared" si="508"/>
        <v/>
      </c>
      <c r="W1302" s="17" t="str">
        <f t="shared" si="509"/>
        <v/>
      </c>
      <c r="X1302" s="18" t="str">
        <f t="shared" si="500"/>
        <v/>
      </c>
      <c r="Y1302" s="17" t="str">
        <f t="shared" si="510"/>
        <v/>
      </c>
      <c r="Z1302" s="17" t="str">
        <f t="shared" si="511"/>
        <v/>
      </c>
      <c r="AA1302" s="17" t="str">
        <f t="shared" si="512"/>
        <v/>
      </c>
      <c r="AB1302" s="17" t="str">
        <f t="shared" si="513"/>
        <v/>
      </c>
      <c r="AC1302" s="17" t="str">
        <f t="shared" si="514"/>
        <v/>
      </c>
      <c r="AD1302" s="18" t="str">
        <f t="shared" si="515"/>
        <v/>
      </c>
      <c r="AE1302" s="19" t="str">
        <f>IF($B1302&gt;$C$1,"",p_2*$Q1301*($S1301/$W1301)+p_3*$Q1301*($T1301/$W1301))</f>
        <v/>
      </c>
      <c r="AF1302" s="17" t="str">
        <f>IF($B1302&gt;$C$1,"",p_4*$R1301)</f>
        <v/>
      </c>
      <c r="AG1302" s="17" t="str">
        <f>IF($B1302&gt;$C$1,"",p_5*$R1301)</f>
        <v/>
      </c>
      <c r="AH1302" s="18" t="str">
        <f t="shared" si="516"/>
        <v/>
      </c>
      <c r="AI1302" s="72"/>
      <c r="AJ1302" s="73"/>
      <c r="AK1302" s="73"/>
      <c r="AL1302" s="72"/>
      <c r="AM1302" s="73"/>
      <c r="AN1302" s="73">
        <f t="shared" si="517"/>
        <v>518</v>
      </c>
      <c r="AO1302" s="19" t="str">
        <f t="shared" ca="1" si="518"/>
        <v>-</v>
      </c>
      <c r="AP1302" s="17" t="str">
        <f t="shared" ca="1" si="519"/>
        <v>-</v>
      </c>
      <c r="AQ1302" s="17" t="str">
        <f t="shared" ca="1" si="520"/>
        <v>-</v>
      </c>
      <c r="AR1302" s="66" t="str">
        <f t="shared" ca="1" si="521"/>
        <v>-</v>
      </c>
    </row>
    <row r="1303" spans="1:44" s="1" customFormat="1" ht="12" x14ac:dyDescent="0.35">
      <c r="A1303" s="84"/>
      <c r="B1303" s="40" t="str">
        <f t="shared" si="501"/>
        <v/>
      </c>
      <c r="C1303" s="41" t="str">
        <f t="shared" si="502"/>
        <v/>
      </c>
      <c r="D1303" s="28">
        <f>'I Disease Parameters'!$E$6/(1000*365)</f>
        <v>2.4383561643835616E-5</v>
      </c>
      <c r="E1303" s="28">
        <f>'I Disease Parameters'!$E$7/(1000*365)</f>
        <v>1.3698630136986302E-5</v>
      </c>
      <c r="F1303" s="27">
        <f>(1-'I Disease Parameters'!$E$8)/'I Disease Parameters'!$E$10</f>
        <v>0.16200000000000001</v>
      </c>
      <c r="G1303" s="27">
        <f>'I Disease Parameters'!$E$8/'I Disease Parameters'!$E$11</f>
        <v>3.7999999999999999E-2</v>
      </c>
      <c r="H1303" s="27">
        <f>1/'I Disease Parameters'!$E$12</f>
        <v>0.05</v>
      </c>
      <c r="I1303" s="27">
        <f>'I Disease Parameters'!$E$9/'I Disease Parameters'!$E$14</f>
        <v>0</v>
      </c>
      <c r="J1303" s="82">
        <f t="shared" si="522"/>
        <v>2.9622548171950012</v>
      </c>
      <c r="K1303" s="60">
        <f t="shared" si="523"/>
        <v>0.96147505943347544</v>
      </c>
      <c r="L1303" s="30">
        <f t="shared" si="524"/>
        <v>0.98499999999999999</v>
      </c>
      <c r="M1303" s="27">
        <f>J1303/'I Disease Parameters'!$E$12</f>
        <v>0.14811274085975007</v>
      </c>
      <c r="N1303" s="27">
        <f>K1303/'I Disease Parameters'!$E$13</f>
        <v>4.8073752971673774E-2</v>
      </c>
      <c r="O1303" s="27">
        <f>L1303/'I Disease Parameters'!$E$13</f>
        <v>4.9250000000000002E-2</v>
      </c>
      <c r="P1303" s="27">
        <f>(1-L1303)/'I Disease Parameters'!$E$13</f>
        <v>7.5000000000000067E-4</v>
      </c>
      <c r="Q1303" s="19" t="str">
        <f t="shared" si="503"/>
        <v/>
      </c>
      <c r="R1303" s="17" t="str">
        <f t="shared" si="504"/>
        <v/>
      </c>
      <c r="S1303" s="17" t="str">
        <f t="shared" si="505"/>
        <v/>
      </c>
      <c r="T1303" s="17" t="str">
        <f t="shared" si="506"/>
        <v/>
      </c>
      <c r="U1303" s="17" t="str">
        <f t="shared" si="507"/>
        <v/>
      </c>
      <c r="V1303" s="17" t="str">
        <f t="shared" si="508"/>
        <v/>
      </c>
      <c r="W1303" s="17" t="str">
        <f t="shared" si="509"/>
        <v/>
      </c>
      <c r="X1303" s="18" t="str">
        <f t="shared" si="500"/>
        <v/>
      </c>
      <c r="Y1303" s="17" t="str">
        <f t="shared" si="510"/>
        <v/>
      </c>
      <c r="Z1303" s="17" t="str">
        <f t="shared" si="511"/>
        <v/>
      </c>
      <c r="AA1303" s="17" t="str">
        <f t="shared" si="512"/>
        <v/>
      </c>
      <c r="AB1303" s="17" t="str">
        <f t="shared" si="513"/>
        <v/>
      </c>
      <c r="AC1303" s="17" t="str">
        <f t="shared" si="514"/>
        <v/>
      </c>
      <c r="AD1303" s="18" t="str">
        <f t="shared" si="515"/>
        <v/>
      </c>
      <c r="AE1303" s="19" t="str">
        <f>IF($B1303&gt;$C$1,"",p_2*$Q1302*($S1302/$W1302)+p_3*$Q1302*($T1302/$W1302))</f>
        <v/>
      </c>
      <c r="AF1303" s="17" t="str">
        <f>IF($B1303&gt;$C$1,"",p_4*$R1302)</f>
        <v/>
      </c>
      <c r="AG1303" s="17" t="str">
        <f>IF($B1303&gt;$C$1,"",p_5*$R1302)</f>
        <v/>
      </c>
      <c r="AH1303" s="18" t="str">
        <f t="shared" si="516"/>
        <v/>
      </c>
      <c r="AI1303" s="72"/>
      <c r="AJ1303" s="73"/>
      <c r="AK1303" s="73"/>
      <c r="AL1303" s="72"/>
      <c r="AM1303" s="73"/>
      <c r="AN1303" s="73">
        <f t="shared" si="517"/>
        <v>518</v>
      </c>
      <c r="AO1303" s="19" t="str">
        <f t="shared" ca="1" si="518"/>
        <v>-</v>
      </c>
      <c r="AP1303" s="17" t="str">
        <f t="shared" ca="1" si="519"/>
        <v>-</v>
      </c>
      <c r="AQ1303" s="17" t="str">
        <f t="shared" ca="1" si="520"/>
        <v>-</v>
      </c>
      <c r="AR1303" s="66" t="str">
        <f t="shared" ca="1" si="521"/>
        <v>-</v>
      </c>
    </row>
    <row r="1304" spans="1:44" s="1" customFormat="1" ht="12" x14ac:dyDescent="0.35">
      <c r="A1304" s="84"/>
      <c r="B1304" s="40" t="str">
        <f t="shared" si="501"/>
        <v/>
      </c>
      <c r="C1304" s="41" t="str">
        <f t="shared" si="502"/>
        <v/>
      </c>
      <c r="D1304" s="28">
        <f>'I Disease Parameters'!$E$6/(1000*365)</f>
        <v>2.4383561643835616E-5</v>
      </c>
      <c r="E1304" s="28">
        <f>'I Disease Parameters'!$E$7/(1000*365)</f>
        <v>1.3698630136986302E-5</v>
      </c>
      <c r="F1304" s="27">
        <f>(1-'I Disease Parameters'!$E$8)/'I Disease Parameters'!$E$10</f>
        <v>0.16200000000000001</v>
      </c>
      <c r="G1304" s="27">
        <f>'I Disease Parameters'!$E$8/'I Disease Parameters'!$E$11</f>
        <v>3.7999999999999999E-2</v>
      </c>
      <c r="H1304" s="27">
        <f>1/'I Disease Parameters'!$E$12</f>
        <v>0.05</v>
      </c>
      <c r="I1304" s="27">
        <f>'I Disease Parameters'!$E$9/'I Disease Parameters'!$E$14</f>
        <v>0</v>
      </c>
      <c r="J1304" s="82">
        <f t="shared" si="522"/>
        <v>2.9622548171950012</v>
      </c>
      <c r="K1304" s="60">
        <f t="shared" si="523"/>
        <v>0.96147505943347544</v>
      </c>
      <c r="L1304" s="30">
        <f t="shared" si="524"/>
        <v>0.98499999999999999</v>
      </c>
      <c r="M1304" s="27">
        <f>J1304/'I Disease Parameters'!$E$12</f>
        <v>0.14811274085975007</v>
      </c>
      <c r="N1304" s="27">
        <f>K1304/'I Disease Parameters'!$E$13</f>
        <v>4.8073752971673774E-2</v>
      </c>
      <c r="O1304" s="27">
        <f>L1304/'I Disease Parameters'!$E$13</f>
        <v>4.9250000000000002E-2</v>
      </c>
      <c r="P1304" s="27">
        <f>(1-L1304)/'I Disease Parameters'!$E$13</f>
        <v>7.5000000000000067E-4</v>
      </c>
      <c r="Q1304" s="19" t="str">
        <f t="shared" si="503"/>
        <v/>
      </c>
      <c r="R1304" s="17" t="str">
        <f t="shared" si="504"/>
        <v/>
      </c>
      <c r="S1304" s="17" t="str">
        <f t="shared" si="505"/>
        <v/>
      </c>
      <c r="T1304" s="17" t="str">
        <f t="shared" si="506"/>
        <v/>
      </c>
      <c r="U1304" s="17" t="str">
        <f t="shared" si="507"/>
        <v/>
      </c>
      <c r="V1304" s="17" t="str">
        <f t="shared" si="508"/>
        <v/>
      </c>
      <c r="W1304" s="17" t="str">
        <f t="shared" si="509"/>
        <v/>
      </c>
      <c r="X1304" s="18" t="str">
        <f t="shared" si="500"/>
        <v/>
      </c>
      <c r="Y1304" s="17" t="str">
        <f t="shared" si="510"/>
        <v/>
      </c>
      <c r="Z1304" s="17" t="str">
        <f t="shared" si="511"/>
        <v/>
      </c>
      <c r="AA1304" s="17" t="str">
        <f t="shared" si="512"/>
        <v/>
      </c>
      <c r="AB1304" s="17" t="str">
        <f t="shared" si="513"/>
        <v/>
      </c>
      <c r="AC1304" s="17" t="str">
        <f t="shared" si="514"/>
        <v/>
      </c>
      <c r="AD1304" s="18" t="str">
        <f t="shared" si="515"/>
        <v/>
      </c>
      <c r="AE1304" s="19" t="str">
        <f>IF($B1304&gt;$C$1,"",p_2*$Q1303*($S1303/$W1303)+p_3*$Q1303*($T1303/$W1303))</f>
        <v/>
      </c>
      <c r="AF1304" s="17" t="str">
        <f>IF($B1304&gt;$C$1,"",p_4*$R1303)</f>
        <v/>
      </c>
      <c r="AG1304" s="17" t="str">
        <f>IF($B1304&gt;$C$1,"",p_5*$R1303)</f>
        <v/>
      </c>
      <c r="AH1304" s="18" t="str">
        <f t="shared" si="516"/>
        <v/>
      </c>
      <c r="AI1304" s="72"/>
      <c r="AJ1304" s="73"/>
      <c r="AK1304" s="73"/>
      <c r="AL1304" s="72"/>
      <c r="AM1304" s="73"/>
      <c r="AN1304" s="73">
        <f t="shared" si="517"/>
        <v>518</v>
      </c>
      <c r="AO1304" s="19" t="str">
        <f t="shared" ca="1" si="518"/>
        <v>-</v>
      </c>
      <c r="AP1304" s="17" t="str">
        <f t="shared" ca="1" si="519"/>
        <v>-</v>
      </c>
      <c r="AQ1304" s="17" t="str">
        <f t="shared" ca="1" si="520"/>
        <v>-</v>
      </c>
      <c r="AR1304" s="66" t="str">
        <f t="shared" ca="1" si="521"/>
        <v>-</v>
      </c>
    </row>
    <row r="1305" spans="1:44" s="1" customFormat="1" ht="12" x14ac:dyDescent="0.35">
      <c r="A1305" s="84"/>
      <c r="B1305" s="40" t="str">
        <f t="shared" si="501"/>
        <v/>
      </c>
      <c r="C1305" s="41" t="str">
        <f t="shared" si="502"/>
        <v/>
      </c>
      <c r="D1305" s="28">
        <f>'I Disease Parameters'!$E$6/(1000*365)</f>
        <v>2.4383561643835616E-5</v>
      </c>
      <c r="E1305" s="28">
        <f>'I Disease Parameters'!$E$7/(1000*365)</f>
        <v>1.3698630136986302E-5</v>
      </c>
      <c r="F1305" s="27">
        <f>(1-'I Disease Parameters'!$E$8)/'I Disease Parameters'!$E$10</f>
        <v>0.16200000000000001</v>
      </c>
      <c r="G1305" s="27">
        <f>'I Disease Parameters'!$E$8/'I Disease Parameters'!$E$11</f>
        <v>3.7999999999999999E-2</v>
      </c>
      <c r="H1305" s="27">
        <f>1/'I Disease Parameters'!$E$12</f>
        <v>0.05</v>
      </c>
      <c r="I1305" s="27">
        <f>'I Disease Parameters'!$E$9/'I Disease Parameters'!$E$14</f>
        <v>0</v>
      </c>
      <c r="J1305" s="82">
        <f t="shared" si="522"/>
        <v>2.9622548171950012</v>
      </c>
      <c r="K1305" s="60">
        <f t="shared" si="523"/>
        <v>0.96147505943347544</v>
      </c>
      <c r="L1305" s="30">
        <f t="shared" si="524"/>
        <v>0.98499999999999999</v>
      </c>
      <c r="M1305" s="27">
        <f>J1305/'I Disease Parameters'!$E$12</f>
        <v>0.14811274085975007</v>
      </c>
      <c r="N1305" s="27">
        <f>K1305/'I Disease Parameters'!$E$13</f>
        <v>4.8073752971673774E-2</v>
      </c>
      <c r="O1305" s="27">
        <f>L1305/'I Disease Parameters'!$E$13</f>
        <v>4.9250000000000002E-2</v>
      </c>
      <c r="P1305" s="27">
        <f>(1-L1305)/'I Disease Parameters'!$E$13</f>
        <v>7.5000000000000067E-4</v>
      </c>
      <c r="Q1305" s="19" t="str">
        <f t="shared" si="503"/>
        <v/>
      </c>
      <c r="R1305" s="17" t="str">
        <f t="shared" si="504"/>
        <v/>
      </c>
      <c r="S1305" s="17" t="str">
        <f t="shared" si="505"/>
        <v/>
      </c>
      <c r="T1305" s="17" t="str">
        <f t="shared" si="506"/>
        <v/>
      </c>
      <c r="U1305" s="17" t="str">
        <f t="shared" si="507"/>
        <v/>
      </c>
      <c r="V1305" s="17" t="str">
        <f t="shared" si="508"/>
        <v/>
      </c>
      <c r="W1305" s="17" t="str">
        <f t="shared" si="509"/>
        <v/>
      </c>
      <c r="X1305" s="18" t="str">
        <f t="shared" si="500"/>
        <v/>
      </c>
      <c r="Y1305" s="17" t="str">
        <f t="shared" si="510"/>
        <v/>
      </c>
      <c r="Z1305" s="17" t="str">
        <f t="shared" si="511"/>
        <v/>
      </c>
      <c r="AA1305" s="17" t="str">
        <f t="shared" si="512"/>
        <v/>
      </c>
      <c r="AB1305" s="17" t="str">
        <f t="shared" si="513"/>
        <v/>
      </c>
      <c r="AC1305" s="17" t="str">
        <f t="shared" si="514"/>
        <v/>
      </c>
      <c r="AD1305" s="18" t="str">
        <f t="shared" si="515"/>
        <v/>
      </c>
      <c r="AE1305" s="19" t="str">
        <f>IF($B1305&gt;$C$1,"",p_2*$Q1304*($S1304/$W1304)+p_3*$Q1304*($T1304/$W1304))</f>
        <v/>
      </c>
      <c r="AF1305" s="17" t="str">
        <f>IF($B1305&gt;$C$1,"",p_4*$R1304)</f>
        <v/>
      </c>
      <c r="AG1305" s="17" t="str">
        <f>IF($B1305&gt;$C$1,"",p_5*$R1304)</f>
        <v/>
      </c>
      <c r="AH1305" s="18" t="str">
        <f t="shared" si="516"/>
        <v/>
      </c>
      <c r="AI1305" s="72"/>
      <c r="AJ1305" s="73"/>
      <c r="AK1305" s="73"/>
      <c r="AL1305" s="72"/>
      <c r="AM1305" s="73"/>
      <c r="AN1305" s="73">
        <f t="shared" si="517"/>
        <v>518</v>
      </c>
      <c r="AO1305" s="19" t="str">
        <f t="shared" ca="1" si="518"/>
        <v>-</v>
      </c>
      <c r="AP1305" s="17" t="str">
        <f t="shared" ca="1" si="519"/>
        <v>-</v>
      </c>
      <c r="AQ1305" s="17" t="str">
        <f t="shared" ca="1" si="520"/>
        <v>-</v>
      </c>
      <c r="AR1305" s="66" t="str">
        <f t="shared" ca="1" si="521"/>
        <v>-</v>
      </c>
    </row>
    <row r="1306" spans="1:44" s="1" customFormat="1" ht="12" x14ac:dyDescent="0.35">
      <c r="A1306" s="84"/>
      <c r="B1306" s="40" t="str">
        <f t="shared" si="501"/>
        <v/>
      </c>
      <c r="C1306" s="41" t="str">
        <f t="shared" si="502"/>
        <v/>
      </c>
      <c r="D1306" s="28">
        <f>'I Disease Parameters'!$E$6/(1000*365)</f>
        <v>2.4383561643835616E-5</v>
      </c>
      <c r="E1306" s="28">
        <f>'I Disease Parameters'!$E$7/(1000*365)</f>
        <v>1.3698630136986302E-5</v>
      </c>
      <c r="F1306" s="27">
        <f>(1-'I Disease Parameters'!$E$8)/'I Disease Parameters'!$E$10</f>
        <v>0.16200000000000001</v>
      </c>
      <c r="G1306" s="27">
        <f>'I Disease Parameters'!$E$8/'I Disease Parameters'!$E$11</f>
        <v>3.7999999999999999E-2</v>
      </c>
      <c r="H1306" s="27">
        <f>1/'I Disease Parameters'!$E$12</f>
        <v>0.05</v>
      </c>
      <c r="I1306" s="27">
        <f>'I Disease Parameters'!$E$9/'I Disease Parameters'!$E$14</f>
        <v>0</v>
      </c>
      <c r="J1306" s="82">
        <f t="shared" si="522"/>
        <v>2.9622548171950012</v>
      </c>
      <c r="K1306" s="60">
        <f t="shared" si="523"/>
        <v>0.96147505943347544</v>
      </c>
      <c r="L1306" s="30">
        <f t="shared" si="524"/>
        <v>0.98499999999999999</v>
      </c>
      <c r="M1306" s="27">
        <f>J1306/'I Disease Parameters'!$E$12</f>
        <v>0.14811274085975007</v>
      </c>
      <c r="N1306" s="27">
        <f>K1306/'I Disease Parameters'!$E$13</f>
        <v>4.8073752971673774E-2</v>
      </c>
      <c r="O1306" s="27">
        <f>L1306/'I Disease Parameters'!$E$13</f>
        <v>4.9250000000000002E-2</v>
      </c>
      <c r="P1306" s="27">
        <f>(1-L1306)/'I Disease Parameters'!$E$13</f>
        <v>7.5000000000000067E-4</v>
      </c>
      <c r="Q1306" s="19" t="str">
        <f t="shared" si="503"/>
        <v/>
      </c>
      <c r="R1306" s="17" t="str">
        <f t="shared" si="504"/>
        <v/>
      </c>
      <c r="S1306" s="17" t="str">
        <f t="shared" si="505"/>
        <v/>
      </c>
      <c r="T1306" s="17" t="str">
        <f t="shared" si="506"/>
        <v/>
      </c>
      <c r="U1306" s="17" t="str">
        <f t="shared" si="507"/>
        <v/>
      </c>
      <c r="V1306" s="17" t="str">
        <f t="shared" si="508"/>
        <v/>
      </c>
      <c r="W1306" s="17" t="str">
        <f t="shared" si="509"/>
        <v/>
      </c>
      <c r="X1306" s="18" t="str">
        <f t="shared" si="500"/>
        <v/>
      </c>
      <c r="Y1306" s="17" t="str">
        <f t="shared" si="510"/>
        <v/>
      </c>
      <c r="Z1306" s="17" t="str">
        <f t="shared" si="511"/>
        <v/>
      </c>
      <c r="AA1306" s="17" t="str">
        <f t="shared" si="512"/>
        <v/>
      </c>
      <c r="AB1306" s="17" t="str">
        <f t="shared" si="513"/>
        <v/>
      </c>
      <c r="AC1306" s="17" t="str">
        <f t="shared" si="514"/>
        <v/>
      </c>
      <c r="AD1306" s="18" t="str">
        <f t="shared" si="515"/>
        <v/>
      </c>
      <c r="AE1306" s="19" t="str">
        <f>IF($B1306&gt;$C$1,"",p_2*$Q1305*($S1305/$W1305)+p_3*$Q1305*($T1305/$W1305))</f>
        <v/>
      </c>
      <c r="AF1306" s="17" t="str">
        <f>IF($B1306&gt;$C$1,"",p_4*$R1305)</f>
        <v/>
      </c>
      <c r="AG1306" s="17" t="str">
        <f>IF($B1306&gt;$C$1,"",p_5*$R1305)</f>
        <v/>
      </c>
      <c r="AH1306" s="18" t="str">
        <f t="shared" si="516"/>
        <v/>
      </c>
      <c r="AI1306" s="72"/>
      <c r="AJ1306" s="73"/>
      <c r="AK1306" s="73"/>
      <c r="AL1306" s="72"/>
      <c r="AM1306" s="73"/>
      <c r="AN1306" s="73">
        <f t="shared" si="517"/>
        <v>518</v>
      </c>
      <c r="AO1306" s="19" t="str">
        <f t="shared" ca="1" si="518"/>
        <v>-</v>
      </c>
      <c r="AP1306" s="17" t="str">
        <f t="shared" ca="1" si="519"/>
        <v>-</v>
      </c>
      <c r="AQ1306" s="17" t="str">
        <f t="shared" ca="1" si="520"/>
        <v>-</v>
      </c>
      <c r="AR1306" s="66" t="str">
        <f t="shared" ca="1" si="521"/>
        <v>-</v>
      </c>
    </row>
    <row r="1307" spans="1:44" s="1" customFormat="1" ht="12" x14ac:dyDescent="0.35">
      <c r="A1307" s="84"/>
      <c r="B1307" s="40" t="str">
        <f t="shared" si="501"/>
        <v/>
      </c>
      <c r="C1307" s="41" t="str">
        <f t="shared" si="502"/>
        <v/>
      </c>
      <c r="D1307" s="28">
        <f>'I Disease Parameters'!$E$6/(1000*365)</f>
        <v>2.4383561643835616E-5</v>
      </c>
      <c r="E1307" s="28">
        <f>'I Disease Parameters'!$E$7/(1000*365)</f>
        <v>1.3698630136986302E-5</v>
      </c>
      <c r="F1307" s="27">
        <f>(1-'I Disease Parameters'!$E$8)/'I Disease Parameters'!$E$10</f>
        <v>0.16200000000000001</v>
      </c>
      <c r="G1307" s="27">
        <f>'I Disease Parameters'!$E$8/'I Disease Parameters'!$E$11</f>
        <v>3.7999999999999999E-2</v>
      </c>
      <c r="H1307" s="27">
        <f>1/'I Disease Parameters'!$E$12</f>
        <v>0.05</v>
      </c>
      <c r="I1307" s="27">
        <f>'I Disease Parameters'!$E$9/'I Disease Parameters'!$E$14</f>
        <v>0</v>
      </c>
      <c r="J1307" s="82">
        <f t="shared" si="522"/>
        <v>2.9622548171950012</v>
      </c>
      <c r="K1307" s="60">
        <f t="shared" si="523"/>
        <v>0.96147505943347544</v>
      </c>
      <c r="L1307" s="30">
        <f t="shared" si="524"/>
        <v>0.98499999999999999</v>
      </c>
      <c r="M1307" s="27">
        <f>J1307/'I Disease Parameters'!$E$12</f>
        <v>0.14811274085975007</v>
      </c>
      <c r="N1307" s="27">
        <f>K1307/'I Disease Parameters'!$E$13</f>
        <v>4.8073752971673774E-2</v>
      </c>
      <c r="O1307" s="27">
        <f>L1307/'I Disease Parameters'!$E$13</f>
        <v>4.9250000000000002E-2</v>
      </c>
      <c r="P1307" s="27">
        <f>(1-L1307)/'I Disease Parameters'!$E$13</f>
        <v>7.5000000000000067E-4</v>
      </c>
      <c r="Q1307" s="19" t="str">
        <f t="shared" si="503"/>
        <v/>
      </c>
      <c r="R1307" s="17" t="str">
        <f t="shared" si="504"/>
        <v/>
      </c>
      <c r="S1307" s="17" t="str">
        <f t="shared" si="505"/>
        <v/>
      </c>
      <c r="T1307" s="17" t="str">
        <f t="shared" si="506"/>
        <v/>
      </c>
      <c r="U1307" s="17" t="str">
        <f t="shared" si="507"/>
        <v/>
      </c>
      <c r="V1307" s="17" t="str">
        <f t="shared" si="508"/>
        <v/>
      </c>
      <c r="W1307" s="17" t="str">
        <f t="shared" si="509"/>
        <v/>
      </c>
      <c r="X1307" s="18" t="str">
        <f t="shared" si="500"/>
        <v/>
      </c>
      <c r="Y1307" s="17" t="str">
        <f t="shared" si="510"/>
        <v/>
      </c>
      <c r="Z1307" s="17" t="str">
        <f t="shared" si="511"/>
        <v/>
      </c>
      <c r="AA1307" s="17" t="str">
        <f t="shared" si="512"/>
        <v/>
      </c>
      <c r="AB1307" s="17" t="str">
        <f t="shared" si="513"/>
        <v/>
      </c>
      <c r="AC1307" s="17" t="str">
        <f t="shared" si="514"/>
        <v/>
      </c>
      <c r="AD1307" s="18" t="str">
        <f t="shared" si="515"/>
        <v/>
      </c>
      <c r="AE1307" s="19" t="str">
        <f>IF($B1307&gt;$C$1,"",p_2*$Q1306*($S1306/$W1306)+p_3*$Q1306*($T1306/$W1306))</f>
        <v/>
      </c>
      <c r="AF1307" s="17" t="str">
        <f>IF($B1307&gt;$C$1,"",p_4*$R1306)</f>
        <v/>
      </c>
      <c r="AG1307" s="17" t="str">
        <f>IF($B1307&gt;$C$1,"",p_5*$R1306)</f>
        <v/>
      </c>
      <c r="AH1307" s="18" t="str">
        <f t="shared" si="516"/>
        <v/>
      </c>
      <c r="AI1307" s="72"/>
      <c r="AJ1307" s="73"/>
      <c r="AK1307" s="73"/>
      <c r="AL1307" s="72"/>
      <c r="AM1307" s="73"/>
      <c r="AN1307" s="73">
        <f t="shared" si="517"/>
        <v>518</v>
      </c>
      <c r="AO1307" s="19" t="str">
        <f t="shared" ca="1" si="518"/>
        <v>-</v>
      </c>
      <c r="AP1307" s="17" t="str">
        <f t="shared" ca="1" si="519"/>
        <v>-</v>
      </c>
      <c r="AQ1307" s="17" t="str">
        <f t="shared" ca="1" si="520"/>
        <v>-</v>
      </c>
      <c r="AR1307" s="66" t="str">
        <f t="shared" ca="1" si="521"/>
        <v>-</v>
      </c>
    </row>
    <row r="1308" spans="1:44" s="1" customFormat="1" ht="12" x14ac:dyDescent="0.35">
      <c r="A1308" s="84"/>
      <c r="B1308" s="40" t="str">
        <f t="shared" si="501"/>
        <v/>
      </c>
      <c r="C1308" s="41" t="str">
        <f t="shared" si="502"/>
        <v/>
      </c>
      <c r="D1308" s="28">
        <f>'I Disease Parameters'!$E$6/(1000*365)</f>
        <v>2.4383561643835616E-5</v>
      </c>
      <c r="E1308" s="28">
        <f>'I Disease Parameters'!$E$7/(1000*365)</f>
        <v>1.3698630136986302E-5</v>
      </c>
      <c r="F1308" s="27">
        <f>(1-'I Disease Parameters'!$E$8)/'I Disease Parameters'!$E$10</f>
        <v>0.16200000000000001</v>
      </c>
      <c r="G1308" s="27">
        <f>'I Disease Parameters'!$E$8/'I Disease Parameters'!$E$11</f>
        <v>3.7999999999999999E-2</v>
      </c>
      <c r="H1308" s="27">
        <f>1/'I Disease Parameters'!$E$12</f>
        <v>0.05</v>
      </c>
      <c r="I1308" s="27">
        <f>'I Disease Parameters'!$E$9/'I Disease Parameters'!$E$14</f>
        <v>0</v>
      </c>
      <c r="J1308" s="82">
        <f t="shared" si="522"/>
        <v>2.9622548171950012</v>
      </c>
      <c r="K1308" s="60">
        <f t="shared" si="523"/>
        <v>0.96147505943347544</v>
      </c>
      <c r="L1308" s="30">
        <f t="shared" si="524"/>
        <v>0.98499999999999999</v>
      </c>
      <c r="M1308" s="27">
        <f>J1308/'I Disease Parameters'!$E$12</f>
        <v>0.14811274085975007</v>
      </c>
      <c r="N1308" s="27">
        <f>K1308/'I Disease Parameters'!$E$13</f>
        <v>4.8073752971673774E-2</v>
      </c>
      <c r="O1308" s="27">
        <f>L1308/'I Disease Parameters'!$E$13</f>
        <v>4.9250000000000002E-2</v>
      </c>
      <c r="P1308" s="27">
        <f>(1-L1308)/'I Disease Parameters'!$E$13</f>
        <v>7.5000000000000067E-4</v>
      </c>
      <c r="Q1308" s="19" t="str">
        <f t="shared" si="503"/>
        <v/>
      </c>
      <c r="R1308" s="17" t="str">
        <f t="shared" si="504"/>
        <v/>
      </c>
      <c r="S1308" s="17" t="str">
        <f t="shared" si="505"/>
        <v/>
      </c>
      <c r="T1308" s="17" t="str">
        <f t="shared" si="506"/>
        <v/>
      </c>
      <c r="U1308" s="17" t="str">
        <f t="shared" si="507"/>
        <v/>
      </c>
      <c r="V1308" s="17" t="str">
        <f t="shared" si="508"/>
        <v/>
      </c>
      <c r="W1308" s="17" t="str">
        <f t="shared" si="509"/>
        <v/>
      </c>
      <c r="X1308" s="18" t="str">
        <f t="shared" si="500"/>
        <v/>
      </c>
      <c r="Y1308" s="17" t="str">
        <f t="shared" si="510"/>
        <v/>
      </c>
      <c r="Z1308" s="17" t="str">
        <f t="shared" si="511"/>
        <v/>
      </c>
      <c r="AA1308" s="17" t="str">
        <f t="shared" si="512"/>
        <v/>
      </c>
      <c r="AB1308" s="17" t="str">
        <f t="shared" si="513"/>
        <v/>
      </c>
      <c r="AC1308" s="17" t="str">
        <f t="shared" si="514"/>
        <v/>
      </c>
      <c r="AD1308" s="18" t="str">
        <f t="shared" si="515"/>
        <v/>
      </c>
      <c r="AE1308" s="19" t="str">
        <f>IF($B1308&gt;$C$1,"",p_2*$Q1307*($S1307/$W1307)+p_3*$Q1307*($T1307/$W1307))</f>
        <v/>
      </c>
      <c r="AF1308" s="17" t="str">
        <f>IF($B1308&gt;$C$1,"",p_4*$R1307)</f>
        <v/>
      </c>
      <c r="AG1308" s="17" t="str">
        <f>IF($B1308&gt;$C$1,"",p_5*$R1307)</f>
        <v/>
      </c>
      <c r="AH1308" s="18" t="str">
        <f t="shared" si="516"/>
        <v/>
      </c>
      <c r="AI1308" s="72"/>
      <c r="AJ1308" s="73"/>
      <c r="AK1308" s="73"/>
      <c r="AL1308" s="72"/>
      <c r="AM1308" s="73"/>
      <c r="AN1308" s="73">
        <f t="shared" si="517"/>
        <v>518</v>
      </c>
      <c r="AO1308" s="19" t="str">
        <f t="shared" ca="1" si="518"/>
        <v>-</v>
      </c>
      <c r="AP1308" s="17" t="str">
        <f t="shared" ca="1" si="519"/>
        <v>-</v>
      </c>
      <c r="AQ1308" s="17" t="str">
        <f t="shared" ca="1" si="520"/>
        <v>-</v>
      </c>
      <c r="AR1308" s="66" t="str">
        <f t="shared" ca="1" si="521"/>
        <v>-</v>
      </c>
    </row>
    <row r="1309" spans="1:44" s="1" customFormat="1" ht="12" x14ac:dyDescent="0.35">
      <c r="A1309" s="84"/>
      <c r="B1309" s="40" t="str">
        <f t="shared" si="501"/>
        <v/>
      </c>
      <c r="C1309" s="41" t="str">
        <f t="shared" si="502"/>
        <v/>
      </c>
      <c r="D1309" s="28">
        <f>'I Disease Parameters'!$E$6/(1000*365)</f>
        <v>2.4383561643835616E-5</v>
      </c>
      <c r="E1309" s="28">
        <f>'I Disease Parameters'!$E$7/(1000*365)</f>
        <v>1.3698630136986302E-5</v>
      </c>
      <c r="F1309" s="27">
        <f>(1-'I Disease Parameters'!$E$8)/'I Disease Parameters'!$E$10</f>
        <v>0.16200000000000001</v>
      </c>
      <c r="G1309" s="27">
        <f>'I Disease Parameters'!$E$8/'I Disease Parameters'!$E$11</f>
        <v>3.7999999999999999E-2</v>
      </c>
      <c r="H1309" s="27">
        <f>1/'I Disease Parameters'!$E$12</f>
        <v>0.05</v>
      </c>
      <c r="I1309" s="27">
        <f>'I Disease Parameters'!$E$9/'I Disease Parameters'!$E$14</f>
        <v>0</v>
      </c>
      <c r="J1309" s="82">
        <f t="shared" si="522"/>
        <v>2.9622548171950012</v>
      </c>
      <c r="K1309" s="60">
        <f t="shared" si="523"/>
        <v>0.96147505943347544</v>
      </c>
      <c r="L1309" s="30">
        <f t="shared" si="524"/>
        <v>0.98499999999999999</v>
      </c>
      <c r="M1309" s="27">
        <f>J1309/'I Disease Parameters'!$E$12</f>
        <v>0.14811274085975007</v>
      </c>
      <c r="N1309" s="27">
        <f>K1309/'I Disease Parameters'!$E$13</f>
        <v>4.8073752971673774E-2</v>
      </c>
      <c r="O1309" s="27">
        <f>L1309/'I Disease Parameters'!$E$13</f>
        <v>4.9250000000000002E-2</v>
      </c>
      <c r="P1309" s="27">
        <f>(1-L1309)/'I Disease Parameters'!$E$13</f>
        <v>7.5000000000000067E-4</v>
      </c>
      <c r="Q1309" s="19" t="str">
        <f t="shared" si="503"/>
        <v/>
      </c>
      <c r="R1309" s="17" t="str">
        <f t="shared" si="504"/>
        <v/>
      </c>
      <c r="S1309" s="17" t="str">
        <f t="shared" si="505"/>
        <v/>
      </c>
      <c r="T1309" s="17" t="str">
        <f t="shared" si="506"/>
        <v/>
      </c>
      <c r="U1309" s="17" t="str">
        <f t="shared" si="507"/>
        <v/>
      </c>
      <c r="V1309" s="17" t="str">
        <f t="shared" si="508"/>
        <v/>
      </c>
      <c r="W1309" s="17" t="str">
        <f t="shared" si="509"/>
        <v/>
      </c>
      <c r="X1309" s="18" t="str">
        <f t="shared" si="500"/>
        <v/>
      </c>
      <c r="Y1309" s="17" t="str">
        <f t="shared" si="510"/>
        <v/>
      </c>
      <c r="Z1309" s="17" t="str">
        <f t="shared" si="511"/>
        <v/>
      </c>
      <c r="AA1309" s="17" t="str">
        <f t="shared" si="512"/>
        <v/>
      </c>
      <c r="AB1309" s="17" t="str">
        <f t="shared" si="513"/>
        <v/>
      </c>
      <c r="AC1309" s="17" t="str">
        <f t="shared" si="514"/>
        <v/>
      </c>
      <c r="AD1309" s="18" t="str">
        <f t="shared" si="515"/>
        <v/>
      </c>
      <c r="AE1309" s="19" t="str">
        <f>IF($B1309&gt;$C$1,"",p_2*$Q1308*($S1308/$W1308)+p_3*$Q1308*($T1308/$W1308))</f>
        <v/>
      </c>
      <c r="AF1309" s="17" t="str">
        <f>IF($B1309&gt;$C$1,"",p_4*$R1308)</f>
        <v/>
      </c>
      <c r="AG1309" s="17" t="str">
        <f>IF($B1309&gt;$C$1,"",p_5*$R1308)</f>
        <v/>
      </c>
      <c r="AH1309" s="18" t="str">
        <f t="shared" si="516"/>
        <v/>
      </c>
      <c r="AI1309" s="72"/>
      <c r="AJ1309" s="73"/>
      <c r="AK1309" s="73"/>
      <c r="AL1309" s="72"/>
      <c r="AM1309" s="73"/>
      <c r="AN1309" s="73">
        <f t="shared" si="517"/>
        <v>518</v>
      </c>
      <c r="AO1309" s="19" t="str">
        <f t="shared" ca="1" si="518"/>
        <v>-</v>
      </c>
      <c r="AP1309" s="17" t="str">
        <f t="shared" ca="1" si="519"/>
        <v>-</v>
      </c>
      <c r="AQ1309" s="17" t="str">
        <f t="shared" ca="1" si="520"/>
        <v>-</v>
      </c>
      <c r="AR1309" s="66" t="str">
        <f t="shared" ca="1" si="521"/>
        <v>-</v>
      </c>
    </row>
    <row r="1310" spans="1:44" s="1" customFormat="1" ht="12" x14ac:dyDescent="0.35">
      <c r="A1310" s="84"/>
      <c r="B1310" s="40" t="str">
        <f t="shared" si="501"/>
        <v/>
      </c>
      <c r="C1310" s="41" t="str">
        <f t="shared" si="502"/>
        <v/>
      </c>
      <c r="D1310" s="28">
        <f>'I Disease Parameters'!$E$6/(1000*365)</f>
        <v>2.4383561643835616E-5</v>
      </c>
      <c r="E1310" s="28">
        <f>'I Disease Parameters'!$E$7/(1000*365)</f>
        <v>1.3698630136986302E-5</v>
      </c>
      <c r="F1310" s="27">
        <f>(1-'I Disease Parameters'!$E$8)/'I Disease Parameters'!$E$10</f>
        <v>0.16200000000000001</v>
      </c>
      <c r="G1310" s="27">
        <f>'I Disease Parameters'!$E$8/'I Disease Parameters'!$E$11</f>
        <v>3.7999999999999999E-2</v>
      </c>
      <c r="H1310" s="27">
        <f>1/'I Disease Parameters'!$E$12</f>
        <v>0.05</v>
      </c>
      <c r="I1310" s="27">
        <f>'I Disease Parameters'!$E$9/'I Disease Parameters'!$E$14</f>
        <v>0</v>
      </c>
      <c r="J1310" s="82">
        <f t="shared" si="522"/>
        <v>2.9622548171950012</v>
      </c>
      <c r="K1310" s="60">
        <f t="shared" si="523"/>
        <v>0.96147505943347544</v>
      </c>
      <c r="L1310" s="30">
        <f t="shared" si="524"/>
        <v>0.98499999999999999</v>
      </c>
      <c r="M1310" s="27">
        <f>J1310/'I Disease Parameters'!$E$12</f>
        <v>0.14811274085975007</v>
      </c>
      <c r="N1310" s="27">
        <f>K1310/'I Disease Parameters'!$E$13</f>
        <v>4.8073752971673774E-2</v>
      </c>
      <c r="O1310" s="27">
        <f>L1310/'I Disease Parameters'!$E$13</f>
        <v>4.9250000000000002E-2</v>
      </c>
      <c r="P1310" s="27">
        <f>(1-L1310)/'I Disease Parameters'!$E$13</f>
        <v>7.5000000000000067E-4</v>
      </c>
      <c r="Q1310" s="19" t="str">
        <f t="shared" si="503"/>
        <v/>
      </c>
      <c r="R1310" s="17" t="str">
        <f t="shared" si="504"/>
        <v/>
      </c>
      <c r="S1310" s="17" t="str">
        <f t="shared" si="505"/>
        <v/>
      </c>
      <c r="T1310" s="17" t="str">
        <f t="shared" si="506"/>
        <v/>
      </c>
      <c r="U1310" s="17" t="str">
        <f t="shared" si="507"/>
        <v/>
      </c>
      <c r="V1310" s="17" t="str">
        <f t="shared" si="508"/>
        <v/>
      </c>
      <c r="W1310" s="17" t="str">
        <f t="shared" si="509"/>
        <v/>
      </c>
      <c r="X1310" s="18" t="str">
        <f t="shared" si="500"/>
        <v/>
      </c>
      <c r="Y1310" s="17" t="str">
        <f t="shared" si="510"/>
        <v/>
      </c>
      <c r="Z1310" s="17" t="str">
        <f t="shared" si="511"/>
        <v/>
      </c>
      <c r="AA1310" s="17" t="str">
        <f t="shared" si="512"/>
        <v/>
      </c>
      <c r="AB1310" s="17" t="str">
        <f t="shared" si="513"/>
        <v/>
      </c>
      <c r="AC1310" s="17" t="str">
        <f t="shared" si="514"/>
        <v/>
      </c>
      <c r="AD1310" s="18" t="str">
        <f t="shared" si="515"/>
        <v/>
      </c>
      <c r="AE1310" s="19" t="str">
        <f>IF($B1310&gt;$C$1,"",p_2*$Q1309*($S1309/$W1309)+p_3*$Q1309*($T1309/$W1309))</f>
        <v/>
      </c>
      <c r="AF1310" s="17" t="str">
        <f>IF($B1310&gt;$C$1,"",p_4*$R1309)</f>
        <v/>
      </c>
      <c r="AG1310" s="17" t="str">
        <f>IF($B1310&gt;$C$1,"",p_5*$R1309)</f>
        <v/>
      </c>
      <c r="AH1310" s="18" t="str">
        <f t="shared" si="516"/>
        <v/>
      </c>
      <c r="AI1310" s="72"/>
      <c r="AJ1310" s="73"/>
      <c r="AK1310" s="73"/>
      <c r="AL1310" s="72"/>
      <c r="AM1310" s="73"/>
      <c r="AN1310" s="73">
        <f t="shared" si="517"/>
        <v>518</v>
      </c>
      <c r="AO1310" s="19" t="str">
        <f t="shared" ca="1" si="518"/>
        <v>-</v>
      </c>
      <c r="AP1310" s="17" t="str">
        <f t="shared" ca="1" si="519"/>
        <v>-</v>
      </c>
      <c r="AQ1310" s="17" t="str">
        <f t="shared" ca="1" si="520"/>
        <v>-</v>
      </c>
      <c r="AR1310" s="66" t="str">
        <f t="shared" ca="1" si="521"/>
        <v>-</v>
      </c>
    </row>
    <row r="1311" spans="1:44" s="1" customFormat="1" ht="12" x14ac:dyDescent="0.35">
      <c r="A1311" s="84"/>
      <c r="B1311" s="40" t="str">
        <f t="shared" si="501"/>
        <v/>
      </c>
      <c r="C1311" s="41" t="str">
        <f t="shared" si="502"/>
        <v/>
      </c>
      <c r="D1311" s="28">
        <f>'I Disease Parameters'!$E$6/(1000*365)</f>
        <v>2.4383561643835616E-5</v>
      </c>
      <c r="E1311" s="28">
        <f>'I Disease Parameters'!$E$7/(1000*365)</f>
        <v>1.3698630136986302E-5</v>
      </c>
      <c r="F1311" s="27">
        <f>(1-'I Disease Parameters'!$E$8)/'I Disease Parameters'!$E$10</f>
        <v>0.16200000000000001</v>
      </c>
      <c r="G1311" s="27">
        <f>'I Disease Parameters'!$E$8/'I Disease Parameters'!$E$11</f>
        <v>3.7999999999999999E-2</v>
      </c>
      <c r="H1311" s="27">
        <f>1/'I Disease Parameters'!$E$12</f>
        <v>0.05</v>
      </c>
      <c r="I1311" s="27">
        <f>'I Disease Parameters'!$E$9/'I Disease Parameters'!$E$14</f>
        <v>0</v>
      </c>
      <c r="J1311" s="82">
        <f t="shared" si="522"/>
        <v>2.9622548171950012</v>
      </c>
      <c r="K1311" s="60">
        <f t="shared" si="523"/>
        <v>0.96147505943347544</v>
      </c>
      <c r="L1311" s="30">
        <f t="shared" si="524"/>
        <v>0.98499999999999999</v>
      </c>
      <c r="M1311" s="27">
        <f>J1311/'I Disease Parameters'!$E$12</f>
        <v>0.14811274085975007</v>
      </c>
      <c r="N1311" s="27">
        <f>K1311/'I Disease Parameters'!$E$13</f>
        <v>4.8073752971673774E-2</v>
      </c>
      <c r="O1311" s="27">
        <f>L1311/'I Disease Parameters'!$E$13</f>
        <v>4.9250000000000002E-2</v>
      </c>
      <c r="P1311" s="27">
        <f>(1-L1311)/'I Disease Parameters'!$E$13</f>
        <v>7.5000000000000067E-4</v>
      </c>
      <c r="Q1311" s="19" t="str">
        <f t="shared" si="503"/>
        <v/>
      </c>
      <c r="R1311" s="17" t="str">
        <f t="shared" si="504"/>
        <v/>
      </c>
      <c r="S1311" s="17" t="str">
        <f t="shared" si="505"/>
        <v/>
      </c>
      <c r="T1311" s="17" t="str">
        <f t="shared" si="506"/>
        <v/>
      </c>
      <c r="U1311" s="17" t="str">
        <f t="shared" si="507"/>
        <v/>
      </c>
      <c r="V1311" s="17" t="str">
        <f t="shared" si="508"/>
        <v/>
      </c>
      <c r="W1311" s="17" t="str">
        <f t="shared" si="509"/>
        <v/>
      </c>
      <c r="X1311" s="18" t="str">
        <f t="shared" si="500"/>
        <v/>
      </c>
      <c r="Y1311" s="17" t="str">
        <f t="shared" si="510"/>
        <v/>
      </c>
      <c r="Z1311" s="17" t="str">
        <f t="shared" si="511"/>
        <v/>
      </c>
      <c r="AA1311" s="17" t="str">
        <f t="shared" si="512"/>
        <v/>
      </c>
      <c r="AB1311" s="17" t="str">
        <f t="shared" si="513"/>
        <v/>
      </c>
      <c r="AC1311" s="17" t="str">
        <f t="shared" si="514"/>
        <v/>
      </c>
      <c r="AD1311" s="18" t="str">
        <f t="shared" si="515"/>
        <v/>
      </c>
      <c r="AE1311" s="19" t="str">
        <f>IF($B1311&gt;$C$1,"",p_2*$Q1310*($S1310/$W1310)+p_3*$Q1310*($T1310/$W1310))</f>
        <v/>
      </c>
      <c r="AF1311" s="17" t="str">
        <f>IF($B1311&gt;$C$1,"",p_4*$R1310)</f>
        <v/>
      </c>
      <c r="AG1311" s="17" t="str">
        <f>IF($B1311&gt;$C$1,"",p_5*$R1310)</f>
        <v/>
      </c>
      <c r="AH1311" s="18" t="str">
        <f t="shared" si="516"/>
        <v/>
      </c>
      <c r="AI1311" s="72"/>
      <c r="AJ1311" s="73"/>
      <c r="AK1311" s="73"/>
      <c r="AL1311" s="72"/>
      <c r="AM1311" s="73"/>
      <c r="AN1311" s="73">
        <f t="shared" si="517"/>
        <v>518</v>
      </c>
      <c r="AO1311" s="19" t="str">
        <f t="shared" ca="1" si="518"/>
        <v>-</v>
      </c>
      <c r="AP1311" s="17" t="str">
        <f t="shared" ca="1" si="519"/>
        <v>-</v>
      </c>
      <c r="AQ1311" s="17" t="str">
        <f t="shared" ca="1" si="520"/>
        <v>-</v>
      </c>
      <c r="AR1311" s="66" t="str">
        <f t="shared" ca="1" si="521"/>
        <v>-</v>
      </c>
    </row>
    <row r="1312" spans="1:44" s="1" customFormat="1" ht="12" x14ac:dyDescent="0.35">
      <c r="A1312" s="84"/>
      <c r="B1312" s="40" t="str">
        <f t="shared" si="501"/>
        <v/>
      </c>
      <c r="C1312" s="41" t="str">
        <f t="shared" si="502"/>
        <v/>
      </c>
      <c r="D1312" s="28">
        <f>'I Disease Parameters'!$E$6/(1000*365)</f>
        <v>2.4383561643835616E-5</v>
      </c>
      <c r="E1312" s="28">
        <f>'I Disease Parameters'!$E$7/(1000*365)</f>
        <v>1.3698630136986302E-5</v>
      </c>
      <c r="F1312" s="27">
        <f>(1-'I Disease Parameters'!$E$8)/'I Disease Parameters'!$E$10</f>
        <v>0.16200000000000001</v>
      </c>
      <c r="G1312" s="27">
        <f>'I Disease Parameters'!$E$8/'I Disease Parameters'!$E$11</f>
        <v>3.7999999999999999E-2</v>
      </c>
      <c r="H1312" s="27">
        <f>1/'I Disease Parameters'!$E$12</f>
        <v>0.05</v>
      </c>
      <c r="I1312" s="27">
        <f>'I Disease Parameters'!$E$9/'I Disease Parameters'!$E$14</f>
        <v>0</v>
      </c>
      <c r="J1312" s="82">
        <f t="shared" si="522"/>
        <v>2.9622548171950012</v>
      </c>
      <c r="K1312" s="60">
        <f t="shared" si="523"/>
        <v>0.96147505943347544</v>
      </c>
      <c r="L1312" s="30">
        <f t="shared" si="524"/>
        <v>0.98499999999999999</v>
      </c>
      <c r="M1312" s="27">
        <f>J1312/'I Disease Parameters'!$E$12</f>
        <v>0.14811274085975007</v>
      </c>
      <c r="N1312" s="27">
        <f>K1312/'I Disease Parameters'!$E$13</f>
        <v>4.8073752971673774E-2</v>
      </c>
      <c r="O1312" s="27">
        <f>L1312/'I Disease Parameters'!$E$13</f>
        <v>4.9250000000000002E-2</v>
      </c>
      <c r="P1312" s="27">
        <f>(1-L1312)/'I Disease Parameters'!$E$13</f>
        <v>7.5000000000000067E-4</v>
      </c>
      <c r="Q1312" s="19" t="str">
        <f t="shared" si="503"/>
        <v/>
      </c>
      <c r="R1312" s="17" t="str">
        <f t="shared" si="504"/>
        <v/>
      </c>
      <c r="S1312" s="17" t="str">
        <f t="shared" si="505"/>
        <v/>
      </c>
      <c r="T1312" s="17" t="str">
        <f t="shared" si="506"/>
        <v/>
      </c>
      <c r="U1312" s="17" t="str">
        <f t="shared" si="507"/>
        <v/>
      </c>
      <c r="V1312" s="17" t="str">
        <f t="shared" si="508"/>
        <v/>
      </c>
      <c r="W1312" s="17" t="str">
        <f t="shared" si="509"/>
        <v/>
      </c>
      <c r="X1312" s="18" t="str">
        <f t="shared" si="500"/>
        <v/>
      </c>
      <c r="Y1312" s="17" t="str">
        <f t="shared" si="510"/>
        <v/>
      </c>
      <c r="Z1312" s="17" t="str">
        <f t="shared" si="511"/>
        <v/>
      </c>
      <c r="AA1312" s="17" t="str">
        <f t="shared" si="512"/>
        <v/>
      </c>
      <c r="AB1312" s="17" t="str">
        <f t="shared" si="513"/>
        <v/>
      </c>
      <c r="AC1312" s="17" t="str">
        <f t="shared" si="514"/>
        <v/>
      </c>
      <c r="AD1312" s="18" t="str">
        <f t="shared" si="515"/>
        <v/>
      </c>
      <c r="AE1312" s="19" t="str">
        <f>IF($B1312&gt;$C$1,"",p_2*$Q1311*($S1311/$W1311)+p_3*$Q1311*($T1311/$W1311))</f>
        <v/>
      </c>
      <c r="AF1312" s="17" t="str">
        <f>IF($B1312&gt;$C$1,"",p_4*$R1311)</f>
        <v/>
      </c>
      <c r="AG1312" s="17" t="str">
        <f>IF($B1312&gt;$C$1,"",p_5*$R1311)</f>
        <v/>
      </c>
      <c r="AH1312" s="18" t="str">
        <f t="shared" si="516"/>
        <v/>
      </c>
      <c r="AI1312" s="72"/>
      <c r="AJ1312" s="73"/>
      <c r="AK1312" s="73"/>
      <c r="AL1312" s="72"/>
      <c r="AM1312" s="73"/>
      <c r="AN1312" s="73">
        <f t="shared" si="517"/>
        <v>518</v>
      </c>
      <c r="AO1312" s="19" t="str">
        <f t="shared" ca="1" si="518"/>
        <v>-</v>
      </c>
      <c r="AP1312" s="17" t="str">
        <f t="shared" ca="1" si="519"/>
        <v>-</v>
      </c>
      <c r="AQ1312" s="17" t="str">
        <f t="shared" ca="1" si="520"/>
        <v>-</v>
      </c>
      <c r="AR1312" s="66" t="str">
        <f t="shared" ca="1" si="521"/>
        <v>-</v>
      </c>
    </row>
    <row r="1313" spans="1:44" s="1" customFormat="1" ht="12" x14ac:dyDescent="0.35">
      <c r="A1313" s="84"/>
      <c r="B1313" s="40" t="str">
        <f t="shared" si="501"/>
        <v/>
      </c>
      <c r="C1313" s="41" t="str">
        <f t="shared" si="502"/>
        <v/>
      </c>
      <c r="D1313" s="28">
        <f>'I Disease Parameters'!$E$6/(1000*365)</f>
        <v>2.4383561643835616E-5</v>
      </c>
      <c r="E1313" s="28">
        <f>'I Disease Parameters'!$E$7/(1000*365)</f>
        <v>1.3698630136986302E-5</v>
      </c>
      <c r="F1313" s="27">
        <f>(1-'I Disease Parameters'!$E$8)/'I Disease Parameters'!$E$10</f>
        <v>0.16200000000000001</v>
      </c>
      <c r="G1313" s="27">
        <f>'I Disease Parameters'!$E$8/'I Disease Parameters'!$E$11</f>
        <v>3.7999999999999999E-2</v>
      </c>
      <c r="H1313" s="27">
        <f>1/'I Disease Parameters'!$E$12</f>
        <v>0.05</v>
      </c>
      <c r="I1313" s="27">
        <f>'I Disease Parameters'!$E$9/'I Disease Parameters'!$E$14</f>
        <v>0</v>
      </c>
      <c r="J1313" s="82">
        <f t="shared" si="522"/>
        <v>2.9622548171950012</v>
      </c>
      <c r="K1313" s="60">
        <f t="shared" si="523"/>
        <v>0.96147505943347544</v>
      </c>
      <c r="L1313" s="30">
        <f t="shared" si="524"/>
        <v>0.98499999999999999</v>
      </c>
      <c r="M1313" s="27">
        <f>J1313/'I Disease Parameters'!$E$12</f>
        <v>0.14811274085975007</v>
      </c>
      <c r="N1313" s="27">
        <f>K1313/'I Disease Parameters'!$E$13</f>
        <v>4.8073752971673774E-2</v>
      </c>
      <c r="O1313" s="27">
        <f>L1313/'I Disease Parameters'!$E$13</f>
        <v>4.9250000000000002E-2</v>
      </c>
      <c r="P1313" s="27">
        <f>(1-L1313)/'I Disease Parameters'!$E$13</f>
        <v>7.5000000000000067E-4</v>
      </c>
      <c r="Q1313" s="19" t="str">
        <f t="shared" si="503"/>
        <v/>
      </c>
      <c r="R1313" s="17" t="str">
        <f t="shared" si="504"/>
        <v/>
      </c>
      <c r="S1313" s="17" t="str">
        <f t="shared" si="505"/>
        <v/>
      </c>
      <c r="T1313" s="17" t="str">
        <f t="shared" si="506"/>
        <v/>
      </c>
      <c r="U1313" s="17" t="str">
        <f t="shared" si="507"/>
        <v/>
      </c>
      <c r="V1313" s="17" t="str">
        <f t="shared" si="508"/>
        <v/>
      </c>
      <c r="W1313" s="17" t="str">
        <f t="shared" si="509"/>
        <v/>
      </c>
      <c r="X1313" s="18" t="str">
        <f t="shared" si="500"/>
        <v/>
      </c>
      <c r="Y1313" s="17" t="str">
        <f t="shared" si="510"/>
        <v/>
      </c>
      <c r="Z1313" s="17" t="str">
        <f t="shared" si="511"/>
        <v/>
      </c>
      <c r="AA1313" s="17" t="str">
        <f t="shared" si="512"/>
        <v/>
      </c>
      <c r="AB1313" s="17" t="str">
        <f t="shared" si="513"/>
        <v/>
      </c>
      <c r="AC1313" s="17" t="str">
        <f t="shared" si="514"/>
        <v/>
      </c>
      <c r="AD1313" s="18" t="str">
        <f t="shared" si="515"/>
        <v/>
      </c>
      <c r="AE1313" s="19" t="str">
        <f>IF($B1313&gt;$C$1,"",p_2*$Q1312*($S1312/$W1312)+p_3*$Q1312*($T1312/$W1312))</f>
        <v/>
      </c>
      <c r="AF1313" s="17" t="str">
        <f>IF($B1313&gt;$C$1,"",p_4*$R1312)</f>
        <v/>
      </c>
      <c r="AG1313" s="17" t="str">
        <f>IF($B1313&gt;$C$1,"",p_5*$R1312)</f>
        <v/>
      </c>
      <c r="AH1313" s="18" t="str">
        <f t="shared" si="516"/>
        <v/>
      </c>
      <c r="AI1313" s="72"/>
      <c r="AJ1313" s="73"/>
      <c r="AK1313" s="73"/>
      <c r="AL1313" s="72"/>
      <c r="AM1313" s="73"/>
      <c r="AN1313" s="73">
        <f t="shared" si="517"/>
        <v>518</v>
      </c>
      <c r="AO1313" s="19" t="str">
        <f t="shared" ca="1" si="518"/>
        <v>-</v>
      </c>
      <c r="AP1313" s="17" t="str">
        <f t="shared" ca="1" si="519"/>
        <v>-</v>
      </c>
      <c r="AQ1313" s="17" t="str">
        <f t="shared" ca="1" si="520"/>
        <v>-</v>
      </c>
      <c r="AR1313" s="66" t="str">
        <f t="shared" ca="1" si="521"/>
        <v>-</v>
      </c>
    </row>
    <row r="1314" spans="1:44" s="1" customFormat="1" ht="12" x14ac:dyDescent="0.35">
      <c r="A1314" s="84"/>
      <c r="B1314" s="40" t="str">
        <f t="shared" si="501"/>
        <v/>
      </c>
      <c r="C1314" s="41" t="str">
        <f t="shared" si="502"/>
        <v/>
      </c>
      <c r="D1314" s="28">
        <f>'I Disease Parameters'!$E$6/(1000*365)</f>
        <v>2.4383561643835616E-5</v>
      </c>
      <c r="E1314" s="28">
        <f>'I Disease Parameters'!$E$7/(1000*365)</f>
        <v>1.3698630136986302E-5</v>
      </c>
      <c r="F1314" s="27">
        <f>(1-'I Disease Parameters'!$E$8)/'I Disease Parameters'!$E$10</f>
        <v>0.16200000000000001</v>
      </c>
      <c r="G1314" s="27">
        <f>'I Disease Parameters'!$E$8/'I Disease Parameters'!$E$11</f>
        <v>3.7999999999999999E-2</v>
      </c>
      <c r="H1314" s="27">
        <f>1/'I Disease Parameters'!$E$12</f>
        <v>0.05</v>
      </c>
      <c r="I1314" s="27">
        <f>'I Disease Parameters'!$E$9/'I Disease Parameters'!$E$14</f>
        <v>0</v>
      </c>
      <c r="J1314" s="82">
        <f t="shared" si="522"/>
        <v>2.9622548171950012</v>
      </c>
      <c r="K1314" s="60">
        <f t="shared" si="523"/>
        <v>0.96147505943347544</v>
      </c>
      <c r="L1314" s="30">
        <f t="shared" si="524"/>
        <v>0.98499999999999999</v>
      </c>
      <c r="M1314" s="27">
        <f>J1314/'I Disease Parameters'!$E$12</f>
        <v>0.14811274085975007</v>
      </c>
      <c r="N1314" s="27">
        <f>K1314/'I Disease Parameters'!$E$13</f>
        <v>4.8073752971673774E-2</v>
      </c>
      <c r="O1314" s="27">
        <f>L1314/'I Disease Parameters'!$E$13</f>
        <v>4.9250000000000002E-2</v>
      </c>
      <c r="P1314" s="27">
        <f>(1-L1314)/'I Disease Parameters'!$E$13</f>
        <v>7.5000000000000067E-4</v>
      </c>
      <c r="Q1314" s="19" t="str">
        <f t="shared" si="503"/>
        <v/>
      </c>
      <c r="R1314" s="17" t="str">
        <f t="shared" si="504"/>
        <v/>
      </c>
      <c r="S1314" s="17" t="str">
        <f t="shared" si="505"/>
        <v/>
      </c>
      <c r="T1314" s="17" t="str">
        <f t="shared" si="506"/>
        <v/>
      </c>
      <c r="U1314" s="17" t="str">
        <f t="shared" si="507"/>
        <v/>
      </c>
      <c r="V1314" s="17" t="str">
        <f t="shared" si="508"/>
        <v/>
      </c>
      <c r="W1314" s="17" t="str">
        <f t="shared" si="509"/>
        <v/>
      </c>
      <c r="X1314" s="18" t="str">
        <f t="shared" si="500"/>
        <v/>
      </c>
      <c r="Y1314" s="17" t="str">
        <f t="shared" si="510"/>
        <v/>
      </c>
      <c r="Z1314" s="17" t="str">
        <f t="shared" si="511"/>
        <v/>
      </c>
      <c r="AA1314" s="17" t="str">
        <f t="shared" si="512"/>
        <v/>
      </c>
      <c r="AB1314" s="17" t="str">
        <f t="shared" si="513"/>
        <v/>
      </c>
      <c r="AC1314" s="17" t="str">
        <f t="shared" si="514"/>
        <v/>
      </c>
      <c r="AD1314" s="18" t="str">
        <f t="shared" si="515"/>
        <v/>
      </c>
      <c r="AE1314" s="19" t="str">
        <f>IF($B1314&gt;$C$1,"",p_2*$Q1313*($S1313/$W1313)+p_3*$Q1313*($T1313/$W1313))</f>
        <v/>
      </c>
      <c r="AF1314" s="17" t="str">
        <f>IF($B1314&gt;$C$1,"",p_4*$R1313)</f>
        <v/>
      </c>
      <c r="AG1314" s="17" t="str">
        <f>IF($B1314&gt;$C$1,"",p_5*$R1313)</f>
        <v/>
      </c>
      <c r="AH1314" s="18" t="str">
        <f t="shared" si="516"/>
        <v/>
      </c>
      <c r="AI1314" s="72"/>
      <c r="AJ1314" s="73"/>
      <c r="AK1314" s="73"/>
      <c r="AL1314" s="72"/>
      <c r="AM1314" s="73"/>
      <c r="AN1314" s="73">
        <f t="shared" si="517"/>
        <v>518</v>
      </c>
      <c r="AO1314" s="19" t="str">
        <f t="shared" ca="1" si="518"/>
        <v>-</v>
      </c>
      <c r="AP1314" s="17" t="str">
        <f t="shared" ca="1" si="519"/>
        <v>-</v>
      </c>
      <c r="AQ1314" s="17" t="str">
        <f t="shared" ca="1" si="520"/>
        <v>-</v>
      </c>
      <c r="AR1314" s="66" t="str">
        <f t="shared" ca="1" si="521"/>
        <v>-</v>
      </c>
    </row>
    <row r="1315" spans="1:44" s="1" customFormat="1" ht="12" x14ac:dyDescent="0.35">
      <c r="A1315" s="84"/>
      <c r="B1315" s="40" t="str">
        <f t="shared" si="501"/>
        <v/>
      </c>
      <c r="C1315" s="41" t="str">
        <f t="shared" si="502"/>
        <v/>
      </c>
      <c r="D1315" s="28">
        <f>'I Disease Parameters'!$E$6/(1000*365)</f>
        <v>2.4383561643835616E-5</v>
      </c>
      <c r="E1315" s="28">
        <f>'I Disease Parameters'!$E$7/(1000*365)</f>
        <v>1.3698630136986302E-5</v>
      </c>
      <c r="F1315" s="27">
        <f>(1-'I Disease Parameters'!$E$8)/'I Disease Parameters'!$E$10</f>
        <v>0.16200000000000001</v>
      </c>
      <c r="G1315" s="27">
        <f>'I Disease Parameters'!$E$8/'I Disease Parameters'!$E$11</f>
        <v>3.7999999999999999E-2</v>
      </c>
      <c r="H1315" s="27">
        <f>1/'I Disease Parameters'!$E$12</f>
        <v>0.05</v>
      </c>
      <c r="I1315" s="27">
        <f>'I Disease Parameters'!$E$9/'I Disease Parameters'!$E$14</f>
        <v>0</v>
      </c>
      <c r="J1315" s="82">
        <f t="shared" si="522"/>
        <v>2.9622548171950012</v>
      </c>
      <c r="K1315" s="60">
        <f t="shared" si="523"/>
        <v>0.96147505943347544</v>
      </c>
      <c r="L1315" s="30">
        <f t="shared" si="524"/>
        <v>0.98499999999999999</v>
      </c>
      <c r="M1315" s="27">
        <f>J1315/'I Disease Parameters'!$E$12</f>
        <v>0.14811274085975007</v>
      </c>
      <c r="N1315" s="27">
        <f>K1315/'I Disease Parameters'!$E$13</f>
        <v>4.8073752971673774E-2</v>
      </c>
      <c r="O1315" s="27">
        <f>L1315/'I Disease Parameters'!$E$13</f>
        <v>4.9250000000000002E-2</v>
      </c>
      <c r="P1315" s="27">
        <f>(1-L1315)/'I Disease Parameters'!$E$13</f>
        <v>7.5000000000000067E-4</v>
      </c>
      <c r="Q1315" s="19" t="str">
        <f t="shared" si="503"/>
        <v/>
      </c>
      <c r="R1315" s="17" t="str">
        <f t="shared" si="504"/>
        <v/>
      </c>
      <c r="S1315" s="17" t="str">
        <f t="shared" si="505"/>
        <v/>
      </c>
      <c r="T1315" s="17" t="str">
        <f t="shared" si="506"/>
        <v/>
      </c>
      <c r="U1315" s="17" t="str">
        <f t="shared" si="507"/>
        <v/>
      </c>
      <c r="V1315" s="17" t="str">
        <f t="shared" si="508"/>
        <v/>
      </c>
      <c r="W1315" s="17" t="str">
        <f t="shared" si="509"/>
        <v/>
      </c>
      <c r="X1315" s="18" t="str">
        <f t="shared" si="500"/>
        <v/>
      </c>
      <c r="Y1315" s="17" t="str">
        <f t="shared" si="510"/>
        <v/>
      </c>
      <c r="Z1315" s="17" t="str">
        <f t="shared" si="511"/>
        <v/>
      </c>
      <c r="AA1315" s="17" t="str">
        <f t="shared" si="512"/>
        <v/>
      </c>
      <c r="AB1315" s="17" t="str">
        <f t="shared" si="513"/>
        <v/>
      </c>
      <c r="AC1315" s="17" t="str">
        <f t="shared" si="514"/>
        <v/>
      </c>
      <c r="AD1315" s="18" t="str">
        <f t="shared" si="515"/>
        <v/>
      </c>
      <c r="AE1315" s="19" t="str">
        <f>IF($B1315&gt;$C$1,"",p_2*$Q1314*($S1314/$W1314)+p_3*$Q1314*($T1314/$W1314))</f>
        <v/>
      </c>
      <c r="AF1315" s="17" t="str">
        <f>IF($B1315&gt;$C$1,"",p_4*$R1314)</f>
        <v/>
      </c>
      <c r="AG1315" s="17" t="str">
        <f>IF($B1315&gt;$C$1,"",p_5*$R1314)</f>
        <v/>
      </c>
      <c r="AH1315" s="18" t="str">
        <f t="shared" si="516"/>
        <v/>
      </c>
      <c r="AI1315" s="72"/>
      <c r="AJ1315" s="73"/>
      <c r="AK1315" s="73"/>
      <c r="AL1315" s="72"/>
      <c r="AM1315" s="73"/>
      <c r="AN1315" s="73">
        <f t="shared" si="517"/>
        <v>518</v>
      </c>
      <c r="AO1315" s="19" t="str">
        <f t="shared" ca="1" si="518"/>
        <v>-</v>
      </c>
      <c r="AP1315" s="17" t="str">
        <f t="shared" ca="1" si="519"/>
        <v>-</v>
      </c>
      <c r="AQ1315" s="17" t="str">
        <f t="shared" ca="1" si="520"/>
        <v>-</v>
      </c>
      <c r="AR1315" s="66" t="str">
        <f t="shared" ca="1" si="521"/>
        <v>-</v>
      </c>
    </row>
    <row r="1316" spans="1:44" s="1" customFormat="1" ht="12" x14ac:dyDescent="0.35">
      <c r="A1316" s="84"/>
      <c r="B1316" s="40" t="str">
        <f t="shared" si="501"/>
        <v/>
      </c>
      <c r="C1316" s="41" t="str">
        <f t="shared" si="502"/>
        <v/>
      </c>
      <c r="D1316" s="28">
        <f>'I Disease Parameters'!$E$6/(1000*365)</f>
        <v>2.4383561643835616E-5</v>
      </c>
      <c r="E1316" s="28">
        <f>'I Disease Parameters'!$E$7/(1000*365)</f>
        <v>1.3698630136986302E-5</v>
      </c>
      <c r="F1316" s="27">
        <f>(1-'I Disease Parameters'!$E$8)/'I Disease Parameters'!$E$10</f>
        <v>0.16200000000000001</v>
      </c>
      <c r="G1316" s="27">
        <f>'I Disease Parameters'!$E$8/'I Disease Parameters'!$E$11</f>
        <v>3.7999999999999999E-2</v>
      </c>
      <c r="H1316" s="27">
        <f>1/'I Disease Parameters'!$E$12</f>
        <v>0.05</v>
      </c>
      <c r="I1316" s="27">
        <f>'I Disease Parameters'!$E$9/'I Disease Parameters'!$E$14</f>
        <v>0</v>
      </c>
      <c r="J1316" s="82">
        <f t="shared" si="522"/>
        <v>2.9622548171950012</v>
      </c>
      <c r="K1316" s="60">
        <f t="shared" si="523"/>
        <v>0.96147505943347544</v>
      </c>
      <c r="L1316" s="30">
        <f t="shared" si="524"/>
        <v>0.98499999999999999</v>
      </c>
      <c r="M1316" s="27">
        <f>J1316/'I Disease Parameters'!$E$12</f>
        <v>0.14811274085975007</v>
      </c>
      <c r="N1316" s="27">
        <f>K1316/'I Disease Parameters'!$E$13</f>
        <v>4.8073752971673774E-2</v>
      </c>
      <c r="O1316" s="27">
        <f>L1316/'I Disease Parameters'!$E$13</f>
        <v>4.9250000000000002E-2</v>
      </c>
      <c r="P1316" s="27">
        <f>(1-L1316)/'I Disease Parameters'!$E$13</f>
        <v>7.5000000000000067E-4</v>
      </c>
      <c r="Q1316" s="19" t="str">
        <f t="shared" si="503"/>
        <v/>
      </c>
      <c r="R1316" s="17" t="str">
        <f t="shared" si="504"/>
        <v/>
      </c>
      <c r="S1316" s="17" t="str">
        <f t="shared" si="505"/>
        <v/>
      </c>
      <c r="T1316" s="17" t="str">
        <f t="shared" si="506"/>
        <v/>
      </c>
      <c r="U1316" s="17" t="str">
        <f t="shared" si="507"/>
        <v/>
      </c>
      <c r="V1316" s="17" t="str">
        <f t="shared" si="508"/>
        <v/>
      </c>
      <c r="W1316" s="17" t="str">
        <f t="shared" si="509"/>
        <v/>
      </c>
      <c r="X1316" s="18" t="str">
        <f t="shared" si="500"/>
        <v/>
      </c>
      <c r="Y1316" s="17" t="str">
        <f t="shared" si="510"/>
        <v/>
      </c>
      <c r="Z1316" s="17" t="str">
        <f t="shared" si="511"/>
        <v/>
      </c>
      <c r="AA1316" s="17" t="str">
        <f t="shared" si="512"/>
        <v/>
      </c>
      <c r="AB1316" s="17" t="str">
        <f t="shared" si="513"/>
        <v/>
      </c>
      <c r="AC1316" s="17" t="str">
        <f t="shared" si="514"/>
        <v/>
      </c>
      <c r="AD1316" s="18" t="str">
        <f t="shared" si="515"/>
        <v/>
      </c>
      <c r="AE1316" s="19" t="str">
        <f>IF($B1316&gt;$C$1,"",p_2*$Q1315*($S1315/$W1315)+p_3*$Q1315*($T1315/$W1315))</f>
        <v/>
      </c>
      <c r="AF1316" s="17" t="str">
        <f>IF($B1316&gt;$C$1,"",p_4*$R1315)</f>
        <v/>
      </c>
      <c r="AG1316" s="17" t="str">
        <f>IF($B1316&gt;$C$1,"",p_5*$R1315)</f>
        <v/>
      </c>
      <c r="AH1316" s="18" t="str">
        <f t="shared" si="516"/>
        <v/>
      </c>
      <c r="AI1316" s="72"/>
      <c r="AJ1316" s="73"/>
      <c r="AK1316" s="73"/>
      <c r="AL1316" s="72"/>
      <c r="AM1316" s="73"/>
      <c r="AN1316" s="73">
        <f t="shared" si="517"/>
        <v>518</v>
      </c>
      <c r="AO1316" s="19" t="str">
        <f t="shared" ca="1" si="518"/>
        <v>-</v>
      </c>
      <c r="AP1316" s="17" t="str">
        <f t="shared" ca="1" si="519"/>
        <v>-</v>
      </c>
      <c r="AQ1316" s="17" t="str">
        <f t="shared" ca="1" si="520"/>
        <v>-</v>
      </c>
      <c r="AR1316" s="66" t="str">
        <f t="shared" ca="1" si="521"/>
        <v>-</v>
      </c>
    </row>
    <row r="1317" spans="1:44" s="1" customFormat="1" ht="12" x14ac:dyDescent="0.35">
      <c r="A1317" s="84"/>
      <c r="B1317" s="40" t="str">
        <f t="shared" si="501"/>
        <v/>
      </c>
      <c r="C1317" s="41" t="str">
        <f t="shared" si="502"/>
        <v/>
      </c>
      <c r="D1317" s="28">
        <f>'I Disease Parameters'!$E$6/(1000*365)</f>
        <v>2.4383561643835616E-5</v>
      </c>
      <c r="E1317" s="28">
        <f>'I Disease Parameters'!$E$7/(1000*365)</f>
        <v>1.3698630136986302E-5</v>
      </c>
      <c r="F1317" s="27">
        <f>(1-'I Disease Parameters'!$E$8)/'I Disease Parameters'!$E$10</f>
        <v>0.16200000000000001</v>
      </c>
      <c r="G1317" s="27">
        <f>'I Disease Parameters'!$E$8/'I Disease Parameters'!$E$11</f>
        <v>3.7999999999999999E-2</v>
      </c>
      <c r="H1317" s="27">
        <f>1/'I Disease Parameters'!$E$12</f>
        <v>0.05</v>
      </c>
      <c r="I1317" s="27">
        <f>'I Disease Parameters'!$E$9/'I Disease Parameters'!$E$14</f>
        <v>0</v>
      </c>
      <c r="J1317" s="82">
        <f t="shared" si="522"/>
        <v>2.9622548171950012</v>
      </c>
      <c r="K1317" s="60">
        <f t="shared" si="523"/>
        <v>0.96147505943347544</v>
      </c>
      <c r="L1317" s="30">
        <f t="shared" si="524"/>
        <v>0.98499999999999999</v>
      </c>
      <c r="M1317" s="27">
        <f>J1317/'I Disease Parameters'!$E$12</f>
        <v>0.14811274085975007</v>
      </c>
      <c r="N1317" s="27">
        <f>K1317/'I Disease Parameters'!$E$13</f>
        <v>4.8073752971673774E-2</v>
      </c>
      <c r="O1317" s="27">
        <f>L1317/'I Disease Parameters'!$E$13</f>
        <v>4.9250000000000002E-2</v>
      </c>
      <c r="P1317" s="27">
        <f>(1-L1317)/'I Disease Parameters'!$E$13</f>
        <v>7.5000000000000067E-4</v>
      </c>
      <c r="Q1317" s="19" t="str">
        <f t="shared" si="503"/>
        <v/>
      </c>
      <c r="R1317" s="17" t="str">
        <f t="shared" si="504"/>
        <v/>
      </c>
      <c r="S1317" s="17" t="str">
        <f t="shared" si="505"/>
        <v/>
      </c>
      <c r="T1317" s="17" t="str">
        <f t="shared" si="506"/>
        <v/>
      </c>
      <c r="U1317" s="17" t="str">
        <f t="shared" si="507"/>
        <v/>
      </c>
      <c r="V1317" s="17" t="str">
        <f t="shared" si="508"/>
        <v/>
      </c>
      <c r="W1317" s="17" t="str">
        <f t="shared" si="509"/>
        <v/>
      </c>
      <c r="X1317" s="18" t="str">
        <f t="shared" si="500"/>
        <v/>
      </c>
      <c r="Y1317" s="17" t="str">
        <f t="shared" si="510"/>
        <v/>
      </c>
      <c r="Z1317" s="17" t="str">
        <f t="shared" si="511"/>
        <v/>
      </c>
      <c r="AA1317" s="17" t="str">
        <f t="shared" si="512"/>
        <v/>
      </c>
      <c r="AB1317" s="17" t="str">
        <f t="shared" si="513"/>
        <v/>
      </c>
      <c r="AC1317" s="17" t="str">
        <f t="shared" si="514"/>
        <v/>
      </c>
      <c r="AD1317" s="18" t="str">
        <f t="shared" si="515"/>
        <v/>
      </c>
      <c r="AE1317" s="19" t="str">
        <f>IF($B1317&gt;$C$1,"",p_2*$Q1316*($S1316/$W1316)+p_3*$Q1316*($T1316/$W1316))</f>
        <v/>
      </c>
      <c r="AF1317" s="17" t="str">
        <f>IF($B1317&gt;$C$1,"",p_4*$R1316)</f>
        <v/>
      </c>
      <c r="AG1317" s="17" t="str">
        <f>IF($B1317&gt;$C$1,"",p_5*$R1316)</f>
        <v/>
      </c>
      <c r="AH1317" s="18" t="str">
        <f t="shared" si="516"/>
        <v/>
      </c>
      <c r="AI1317" s="72"/>
      <c r="AJ1317" s="73"/>
      <c r="AK1317" s="73"/>
      <c r="AL1317" s="72"/>
      <c r="AM1317" s="73"/>
      <c r="AN1317" s="73">
        <f t="shared" si="517"/>
        <v>518</v>
      </c>
      <c r="AO1317" s="19" t="str">
        <f t="shared" ca="1" si="518"/>
        <v>-</v>
      </c>
      <c r="AP1317" s="17" t="str">
        <f t="shared" ca="1" si="519"/>
        <v>-</v>
      </c>
      <c r="AQ1317" s="17" t="str">
        <f t="shared" ca="1" si="520"/>
        <v>-</v>
      </c>
      <c r="AR1317" s="66" t="str">
        <f t="shared" ca="1" si="521"/>
        <v>-</v>
      </c>
    </row>
    <row r="1318" spans="1:44" s="1" customFormat="1" ht="12" x14ac:dyDescent="0.35">
      <c r="A1318" s="84"/>
      <c r="B1318" s="40" t="str">
        <f t="shared" si="501"/>
        <v/>
      </c>
      <c r="C1318" s="41" t="str">
        <f t="shared" si="502"/>
        <v/>
      </c>
      <c r="D1318" s="28">
        <f>'I Disease Parameters'!$E$6/(1000*365)</f>
        <v>2.4383561643835616E-5</v>
      </c>
      <c r="E1318" s="28">
        <f>'I Disease Parameters'!$E$7/(1000*365)</f>
        <v>1.3698630136986302E-5</v>
      </c>
      <c r="F1318" s="27">
        <f>(1-'I Disease Parameters'!$E$8)/'I Disease Parameters'!$E$10</f>
        <v>0.16200000000000001</v>
      </c>
      <c r="G1318" s="27">
        <f>'I Disease Parameters'!$E$8/'I Disease Parameters'!$E$11</f>
        <v>3.7999999999999999E-2</v>
      </c>
      <c r="H1318" s="27">
        <f>1/'I Disease Parameters'!$E$12</f>
        <v>0.05</v>
      </c>
      <c r="I1318" s="27">
        <f>'I Disease Parameters'!$E$9/'I Disease Parameters'!$E$14</f>
        <v>0</v>
      </c>
      <c r="J1318" s="82">
        <f t="shared" si="522"/>
        <v>2.9622548171950012</v>
      </c>
      <c r="K1318" s="60">
        <f t="shared" si="523"/>
        <v>0.96147505943347544</v>
      </c>
      <c r="L1318" s="30">
        <f t="shared" si="524"/>
        <v>0.98499999999999999</v>
      </c>
      <c r="M1318" s="27">
        <f>J1318/'I Disease Parameters'!$E$12</f>
        <v>0.14811274085975007</v>
      </c>
      <c r="N1318" s="27">
        <f>K1318/'I Disease Parameters'!$E$13</f>
        <v>4.8073752971673774E-2</v>
      </c>
      <c r="O1318" s="27">
        <f>L1318/'I Disease Parameters'!$E$13</f>
        <v>4.9250000000000002E-2</v>
      </c>
      <c r="P1318" s="27">
        <f>(1-L1318)/'I Disease Parameters'!$E$13</f>
        <v>7.5000000000000067E-4</v>
      </c>
      <c r="Q1318" s="19" t="str">
        <f t="shared" si="503"/>
        <v/>
      </c>
      <c r="R1318" s="17" t="str">
        <f t="shared" si="504"/>
        <v/>
      </c>
      <c r="S1318" s="17" t="str">
        <f t="shared" si="505"/>
        <v/>
      </c>
      <c r="T1318" s="17" t="str">
        <f t="shared" si="506"/>
        <v/>
      </c>
      <c r="U1318" s="17" t="str">
        <f t="shared" si="507"/>
        <v/>
      </c>
      <c r="V1318" s="17" t="str">
        <f t="shared" si="508"/>
        <v/>
      </c>
      <c r="W1318" s="17" t="str">
        <f t="shared" si="509"/>
        <v/>
      </c>
      <c r="X1318" s="18" t="str">
        <f t="shared" si="500"/>
        <v/>
      </c>
      <c r="Y1318" s="17" t="str">
        <f t="shared" si="510"/>
        <v/>
      </c>
      <c r="Z1318" s="17" t="str">
        <f t="shared" si="511"/>
        <v/>
      </c>
      <c r="AA1318" s="17" t="str">
        <f t="shared" si="512"/>
        <v/>
      </c>
      <c r="AB1318" s="17" t="str">
        <f t="shared" si="513"/>
        <v/>
      </c>
      <c r="AC1318" s="17" t="str">
        <f t="shared" si="514"/>
        <v/>
      </c>
      <c r="AD1318" s="18" t="str">
        <f t="shared" si="515"/>
        <v/>
      </c>
      <c r="AE1318" s="19" t="str">
        <f>IF($B1318&gt;$C$1,"",p_2*$Q1317*($S1317/$W1317)+p_3*$Q1317*($T1317/$W1317))</f>
        <v/>
      </c>
      <c r="AF1318" s="17" t="str">
        <f>IF($B1318&gt;$C$1,"",p_4*$R1317)</f>
        <v/>
      </c>
      <c r="AG1318" s="17" t="str">
        <f>IF($B1318&gt;$C$1,"",p_5*$R1317)</f>
        <v/>
      </c>
      <c r="AH1318" s="18" t="str">
        <f t="shared" si="516"/>
        <v/>
      </c>
      <c r="AI1318" s="72"/>
      <c r="AJ1318" s="73"/>
      <c r="AK1318" s="73"/>
      <c r="AL1318" s="72"/>
      <c r="AM1318" s="73"/>
      <c r="AN1318" s="73">
        <f t="shared" si="517"/>
        <v>518</v>
      </c>
      <c r="AO1318" s="19" t="str">
        <f t="shared" ca="1" si="518"/>
        <v>-</v>
      </c>
      <c r="AP1318" s="17" t="str">
        <f t="shared" ca="1" si="519"/>
        <v>-</v>
      </c>
      <c r="AQ1318" s="17" t="str">
        <f t="shared" ca="1" si="520"/>
        <v>-</v>
      </c>
      <c r="AR1318" s="66" t="str">
        <f t="shared" ca="1" si="521"/>
        <v>-</v>
      </c>
    </row>
    <row r="1319" spans="1:44" s="1" customFormat="1" ht="12" x14ac:dyDescent="0.35">
      <c r="A1319" s="84"/>
      <c r="B1319" s="40" t="str">
        <f t="shared" si="501"/>
        <v/>
      </c>
      <c r="C1319" s="41" t="str">
        <f t="shared" si="502"/>
        <v/>
      </c>
      <c r="D1319" s="28">
        <f>'I Disease Parameters'!$E$6/(1000*365)</f>
        <v>2.4383561643835616E-5</v>
      </c>
      <c r="E1319" s="28">
        <f>'I Disease Parameters'!$E$7/(1000*365)</f>
        <v>1.3698630136986302E-5</v>
      </c>
      <c r="F1319" s="27">
        <f>(1-'I Disease Parameters'!$E$8)/'I Disease Parameters'!$E$10</f>
        <v>0.16200000000000001</v>
      </c>
      <c r="G1319" s="27">
        <f>'I Disease Parameters'!$E$8/'I Disease Parameters'!$E$11</f>
        <v>3.7999999999999999E-2</v>
      </c>
      <c r="H1319" s="27">
        <f>1/'I Disease Parameters'!$E$12</f>
        <v>0.05</v>
      </c>
      <c r="I1319" s="27">
        <f>'I Disease Parameters'!$E$9/'I Disease Parameters'!$E$14</f>
        <v>0</v>
      </c>
      <c r="J1319" s="82">
        <f t="shared" si="522"/>
        <v>2.9622548171950012</v>
      </c>
      <c r="K1319" s="60">
        <f t="shared" si="523"/>
        <v>0.96147505943347544</v>
      </c>
      <c r="L1319" s="30">
        <f t="shared" si="524"/>
        <v>0.98499999999999999</v>
      </c>
      <c r="M1319" s="27">
        <f>J1319/'I Disease Parameters'!$E$12</f>
        <v>0.14811274085975007</v>
      </c>
      <c r="N1319" s="27">
        <f>K1319/'I Disease Parameters'!$E$13</f>
        <v>4.8073752971673774E-2</v>
      </c>
      <c r="O1319" s="27">
        <f>L1319/'I Disease Parameters'!$E$13</f>
        <v>4.9250000000000002E-2</v>
      </c>
      <c r="P1319" s="27">
        <f>(1-L1319)/'I Disease Parameters'!$E$13</f>
        <v>7.5000000000000067E-4</v>
      </c>
      <c r="Q1319" s="19" t="str">
        <f t="shared" si="503"/>
        <v/>
      </c>
      <c r="R1319" s="17" t="str">
        <f t="shared" si="504"/>
        <v/>
      </c>
      <c r="S1319" s="17" t="str">
        <f t="shared" si="505"/>
        <v/>
      </c>
      <c r="T1319" s="17" t="str">
        <f t="shared" si="506"/>
        <v/>
      </c>
      <c r="U1319" s="17" t="str">
        <f t="shared" si="507"/>
        <v/>
      </c>
      <c r="V1319" s="17" t="str">
        <f t="shared" si="508"/>
        <v/>
      </c>
      <c r="W1319" s="17" t="str">
        <f t="shared" si="509"/>
        <v/>
      </c>
      <c r="X1319" s="18" t="str">
        <f t="shared" si="500"/>
        <v/>
      </c>
      <c r="Y1319" s="17" t="str">
        <f t="shared" si="510"/>
        <v/>
      </c>
      <c r="Z1319" s="17" t="str">
        <f t="shared" si="511"/>
        <v/>
      </c>
      <c r="AA1319" s="17" t="str">
        <f t="shared" si="512"/>
        <v/>
      </c>
      <c r="AB1319" s="17" t="str">
        <f t="shared" si="513"/>
        <v/>
      </c>
      <c r="AC1319" s="17" t="str">
        <f t="shared" si="514"/>
        <v/>
      </c>
      <c r="AD1319" s="18" t="str">
        <f t="shared" si="515"/>
        <v/>
      </c>
      <c r="AE1319" s="19" t="str">
        <f>IF($B1319&gt;$C$1,"",p_2*$Q1318*($S1318/$W1318)+p_3*$Q1318*($T1318/$W1318))</f>
        <v/>
      </c>
      <c r="AF1319" s="17" t="str">
        <f>IF($B1319&gt;$C$1,"",p_4*$R1318)</f>
        <v/>
      </c>
      <c r="AG1319" s="17" t="str">
        <f>IF($B1319&gt;$C$1,"",p_5*$R1318)</f>
        <v/>
      </c>
      <c r="AH1319" s="18" t="str">
        <f t="shared" si="516"/>
        <v/>
      </c>
      <c r="AI1319" s="72"/>
      <c r="AJ1319" s="73"/>
      <c r="AK1319" s="73"/>
      <c r="AL1319" s="72"/>
      <c r="AM1319" s="73"/>
      <c r="AN1319" s="73">
        <f t="shared" si="517"/>
        <v>518</v>
      </c>
      <c r="AO1319" s="19" t="str">
        <f t="shared" ca="1" si="518"/>
        <v>-</v>
      </c>
      <c r="AP1319" s="17" t="str">
        <f t="shared" ca="1" si="519"/>
        <v>-</v>
      </c>
      <c r="AQ1319" s="17" t="str">
        <f t="shared" ca="1" si="520"/>
        <v>-</v>
      </c>
      <c r="AR1319" s="66" t="str">
        <f t="shared" ca="1" si="521"/>
        <v>-</v>
      </c>
    </row>
    <row r="1320" spans="1:44" s="1" customFormat="1" ht="12" x14ac:dyDescent="0.35">
      <c r="A1320" s="84"/>
      <c r="B1320" s="40" t="str">
        <f t="shared" si="501"/>
        <v/>
      </c>
      <c r="C1320" s="41" t="str">
        <f t="shared" si="502"/>
        <v/>
      </c>
      <c r="D1320" s="28">
        <f>'I Disease Parameters'!$E$6/(1000*365)</f>
        <v>2.4383561643835616E-5</v>
      </c>
      <c r="E1320" s="28">
        <f>'I Disease Parameters'!$E$7/(1000*365)</f>
        <v>1.3698630136986302E-5</v>
      </c>
      <c r="F1320" s="27">
        <f>(1-'I Disease Parameters'!$E$8)/'I Disease Parameters'!$E$10</f>
        <v>0.16200000000000001</v>
      </c>
      <c r="G1320" s="27">
        <f>'I Disease Parameters'!$E$8/'I Disease Parameters'!$E$11</f>
        <v>3.7999999999999999E-2</v>
      </c>
      <c r="H1320" s="27">
        <f>1/'I Disease Parameters'!$E$12</f>
        <v>0.05</v>
      </c>
      <c r="I1320" s="27">
        <f>'I Disease Parameters'!$E$9/'I Disease Parameters'!$E$14</f>
        <v>0</v>
      </c>
      <c r="J1320" s="82">
        <f t="shared" si="522"/>
        <v>2.9622548171950012</v>
      </c>
      <c r="K1320" s="60">
        <f t="shared" si="523"/>
        <v>0.96147505943347544</v>
      </c>
      <c r="L1320" s="30">
        <f t="shared" si="524"/>
        <v>0.98499999999999999</v>
      </c>
      <c r="M1320" s="27">
        <f>J1320/'I Disease Parameters'!$E$12</f>
        <v>0.14811274085975007</v>
      </c>
      <c r="N1320" s="27">
        <f>K1320/'I Disease Parameters'!$E$13</f>
        <v>4.8073752971673774E-2</v>
      </c>
      <c r="O1320" s="27">
        <f>L1320/'I Disease Parameters'!$E$13</f>
        <v>4.9250000000000002E-2</v>
      </c>
      <c r="P1320" s="27">
        <f>(1-L1320)/'I Disease Parameters'!$E$13</f>
        <v>7.5000000000000067E-4</v>
      </c>
      <c r="Q1320" s="19" t="str">
        <f t="shared" si="503"/>
        <v/>
      </c>
      <c r="R1320" s="17" t="str">
        <f t="shared" si="504"/>
        <v/>
      </c>
      <c r="S1320" s="17" t="str">
        <f t="shared" si="505"/>
        <v/>
      </c>
      <c r="T1320" s="17" t="str">
        <f t="shared" si="506"/>
        <v/>
      </c>
      <c r="U1320" s="17" t="str">
        <f t="shared" si="507"/>
        <v/>
      </c>
      <c r="V1320" s="17" t="str">
        <f t="shared" si="508"/>
        <v/>
      </c>
      <c r="W1320" s="17" t="str">
        <f t="shared" si="509"/>
        <v/>
      </c>
      <c r="X1320" s="18" t="str">
        <f t="shared" si="500"/>
        <v/>
      </c>
      <c r="Y1320" s="17" t="str">
        <f t="shared" si="510"/>
        <v/>
      </c>
      <c r="Z1320" s="17" t="str">
        <f t="shared" si="511"/>
        <v/>
      </c>
      <c r="AA1320" s="17" t="str">
        <f t="shared" si="512"/>
        <v/>
      </c>
      <c r="AB1320" s="17" t="str">
        <f t="shared" si="513"/>
        <v/>
      </c>
      <c r="AC1320" s="17" t="str">
        <f t="shared" si="514"/>
        <v/>
      </c>
      <c r="AD1320" s="18" t="str">
        <f t="shared" si="515"/>
        <v/>
      </c>
      <c r="AE1320" s="19" t="str">
        <f>IF($B1320&gt;$C$1,"",p_2*$Q1319*($S1319/$W1319)+p_3*$Q1319*($T1319/$W1319))</f>
        <v/>
      </c>
      <c r="AF1320" s="17" t="str">
        <f>IF($B1320&gt;$C$1,"",p_4*$R1319)</f>
        <v/>
      </c>
      <c r="AG1320" s="17" t="str">
        <f>IF($B1320&gt;$C$1,"",p_5*$R1319)</f>
        <v/>
      </c>
      <c r="AH1320" s="18" t="str">
        <f t="shared" si="516"/>
        <v/>
      </c>
      <c r="AI1320" s="72"/>
      <c r="AJ1320" s="73"/>
      <c r="AK1320" s="73"/>
      <c r="AL1320" s="72"/>
      <c r="AM1320" s="73"/>
      <c r="AN1320" s="73">
        <f t="shared" si="517"/>
        <v>518</v>
      </c>
      <c r="AO1320" s="19" t="str">
        <f t="shared" ca="1" si="518"/>
        <v>-</v>
      </c>
      <c r="AP1320" s="17" t="str">
        <f t="shared" ca="1" si="519"/>
        <v>-</v>
      </c>
      <c r="AQ1320" s="17" t="str">
        <f t="shared" ca="1" si="520"/>
        <v>-</v>
      </c>
      <c r="AR1320" s="66" t="str">
        <f t="shared" ca="1" si="521"/>
        <v>-</v>
      </c>
    </row>
    <row r="1321" spans="1:44" s="1" customFormat="1" ht="12" x14ac:dyDescent="0.35">
      <c r="A1321" s="84"/>
      <c r="B1321" s="40" t="str">
        <f t="shared" si="501"/>
        <v/>
      </c>
      <c r="C1321" s="41" t="str">
        <f t="shared" si="502"/>
        <v/>
      </c>
      <c r="D1321" s="28">
        <f>'I Disease Parameters'!$E$6/(1000*365)</f>
        <v>2.4383561643835616E-5</v>
      </c>
      <c r="E1321" s="28">
        <f>'I Disease Parameters'!$E$7/(1000*365)</f>
        <v>1.3698630136986302E-5</v>
      </c>
      <c r="F1321" s="27">
        <f>(1-'I Disease Parameters'!$E$8)/'I Disease Parameters'!$E$10</f>
        <v>0.16200000000000001</v>
      </c>
      <c r="G1321" s="27">
        <f>'I Disease Parameters'!$E$8/'I Disease Parameters'!$E$11</f>
        <v>3.7999999999999999E-2</v>
      </c>
      <c r="H1321" s="27">
        <f>1/'I Disease Parameters'!$E$12</f>
        <v>0.05</v>
      </c>
      <c r="I1321" s="27">
        <f>'I Disease Parameters'!$E$9/'I Disease Parameters'!$E$14</f>
        <v>0</v>
      </c>
      <c r="J1321" s="82">
        <f t="shared" si="522"/>
        <v>2.9622548171950012</v>
      </c>
      <c r="K1321" s="60">
        <f t="shared" si="523"/>
        <v>0.96147505943347544</v>
      </c>
      <c r="L1321" s="30">
        <f t="shared" si="524"/>
        <v>0.98499999999999999</v>
      </c>
      <c r="M1321" s="27">
        <f>J1321/'I Disease Parameters'!$E$12</f>
        <v>0.14811274085975007</v>
      </c>
      <c r="N1321" s="27">
        <f>K1321/'I Disease Parameters'!$E$13</f>
        <v>4.8073752971673774E-2</v>
      </c>
      <c r="O1321" s="27">
        <f>L1321/'I Disease Parameters'!$E$13</f>
        <v>4.9250000000000002E-2</v>
      </c>
      <c r="P1321" s="27">
        <f>(1-L1321)/'I Disease Parameters'!$E$13</f>
        <v>7.5000000000000067E-4</v>
      </c>
      <c r="Q1321" s="19" t="str">
        <f t="shared" si="503"/>
        <v/>
      </c>
      <c r="R1321" s="17" t="str">
        <f t="shared" si="504"/>
        <v/>
      </c>
      <c r="S1321" s="17" t="str">
        <f t="shared" si="505"/>
        <v/>
      </c>
      <c r="T1321" s="17" t="str">
        <f t="shared" si="506"/>
        <v/>
      </c>
      <c r="U1321" s="17" t="str">
        <f t="shared" si="507"/>
        <v/>
      </c>
      <c r="V1321" s="17" t="str">
        <f t="shared" si="508"/>
        <v/>
      </c>
      <c r="W1321" s="17" t="str">
        <f t="shared" si="509"/>
        <v/>
      </c>
      <c r="X1321" s="18" t="str">
        <f t="shared" si="500"/>
        <v/>
      </c>
      <c r="Y1321" s="17" t="str">
        <f t="shared" si="510"/>
        <v/>
      </c>
      <c r="Z1321" s="17" t="str">
        <f t="shared" si="511"/>
        <v/>
      </c>
      <c r="AA1321" s="17" t="str">
        <f t="shared" si="512"/>
        <v/>
      </c>
      <c r="AB1321" s="17" t="str">
        <f t="shared" si="513"/>
        <v/>
      </c>
      <c r="AC1321" s="17" t="str">
        <f t="shared" si="514"/>
        <v/>
      </c>
      <c r="AD1321" s="18" t="str">
        <f t="shared" si="515"/>
        <v/>
      </c>
      <c r="AE1321" s="19" t="str">
        <f>IF($B1321&gt;$C$1,"",p_2*$Q1320*($S1320/$W1320)+p_3*$Q1320*($T1320/$W1320))</f>
        <v/>
      </c>
      <c r="AF1321" s="17" t="str">
        <f>IF($B1321&gt;$C$1,"",p_4*$R1320)</f>
        <v/>
      </c>
      <c r="AG1321" s="17" t="str">
        <f>IF($B1321&gt;$C$1,"",p_5*$R1320)</f>
        <v/>
      </c>
      <c r="AH1321" s="18" t="str">
        <f t="shared" si="516"/>
        <v/>
      </c>
      <c r="AI1321" s="72"/>
      <c r="AJ1321" s="73"/>
      <c r="AK1321" s="73"/>
      <c r="AL1321" s="72"/>
      <c r="AM1321" s="73"/>
      <c r="AN1321" s="73">
        <f t="shared" si="517"/>
        <v>518</v>
      </c>
      <c r="AO1321" s="19" t="str">
        <f t="shared" ca="1" si="518"/>
        <v>-</v>
      </c>
      <c r="AP1321" s="17" t="str">
        <f t="shared" ca="1" si="519"/>
        <v>-</v>
      </c>
      <c r="AQ1321" s="17" t="str">
        <f t="shared" ca="1" si="520"/>
        <v>-</v>
      </c>
      <c r="AR1321" s="66" t="str">
        <f t="shared" ca="1" si="521"/>
        <v>-</v>
      </c>
    </row>
    <row r="1322" spans="1:44" s="1" customFormat="1" ht="12" x14ac:dyDescent="0.35">
      <c r="A1322" s="84"/>
      <c r="B1322" s="40" t="str">
        <f t="shared" si="501"/>
        <v/>
      </c>
      <c r="C1322" s="41" t="str">
        <f t="shared" si="502"/>
        <v/>
      </c>
      <c r="D1322" s="28">
        <f>'I Disease Parameters'!$E$6/(1000*365)</f>
        <v>2.4383561643835616E-5</v>
      </c>
      <c r="E1322" s="28">
        <f>'I Disease Parameters'!$E$7/(1000*365)</f>
        <v>1.3698630136986302E-5</v>
      </c>
      <c r="F1322" s="27">
        <f>(1-'I Disease Parameters'!$E$8)/'I Disease Parameters'!$E$10</f>
        <v>0.16200000000000001</v>
      </c>
      <c r="G1322" s="27">
        <f>'I Disease Parameters'!$E$8/'I Disease Parameters'!$E$11</f>
        <v>3.7999999999999999E-2</v>
      </c>
      <c r="H1322" s="27">
        <f>1/'I Disease Parameters'!$E$12</f>
        <v>0.05</v>
      </c>
      <c r="I1322" s="27">
        <f>'I Disease Parameters'!$E$9/'I Disease Parameters'!$E$14</f>
        <v>0</v>
      </c>
      <c r="J1322" s="82">
        <f t="shared" si="522"/>
        <v>2.9622548171950012</v>
      </c>
      <c r="K1322" s="60">
        <f t="shared" si="523"/>
        <v>0.96147505943347544</v>
      </c>
      <c r="L1322" s="30">
        <f t="shared" si="524"/>
        <v>0.98499999999999999</v>
      </c>
      <c r="M1322" s="27">
        <f>J1322/'I Disease Parameters'!$E$12</f>
        <v>0.14811274085975007</v>
      </c>
      <c r="N1322" s="27">
        <f>K1322/'I Disease Parameters'!$E$13</f>
        <v>4.8073752971673774E-2</v>
      </c>
      <c r="O1322" s="27">
        <f>L1322/'I Disease Parameters'!$E$13</f>
        <v>4.9250000000000002E-2</v>
      </c>
      <c r="P1322" s="27">
        <f>(1-L1322)/'I Disease Parameters'!$E$13</f>
        <v>7.5000000000000067E-4</v>
      </c>
      <c r="Q1322" s="19" t="str">
        <f t="shared" si="503"/>
        <v/>
      </c>
      <c r="R1322" s="17" t="str">
        <f t="shared" si="504"/>
        <v/>
      </c>
      <c r="S1322" s="17" t="str">
        <f t="shared" si="505"/>
        <v/>
      </c>
      <c r="T1322" s="17" t="str">
        <f t="shared" si="506"/>
        <v/>
      </c>
      <c r="U1322" s="17" t="str">
        <f t="shared" si="507"/>
        <v/>
      </c>
      <c r="V1322" s="17" t="str">
        <f t="shared" si="508"/>
        <v/>
      </c>
      <c r="W1322" s="17" t="str">
        <f t="shared" si="509"/>
        <v/>
      </c>
      <c r="X1322" s="18" t="str">
        <f t="shared" si="500"/>
        <v/>
      </c>
      <c r="Y1322" s="17" t="str">
        <f t="shared" si="510"/>
        <v/>
      </c>
      <c r="Z1322" s="17" t="str">
        <f t="shared" si="511"/>
        <v/>
      </c>
      <c r="AA1322" s="17" t="str">
        <f t="shared" si="512"/>
        <v/>
      </c>
      <c r="AB1322" s="17" t="str">
        <f t="shared" si="513"/>
        <v/>
      </c>
      <c r="AC1322" s="17" t="str">
        <f t="shared" si="514"/>
        <v/>
      </c>
      <c r="AD1322" s="18" t="str">
        <f t="shared" si="515"/>
        <v/>
      </c>
      <c r="AE1322" s="19" t="str">
        <f>IF($B1322&gt;$C$1,"",p_2*$Q1321*($S1321/$W1321)+p_3*$Q1321*($T1321/$W1321))</f>
        <v/>
      </c>
      <c r="AF1322" s="17" t="str">
        <f>IF($B1322&gt;$C$1,"",p_4*$R1321)</f>
        <v/>
      </c>
      <c r="AG1322" s="17" t="str">
        <f>IF($B1322&gt;$C$1,"",p_5*$R1321)</f>
        <v/>
      </c>
      <c r="AH1322" s="18" t="str">
        <f t="shared" si="516"/>
        <v/>
      </c>
      <c r="AI1322" s="72"/>
      <c r="AJ1322" s="73"/>
      <c r="AK1322" s="73"/>
      <c r="AL1322" s="72"/>
      <c r="AM1322" s="73"/>
      <c r="AN1322" s="73">
        <f t="shared" si="517"/>
        <v>518</v>
      </c>
      <c r="AO1322" s="19" t="str">
        <f t="shared" ca="1" si="518"/>
        <v>-</v>
      </c>
      <c r="AP1322" s="17" t="str">
        <f t="shared" ca="1" si="519"/>
        <v>-</v>
      </c>
      <c r="AQ1322" s="17" t="str">
        <f t="shared" ca="1" si="520"/>
        <v>-</v>
      </c>
      <c r="AR1322" s="66" t="str">
        <f t="shared" ca="1" si="521"/>
        <v>-</v>
      </c>
    </row>
    <row r="1323" spans="1:44" s="1" customFormat="1" ht="12" x14ac:dyDescent="0.35">
      <c r="A1323" s="84"/>
      <c r="B1323" s="40" t="str">
        <f t="shared" si="501"/>
        <v/>
      </c>
      <c r="C1323" s="41" t="str">
        <f t="shared" si="502"/>
        <v/>
      </c>
      <c r="D1323" s="28">
        <f>'I Disease Parameters'!$E$6/(1000*365)</f>
        <v>2.4383561643835616E-5</v>
      </c>
      <c r="E1323" s="28">
        <f>'I Disease Parameters'!$E$7/(1000*365)</f>
        <v>1.3698630136986302E-5</v>
      </c>
      <c r="F1323" s="27">
        <f>(1-'I Disease Parameters'!$E$8)/'I Disease Parameters'!$E$10</f>
        <v>0.16200000000000001</v>
      </c>
      <c r="G1323" s="27">
        <f>'I Disease Parameters'!$E$8/'I Disease Parameters'!$E$11</f>
        <v>3.7999999999999999E-2</v>
      </c>
      <c r="H1323" s="27">
        <f>1/'I Disease Parameters'!$E$12</f>
        <v>0.05</v>
      </c>
      <c r="I1323" s="27">
        <f>'I Disease Parameters'!$E$9/'I Disease Parameters'!$E$14</f>
        <v>0</v>
      </c>
      <c r="J1323" s="82">
        <f t="shared" si="522"/>
        <v>2.9622548171950012</v>
      </c>
      <c r="K1323" s="60">
        <f t="shared" si="523"/>
        <v>0.96147505943347544</v>
      </c>
      <c r="L1323" s="30">
        <f t="shared" si="524"/>
        <v>0.98499999999999999</v>
      </c>
      <c r="M1323" s="27">
        <f>J1323/'I Disease Parameters'!$E$12</f>
        <v>0.14811274085975007</v>
      </c>
      <c r="N1323" s="27">
        <f>K1323/'I Disease Parameters'!$E$13</f>
        <v>4.8073752971673774E-2</v>
      </c>
      <c r="O1323" s="27">
        <f>L1323/'I Disease Parameters'!$E$13</f>
        <v>4.9250000000000002E-2</v>
      </c>
      <c r="P1323" s="27">
        <f>(1-L1323)/'I Disease Parameters'!$E$13</f>
        <v>7.5000000000000067E-4</v>
      </c>
      <c r="Q1323" s="19" t="str">
        <f t="shared" si="503"/>
        <v/>
      </c>
      <c r="R1323" s="17" t="str">
        <f t="shared" si="504"/>
        <v/>
      </c>
      <c r="S1323" s="17" t="str">
        <f t="shared" si="505"/>
        <v/>
      </c>
      <c r="T1323" s="17" t="str">
        <f t="shared" si="506"/>
        <v/>
      </c>
      <c r="U1323" s="17" t="str">
        <f t="shared" si="507"/>
        <v/>
      </c>
      <c r="V1323" s="17" t="str">
        <f t="shared" si="508"/>
        <v/>
      </c>
      <c r="W1323" s="17" t="str">
        <f t="shared" si="509"/>
        <v/>
      </c>
      <c r="X1323" s="18" t="str">
        <f t="shared" si="500"/>
        <v/>
      </c>
      <c r="Y1323" s="17" t="str">
        <f t="shared" si="510"/>
        <v/>
      </c>
      <c r="Z1323" s="17" t="str">
        <f t="shared" si="511"/>
        <v/>
      </c>
      <c r="AA1323" s="17" t="str">
        <f t="shared" si="512"/>
        <v/>
      </c>
      <c r="AB1323" s="17" t="str">
        <f t="shared" si="513"/>
        <v/>
      </c>
      <c r="AC1323" s="17" t="str">
        <f t="shared" si="514"/>
        <v/>
      </c>
      <c r="AD1323" s="18" t="str">
        <f t="shared" si="515"/>
        <v/>
      </c>
      <c r="AE1323" s="19" t="str">
        <f>IF($B1323&gt;$C$1,"",p_2*$Q1322*($S1322/$W1322)+p_3*$Q1322*($T1322/$W1322))</f>
        <v/>
      </c>
      <c r="AF1323" s="17" t="str">
        <f>IF($B1323&gt;$C$1,"",p_4*$R1322)</f>
        <v/>
      </c>
      <c r="AG1323" s="17" t="str">
        <f>IF($B1323&gt;$C$1,"",p_5*$R1322)</f>
        <v/>
      </c>
      <c r="AH1323" s="18" t="str">
        <f t="shared" si="516"/>
        <v/>
      </c>
      <c r="AI1323" s="72"/>
      <c r="AJ1323" s="73"/>
      <c r="AK1323" s="73"/>
      <c r="AL1323" s="72"/>
      <c r="AM1323" s="73"/>
      <c r="AN1323" s="73">
        <f t="shared" si="517"/>
        <v>518</v>
      </c>
      <c r="AO1323" s="19" t="str">
        <f t="shared" ca="1" si="518"/>
        <v>-</v>
      </c>
      <c r="AP1323" s="17" t="str">
        <f t="shared" ca="1" si="519"/>
        <v>-</v>
      </c>
      <c r="AQ1323" s="17" t="str">
        <f t="shared" ca="1" si="520"/>
        <v>-</v>
      </c>
      <c r="AR1323" s="66" t="str">
        <f t="shared" ca="1" si="521"/>
        <v>-</v>
      </c>
    </row>
    <row r="1324" spans="1:44" s="1" customFormat="1" ht="12" x14ac:dyDescent="0.35">
      <c r="A1324" s="84"/>
      <c r="B1324" s="40" t="str">
        <f t="shared" si="501"/>
        <v/>
      </c>
      <c r="C1324" s="41" t="str">
        <f t="shared" si="502"/>
        <v/>
      </c>
      <c r="D1324" s="28">
        <f>'I Disease Parameters'!$E$6/(1000*365)</f>
        <v>2.4383561643835616E-5</v>
      </c>
      <c r="E1324" s="28">
        <f>'I Disease Parameters'!$E$7/(1000*365)</f>
        <v>1.3698630136986302E-5</v>
      </c>
      <c r="F1324" s="27">
        <f>(1-'I Disease Parameters'!$E$8)/'I Disease Parameters'!$E$10</f>
        <v>0.16200000000000001</v>
      </c>
      <c r="G1324" s="27">
        <f>'I Disease Parameters'!$E$8/'I Disease Parameters'!$E$11</f>
        <v>3.7999999999999999E-2</v>
      </c>
      <c r="H1324" s="27">
        <f>1/'I Disease Parameters'!$E$12</f>
        <v>0.05</v>
      </c>
      <c r="I1324" s="27">
        <f>'I Disease Parameters'!$E$9/'I Disease Parameters'!$E$14</f>
        <v>0</v>
      </c>
      <c r="J1324" s="82">
        <f t="shared" si="522"/>
        <v>2.9622548171950012</v>
      </c>
      <c r="K1324" s="60">
        <f t="shared" si="523"/>
        <v>0.96147505943347544</v>
      </c>
      <c r="L1324" s="30">
        <f t="shared" si="524"/>
        <v>0.98499999999999999</v>
      </c>
      <c r="M1324" s="27">
        <f>J1324/'I Disease Parameters'!$E$12</f>
        <v>0.14811274085975007</v>
      </c>
      <c r="N1324" s="27">
        <f>K1324/'I Disease Parameters'!$E$13</f>
        <v>4.8073752971673774E-2</v>
      </c>
      <c r="O1324" s="27">
        <f>L1324/'I Disease Parameters'!$E$13</f>
        <v>4.9250000000000002E-2</v>
      </c>
      <c r="P1324" s="27">
        <f>(1-L1324)/'I Disease Parameters'!$E$13</f>
        <v>7.5000000000000067E-4</v>
      </c>
      <c r="Q1324" s="19" t="str">
        <f t="shared" si="503"/>
        <v/>
      </c>
      <c r="R1324" s="17" t="str">
        <f t="shared" si="504"/>
        <v/>
      </c>
      <c r="S1324" s="17" t="str">
        <f t="shared" si="505"/>
        <v/>
      </c>
      <c r="T1324" s="17" t="str">
        <f t="shared" si="506"/>
        <v/>
      </c>
      <c r="U1324" s="17" t="str">
        <f t="shared" si="507"/>
        <v/>
      </c>
      <c r="V1324" s="17" t="str">
        <f t="shared" si="508"/>
        <v/>
      </c>
      <c r="W1324" s="17" t="str">
        <f t="shared" si="509"/>
        <v/>
      </c>
      <c r="X1324" s="18" t="str">
        <f t="shared" si="500"/>
        <v/>
      </c>
      <c r="Y1324" s="17" t="str">
        <f t="shared" si="510"/>
        <v/>
      </c>
      <c r="Z1324" s="17" t="str">
        <f t="shared" si="511"/>
        <v/>
      </c>
      <c r="AA1324" s="17" t="str">
        <f t="shared" si="512"/>
        <v/>
      </c>
      <c r="AB1324" s="17" t="str">
        <f t="shared" si="513"/>
        <v/>
      </c>
      <c r="AC1324" s="17" t="str">
        <f t="shared" si="514"/>
        <v/>
      </c>
      <c r="AD1324" s="18" t="str">
        <f t="shared" si="515"/>
        <v/>
      </c>
      <c r="AE1324" s="19" t="str">
        <f>IF($B1324&gt;$C$1,"",p_2*$Q1323*($S1323/$W1323)+p_3*$Q1323*($T1323/$W1323))</f>
        <v/>
      </c>
      <c r="AF1324" s="17" t="str">
        <f>IF($B1324&gt;$C$1,"",p_4*$R1323)</f>
        <v/>
      </c>
      <c r="AG1324" s="17" t="str">
        <f>IF($B1324&gt;$C$1,"",p_5*$R1323)</f>
        <v/>
      </c>
      <c r="AH1324" s="18" t="str">
        <f t="shared" si="516"/>
        <v/>
      </c>
      <c r="AI1324" s="72"/>
      <c r="AJ1324" s="73"/>
      <c r="AK1324" s="73"/>
      <c r="AL1324" s="72"/>
      <c r="AM1324" s="73"/>
      <c r="AN1324" s="73">
        <f t="shared" si="517"/>
        <v>518</v>
      </c>
      <c r="AO1324" s="19" t="str">
        <f t="shared" ca="1" si="518"/>
        <v>-</v>
      </c>
      <c r="AP1324" s="17" t="str">
        <f t="shared" ca="1" si="519"/>
        <v>-</v>
      </c>
      <c r="AQ1324" s="17" t="str">
        <f t="shared" ca="1" si="520"/>
        <v>-</v>
      </c>
      <c r="AR1324" s="66" t="str">
        <f t="shared" ca="1" si="521"/>
        <v>-</v>
      </c>
    </row>
    <row r="1325" spans="1:44" s="1" customFormat="1" ht="12" x14ac:dyDescent="0.35">
      <c r="A1325" s="84"/>
      <c r="B1325" s="40" t="str">
        <f t="shared" si="501"/>
        <v/>
      </c>
      <c r="C1325" s="41" t="str">
        <f t="shared" si="502"/>
        <v/>
      </c>
      <c r="D1325" s="28">
        <f>'I Disease Parameters'!$E$6/(1000*365)</f>
        <v>2.4383561643835616E-5</v>
      </c>
      <c r="E1325" s="28">
        <f>'I Disease Parameters'!$E$7/(1000*365)</f>
        <v>1.3698630136986302E-5</v>
      </c>
      <c r="F1325" s="27">
        <f>(1-'I Disease Parameters'!$E$8)/'I Disease Parameters'!$E$10</f>
        <v>0.16200000000000001</v>
      </c>
      <c r="G1325" s="27">
        <f>'I Disease Parameters'!$E$8/'I Disease Parameters'!$E$11</f>
        <v>3.7999999999999999E-2</v>
      </c>
      <c r="H1325" s="27">
        <f>1/'I Disease Parameters'!$E$12</f>
        <v>0.05</v>
      </c>
      <c r="I1325" s="27">
        <f>'I Disease Parameters'!$E$9/'I Disease Parameters'!$E$14</f>
        <v>0</v>
      </c>
      <c r="J1325" s="82">
        <f t="shared" si="522"/>
        <v>2.9622548171950012</v>
      </c>
      <c r="K1325" s="60">
        <f t="shared" si="523"/>
        <v>0.96147505943347544</v>
      </c>
      <c r="L1325" s="30">
        <f t="shared" si="524"/>
        <v>0.98499999999999999</v>
      </c>
      <c r="M1325" s="27">
        <f>J1325/'I Disease Parameters'!$E$12</f>
        <v>0.14811274085975007</v>
      </c>
      <c r="N1325" s="27">
        <f>K1325/'I Disease Parameters'!$E$13</f>
        <v>4.8073752971673774E-2</v>
      </c>
      <c r="O1325" s="27">
        <f>L1325/'I Disease Parameters'!$E$13</f>
        <v>4.9250000000000002E-2</v>
      </c>
      <c r="P1325" s="27">
        <f>(1-L1325)/'I Disease Parameters'!$E$13</f>
        <v>7.5000000000000067E-4</v>
      </c>
      <c r="Q1325" s="19" t="str">
        <f t="shared" si="503"/>
        <v/>
      </c>
      <c r="R1325" s="17" t="str">
        <f t="shared" si="504"/>
        <v/>
      </c>
      <c r="S1325" s="17" t="str">
        <f t="shared" si="505"/>
        <v/>
      </c>
      <c r="T1325" s="17" t="str">
        <f t="shared" si="506"/>
        <v/>
      </c>
      <c r="U1325" s="17" t="str">
        <f t="shared" si="507"/>
        <v/>
      </c>
      <c r="V1325" s="17" t="str">
        <f t="shared" si="508"/>
        <v/>
      </c>
      <c r="W1325" s="17" t="str">
        <f t="shared" si="509"/>
        <v/>
      </c>
      <c r="X1325" s="18" t="str">
        <f t="shared" si="500"/>
        <v/>
      </c>
      <c r="Y1325" s="17" t="str">
        <f t="shared" si="510"/>
        <v/>
      </c>
      <c r="Z1325" s="17" t="str">
        <f t="shared" si="511"/>
        <v/>
      </c>
      <c r="AA1325" s="17" t="str">
        <f t="shared" si="512"/>
        <v/>
      </c>
      <c r="AB1325" s="17" t="str">
        <f t="shared" si="513"/>
        <v/>
      </c>
      <c r="AC1325" s="17" t="str">
        <f t="shared" si="514"/>
        <v/>
      </c>
      <c r="AD1325" s="18" t="str">
        <f t="shared" si="515"/>
        <v/>
      </c>
      <c r="AE1325" s="19" t="str">
        <f>IF($B1325&gt;$C$1,"",p_2*$Q1324*($S1324/$W1324)+p_3*$Q1324*($T1324/$W1324))</f>
        <v/>
      </c>
      <c r="AF1325" s="17" t="str">
        <f>IF($B1325&gt;$C$1,"",p_4*$R1324)</f>
        <v/>
      </c>
      <c r="AG1325" s="17" t="str">
        <f>IF($B1325&gt;$C$1,"",p_5*$R1324)</f>
        <v/>
      </c>
      <c r="AH1325" s="18" t="str">
        <f t="shared" si="516"/>
        <v/>
      </c>
      <c r="AI1325" s="72"/>
      <c r="AJ1325" s="73"/>
      <c r="AK1325" s="73"/>
      <c r="AL1325" s="72"/>
      <c r="AM1325" s="73"/>
      <c r="AN1325" s="73">
        <f t="shared" si="517"/>
        <v>518</v>
      </c>
      <c r="AO1325" s="19" t="str">
        <f t="shared" ca="1" si="518"/>
        <v>-</v>
      </c>
      <c r="AP1325" s="17" t="str">
        <f t="shared" ca="1" si="519"/>
        <v>-</v>
      </c>
      <c r="AQ1325" s="17" t="str">
        <f t="shared" ca="1" si="520"/>
        <v>-</v>
      </c>
      <c r="AR1325" s="66" t="str">
        <f t="shared" ca="1" si="521"/>
        <v>-</v>
      </c>
    </row>
    <row r="1326" spans="1:44" s="1" customFormat="1" ht="12" x14ac:dyDescent="0.35">
      <c r="A1326" s="84"/>
      <c r="B1326" s="40" t="str">
        <f t="shared" si="501"/>
        <v/>
      </c>
      <c r="C1326" s="41" t="str">
        <f t="shared" si="502"/>
        <v/>
      </c>
      <c r="D1326" s="28">
        <f>'I Disease Parameters'!$E$6/(1000*365)</f>
        <v>2.4383561643835616E-5</v>
      </c>
      <c r="E1326" s="28">
        <f>'I Disease Parameters'!$E$7/(1000*365)</f>
        <v>1.3698630136986302E-5</v>
      </c>
      <c r="F1326" s="27">
        <f>(1-'I Disease Parameters'!$E$8)/'I Disease Parameters'!$E$10</f>
        <v>0.16200000000000001</v>
      </c>
      <c r="G1326" s="27">
        <f>'I Disease Parameters'!$E$8/'I Disease Parameters'!$E$11</f>
        <v>3.7999999999999999E-2</v>
      </c>
      <c r="H1326" s="27">
        <f>1/'I Disease Parameters'!$E$12</f>
        <v>0.05</v>
      </c>
      <c r="I1326" s="27">
        <f>'I Disease Parameters'!$E$9/'I Disease Parameters'!$E$14</f>
        <v>0</v>
      </c>
      <c r="J1326" s="82">
        <f t="shared" si="522"/>
        <v>2.9622548171950012</v>
      </c>
      <c r="K1326" s="60">
        <f t="shared" si="523"/>
        <v>0.96147505943347544</v>
      </c>
      <c r="L1326" s="30">
        <f t="shared" si="524"/>
        <v>0.98499999999999999</v>
      </c>
      <c r="M1326" s="27">
        <f>J1326/'I Disease Parameters'!$E$12</f>
        <v>0.14811274085975007</v>
      </c>
      <c r="N1326" s="27">
        <f>K1326/'I Disease Parameters'!$E$13</f>
        <v>4.8073752971673774E-2</v>
      </c>
      <c r="O1326" s="27">
        <f>L1326/'I Disease Parameters'!$E$13</f>
        <v>4.9250000000000002E-2</v>
      </c>
      <c r="P1326" s="27">
        <f>(1-L1326)/'I Disease Parameters'!$E$13</f>
        <v>7.5000000000000067E-4</v>
      </c>
      <c r="Q1326" s="19" t="str">
        <f t="shared" si="503"/>
        <v/>
      </c>
      <c r="R1326" s="17" t="str">
        <f t="shared" si="504"/>
        <v/>
      </c>
      <c r="S1326" s="17" t="str">
        <f t="shared" si="505"/>
        <v/>
      </c>
      <c r="T1326" s="17" t="str">
        <f t="shared" si="506"/>
        <v/>
      </c>
      <c r="U1326" s="17" t="str">
        <f t="shared" si="507"/>
        <v/>
      </c>
      <c r="V1326" s="17" t="str">
        <f t="shared" si="508"/>
        <v/>
      </c>
      <c r="W1326" s="17" t="str">
        <f t="shared" si="509"/>
        <v/>
      </c>
      <c r="X1326" s="18" t="str">
        <f t="shared" si="500"/>
        <v/>
      </c>
      <c r="Y1326" s="17" t="str">
        <f t="shared" si="510"/>
        <v/>
      </c>
      <c r="Z1326" s="17" t="str">
        <f t="shared" si="511"/>
        <v/>
      </c>
      <c r="AA1326" s="17" t="str">
        <f t="shared" si="512"/>
        <v/>
      </c>
      <c r="AB1326" s="17" t="str">
        <f t="shared" si="513"/>
        <v/>
      </c>
      <c r="AC1326" s="17" t="str">
        <f t="shared" si="514"/>
        <v/>
      </c>
      <c r="AD1326" s="18" t="str">
        <f t="shared" si="515"/>
        <v/>
      </c>
      <c r="AE1326" s="19" t="str">
        <f>IF($B1326&gt;$C$1,"",p_2*$Q1325*($S1325/$W1325)+p_3*$Q1325*($T1325/$W1325))</f>
        <v/>
      </c>
      <c r="AF1326" s="17" t="str">
        <f>IF($B1326&gt;$C$1,"",p_4*$R1325)</f>
        <v/>
      </c>
      <c r="AG1326" s="17" t="str">
        <f>IF($B1326&gt;$C$1,"",p_5*$R1325)</f>
        <v/>
      </c>
      <c r="AH1326" s="18" t="str">
        <f t="shared" si="516"/>
        <v/>
      </c>
      <c r="AI1326" s="72"/>
      <c r="AJ1326" s="73"/>
      <c r="AK1326" s="73"/>
      <c r="AL1326" s="72"/>
      <c r="AM1326" s="73"/>
      <c r="AN1326" s="73">
        <f t="shared" si="517"/>
        <v>518</v>
      </c>
      <c r="AO1326" s="19" t="str">
        <f t="shared" ca="1" si="518"/>
        <v>-</v>
      </c>
      <c r="AP1326" s="17" t="str">
        <f t="shared" ca="1" si="519"/>
        <v>-</v>
      </c>
      <c r="AQ1326" s="17" t="str">
        <f t="shared" ca="1" si="520"/>
        <v>-</v>
      </c>
      <c r="AR1326" s="66" t="str">
        <f t="shared" ca="1" si="521"/>
        <v>-</v>
      </c>
    </row>
    <row r="1327" spans="1:44" s="1" customFormat="1" ht="12" x14ac:dyDescent="0.35">
      <c r="A1327" s="84"/>
      <c r="B1327" s="40" t="str">
        <f t="shared" si="501"/>
        <v/>
      </c>
      <c r="C1327" s="41" t="str">
        <f t="shared" si="502"/>
        <v/>
      </c>
      <c r="D1327" s="28">
        <f>'I Disease Parameters'!$E$6/(1000*365)</f>
        <v>2.4383561643835616E-5</v>
      </c>
      <c r="E1327" s="28">
        <f>'I Disease Parameters'!$E$7/(1000*365)</f>
        <v>1.3698630136986302E-5</v>
      </c>
      <c r="F1327" s="27">
        <f>(1-'I Disease Parameters'!$E$8)/'I Disease Parameters'!$E$10</f>
        <v>0.16200000000000001</v>
      </c>
      <c r="G1327" s="27">
        <f>'I Disease Parameters'!$E$8/'I Disease Parameters'!$E$11</f>
        <v>3.7999999999999999E-2</v>
      </c>
      <c r="H1327" s="27">
        <f>1/'I Disease Parameters'!$E$12</f>
        <v>0.05</v>
      </c>
      <c r="I1327" s="27">
        <f>'I Disease Parameters'!$E$9/'I Disease Parameters'!$E$14</f>
        <v>0</v>
      </c>
      <c r="J1327" s="82">
        <f t="shared" si="522"/>
        <v>2.9622548171950012</v>
      </c>
      <c r="K1327" s="60">
        <f t="shared" si="523"/>
        <v>0.96147505943347544</v>
      </c>
      <c r="L1327" s="30">
        <f t="shared" si="524"/>
        <v>0.98499999999999999</v>
      </c>
      <c r="M1327" s="27">
        <f>J1327/'I Disease Parameters'!$E$12</f>
        <v>0.14811274085975007</v>
      </c>
      <c r="N1327" s="27">
        <f>K1327/'I Disease Parameters'!$E$13</f>
        <v>4.8073752971673774E-2</v>
      </c>
      <c r="O1327" s="27">
        <f>L1327/'I Disease Parameters'!$E$13</f>
        <v>4.9250000000000002E-2</v>
      </c>
      <c r="P1327" s="27">
        <f>(1-L1327)/'I Disease Parameters'!$E$13</f>
        <v>7.5000000000000067E-4</v>
      </c>
      <c r="Q1327" s="19" t="str">
        <f t="shared" si="503"/>
        <v/>
      </c>
      <c r="R1327" s="17" t="str">
        <f t="shared" si="504"/>
        <v/>
      </c>
      <c r="S1327" s="17" t="str">
        <f t="shared" si="505"/>
        <v/>
      </c>
      <c r="T1327" s="17" t="str">
        <f t="shared" si="506"/>
        <v/>
      </c>
      <c r="U1327" s="17" t="str">
        <f t="shared" si="507"/>
        <v/>
      </c>
      <c r="V1327" s="17" t="str">
        <f t="shared" si="508"/>
        <v/>
      </c>
      <c r="W1327" s="17" t="str">
        <f t="shared" si="509"/>
        <v/>
      </c>
      <c r="X1327" s="18" t="str">
        <f t="shared" si="500"/>
        <v/>
      </c>
      <c r="Y1327" s="17" t="str">
        <f t="shared" si="510"/>
        <v/>
      </c>
      <c r="Z1327" s="17" t="str">
        <f t="shared" si="511"/>
        <v/>
      </c>
      <c r="AA1327" s="17" t="str">
        <f t="shared" si="512"/>
        <v/>
      </c>
      <c r="AB1327" s="17" t="str">
        <f t="shared" si="513"/>
        <v/>
      </c>
      <c r="AC1327" s="17" t="str">
        <f t="shared" si="514"/>
        <v/>
      </c>
      <c r="AD1327" s="18" t="str">
        <f t="shared" si="515"/>
        <v/>
      </c>
      <c r="AE1327" s="19" t="str">
        <f>IF($B1327&gt;$C$1,"",p_2*$Q1326*($S1326/$W1326)+p_3*$Q1326*($T1326/$W1326))</f>
        <v/>
      </c>
      <c r="AF1327" s="17" t="str">
        <f>IF($B1327&gt;$C$1,"",p_4*$R1326)</f>
        <v/>
      </c>
      <c r="AG1327" s="17" t="str">
        <f>IF($B1327&gt;$C$1,"",p_5*$R1326)</f>
        <v/>
      </c>
      <c r="AH1327" s="18" t="str">
        <f t="shared" si="516"/>
        <v/>
      </c>
      <c r="AI1327" s="72"/>
      <c r="AJ1327" s="73"/>
      <c r="AK1327" s="73"/>
      <c r="AL1327" s="72"/>
      <c r="AM1327" s="73"/>
      <c r="AN1327" s="73">
        <f t="shared" si="517"/>
        <v>518</v>
      </c>
      <c r="AO1327" s="19" t="str">
        <f t="shared" ca="1" si="518"/>
        <v>-</v>
      </c>
      <c r="AP1327" s="17" t="str">
        <f t="shared" ca="1" si="519"/>
        <v>-</v>
      </c>
      <c r="AQ1327" s="17" t="str">
        <f t="shared" ca="1" si="520"/>
        <v>-</v>
      </c>
      <c r="AR1327" s="66" t="str">
        <f t="shared" ca="1" si="521"/>
        <v>-</v>
      </c>
    </row>
    <row r="1328" spans="1:44" s="1" customFormat="1" ht="12" x14ac:dyDescent="0.35">
      <c r="A1328" s="84"/>
      <c r="B1328" s="40" t="str">
        <f t="shared" si="501"/>
        <v/>
      </c>
      <c r="C1328" s="41" t="str">
        <f t="shared" si="502"/>
        <v/>
      </c>
      <c r="D1328" s="28">
        <f>'I Disease Parameters'!$E$6/(1000*365)</f>
        <v>2.4383561643835616E-5</v>
      </c>
      <c r="E1328" s="28">
        <f>'I Disease Parameters'!$E$7/(1000*365)</f>
        <v>1.3698630136986302E-5</v>
      </c>
      <c r="F1328" s="27">
        <f>(1-'I Disease Parameters'!$E$8)/'I Disease Parameters'!$E$10</f>
        <v>0.16200000000000001</v>
      </c>
      <c r="G1328" s="27">
        <f>'I Disease Parameters'!$E$8/'I Disease Parameters'!$E$11</f>
        <v>3.7999999999999999E-2</v>
      </c>
      <c r="H1328" s="27">
        <f>1/'I Disease Parameters'!$E$12</f>
        <v>0.05</v>
      </c>
      <c r="I1328" s="27">
        <f>'I Disease Parameters'!$E$9/'I Disease Parameters'!$E$14</f>
        <v>0</v>
      </c>
      <c r="J1328" s="82">
        <f t="shared" si="522"/>
        <v>2.9622548171950012</v>
      </c>
      <c r="K1328" s="60">
        <f t="shared" si="523"/>
        <v>0.96147505943347544</v>
      </c>
      <c r="L1328" s="30">
        <f t="shared" si="524"/>
        <v>0.98499999999999999</v>
      </c>
      <c r="M1328" s="27">
        <f>J1328/'I Disease Parameters'!$E$12</f>
        <v>0.14811274085975007</v>
      </c>
      <c r="N1328" s="27">
        <f>K1328/'I Disease Parameters'!$E$13</f>
        <v>4.8073752971673774E-2</v>
      </c>
      <c r="O1328" s="27">
        <f>L1328/'I Disease Parameters'!$E$13</f>
        <v>4.9250000000000002E-2</v>
      </c>
      <c r="P1328" s="27">
        <f>(1-L1328)/'I Disease Parameters'!$E$13</f>
        <v>7.5000000000000067E-4</v>
      </c>
      <c r="Q1328" s="19" t="str">
        <f t="shared" si="503"/>
        <v/>
      </c>
      <c r="R1328" s="17" t="str">
        <f t="shared" si="504"/>
        <v/>
      </c>
      <c r="S1328" s="17" t="str">
        <f t="shared" si="505"/>
        <v/>
      </c>
      <c r="T1328" s="17" t="str">
        <f t="shared" si="506"/>
        <v/>
      </c>
      <c r="U1328" s="17" t="str">
        <f t="shared" si="507"/>
        <v/>
      </c>
      <c r="V1328" s="17" t="str">
        <f t="shared" si="508"/>
        <v/>
      </c>
      <c r="W1328" s="17" t="str">
        <f t="shared" si="509"/>
        <v/>
      </c>
      <c r="X1328" s="18" t="str">
        <f t="shared" si="500"/>
        <v/>
      </c>
      <c r="Y1328" s="17" t="str">
        <f t="shared" si="510"/>
        <v/>
      </c>
      <c r="Z1328" s="17" t="str">
        <f t="shared" si="511"/>
        <v/>
      </c>
      <c r="AA1328" s="17" t="str">
        <f t="shared" si="512"/>
        <v/>
      </c>
      <c r="AB1328" s="17" t="str">
        <f t="shared" si="513"/>
        <v/>
      </c>
      <c r="AC1328" s="17" t="str">
        <f t="shared" si="514"/>
        <v/>
      </c>
      <c r="AD1328" s="18" t="str">
        <f t="shared" si="515"/>
        <v/>
      </c>
      <c r="AE1328" s="19" t="str">
        <f>IF($B1328&gt;$C$1,"",p_2*$Q1327*($S1327/$W1327)+p_3*$Q1327*($T1327/$W1327))</f>
        <v/>
      </c>
      <c r="AF1328" s="17" t="str">
        <f>IF($B1328&gt;$C$1,"",p_4*$R1327)</f>
        <v/>
      </c>
      <c r="AG1328" s="17" t="str">
        <f>IF($B1328&gt;$C$1,"",p_5*$R1327)</f>
        <v/>
      </c>
      <c r="AH1328" s="18" t="str">
        <f t="shared" si="516"/>
        <v/>
      </c>
      <c r="AI1328" s="72"/>
      <c r="AJ1328" s="73"/>
      <c r="AK1328" s="73"/>
      <c r="AL1328" s="72"/>
      <c r="AM1328" s="73"/>
      <c r="AN1328" s="73">
        <f t="shared" si="517"/>
        <v>518</v>
      </c>
      <c r="AO1328" s="19" t="str">
        <f t="shared" ca="1" si="518"/>
        <v>-</v>
      </c>
      <c r="AP1328" s="17" t="str">
        <f t="shared" ca="1" si="519"/>
        <v>-</v>
      </c>
      <c r="AQ1328" s="17" t="str">
        <f t="shared" ca="1" si="520"/>
        <v>-</v>
      </c>
      <c r="AR1328" s="66" t="str">
        <f t="shared" ca="1" si="521"/>
        <v>-</v>
      </c>
    </row>
    <row r="1329" spans="1:44" s="1" customFormat="1" ht="12" x14ac:dyDescent="0.35">
      <c r="A1329" s="84"/>
      <c r="B1329" s="40" t="str">
        <f t="shared" si="501"/>
        <v/>
      </c>
      <c r="C1329" s="41" t="str">
        <f t="shared" si="502"/>
        <v/>
      </c>
      <c r="D1329" s="28">
        <f>'I Disease Parameters'!$E$6/(1000*365)</f>
        <v>2.4383561643835616E-5</v>
      </c>
      <c r="E1329" s="28">
        <f>'I Disease Parameters'!$E$7/(1000*365)</f>
        <v>1.3698630136986302E-5</v>
      </c>
      <c r="F1329" s="27">
        <f>(1-'I Disease Parameters'!$E$8)/'I Disease Parameters'!$E$10</f>
        <v>0.16200000000000001</v>
      </c>
      <c r="G1329" s="27">
        <f>'I Disease Parameters'!$E$8/'I Disease Parameters'!$E$11</f>
        <v>3.7999999999999999E-2</v>
      </c>
      <c r="H1329" s="27">
        <f>1/'I Disease Parameters'!$E$12</f>
        <v>0.05</v>
      </c>
      <c r="I1329" s="27">
        <f>'I Disease Parameters'!$E$9/'I Disease Parameters'!$E$14</f>
        <v>0</v>
      </c>
      <c r="J1329" s="82">
        <f t="shared" si="522"/>
        <v>2.9622548171950012</v>
      </c>
      <c r="K1329" s="60">
        <f t="shared" si="523"/>
        <v>0.96147505943347544</v>
      </c>
      <c r="L1329" s="30">
        <f t="shared" si="524"/>
        <v>0.98499999999999999</v>
      </c>
      <c r="M1329" s="27">
        <f>J1329/'I Disease Parameters'!$E$12</f>
        <v>0.14811274085975007</v>
      </c>
      <c r="N1329" s="27">
        <f>K1329/'I Disease Parameters'!$E$13</f>
        <v>4.8073752971673774E-2</v>
      </c>
      <c r="O1329" s="27">
        <f>L1329/'I Disease Parameters'!$E$13</f>
        <v>4.9250000000000002E-2</v>
      </c>
      <c r="P1329" s="27">
        <f>(1-L1329)/'I Disease Parameters'!$E$13</f>
        <v>7.5000000000000067E-4</v>
      </c>
      <c r="Q1329" s="19" t="str">
        <f t="shared" si="503"/>
        <v/>
      </c>
      <c r="R1329" s="17" t="str">
        <f t="shared" si="504"/>
        <v/>
      </c>
      <c r="S1329" s="17" t="str">
        <f t="shared" si="505"/>
        <v/>
      </c>
      <c r="T1329" s="17" t="str">
        <f t="shared" si="506"/>
        <v/>
      </c>
      <c r="U1329" s="17" t="str">
        <f t="shared" si="507"/>
        <v/>
      </c>
      <c r="V1329" s="17" t="str">
        <f t="shared" si="508"/>
        <v/>
      </c>
      <c r="W1329" s="17" t="str">
        <f t="shared" si="509"/>
        <v/>
      </c>
      <c r="X1329" s="18" t="str">
        <f t="shared" si="500"/>
        <v/>
      </c>
      <c r="Y1329" s="17" t="str">
        <f t="shared" si="510"/>
        <v/>
      </c>
      <c r="Z1329" s="17" t="str">
        <f t="shared" si="511"/>
        <v/>
      </c>
      <c r="AA1329" s="17" t="str">
        <f t="shared" si="512"/>
        <v/>
      </c>
      <c r="AB1329" s="17" t="str">
        <f t="shared" si="513"/>
        <v/>
      </c>
      <c r="AC1329" s="17" t="str">
        <f t="shared" si="514"/>
        <v/>
      </c>
      <c r="AD1329" s="18" t="str">
        <f t="shared" si="515"/>
        <v/>
      </c>
      <c r="AE1329" s="19" t="str">
        <f>IF($B1329&gt;$C$1,"",p_2*$Q1328*($S1328/$W1328)+p_3*$Q1328*($T1328/$W1328))</f>
        <v/>
      </c>
      <c r="AF1329" s="17" t="str">
        <f>IF($B1329&gt;$C$1,"",p_4*$R1328)</f>
        <v/>
      </c>
      <c r="AG1329" s="17" t="str">
        <f>IF($B1329&gt;$C$1,"",p_5*$R1328)</f>
        <v/>
      </c>
      <c r="AH1329" s="18" t="str">
        <f t="shared" si="516"/>
        <v/>
      </c>
      <c r="AI1329" s="72"/>
      <c r="AJ1329" s="73"/>
      <c r="AK1329" s="73"/>
      <c r="AL1329" s="72"/>
      <c r="AM1329" s="73"/>
      <c r="AN1329" s="73">
        <f t="shared" si="517"/>
        <v>518</v>
      </c>
      <c r="AO1329" s="19" t="str">
        <f t="shared" ca="1" si="518"/>
        <v>-</v>
      </c>
      <c r="AP1329" s="17" t="str">
        <f t="shared" ca="1" si="519"/>
        <v>-</v>
      </c>
      <c r="AQ1329" s="17" t="str">
        <f t="shared" ca="1" si="520"/>
        <v>-</v>
      </c>
      <c r="AR1329" s="66" t="str">
        <f t="shared" ca="1" si="521"/>
        <v>-</v>
      </c>
    </row>
    <row r="1330" spans="1:44" s="1" customFormat="1" ht="12" x14ac:dyDescent="0.35">
      <c r="A1330" s="84"/>
      <c r="B1330" s="40" t="str">
        <f t="shared" si="501"/>
        <v/>
      </c>
      <c r="C1330" s="41" t="str">
        <f t="shared" si="502"/>
        <v/>
      </c>
      <c r="D1330" s="28">
        <f>'I Disease Parameters'!$E$6/(1000*365)</f>
        <v>2.4383561643835616E-5</v>
      </c>
      <c r="E1330" s="28">
        <f>'I Disease Parameters'!$E$7/(1000*365)</f>
        <v>1.3698630136986302E-5</v>
      </c>
      <c r="F1330" s="27">
        <f>(1-'I Disease Parameters'!$E$8)/'I Disease Parameters'!$E$10</f>
        <v>0.16200000000000001</v>
      </c>
      <c r="G1330" s="27">
        <f>'I Disease Parameters'!$E$8/'I Disease Parameters'!$E$11</f>
        <v>3.7999999999999999E-2</v>
      </c>
      <c r="H1330" s="27">
        <f>1/'I Disease Parameters'!$E$12</f>
        <v>0.05</v>
      </c>
      <c r="I1330" s="27">
        <f>'I Disease Parameters'!$E$9/'I Disease Parameters'!$E$14</f>
        <v>0</v>
      </c>
      <c r="J1330" s="82">
        <f t="shared" si="522"/>
        <v>2.9622548171950012</v>
      </c>
      <c r="K1330" s="60">
        <f t="shared" si="523"/>
        <v>0.96147505943347544</v>
      </c>
      <c r="L1330" s="30">
        <f t="shared" si="524"/>
        <v>0.98499999999999999</v>
      </c>
      <c r="M1330" s="27">
        <f>J1330/'I Disease Parameters'!$E$12</f>
        <v>0.14811274085975007</v>
      </c>
      <c r="N1330" s="27">
        <f>K1330/'I Disease Parameters'!$E$13</f>
        <v>4.8073752971673774E-2</v>
      </c>
      <c r="O1330" s="27">
        <f>L1330/'I Disease Parameters'!$E$13</f>
        <v>4.9250000000000002E-2</v>
      </c>
      <c r="P1330" s="27">
        <f>(1-L1330)/'I Disease Parameters'!$E$13</f>
        <v>7.5000000000000067E-4</v>
      </c>
      <c r="Q1330" s="19" t="str">
        <f t="shared" si="503"/>
        <v/>
      </c>
      <c r="R1330" s="17" t="str">
        <f t="shared" si="504"/>
        <v/>
      </c>
      <c r="S1330" s="17" t="str">
        <f t="shared" si="505"/>
        <v/>
      </c>
      <c r="T1330" s="17" t="str">
        <f t="shared" si="506"/>
        <v/>
      </c>
      <c r="U1330" s="17" t="str">
        <f t="shared" si="507"/>
        <v/>
      </c>
      <c r="V1330" s="17" t="str">
        <f t="shared" si="508"/>
        <v/>
      </c>
      <c r="W1330" s="17" t="str">
        <f t="shared" si="509"/>
        <v/>
      </c>
      <c r="X1330" s="18" t="str">
        <f t="shared" si="500"/>
        <v/>
      </c>
      <c r="Y1330" s="17" t="str">
        <f t="shared" si="510"/>
        <v/>
      </c>
      <c r="Z1330" s="17" t="str">
        <f t="shared" si="511"/>
        <v/>
      </c>
      <c r="AA1330" s="17" t="str">
        <f t="shared" si="512"/>
        <v/>
      </c>
      <c r="AB1330" s="17" t="str">
        <f t="shared" si="513"/>
        <v/>
      </c>
      <c r="AC1330" s="17" t="str">
        <f t="shared" si="514"/>
        <v/>
      </c>
      <c r="AD1330" s="18" t="str">
        <f t="shared" si="515"/>
        <v/>
      </c>
      <c r="AE1330" s="19" t="str">
        <f>IF($B1330&gt;$C$1,"",p_2*$Q1329*($S1329/$W1329)+p_3*$Q1329*($T1329/$W1329))</f>
        <v/>
      </c>
      <c r="AF1330" s="17" t="str">
        <f>IF($B1330&gt;$C$1,"",p_4*$R1329)</f>
        <v/>
      </c>
      <c r="AG1330" s="17" t="str">
        <f>IF($B1330&gt;$C$1,"",p_5*$R1329)</f>
        <v/>
      </c>
      <c r="AH1330" s="18" t="str">
        <f t="shared" si="516"/>
        <v/>
      </c>
      <c r="AI1330" s="72"/>
      <c r="AJ1330" s="73"/>
      <c r="AK1330" s="73"/>
      <c r="AL1330" s="72"/>
      <c r="AM1330" s="73"/>
      <c r="AN1330" s="73">
        <f t="shared" si="517"/>
        <v>518</v>
      </c>
      <c r="AO1330" s="19" t="str">
        <f t="shared" ca="1" si="518"/>
        <v>-</v>
      </c>
      <c r="AP1330" s="17" t="str">
        <f t="shared" ca="1" si="519"/>
        <v>-</v>
      </c>
      <c r="AQ1330" s="17" t="str">
        <f t="shared" ca="1" si="520"/>
        <v>-</v>
      </c>
      <c r="AR1330" s="66" t="str">
        <f t="shared" ca="1" si="521"/>
        <v>-</v>
      </c>
    </row>
    <row r="1331" spans="1:44" s="1" customFormat="1" ht="12" x14ac:dyDescent="0.35">
      <c r="A1331" s="84"/>
      <c r="B1331" s="40" t="str">
        <f t="shared" si="501"/>
        <v/>
      </c>
      <c r="C1331" s="41" t="str">
        <f t="shared" si="502"/>
        <v/>
      </c>
      <c r="D1331" s="28">
        <f>'I Disease Parameters'!$E$6/(1000*365)</f>
        <v>2.4383561643835616E-5</v>
      </c>
      <c r="E1331" s="28">
        <f>'I Disease Parameters'!$E$7/(1000*365)</f>
        <v>1.3698630136986302E-5</v>
      </c>
      <c r="F1331" s="27">
        <f>(1-'I Disease Parameters'!$E$8)/'I Disease Parameters'!$E$10</f>
        <v>0.16200000000000001</v>
      </c>
      <c r="G1331" s="27">
        <f>'I Disease Parameters'!$E$8/'I Disease Parameters'!$E$11</f>
        <v>3.7999999999999999E-2</v>
      </c>
      <c r="H1331" s="27">
        <f>1/'I Disease Parameters'!$E$12</f>
        <v>0.05</v>
      </c>
      <c r="I1331" s="27">
        <f>'I Disease Parameters'!$E$9/'I Disease Parameters'!$E$14</f>
        <v>0</v>
      </c>
      <c r="J1331" s="82">
        <f t="shared" si="522"/>
        <v>2.9622548171950012</v>
      </c>
      <c r="K1331" s="60">
        <f t="shared" si="523"/>
        <v>0.96147505943347544</v>
      </c>
      <c r="L1331" s="30">
        <f t="shared" si="524"/>
        <v>0.98499999999999999</v>
      </c>
      <c r="M1331" s="27">
        <f>J1331/'I Disease Parameters'!$E$12</f>
        <v>0.14811274085975007</v>
      </c>
      <c r="N1331" s="27">
        <f>K1331/'I Disease Parameters'!$E$13</f>
        <v>4.8073752971673774E-2</v>
      </c>
      <c r="O1331" s="27">
        <f>L1331/'I Disease Parameters'!$E$13</f>
        <v>4.9250000000000002E-2</v>
      </c>
      <c r="P1331" s="27">
        <f>(1-L1331)/'I Disease Parameters'!$E$13</f>
        <v>7.5000000000000067E-4</v>
      </c>
      <c r="Q1331" s="19" t="str">
        <f t="shared" si="503"/>
        <v/>
      </c>
      <c r="R1331" s="17" t="str">
        <f t="shared" si="504"/>
        <v/>
      </c>
      <c r="S1331" s="17" t="str">
        <f t="shared" si="505"/>
        <v/>
      </c>
      <c r="T1331" s="17" t="str">
        <f t="shared" si="506"/>
        <v/>
      </c>
      <c r="U1331" s="17" t="str">
        <f t="shared" si="507"/>
        <v/>
      </c>
      <c r="V1331" s="17" t="str">
        <f t="shared" si="508"/>
        <v/>
      </c>
      <c r="W1331" s="17" t="str">
        <f t="shared" si="509"/>
        <v/>
      </c>
      <c r="X1331" s="18" t="str">
        <f t="shared" si="500"/>
        <v/>
      </c>
      <c r="Y1331" s="17" t="str">
        <f t="shared" si="510"/>
        <v/>
      </c>
      <c r="Z1331" s="17" t="str">
        <f t="shared" si="511"/>
        <v/>
      </c>
      <c r="AA1331" s="17" t="str">
        <f t="shared" si="512"/>
        <v/>
      </c>
      <c r="AB1331" s="17" t="str">
        <f t="shared" si="513"/>
        <v/>
      </c>
      <c r="AC1331" s="17" t="str">
        <f t="shared" si="514"/>
        <v/>
      </c>
      <c r="AD1331" s="18" t="str">
        <f t="shared" si="515"/>
        <v/>
      </c>
      <c r="AE1331" s="19" t="str">
        <f>IF($B1331&gt;$C$1,"",p_2*$Q1330*($S1330/$W1330)+p_3*$Q1330*($T1330/$W1330))</f>
        <v/>
      </c>
      <c r="AF1331" s="17" t="str">
        <f>IF($B1331&gt;$C$1,"",p_4*$R1330)</f>
        <v/>
      </c>
      <c r="AG1331" s="17" t="str">
        <f>IF($B1331&gt;$C$1,"",p_5*$R1330)</f>
        <v/>
      </c>
      <c r="AH1331" s="18" t="str">
        <f t="shared" si="516"/>
        <v/>
      </c>
      <c r="AI1331" s="72"/>
      <c r="AJ1331" s="73"/>
      <c r="AK1331" s="73"/>
      <c r="AL1331" s="72"/>
      <c r="AM1331" s="73"/>
      <c r="AN1331" s="73">
        <f t="shared" si="517"/>
        <v>518</v>
      </c>
      <c r="AO1331" s="19" t="str">
        <f t="shared" ca="1" si="518"/>
        <v>-</v>
      </c>
      <c r="AP1331" s="17" t="str">
        <f t="shared" ca="1" si="519"/>
        <v>-</v>
      </c>
      <c r="AQ1331" s="17" t="str">
        <f t="shared" ca="1" si="520"/>
        <v>-</v>
      </c>
      <c r="AR1331" s="66" t="str">
        <f t="shared" ca="1" si="521"/>
        <v>-</v>
      </c>
    </row>
    <row r="1332" spans="1:44" s="1" customFormat="1" ht="12" x14ac:dyDescent="0.35">
      <c r="A1332" s="84"/>
      <c r="B1332" s="40" t="str">
        <f t="shared" si="501"/>
        <v/>
      </c>
      <c r="C1332" s="41" t="str">
        <f t="shared" si="502"/>
        <v/>
      </c>
      <c r="D1332" s="28">
        <f>'I Disease Parameters'!$E$6/(1000*365)</f>
        <v>2.4383561643835616E-5</v>
      </c>
      <c r="E1332" s="28">
        <f>'I Disease Parameters'!$E$7/(1000*365)</f>
        <v>1.3698630136986302E-5</v>
      </c>
      <c r="F1332" s="27">
        <f>(1-'I Disease Parameters'!$E$8)/'I Disease Parameters'!$E$10</f>
        <v>0.16200000000000001</v>
      </c>
      <c r="G1332" s="27">
        <f>'I Disease Parameters'!$E$8/'I Disease Parameters'!$E$11</f>
        <v>3.7999999999999999E-2</v>
      </c>
      <c r="H1332" s="27">
        <f>1/'I Disease Parameters'!$E$12</f>
        <v>0.05</v>
      </c>
      <c r="I1332" s="27">
        <f>'I Disease Parameters'!$E$9/'I Disease Parameters'!$E$14</f>
        <v>0</v>
      </c>
      <c r="J1332" s="82">
        <f t="shared" si="522"/>
        <v>2.9622548171950012</v>
      </c>
      <c r="K1332" s="60">
        <f t="shared" si="523"/>
        <v>0.96147505943347544</v>
      </c>
      <c r="L1332" s="30">
        <f t="shared" si="524"/>
        <v>0.98499999999999999</v>
      </c>
      <c r="M1332" s="27">
        <f>J1332/'I Disease Parameters'!$E$12</f>
        <v>0.14811274085975007</v>
      </c>
      <c r="N1332" s="27">
        <f>K1332/'I Disease Parameters'!$E$13</f>
        <v>4.8073752971673774E-2</v>
      </c>
      <c r="O1332" s="27">
        <f>L1332/'I Disease Parameters'!$E$13</f>
        <v>4.9250000000000002E-2</v>
      </c>
      <c r="P1332" s="27">
        <f>(1-L1332)/'I Disease Parameters'!$E$13</f>
        <v>7.5000000000000067E-4</v>
      </c>
      <c r="Q1332" s="19" t="str">
        <f t="shared" si="503"/>
        <v/>
      </c>
      <c r="R1332" s="17" t="str">
        <f t="shared" si="504"/>
        <v/>
      </c>
      <c r="S1332" s="17" t="str">
        <f t="shared" si="505"/>
        <v/>
      </c>
      <c r="T1332" s="17" t="str">
        <f t="shared" si="506"/>
        <v/>
      </c>
      <c r="U1332" s="17" t="str">
        <f t="shared" si="507"/>
        <v/>
      </c>
      <c r="V1332" s="17" t="str">
        <f t="shared" si="508"/>
        <v/>
      </c>
      <c r="W1332" s="17" t="str">
        <f t="shared" si="509"/>
        <v/>
      </c>
      <c r="X1332" s="18" t="str">
        <f t="shared" si="500"/>
        <v/>
      </c>
      <c r="Y1332" s="17" t="str">
        <f t="shared" si="510"/>
        <v/>
      </c>
      <c r="Z1332" s="17" t="str">
        <f t="shared" si="511"/>
        <v/>
      </c>
      <c r="AA1332" s="17" t="str">
        <f t="shared" si="512"/>
        <v/>
      </c>
      <c r="AB1332" s="17" t="str">
        <f t="shared" si="513"/>
        <v/>
      </c>
      <c r="AC1332" s="17" t="str">
        <f t="shared" si="514"/>
        <v/>
      </c>
      <c r="AD1332" s="18" t="str">
        <f t="shared" si="515"/>
        <v/>
      </c>
      <c r="AE1332" s="19" t="str">
        <f>IF($B1332&gt;$C$1,"",p_2*$Q1331*($S1331/$W1331)+p_3*$Q1331*($T1331/$W1331))</f>
        <v/>
      </c>
      <c r="AF1332" s="17" t="str">
        <f>IF($B1332&gt;$C$1,"",p_4*$R1331)</f>
        <v/>
      </c>
      <c r="AG1332" s="17" t="str">
        <f>IF($B1332&gt;$C$1,"",p_5*$R1331)</f>
        <v/>
      </c>
      <c r="AH1332" s="18" t="str">
        <f t="shared" si="516"/>
        <v/>
      </c>
      <c r="AI1332" s="72"/>
      <c r="AJ1332" s="73"/>
      <c r="AK1332" s="73"/>
      <c r="AL1332" s="72"/>
      <c r="AM1332" s="73"/>
      <c r="AN1332" s="73">
        <f t="shared" si="517"/>
        <v>518</v>
      </c>
      <c r="AO1332" s="19" t="str">
        <f t="shared" ca="1" si="518"/>
        <v>-</v>
      </c>
      <c r="AP1332" s="17" t="str">
        <f t="shared" ca="1" si="519"/>
        <v>-</v>
      </c>
      <c r="AQ1332" s="17" t="str">
        <f t="shared" ca="1" si="520"/>
        <v>-</v>
      </c>
      <c r="AR1332" s="66" t="str">
        <f t="shared" ca="1" si="521"/>
        <v>-</v>
      </c>
    </row>
    <row r="1333" spans="1:44" s="1" customFormat="1" ht="12" x14ac:dyDescent="0.35">
      <c r="A1333" s="84"/>
      <c r="B1333" s="40" t="str">
        <f t="shared" si="501"/>
        <v/>
      </c>
      <c r="C1333" s="41" t="str">
        <f t="shared" si="502"/>
        <v/>
      </c>
      <c r="D1333" s="28">
        <f>'I Disease Parameters'!$E$6/(1000*365)</f>
        <v>2.4383561643835616E-5</v>
      </c>
      <c r="E1333" s="28">
        <f>'I Disease Parameters'!$E$7/(1000*365)</f>
        <v>1.3698630136986302E-5</v>
      </c>
      <c r="F1333" s="27">
        <f>(1-'I Disease Parameters'!$E$8)/'I Disease Parameters'!$E$10</f>
        <v>0.16200000000000001</v>
      </c>
      <c r="G1333" s="27">
        <f>'I Disease Parameters'!$E$8/'I Disease Parameters'!$E$11</f>
        <v>3.7999999999999999E-2</v>
      </c>
      <c r="H1333" s="27">
        <f>1/'I Disease Parameters'!$E$12</f>
        <v>0.05</v>
      </c>
      <c r="I1333" s="27">
        <f>'I Disease Parameters'!$E$9/'I Disease Parameters'!$E$14</f>
        <v>0</v>
      </c>
      <c r="J1333" s="82">
        <f t="shared" si="522"/>
        <v>2.9622548171950012</v>
      </c>
      <c r="K1333" s="60">
        <f t="shared" si="523"/>
        <v>0.96147505943347544</v>
      </c>
      <c r="L1333" s="30">
        <f t="shared" si="524"/>
        <v>0.98499999999999999</v>
      </c>
      <c r="M1333" s="27">
        <f>J1333/'I Disease Parameters'!$E$12</f>
        <v>0.14811274085975007</v>
      </c>
      <c r="N1333" s="27">
        <f>K1333/'I Disease Parameters'!$E$13</f>
        <v>4.8073752971673774E-2</v>
      </c>
      <c r="O1333" s="27">
        <f>L1333/'I Disease Parameters'!$E$13</f>
        <v>4.9250000000000002E-2</v>
      </c>
      <c r="P1333" s="27">
        <f>(1-L1333)/'I Disease Parameters'!$E$13</f>
        <v>7.5000000000000067E-4</v>
      </c>
      <c r="Q1333" s="19" t="str">
        <f t="shared" si="503"/>
        <v/>
      </c>
      <c r="R1333" s="17" t="str">
        <f t="shared" si="504"/>
        <v/>
      </c>
      <c r="S1333" s="17" t="str">
        <f t="shared" si="505"/>
        <v/>
      </c>
      <c r="T1333" s="17" t="str">
        <f t="shared" si="506"/>
        <v/>
      </c>
      <c r="U1333" s="17" t="str">
        <f t="shared" si="507"/>
        <v/>
      </c>
      <c r="V1333" s="17" t="str">
        <f t="shared" si="508"/>
        <v/>
      </c>
      <c r="W1333" s="17" t="str">
        <f t="shared" si="509"/>
        <v/>
      </c>
      <c r="X1333" s="18" t="str">
        <f t="shared" si="500"/>
        <v/>
      </c>
      <c r="Y1333" s="17" t="str">
        <f t="shared" si="510"/>
        <v/>
      </c>
      <c r="Z1333" s="17" t="str">
        <f t="shared" si="511"/>
        <v/>
      </c>
      <c r="AA1333" s="17" t="str">
        <f t="shared" si="512"/>
        <v/>
      </c>
      <c r="AB1333" s="17" t="str">
        <f t="shared" si="513"/>
        <v/>
      </c>
      <c r="AC1333" s="17" t="str">
        <f t="shared" si="514"/>
        <v/>
      </c>
      <c r="AD1333" s="18" t="str">
        <f t="shared" si="515"/>
        <v/>
      </c>
      <c r="AE1333" s="19" t="str">
        <f>IF($B1333&gt;$C$1,"",p_2*$Q1332*($S1332/$W1332)+p_3*$Q1332*($T1332/$W1332))</f>
        <v/>
      </c>
      <c r="AF1333" s="17" t="str">
        <f>IF($B1333&gt;$C$1,"",p_4*$R1332)</f>
        <v/>
      </c>
      <c r="AG1333" s="17" t="str">
        <f>IF($B1333&gt;$C$1,"",p_5*$R1332)</f>
        <v/>
      </c>
      <c r="AH1333" s="18" t="str">
        <f t="shared" si="516"/>
        <v/>
      </c>
      <c r="AI1333" s="72"/>
      <c r="AJ1333" s="73"/>
      <c r="AK1333" s="73"/>
      <c r="AL1333" s="72"/>
      <c r="AM1333" s="73"/>
      <c r="AN1333" s="73">
        <f t="shared" si="517"/>
        <v>518</v>
      </c>
      <c r="AO1333" s="19" t="str">
        <f t="shared" ca="1" si="518"/>
        <v>-</v>
      </c>
      <c r="AP1333" s="17" t="str">
        <f t="shared" ca="1" si="519"/>
        <v>-</v>
      </c>
      <c r="AQ1333" s="17" t="str">
        <f t="shared" ca="1" si="520"/>
        <v>-</v>
      </c>
      <c r="AR1333" s="66" t="str">
        <f t="shared" ca="1" si="521"/>
        <v>-</v>
      </c>
    </row>
    <row r="1334" spans="1:44" s="1" customFormat="1" ht="12" x14ac:dyDescent="0.35">
      <c r="A1334" s="84"/>
      <c r="B1334" s="40" t="str">
        <f t="shared" si="501"/>
        <v/>
      </c>
      <c r="C1334" s="41" t="str">
        <f t="shared" si="502"/>
        <v/>
      </c>
      <c r="D1334" s="28">
        <f>'I Disease Parameters'!$E$6/(1000*365)</f>
        <v>2.4383561643835616E-5</v>
      </c>
      <c r="E1334" s="28">
        <f>'I Disease Parameters'!$E$7/(1000*365)</f>
        <v>1.3698630136986302E-5</v>
      </c>
      <c r="F1334" s="27">
        <f>(1-'I Disease Parameters'!$E$8)/'I Disease Parameters'!$E$10</f>
        <v>0.16200000000000001</v>
      </c>
      <c r="G1334" s="27">
        <f>'I Disease Parameters'!$E$8/'I Disease Parameters'!$E$11</f>
        <v>3.7999999999999999E-2</v>
      </c>
      <c r="H1334" s="27">
        <f>1/'I Disease Parameters'!$E$12</f>
        <v>0.05</v>
      </c>
      <c r="I1334" s="27">
        <f>'I Disease Parameters'!$E$9/'I Disease Parameters'!$E$14</f>
        <v>0</v>
      </c>
      <c r="J1334" s="82">
        <f t="shared" si="522"/>
        <v>2.9622548171950012</v>
      </c>
      <c r="K1334" s="60">
        <f t="shared" si="523"/>
        <v>0.96147505943347544</v>
      </c>
      <c r="L1334" s="30">
        <f t="shared" si="524"/>
        <v>0.98499999999999999</v>
      </c>
      <c r="M1334" s="27">
        <f>J1334/'I Disease Parameters'!$E$12</f>
        <v>0.14811274085975007</v>
      </c>
      <c r="N1334" s="27">
        <f>K1334/'I Disease Parameters'!$E$13</f>
        <v>4.8073752971673774E-2</v>
      </c>
      <c r="O1334" s="27">
        <f>L1334/'I Disease Parameters'!$E$13</f>
        <v>4.9250000000000002E-2</v>
      </c>
      <c r="P1334" s="27">
        <f>(1-L1334)/'I Disease Parameters'!$E$13</f>
        <v>7.5000000000000067E-4</v>
      </c>
      <c r="Q1334" s="19" t="str">
        <f t="shared" si="503"/>
        <v/>
      </c>
      <c r="R1334" s="17" t="str">
        <f t="shared" si="504"/>
        <v/>
      </c>
      <c r="S1334" s="17" t="str">
        <f t="shared" si="505"/>
        <v/>
      </c>
      <c r="T1334" s="17" t="str">
        <f t="shared" si="506"/>
        <v/>
      </c>
      <c r="U1334" s="17" t="str">
        <f t="shared" si="507"/>
        <v/>
      </c>
      <c r="V1334" s="17" t="str">
        <f t="shared" si="508"/>
        <v/>
      </c>
      <c r="W1334" s="17" t="str">
        <f t="shared" si="509"/>
        <v/>
      </c>
      <c r="X1334" s="18" t="str">
        <f t="shared" si="500"/>
        <v/>
      </c>
      <c r="Y1334" s="17" t="str">
        <f t="shared" si="510"/>
        <v/>
      </c>
      <c r="Z1334" s="17" t="str">
        <f t="shared" si="511"/>
        <v/>
      </c>
      <c r="AA1334" s="17" t="str">
        <f t="shared" si="512"/>
        <v/>
      </c>
      <c r="AB1334" s="17" t="str">
        <f t="shared" si="513"/>
        <v/>
      </c>
      <c r="AC1334" s="17" t="str">
        <f t="shared" si="514"/>
        <v/>
      </c>
      <c r="AD1334" s="18" t="str">
        <f t="shared" si="515"/>
        <v/>
      </c>
      <c r="AE1334" s="19" t="str">
        <f>IF($B1334&gt;$C$1,"",p_2*$Q1333*($S1333/$W1333)+p_3*$Q1333*($T1333/$W1333))</f>
        <v/>
      </c>
      <c r="AF1334" s="17" t="str">
        <f>IF($B1334&gt;$C$1,"",p_4*$R1333)</f>
        <v/>
      </c>
      <c r="AG1334" s="17" t="str">
        <f>IF($B1334&gt;$C$1,"",p_5*$R1333)</f>
        <v/>
      </c>
      <c r="AH1334" s="18" t="str">
        <f t="shared" si="516"/>
        <v/>
      </c>
      <c r="AI1334" s="72"/>
      <c r="AJ1334" s="73"/>
      <c r="AK1334" s="73"/>
      <c r="AL1334" s="72"/>
      <c r="AM1334" s="73"/>
      <c r="AN1334" s="73">
        <f t="shared" si="517"/>
        <v>518</v>
      </c>
      <c r="AO1334" s="19" t="str">
        <f t="shared" ca="1" si="518"/>
        <v>-</v>
      </c>
      <c r="AP1334" s="17" t="str">
        <f t="shared" ca="1" si="519"/>
        <v>-</v>
      </c>
      <c r="AQ1334" s="17" t="str">
        <f t="shared" ca="1" si="520"/>
        <v>-</v>
      </c>
      <c r="AR1334" s="66" t="str">
        <f t="shared" ca="1" si="521"/>
        <v>-</v>
      </c>
    </row>
    <row r="1335" spans="1:44" s="1" customFormat="1" ht="12" x14ac:dyDescent="0.35">
      <c r="A1335" s="84"/>
      <c r="B1335" s="40" t="str">
        <f t="shared" si="501"/>
        <v/>
      </c>
      <c r="C1335" s="41" t="str">
        <f t="shared" si="502"/>
        <v/>
      </c>
      <c r="D1335" s="28">
        <f>'I Disease Parameters'!$E$6/(1000*365)</f>
        <v>2.4383561643835616E-5</v>
      </c>
      <c r="E1335" s="28">
        <f>'I Disease Parameters'!$E$7/(1000*365)</f>
        <v>1.3698630136986302E-5</v>
      </c>
      <c r="F1335" s="27">
        <f>(1-'I Disease Parameters'!$E$8)/'I Disease Parameters'!$E$10</f>
        <v>0.16200000000000001</v>
      </c>
      <c r="G1335" s="27">
        <f>'I Disease Parameters'!$E$8/'I Disease Parameters'!$E$11</f>
        <v>3.7999999999999999E-2</v>
      </c>
      <c r="H1335" s="27">
        <f>1/'I Disease Parameters'!$E$12</f>
        <v>0.05</v>
      </c>
      <c r="I1335" s="27">
        <f>'I Disease Parameters'!$E$9/'I Disease Parameters'!$E$14</f>
        <v>0</v>
      </c>
      <c r="J1335" s="82">
        <f t="shared" si="522"/>
        <v>2.9622548171950012</v>
      </c>
      <c r="K1335" s="60">
        <f t="shared" si="523"/>
        <v>0.96147505943347544</v>
      </c>
      <c r="L1335" s="30">
        <f t="shared" si="524"/>
        <v>0.98499999999999999</v>
      </c>
      <c r="M1335" s="27">
        <f>J1335/'I Disease Parameters'!$E$12</f>
        <v>0.14811274085975007</v>
      </c>
      <c r="N1335" s="27">
        <f>K1335/'I Disease Parameters'!$E$13</f>
        <v>4.8073752971673774E-2</v>
      </c>
      <c r="O1335" s="27">
        <f>L1335/'I Disease Parameters'!$E$13</f>
        <v>4.9250000000000002E-2</v>
      </c>
      <c r="P1335" s="27">
        <f>(1-L1335)/'I Disease Parameters'!$E$13</f>
        <v>7.5000000000000067E-4</v>
      </c>
      <c r="Q1335" s="19" t="str">
        <f t="shared" si="503"/>
        <v/>
      </c>
      <c r="R1335" s="17" t="str">
        <f t="shared" si="504"/>
        <v/>
      </c>
      <c r="S1335" s="17" t="str">
        <f t="shared" si="505"/>
        <v/>
      </c>
      <c r="T1335" s="17" t="str">
        <f t="shared" si="506"/>
        <v/>
      </c>
      <c r="U1335" s="17" t="str">
        <f t="shared" si="507"/>
        <v/>
      </c>
      <c r="V1335" s="17" t="str">
        <f t="shared" si="508"/>
        <v/>
      </c>
      <c r="W1335" s="17" t="str">
        <f t="shared" si="509"/>
        <v/>
      </c>
      <c r="X1335" s="18" t="str">
        <f t="shared" si="500"/>
        <v/>
      </c>
      <c r="Y1335" s="17" t="str">
        <f t="shared" si="510"/>
        <v/>
      </c>
      <c r="Z1335" s="17" t="str">
        <f t="shared" si="511"/>
        <v/>
      </c>
      <c r="AA1335" s="17" t="str">
        <f t="shared" si="512"/>
        <v/>
      </c>
      <c r="AB1335" s="17" t="str">
        <f t="shared" si="513"/>
        <v/>
      </c>
      <c r="AC1335" s="17" t="str">
        <f t="shared" si="514"/>
        <v/>
      </c>
      <c r="AD1335" s="18" t="str">
        <f t="shared" si="515"/>
        <v/>
      </c>
      <c r="AE1335" s="19" t="str">
        <f>IF($B1335&gt;$C$1,"",p_2*$Q1334*($S1334/$W1334)+p_3*$Q1334*($T1334/$W1334))</f>
        <v/>
      </c>
      <c r="AF1335" s="17" t="str">
        <f>IF($B1335&gt;$C$1,"",p_4*$R1334)</f>
        <v/>
      </c>
      <c r="AG1335" s="17" t="str">
        <f>IF($B1335&gt;$C$1,"",p_5*$R1334)</f>
        <v/>
      </c>
      <c r="AH1335" s="18" t="str">
        <f t="shared" si="516"/>
        <v/>
      </c>
      <c r="AI1335" s="72"/>
      <c r="AJ1335" s="73"/>
      <c r="AK1335" s="73"/>
      <c r="AL1335" s="72"/>
      <c r="AM1335" s="73"/>
      <c r="AN1335" s="73">
        <f t="shared" si="517"/>
        <v>518</v>
      </c>
      <c r="AO1335" s="19" t="str">
        <f t="shared" ca="1" si="518"/>
        <v>-</v>
      </c>
      <c r="AP1335" s="17" t="str">
        <f t="shared" ca="1" si="519"/>
        <v>-</v>
      </c>
      <c r="AQ1335" s="17" t="str">
        <f t="shared" ca="1" si="520"/>
        <v>-</v>
      </c>
      <c r="AR1335" s="66" t="str">
        <f t="shared" ca="1" si="521"/>
        <v>-</v>
      </c>
    </row>
    <row r="1336" spans="1:44" s="1" customFormat="1" ht="12" x14ac:dyDescent="0.35">
      <c r="A1336" s="84"/>
      <c r="B1336" s="40" t="str">
        <f t="shared" si="501"/>
        <v/>
      </c>
      <c r="C1336" s="41" t="str">
        <f t="shared" si="502"/>
        <v/>
      </c>
      <c r="D1336" s="28">
        <f>'I Disease Parameters'!$E$6/(1000*365)</f>
        <v>2.4383561643835616E-5</v>
      </c>
      <c r="E1336" s="28">
        <f>'I Disease Parameters'!$E$7/(1000*365)</f>
        <v>1.3698630136986302E-5</v>
      </c>
      <c r="F1336" s="27">
        <f>(1-'I Disease Parameters'!$E$8)/'I Disease Parameters'!$E$10</f>
        <v>0.16200000000000001</v>
      </c>
      <c r="G1336" s="27">
        <f>'I Disease Parameters'!$E$8/'I Disease Parameters'!$E$11</f>
        <v>3.7999999999999999E-2</v>
      </c>
      <c r="H1336" s="27">
        <f>1/'I Disease Parameters'!$E$12</f>
        <v>0.05</v>
      </c>
      <c r="I1336" s="27">
        <f>'I Disease Parameters'!$E$9/'I Disease Parameters'!$E$14</f>
        <v>0</v>
      </c>
      <c r="J1336" s="82">
        <f t="shared" si="522"/>
        <v>2.9622548171950012</v>
      </c>
      <c r="K1336" s="60">
        <f t="shared" si="523"/>
        <v>0.96147505943347544</v>
      </c>
      <c r="L1336" s="30">
        <f t="shared" si="524"/>
        <v>0.98499999999999999</v>
      </c>
      <c r="M1336" s="27">
        <f>J1336/'I Disease Parameters'!$E$12</f>
        <v>0.14811274085975007</v>
      </c>
      <c r="N1336" s="27">
        <f>K1336/'I Disease Parameters'!$E$13</f>
        <v>4.8073752971673774E-2</v>
      </c>
      <c r="O1336" s="27">
        <f>L1336/'I Disease Parameters'!$E$13</f>
        <v>4.9250000000000002E-2</v>
      </c>
      <c r="P1336" s="27">
        <f>(1-L1336)/'I Disease Parameters'!$E$13</f>
        <v>7.5000000000000067E-4</v>
      </c>
      <c r="Q1336" s="19" t="str">
        <f t="shared" si="503"/>
        <v/>
      </c>
      <c r="R1336" s="17" t="str">
        <f t="shared" si="504"/>
        <v/>
      </c>
      <c r="S1336" s="17" t="str">
        <f t="shared" si="505"/>
        <v/>
      </c>
      <c r="T1336" s="17" t="str">
        <f t="shared" si="506"/>
        <v/>
      </c>
      <c r="U1336" s="17" t="str">
        <f t="shared" si="507"/>
        <v/>
      </c>
      <c r="V1336" s="17" t="str">
        <f t="shared" si="508"/>
        <v/>
      </c>
      <c r="W1336" s="17" t="str">
        <f t="shared" si="509"/>
        <v/>
      </c>
      <c r="X1336" s="18" t="str">
        <f t="shared" si="500"/>
        <v/>
      </c>
      <c r="Y1336" s="17" t="str">
        <f t="shared" si="510"/>
        <v/>
      </c>
      <c r="Z1336" s="17" t="str">
        <f t="shared" si="511"/>
        <v/>
      </c>
      <c r="AA1336" s="17" t="str">
        <f t="shared" si="512"/>
        <v/>
      </c>
      <c r="AB1336" s="17" t="str">
        <f t="shared" si="513"/>
        <v/>
      </c>
      <c r="AC1336" s="17" t="str">
        <f t="shared" si="514"/>
        <v/>
      </c>
      <c r="AD1336" s="18" t="str">
        <f t="shared" si="515"/>
        <v/>
      </c>
      <c r="AE1336" s="19" t="str">
        <f>IF($B1336&gt;$C$1,"",p_2*$Q1335*($S1335/$W1335)+p_3*$Q1335*($T1335/$W1335))</f>
        <v/>
      </c>
      <c r="AF1336" s="17" t="str">
        <f>IF($B1336&gt;$C$1,"",p_4*$R1335)</f>
        <v/>
      </c>
      <c r="AG1336" s="17" t="str">
        <f>IF($B1336&gt;$C$1,"",p_5*$R1335)</f>
        <v/>
      </c>
      <c r="AH1336" s="18" t="str">
        <f t="shared" si="516"/>
        <v/>
      </c>
      <c r="AI1336" s="72"/>
      <c r="AJ1336" s="73"/>
      <c r="AK1336" s="73"/>
      <c r="AL1336" s="72"/>
      <c r="AM1336" s="73"/>
      <c r="AN1336" s="73">
        <f t="shared" si="517"/>
        <v>518</v>
      </c>
      <c r="AO1336" s="19" t="str">
        <f t="shared" ca="1" si="518"/>
        <v>-</v>
      </c>
      <c r="AP1336" s="17" t="str">
        <f t="shared" ca="1" si="519"/>
        <v>-</v>
      </c>
      <c r="AQ1336" s="17" t="str">
        <f t="shared" ca="1" si="520"/>
        <v>-</v>
      </c>
      <c r="AR1336" s="66" t="str">
        <f t="shared" ca="1" si="521"/>
        <v>-</v>
      </c>
    </row>
    <row r="1337" spans="1:44" s="1" customFormat="1" ht="12" x14ac:dyDescent="0.35">
      <c r="A1337" s="84"/>
      <c r="B1337" s="40" t="str">
        <f t="shared" si="501"/>
        <v/>
      </c>
      <c r="C1337" s="41" t="str">
        <f t="shared" si="502"/>
        <v/>
      </c>
      <c r="D1337" s="28">
        <f>'I Disease Parameters'!$E$6/(1000*365)</f>
        <v>2.4383561643835616E-5</v>
      </c>
      <c r="E1337" s="28">
        <f>'I Disease Parameters'!$E$7/(1000*365)</f>
        <v>1.3698630136986302E-5</v>
      </c>
      <c r="F1337" s="27">
        <f>(1-'I Disease Parameters'!$E$8)/'I Disease Parameters'!$E$10</f>
        <v>0.16200000000000001</v>
      </c>
      <c r="G1337" s="27">
        <f>'I Disease Parameters'!$E$8/'I Disease Parameters'!$E$11</f>
        <v>3.7999999999999999E-2</v>
      </c>
      <c r="H1337" s="27">
        <f>1/'I Disease Parameters'!$E$12</f>
        <v>0.05</v>
      </c>
      <c r="I1337" s="27">
        <f>'I Disease Parameters'!$E$9/'I Disease Parameters'!$E$14</f>
        <v>0</v>
      </c>
      <c r="J1337" s="82">
        <f t="shared" si="522"/>
        <v>2.9622548171950012</v>
      </c>
      <c r="K1337" s="60">
        <f t="shared" si="523"/>
        <v>0.96147505943347544</v>
      </c>
      <c r="L1337" s="30">
        <f t="shared" si="524"/>
        <v>0.98499999999999999</v>
      </c>
      <c r="M1337" s="27">
        <f>J1337/'I Disease Parameters'!$E$12</f>
        <v>0.14811274085975007</v>
      </c>
      <c r="N1337" s="27">
        <f>K1337/'I Disease Parameters'!$E$13</f>
        <v>4.8073752971673774E-2</v>
      </c>
      <c r="O1337" s="27">
        <f>L1337/'I Disease Parameters'!$E$13</f>
        <v>4.9250000000000002E-2</v>
      </c>
      <c r="P1337" s="27">
        <f>(1-L1337)/'I Disease Parameters'!$E$13</f>
        <v>7.5000000000000067E-4</v>
      </c>
      <c r="Q1337" s="19" t="str">
        <f t="shared" si="503"/>
        <v/>
      </c>
      <c r="R1337" s="17" t="str">
        <f t="shared" si="504"/>
        <v/>
      </c>
      <c r="S1337" s="17" t="str">
        <f t="shared" si="505"/>
        <v/>
      </c>
      <c r="T1337" s="17" t="str">
        <f t="shared" si="506"/>
        <v/>
      </c>
      <c r="U1337" s="17" t="str">
        <f t="shared" si="507"/>
        <v/>
      </c>
      <c r="V1337" s="17" t="str">
        <f t="shared" si="508"/>
        <v/>
      </c>
      <c r="W1337" s="17" t="str">
        <f t="shared" si="509"/>
        <v/>
      </c>
      <c r="X1337" s="18" t="str">
        <f t="shared" si="500"/>
        <v/>
      </c>
      <c r="Y1337" s="17" t="str">
        <f t="shared" si="510"/>
        <v/>
      </c>
      <c r="Z1337" s="17" t="str">
        <f t="shared" si="511"/>
        <v/>
      </c>
      <c r="AA1337" s="17" t="str">
        <f t="shared" si="512"/>
        <v/>
      </c>
      <c r="AB1337" s="17" t="str">
        <f t="shared" si="513"/>
        <v/>
      </c>
      <c r="AC1337" s="17" t="str">
        <f t="shared" si="514"/>
        <v/>
      </c>
      <c r="AD1337" s="18" t="str">
        <f t="shared" si="515"/>
        <v/>
      </c>
      <c r="AE1337" s="19" t="str">
        <f>IF($B1337&gt;$C$1,"",p_2*$Q1336*($S1336/$W1336)+p_3*$Q1336*($T1336/$W1336))</f>
        <v/>
      </c>
      <c r="AF1337" s="17" t="str">
        <f>IF($B1337&gt;$C$1,"",p_4*$R1336)</f>
        <v/>
      </c>
      <c r="AG1337" s="17" t="str">
        <f>IF($B1337&gt;$C$1,"",p_5*$R1336)</f>
        <v/>
      </c>
      <c r="AH1337" s="18" t="str">
        <f t="shared" si="516"/>
        <v/>
      </c>
      <c r="AI1337" s="72"/>
      <c r="AJ1337" s="73"/>
      <c r="AK1337" s="73"/>
      <c r="AL1337" s="72"/>
      <c r="AM1337" s="73"/>
      <c r="AN1337" s="73">
        <f t="shared" si="517"/>
        <v>518</v>
      </c>
      <c r="AO1337" s="19" t="str">
        <f t="shared" ca="1" si="518"/>
        <v>-</v>
      </c>
      <c r="AP1337" s="17" t="str">
        <f t="shared" ca="1" si="519"/>
        <v>-</v>
      </c>
      <c r="AQ1337" s="17" t="str">
        <f t="shared" ca="1" si="520"/>
        <v>-</v>
      </c>
      <c r="AR1337" s="66" t="str">
        <f t="shared" ca="1" si="521"/>
        <v>-</v>
      </c>
    </row>
    <row r="1338" spans="1:44" s="1" customFormat="1" ht="12" x14ac:dyDescent="0.35">
      <c r="A1338" s="84"/>
      <c r="B1338" s="40" t="str">
        <f t="shared" si="501"/>
        <v/>
      </c>
      <c r="C1338" s="41" t="str">
        <f t="shared" si="502"/>
        <v/>
      </c>
      <c r="D1338" s="28">
        <f>'I Disease Parameters'!$E$6/(1000*365)</f>
        <v>2.4383561643835616E-5</v>
      </c>
      <c r="E1338" s="28">
        <f>'I Disease Parameters'!$E$7/(1000*365)</f>
        <v>1.3698630136986302E-5</v>
      </c>
      <c r="F1338" s="27">
        <f>(1-'I Disease Parameters'!$E$8)/'I Disease Parameters'!$E$10</f>
        <v>0.16200000000000001</v>
      </c>
      <c r="G1338" s="27">
        <f>'I Disease Parameters'!$E$8/'I Disease Parameters'!$E$11</f>
        <v>3.7999999999999999E-2</v>
      </c>
      <c r="H1338" s="27">
        <f>1/'I Disease Parameters'!$E$12</f>
        <v>0.05</v>
      </c>
      <c r="I1338" s="27">
        <f>'I Disease Parameters'!$E$9/'I Disease Parameters'!$E$14</f>
        <v>0</v>
      </c>
      <c r="J1338" s="82">
        <f t="shared" si="522"/>
        <v>2.9622548171950012</v>
      </c>
      <c r="K1338" s="60">
        <f t="shared" si="523"/>
        <v>0.96147505943347544</v>
      </c>
      <c r="L1338" s="30">
        <f t="shared" si="524"/>
        <v>0.98499999999999999</v>
      </c>
      <c r="M1338" s="27">
        <f>J1338/'I Disease Parameters'!$E$12</f>
        <v>0.14811274085975007</v>
      </c>
      <c r="N1338" s="27">
        <f>K1338/'I Disease Parameters'!$E$13</f>
        <v>4.8073752971673774E-2</v>
      </c>
      <c r="O1338" s="27">
        <f>L1338/'I Disease Parameters'!$E$13</f>
        <v>4.9250000000000002E-2</v>
      </c>
      <c r="P1338" s="27">
        <f>(1-L1338)/'I Disease Parameters'!$E$13</f>
        <v>7.5000000000000067E-4</v>
      </c>
      <c r="Q1338" s="19" t="str">
        <f t="shared" si="503"/>
        <v/>
      </c>
      <c r="R1338" s="17" t="str">
        <f t="shared" si="504"/>
        <v/>
      </c>
      <c r="S1338" s="17" t="str">
        <f t="shared" si="505"/>
        <v/>
      </c>
      <c r="T1338" s="17" t="str">
        <f t="shared" si="506"/>
        <v/>
      </c>
      <c r="U1338" s="17" t="str">
        <f t="shared" si="507"/>
        <v/>
      </c>
      <c r="V1338" s="17" t="str">
        <f t="shared" si="508"/>
        <v/>
      </c>
      <c r="W1338" s="17" t="str">
        <f t="shared" si="509"/>
        <v/>
      </c>
      <c r="X1338" s="18" t="str">
        <f t="shared" si="500"/>
        <v/>
      </c>
      <c r="Y1338" s="17" t="str">
        <f t="shared" si="510"/>
        <v/>
      </c>
      <c r="Z1338" s="17" t="str">
        <f t="shared" si="511"/>
        <v/>
      </c>
      <c r="AA1338" s="17" t="str">
        <f t="shared" si="512"/>
        <v/>
      </c>
      <c r="AB1338" s="17" t="str">
        <f t="shared" si="513"/>
        <v/>
      </c>
      <c r="AC1338" s="17" t="str">
        <f t="shared" si="514"/>
        <v/>
      </c>
      <c r="AD1338" s="18" t="str">
        <f t="shared" si="515"/>
        <v/>
      </c>
      <c r="AE1338" s="19" t="str">
        <f>IF($B1338&gt;$C$1,"",p_2*$Q1337*($S1337/$W1337)+p_3*$Q1337*($T1337/$W1337))</f>
        <v/>
      </c>
      <c r="AF1338" s="17" t="str">
        <f>IF($B1338&gt;$C$1,"",p_4*$R1337)</f>
        <v/>
      </c>
      <c r="AG1338" s="17" t="str">
        <f>IF($B1338&gt;$C$1,"",p_5*$R1337)</f>
        <v/>
      </c>
      <c r="AH1338" s="18" t="str">
        <f t="shared" si="516"/>
        <v/>
      </c>
      <c r="AI1338" s="72"/>
      <c r="AJ1338" s="73"/>
      <c r="AK1338" s="73"/>
      <c r="AL1338" s="72"/>
      <c r="AM1338" s="73"/>
      <c r="AN1338" s="73">
        <f t="shared" si="517"/>
        <v>518</v>
      </c>
      <c r="AO1338" s="19" t="str">
        <f t="shared" ca="1" si="518"/>
        <v>-</v>
      </c>
      <c r="AP1338" s="17" t="str">
        <f t="shared" ca="1" si="519"/>
        <v>-</v>
      </c>
      <c r="AQ1338" s="17" t="str">
        <f t="shared" ca="1" si="520"/>
        <v>-</v>
      </c>
      <c r="AR1338" s="66" t="str">
        <f t="shared" ca="1" si="521"/>
        <v>-</v>
      </c>
    </row>
    <row r="1339" spans="1:44" s="1" customFormat="1" ht="12" x14ac:dyDescent="0.35">
      <c r="A1339" s="84"/>
      <c r="B1339" s="40" t="str">
        <f t="shared" si="501"/>
        <v/>
      </c>
      <c r="C1339" s="41" t="str">
        <f t="shared" si="502"/>
        <v/>
      </c>
      <c r="D1339" s="28">
        <f>'I Disease Parameters'!$E$6/(1000*365)</f>
        <v>2.4383561643835616E-5</v>
      </c>
      <c r="E1339" s="28">
        <f>'I Disease Parameters'!$E$7/(1000*365)</f>
        <v>1.3698630136986302E-5</v>
      </c>
      <c r="F1339" s="27">
        <f>(1-'I Disease Parameters'!$E$8)/'I Disease Parameters'!$E$10</f>
        <v>0.16200000000000001</v>
      </c>
      <c r="G1339" s="27">
        <f>'I Disease Parameters'!$E$8/'I Disease Parameters'!$E$11</f>
        <v>3.7999999999999999E-2</v>
      </c>
      <c r="H1339" s="27">
        <f>1/'I Disease Parameters'!$E$12</f>
        <v>0.05</v>
      </c>
      <c r="I1339" s="27">
        <f>'I Disease Parameters'!$E$9/'I Disease Parameters'!$E$14</f>
        <v>0</v>
      </c>
      <c r="J1339" s="82">
        <f t="shared" si="522"/>
        <v>2.9622548171950012</v>
      </c>
      <c r="K1339" s="60">
        <f t="shared" si="523"/>
        <v>0.96147505943347544</v>
      </c>
      <c r="L1339" s="30">
        <f t="shared" si="524"/>
        <v>0.98499999999999999</v>
      </c>
      <c r="M1339" s="27">
        <f>J1339/'I Disease Parameters'!$E$12</f>
        <v>0.14811274085975007</v>
      </c>
      <c r="N1339" s="27">
        <f>K1339/'I Disease Parameters'!$E$13</f>
        <v>4.8073752971673774E-2</v>
      </c>
      <c r="O1339" s="27">
        <f>L1339/'I Disease Parameters'!$E$13</f>
        <v>4.9250000000000002E-2</v>
      </c>
      <c r="P1339" s="27">
        <f>(1-L1339)/'I Disease Parameters'!$E$13</f>
        <v>7.5000000000000067E-4</v>
      </c>
      <c r="Q1339" s="19" t="str">
        <f t="shared" si="503"/>
        <v/>
      </c>
      <c r="R1339" s="17" t="str">
        <f t="shared" si="504"/>
        <v/>
      </c>
      <c r="S1339" s="17" t="str">
        <f t="shared" si="505"/>
        <v/>
      </c>
      <c r="T1339" s="17" t="str">
        <f t="shared" si="506"/>
        <v/>
      </c>
      <c r="U1339" s="17" t="str">
        <f t="shared" si="507"/>
        <v/>
      </c>
      <c r="V1339" s="17" t="str">
        <f t="shared" si="508"/>
        <v/>
      </c>
      <c r="W1339" s="17" t="str">
        <f t="shared" si="509"/>
        <v/>
      </c>
      <c r="X1339" s="18" t="str">
        <f t="shared" si="500"/>
        <v/>
      </c>
      <c r="Y1339" s="17" t="str">
        <f t="shared" si="510"/>
        <v/>
      </c>
      <c r="Z1339" s="17" t="str">
        <f t="shared" si="511"/>
        <v/>
      </c>
      <c r="AA1339" s="17" t="str">
        <f t="shared" si="512"/>
        <v/>
      </c>
      <c r="AB1339" s="17" t="str">
        <f t="shared" si="513"/>
        <v/>
      </c>
      <c r="AC1339" s="17" t="str">
        <f t="shared" si="514"/>
        <v/>
      </c>
      <c r="AD1339" s="18" t="str">
        <f t="shared" si="515"/>
        <v/>
      </c>
      <c r="AE1339" s="19" t="str">
        <f>IF($B1339&gt;$C$1,"",p_2*$Q1338*($S1338/$W1338)+p_3*$Q1338*($T1338/$W1338))</f>
        <v/>
      </c>
      <c r="AF1339" s="17" t="str">
        <f>IF($B1339&gt;$C$1,"",p_4*$R1338)</f>
        <v/>
      </c>
      <c r="AG1339" s="17" t="str">
        <f>IF($B1339&gt;$C$1,"",p_5*$R1338)</f>
        <v/>
      </c>
      <c r="AH1339" s="18" t="str">
        <f t="shared" si="516"/>
        <v/>
      </c>
      <c r="AI1339" s="72"/>
      <c r="AJ1339" s="73"/>
      <c r="AK1339" s="73"/>
      <c r="AL1339" s="72"/>
      <c r="AM1339" s="73"/>
      <c r="AN1339" s="73">
        <f t="shared" si="517"/>
        <v>518</v>
      </c>
      <c r="AO1339" s="19" t="str">
        <f t="shared" ca="1" si="518"/>
        <v>-</v>
      </c>
      <c r="AP1339" s="17" t="str">
        <f t="shared" ca="1" si="519"/>
        <v>-</v>
      </c>
      <c r="AQ1339" s="17" t="str">
        <f t="shared" ca="1" si="520"/>
        <v>-</v>
      </c>
      <c r="AR1339" s="66" t="str">
        <f t="shared" ca="1" si="521"/>
        <v>-</v>
      </c>
    </row>
    <row r="1340" spans="1:44" s="1" customFormat="1" ht="12" x14ac:dyDescent="0.35">
      <c r="A1340" s="84"/>
      <c r="B1340" s="40" t="str">
        <f t="shared" si="501"/>
        <v/>
      </c>
      <c r="C1340" s="41" t="str">
        <f t="shared" si="502"/>
        <v/>
      </c>
      <c r="D1340" s="28">
        <f>'I Disease Parameters'!$E$6/(1000*365)</f>
        <v>2.4383561643835616E-5</v>
      </c>
      <c r="E1340" s="28">
        <f>'I Disease Parameters'!$E$7/(1000*365)</f>
        <v>1.3698630136986302E-5</v>
      </c>
      <c r="F1340" s="27">
        <f>(1-'I Disease Parameters'!$E$8)/'I Disease Parameters'!$E$10</f>
        <v>0.16200000000000001</v>
      </c>
      <c r="G1340" s="27">
        <f>'I Disease Parameters'!$E$8/'I Disease Parameters'!$E$11</f>
        <v>3.7999999999999999E-2</v>
      </c>
      <c r="H1340" s="27">
        <f>1/'I Disease Parameters'!$E$12</f>
        <v>0.05</v>
      </c>
      <c r="I1340" s="27">
        <f>'I Disease Parameters'!$E$9/'I Disease Parameters'!$E$14</f>
        <v>0</v>
      </c>
      <c r="J1340" s="82">
        <f t="shared" si="522"/>
        <v>2.9622548171950012</v>
      </c>
      <c r="K1340" s="60">
        <f t="shared" si="523"/>
        <v>0.96147505943347544</v>
      </c>
      <c r="L1340" s="30">
        <f t="shared" si="524"/>
        <v>0.98499999999999999</v>
      </c>
      <c r="M1340" s="27">
        <f>J1340/'I Disease Parameters'!$E$12</f>
        <v>0.14811274085975007</v>
      </c>
      <c r="N1340" s="27">
        <f>K1340/'I Disease Parameters'!$E$13</f>
        <v>4.8073752971673774E-2</v>
      </c>
      <c r="O1340" s="27">
        <f>L1340/'I Disease Parameters'!$E$13</f>
        <v>4.9250000000000002E-2</v>
      </c>
      <c r="P1340" s="27">
        <f>(1-L1340)/'I Disease Parameters'!$E$13</f>
        <v>7.5000000000000067E-4</v>
      </c>
      <c r="Q1340" s="19" t="str">
        <f t="shared" si="503"/>
        <v/>
      </c>
      <c r="R1340" s="17" t="str">
        <f t="shared" si="504"/>
        <v/>
      </c>
      <c r="S1340" s="17" t="str">
        <f t="shared" si="505"/>
        <v/>
      </c>
      <c r="T1340" s="17" t="str">
        <f t="shared" si="506"/>
        <v/>
      </c>
      <c r="U1340" s="17" t="str">
        <f t="shared" si="507"/>
        <v/>
      </c>
      <c r="V1340" s="17" t="str">
        <f t="shared" si="508"/>
        <v/>
      </c>
      <c r="W1340" s="17" t="str">
        <f t="shared" si="509"/>
        <v/>
      </c>
      <c r="X1340" s="18" t="str">
        <f t="shared" si="500"/>
        <v/>
      </c>
      <c r="Y1340" s="17" t="str">
        <f t="shared" si="510"/>
        <v/>
      </c>
      <c r="Z1340" s="17" t="str">
        <f t="shared" si="511"/>
        <v/>
      </c>
      <c r="AA1340" s="17" t="str">
        <f t="shared" si="512"/>
        <v/>
      </c>
      <c r="AB1340" s="17" t="str">
        <f t="shared" si="513"/>
        <v/>
      </c>
      <c r="AC1340" s="17" t="str">
        <f t="shared" si="514"/>
        <v/>
      </c>
      <c r="AD1340" s="18" t="str">
        <f t="shared" si="515"/>
        <v/>
      </c>
      <c r="AE1340" s="19" t="str">
        <f>IF($B1340&gt;$C$1,"",p_2*$Q1339*($S1339/$W1339)+p_3*$Q1339*($T1339/$W1339))</f>
        <v/>
      </c>
      <c r="AF1340" s="17" t="str">
        <f>IF($B1340&gt;$C$1,"",p_4*$R1339)</f>
        <v/>
      </c>
      <c r="AG1340" s="17" t="str">
        <f>IF($B1340&gt;$C$1,"",p_5*$R1339)</f>
        <v/>
      </c>
      <c r="AH1340" s="18" t="str">
        <f t="shared" si="516"/>
        <v/>
      </c>
      <c r="AI1340" s="72"/>
      <c r="AJ1340" s="73"/>
      <c r="AK1340" s="73"/>
      <c r="AL1340" s="72"/>
      <c r="AM1340" s="73"/>
      <c r="AN1340" s="73">
        <f t="shared" si="517"/>
        <v>518</v>
      </c>
      <c r="AO1340" s="19" t="str">
        <f t="shared" ca="1" si="518"/>
        <v>-</v>
      </c>
      <c r="AP1340" s="17" t="str">
        <f t="shared" ca="1" si="519"/>
        <v>-</v>
      </c>
      <c r="AQ1340" s="17" t="str">
        <f t="shared" ca="1" si="520"/>
        <v>-</v>
      </c>
      <c r="AR1340" s="66" t="str">
        <f t="shared" ca="1" si="521"/>
        <v>-</v>
      </c>
    </row>
    <row r="1341" spans="1:44" s="1" customFormat="1" ht="12" x14ac:dyDescent="0.35">
      <c r="A1341" s="84"/>
      <c r="B1341" s="40" t="str">
        <f t="shared" si="501"/>
        <v/>
      </c>
      <c r="C1341" s="41" t="str">
        <f t="shared" si="502"/>
        <v/>
      </c>
      <c r="D1341" s="28">
        <f>'I Disease Parameters'!$E$6/(1000*365)</f>
        <v>2.4383561643835616E-5</v>
      </c>
      <c r="E1341" s="28">
        <f>'I Disease Parameters'!$E$7/(1000*365)</f>
        <v>1.3698630136986302E-5</v>
      </c>
      <c r="F1341" s="27">
        <f>(1-'I Disease Parameters'!$E$8)/'I Disease Parameters'!$E$10</f>
        <v>0.16200000000000001</v>
      </c>
      <c r="G1341" s="27">
        <f>'I Disease Parameters'!$E$8/'I Disease Parameters'!$E$11</f>
        <v>3.7999999999999999E-2</v>
      </c>
      <c r="H1341" s="27">
        <f>1/'I Disease Parameters'!$E$12</f>
        <v>0.05</v>
      </c>
      <c r="I1341" s="27">
        <f>'I Disease Parameters'!$E$9/'I Disease Parameters'!$E$14</f>
        <v>0</v>
      </c>
      <c r="J1341" s="82">
        <f t="shared" si="522"/>
        <v>2.9622548171950012</v>
      </c>
      <c r="K1341" s="60">
        <f t="shared" si="523"/>
        <v>0.96147505943347544</v>
      </c>
      <c r="L1341" s="30">
        <f t="shared" si="524"/>
        <v>0.98499999999999999</v>
      </c>
      <c r="M1341" s="27">
        <f>J1341/'I Disease Parameters'!$E$12</f>
        <v>0.14811274085975007</v>
      </c>
      <c r="N1341" s="27">
        <f>K1341/'I Disease Parameters'!$E$13</f>
        <v>4.8073752971673774E-2</v>
      </c>
      <c r="O1341" s="27">
        <f>L1341/'I Disease Parameters'!$E$13</f>
        <v>4.9250000000000002E-2</v>
      </c>
      <c r="P1341" s="27">
        <f>(1-L1341)/'I Disease Parameters'!$E$13</f>
        <v>7.5000000000000067E-4</v>
      </c>
      <c r="Q1341" s="19" t="str">
        <f t="shared" si="503"/>
        <v/>
      </c>
      <c r="R1341" s="17" t="str">
        <f t="shared" si="504"/>
        <v/>
      </c>
      <c r="S1341" s="17" t="str">
        <f t="shared" si="505"/>
        <v/>
      </c>
      <c r="T1341" s="17" t="str">
        <f t="shared" si="506"/>
        <v/>
      </c>
      <c r="U1341" s="17" t="str">
        <f t="shared" si="507"/>
        <v/>
      </c>
      <c r="V1341" s="17" t="str">
        <f t="shared" si="508"/>
        <v/>
      </c>
      <c r="W1341" s="17" t="str">
        <f t="shared" si="509"/>
        <v/>
      </c>
      <c r="X1341" s="18" t="str">
        <f t="shared" si="500"/>
        <v/>
      </c>
      <c r="Y1341" s="17" t="str">
        <f t="shared" si="510"/>
        <v/>
      </c>
      <c r="Z1341" s="17" t="str">
        <f t="shared" si="511"/>
        <v/>
      </c>
      <c r="AA1341" s="17" t="str">
        <f t="shared" si="512"/>
        <v/>
      </c>
      <c r="AB1341" s="17" t="str">
        <f t="shared" si="513"/>
        <v/>
      </c>
      <c r="AC1341" s="17" t="str">
        <f t="shared" si="514"/>
        <v/>
      </c>
      <c r="AD1341" s="18" t="str">
        <f t="shared" si="515"/>
        <v/>
      </c>
      <c r="AE1341" s="19" t="str">
        <f>IF($B1341&gt;$C$1,"",p_2*$Q1340*($S1340/$W1340)+p_3*$Q1340*($T1340/$W1340))</f>
        <v/>
      </c>
      <c r="AF1341" s="17" t="str">
        <f>IF($B1341&gt;$C$1,"",p_4*$R1340)</f>
        <v/>
      </c>
      <c r="AG1341" s="17" t="str">
        <f>IF($B1341&gt;$C$1,"",p_5*$R1340)</f>
        <v/>
      </c>
      <c r="AH1341" s="18" t="str">
        <f t="shared" si="516"/>
        <v/>
      </c>
      <c r="AI1341" s="72"/>
      <c r="AJ1341" s="73"/>
      <c r="AK1341" s="73"/>
      <c r="AL1341" s="72"/>
      <c r="AM1341" s="73"/>
      <c r="AN1341" s="73">
        <f t="shared" si="517"/>
        <v>518</v>
      </c>
      <c r="AO1341" s="19" t="str">
        <f t="shared" ca="1" si="518"/>
        <v>-</v>
      </c>
      <c r="AP1341" s="17" t="str">
        <f t="shared" ca="1" si="519"/>
        <v>-</v>
      </c>
      <c r="AQ1341" s="17" t="str">
        <f t="shared" ca="1" si="520"/>
        <v>-</v>
      </c>
      <c r="AR1341" s="66" t="str">
        <f t="shared" ca="1" si="521"/>
        <v>-</v>
      </c>
    </row>
    <row r="1342" spans="1:44" s="1" customFormat="1" ht="12" x14ac:dyDescent="0.35">
      <c r="A1342" s="84"/>
      <c r="B1342" s="40" t="str">
        <f t="shared" si="501"/>
        <v/>
      </c>
      <c r="C1342" s="41" t="str">
        <f t="shared" si="502"/>
        <v/>
      </c>
      <c r="D1342" s="28">
        <f>'I Disease Parameters'!$E$6/(1000*365)</f>
        <v>2.4383561643835616E-5</v>
      </c>
      <c r="E1342" s="28">
        <f>'I Disease Parameters'!$E$7/(1000*365)</f>
        <v>1.3698630136986302E-5</v>
      </c>
      <c r="F1342" s="27">
        <f>(1-'I Disease Parameters'!$E$8)/'I Disease Parameters'!$E$10</f>
        <v>0.16200000000000001</v>
      </c>
      <c r="G1342" s="27">
        <f>'I Disease Parameters'!$E$8/'I Disease Parameters'!$E$11</f>
        <v>3.7999999999999999E-2</v>
      </c>
      <c r="H1342" s="27">
        <f>1/'I Disease Parameters'!$E$12</f>
        <v>0.05</v>
      </c>
      <c r="I1342" s="27">
        <f>'I Disease Parameters'!$E$9/'I Disease Parameters'!$E$14</f>
        <v>0</v>
      </c>
      <c r="J1342" s="82">
        <f t="shared" si="522"/>
        <v>2.9622548171950012</v>
      </c>
      <c r="K1342" s="60">
        <f t="shared" si="523"/>
        <v>0.96147505943347544</v>
      </c>
      <c r="L1342" s="30">
        <f t="shared" si="524"/>
        <v>0.98499999999999999</v>
      </c>
      <c r="M1342" s="27">
        <f>J1342/'I Disease Parameters'!$E$12</f>
        <v>0.14811274085975007</v>
      </c>
      <c r="N1342" s="27">
        <f>K1342/'I Disease Parameters'!$E$13</f>
        <v>4.8073752971673774E-2</v>
      </c>
      <c r="O1342" s="27">
        <f>L1342/'I Disease Parameters'!$E$13</f>
        <v>4.9250000000000002E-2</v>
      </c>
      <c r="P1342" s="27">
        <f>(1-L1342)/'I Disease Parameters'!$E$13</f>
        <v>7.5000000000000067E-4</v>
      </c>
      <c r="Q1342" s="19" t="str">
        <f t="shared" si="503"/>
        <v/>
      </c>
      <c r="R1342" s="17" t="str">
        <f t="shared" si="504"/>
        <v/>
      </c>
      <c r="S1342" s="17" t="str">
        <f t="shared" si="505"/>
        <v/>
      </c>
      <c r="T1342" s="17" t="str">
        <f t="shared" si="506"/>
        <v/>
      </c>
      <c r="U1342" s="17" t="str">
        <f t="shared" si="507"/>
        <v/>
      </c>
      <c r="V1342" s="17" t="str">
        <f t="shared" si="508"/>
        <v/>
      </c>
      <c r="W1342" s="17" t="str">
        <f t="shared" si="509"/>
        <v/>
      </c>
      <c r="X1342" s="18" t="str">
        <f t="shared" si="500"/>
        <v/>
      </c>
      <c r="Y1342" s="17" t="str">
        <f t="shared" si="510"/>
        <v/>
      </c>
      <c r="Z1342" s="17" t="str">
        <f t="shared" si="511"/>
        <v/>
      </c>
      <c r="AA1342" s="17" t="str">
        <f t="shared" si="512"/>
        <v/>
      </c>
      <c r="AB1342" s="17" t="str">
        <f t="shared" si="513"/>
        <v/>
      </c>
      <c r="AC1342" s="17" t="str">
        <f t="shared" si="514"/>
        <v/>
      </c>
      <c r="AD1342" s="18" t="str">
        <f t="shared" si="515"/>
        <v/>
      </c>
      <c r="AE1342" s="19" t="str">
        <f>IF($B1342&gt;$C$1,"",p_2*$Q1341*($S1341/$W1341)+p_3*$Q1341*($T1341/$W1341))</f>
        <v/>
      </c>
      <c r="AF1342" s="17" t="str">
        <f>IF($B1342&gt;$C$1,"",p_4*$R1341)</f>
        <v/>
      </c>
      <c r="AG1342" s="17" t="str">
        <f>IF($B1342&gt;$C$1,"",p_5*$R1341)</f>
        <v/>
      </c>
      <c r="AH1342" s="18" t="str">
        <f t="shared" si="516"/>
        <v/>
      </c>
      <c r="AI1342" s="72"/>
      <c r="AJ1342" s="73"/>
      <c r="AK1342" s="73"/>
      <c r="AL1342" s="72"/>
      <c r="AM1342" s="73"/>
      <c r="AN1342" s="73">
        <f t="shared" si="517"/>
        <v>518</v>
      </c>
      <c r="AO1342" s="19" t="str">
        <f t="shared" ca="1" si="518"/>
        <v>-</v>
      </c>
      <c r="AP1342" s="17" t="str">
        <f t="shared" ca="1" si="519"/>
        <v>-</v>
      </c>
      <c r="AQ1342" s="17" t="str">
        <f t="shared" ca="1" si="520"/>
        <v>-</v>
      </c>
      <c r="AR1342" s="66" t="str">
        <f t="shared" ca="1" si="521"/>
        <v>-</v>
      </c>
    </row>
    <row r="1343" spans="1:44" s="1" customFormat="1" ht="12" x14ac:dyDescent="0.35">
      <c r="A1343" s="84"/>
      <c r="B1343" s="40" t="str">
        <f t="shared" si="501"/>
        <v/>
      </c>
      <c r="C1343" s="41" t="str">
        <f t="shared" si="502"/>
        <v/>
      </c>
      <c r="D1343" s="28">
        <f>'I Disease Parameters'!$E$6/(1000*365)</f>
        <v>2.4383561643835616E-5</v>
      </c>
      <c r="E1343" s="28">
        <f>'I Disease Parameters'!$E$7/(1000*365)</f>
        <v>1.3698630136986302E-5</v>
      </c>
      <c r="F1343" s="27">
        <f>(1-'I Disease Parameters'!$E$8)/'I Disease Parameters'!$E$10</f>
        <v>0.16200000000000001</v>
      </c>
      <c r="G1343" s="27">
        <f>'I Disease Parameters'!$E$8/'I Disease Parameters'!$E$11</f>
        <v>3.7999999999999999E-2</v>
      </c>
      <c r="H1343" s="27">
        <f>1/'I Disease Parameters'!$E$12</f>
        <v>0.05</v>
      </c>
      <c r="I1343" s="27">
        <f>'I Disease Parameters'!$E$9/'I Disease Parameters'!$E$14</f>
        <v>0</v>
      </c>
      <c r="J1343" s="82">
        <f t="shared" si="522"/>
        <v>2.9622548171950012</v>
      </c>
      <c r="K1343" s="60">
        <f t="shared" si="523"/>
        <v>0.96147505943347544</v>
      </c>
      <c r="L1343" s="30">
        <f t="shared" si="524"/>
        <v>0.98499999999999999</v>
      </c>
      <c r="M1343" s="27">
        <f>J1343/'I Disease Parameters'!$E$12</f>
        <v>0.14811274085975007</v>
      </c>
      <c r="N1343" s="27">
        <f>K1343/'I Disease Parameters'!$E$13</f>
        <v>4.8073752971673774E-2</v>
      </c>
      <c r="O1343" s="27">
        <f>L1343/'I Disease Parameters'!$E$13</f>
        <v>4.9250000000000002E-2</v>
      </c>
      <c r="P1343" s="27">
        <f>(1-L1343)/'I Disease Parameters'!$E$13</f>
        <v>7.5000000000000067E-4</v>
      </c>
      <c r="Q1343" s="19" t="str">
        <f t="shared" si="503"/>
        <v/>
      </c>
      <c r="R1343" s="17" t="str">
        <f t="shared" si="504"/>
        <v/>
      </c>
      <c r="S1343" s="17" t="str">
        <f t="shared" si="505"/>
        <v/>
      </c>
      <c r="T1343" s="17" t="str">
        <f t="shared" si="506"/>
        <v/>
      </c>
      <c r="U1343" s="17" t="str">
        <f t="shared" si="507"/>
        <v/>
      </c>
      <c r="V1343" s="17" t="str">
        <f t="shared" si="508"/>
        <v/>
      </c>
      <c r="W1343" s="17" t="str">
        <f t="shared" si="509"/>
        <v/>
      </c>
      <c r="X1343" s="18" t="str">
        <f t="shared" si="500"/>
        <v/>
      </c>
      <c r="Y1343" s="17" t="str">
        <f t="shared" si="510"/>
        <v/>
      </c>
      <c r="Z1343" s="17" t="str">
        <f t="shared" si="511"/>
        <v/>
      </c>
      <c r="AA1343" s="17" t="str">
        <f t="shared" si="512"/>
        <v/>
      </c>
      <c r="AB1343" s="17" t="str">
        <f t="shared" si="513"/>
        <v/>
      </c>
      <c r="AC1343" s="17" t="str">
        <f t="shared" si="514"/>
        <v/>
      </c>
      <c r="AD1343" s="18" t="str">
        <f t="shared" si="515"/>
        <v/>
      </c>
      <c r="AE1343" s="19" t="str">
        <f>IF($B1343&gt;$C$1,"",p_2*$Q1342*($S1342/$W1342)+p_3*$Q1342*($T1342/$W1342))</f>
        <v/>
      </c>
      <c r="AF1343" s="17" t="str">
        <f>IF($B1343&gt;$C$1,"",p_4*$R1342)</f>
        <v/>
      </c>
      <c r="AG1343" s="17" t="str">
        <f>IF($B1343&gt;$C$1,"",p_5*$R1342)</f>
        <v/>
      </c>
      <c r="AH1343" s="18" t="str">
        <f t="shared" si="516"/>
        <v/>
      </c>
      <c r="AI1343" s="72"/>
      <c r="AJ1343" s="73"/>
      <c r="AK1343" s="73"/>
      <c r="AL1343" s="72"/>
      <c r="AM1343" s="73"/>
      <c r="AN1343" s="73">
        <f t="shared" si="517"/>
        <v>518</v>
      </c>
      <c r="AO1343" s="19" t="str">
        <f t="shared" ca="1" si="518"/>
        <v>-</v>
      </c>
      <c r="AP1343" s="17" t="str">
        <f t="shared" ca="1" si="519"/>
        <v>-</v>
      </c>
      <c r="AQ1343" s="17" t="str">
        <f t="shared" ca="1" si="520"/>
        <v>-</v>
      </c>
      <c r="AR1343" s="66" t="str">
        <f t="shared" ca="1" si="521"/>
        <v>-</v>
      </c>
    </row>
    <row r="1344" spans="1:44" s="1" customFormat="1" ht="12" x14ac:dyDescent="0.35">
      <c r="A1344" s="84"/>
      <c r="B1344" s="40" t="str">
        <f t="shared" si="501"/>
        <v/>
      </c>
      <c r="C1344" s="41" t="str">
        <f t="shared" si="502"/>
        <v/>
      </c>
      <c r="D1344" s="28">
        <f>'I Disease Parameters'!$E$6/(1000*365)</f>
        <v>2.4383561643835616E-5</v>
      </c>
      <c r="E1344" s="28">
        <f>'I Disease Parameters'!$E$7/(1000*365)</f>
        <v>1.3698630136986302E-5</v>
      </c>
      <c r="F1344" s="27">
        <f>(1-'I Disease Parameters'!$E$8)/'I Disease Parameters'!$E$10</f>
        <v>0.16200000000000001</v>
      </c>
      <c r="G1344" s="27">
        <f>'I Disease Parameters'!$E$8/'I Disease Parameters'!$E$11</f>
        <v>3.7999999999999999E-2</v>
      </c>
      <c r="H1344" s="27">
        <f>1/'I Disease Parameters'!$E$12</f>
        <v>0.05</v>
      </c>
      <c r="I1344" s="27">
        <f>'I Disease Parameters'!$E$9/'I Disease Parameters'!$E$14</f>
        <v>0</v>
      </c>
      <c r="J1344" s="82">
        <f t="shared" si="522"/>
        <v>2.9622548171950012</v>
      </c>
      <c r="K1344" s="60">
        <f t="shared" si="523"/>
        <v>0.96147505943347544</v>
      </c>
      <c r="L1344" s="30">
        <f t="shared" si="524"/>
        <v>0.98499999999999999</v>
      </c>
      <c r="M1344" s="27">
        <f>J1344/'I Disease Parameters'!$E$12</f>
        <v>0.14811274085975007</v>
      </c>
      <c r="N1344" s="27">
        <f>K1344/'I Disease Parameters'!$E$13</f>
        <v>4.8073752971673774E-2</v>
      </c>
      <c r="O1344" s="27">
        <f>L1344/'I Disease Parameters'!$E$13</f>
        <v>4.9250000000000002E-2</v>
      </c>
      <c r="P1344" s="27">
        <f>(1-L1344)/'I Disease Parameters'!$E$13</f>
        <v>7.5000000000000067E-4</v>
      </c>
      <c r="Q1344" s="19" t="str">
        <f t="shared" si="503"/>
        <v/>
      </c>
      <c r="R1344" s="17" t="str">
        <f t="shared" si="504"/>
        <v/>
      </c>
      <c r="S1344" s="17" t="str">
        <f t="shared" si="505"/>
        <v/>
      </c>
      <c r="T1344" s="17" t="str">
        <f t="shared" si="506"/>
        <v/>
      </c>
      <c r="U1344" s="17" t="str">
        <f t="shared" si="507"/>
        <v/>
      </c>
      <c r="V1344" s="17" t="str">
        <f t="shared" si="508"/>
        <v/>
      </c>
      <c r="W1344" s="17" t="str">
        <f t="shared" si="509"/>
        <v/>
      </c>
      <c r="X1344" s="18" t="str">
        <f t="shared" si="500"/>
        <v/>
      </c>
      <c r="Y1344" s="17" t="str">
        <f t="shared" si="510"/>
        <v/>
      </c>
      <c r="Z1344" s="17" t="str">
        <f t="shared" si="511"/>
        <v/>
      </c>
      <c r="AA1344" s="17" t="str">
        <f t="shared" si="512"/>
        <v/>
      </c>
      <c r="AB1344" s="17" t="str">
        <f t="shared" si="513"/>
        <v/>
      </c>
      <c r="AC1344" s="17" t="str">
        <f t="shared" si="514"/>
        <v/>
      </c>
      <c r="AD1344" s="18" t="str">
        <f t="shared" si="515"/>
        <v/>
      </c>
      <c r="AE1344" s="19" t="str">
        <f>IF($B1344&gt;$C$1,"",p_2*$Q1343*($S1343/$W1343)+p_3*$Q1343*($T1343/$W1343))</f>
        <v/>
      </c>
      <c r="AF1344" s="17" t="str">
        <f>IF($B1344&gt;$C$1,"",p_4*$R1343)</f>
        <v/>
      </c>
      <c r="AG1344" s="17" t="str">
        <f>IF($B1344&gt;$C$1,"",p_5*$R1343)</f>
        <v/>
      </c>
      <c r="AH1344" s="18" t="str">
        <f t="shared" si="516"/>
        <v/>
      </c>
      <c r="AI1344" s="72"/>
      <c r="AJ1344" s="73"/>
      <c r="AK1344" s="73"/>
      <c r="AL1344" s="72"/>
      <c r="AM1344" s="73"/>
      <c r="AN1344" s="73">
        <f t="shared" si="517"/>
        <v>518</v>
      </c>
      <c r="AO1344" s="19" t="str">
        <f t="shared" ca="1" si="518"/>
        <v>-</v>
      </c>
      <c r="AP1344" s="17" t="str">
        <f t="shared" ca="1" si="519"/>
        <v>-</v>
      </c>
      <c r="AQ1344" s="17" t="str">
        <f t="shared" ca="1" si="520"/>
        <v>-</v>
      </c>
      <c r="AR1344" s="66" t="str">
        <f t="shared" ca="1" si="521"/>
        <v>-</v>
      </c>
    </row>
    <row r="1345" spans="1:44" s="1" customFormat="1" ht="12" x14ac:dyDescent="0.35">
      <c r="A1345" s="84"/>
      <c r="B1345" s="40" t="str">
        <f t="shared" si="501"/>
        <v/>
      </c>
      <c r="C1345" s="41" t="str">
        <f t="shared" si="502"/>
        <v/>
      </c>
      <c r="D1345" s="28">
        <f>'I Disease Parameters'!$E$6/(1000*365)</f>
        <v>2.4383561643835616E-5</v>
      </c>
      <c r="E1345" s="28">
        <f>'I Disease Parameters'!$E$7/(1000*365)</f>
        <v>1.3698630136986302E-5</v>
      </c>
      <c r="F1345" s="27">
        <f>(1-'I Disease Parameters'!$E$8)/'I Disease Parameters'!$E$10</f>
        <v>0.16200000000000001</v>
      </c>
      <c r="G1345" s="27">
        <f>'I Disease Parameters'!$E$8/'I Disease Parameters'!$E$11</f>
        <v>3.7999999999999999E-2</v>
      </c>
      <c r="H1345" s="27">
        <f>1/'I Disease Parameters'!$E$12</f>
        <v>0.05</v>
      </c>
      <c r="I1345" s="27">
        <f>'I Disease Parameters'!$E$9/'I Disease Parameters'!$E$14</f>
        <v>0</v>
      </c>
      <c r="J1345" s="82">
        <f t="shared" si="522"/>
        <v>2.9622548171950012</v>
      </c>
      <c r="K1345" s="60">
        <f t="shared" si="523"/>
        <v>0.96147505943347544</v>
      </c>
      <c r="L1345" s="30">
        <f t="shared" si="524"/>
        <v>0.98499999999999999</v>
      </c>
      <c r="M1345" s="27">
        <f>J1345/'I Disease Parameters'!$E$12</f>
        <v>0.14811274085975007</v>
      </c>
      <c r="N1345" s="27">
        <f>K1345/'I Disease Parameters'!$E$13</f>
        <v>4.8073752971673774E-2</v>
      </c>
      <c r="O1345" s="27">
        <f>L1345/'I Disease Parameters'!$E$13</f>
        <v>4.9250000000000002E-2</v>
      </c>
      <c r="P1345" s="27">
        <f>(1-L1345)/'I Disease Parameters'!$E$13</f>
        <v>7.5000000000000067E-4</v>
      </c>
      <c r="Q1345" s="19" t="str">
        <f t="shared" si="503"/>
        <v/>
      </c>
      <c r="R1345" s="17" t="str">
        <f t="shared" si="504"/>
        <v/>
      </c>
      <c r="S1345" s="17" t="str">
        <f t="shared" si="505"/>
        <v/>
      </c>
      <c r="T1345" s="17" t="str">
        <f t="shared" si="506"/>
        <v/>
      </c>
      <c r="U1345" s="17" t="str">
        <f t="shared" si="507"/>
        <v/>
      </c>
      <c r="V1345" s="17" t="str">
        <f t="shared" si="508"/>
        <v/>
      </c>
      <c r="W1345" s="17" t="str">
        <f t="shared" si="509"/>
        <v/>
      </c>
      <c r="X1345" s="18" t="str">
        <f t="shared" si="500"/>
        <v/>
      </c>
      <c r="Y1345" s="17" t="str">
        <f t="shared" si="510"/>
        <v/>
      </c>
      <c r="Z1345" s="17" t="str">
        <f t="shared" si="511"/>
        <v/>
      </c>
      <c r="AA1345" s="17" t="str">
        <f t="shared" si="512"/>
        <v/>
      </c>
      <c r="AB1345" s="17" t="str">
        <f t="shared" si="513"/>
        <v/>
      </c>
      <c r="AC1345" s="17" t="str">
        <f t="shared" si="514"/>
        <v/>
      </c>
      <c r="AD1345" s="18" t="str">
        <f t="shared" si="515"/>
        <v/>
      </c>
      <c r="AE1345" s="19" t="str">
        <f>IF($B1345&gt;$C$1,"",p_2*$Q1344*($S1344/$W1344)+p_3*$Q1344*($T1344/$W1344))</f>
        <v/>
      </c>
      <c r="AF1345" s="17" t="str">
        <f>IF($B1345&gt;$C$1,"",p_4*$R1344)</f>
        <v/>
      </c>
      <c r="AG1345" s="17" t="str">
        <f>IF($B1345&gt;$C$1,"",p_5*$R1344)</f>
        <v/>
      </c>
      <c r="AH1345" s="18" t="str">
        <f t="shared" si="516"/>
        <v/>
      </c>
      <c r="AI1345" s="72"/>
      <c r="AJ1345" s="73"/>
      <c r="AK1345" s="73"/>
      <c r="AL1345" s="72"/>
      <c r="AM1345" s="73"/>
      <c r="AN1345" s="73">
        <f t="shared" si="517"/>
        <v>518</v>
      </c>
      <c r="AO1345" s="19" t="str">
        <f t="shared" ca="1" si="518"/>
        <v>-</v>
      </c>
      <c r="AP1345" s="17" t="str">
        <f t="shared" ca="1" si="519"/>
        <v>-</v>
      </c>
      <c r="AQ1345" s="17" t="str">
        <f t="shared" ca="1" si="520"/>
        <v>-</v>
      </c>
      <c r="AR1345" s="66" t="str">
        <f t="shared" ca="1" si="521"/>
        <v>-</v>
      </c>
    </row>
    <row r="1346" spans="1:44" s="1" customFormat="1" ht="12" x14ac:dyDescent="0.35">
      <c r="A1346" s="84"/>
      <c r="B1346" s="40" t="str">
        <f t="shared" si="501"/>
        <v/>
      </c>
      <c r="C1346" s="41" t="str">
        <f t="shared" si="502"/>
        <v/>
      </c>
      <c r="D1346" s="28">
        <f>'I Disease Parameters'!$E$6/(1000*365)</f>
        <v>2.4383561643835616E-5</v>
      </c>
      <c r="E1346" s="28">
        <f>'I Disease Parameters'!$E$7/(1000*365)</f>
        <v>1.3698630136986302E-5</v>
      </c>
      <c r="F1346" s="27">
        <f>(1-'I Disease Parameters'!$E$8)/'I Disease Parameters'!$E$10</f>
        <v>0.16200000000000001</v>
      </c>
      <c r="G1346" s="27">
        <f>'I Disease Parameters'!$E$8/'I Disease Parameters'!$E$11</f>
        <v>3.7999999999999999E-2</v>
      </c>
      <c r="H1346" s="27">
        <f>1/'I Disease Parameters'!$E$12</f>
        <v>0.05</v>
      </c>
      <c r="I1346" s="27">
        <f>'I Disease Parameters'!$E$9/'I Disease Parameters'!$E$14</f>
        <v>0</v>
      </c>
      <c r="J1346" s="82">
        <f t="shared" si="522"/>
        <v>2.9622548171950012</v>
      </c>
      <c r="K1346" s="60">
        <f t="shared" si="523"/>
        <v>0.96147505943347544</v>
      </c>
      <c r="L1346" s="30">
        <f t="shared" si="524"/>
        <v>0.98499999999999999</v>
      </c>
      <c r="M1346" s="27">
        <f>J1346/'I Disease Parameters'!$E$12</f>
        <v>0.14811274085975007</v>
      </c>
      <c r="N1346" s="27">
        <f>K1346/'I Disease Parameters'!$E$13</f>
        <v>4.8073752971673774E-2</v>
      </c>
      <c r="O1346" s="27">
        <f>L1346/'I Disease Parameters'!$E$13</f>
        <v>4.9250000000000002E-2</v>
      </c>
      <c r="P1346" s="27">
        <f>(1-L1346)/'I Disease Parameters'!$E$13</f>
        <v>7.5000000000000067E-4</v>
      </c>
      <c r="Q1346" s="19" t="str">
        <f t="shared" si="503"/>
        <v/>
      </c>
      <c r="R1346" s="17" t="str">
        <f t="shared" si="504"/>
        <v/>
      </c>
      <c r="S1346" s="17" t="str">
        <f t="shared" si="505"/>
        <v/>
      </c>
      <c r="T1346" s="17" t="str">
        <f t="shared" si="506"/>
        <v/>
      </c>
      <c r="U1346" s="17" t="str">
        <f t="shared" si="507"/>
        <v/>
      </c>
      <c r="V1346" s="17" t="str">
        <f t="shared" si="508"/>
        <v/>
      </c>
      <c r="W1346" s="17" t="str">
        <f t="shared" si="509"/>
        <v/>
      </c>
      <c r="X1346" s="18" t="str">
        <f t="shared" si="500"/>
        <v/>
      </c>
      <c r="Y1346" s="17" t="str">
        <f t="shared" si="510"/>
        <v/>
      </c>
      <c r="Z1346" s="17" t="str">
        <f t="shared" si="511"/>
        <v/>
      </c>
      <c r="AA1346" s="17" t="str">
        <f t="shared" si="512"/>
        <v/>
      </c>
      <c r="AB1346" s="17" t="str">
        <f t="shared" si="513"/>
        <v/>
      </c>
      <c r="AC1346" s="17" t="str">
        <f t="shared" si="514"/>
        <v/>
      </c>
      <c r="AD1346" s="18" t="str">
        <f t="shared" si="515"/>
        <v/>
      </c>
      <c r="AE1346" s="19" t="str">
        <f>IF($B1346&gt;$C$1,"",p_2*$Q1345*($S1345/$W1345)+p_3*$Q1345*($T1345/$W1345))</f>
        <v/>
      </c>
      <c r="AF1346" s="17" t="str">
        <f>IF($B1346&gt;$C$1,"",p_4*$R1345)</f>
        <v/>
      </c>
      <c r="AG1346" s="17" t="str">
        <f>IF($B1346&gt;$C$1,"",p_5*$R1345)</f>
        <v/>
      </c>
      <c r="AH1346" s="18" t="str">
        <f t="shared" si="516"/>
        <v/>
      </c>
      <c r="AI1346" s="72"/>
      <c r="AJ1346" s="73"/>
      <c r="AK1346" s="73"/>
      <c r="AL1346" s="72"/>
      <c r="AM1346" s="73"/>
      <c r="AN1346" s="73">
        <f t="shared" si="517"/>
        <v>518</v>
      </c>
      <c r="AO1346" s="19" t="str">
        <f t="shared" ca="1" si="518"/>
        <v>-</v>
      </c>
      <c r="AP1346" s="17" t="str">
        <f t="shared" ca="1" si="519"/>
        <v>-</v>
      </c>
      <c r="AQ1346" s="17" t="str">
        <f t="shared" ca="1" si="520"/>
        <v>-</v>
      </c>
      <c r="AR1346" s="66" t="str">
        <f t="shared" ca="1" si="521"/>
        <v>-</v>
      </c>
    </row>
    <row r="1347" spans="1:44" s="1" customFormat="1" ht="12" x14ac:dyDescent="0.35">
      <c r="A1347" s="84"/>
      <c r="B1347" s="40" t="str">
        <f t="shared" si="501"/>
        <v/>
      </c>
      <c r="C1347" s="41" t="str">
        <f t="shared" si="502"/>
        <v/>
      </c>
      <c r="D1347" s="28">
        <f>'I Disease Parameters'!$E$6/(1000*365)</f>
        <v>2.4383561643835616E-5</v>
      </c>
      <c r="E1347" s="28">
        <f>'I Disease Parameters'!$E$7/(1000*365)</f>
        <v>1.3698630136986302E-5</v>
      </c>
      <c r="F1347" s="27">
        <f>(1-'I Disease Parameters'!$E$8)/'I Disease Parameters'!$E$10</f>
        <v>0.16200000000000001</v>
      </c>
      <c r="G1347" s="27">
        <f>'I Disease Parameters'!$E$8/'I Disease Parameters'!$E$11</f>
        <v>3.7999999999999999E-2</v>
      </c>
      <c r="H1347" s="27">
        <f>1/'I Disease Parameters'!$E$12</f>
        <v>0.05</v>
      </c>
      <c r="I1347" s="27">
        <f>'I Disease Parameters'!$E$9/'I Disease Parameters'!$E$14</f>
        <v>0</v>
      </c>
      <c r="J1347" s="82">
        <f t="shared" si="522"/>
        <v>2.9622548171950012</v>
      </c>
      <c r="K1347" s="60">
        <f t="shared" si="523"/>
        <v>0.96147505943347544</v>
      </c>
      <c r="L1347" s="30">
        <f t="shared" si="524"/>
        <v>0.98499999999999999</v>
      </c>
      <c r="M1347" s="27">
        <f>J1347/'I Disease Parameters'!$E$12</f>
        <v>0.14811274085975007</v>
      </c>
      <c r="N1347" s="27">
        <f>K1347/'I Disease Parameters'!$E$13</f>
        <v>4.8073752971673774E-2</v>
      </c>
      <c r="O1347" s="27">
        <f>L1347/'I Disease Parameters'!$E$13</f>
        <v>4.9250000000000002E-2</v>
      </c>
      <c r="P1347" s="27">
        <f>(1-L1347)/'I Disease Parameters'!$E$13</f>
        <v>7.5000000000000067E-4</v>
      </c>
      <c r="Q1347" s="19" t="str">
        <f t="shared" si="503"/>
        <v/>
      </c>
      <c r="R1347" s="17" t="str">
        <f t="shared" si="504"/>
        <v/>
      </c>
      <c r="S1347" s="17" t="str">
        <f t="shared" si="505"/>
        <v/>
      </c>
      <c r="T1347" s="17" t="str">
        <f t="shared" si="506"/>
        <v/>
      </c>
      <c r="U1347" s="17" t="str">
        <f t="shared" si="507"/>
        <v/>
      </c>
      <c r="V1347" s="17" t="str">
        <f t="shared" si="508"/>
        <v/>
      </c>
      <c r="W1347" s="17" t="str">
        <f t="shared" si="509"/>
        <v/>
      </c>
      <c r="X1347" s="18" t="str">
        <f t="shared" si="500"/>
        <v/>
      </c>
      <c r="Y1347" s="17" t="str">
        <f t="shared" si="510"/>
        <v/>
      </c>
      <c r="Z1347" s="17" t="str">
        <f t="shared" si="511"/>
        <v/>
      </c>
      <c r="AA1347" s="17" t="str">
        <f t="shared" si="512"/>
        <v/>
      </c>
      <c r="AB1347" s="17" t="str">
        <f t="shared" si="513"/>
        <v/>
      </c>
      <c r="AC1347" s="17" t="str">
        <f t="shared" si="514"/>
        <v/>
      </c>
      <c r="AD1347" s="18" t="str">
        <f t="shared" si="515"/>
        <v/>
      </c>
      <c r="AE1347" s="19" t="str">
        <f>IF($B1347&gt;$C$1,"",p_2*$Q1346*($S1346/$W1346)+p_3*$Q1346*($T1346/$W1346))</f>
        <v/>
      </c>
      <c r="AF1347" s="17" t="str">
        <f>IF($B1347&gt;$C$1,"",p_4*$R1346)</f>
        <v/>
      </c>
      <c r="AG1347" s="17" t="str">
        <f>IF($B1347&gt;$C$1,"",p_5*$R1346)</f>
        <v/>
      </c>
      <c r="AH1347" s="18" t="str">
        <f t="shared" si="516"/>
        <v/>
      </c>
      <c r="AI1347" s="72"/>
      <c r="AJ1347" s="73"/>
      <c r="AK1347" s="73"/>
      <c r="AL1347" s="72"/>
      <c r="AM1347" s="73"/>
      <c r="AN1347" s="73">
        <f t="shared" si="517"/>
        <v>518</v>
      </c>
      <c r="AO1347" s="19" t="str">
        <f t="shared" ca="1" si="518"/>
        <v>-</v>
      </c>
      <c r="AP1347" s="17" t="str">
        <f t="shared" ca="1" si="519"/>
        <v>-</v>
      </c>
      <c r="AQ1347" s="17" t="str">
        <f t="shared" ca="1" si="520"/>
        <v>-</v>
      </c>
      <c r="AR1347" s="66" t="str">
        <f t="shared" ca="1" si="521"/>
        <v>-</v>
      </c>
    </row>
    <row r="1348" spans="1:44" s="1" customFormat="1" ht="12" x14ac:dyDescent="0.35">
      <c r="A1348" s="84"/>
      <c r="B1348" s="40" t="str">
        <f t="shared" si="501"/>
        <v/>
      </c>
      <c r="C1348" s="41" t="str">
        <f t="shared" si="502"/>
        <v/>
      </c>
      <c r="D1348" s="28">
        <f>'I Disease Parameters'!$E$6/(1000*365)</f>
        <v>2.4383561643835616E-5</v>
      </c>
      <c r="E1348" s="28">
        <f>'I Disease Parameters'!$E$7/(1000*365)</f>
        <v>1.3698630136986302E-5</v>
      </c>
      <c r="F1348" s="27">
        <f>(1-'I Disease Parameters'!$E$8)/'I Disease Parameters'!$E$10</f>
        <v>0.16200000000000001</v>
      </c>
      <c r="G1348" s="27">
        <f>'I Disease Parameters'!$E$8/'I Disease Parameters'!$E$11</f>
        <v>3.7999999999999999E-2</v>
      </c>
      <c r="H1348" s="27">
        <f>1/'I Disease Parameters'!$E$12</f>
        <v>0.05</v>
      </c>
      <c r="I1348" s="27">
        <f>'I Disease Parameters'!$E$9/'I Disease Parameters'!$E$14</f>
        <v>0</v>
      </c>
      <c r="J1348" s="82">
        <f t="shared" si="522"/>
        <v>2.9622548171950012</v>
      </c>
      <c r="K1348" s="60">
        <f t="shared" si="523"/>
        <v>0.96147505943347544</v>
      </c>
      <c r="L1348" s="30">
        <f t="shared" si="524"/>
        <v>0.98499999999999999</v>
      </c>
      <c r="M1348" s="27">
        <f>J1348/'I Disease Parameters'!$E$12</f>
        <v>0.14811274085975007</v>
      </c>
      <c r="N1348" s="27">
        <f>K1348/'I Disease Parameters'!$E$13</f>
        <v>4.8073752971673774E-2</v>
      </c>
      <c r="O1348" s="27">
        <f>L1348/'I Disease Parameters'!$E$13</f>
        <v>4.9250000000000002E-2</v>
      </c>
      <c r="P1348" s="27">
        <f>(1-L1348)/'I Disease Parameters'!$E$13</f>
        <v>7.5000000000000067E-4</v>
      </c>
      <c r="Q1348" s="19" t="str">
        <f t="shared" si="503"/>
        <v/>
      </c>
      <c r="R1348" s="17" t="str">
        <f t="shared" si="504"/>
        <v/>
      </c>
      <c r="S1348" s="17" t="str">
        <f t="shared" si="505"/>
        <v/>
      </c>
      <c r="T1348" s="17" t="str">
        <f t="shared" si="506"/>
        <v/>
      </c>
      <c r="U1348" s="17" t="str">
        <f t="shared" si="507"/>
        <v/>
      </c>
      <c r="V1348" s="17" t="str">
        <f t="shared" si="508"/>
        <v/>
      </c>
      <c r="W1348" s="17" t="str">
        <f t="shared" si="509"/>
        <v/>
      </c>
      <c r="X1348" s="18" t="str">
        <f t="shared" ref="X1348:X1411" si="525">IF($B1348&gt;$C$1,"",MAX(View_T_C))</f>
        <v/>
      </c>
      <c r="Y1348" s="17" t="str">
        <f t="shared" si="510"/>
        <v/>
      </c>
      <c r="Z1348" s="17" t="str">
        <f t="shared" si="511"/>
        <v/>
      </c>
      <c r="AA1348" s="17" t="str">
        <f t="shared" si="512"/>
        <v/>
      </c>
      <c r="AB1348" s="17" t="str">
        <f t="shared" si="513"/>
        <v/>
      </c>
      <c r="AC1348" s="17" t="str">
        <f t="shared" si="514"/>
        <v/>
      </c>
      <c r="AD1348" s="18" t="str">
        <f t="shared" si="515"/>
        <v/>
      </c>
      <c r="AE1348" s="19" t="str">
        <f>IF($B1348&gt;$C$1,"",p_2*$Q1347*($S1347/$W1347)+p_3*$Q1347*($T1347/$W1347))</f>
        <v/>
      </c>
      <c r="AF1348" s="17" t="str">
        <f>IF($B1348&gt;$C$1,"",p_4*$R1347)</f>
        <v/>
      </c>
      <c r="AG1348" s="17" t="str">
        <f>IF($B1348&gt;$C$1,"",p_5*$R1347)</f>
        <v/>
      </c>
      <c r="AH1348" s="18" t="str">
        <f t="shared" si="516"/>
        <v/>
      </c>
      <c r="AI1348" s="72"/>
      <c r="AJ1348" s="73"/>
      <c r="AK1348" s="73"/>
      <c r="AL1348" s="72"/>
      <c r="AM1348" s="73"/>
      <c r="AN1348" s="73">
        <f t="shared" si="517"/>
        <v>518</v>
      </c>
      <c r="AO1348" s="19" t="str">
        <f t="shared" ca="1" si="518"/>
        <v>-</v>
      </c>
      <c r="AP1348" s="17" t="str">
        <f t="shared" ca="1" si="519"/>
        <v>-</v>
      </c>
      <c r="AQ1348" s="17" t="str">
        <f t="shared" ca="1" si="520"/>
        <v>-</v>
      </c>
      <c r="AR1348" s="66" t="str">
        <f t="shared" ca="1" si="521"/>
        <v>-</v>
      </c>
    </row>
    <row r="1349" spans="1:44" s="1" customFormat="1" ht="12" x14ac:dyDescent="0.35">
      <c r="A1349" s="84"/>
      <c r="B1349" s="40" t="str">
        <f t="shared" ref="B1349:B1412" si="526">IF($B1348&gt;=$C$1,"",B1348+1)</f>
        <v/>
      </c>
      <c r="C1349" s="41" t="str">
        <f t="shared" ref="C1349:C1412" si="527">IF($B1349&gt;$C$1,"",C1348+1)</f>
        <v/>
      </c>
      <c r="D1349" s="28">
        <f>'I Disease Parameters'!$E$6/(1000*365)</f>
        <v>2.4383561643835616E-5</v>
      </c>
      <c r="E1349" s="28">
        <f>'I Disease Parameters'!$E$7/(1000*365)</f>
        <v>1.3698630136986302E-5</v>
      </c>
      <c r="F1349" s="27">
        <f>(1-'I Disease Parameters'!$E$8)/'I Disease Parameters'!$E$10</f>
        <v>0.16200000000000001</v>
      </c>
      <c r="G1349" s="27">
        <f>'I Disease Parameters'!$E$8/'I Disease Parameters'!$E$11</f>
        <v>3.7999999999999999E-2</v>
      </c>
      <c r="H1349" s="27">
        <f>1/'I Disease Parameters'!$E$12</f>
        <v>0.05</v>
      </c>
      <c r="I1349" s="27">
        <f>'I Disease Parameters'!$E$9/'I Disease Parameters'!$E$14</f>
        <v>0</v>
      </c>
      <c r="J1349" s="82">
        <f t="shared" si="522"/>
        <v>2.9622548171950012</v>
      </c>
      <c r="K1349" s="60">
        <f t="shared" si="523"/>
        <v>0.96147505943347544</v>
      </c>
      <c r="L1349" s="30">
        <f t="shared" si="524"/>
        <v>0.98499999999999999</v>
      </c>
      <c r="M1349" s="27">
        <f>J1349/'I Disease Parameters'!$E$12</f>
        <v>0.14811274085975007</v>
      </c>
      <c r="N1349" s="27">
        <f>K1349/'I Disease Parameters'!$E$13</f>
        <v>4.8073752971673774E-2</v>
      </c>
      <c r="O1349" s="27">
        <f>L1349/'I Disease Parameters'!$E$13</f>
        <v>4.9250000000000002E-2</v>
      </c>
      <c r="P1349" s="27">
        <f>(1-L1349)/'I Disease Parameters'!$E$13</f>
        <v>7.5000000000000067E-4</v>
      </c>
      <c r="Q1349" s="19" t="str">
        <f t="shared" ref="Q1349:Q1412" si="528">IF($B1349&gt;$C$1,"",Q1348+p_0*$W1348+p_9*$U1348-p_1*$Q1348-p_2*$Q1348*($S1348/$W1348)-p_3*$Q1348*($T1348/$W1348))</f>
        <v/>
      </c>
      <c r="R1349" s="17" t="str">
        <f t="shared" ref="R1349:R1412" si="529">IF($B1349&gt;$C$1,"",R1348+p_2*$Q1348*($S1348/$W1348)+p_3*$Q1348*($T1348/$W1348) - p_1*$R1348- p_4*$R1348 - p_5*$R1348+AI1348)</f>
        <v/>
      </c>
      <c r="S1349" s="17" t="str">
        <f t="shared" ref="S1349:S1412" si="530">IF($B1349&gt;$C$1,"",S1348+p_4*$R1348-p_1*$S1348-p_6*$S1348+AJ1348)</f>
        <v/>
      </c>
      <c r="T1349" s="17" t="str">
        <f t="shared" ref="T1349:T1412" si="531">IF($B1349&gt;$C$1,"",T1348+p_5*$R1348-p_1*$T1348-p_7*$T1348-p_8*$T1348+AK1348)</f>
        <v/>
      </c>
      <c r="U1349" s="17" t="str">
        <f t="shared" ref="U1349:U1412" si="532">IF($B1349&gt;$C$1,"",U1348+p_7*$T1348+p_6*$S1348-p_1*$U1348-p_9*$U1348)</f>
        <v/>
      </c>
      <c r="V1349" s="17" t="str">
        <f t="shared" ref="V1349:V1412" si="533">IF($B1349&gt;$C$1,"",V1348+p_8*$T1348)</f>
        <v/>
      </c>
      <c r="W1349" s="17" t="str">
        <f t="shared" ref="W1349:W1412" si="534">IF($B1349&gt;$C$1,"",SUM($Q1349:$U1349))</f>
        <v/>
      </c>
      <c r="X1349" s="18" t="str">
        <f t="shared" si="525"/>
        <v/>
      </c>
      <c r="Y1349" s="17" t="str">
        <f t="shared" ref="Y1349:Y1412" si="535">IF($B1349&gt;$C$1,"",Q1349-Q1348)</f>
        <v/>
      </c>
      <c r="Z1349" s="17" t="str">
        <f t="shared" ref="Z1349:Z1412" si="536">IF($B1349&gt;$C$1,"",R1349-R1348)</f>
        <v/>
      </c>
      <c r="AA1349" s="17" t="str">
        <f t="shared" ref="AA1349:AA1412" si="537">IF($B1349&gt;$C$1,"",S1349-S1348)</f>
        <v/>
      </c>
      <c r="AB1349" s="17" t="str">
        <f t="shared" ref="AB1349:AB1412" si="538">IF($B1349&gt;$C$1,"",T1349-T1348)</f>
        <v/>
      </c>
      <c r="AC1349" s="17" t="str">
        <f t="shared" ref="AC1349:AC1412" si="539">IF($B1349&gt;$C$1,"",U1349-U1348)</f>
        <v/>
      </c>
      <c r="AD1349" s="18" t="str">
        <f t="shared" ref="AD1349:AD1412" si="540">IF($B1349&gt;$C$1,"",V1349-V1348)</f>
        <v/>
      </c>
      <c r="AE1349" s="19" t="str">
        <f>IF($B1349&gt;$C$1,"",p_2*$Q1348*($S1348/$W1348)+p_3*$Q1348*($T1348/$W1348))</f>
        <v/>
      </c>
      <c r="AF1349" s="17" t="str">
        <f>IF($B1349&gt;$C$1,"",p_4*$R1348)</f>
        <v/>
      </c>
      <c r="AG1349" s="17" t="str">
        <f>IF($B1349&gt;$C$1,"",p_5*$R1348)</f>
        <v/>
      </c>
      <c r="AH1349" s="18" t="str">
        <f t="shared" si="516"/>
        <v/>
      </c>
      <c r="AI1349" s="72"/>
      <c r="AJ1349" s="73"/>
      <c r="AK1349" s="73"/>
      <c r="AL1349" s="72"/>
      <c r="AM1349" s="73"/>
      <c r="AN1349" s="73">
        <f t="shared" si="517"/>
        <v>518</v>
      </c>
      <c r="AO1349" s="19" t="str">
        <f t="shared" ca="1" si="518"/>
        <v>-</v>
      </c>
      <c r="AP1349" s="17" t="str">
        <f t="shared" ca="1" si="519"/>
        <v>-</v>
      </c>
      <c r="AQ1349" s="17" t="str">
        <f t="shared" ca="1" si="520"/>
        <v>-</v>
      </c>
      <c r="AR1349" s="66" t="str">
        <f t="shared" ca="1" si="521"/>
        <v>-</v>
      </c>
    </row>
    <row r="1350" spans="1:44" s="1" customFormat="1" ht="12" x14ac:dyDescent="0.35">
      <c r="A1350" s="84"/>
      <c r="B1350" s="40" t="str">
        <f t="shared" si="526"/>
        <v/>
      </c>
      <c r="C1350" s="41" t="str">
        <f t="shared" si="527"/>
        <v/>
      </c>
      <c r="D1350" s="28">
        <f>'I Disease Parameters'!$E$6/(1000*365)</f>
        <v>2.4383561643835616E-5</v>
      </c>
      <c r="E1350" s="28">
        <f>'I Disease Parameters'!$E$7/(1000*365)</f>
        <v>1.3698630136986302E-5</v>
      </c>
      <c r="F1350" s="27">
        <f>(1-'I Disease Parameters'!$E$8)/'I Disease Parameters'!$E$10</f>
        <v>0.16200000000000001</v>
      </c>
      <c r="G1350" s="27">
        <f>'I Disease Parameters'!$E$8/'I Disease Parameters'!$E$11</f>
        <v>3.7999999999999999E-2</v>
      </c>
      <c r="H1350" s="27">
        <f>1/'I Disease Parameters'!$E$12</f>
        <v>0.05</v>
      </c>
      <c r="I1350" s="27">
        <f>'I Disease Parameters'!$E$9/'I Disease Parameters'!$E$14</f>
        <v>0</v>
      </c>
      <c r="J1350" s="82">
        <f t="shared" si="522"/>
        <v>2.9622548171950012</v>
      </c>
      <c r="K1350" s="60">
        <f t="shared" si="523"/>
        <v>0.96147505943347544</v>
      </c>
      <c r="L1350" s="30">
        <f t="shared" si="524"/>
        <v>0.98499999999999999</v>
      </c>
      <c r="M1350" s="27">
        <f>J1350/'I Disease Parameters'!$E$12</f>
        <v>0.14811274085975007</v>
      </c>
      <c r="N1350" s="27">
        <f>K1350/'I Disease Parameters'!$E$13</f>
        <v>4.8073752971673774E-2</v>
      </c>
      <c r="O1350" s="27">
        <f>L1350/'I Disease Parameters'!$E$13</f>
        <v>4.9250000000000002E-2</v>
      </c>
      <c r="P1350" s="27">
        <f>(1-L1350)/'I Disease Parameters'!$E$13</f>
        <v>7.5000000000000067E-4</v>
      </c>
      <c r="Q1350" s="19" t="str">
        <f t="shared" si="528"/>
        <v/>
      </c>
      <c r="R1350" s="17" t="str">
        <f t="shared" si="529"/>
        <v/>
      </c>
      <c r="S1350" s="17" t="str">
        <f t="shared" si="530"/>
        <v/>
      </c>
      <c r="T1350" s="17" t="str">
        <f t="shared" si="531"/>
        <v/>
      </c>
      <c r="U1350" s="17" t="str">
        <f t="shared" si="532"/>
        <v/>
      </c>
      <c r="V1350" s="17" t="str">
        <f t="shared" si="533"/>
        <v/>
      </c>
      <c r="W1350" s="17" t="str">
        <f t="shared" si="534"/>
        <v/>
      </c>
      <c r="X1350" s="18" t="str">
        <f t="shared" si="525"/>
        <v/>
      </c>
      <c r="Y1350" s="17" t="str">
        <f t="shared" si="535"/>
        <v/>
      </c>
      <c r="Z1350" s="17" t="str">
        <f t="shared" si="536"/>
        <v/>
      </c>
      <c r="AA1350" s="17" t="str">
        <f t="shared" si="537"/>
        <v/>
      </c>
      <c r="AB1350" s="17" t="str">
        <f t="shared" si="538"/>
        <v/>
      </c>
      <c r="AC1350" s="17" t="str">
        <f t="shared" si="539"/>
        <v/>
      </c>
      <c r="AD1350" s="18" t="str">
        <f t="shared" si="540"/>
        <v/>
      </c>
      <c r="AE1350" s="19" t="str">
        <f>IF($B1350&gt;$C$1,"",p_2*$Q1349*($S1349/$W1349)+p_3*$Q1349*($T1349/$W1349))</f>
        <v/>
      </c>
      <c r="AF1350" s="17" t="str">
        <f>IF($B1350&gt;$C$1,"",p_4*$R1349)</f>
        <v/>
      </c>
      <c r="AG1350" s="17" t="str">
        <f>IF($B1350&gt;$C$1,"",p_5*$R1349)</f>
        <v/>
      </c>
      <c r="AH1350" s="18" t="str">
        <f t="shared" ref="AH1350:AH1413" si="541">IF($B1350&gt;$C$1,"",AG1350+AF1350)</f>
        <v/>
      </c>
      <c r="AI1350" s="72"/>
      <c r="AJ1350" s="73"/>
      <c r="AK1350" s="73"/>
      <c r="AL1350" s="72"/>
      <c r="AM1350" s="73"/>
      <c r="AN1350" s="73">
        <f t="shared" ref="AN1350:AN1413" si="542">AM1350+AN1349</f>
        <v>518</v>
      </c>
      <c r="AO1350" s="19" t="str">
        <f t="shared" ref="AO1350:AO1413" ca="1" si="543">IF($C1350&gt;=TODAY(),"-",(AL1350-AD1350)^2)</f>
        <v>-</v>
      </c>
      <c r="AP1350" s="17" t="str">
        <f t="shared" ref="AP1350:AP1413" ca="1" si="544">IF($C1350&gt;=TODAY(),"-",(AM1350-AH1350)^2)</f>
        <v>-</v>
      </c>
      <c r="AQ1350" s="17" t="str">
        <f t="shared" ref="AQ1350:AQ1413" ca="1" si="545">IF($C1350&gt;=TODAY(),"-",AO1350*$AO$2+AP1350*$AP$2)</f>
        <v>-</v>
      </c>
      <c r="AR1350" s="66" t="str">
        <f t="shared" ref="AR1350:AR1413" ca="1" si="546">IF($C1350&gt;=TODAY(),"-",($AR$2)^((TODAY()-C1350-1)))</f>
        <v>-</v>
      </c>
    </row>
    <row r="1351" spans="1:44" s="1" customFormat="1" ht="12" x14ac:dyDescent="0.35">
      <c r="A1351" s="84"/>
      <c r="B1351" s="40" t="str">
        <f t="shared" si="526"/>
        <v/>
      </c>
      <c r="C1351" s="41" t="str">
        <f t="shared" si="527"/>
        <v/>
      </c>
      <c r="D1351" s="28">
        <f>'I Disease Parameters'!$E$6/(1000*365)</f>
        <v>2.4383561643835616E-5</v>
      </c>
      <c r="E1351" s="28">
        <f>'I Disease Parameters'!$E$7/(1000*365)</f>
        <v>1.3698630136986302E-5</v>
      </c>
      <c r="F1351" s="27">
        <f>(1-'I Disease Parameters'!$E$8)/'I Disease Parameters'!$E$10</f>
        <v>0.16200000000000001</v>
      </c>
      <c r="G1351" s="27">
        <f>'I Disease Parameters'!$E$8/'I Disease Parameters'!$E$11</f>
        <v>3.7999999999999999E-2</v>
      </c>
      <c r="H1351" s="27">
        <f>1/'I Disease Parameters'!$E$12</f>
        <v>0.05</v>
      </c>
      <c r="I1351" s="27">
        <f>'I Disease Parameters'!$E$9/'I Disease Parameters'!$E$14</f>
        <v>0</v>
      </c>
      <c r="J1351" s="82">
        <f t="shared" ref="J1351:J1414" si="547">J1350</f>
        <v>2.9622548171950012</v>
      </c>
      <c r="K1351" s="60">
        <f t="shared" ref="K1351:K1414" si="548">K1350</f>
        <v>0.96147505943347544</v>
      </c>
      <c r="L1351" s="30">
        <f t="shared" ref="L1351:L1414" si="549">L1350</f>
        <v>0.98499999999999999</v>
      </c>
      <c r="M1351" s="27">
        <f>J1351/'I Disease Parameters'!$E$12</f>
        <v>0.14811274085975007</v>
      </c>
      <c r="N1351" s="27">
        <f>K1351/'I Disease Parameters'!$E$13</f>
        <v>4.8073752971673774E-2</v>
      </c>
      <c r="O1351" s="27">
        <f>L1351/'I Disease Parameters'!$E$13</f>
        <v>4.9250000000000002E-2</v>
      </c>
      <c r="P1351" s="27">
        <f>(1-L1351)/'I Disease Parameters'!$E$13</f>
        <v>7.5000000000000067E-4</v>
      </c>
      <c r="Q1351" s="19" t="str">
        <f t="shared" si="528"/>
        <v/>
      </c>
      <c r="R1351" s="17" t="str">
        <f t="shared" si="529"/>
        <v/>
      </c>
      <c r="S1351" s="17" t="str">
        <f t="shared" si="530"/>
        <v/>
      </c>
      <c r="T1351" s="17" t="str">
        <f t="shared" si="531"/>
        <v/>
      </c>
      <c r="U1351" s="17" t="str">
        <f t="shared" si="532"/>
        <v/>
      </c>
      <c r="V1351" s="17" t="str">
        <f t="shared" si="533"/>
        <v/>
      </c>
      <c r="W1351" s="17" t="str">
        <f t="shared" si="534"/>
        <v/>
      </c>
      <c r="X1351" s="18" t="str">
        <f t="shared" si="525"/>
        <v/>
      </c>
      <c r="Y1351" s="17" t="str">
        <f t="shared" si="535"/>
        <v/>
      </c>
      <c r="Z1351" s="17" t="str">
        <f t="shared" si="536"/>
        <v/>
      </c>
      <c r="AA1351" s="17" t="str">
        <f t="shared" si="537"/>
        <v/>
      </c>
      <c r="AB1351" s="17" t="str">
        <f t="shared" si="538"/>
        <v/>
      </c>
      <c r="AC1351" s="17" t="str">
        <f t="shared" si="539"/>
        <v/>
      </c>
      <c r="AD1351" s="18" t="str">
        <f t="shared" si="540"/>
        <v/>
      </c>
      <c r="AE1351" s="19" t="str">
        <f>IF($B1351&gt;$C$1,"",p_2*$Q1350*($S1350/$W1350)+p_3*$Q1350*($T1350/$W1350))</f>
        <v/>
      </c>
      <c r="AF1351" s="17" t="str">
        <f>IF($B1351&gt;$C$1,"",p_4*$R1350)</f>
        <v/>
      </c>
      <c r="AG1351" s="17" t="str">
        <f>IF($B1351&gt;$C$1,"",p_5*$R1350)</f>
        <v/>
      </c>
      <c r="AH1351" s="18" t="str">
        <f t="shared" si="541"/>
        <v/>
      </c>
      <c r="AI1351" s="72"/>
      <c r="AJ1351" s="73"/>
      <c r="AK1351" s="73"/>
      <c r="AL1351" s="72"/>
      <c r="AM1351" s="73"/>
      <c r="AN1351" s="73">
        <f t="shared" si="542"/>
        <v>518</v>
      </c>
      <c r="AO1351" s="19" t="str">
        <f t="shared" ca="1" si="543"/>
        <v>-</v>
      </c>
      <c r="AP1351" s="17" t="str">
        <f t="shared" ca="1" si="544"/>
        <v>-</v>
      </c>
      <c r="AQ1351" s="17" t="str">
        <f t="shared" ca="1" si="545"/>
        <v>-</v>
      </c>
      <c r="AR1351" s="66" t="str">
        <f t="shared" ca="1" si="546"/>
        <v>-</v>
      </c>
    </row>
    <row r="1352" spans="1:44" s="1" customFormat="1" ht="12" x14ac:dyDescent="0.35">
      <c r="A1352" s="84"/>
      <c r="B1352" s="40" t="str">
        <f t="shared" si="526"/>
        <v/>
      </c>
      <c r="C1352" s="41" t="str">
        <f t="shared" si="527"/>
        <v/>
      </c>
      <c r="D1352" s="28">
        <f>'I Disease Parameters'!$E$6/(1000*365)</f>
        <v>2.4383561643835616E-5</v>
      </c>
      <c r="E1352" s="28">
        <f>'I Disease Parameters'!$E$7/(1000*365)</f>
        <v>1.3698630136986302E-5</v>
      </c>
      <c r="F1352" s="27">
        <f>(1-'I Disease Parameters'!$E$8)/'I Disease Parameters'!$E$10</f>
        <v>0.16200000000000001</v>
      </c>
      <c r="G1352" s="27">
        <f>'I Disease Parameters'!$E$8/'I Disease Parameters'!$E$11</f>
        <v>3.7999999999999999E-2</v>
      </c>
      <c r="H1352" s="27">
        <f>1/'I Disease Parameters'!$E$12</f>
        <v>0.05</v>
      </c>
      <c r="I1352" s="27">
        <f>'I Disease Parameters'!$E$9/'I Disease Parameters'!$E$14</f>
        <v>0</v>
      </c>
      <c r="J1352" s="82">
        <f t="shared" si="547"/>
        <v>2.9622548171950012</v>
      </c>
      <c r="K1352" s="60">
        <f t="shared" si="548"/>
        <v>0.96147505943347544</v>
      </c>
      <c r="L1352" s="30">
        <f t="shared" si="549"/>
        <v>0.98499999999999999</v>
      </c>
      <c r="M1352" s="27">
        <f>J1352/'I Disease Parameters'!$E$12</f>
        <v>0.14811274085975007</v>
      </c>
      <c r="N1352" s="27">
        <f>K1352/'I Disease Parameters'!$E$13</f>
        <v>4.8073752971673774E-2</v>
      </c>
      <c r="O1352" s="27">
        <f>L1352/'I Disease Parameters'!$E$13</f>
        <v>4.9250000000000002E-2</v>
      </c>
      <c r="P1352" s="27">
        <f>(1-L1352)/'I Disease Parameters'!$E$13</f>
        <v>7.5000000000000067E-4</v>
      </c>
      <c r="Q1352" s="19" t="str">
        <f t="shared" si="528"/>
        <v/>
      </c>
      <c r="R1352" s="17" t="str">
        <f t="shared" si="529"/>
        <v/>
      </c>
      <c r="S1352" s="17" t="str">
        <f t="shared" si="530"/>
        <v/>
      </c>
      <c r="T1352" s="17" t="str">
        <f t="shared" si="531"/>
        <v/>
      </c>
      <c r="U1352" s="17" t="str">
        <f t="shared" si="532"/>
        <v/>
      </c>
      <c r="V1352" s="17" t="str">
        <f t="shared" si="533"/>
        <v/>
      </c>
      <c r="W1352" s="17" t="str">
        <f t="shared" si="534"/>
        <v/>
      </c>
      <c r="X1352" s="18" t="str">
        <f t="shared" si="525"/>
        <v/>
      </c>
      <c r="Y1352" s="17" t="str">
        <f t="shared" si="535"/>
        <v/>
      </c>
      <c r="Z1352" s="17" t="str">
        <f t="shared" si="536"/>
        <v/>
      </c>
      <c r="AA1352" s="17" t="str">
        <f t="shared" si="537"/>
        <v/>
      </c>
      <c r="AB1352" s="17" t="str">
        <f t="shared" si="538"/>
        <v/>
      </c>
      <c r="AC1352" s="17" t="str">
        <f t="shared" si="539"/>
        <v/>
      </c>
      <c r="AD1352" s="18" t="str">
        <f t="shared" si="540"/>
        <v/>
      </c>
      <c r="AE1352" s="19" t="str">
        <f>IF($B1352&gt;$C$1,"",p_2*$Q1351*($S1351/$W1351)+p_3*$Q1351*($T1351/$W1351))</f>
        <v/>
      </c>
      <c r="AF1352" s="17" t="str">
        <f>IF($B1352&gt;$C$1,"",p_4*$R1351)</f>
        <v/>
      </c>
      <c r="AG1352" s="17" t="str">
        <f>IF($B1352&gt;$C$1,"",p_5*$R1351)</f>
        <v/>
      </c>
      <c r="AH1352" s="18" t="str">
        <f t="shared" si="541"/>
        <v/>
      </c>
      <c r="AI1352" s="72"/>
      <c r="AJ1352" s="73"/>
      <c r="AK1352" s="73"/>
      <c r="AL1352" s="72"/>
      <c r="AM1352" s="73"/>
      <c r="AN1352" s="73">
        <f t="shared" si="542"/>
        <v>518</v>
      </c>
      <c r="AO1352" s="19" t="str">
        <f t="shared" ca="1" si="543"/>
        <v>-</v>
      </c>
      <c r="AP1352" s="17" t="str">
        <f t="shared" ca="1" si="544"/>
        <v>-</v>
      </c>
      <c r="AQ1352" s="17" t="str">
        <f t="shared" ca="1" si="545"/>
        <v>-</v>
      </c>
      <c r="AR1352" s="66" t="str">
        <f t="shared" ca="1" si="546"/>
        <v>-</v>
      </c>
    </row>
    <row r="1353" spans="1:44" s="1" customFormat="1" ht="12" x14ac:dyDescent="0.35">
      <c r="A1353" s="84"/>
      <c r="B1353" s="40" t="str">
        <f t="shared" si="526"/>
        <v/>
      </c>
      <c r="C1353" s="41" t="str">
        <f t="shared" si="527"/>
        <v/>
      </c>
      <c r="D1353" s="28">
        <f>'I Disease Parameters'!$E$6/(1000*365)</f>
        <v>2.4383561643835616E-5</v>
      </c>
      <c r="E1353" s="28">
        <f>'I Disease Parameters'!$E$7/(1000*365)</f>
        <v>1.3698630136986302E-5</v>
      </c>
      <c r="F1353" s="27">
        <f>(1-'I Disease Parameters'!$E$8)/'I Disease Parameters'!$E$10</f>
        <v>0.16200000000000001</v>
      </c>
      <c r="G1353" s="27">
        <f>'I Disease Parameters'!$E$8/'I Disease Parameters'!$E$11</f>
        <v>3.7999999999999999E-2</v>
      </c>
      <c r="H1353" s="27">
        <f>1/'I Disease Parameters'!$E$12</f>
        <v>0.05</v>
      </c>
      <c r="I1353" s="27">
        <f>'I Disease Parameters'!$E$9/'I Disease Parameters'!$E$14</f>
        <v>0</v>
      </c>
      <c r="J1353" s="82">
        <f t="shared" si="547"/>
        <v>2.9622548171950012</v>
      </c>
      <c r="K1353" s="60">
        <f t="shared" si="548"/>
        <v>0.96147505943347544</v>
      </c>
      <c r="L1353" s="30">
        <f t="shared" si="549"/>
        <v>0.98499999999999999</v>
      </c>
      <c r="M1353" s="27">
        <f>J1353/'I Disease Parameters'!$E$12</f>
        <v>0.14811274085975007</v>
      </c>
      <c r="N1353" s="27">
        <f>K1353/'I Disease Parameters'!$E$13</f>
        <v>4.8073752971673774E-2</v>
      </c>
      <c r="O1353" s="27">
        <f>L1353/'I Disease Parameters'!$E$13</f>
        <v>4.9250000000000002E-2</v>
      </c>
      <c r="P1353" s="27">
        <f>(1-L1353)/'I Disease Parameters'!$E$13</f>
        <v>7.5000000000000067E-4</v>
      </c>
      <c r="Q1353" s="19" t="str">
        <f t="shared" si="528"/>
        <v/>
      </c>
      <c r="R1353" s="17" t="str">
        <f t="shared" si="529"/>
        <v/>
      </c>
      <c r="S1353" s="17" t="str">
        <f t="shared" si="530"/>
        <v/>
      </c>
      <c r="T1353" s="17" t="str">
        <f t="shared" si="531"/>
        <v/>
      </c>
      <c r="U1353" s="17" t="str">
        <f t="shared" si="532"/>
        <v/>
      </c>
      <c r="V1353" s="17" t="str">
        <f t="shared" si="533"/>
        <v/>
      </c>
      <c r="W1353" s="17" t="str">
        <f t="shared" si="534"/>
        <v/>
      </c>
      <c r="X1353" s="18" t="str">
        <f t="shared" si="525"/>
        <v/>
      </c>
      <c r="Y1353" s="17" t="str">
        <f t="shared" si="535"/>
        <v/>
      </c>
      <c r="Z1353" s="17" t="str">
        <f t="shared" si="536"/>
        <v/>
      </c>
      <c r="AA1353" s="17" t="str">
        <f t="shared" si="537"/>
        <v/>
      </c>
      <c r="AB1353" s="17" t="str">
        <f t="shared" si="538"/>
        <v/>
      </c>
      <c r="AC1353" s="17" t="str">
        <f t="shared" si="539"/>
        <v/>
      </c>
      <c r="AD1353" s="18" t="str">
        <f t="shared" si="540"/>
        <v/>
      </c>
      <c r="AE1353" s="19" t="str">
        <f>IF($B1353&gt;$C$1,"",p_2*$Q1352*($S1352/$W1352)+p_3*$Q1352*($T1352/$W1352))</f>
        <v/>
      </c>
      <c r="AF1353" s="17" t="str">
        <f>IF($B1353&gt;$C$1,"",p_4*$R1352)</f>
        <v/>
      </c>
      <c r="AG1353" s="17" t="str">
        <f>IF($B1353&gt;$C$1,"",p_5*$R1352)</f>
        <v/>
      </c>
      <c r="AH1353" s="18" t="str">
        <f t="shared" si="541"/>
        <v/>
      </c>
      <c r="AI1353" s="72"/>
      <c r="AJ1353" s="73"/>
      <c r="AK1353" s="73"/>
      <c r="AL1353" s="72"/>
      <c r="AM1353" s="73"/>
      <c r="AN1353" s="73">
        <f t="shared" si="542"/>
        <v>518</v>
      </c>
      <c r="AO1353" s="19" t="str">
        <f t="shared" ca="1" si="543"/>
        <v>-</v>
      </c>
      <c r="AP1353" s="17" t="str">
        <f t="shared" ca="1" si="544"/>
        <v>-</v>
      </c>
      <c r="AQ1353" s="17" t="str">
        <f t="shared" ca="1" si="545"/>
        <v>-</v>
      </c>
      <c r="AR1353" s="66" t="str">
        <f t="shared" ca="1" si="546"/>
        <v>-</v>
      </c>
    </row>
    <row r="1354" spans="1:44" s="1" customFormat="1" ht="12" x14ac:dyDescent="0.35">
      <c r="A1354" s="84"/>
      <c r="B1354" s="40" t="str">
        <f t="shared" si="526"/>
        <v/>
      </c>
      <c r="C1354" s="41" t="str">
        <f t="shared" si="527"/>
        <v/>
      </c>
      <c r="D1354" s="28">
        <f>'I Disease Parameters'!$E$6/(1000*365)</f>
        <v>2.4383561643835616E-5</v>
      </c>
      <c r="E1354" s="28">
        <f>'I Disease Parameters'!$E$7/(1000*365)</f>
        <v>1.3698630136986302E-5</v>
      </c>
      <c r="F1354" s="27">
        <f>(1-'I Disease Parameters'!$E$8)/'I Disease Parameters'!$E$10</f>
        <v>0.16200000000000001</v>
      </c>
      <c r="G1354" s="27">
        <f>'I Disease Parameters'!$E$8/'I Disease Parameters'!$E$11</f>
        <v>3.7999999999999999E-2</v>
      </c>
      <c r="H1354" s="27">
        <f>1/'I Disease Parameters'!$E$12</f>
        <v>0.05</v>
      </c>
      <c r="I1354" s="27">
        <f>'I Disease Parameters'!$E$9/'I Disease Parameters'!$E$14</f>
        <v>0</v>
      </c>
      <c r="J1354" s="82">
        <f t="shared" si="547"/>
        <v>2.9622548171950012</v>
      </c>
      <c r="K1354" s="60">
        <f t="shared" si="548"/>
        <v>0.96147505943347544</v>
      </c>
      <c r="L1354" s="30">
        <f t="shared" si="549"/>
        <v>0.98499999999999999</v>
      </c>
      <c r="M1354" s="27">
        <f>J1354/'I Disease Parameters'!$E$12</f>
        <v>0.14811274085975007</v>
      </c>
      <c r="N1354" s="27">
        <f>K1354/'I Disease Parameters'!$E$13</f>
        <v>4.8073752971673774E-2</v>
      </c>
      <c r="O1354" s="27">
        <f>L1354/'I Disease Parameters'!$E$13</f>
        <v>4.9250000000000002E-2</v>
      </c>
      <c r="P1354" s="27">
        <f>(1-L1354)/'I Disease Parameters'!$E$13</f>
        <v>7.5000000000000067E-4</v>
      </c>
      <c r="Q1354" s="19" t="str">
        <f t="shared" si="528"/>
        <v/>
      </c>
      <c r="R1354" s="17" t="str">
        <f t="shared" si="529"/>
        <v/>
      </c>
      <c r="S1354" s="17" t="str">
        <f t="shared" si="530"/>
        <v/>
      </c>
      <c r="T1354" s="17" t="str">
        <f t="shared" si="531"/>
        <v/>
      </c>
      <c r="U1354" s="17" t="str">
        <f t="shared" si="532"/>
        <v/>
      </c>
      <c r="V1354" s="17" t="str">
        <f t="shared" si="533"/>
        <v/>
      </c>
      <c r="W1354" s="17" t="str">
        <f t="shared" si="534"/>
        <v/>
      </c>
      <c r="X1354" s="18" t="str">
        <f t="shared" si="525"/>
        <v/>
      </c>
      <c r="Y1354" s="17" t="str">
        <f t="shared" si="535"/>
        <v/>
      </c>
      <c r="Z1354" s="17" t="str">
        <f t="shared" si="536"/>
        <v/>
      </c>
      <c r="AA1354" s="17" t="str">
        <f t="shared" si="537"/>
        <v/>
      </c>
      <c r="AB1354" s="17" t="str">
        <f t="shared" si="538"/>
        <v/>
      </c>
      <c r="AC1354" s="17" t="str">
        <f t="shared" si="539"/>
        <v/>
      </c>
      <c r="AD1354" s="18" t="str">
        <f t="shared" si="540"/>
        <v/>
      </c>
      <c r="AE1354" s="19" t="str">
        <f>IF($B1354&gt;$C$1,"",p_2*$Q1353*($S1353/$W1353)+p_3*$Q1353*($T1353/$W1353))</f>
        <v/>
      </c>
      <c r="AF1354" s="17" t="str">
        <f>IF($B1354&gt;$C$1,"",p_4*$R1353)</f>
        <v/>
      </c>
      <c r="AG1354" s="17" t="str">
        <f>IF($B1354&gt;$C$1,"",p_5*$R1353)</f>
        <v/>
      </c>
      <c r="AH1354" s="18" t="str">
        <f t="shared" si="541"/>
        <v/>
      </c>
      <c r="AI1354" s="72"/>
      <c r="AJ1354" s="73"/>
      <c r="AK1354" s="73"/>
      <c r="AL1354" s="72"/>
      <c r="AM1354" s="73"/>
      <c r="AN1354" s="73">
        <f t="shared" si="542"/>
        <v>518</v>
      </c>
      <c r="AO1354" s="19" t="str">
        <f t="shared" ca="1" si="543"/>
        <v>-</v>
      </c>
      <c r="AP1354" s="17" t="str">
        <f t="shared" ca="1" si="544"/>
        <v>-</v>
      </c>
      <c r="AQ1354" s="17" t="str">
        <f t="shared" ca="1" si="545"/>
        <v>-</v>
      </c>
      <c r="AR1354" s="66" t="str">
        <f t="shared" ca="1" si="546"/>
        <v>-</v>
      </c>
    </row>
    <row r="1355" spans="1:44" s="1" customFormat="1" ht="12" x14ac:dyDescent="0.35">
      <c r="A1355" s="84"/>
      <c r="B1355" s="40" t="str">
        <f t="shared" si="526"/>
        <v/>
      </c>
      <c r="C1355" s="41" t="str">
        <f t="shared" si="527"/>
        <v/>
      </c>
      <c r="D1355" s="28">
        <f>'I Disease Parameters'!$E$6/(1000*365)</f>
        <v>2.4383561643835616E-5</v>
      </c>
      <c r="E1355" s="28">
        <f>'I Disease Parameters'!$E$7/(1000*365)</f>
        <v>1.3698630136986302E-5</v>
      </c>
      <c r="F1355" s="27">
        <f>(1-'I Disease Parameters'!$E$8)/'I Disease Parameters'!$E$10</f>
        <v>0.16200000000000001</v>
      </c>
      <c r="G1355" s="27">
        <f>'I Disease Parameters'!$E$8/'I Disease Parameters'!$E$11</f>
        <v>3.7999999999999999E-2</v>
      </c>
      <c r="H1355" s="27">
        <f>1/'I Disease Parameters'!$E$12</f>
        <v>0.05</v>
      </c>
      <c r="I1355" s="27">
        <f>'I Disease Parameters'!$E$9/'I Disease Parameters'!$E$14</f>
        <v>0</v>
      </c>
      <c r="J1355" s="82">
        <f t="shared" si="547"/>
        <v>2.9622548171950012</v>
      </c>
      <c r="K1355" s="60">
        <f t="shared" si="548"/>
        <v>0.96147505943347544</v>
      </c>
      <c r="L1355" s="30">
        <f t="shared" si="549"/>
        <v>0.98499999999999999</v>
      </c>
      <c r="M1355" s="27">
        <f>J1355/'I Disease Parameters'!$E$12</f>
        <v>0.14811274085975007</v>
      </c>
      <c r="N1355" s="27">
        <f>K1355/'I Disease Parameters'!$E$13</f>
        <v>4.8073752971673774E-2</v>
      </c>
      <c r="O1355" s="27">
        <f>L1355/'I Disease Parameters'!$E$13</f>
        <v>4.9250000000000002E-2</v>
      </c>
      <c r="P1355" s="27">
        <f>(1-L1355)/'I Disease Parameters'!$E$13</f>
        <v>7.5000000000000067E-4</v>
      </c>
      <c r="Q1355" s="19" t="str">
        <f t="shared" si="528"/>
        <v/>
      </c>
      <c r="R1355" s="17" t="str">
        <f t="shared" si="529"/>
        <v/>
      </c>
      <c r="S1355" s="17" t="str">
        <f t="shared" si="530"/>
        <v/>
      </c>
      <c r="T1355" s="17" t="str">
        <f t="shared" si="531"/>
        <v/>
      </c>
      <c r="U1355" s="17" t="str">
        <f t="shared" si="532"/>
        <v/>
      </c>
      <c r="V1355" s="17" t="str">
        <f t="shared" si="533"/>
        <v/>
      </c>
      <c r="W1355" s="17" t="str">
        <f t="shared" si="534"/>
        <v/>
      </c>
      <c r="X1355" s="18" t="str">
        <f t="shared" si="525"/>
        <v/>
      </c>
      <c r="Y1355" s="17" t="str">
        <f t="shared" si="535"/>
        <v/>
      </c>
      <c r="Z1355" s="17" t="str">
        <f t="shared" si="536"/>
        <v/>
      </c>
      <c r="AA1355" s="17" t="str">
        <f t="shared" si="537"/>
        <v/>
      </c>
      <c r="AB1355" s="17" t="str">
        <f t="shared" si="538"/>
        <v/>
      </c>
      <c r="AC1355" s="17" t="str">
        <f t="shared" si="539"/>
        <v/>
      </c>
      <c r="AD1355" s="18" t="str">
        <f t="shared" si="540"/>
        <v/>
      </c>
      <c r="AE1355" s="19" t="str">
        <f>IF($B1355&gt;$C$1,"",p_2*$Q1354*($S1354/$W1354)+p_3*$Q1354*($T1354/$W1354))</f>
        <v/>
      </c>
      <c r="AF1355" s="17" t="str">
        <f>IF($B1355&gt;$C$1,"",p_4*$R1354)</f>
        <v/>
      </c>
      <c r="AG1355" s="17" t="str">
        <f>IF($B1355&gt;$C$1,"",p_5*$R1354)</f>
        <v/>
      </c>
      <c r="AH1355" s="18" t="str">
        <f t="shared" si="541"/>
        <v/>
      </c>
      <c r="AI1355" s="72"/>
      <c r="AJ1355" s="73"/>
      <c r="AK1355" s="73"/>
      <c r="AL1355" s="72"/>
      <c r="AM1355" s="73"/>
      <c r="AN1355" s="73">
        <f t="shared" si="542"/>
        <v>518</v>
      </c>
      <c r="AO1355" s="19" t="str">
        <f t="shared" ca="1" si="543"/>
        <v>-</v>
      </c>
      <c r="AP1355" s="17" t="str">
        <f t="shared" ca="1" si="544"/>
        <v>-</v>
      </c>
      <c r="AQ1355" s="17" t="str">
        <f t="shared" ca="1" si="545"/>
        <v>-</v>
      </c>
      <c r="AR1355" s="66" t="str">
        <f t="shared" ca="1" si="546"/>
        <v>-</v>
      </c>
    </row>
    <row r="1356" spans="1:44" s="1" customFormat="1" ht="12" x14ac:dyDescent="0.35">
      <c r="A1356" s="84"/>
      <c r="B1356" s="40" t="str">
        <f t="shared" si="526"/>
        <v/>
      </c>
      <c r="C1356" s="41" t="str">
        <f t="shared" si="527"/>
        <v/>
      </c>
      <c r="D1356" s="28">
        <f>'I Disease Parameters'!$E$6/(1000*365)</f>
        <v>2.4383561643835616E-5</v>
      </c>
      <c r="E1356" s="28">
        <f>'I Disease Parameters'!$E$7/(1000*365)</f>
        <v>1.3698630136986302E-5</v>
      </c>
      <c r="F1356" s="27">
        <f>(1-'I Disease Parameters'!$E$8)/'I Disease Parameters'!$E$10</f>
        <v>0.16200000000000001</v>
      </c>
      <c r="G1356" s="27">
        <f>'I Disease Parameters'!$E$8/'I Disease Parameters'!$E$11</f>
        <v>3.7999999999999999E-2</v>
      </c>
      <c r="H1356" s="27">
        <f>1/'I Disease Parameters'!$E$12</f>
        <v>0.05</v>
      </c>
      <c r="I1356" s="27">
        <f>'I Disease Parameters'!$E$9/'I Disease Parameters'!$E$14</f>
        <v>0</v>
      </c>
      <c r="J1356" s="82">
        <f t="shared" si="547"/>
        <v>2.9622548171950012</v>
      </c>
      <c r="K1356" s="60">
        <f t="shared" si="548"/>
        <v>0.96147505943347544</v>
      </c>
      <c r="L1356" s="30">
        <f t="shared" si="549"/>
        <v>0.98499999999999999</v>
      </c>
      <c r="M1356" s="27">
        <f>J1356/'I Disease Parameters'!$E$12</f>
        <v>0.14811274085975007</v>
      </c>
      <c r="N1356" s="27">
        <f>K1356/'I Disease Parameters'!$E$13</f>
        <v>4.8073752971673774E-2</v>
      </c>
      <c r="O1356" s="27">
        <f>L1356/'I Disease Parameters'!$E$13</f>
        <v>4.9250000000000002E-2</v>
      </c>
      <c r="P1356" s="27">
        <f>(1-L1356)/'I Disease Parameters'!$E$13</f>
        <v>7.5000000000000067E-4</v>
      </c>
      <c r="Q1356" s="19" t="str">
        <f t="shared" si="528"/>
        <v/>
      </c>
      <c r="R1356" s="17" t="str">
        <f t="shared" si="529"/>
        <v/>
      </c>
      <c r="S1356" s="17" t="str">
        <f t="shared" si="530"/>
        <v/>
      </c>
      <c r="T1356" s="17" t="str">
        <f t="shared" si="531"/>
        <v/>
      </c>
      <c r="U1356" s="17" t="str">
        <f t="shared" si="532"/>
        <v/>
      </c>
      <c r="V1356" s="17" t="str">
        <f t="shared" si="533"/>
        <v/>
      </c>
      <c r="W1356" s="17" t="str">
        <f t="shared" si="534"/>
        <v/>
      </c>
      <c r="X1356" s="18" t="str">
        <f t="shared" si="525"/>
        <v/>
      </c>
      <c r="Y1356" s="17" t="str">
        <f t="shared" si="535"/>
        <v/>
      </c>
      <c r="Z1356" s="17" t="str">
        <f t="shared" si="536"/>
        <v/>
      </c>
      <c r="AA1356" s="17" t="str">
        <f t="shared" si="537"/>
        <v/>
      </c>
      <c r="AB1356" s="17" t="str">
        <f t="shared" si="538"/>
        <v/>
      </c>
      <c r="AC1356" s="17" t="str">
        <f t="shared" si="539"/>
        <v/>
      </c>
      <c r="AD1356" s="18" t="str">
        <f t="shared" si="540"/>
        <v/>
      </c>
      <c r="AE1356" s="19" t="str">
        <f>IF($B1356&gt;$C$1,"",p_2*$Q1355*($S1355/$W1355)+p_3*$Q1355*($T1355/$W1355))</f>
        <v/>
      </c>
      <c r="AF1356" s="17" t="str">
        <f>IF($B1356&gt;$C$1,"",p_4*$R1355)</f>
        <v/>
      </c>
      <c r="AG1356" s="17" t="str">
        <f>IF($B1356&gt;$C$1,"",p_5*$R1355)</f>
        <v/>
      </c>
      <c r="AH1356" s="18" t="str">
        <f t="shared" si="541"/>
        <v/>
      </c>
      <c r="AI1356" s="72"/>
      <c r="AJ1356" s="73"/>
      <c r="AK1356" s="73"/>
      <c r="AL1356" s="72"/>
      <c r="AM1356" s="73"/>
      <c r="AN1356" s="73">
        <f t="shared" si="542"/>
        <v>518</v>
      </c>
      <c r="AO1356" s="19" t="str">
        <f t="shared" ca="1" si="543"/>
        <v>-</v>
      </c>
      <c r="AP1356" s="17" t="str">
        <f t="shared" ca="1" si="544"/>
        <v>-</v>
      </c>
      <c r="AQ1356" s="17" t="str">
        <f t="shared" ca="1" si="545"/>
        <v>-</v>
      </c>
      <c r="AR1356" s="66" t="str">
        <f t="shared" ca="1" si="546"/>
        <v>-</v>
      </c>
    </row>
    <row r="1357" spans="1:44" s="1" customFormat="1" ht="12" x14ac:dyDescent="0.35">
      <c r="A1357" s="84"/>
      <c r="B1357" s="40" t="str">
        <f t="shared" si="526"/>
        <v/>
      </c>
      <c r="C1357" s="41" t="str">
        <f t="shared" si="527"/>
        <v/>
      </c>
      <c r="D1357" s="28">
        <f>'I Disease Parameters'!$E$6/(1000*365)</f>
        <v>2.4383561643835616E-5</v>
      </c>
      <c r="E1357" s="28">
        <f>'I Disease Parameters'!$E$7/(1000*365)</f>
        <v>1.3698630136986302E-5</v>
      </c>
      <c r="F1357" s="27">
        <f>(1-'I Disease Parameters'!$E$8)/'I Disease Parameters'!$E$10</f>
        <v>0.16200000000000001</v>
      </c>
      <c r="G1357" s="27">
        <f>'I Disease Parameters'!$E$8/'I Disease Parameters'!$E$11</f>
        <v>3.7999999999999999E-2</v>
      </c>
      <c r="H1357" s="27">
        <f>1/'I Disease Parameters'!$E$12</f>
        <v>0.05</v>
      </c>
      <c r="I1357" s="27">
        <f>'I Disease Parameters'!$E$9/'I Disease Parameters'!$E$14</f>
        <v>0</v>
      </c>
      <c r="J1357" s="82">
        <f t="shared" si="547"/>
        <v>2.9622548171950012</v>
      </c>
      <c r="K1357" s="60">
        <f t="shared" si="548"/>
        <v>0.96147505943347544</v>
      </c>
      <c r="L1357" s="30">
        <f t="shared" si="549"/>
        <v>0.98499999999999999</v>
      </c>
      <c r="M1357" s="27">
        <f>J1357/'I Disease Parameters'!$E$12</f>
        <v>0.14811274085975007</v>
      </c>
      <c r="N1357" s="27">
        <f>K1357/'I Disease Parameters'!$E$13</f>
        <v>4.8073752971673774E-2</v>
      </c>
      <c r="O1357" s="27">
        <f>L1357/'I Disease Parameters'!$E$13</f>
        <v>4.9250000000000002E-2</v>
      </c>
      <c r="P1357" s="27">
        <f>(1-L1357)/'I Disease Parameters'!$E$13</f>
        <v>7.5000000000000067E-4</v>
      </c>
      <c r="Q1357" s="19" t="str">
        <f t="shared" si="528"/>
        <v/>
      </c>
      <c r="R1357" s="17" t="str">
        <f t="shared" si="529"/>
        <v/>
      </c>
      <c r="S1357" s="17" t="str">
        <f t="shared" si="530"/>
        <v/>
      </c>
      <c r="T1357" s="17" t="str">
        <f t="shared" si="531"/>
        <v/>
      </c>
      <c r="U1357" s="17" t="str">
        <f t="shared" si="532"/>
        <v/>
      </c>
      <c r="V1357" s="17" t="str">
        <f t="shared" si="533"/>
        <v/>
      </c>
      <c r="W1357" s="17" t="str">
        <f t="shared" si="534"/>
        <v/>
      </c>
      <c r="X1357" s="18" t="str">
        <f t="shared" si="525"/>
        <v/>
      </c>
      <c r="Y1357" s="17" t="str">
        <f t="shared" si="535"/>
        <v/>
      </c>
      <c r="Z1357" s="17" t="str">
        <f t="shared" si="536"/>
        <v/>
      </c>
      <c r="AA1357" s="17" t="str">
        <f t="shared" si="537"/>
        <v/>
      </c>
      <c r="AB1357" s="17" t="str">
        <f t="shared" si="538"/>
        <v/>
      </c>
      <c r="AC1357" s="17" t="str">
        <f t="shared" si="539"/>
        <v/>
      </c>
      <c r="AD1357" s="18" t="str">
        <f t="shared" si="540"/>
        <v/>
      </c>
      <c r="AE1357" s="19" t="str">
        <f>IF($B1357&gt;$C$1,"",p_2*$Q1356*($S1356/$W1356)+p_3*$Q1356*($T1356/$W1356))</f>
        <v/>
      </c>
      <c r="AF1357" s="17" t="str">
        <f>IF($B1357&gt;$C$1,"",p_4*$R1356)</f>
        <v/>
      </c>
      <c r="AG1357" s="17" t="str">
        <f>IF($B1357&gt;$C$1,"",p_5*$R1356)</f>
        <v/>
      </c>
      <c r="AH1357" s="18" t="str">
        <f t="shared" si="541"/>
        <v/>
      </c>
      <c r="AI1357" s="72"/>
      <c r="AJ1357" s="73"/>
      <c r="AK1357" s="73"/>
      <c r="AL1357" s="72"/>
      <c r="AM1357" s="73"/>
      <c r="AN1357" s="73">
        <f t="shared" si="542"/>
        <v>518</v>
      </c>
      <c r="AO1357" s="19" t="str">
        <f t="shared" ca="1" si="543"/>
        <v>-</v>
      </c>
      <c r="AP1357" s="17" t="str">
        <f t="shared" ca="1" si="544"/>
        <v>-</v>
      </c>
      <c r="AQ1357" s="17" t="str">
        <f t="shared" ca="1" si="545"/>
        <v>-</v>
      </c>
      <c r="AR1357" s="66" t="str">
        <f t="shared" ca="1" si="546"/>
        <v>-</v>
      </c>
    </row>
    <row r="1358" spans="1:44" s="1" customFormat="1" ht="12" x14ac:dyDescent="0.35">
      <c r="A1358" s="84"/>
      <c r="B1358" s="40" t="str">
        <f t="shared" si="526"/>
        <v/>
      </c>
      <c r="C1358" s="41" t="str">
        <f t="shared" si="527"/>
        <v/>
      </c>
      <c r="D1358" s="28">
        <f>'I Disease Parameters'!$E$6/(1000*365)</f>
        <v>2.4383561643835616E-5</v>
      </c>
      <c r="E1358" s="28">
        <f>'I Disease Parameters'!$E$7/(1000*365)</f>
        <v>1.3698630136986302E-5</v>
      </c>
      <c r="F1358" s="27">
        <f>(1-'I Disease Parameters'!$E$8)/'I Disease Parameters'!$E$10</f>
        <v>0.16200000000000001</v>
      </c>
      <c r="G1358" s="27">
        <f>'I Disease Parameters'!$E$8/'I Disease Parameters'!$E$11</f>
        <v>3.7999999999999999E-2</v>
      </c>
      <c r="H1358" s="27">
        <f>1/'I Disease Parameters'!$E$12</f>
        <v>0.05</v>
      </c>
      <c r="I1358" s="27">
        <f>'I Disease Parameters'!$E$9/'I Disease Parameters'!$E$14</f>
        <v>0</v>
      </c>
      <c r="J1358" s="82">
        <f t="shared" si="547"/>
        <v>2.9622548171950012</v>
      </c>
      <c r="K1358" s="60">
        <f t="shared" si="548"/>
        <v>0.96147505943347544</v>
      </c>
      <c r="L1358" s="30">
        <f t="shared" si="549"/>
        <v>0.98499999999999999</v>
      </c>
      <c r="M1358" s="27">
        <f>J1358/'I Disease Parameters'!$E$12</f>
        <v>0.14811274085975007</v>
      </c>
      <c r="N1358" s="27">
        <f>K1358/'I Disease Parameters'!$E$13</f>
        <v>4.8073752971673774E-2</v>
      </c>
      <c r="O1358" s="27">
        <f>L1358/'I Disease Parameters'!$E$13</f>
        <v>4.9250000000000002E-2</v>
      </c>
      <c r="P1358" s="27">
        <f>(1-L1358)/'I Disease Parameters'!$E$13</f>
        <v>7.5000000000000067E-4</v>
      </c>
      <c r="Q1358" s="19" t="str">
        <f t="shared" si="528"/>
        <v/>
      </c>
      <c r="R1358" s="17" t="str">
        <f t="shared" si="529"/>
        <v/>
      </c>
      <c r="S1358" s="17" t="str">
        <f t="shared" si="530"/>
        <v/>
      </c>
      <c r="T1358" s="17" t="str">
        <f t="shared" si="531"/>
        <v/>
      </c>
      <c r="U1358" s="17" t="str">
        <f t="shared" si="532"/>
        <v/>
      </c>
      <c r="V1358" s="17" t="str">
        <f t="shared" si="533"/>
        <v/>
      </c>
      <c r="W1358" s="17" t="str">
        <f t="shared" si="534"/>
        <v/>
      </c>
      <c r="X1358" s="18" t="str">
        <f t="shared" si="525"/>
        <v/>
      </c>
      <c r="Y1358" s="17" t="str">
        <f t="shared" si="535"/>
        <v/>
      </c>
      <c r="Z1358" s="17" t="str">
        <f t="shared" si="536"/>
        <v/>
      </c>
      <c r="AA1358" s="17" t="str">
        <f t="shared" si="537"/>
        <v/>
      </c>
      <c r="AB1358" s="17" t="str">
        <f t="shared" si="538"/>
        <v/>
      </c>
      <c r="AC1358" s="17" t="str">
        <f t="shared" si="539"/>
        <v/>
      </c>
      <c r="AD1358" s="18" t="str">
        <f t="shared" si="540"/>
        <v/>
      </c>
      <c r="AE1358" s="19" t="str">
        <f>IF($B1358&gt;$C$1,"",p_2*$Q1357*($S1357/$W1357)+p_3*$Q1357*($T1357/$W1357))</f>
        <v/>
      </c>
      <c r="AF1358" s="17" t="str">
        <f>IF($B1358&gt;$C$1,"",p_4*$R1357)</f>
        <v/>
      </c>
      <c r="AG1358" s="17" t="str">
        <f>IF($B1358&gt;$C$1,"",p_5*$R1357)</f>
        <v/>
      </c>
      <c r="AH1358" s="18" t="str">
        <f t="shared" si="541"/>
        <v/>
      </c>
      <c r="AI1358" s="72"/>
      <c r="AJ1358" s="73"/>
      <c r="AK1358" s="73"/>
      <c r="AL1358" s="72"/>
      <c r="AM1358" s="73"/>
      <c r="AN1358" s="73">
        <f t="shared" si="542"/>
        <v>518</v>
      </c>
      <c r="AO1358" s="19" t="str">
        <f t="shared" ca="1" si="543"/>
        <v>-</v>
      </c>
      <c r="AP1358" s="17" t="str">
        <f t="shared" ca="1" si="544"/>
        <v>-</v>
      </c>
      <c r="AQ1358" s="17" t="str">
        <f t="shared" ca="1" si="545"/>
        <v>-</v>
      </c>
      <c r="AR1358" s="66" t="str">
        <f t="shared" ca="1" si="546"/>
        <v>-</v>
      </c>
    </row>
    <row r="1359" spans="1:44" s="1" customFormat="1" ht="12" x14ac:dyDescent="0.35">
      <c r="A1359" s="84"/>
      <c r="B1359" s="40" t="str">
        <f t="shared" si="526"/>
        <v/>
      </c>
      <c r="C1359" s="41" t="str">
        <f t="shared" si="527"/>
        <v/>
      </c>
      <c r="D1359" s="28">
        <f>'I Disease Parameters'!$E$6/(1000*365)</f>
        <v>2.4383561643835616E-5</v>
      </c>
      <c r="E1359" s="28">
        <f>'I Disease Parameters'!$E$7/(1000*365)</f>
        <v>1.3698630136986302E-5</v>
      </c>
      <c r="F1359" s="27">
        <f>(1-'I Disease Parameters'!$E$8)/'I Disease Parameters'!$E$10</f>
        <v>0.16200000000000001</v>
      </c>
      <c r="G1359" s="27">
        <f>'I Disease Parameters'!$E$8/'I Disease Parameters'!$E$11</f>
        <v>3.7999999999999999E-2</v>
      </c>
      <c r="H1359" s="27">
        <f>1/'I Disease Parameters'!$E$12</f>
        <v>0.05</v>
      </c>
      <c r="I1359" s="27">
        <f>'I Disease Parameters'!$E$9/'I Disease Parameters'!$E$14</f>
        <v>0</v>
      </c>
      <c r="J1359" s="82">
        <f t="shared" si="547"/>
        <v>2.9622548171950012</v>
      </c>
      <c r="K1359" s="60">
        <f t="shared" si="548"/>
        <v>0.96147505943347544</v>
      </c>
      <c r="L1359" s="30">
        <f t="shared" si="549"/>
        <v>0.98499999999999999</v>
      </c>
      <c r="M1359" s="27">
        <f>J1359/'I Disease Parameters'!$E$12</f>
        <v>0.14811274085975007</v>
      </c>
      <c r="N1359" s="27">
        <f>K1359/'I Disease Parameters'!$E$13</f>
        <v>4.8073752971673774E-2</v>
      </c>
      <c r="O1359" s="27">
        <f>L1359/'I Disease Parameters'!$E$13</f>
        <v>4.9250000000000002E-2</v>
      </c>
      <c r="P1359" s="27">
        <f>(1-L1359)/'I Disease Parameters'!$E$13</f>
        <v>7.5000000000000067E-4</v>
      </c>
      <c r="Q1359" s="19" t="str">
        <f t="shared" si="528"/>
        <v/>
      </c>
      <c r="R1359" s="17" t="str">
        <f t="shared" si="529"/>
        <v/>
      </c>
      <c r="S1359" s="17" t="str">
        <f t="shared" si="530"/>
        <v/>
      </c>
      <c r="T1359" s="17" t="str">
        <f t="shared" si="531"/>
        <v/>
      </c>
      <c r="U1359" s="17" t="str">
        <f t="shared" si="532"/>
        <v/>
      </c>
      <c r="V1359" s="17" t="str">
        <f t="shared" si="533"/>
        <v/>
      </c>
      <c r="W1359" s="17" t="str">
        <f t="shared" si="534"/>
        <v/>
      </c>
      <c r="X1359" s="18" t="str">
        <f t="shared" si="525"/>
        <v/>
      </c>
      <c r="Y1359" s="17" t="str">
        <f t="shared" si="535"/>
        <v/>
      </c>
      <c r="Z1359" s="17" t="str">
        <f t="shared" si="536"/>
        <v/>
      </c>
      <c r="AA1359" s="17" t="str">
        <f t="shared" si="537"/>
        <v/>
      </c>
      <c r="AB1359" s="17" t="str">
        <f t="shared" si="538"/>
        <v/>
      </c>
      <c r="AC1359" s="17" t="str">
        <f t="shared" si="539"/>
        <v/>
      </c>
      <c r="AD1359" s="18" t="str">
        <f t="shared" si="540"/>
        <v/>
      </c>
      <c r="AE1359" s="19" t="str">
        <f>IF($B1359&gt;$C$1,"",p_2*$Q1358*($S1358/$W1358)+p_3*$Q1358*($T1358/$W1358))</f>
        <v/>
      </c>
      <c r="AF1359" s="17" t="str">
        <f>IF($B1359&gt;$C$1,"",p_4*$R1358)</f>
        <v/>
      </c>
      <c r="AG1359" s="17" t="str">
        <f>IF($B1359&gt;$C$1,"",p_5*$R1358)</f>
        <v/>
      </c>
      <c r="AH1359" s="18" t="str">
        <f t="shared" si="541"/>
        <v/>
      </c>
      <c r="AI1359" s="72"/>
      <c r="AJ1359" s="73"/>
      <c r="AK1359" s="73"/>
      <c r="AL1359" s="72"/>
      <c r="AM1359" s="73"/>
      <c r="AN1359" s="73">
        <f t="shared" si="542"/>
        <v>518</v>
      </c>
      <c r="AO1359" s="19" t="str">
        <f t="shared" ca="1" si="543"/>
        <v>-</v>
      </c>
      <c r="AP1359" s="17" t="str">
        <f t="shared" ca="1" si="544"/>
        <v>-</v>
      </c>
      <c r="AQ1359" s="17" t="str">
        <f t="shared" ca="1" si="545"/>
        <v>-</v>
      </c>
      <c r="AR1359" s="66" t="str">
        <f t="shared" ca="1" si="546"/>
        <v>-</v>
      </c>
    </row>
    <row r="1360" spans="1:44" s="1" customFormat="1" ht="12" x14ac:dyDescent="0.35">
      <c r="A1360" s="84"/>
      <c r="B1360" s="40" t="str">
        <f t="shared" si="526"/>
        <v/>
      </c>
      <c r="C1360" s="41" t="str">
        <f t="shared" si="527"/>
        <v/>
      </c>
      <c r="D1360" s="28">
        <f>'I Disease Parameters'!$E$6/(1000*365)</f>
        <v>2.4383561643835616E-5</v>
      </c>
      <c r="E1360" s="28">
        <f>'I Disease Parameters'!$E$7/(1000*365)</f>
        <v>1.3698630136986302E-5</v>
      </c>
      <c r="F1360" s="27">
        <f>(1-'I Disease Parameters'!$E$8)/'I Disease Parameters'!$E$10</f>
        <v>0.16200000000000001</v>
      </c>
      <c r="G1360" s="27">
        <f>'I Disease Parameters'!$E$8/'I Disease Parameters'!$E$11</f>
        <v>3.7999999999999999E-2</v>
      </c>
      <c r="H1360" s="27">
        <f>1/'I Disease Parameters'!$E$12</f>
        <v>0.05</v>
      </c>
      <c r="I1360" s="27">
        <f>'I Disease Parameters'!$E$9/'I Disease Parameters'!$E$14</f>
        <v>0</v>
      </c>
      <c r="J1360" s="82">
        <f t="shared" si="547"/>
        <v>2.9622548171950012</v>
      </c>
      <c r="K1360" s="60">
        <f t="shared" si="548"/>
        <v>0.96147505943347544</v>
      </c>
      <c r="L1360" s="30">
        <f t="shared" si="549"/>
        <v>0.98499999999999999</v>
      </c>
      <c r="M1360" s="27">
        <f>J1360/'I Disease Parameters'!$E$12</f>
        <v>0.14811274085975007</v>
      </c>
      <c r="N1360" s="27">
        <f>K1360/'I Disease Parameters'!$E$13</f>
        <v>4.8073752971673774E-2</v>
      </c>
      <c r="O1360" s="27">
        <f>L1360/'I Disease Parameters'!$E$13</f>
        <v>4.9250000000000002E-2</v>
      </c>
      <c r="P1360" s="27">
        <f>(1-L1360)/'I Disease Parameters'!$E$13</f>
        <v>7.5000000000000067E-4</v>
      </c>
      <c r="Q1360" s="19" t="str">
        <f t="shared" si="528"/>
        <v/>
      </c>
      <c r="R1360" s="17" t="str">
        <f t="shared" si="529"/>
        <v/>
      </c>
      <c r="S1360" s="17" t="str">
        <f t="shared" si="530"/>
        <v/>
      </c>
      <c r="T1360" s="17" t="str">
        <f t="shared" si="531"/>
        <v/>
      </c>
      <c r="U1360" s="17" t="str">
        <f t="shared" si="532"/>
        <v/>
      </c>
      <c r="V1360" s="17" t="str">
        <f t="shared" si="533"/>
        <v/>
      </c>
      <c r="W1360" s="17" t="str">
        <f t="shared" si="534"/>
        <v/>
      </c>
      <c r="X1360" s="18" t="str">
        <f t="shared" si="525"/>
        <v/>
      </c>
      <c r="Y1360" s="17" t="str">
        <f t="shared" si="535"/>
        <v/>
      </c>
      <c r="Z1360" s="17" t="str">
        <f t="shared" si="536"/>
        <v/>
      </c>
      <c r="AA1360" s="17" t="str">
        <f t="shared" si="537"/>
        <v/>
      </c>
      <c r="AB1360" s="17" t="str">
        <f t="shared" si="538"/>
        <v/>
      </c>
      <c r="AC1360" s="17" t="str">
        <f t="shared" si="539"/>
        <v/>
      </c>
      <c r="AD1360" s="18" t="str">
        <f t="shared" si="540"/>
        <v/>
      </c>
      <c r="AE1360" s="19" t="str">
        <f>IF($B1360&gt;$C$1,"",p_2*$Q1359*($S1359/$W1359)+p_3*$Q1359*($T1359/$W1359))</f>
        <v/>
      </c>
      <c r="AF1360" s="17" t="str">
        <f>IF($B1360&gt;$C$1,"",p_4*$R1359)</f>
        <v/>
      </c>
      <c r="AG1360" s="17" t="str">
        <f>IF($B1360&gt;$C$1,"",p_5*$R1359)</f>
        <v/>
      </c>
      <c r="AH1360" s="18" t="str">
        <f t="shared" si="541"/>
        <v/>
      </c>
      <c r="AI1360" s="72"/>
      <c r="AJ1360" s="73"/>
      <c r="AK1360" s="73"/>
      <c r="AL1360" s="72"/>
      <c r="AM1360" s="73"/>
      <c r="AN1360" s="73">
        <f t="shared" si="542"/>
        <v>518</v>
      </c>
      <c r="AO1360" s="19" t="str">
        <f t="shared" ca="1" si="543"/>
        <v>-</v>
      </c>
      <c r="AP1360" s="17" t="str">
        <f t="shared" ca="1" si="544"/>
        <v>-</v>
      </c>
      <c r="AQ1360" s="17" t="str">
        <f t="shared" ca="1" si="545"/>
        <v>-</v>
      </c>
      <c r="AR1360" s="66" t="str">
        <f t="shared" ca="1" si="546"/>
        <v>-</v>
      </c>
    </row>
    <row r="1361" spans="1:44" s="1" customFormat="1" ht="12" x14ac:dyDescent="0.35">
      <c r="A1361" s="84"/>
      <c r="B1361" s="40" t="str">
        <f t="shared" si="526"/>
        <v/>
      </c>
      <c r="C1361" s="41" t="str">
        <f t="shared" si="527"/>
        <v/>
      </c>
      <c r="D1361" s="28">
        <f>'I Disease Parameters'!$E$6/(1000*365)</f>
        <v>2.4383561643835616E-5</v>
      </c>
      <c r="E1361" s="28">
        <f>'I Disease Parameters'!$E$7/(1000*365)</f>
        <v>1.3698630136986302E-5</v>
      </c>
      <c r="F1361" s="27">
        <f>(1-'I Disease Parameters'!$E$8)/'I Disease Parameters'!$E$10</f>
        <v>0.16200000000000001</v>
      </c>
      <c r="G1361" s="27">
        <f>'I Disease Parameters'!$E$8/'I Disease Parameters'!$E$11</f>
        <v>3.7999999999999999E-2</v>
      </c>
      <c r="H1361" s="27">
        <f>1/'I Disease Parameters'!$E$12</f>
        <v>0.05</v>
      </c>
      <c r="I1361" s="27">
        <f>'I Disease Parameters'!$E$9/'I Disease Parameters'!$E$14</f>
        <v>0</v>
      </c>
      <c r="J1361" s="82">
        <f t="shared" si="547"/>
        <v>2.9622548171950012</v>
      </c>
      <c r="K1361" s="60">
        <f t="shared" si="548"/>
        <v>0.96147505943347544</v>
      </c>
      <c r="L1361" s="30">
        <f t="shared" si="549"/>
        <v>0.98499999999999999</v>
      </c>
      <c r="M1361" s="27">
        <f>J1361/'I Disease Parameters'!$E$12</f>
        <v>0.14811274085975007</v>
      </c>
      <c r="N1361" s="27">
        <f>K1361/'I Disease Parameters'!$E$13</f>
        <v>4.8073752971673774E-2</v>
      </c>
      <c r="O1361" s="27">
        <f>L1361/'I Disease Parameters'!$E$13</f>
        <v>4.9250000000000002E-2</v>
      </c>
      <c r="P1361" s="27">
        <f>(1-L1361)/'I Disease Parameters'!$E$13</f>
        <v>7.5000000000000067E-4</v>
      </c>
      <c r="Q1361" s="19" t="str">
        <f t="shared" si="528"/>
        <v/>
      </c>
      <c r="R1361" s="17" t="str">
        <f t="shared" si="529"/>
        <v/>
      </c>
      <c r="S1361" s="17" t="str">
        <f t="shared" si="530"/>
        <v/>
      </c>
      <c r="T1361" s="17" t="str">
        <f t="shared" si="531"/>
        <v/>
      </c>
      <c r="U1361" s="17" t="str">
        <f t="shared" si="532"/>
        <v/>
      </c>
      <c r="V1361" s="17" t="str">
        <f t="shared" si="533"/>
        <v/>
      </c>
      <c r="W1361" s="17" t="str">
        <f t="shared" si="534"/>
        <v/>
      </c>
      <c r="X1361" s="18" t="str">
        <f t="shared" si="525"/>
        <v/>
      </c>
      <c r="Y1361" s="17" t="str">
        <f t="shared" si="535"/>
        <v/>
      </c>
      <c r="Z1361" s="17" t="str">
        <f t="shared" si="536"/>
        <v/>
      </c>
      <c r="AA1361" s="17" t="str">
        <f t="shared" si="537"/>
        <v/>
      </c>
      <c r="AB1361" s="17" t="str">
        <f t="shared" si="538"/>
        <v/>
      </c>
      <c r="AC1361" s="17" t="str">
        <f t="shared" si="539"/>
        <v/>
      </c>
      <c r="AD1361" s="18" t="str">
        <f t="shared" si="540"/>
        <v/>
      </c>
      <c r="AE1361" s="19" t="str">
        <f>IF($B1361&gt;$C$1,"",p_2*$Q1360*($S1360/$W1360)+p_3*$Q1360*($T1360/$W1360))</f>
        <v/>
      </c>
      <c r="AF1361" s="17" t="str">
        <f>IF($B1361&gt;$C$1,"",p_4*$R1360)</f>
        <v/>
      </c>
      <c r="AG1361" s="17" t="str">
        <f>IF($B1361&gt;$C$1,"",p_5*$R1360)</f>
        <v/>
      </c>
      <c r="AH1361" s="18" t="str">
        <f t="shared" si="541"/>
        <v/>
      </c>
      <c r="AI1361" s="72"/>
      <c r="AJ1361" s="73"/>
      <c r="AK1361" s="73"/>
      <c r="AL1361" s="72"/>
      <c r="AM1361" s="73"/>
      <c r="AN1361" s="73">
        <f t="shared" si="542"/>
        <v>518</v>
      </c>
      <c r="AO1361" s="19" t="str">
        <f t="shared" ca="1" si="543"/>
        <v>-</v>
      </c>
      <c r="AP1361" s="17" t="str">
        <f t="shared" ca="1" si="544"/>
        <v>-</v>
      </c>
      <c r="AQ1361" s="17" t="str">
        <f t="shared" ca="1" si="545"/>
        <v>-</v>
      </c>
      <c r="AR1361" s="66" t="str">
        <f t="shared" ca="1" si="546"/>
        <v>-</v>
      </c>
    </row>
    <row r="1362" spans="1:44" s="1" customFormat="1" ht="12" x14ac:dyDescent="0.35">
      <c r="A1362" s="84"/>
      <c r="B1362" s="40" t="str">
        <f t="shared" si="526"/>
        <v/>
      </c>
      <c r="C1362" s="41" t="str">
        <f t="shared" si="527"/>
        <v/>
      </c>
      <c r="D1362" s="28">
        <f>'I Disease Parameters'!$E$6/(1000*365)</f>
        <v>2.4383561643835616E-5</v>
      </c>
      <c r="E1362" s="28">
        <f>'I Disease Parameters'!$E$7/(1000*365)</f>
        <v>1.3698630136986302E-5</v>
      </c>
      <c r="F1362" s="27">
        <f>(1-'I Disease Parameters'!$E$8)/'I Disease Parameters'!$E$10</f>
        <v>0.16200000000000001</v>
      </c>
      <c r="G1362" s="27">
        <f>'I Disease Parameters'!$E$8/'I Disease Parameters'!$E$11</f>
        <v>3.7999999999999999E-2</v>
      </c>
      <c r="H1362" s="27">
        <f>1/'I Disease Parameters'!$E$12</f>
        <v>0.05</v>
      </c>
      <c r="I1362" s="27">
        <f>'I Disease Parameters'!$E$9/'I Disease Parameters'!$E$14</f>
        <v>0</v>
      </c>
      <c r="J1362" s="82">
        <f t="shared" si="547"/>
        <v>2.9622548171950012</v>
      </c>
      <c r="K1362" s="60">
        <f t="shared" si="548"/>
        <v>0.96147505943347544</v>
      </c>
      <c r="L1362" s="30">
        <f t="shared" si="549"/>
        <v>0.98499999999999999</v>
      </c>
      <c r="M1362" s="27">
        <f>J1362/'I Disease Parameters'!$E$12</f>
        <v>0.14811274085975007</v>
      </c>
      <c r="N1362" s="27">
        <f>K1362/'I Disease Parameters'!$E$13</f>
        <v>4.8073752971673774E-2</v>
      </c>
      <c r="O1362" s="27">
        <f>L1362/'I Disease Parameters'!$E$13</f>
        <v>4.9250000000000002E-2</v>
      </c>
      <c r="P1362" s="27">
        <f>(1-L1362)/'I Disease Parameters'!$E$13</f>
        <v>7.5000000000000067E-4</v>
      </c>
      <c r="Q1362" s="19" t="str">
        <f t="shared" si="528"/>
        <v/>
      </c>
      <c r="R1362" s="17" t="str">
        <f t="shared" si="529"/>
        <v/>
      </c>
      <c r="S1362" s="17" t="str">
        <f t="shared" si="530"/>
        <v/>
      </c>
      <c r="T1362" s="17" t="str">
        <f t="shared" si="531"/>
        <v/>
      </c>
      <c r="U1362" s="17" t="str">
        <f t="shared" si="532"/>
        <v/>
      </c>
      <c r="V1362" s="17" t="str">
        <f t="shared" si="533"/>
        <v/>
      </c>
      <c r="W1362" s="17" t="str">
        <f t="shared" si="534"/>
        <v/>
      </c>
      <c r="X1362" s="18" t="str">
        <f t="shared" si="525"/>
        <v/>
      </c>
      <c r="Y1362" s="17" t="str">
        <f t="shared" si="535"/>
        <v/>
      </c>
      <c r="Z1362" s="17" t="str">
        <f t="shared" si="536"/>
        <v/>
      </c>
      <c r="AA1362" s="17" t="str">
        <f t="shared" si="537"/>
        <v/>
      </c>
      <c r="AB1362" s="17" t="str">
        <f t="shared" si="538"/>
        <v/>
      </c>
      <c r="AC1362" s="17" t="str">
        <f t="shared" si="539"/>
        <v/>
      </c>
      <c r="AD1362" s="18" t="str">
        <f t="shared" si="540"/>
        <v/>
      </c>
      <c r="AE1362" s="19" t="str">
        <f>IF($B1362&gt;$C$1,"",p_2*$Q1361*($S1361/$W1361)+p_3*$Q1361*($T1361/$W1361))</f>
        <v/>
      </c>
      <c r="AF1362" s="17" t="str">
        <f>IF($B1362&gt;$C$1,"",p_4*$R1361)</f>
        <v/>
      </c>
      <c r="AG1362" s="17" t="str">
        <f>IF($B1362&gt;$C$1,"",p_5*$R1361)</f>
        <v/>
      </c>
      <c r="AH1362" s="18" t="str">
        <f t="shared" si="541"/>
        <v/>
      </c>
      <c r="AI1362" s="72"/>
      <c r="AJ1362" s="73"/>
      <c r="AK1362" s="73"/>
      <c r="AL1362" s="72"/>
      <c r="AM1362" s="73"/>
      <c r="AN1362" s="73">
        <f t="shared" si="542"/>
        <v>518</v>
      </c>
      <c r="AO1362" s="19" t="str">
        <f t="shared" ca="1" si="543"/>
        <v>-</v>
      </c>
      <c r="AP1362" s="17" t="str">
        <f t="shared" ca="1" si="544"/>
        <v>-</v>
      </c>
      <c r="AQ1362" s="17" t="str">
        <f t="shared" ca="1" si="545"/>
        <v>-</v>
      </c>
      <c r="AR1362" s="66" t="str">
        <f t="shared" ca="1" si="546"/>
        <v>-</v>
      </c>
    </row>
    <row r="1363" spans="1:44" s="1" customFormat="1" ht="12" x14ac:dyDescent="0.35">
      <c r="A1363" s="84"/>
      <c r="B1363" s="40" t="str">
        <f t="shared" si="526"/>
        <v/>
      </c>
      <c r="C1363" s="41" t="str">
        <f t="shared" si="527"/>
        <v/>
      </c>
      <c r="D1363" s="28">
        <f>'I Disease Parameters'!$E$6/(1000*365)</f>
        <v>2.4383561643835616E-5</v>
      </c>
      <c r="E1363" s="28">
        <f>'I Disease Parameters'!$E$7/(1000*365)</f>
        <v>1.3698630136986302E-5</v>
      </c>
      <c r="F1363" s="27">
        <f>(1-'I Disease Parameters'!$E$8)/'I Disease Parameters'!$E$10</f>
        <v>0.16200000000000001</v>
      </c>
      <c r="G1363" s="27">
        <f>'I Disease Parameters'!$E$8/'I Disease Parameters'!$E$11</f>
        <v>3.7999999999999999E-2</v>
      </c>
      <c r="H1363" s="27">
        <f>1/'I Disease Parameters'!$E$12</f>
        <v>0.05</v>
      </c>
      <c r="I1363" s="27">
        <f>'I Disease Parameters'!$E$9/'I Disease Parameters'!$E$14</f>
        <v>0</v>
      </c>
      <c r="J1363" s="82">
        <f t="shared" si="547"/>
        <v>2.9622548171950012</v>
      </c>
      <c r="K1363" s="60">
        <f t="shared" si="548"/>
        <v>0.96147505943347544</v>
      </c>
      <c r="L1363" s="30">
        <f t="shared" si="549"/>
        <v>0.98499999999999999</v>
      </c>
      <c r="M1363" s="27">
        <f>J1363/'I Disease Parameters'!$E$12</f>
        <v>0.14811274085975007</v>
      </c>
      <c r="N1363" s="27">
        <f>K1363/'I Disease Parameters'!$E$13</f>
        <v>4.8073752971673774E-2</v>
      </c>
      <c r="O1363" s="27">
        <f>L1363/'I Disease Parameters'!$E$13</f>
        <v>4.9250000000000002E-2</v>
      </c>
      <c r="P1363" s="27">
        <f>(1-L1363)/'I Disease Parameters'!$E$13</f>
        <v>7.5000000000000067E-4</v>
      </c>
      <c r="Q1363" s="19" t="str">
        <f t="shared" si="528"/>
        <v/>
      </c>
      <c r="R1363" s="17" t="str">
        <f t="shared" si="529"/>
        <v/>
      </c>
      <c r="S1363" s="17" t="str">
        <f t="shared" si="530"/>
        <v/>
      </c>
      <c r="T1363" s="17" t="str">
        <f t="shared" si="531"/>
        <v/>
      </c>
      <c r="U1363" s="17" t="str">
        <f t="shared" si="532"/>
        <v/>
      </c>
      <c r="V1363" s="17" t="str">
        <f t="shared" si="533"/>
        <v/>
      </c>
      <c r="W1363" s="17" t="str">
        <f t="shared" si="534"/>
        <v/>
      </c>
      <c r="X1363" s="18" t="str">
        <f t="shared" si="525"/>
        <v/>
      </c>
      <c r="Y1363" s="17" t="str">
        <f t="shared" si="535"/>
        <v/>
      </c>
      <c r="Z1363" s="17" t="str">
        <f t="shared" si="536"/>
        <v/>
      </c>
      <c r="AA1363" s="17" t="str">
        <f t="shared" si="537"/>
        <v/>
      </c>
      <c r="AB1363" s="17" t="str">
        <f t="shared" si="538"/>
        <v/>
      </c>
      <c r="AC1363" s="17" t="str">
        <f t="shared" si="539"/>
        <v/>
      </c>
      <c r="AD1363" s="18" t="str">
        <f t="shared" si="540"/>
        <v/>
      </c>
      <c r="AE1363" s="19" t="str">
        <f>IF($B1363&gt;$C$1,"",p_2*$Q1362*($S1362/$W1362)+p_3*$Q1362*($T1362/$W1362))</f>
        <v/>
      </c>
      <c r="AF1363" s="17" t="str">
        <f>IF($B1363&gt;$C$1,"",p_4*$R1362)</f>
        <v/>
      </c>
      <c r="AG1363" s="17" t="str">
        <f>IF($B1363&gt;$C$1,"",p_5*$R1362)</f>
        <v/>
      </c>
      <c r="AH1363" s="18" t="str">
        <f t="shared" si="541"/>
        <v/>
      </c>
      <c r="AI1363" s="72"/>
      <c r="AJ1363" s="73"/>
      <c r="AK1363" s="73"/>
      <c r="AL1363" s="72"/>
      <c r="AM1363" s="73"/>
      <c r="AN1363" s="73">
        <f t="shared" si="542"/>
        <v>518</v>
      </c>
      <c r="AO1363" s="19" t="str">
        <f t="shared" ca="1" si="543"/>
        <v>-</v>
      </c>
      <c r="AP1363" s="17" t="str">
        <f t="shared" ca="1" si="544"/>
        <v>-</v>
      </c>
      <c r="AQ1363" s="17" t="str">
        <f t="shared" ca="1" si="545"/>
        <v>-</v>
      </c>
      <c r="AR1363" s="66" t="str">
        <f t="shared" ca="1" si="546"/>
        <v>-</v>
      </c>
    </row>
    <row r="1364" spans="1:44" s="1" customFormat="1" ht="12" x14ac:dyDescent="0.35">
      <c r="A1364" s="84"/>
      <c r="B1364" s="40" t="str">
        <f t="shared" si="526"/>
        <v/>
      </c>
      <c r="C1364" s="41" t="str">
        <f t="shared" si="527"/>
        <v/>
      </c>
      <c r="D1364" s="28">
        <f>'I Disease Parameters'!$E$6/(1000*365)</f>
        <v>2.4383561643835616E-5</v>
      </c>
      <c r="E1364" s="28">
        <f>'I Disease Parameters'!$E$7/(1000*365)</f>
        <v>1.3698630136986302E-5</v>
      </c>
      <c r="F1364" s="27">
        <f>(1-'I Disease Parameters'!$E$8)/'I Disease Parameters'!$E$10</f>
        <v>0.16200000000000001</v>
      </c>
      <c r="G1364" s="27">
        <f>'I Disease Parameters'!$E$8/'I Disease Parameters'!$E$11</f>
        <v>3.7999999999999999E-2</v>
      </c>
      <c r="H1364" s="27">
        <f>1/'I Disease Parameters'!$E$12</f>
        <v>0.05</v>
      </c>
      <c r="I1364" s="27">
        <f>'I Disease Parameters'!$E$9/'I Disease Parameters'!$E$14</f>
        <v>0</v>
      </c>
      <c r="J1364" s="82">
        <f t="shared" si="547"/>
        <v>2.9622548171950012</v>
      </c>
      <c r="K1364" s="60">
        <f t="shared" si="548"/>
        <v>0.96147505943347544</v>
      </c>
      <c r="L1364" s="30">
        <f t="shared" si="549"/>
        <v>0.98499999999999999</v>
      </c>
      <c r="M1364" s="27">
        <f>J1364/'I Disease Parameters'!$E$12</f>
        <v>0.14811274085975007</v>
      </c>
      <c r="N1364" s="27">
        <f>K1364/'I Disease Parameters'!$E$13</f>
        <v>4.8073752971673774E-2</v>
      </c>
      <c r="O1364" s="27">
        <f>L1364/'I Disease Parameters'!$E$13</f>
        <v>4.9250000000000002E-2</v>
      </c>
      <c r="P1364" s="27">
        <f>(1-L1364)/'I Disease Parameters'!$E$13</f>
        <v>7.5000000000000067E-4</v>
      </c>
      <c r="Q1364" s="19" t="str">
        <f t="shared" si="528"/>
        <v/>
      </c>
      <c r="R1364" s="17" t="str">
        <f t="shared" si="529"/>
        <v/>
      </c>
      <c r="S1364" s="17" t="str">
        <f t="shared" si="530"/>
        <v/>
      </c>
      <c r="T1364" s="17" t="str">
        <f t="shared" si="531"/>
        <v/>
      </c>
      <c r="U1364" s="17" t="str">
        <f t="shared" si="532"/>
        <v/>
      </c>
      <c r="V1364" s="17" t="str">
        <f t="shared" si="533"/>
        <v/>
      </c>
      <c r="W1364" s="17" t="str">
        <f t="shared" si="534"/>
        <v/>
      </c>
      <c r="X1364" s="18" t="str">
        <f t="shared" si="525"/>
        <v/>
      </c>
      <c r="Y1364" s="17" t="str">
        <f t="shared" si="535"/>
        <v/>
      </c>
      <c r="Z1364" s="17" t="str">
        <f t="shared" si="536"/>
        <v/>
      </c>
      <c r="AA1364" s="17" t="str">
        <f t="shared" si="537"/>
        <v/>
      </c>
      <c r="AB1364" s="17" t="str">
        <f t="shared" si="538"/>
        <v/>
      </c>
      <c r="AC1364" s="17" t="str">
        <f t="shared" si="539"/>
        <v/>
      </c>
      <c r="AD1364" s="18" t="str">
        <f t="shared" si="540"/>
        <v/>
      </c>
      <c r="AE1364" s="19" t="str">
        <f>IF($B1364&gt;$C$1,"",p_2*$Q1363*($S1363/$W1363)+p_3*$Q1363*($T1363/$W1363))</f>
        <v/>
      </c>
      <c r="AF1364" s="17" t="str">
        <f>IF($B1364&gt;$C$1,"",p_4*$R1363)</f>
        <v/>
      </c>
      <c r="AG1364" s="17" t="str">
        <f>IF($B1364&gt;$C$1,"",p_5*$R1363)</f>
        <v/>
      </c>
      <c r="AH1364" s="18" t="str">
        <f t="shared" si="541"/>
        <v/>
      </c>
      <c r="AI1364" s="72"/>
      <c r="AJ1364" s="73"/>
      <c r="AK1364" s="73"/>
      <c r="AL1364" s="72"/>
      <c r="AM1364" s="73"/>
      <c r="AN1364" s="73">
        <f t="shared" si="542"/>
        <v>518</v>
      </c>
      <c r="AO1364" s="19" t="str">
        <f t="shared" ca="1" si="543"/>
        <v>-</v>
      </c>
      <c r="AP1364" s="17" t="str">
        <f t="shared" ca="1" si="544"/>
        <v>-</v>
      </c>
      <c r="AQ1364" s="17" t="str">
        <f t="shared" ca="1" si="545"/>
        <v>-</v>
      </c>
      <c r="AR1364" s="66" t="str">
        <f t="shared" ca="1" si="546"/>
        <v>-</v>
      </c>
    </row>
    <row r="1365" spans="1:44" s="1" customFormat="1" ht="12" x14ac:dyDescent="0.35">
      <c r="A1365" s="84"/>
      <c r="B1365" s="40" t="str">
        <f t="shared" si="526"/>
        <v/>
      </c>
      <c r="C1365" s="41" t="str">
        <f t="shared" si="527"/>
        <v/>
      </c>
      <c r="D1365" s="28">
        <f>'I Disease Parameters'!$E$6/(1000*365)</f>
        <v>2.4383561643835616E-5</v>
      </c>
      <c r="E1365" s="28">
        <f>'I Disease Parameters'!$E$7/(1000*365)</f>
        <v>1.3698630136986302E-5</v>
      </c>
      <c r="F1365" s="27">
        <f>(1-'I Disease Parameters'!$E$8)/'I Disease Parameters'!$E$10</f>
        <v>0.16200000000000001</v>
      </c>
      <c r="G1365" s="27">
        <f>'I Disease Parameters'!$E$8/'I Disease Parameters'!$E$11</f>
        <v>3.7999999999999999E-2</v>
      </c>
      <c r="H1365" s="27">
        <f>1/'I Disease Parameters'!$E$12</f>
        <v>0.05</v>
      </c>
      <c r="I1365" s="27">
        <f>'I Disease Parameters'!$E$9/'I Disease Parameters'!$E$14</f>
        <v>0</v>
      </c>
      <c r="J1365" s="82">
        <f t="shared" si="547"/>
        <v>2.9622548171950012</v>
      </c>
      <c r="K1365" s="60">
        <f t="shared" si="548"/>
        <v>0.96147505943347544</v>
      </c>
      <c r="L1365" s="30">
        <f t="shared" si="549"/>
        <v>0.98499999999999999</v>
      </c>
      <c r="M1365" s="27">
        <f>J1365/'I Disease Parameters'!$E$12</f>
        <v>0.14811274085975007</v>
      </c>
      <c r="N1365" s="27">
        <f>K1365/'I Disease Parameters'!$E$13</f>
        <v>4.8073752971673774E-2</v>
      </c>
      <c r="O1365" s="27">
        <f>L1365/'I Disease Parameters'!$E$13</f>
        <v>4.9250000000000002E-2</v>
      </c>
      <c r="P1365" s="27">
        <f>(1-L1365)/'I Disease Parameters'!$E$13</f>
        <v>7.5000000000000067E-4</v>
      </c>
      <c r="Q1365" s="19" t="str">
        <f t="shared" si="528"/>
        <v/>
      </c>
      <c r="R1365" s="17" t="str">
        <f t="shared" si="529"/>
        <v/>
      </c>
      <c r="S1365" s="17" t="str">
        <f t="shared" si="530"/>
        <v/>
      </c>
      <c r="T1365" s="17" t="str">
        <f t="shared" si="531"/>
        <v/>
      </c>
      <c r="U1365" s="17" t="str">
        <f t="shared" si="532"/>
        <v/>
      </c>
      <c r="V1365" s="17" t="str">
        <f t="shared" si="533"/>
        <v/>
      </c>
      <c r="W1365" s="17" t="str">
        <f t="shared" si="534"/>
        <v/>
      </c>
      <c r="X1365" s="18" t="str">
        <f t="shared" si="525"/>
        <v/>
      </c>
      <c r="Y1365" s="17" t="str">
        <f t="shared" si="535"/>
        <v/>
      </c>
      <c r="Z1365" s="17" t="str">
        <f t="shared" si="536"/>
        <v/>
      </c>
      <c r="AA1365" s="17" t="str">
        <f t="shared" si="537"/>
        <v/>
      </c>
      <c r="AB1365" s="17" t="str">
        <f t="shared" si="538"/>
        <v/>
      </c>
      <c r="AC1365" s="17" t="str">
        <f t="shared" si="539"/>
        <v/>
      </c>
      <c r="AD1365" s="18" t="str">
        <f t="shared" si="540"/>
        <v/>
      </c>
      <c r="AE1365" s="19" t="str">
        <f>IF($B1365&gt;$C$1,"",p_2*$Q1364*($S1364/$W1364)+p_3*$Q1364*($T1364/$W1364))</f>
        <v/>
      </c>
      <c r="AF1365" s="17" t="str">
        <f>IF($B1365&gt;$C$1,"",p_4*$R1364)</f>
        <v/>
      </c>
      <c r="AG1365" s="17" t="str">
        <f>IF($B1365&gt;$C$1,"",p_5*$R1364)</f>
        <v/>
      </c>
      <c r="AH1365" s="18" t="str">
        <f t="shared" si="541"/>
        <v/>
      </c>
      <c r="AI1365" s="72"/>
      <c r="AJ1365" s="73"/>
      <c r="AK1365" s="73"/>
      <c r="AL1365" s="72"/>
      <c r="AM1365" s="73"/>
      <c r="AN1365" s="73">
        <f t="shared" si="542"/>
        <v>518</v>
      </c>
      <c r="AO1365" s="19" t="str">
        <f t="shared" ca="1" si="543"/>
        <v>-</v>
      </c>
      <c r="AP1365" s="17" t="str">
        <f t="shared" ca="1" si="544"/>
        <v>-</v>
      </c>
      <c r="AQ1365" s="17" t="str">
        <f t="shared" ca="1" si="545"/>
        <v>-</v>
      </c>
      <c r="AR1365" s="66" t="str">
        <f t="shared" ca="1" si="546"/>
        <v>-</v>
      </c>
    </row>
    <row r="1366" spans="1:44" s="1" customFormat="1" ht="12" x14ac:dyDescent="0.35">
      <c r="A1366" s="84"/>
      <c r="B1366" s="40" t="str">
        <f t="shared" si="526"/>
        <v/>
      </c>
      <c r="C1366" s="41" t="str">
        <f t="shared" si="527"/>
        <v/>
      </c>
      <c r="D1366" s="28">
        <f>'I Disease Parameters'!$E$6/(1000*365)</f>
        <v>2.4383561643835616E-5</v>
      </c>
      <c r="E1366" s="28">
        <f>'I Disease Parameters'!$E$7/(1000*365)</f>
        <v>1.3698630136986302E-5</v>
      </c>
      <c r="F1366" s="27">
        <f>(1-'I Disease Parameters'!$E$8)/'I Disease Parameters'!$E$10</f>
        <v>0.16200000000000001</v>
      </c>
      <c r="G1366" s="27">
        <f>'I Disease Parameters'!$E$8/'I Disease Parameters'!$E$11</f>
        <v>3.7999999999999999E-2</v>
      </c>
      <c r="H1366" s="27">
        <f>1/'I Disease Parameters'!$E$12</f>
        <v>0.05</v>
      </c>
      <c r="I1366" s="27">
        <f>'I Disease Parameters'!$E$9/'I Disease Parameters'!$E$14</f>
        <v>0</v>
      </c>
      <c r="J1366" s="82">
        <f t="shared" si="547"/>
        <v>2.9622548171950012</v>
      </c>
      <c r="K1366" s="60">
        <f t="shared" si="548"/>
        <v>0.96147505943347544</v>
      </c>
      <c r="L1366" s="30">
        <f t="shared" si="549"/>
        <v>0.98499999999999999</v>
      </c>
      <c r="M1366" s="27">
        <f>J1366/'I Disease Parameters'!$E$12</f>
        <v>0.14811274085975007</v>
      </c>
      <c r="N1366" s="27">
        <f>K1366/'I Disease Parameters'!$E$13</f>
        <v>4.8073752971673774E-2</v>
      </c>
      <c r="O1366" s="27">
        <f>L1366/'I Disease Parameters'!$E$13</f>
        <v>4.9250000000000002E-2</v>
      </c>
      <c r="P1366" s="27">
        <f>(1-L1366)/'I Disease Parameters'!$E$13</f>
        <v>7.5000000000000067E-4</v>
      </c>
      <c r="Q1366" s="19" t="str">
        <f t="shared" si="528"/>
        <v/>
      </c>
      <c r="R1366" s="17" t="str">
        <f t="shared" si="529"/>
        <v/>
      </c>
      <c r="S1366" s="17" t="str">
        <f t="shared" si="530"/>
        <v/>
      </c>
      <c r="T1366" s="17" t="str">
        <f t="shared" si="531"/>
        <v/>
      </c>
      <c r="U1366" s="17" t="str">
        <f t="shared" si="532"/>
        <v/>
      </c>
      <c r="V1366" s="17" t="str">
        <f t="shared" si="533"/>
        <v/>
      </c>
      <c r="W1366" s="17" t="str">
        <f t="shared" si="534"/>
        <v/>
      </c>
      <c r="X1366" s="18" t="str">
        <f t="shared" si="525"/>
        <v/>
      </c>
      <c r="Y1366" s="17" t="str">
        <f t="shared" si="535"/>
        <v/>
      </c>
      <c r="Z1366" s="17" t="str">
        <f t="shared" si="536"/>
        <v/>
      </c>
      <c r="AA1366" s="17" t="str">
        <f t="shared" si="537"/>
        <v/>
      </c>
      <c r="AB1366" s="17" t="str">
        <f t="shared" si="538"/>
        <v/>
      </c>
      <c r="AC1366" s="17" t="str">
        <f t="shared" si="539"/>
        <v/>
      </c>
      <c r="AD1366" s="18" t="str">
        <f t="shared" si="540"/>
        <v/>
      </c>
      <c r="AE1366" s="19" t="str">
        <f>IF($B1366&gt;$C$1,"",p_2*$Q1365*($S1365/$W1365)+p_3*$Q1365*($T1365/$W1365))</f>
        <v/>
      </c>
      <c r="AF1366" s="17" t="str">
        <f>IF($B1366&gt;$C$1,"",p_4*$R1365)</f>
        <v/>
      </c>
      <c r="AG1366" s="17" t="str">
        <f>IF($B1366&gt;$C$1,"",p_5*$R1365)</f>
        <v/>
      </c>
      <c r="AH1366" s="18" t="str">
        <f t="shared" si="541"/>
        <v/>
      </c>
      <c r="AI1366" s="72"/>
      <c r="AJ1366" s="73"/>
      <c r="AK1366" s="73"/>
      <c r="AL1366" s="72"/>
      <c r="AM1366" s="73"/>
      <c r="AN1366" s="73">
        <f t="shared" si="542"/>
        <v>518</v>
      </c>
      <c r="AO1366" s="19" t="str">
        <f t="shared" ca="1" si="543"/>
        <v>-</v>
      </c>
      <c r="AP1366" s="17" t="str">
        <f t="shared" ca="1" si="544"/>
        <v>-</v>
      </c>
      <c r="AQ1366" s="17" t="str">
        <f t="shared" ca="1" si="545"/>
        <v>-</v>
      </c>
      <c r="AR1366" s="66" t="str">
        <f t="shared" ca="1" si="546"/>
        <v>-</v>
      </c>
    </row>
    <row r="1367" spans="1:44" s="1" customFormat="1" ht="12" x14ac:dyDescent="0.35">
      <c r="A1367" s="84"/>
      <c r="B1367" s="40" t="str">
        <f t="shared" si="526"/>
        <v/>
      </c>
      <c r="C1367" s="41" t="str">
        <f t="shared" si="527"/>
        <v/>
      </c>
      <c r="D1367" s="28">
        <f>'I Disease Parameters'!$E$6/(1000*365)</f>
        <v>2.4383561643835616E-5</v>
      </c>
      <c r="E1367" s="28">
        <f>'I Disease Parameters'!$E$7/(1000*365)</f>
        <v>1.3698630136986302E-5</v>
      </c>
      <c r="F1367" s="27">
        <f>(1-'I Disease Parameters'!$E$8)/'I Disease Parameters'!$E$10</f>
        <v>0.16200000000000001</v>
      </c>
      <c r="G1367" s="27">
        <f>'I Disease Parameters'!$E$8/'I Disease Parameters'!$E$11</f>
        <v>3.7999999999999999E-2</v>
      </c>
      <c r="H1367" s="27">
        <f>1/'I Disease Parameters'!$E$12</f>
        <v>0.05</v>
      </c>
      <c r="I1367" s="27">
        <f>'I Disease Parameters'!$E$9/'I Disease Parameters'!$E$14</f>
        <v>0</v>
      </c>
      <c r="J1367" s="82">
        <f t="shared" si="547"/>
        <v>2.9622548171950012</v>
      </c>
      <c r="K1367" s="60">
        <f t="shared" si="548"/>
        <v>0.96147505943347544</v>
      </c>
      <c r="L1367" s="30">
        <f t="shared" si="549"/>
        <v>0.98499999999999999</v>
      </c>
      <c r="M1367" s="27">
        <f>J1367/'I Disease Parameters'!$E$12</f>
        <v>0.14811274085975007</v>
      </c>
      <c r="N1367" s="27">
        <f>K1367/'I Disease Parameters'!$E$13</f>
        <v>4.8073752971673774E-2</v>
      </c>
      <c r="O1367" s="27">
        <f>L1367/'I Disease Parameters'!$E$13</f>
        <v>4.9250000000000002E-2</v>
      </c>
      <c r="P1367" s="27">
        <f>(1-L1367)/'I Disease Parameters'!$E$13</f>
        <v>7.5000000000000067E-4</v>
      </c>
      <c r="Q1367" s="19" t="str">
        <f t="shared" si="528"/>
        <v/>
      </c>
      <c r="R1367" s="17" t="str">
        <f t="shared" si="529"/>
        <v/>
      </c>
      <c r="S1367" s="17" t="str">
        <f t="shared" si="530"/>
        <v/>
      </c>
      <c r="T1367" s="17" t="str">
        <f t="shared" si="531"/>
        <v/>
      </c>
      <c r="U1367" s="17" t="str">
        <f t="shared" si="532"/>
        <v/>
      </c>
      <c r="V1367" s="17" t="str">
        <f t="shared" si="533"/>
        <v/>
      </c>
      <c r="W1367" s="17" t="str">
        <f t="shared" si="534"/>
        <v/>
      </c>
      <c r="X1367" s="18" t="str">
        <f t="shared" si="525"/>
        <v/>
      </c>
      <c r="Y1367" s="17" t="str">
        <f t="shared" si="535"/>
        <v/>
      </c>
      <c r="Z1367" s="17" t="str">
        <f t="shared" si="536"/>
        <v/>
      </c>
      <c r="AA1367" s="17" t="str">
        <f t="shared" si="537"/>
        <v/>
      </c>
      <c r="AB1367" s="17" t="str">
        <f t="shared" si="538"/>
        <v/>
      </c>
      <c r="AC1367" s="17" t="str">
        <f t="shared" si="539"/>
        <v/>
      </c>
      <c r="AD1367" s="18" t="str">
        <f t="shared" si="540"/>
        <v/>
      </c>
      <c r="AE1367" s="19" t="str">
        <f>IF($B1367&gt;$C$1,"",p_2*$Q1366*($S1366/$W1366)+p_3*$Q1366*($T1366/$W1366))</f>
        <v/>
      </c>
      <c r="AF1367" s="17" t="str">
        <f>IF($B1367&gt;$C$1,"",p_4*$R1366)</f>
        <v/>
      </c>
      <c r="AG1367" s="17" t="str">
        <f>IF($B1367&gt;$C$1,"",p_5*$R1366)</f>
        <v/>
      </c>
      <c r="AH1367" s="18" t="str">
        <f t="shared" si="541"/>
        <v/>
      </c>
      <c r="AI1367" s="72"/>
      <c r="AJ1367" s="73"/>
      <c r="AK1367" s="73"/>
      <c r="AL1367" s="72"/>
      <c r="AM1367" s="73"/>
      <c r="AN1367" s="73">
        <f t="shared" si="542"/>
        <v>518</v>
      </c>
      <c r="AO1367" s="19" t="str">
        <f t="shared" ca="1" si="543"/>
        <v>-</v>
      </c>
      <c r="AP1367" s="17" t="str">
        <f t="shared" ca="1" si="544"/>
        <v>-</v>
      </c>
      <c r="AQ1367" s="17" t="str">
        <f t="shared" ca="1" si="545"/>
        <v>-</v>
      </c>
      <c r="AR1367" s="66" t="str">
        <f t="shared" ca="1" si="546"/>
        <v>-</v>
      </c>
    </row>
    <row r="1368" spans="1:44" s="1" customFormat="1" ht="12" x14ac:dyDescent="0.35">
      <c r="A1368" s="84"/>
      <c r="B1368" s="40" t="str">
        <f t="shared" si="526"/>
        <v/>
      </c>
      <c r="C1368" s="41" t="str">
        <f t="shared" si="527"/>
        <v/>
      </c>
      <c r="D1368" s="28">
        <f>'I Disease Parameters'!$E$6/(1000*365)</f>
        <v>2.4383561643835616E-5</v>
      </c>
      <c r="E1368" s="28">
        <f>'I Disease Parameters'!$E$7/(1000*365)</f>
        <v>1.3698630136986302E-5</v>
      </c>
      <c r="F1368" s="27">
        <f>(1-'I Disease Parameters'!$E$8)/'I Disease Parameters'!$E$10</f>
        <v>0.16200000000000001</v>
      </c>
      <c r="G1368" s="27">
        <f>'I Disease Parameters'!$E$8/'I Disease Parameters'!$E$11</f>
        <v>3.7999999999999999E-2</v>
      </c>
      <c r="H1368" s="27">
        <f>1/'I Disease Parameters'!$E$12</f>
        <v>0.05</v>
      </c>
      <c r="I1368" s="27">
        <f>'I Disease Parameters'!$E$9/'I Disease Parameters'!$E$14</f>
        <v>0</v>
      </c>
      <c r="J1368" s="82">
        <f t="shared" si="547"/>
        <v>2.9622548171950012</v>
      </c>
      <c r="K1368" s="60">
        <f t="shared" si="548"/>
        <v>0.96147505943347544</v>
      </c>
      <c r="L1368" s="30">
        <f t="shared" si="549"/>
        <v>0.98499999999999999</v>
      </c>
      <c r="M1368" s="27">
        <f>J1368/'I Disease Parameters'!$E$12</f>
        <v>0.14811274085975007</v>
      </c>
      <c r="N1368" s="27">
        <f>K1368/'I Disease Parameters'!$E$13</f>
        <v>4.8073752971673774E-2</v>
      </c>
      <c r="O1368" s="27">
        <f>L1368/'I Disease Parameters'!$E$13</f>
        <v>4.9250000000000002E-2</v>
      </c>
      <c r="P1368" s="27">
        <f>(1-L1368)/'I Disease Parameters'!$E$13</f>
        <v>7.5000000000000067E-4</v>
      </c>
      <c r="Q1368" s="19" t="str">
        <f t="shared" si="528"/>
        <v/>
      </c>
      <c r="R1368" s="17" t="str">
        <f t="shared" si="529"/>
        <v/>
      </c>
      <c r="S1368" s="17" t="str">
        <f t="shared" si="530"/>
        <v/>
      </c>
      <c r="T1368" s="17" t="str">
        <f t="shared" si="531"/>
        <v/>
      </c>
      <c r="U1368" s="17" t="str">
        <f t="shared" si="532"/>
        <v/>
      </c>
      <c r="V1368" s="17" t="str">
        <f t="shared" si="533"/>
        <v/>
      </c>
      <c r="W1368" s="17" t="str">
        <f t="shared" si="534"/>
        <v/>
      </c>
      <c r="X1368" s="18" t="str">
        <f t="shared" si="525"/>
        <v/>
      </c>
      <c r="Y1368" s="17" t="str">
        <f t="shared" si="535"/>
        <v/>
      </c>
      <c r="Z1368" s="17" t="str">
        <f t="shared" si="536"/>
        <v/>
      </c>
      <c r="AA1368" s="17" t="str">
        <f t="shared" si="537"/>
        <v/>
      </c>
      <c r="AB1368" s="17" t="str">
        <f t="shared" si="538"/>
        <v/>
      </c>
      <c r="AC1368" s="17" t="str">
        <f t="shared" si="539"/>
        <v/>
      </c>
      <c r="AD1368" s="18" t="str">
        <f t="shared" si="540"/>
        <v/>
      </c>
      <c r="AE1368" s="19" t="str">
        <f>IF($B1368&gt;$C$1,"",p_2*$Q1367*($S1367/$W1367)+p_3*$Q1367*($T1367/$W1367))</f>
        <v/>
      </c>
      <c r="AF1368" s="17" t="str">
        <f>IF($B1368&gt;$C$1,"",p_4*$R1367)</f>
        <v/>
      </c>
      <c r="AG1368" s="17" t="str">
        <f>IF($B1368&gt;$C$1,"",p_5*$R1367)</f>
        <v/>
      </c>
      <c r="AH1368" s="18" t="str">
        <f t="shared" si="541"/>
        <v/>
      </c>
      <c r="AI1368" s="72"/>
      <c r="AJ1368" s="73"/>
      <c r="AK1368" s="73"/>
      <c r="AL1368" s="72"/>
      <c r="AM1368" s="73"/>
      <c r="AN1368" s="73">
        <f t="shared" si="542"/>
        <v>518</v>
      </c>
      <c r="AO1368" s="19" t="str">
        <f t="shared" ca="1" si="543"/>
        <v>-</v>
      </c>
      <c r="AP1368" s="17" t="str">
        <f t="shared" ca="1" si="544"/>
        <v>-</v>
      </c>
      <c r="AQ1368" s="17" t="str">
        <f t="shared" ca="1" si="545"/>
        <v>-</v>
      </c>
      <c r="AR1368" s="66" t="str">
        <f t="shared" ca="1" si="546"/>
        <v>-</v>
      </c>
    </row>
    <row r="1369" spans="1:44" s="1" customFormat="1" ht="12" x14ac:dyDescent="0.35">
      <c r="A1369" s="84"/>
      <c r="B1369" s="40" t="str">
        <f t="shared" si="526"/>
        <v/>
      </c>
      <c r="C1369" s="41" t="str">
        <f t="shared" si="527"/>
        <v/>
      </c>
      <c r="D1369" s="28">
        <f>'I Disease Parameters'!$E$6/(1000*365)</f>
        <v>2.4383561643835616E-5</v>
      </c>
      <c r="E1369" s="28">
        <f>'I Disease Parameters'!$E$7/(1000*365)</f>
        <v>1.3698630136986302E-5</v>
      </c>
      <c r="F1369" s="27">
        <f>(1-'I Disease Parameters'!$E$8)/'I Disease Parameters'!$E$10</f>
        <v>0.16200000000000001</v>
      </c>
      <c r="G1369" s="27">
        <f>'I Disease Parameters'!$E$8/'I Disease Parameters'!$E$11</f>
        <v>3.7999999999999999E-2</v>
      </c>
      <c r="H1369" s="27">
        <f>1/'I Disease Parameters'!$E$12</f>
        <v>0.05</v>
      </c>
      <c r="I1369" s="27">
        <f>'I Disease Parameters'!$E$9/'I Disease Parameters'!$E$14</f>
        <v>0</v>
      </c>
      <c r="J1369" s="82">
        <f t="shared" si="547"/>
        <v>2.9622548171950012</v>
      </c>
      <c r="K1369" s="60">
        <f t="shared" si="548"/>
        <v>0.96147505943347544</v>
      </c>
      <c r="L1369" s="30">
        <f t="shared" si="549"/>
        <v>0.98499999999999999</v>
      </c>
      <c r="M1369" s="27">
        <f>J1369/'I Disease Parameters'!$E$12</f>
        <v>0.14811274085975007</v>
      </c>
      <c r="N1369" s="27">
        <f>K1369/'I Disease Parameters'!$E$13</f>
        <v>4.8073752971673774E-2</v>
      </c>
      <c r="O1369" s="27">
        <f>L1369/'I Disease Parameters'!$E$13</f>
        <v>4.9250000000000002E-2</v>
      </c>
      <c r="P1369" s="27">
        <f>(1-L1369)/'I Disease Parameters'!$E$13</f>
        <v>7.5000000000000067E-4</v>
      </c>
      <c r="Q1369" s="19" t="str">
        <f t="shared" si="528"/>
        <v/>
      </c>
      <c r="R1369" s="17" t="str">
        <f t="shared" si="529"/>
        <v/>
      </c>
      <c r="S1369" s="17" t="str">
        <f t="shared" si="530"/>
        <v/>
      </c>
      <c r="T1369" s="17" t="str">
        <f t="shared" si="531"/>
        <v/>
      </c>
      <c r="U1369" s="17" t="str">
        <f t="shared" si="532"/>
        <v/>
      </c>
      <c r="V1369" s="17" t="str">
        <f t="shared" si="533"/>
        <v/>
      </c>
      <c r="W1369" s="17" t="str">
        <f t="shared" si="534"/>
        <v/>
      </c>
      <c r="X1369" s="18" t="str">
        <f t="shared" si="525"/>
        <v/>
      </c>
      <c r="Y1369" s="17" t="str">
        <f t="shared" si="535"/>
        <v/>
      </c>
      <c r="Z1369" s="17" t="str">
        <f t="shared" si="536"/>
        <v/>
      </c>
      <c r="AA1369" s="17" t="str">
        <f t="shared" si="537"/>
        <v/>
      </c>
      <c r="AB1369" s="17" t="str">
        <f t="shared" si="538"/>
        <v/>
      </c>
      <c r="AC1369" s="17" t="str">
        <f t="shared" si="539"/>
        <v/>
      </c>
      <c r="AD1369" s="18" t="str">
        <f t="shared" si="540"/>
        <v/>
      </c>
      <c r="AE1369" s="19" t="str">
        <f>IF($B1369&gt;$C$1,"",p_2*$Q1368*($S1368/$W1368)+p_3*$Q1368*($T1368/$W1368))</f>
        <v/>
      </c>
      <c r="AF1369" s="17" t="str">
        <f>IF($B1369&gt;$C$1,"",p_4*$R1368)</f>
        <v/>
      </c>
      <c r="AG1369" s="17" t="str">
        <f>IF($B1369&gt;$C$1,"",p_5*$R1368)</f>
        <v/>
      </c>
      <c r="AH1369" s="18" t="str">
        <f t="shared" si="541"/>
        <v/>
      </c>
      <c r="AI1369" s="72"/>
      <c r="AJ1369" s="73"/>
      <c r="AK1369" s="73"/>
      <c r="AL1369" s="72"/>
      <c r="AM1369" s="73"/>
      <c r="AN1369" s="73">
        <f t="shared" si="542"/>
        <v>518</v>
      </c>
      <c r="AO1369" s="19" t="str">
        <f t="shared" ca="1" si="543"/>
        <v>-</v>
      </c>
      <c r="AP1369" s="17" t="str">
        <f t="shared" ca="1" si="544"/>
        <v>-</v>
      </c>
      <c r="AQ1369" s="17" t="str">
        <f t="shared" ca="1" si="545"/>
        <v>-</v>
      </c>
      <c r="AR1369" s="66" t="str">
        <f t="shared" ca="1" si="546"/>
        <v>-</v>
      </c>
    </row>
    <row r="1370" spans="1:44" s="1" customFormat="1" ht="12" x14ac:dyDescent="0.35">
      <c r="A1370" s="84"/>
      <c r="B1370" s="40" t="str">
        <f t="shared" si="526"/>
        <v/>
      </c>
      <c r="C1370" s="41" t="str">
        <f t="shared" si="527"/>
        <v/>
      </c>
      <c r="D1370" s="28">
        <f>'I Disease Parameters'!$E$6/(1000*365)</f>
        <v>2.4383561643835616E-5</v>
      </c>
      <c r="E1370" s="28">
        <f>'I Disease Parameters'!$E$7/(1000*365)</f>
        <v>1.3698630136986302E-5</v>
      </c>
      <c r="F1370" s="27">
        <f>(1-'I Disease Parameters'!$E$8)/'I Disease Parameters'!$E$10</f>
        <v>0.16200000000000001</v>
      </c>
      <c r="G1370" s="27">
        <f>'I Disease Parameters'!$E$8/'I Disease Parameters'!$E$11</f>
        <v>3.7999999999999999E-2</v>
      </c>
      <c r="H1370" s="27">
        <f>1/'I Disease Parameters'!$E$12</f>
        <v>0.05</v>
      </c>
      <c r="I1370" s="27">
        <f>'I Disease Parameters'!$E$9/'I Disease Parameters'!$E$14</f>
        <v>0</v>
      </c>
      <c r="J1370" s="82">
        <f t="shared" si="547"/>
        <v>2.9622548171950012</v>
      </c>
      <c r="K1370" s="60">
        <f t="shared" si="548"/>
        <v>0.96147505943347544</v>
      </c>
      <c r="L1370" s="30">
        <f t="shared" si="549"/>
        <v>0.98499999999999999</v>
      </c>
      <c r="M1370" s="27">
        <f>J1370/'I Disease Parameters'!$E$12</f>
        <v>0.14811274085975007</v>
      </c>
      <c r="N1370" s="27">
        <f>K1370/'I Disease Parameters'!$E$13</f>
        <v>4.8073752971673774E-2</v>
      </c>
      <c r="O1370" s="27">
        <f>L1370/'I Disease Parameters'!$E$13</f>
        <v>4.9250000000000002E-2</v>
      </c>
      <c r="P1370" s="27">
        <f>(1-L1370)/'I Disease Parameters'!$E$13</f>
        <v>7.5000000000000067E-4</v>
      </c>
      <c r="Q1370" s="19" t="str">
        <f t="shared" si="528"/>
        <v/>
      </c>
      <c r="R1370" s="17" t="str">
        <f t="shared" si="529"/>
        <v/>
      </c>
      <c r="S1370" s="17" t="str">
        <f t="shared" si="530"/>
        <v/>
      </c>
      <c r="T1370" s="17" t="str">
        <f t="shared" si="531"/>
        <v/>
      </c>
      <c r="U1370" s="17" t="str">
        <f t="shared" si="532"/>
        <v/>
      </c>
      <c r="V1370" s="17" t="str">
        <f t="shared" si="533"/>
        <v/>
      </c>
      <c r="W1370" s="17" t="str">
        <f t="shared" si="534"/>
        <v/>
      </c>
      <c r="X1370" s="18" t="str">
        <f t="shared" si="525"/>
        <v/>
      </c>
      <c r="Y1370" s="17" t="str">
        <f t="shared" si="535"/>
        <v/>
      </c>
      <c r="Z1370" s="17" t="str">
        <f t="shared" si="536"/>
        <v/>
      </c>
      <c r="AA1370" s="17" t="str">
        <f t="shared" si="537"/>
        <v/>
      </c>
      <c r="AB1370" s="17" t="str">
        <f t="shared" si="538"/>
        <v/>
      </c>
      <c r="AC1370" s="17" t="str">
        <f t="shared" si="539"/>
        <v/>
      </c>
      <c r="AD1370" s="18" t="str">
        <f t="shared" si="540"/>
        <v/>
      </c>
      <c r="AE1370" s="19" t="str">
        <f>IF($B1370&gt;$C$1,"",p_2*$Q1369*($S1369/$W1369)+p_3*$Q1369*($T1369/$W1369))</f>
        <v/>
      </c>
      <c r="AF1370" s="17" t="str">
        <f>IF($B1370&gt;$C$1,"",p_4*$R1369)</f>
        <v/>
      </c>
      <c r="AG1370" s="17" t="str">
        <f>IF($B1370&gt;$C$1,"",p_5*$R1369)</f>
        <v/>
      </c>
      <c r="AH1370" s="18" t="str">
        <f t="shared" si="541"/>
        <v/>
      </c>
      <c r="AI1370" s="72"/>
      <c r="AJ1370" s="73"/>
      <c r="AK1370" s="73"/>
      <c r="AL1370" s="72"/>
      <c r="AM1370" s="73"/>
      <c r="AN1370" s="73">
        <f t="shared" si="542"/>
        <v>518</v>
      </c>
      <c r="AO1370" s="19" t="str">
        <f t="shared" ca="1" si="543"/>
        <v>-</v>
      </c>
      <c r="AP1370" s="17" t="str">
        <f t="shared" ca="1" si="544"/>
        <v>-</v>
      </c>
      <c r="AQ1370" s="17" t="str">
        <f t="shared" ca="1" si="545"/>
        <v>-</v>
      </c>
      <c r="AR1370" s="66" t="str">
        <f t="shared" ca="1" si="546"/>
        <v>-</v>
      </c>
    </row>
    <row r="1371" spans="1:44" s="1" customFormat="1" ht="12" x14ac:dyDescent="0.35">
      <c r="A1371" s="84"/>
      <c r="B1371" s="40" t="str">
        <f t="shared" si="526"/>
        <v/>
      </c>
      <c r="C1371" s="41" t="str">
        <f t="shared" si="527"/>
        <v/>
      </c>
      <c r="D1371" s="28">
        <f>'I Disease Parameters'!$E$6/(1000*365)</f>
        <v>2.4383561643835616E-5</v>
      </c>
      <c r="E1371" s="28">
        <f>'I Disease Parameters'!$E$7/(1000*365)</f>
        <v>1.3698630136986302E-5</v>
      </c>
      <c r="F1371" s="27">
        <f>(1-'I Disease Parameters'!$E$8)/'I Disease Parameters'!$E$10</f>
        <v>0.16200000000000001</v>
      </c>
      <c r="G1371" s="27">
        <f>'I Disease Parameters'!$E$8/'I Disease Parameters'!$E$11</f>
        <v>3.7999999999999999E-2</v>
      </c>
      <c r="H1371" s="27">
        <f>1/'I Disease Parameters'!$E$12</f>
        <v>0.05</v>
      </c>
      <c r="I1371" s="27">
        <f>'I Disease Parameters'!$E$9/'I Disease Parameters'!$E$14</f>
        <v>0</v>
      </c>
      <c r="J1371" s="82">
        <f t="shared" si="547"/>
        <v>2.9622548171950012</v>
      </c>
      <c r="K1371" s="60">
        <f t="shared" si="548"/>
        <v>0.96147505943347544</v>
      </c>
      <c r="L1371" s="30">
        <f t="shared" si="549"/>
        <v>0.98499999999999999</v>
      </c>
      <c r="M1371" s="27">
        <f>J1371/'I Disease Parameters'!$E$12</f>
        <v>0.14811274085975007</v>
      </c>
      <c r="N1371" s="27">
        <f>K1371/'I Disease Parameters'!$E$13</f>
        <v>4.8073752971673774E-2</v>
      </c>
      <c r="O1371" s="27">
        <f>L1371/'I Disease Parameters'!$E$13</f>
        <v>4.9250000000000002E-2</v>
      </c>
      <c r="P1371" s="27">
        <f>(1-L1371)/'I Disease Parameters'!$E$13</f>
        <v>7.5000000000000067E-4</v>
      </c>
      <c r="Q1371" s="19" t="str">
        <f t="shared" si="528"/>
        <v/>
      </c>
      <c r="R1371" s="17" t="str">
        <f t="shared" si="529"/>
        <v/>
      </c>
      <c r="S1371" s="17" t="str">
        <f t="shared" si="530"/>
        <v/>
      </c>
      <c r="T1371" s="17" t="str">
        <f t="shared" si="531"/>
        <v/>
      </c>
      <c r="U1371" s="17" t="str">
        <f t="shared" si="532"/>
        <v/>
      </c>
      <c r="V1371" s="17" t="str">
        <f t="shared" si="533"/>
        <v/>
      </c>
      <c r="W1371" s="17" t="str">
        <f t="shared" si="534"/>
        <v/>
      </c>
      <c r="X1371" s="18" t="str">
        <f t="shared" si="525"/>
        <v/>
      </c>
      <c r="Y1371" s="17" t="str">
        <f t="shared" si="535"/>
        <v/>
      </c>
      <c r="Z1371" s="17" t="str">
        <f t="shared" si="536"/>
        <v/>
      </c>
      <c r="AA1371" s="17" t="str">
        <f t="shared" si="537"/>
        <v/>
      </c>
      <c r="AB1371" s="17" t="str">
        <f t="shared" si="538"/>
        <v/>
      </c>
      <c r="AC1371" s="17" t="str">
        <f t="shared" si="539"/>
        <v/>
      </c>
      <c r="AD1371" s="18" t="str">
        <f t="shared" si="540"/>
        <v/>
      </c>
      <c r="AE1371" s="19" t="str">
        <f>IF($B1371&gt;$C$1,"",p_2*$Q1370*($S1370/$W1370)+p_3*$Q1370*($T1370/$W1370))</f>
        <v/>
      </c>
      <c r="AF1371" s="17" t="str">
        <f>IF($B1371&gt;$C$1,"",p_4*$R1370)</f>
        <v/>
      </c>
      <c r="AG1371" s="17" t="str">
        <f>IF($B1371&gt;$C$1,"",p_5*$R1370)</f>
        <v/>
      </c>
      <c r="AH1371" s="18" t="str">
        <f t="shared" si="541"/>
        <v/>
      </c>
      <c r="AI1371" s="72"/>
      <c r="AJ1371" s="73"/>
      <c r="AK1371" s="73"/>
      <c r="AL1371" s="72"/>
      <c r="AM1371" s="73"/>
      <c r="AN1371" s="73">
        <f t="shared" si="542"/>
        <v>518</v>
      </c>
      <c r="AO1371" s="19" t="str">
        <f t="shared" ca="1" si="543"/>
        <v>-</v>
      </c>
      <c r="AP1371" s="17" t="str">
        <f t="shared" ca="1" si="544"/>
        <v>-</v>
      </c>
      <c r="AQ1371" s="17" t="str">
        <f t="shared" ca="1" si="545"/>
        <v>-</v>
      </c>
      <c r="AR1371" s="66" t="str">
        <f t="shared" ca="1" si="546"/>
        <v>-</v>
      </c>
    </row>
    <row r="1372" spans="1:44" s="1" customFormat="1" ht="12" x14ac:dyDescent="0.35">
      <c r="A1372" s="84"/>
      <c r="B1372" s="40" t="str">
        <f t="shared" si="526"/>
        <v/>
      </c>
      <c r="C1372" s="41" t="str">
        <f t="shared" si="527"/>
        <v/>
      </c>
      <c r="D1372" s="28">
        <f>'I Disease Parameters'!$E$6/(1000*365)</f>
        <v>2.4383561643835616E-5</v>
      </c>
      <c r="E1372" s="28">
        <f>'I Disease Parameters'!$E$7/(1000*365)</f>
        <v>1.3698630136986302E-5</v>
      </c>
      <c r="F1372" s="27">
        <f>(1-'I Disease Parameters'!$E$8)/'I Disease Parameters'!$E$10</f>
        <v>0.16200000000000001</v>
      </c>
      <c r="G1372" s="27">
        <f>'I Disease Parameters'!$E$8/'I Disease Parameters'!$E$11</f>
        <v>3.7999999999999999E-2</v>
      </c>
      <c r="H1372" s="27">
        <f>1/'I Disease Parameters'!$E$12</f>
        <v>0.05</v>
      </c>
      <c r="I1372" s="27">
        <f>'I Disease Parameters'!$E$9/'I Disease Parameters'!$E$14</f>
        <v>0</v>
      </c>
      <c r="J1372" s="82">
        <f t="shared" si="547"/>
        <v>2.9622548171950012</v>
      </c>
      <c r="K1372" s="60">
        <f t="shared" si="548"/>
        <v>0.96147505943347544</v>
      </c>
      <c r="L1372" s="30">
        <f t="shared" si="549"/>
        <v>0.98499999999999999</v>
      </c>
      <c r="M1372" s="27">
        <f>J1372/'I Disease Parameters'!$E$12</f>
        <v>0.14811274085975007</v>
      </c>
      <c r="N1372" s="27">
        <f>K1372/'I Disease Parameters'!$E$13</f>
        <v>4.8073752971673774E-2</v>
      </c>
      <c r="O1372" s="27">
        <f>L1372/'I Disease Parameters'!$E$13</f>
        <v>4.9250000000000002E-2</v>
      </c>
      <c r="P1372" s="27">
        <f>(1-L1372)/'I Disease Parameters'!$E$13</f>
        <v>7.5000000000000067E-4</v>
      </c>
      <c r="Q1372" s="19" t="str">
        <f t="shared" si="528"/>
        <v/>
      </c>
      <c r="R1372" s="17" t="str">
        <f t="shared" si="529"/>
        <v/>
      </c>
      <c r="S1372" s="17" t="str">
        <f t="shared" si="530"/>
        <v/>
      </c>
      <c r="T1372" s="17" t="str">
        <f t="shared" si="531"/>
        <v/>
      </c>
      <c r="U1372" s="17" t="str">
        <f t="shared" si="532"/>
        <v/>
      </c>
      <c r="V1372" s="17" t="str">
        <f t="shared" si="533"/>
        <v/>
      </c>
      <c r="W1372" s="17" t="str">
        <f t="shared" si="534"/>
        <v/>
      </c>
      <c r="X1372" s="18" t="str">
        <f t="shared" si="525"/>
        <v/>
      </c>
      <c r="Y1372" s="17" t="str">
        <f t="shared" si="535"/>
        <v/>
      </c>
      <c r="Z1372" s="17" t="str">
        <f t="shared" si="536"/>
        <v/>
      </c>
      <c r="AA1372" s="17" t="str">
        <f t="shared" si="537"/>
        <v/>
      </c>
      <c r="AB1372" s="17" t="str">
        <f t="shared" si="538"/>
        <v/>
      </c>
      <c r="AC1372" s="17" t="str">
        <f t="shared" si="539"/>
        <v/>
      </c>
      <c r="AD1372" s="18" t="str">
        <f t="shared" si="540"/>
        <v/>
      </c>
      <c r="AE1372" s="19" t="str">
        <f>IF($B1372&gt;$C$1,"",p_2*$Q1371*($S1371/$W1371)+p_3*$Q1371*($T1371/$W1371))</f>
        <v/>
      </c>
      <c r="AF1372" s="17" t="str">
        <f>IF($B1372&gt;$C$1,"",p_4*$R1371)</f>
        <v/>
      </c>
      <c r="AG1372" s="17" t="str">
        <f>IF($B1372&gt;$C$1,"",p_5*$R1371)</f>
        <v/>
      </c>
      <c r="AH1372" s="18" t="str">
        <f t="shared" si="541"/>
        <v/>
      </c>
      <c r="AI1372" s="72"/>
      <c r="AJ1372" s="73"/>
      <c r="AK1372" s="73"/>
      <c r="AL1372" s="72"/>
      <c r="AM1372" s="73"/>
      <c r="AN1372" s="73">
        <f t="shared" si="542"/>
        <v>518</v>
      </c>
      <c r="AO1372" s="19" t="str">
        <f t="shared" ca="1" si="543"/>
        <v>-</v>
      </c>
      <c r="AP1372" s="17" t="str">
        <f t="shared" ca="1" si="544"/>
        <v>-</v>
      </c>
      <c r="AQ1372" s="17" t="str">
        <f t="shared" ca="1" si="545"/>
        <v>-</v>
      </c>
      <c r="AR1372" s="66" t="str">
        <f t="shared" ca="1" si="546"/>
        <v>-</v>
      </c>
    </row>
    <row r="1373" spans="1:44" s="1" customFormat="1" ht="12" x14ac:dyDescent="0.35">
      <c r="A1373" s="84"/>
      <c r="B1373" s="40" t="str">
        <f t="shared" si="526"/>
        <v/>
      </c>
      <c r="C1373" s="41" t="str">
        <f t="shared" si="527"/>
        <v/>
      </c>
      <c r="D1373" s="28">
        <f>'I Disease Parameters'!$E$6/(1000*365)</f>
        <v>2.4383561643835616E-5</v>
      </c>
      <c r="E1373" s="28">
        <f>'I Disease Parameters'!$E$7/(1000*365)</f>
        <v>1.3698630136986302E-5</v>
      </c>
      <c r="F1373" s="27">
        <f>(1-'I Disease Parameters'!$E$8)/'I Disease Parameters'!$E$10</f>
        <v>0.16200000000000001</v>
      </c>
      <c r="G1373" s="27">
        <f>'I Disease Parameters'!$E$8/'I Disease Parameters'!$E$11</f>
        <v>3.7999999999999999E-2</v>
      </c>
      <c r="H1373" s="27">
        <f>1/'I Disease Parameters'!$E$12</f>
        <v>0.05</v>
      </c>
      <c r="I1373" s="27">
        <f>'I Disease Parameters'!$E$9/'I Disease Parameters'!$E$14</f>
        <v>0</v>
      </c>
      <c r="J1373" s="82">
        <f t="shared" si="547"/>
        <v>2.9622548171950012</v>
      </c>
      <c r="K1373" s="60">
        <f t="shared" si="548"/>
        <v>0.96147505943347544</v>
      </c>
      <c r="L1373" s="30">
        <f t="shared" si="549"/>
        <v>0.98499999999999999</v>
      </c>
      <c r="M1373" s="27">
        <f>J1373/'I Disease Parameters'!$E$12</f>
        <v>0.14811274085975007</v>
      </c>
      <c r="N1373" s="27">
        <f>K1373/'I Disease Parameters'!$E$13</f>
        <v>4.8073752971673774E-2</v>
      </c>
      <c r="O1373" s="27">
        <f>L1373/'I Disease Parameters'!$E$13</f>
        <v>4.9250000000000002E-2</v>
      </c>
      <c r="P1373" s="27">
        <f>(1-L1373)/'I Disease Parameters'!$E$13</f>
        <v>7.5000000000000067E-4</v>
      </c>
      <c r="Q1373" s="19" t="str">
        <f t="shared" si="528"/>
        <v/>
      </c>
      <c r="R1373" s="17" t="str">
        <f t="shared" si="529"/>
        <v/>
      </c>
      <c r="S1373" s="17" t="str">
        <f t="shared" si="530"/>
        <v/>
      </c>
      <c r="T1373" s="17" t="str">
        <f t="shared" si="531"/>
        <v/>
      </c>
      <c r="U1373" s="17" t="str">
        <f t="shared" si="532"/>
        <v/>
      </c>
      <c r="V1373" s="17" t="str">
        <f t="shared" si="533"/>
        <v/>
      </c>
      <c r="W1373" s="17" t="str">
        <f t="shared" si="534"/>
        <v/>
      </c>
      <c r="X1373" s="18" t="str">
        <f t="shared" si="525"/>
        <v/>
      </c>
      <c r="Y1373" s="17" t="str">
        <f t="shared" si="535"/>
        <v/>
      </c>
      <c r="Z1373" s="17" t="str">
        <f t="shared" si="536"/>
        <v/>
      </c>
      <c r="AA1373" s="17" t="str">
        <f t="shared" si="537"/>
        <v/>
      </c>
      <c r="AB1373" s="17" t="str">
        <f t="shared" si="538"/>
        <v/>
      </c>
      <c r="AC1373" s="17" t="str">
        <f t="shared" si="539"/>
        <v/>
      </c>
      <c r="AD1373" s="18" t="str">
        <f t="shared" si="540"/>
        <v/>
      </c>
      <c r="AE1373" s="19" t="str">
        <f>IF($B1373&gt;$C$1,"",p_2*$Q1372*($S1372/$W1372)+p_3*$Q1372*($T1372/$W1372))</f>
        <v/>
      </c>
      <c r="AF1373" s="17" t="str">
        <f>IF($B1373&gt;$C$1,"",p_4*$R1372)</f>
        <v/>
      </c>
      <c r="AG1373" s="17" t="str">
        <f>IF($B1373&gt;$C$1,"",p_5*$R1372)</f>
        <v/>
      </c>
      <c r="AH1373" s="18" t="str">
        <f t="shared" si="541"/>
        <v/>
      </c>
      <c r="AI1373" s="72"/>
      <c r="AJ1373" s="73"/>
      <c r="AK1373" s="73"/>
      <c r="AL1373" s="72"/>
      <c r="AM1373" s="73"/>
      <c r="AN1373" s="73">
        <f t="shared" si="542"/>
        <v>518</v>
      </c>
      <c r="AO1373" s="19" t="str">
        <f t="shared" ca="1" si="543"/>
        <v>-</v>
      </c>
      <c r="AP1373" s="17" t="str">
        <f t="shared" ca="1" si="544"/>
        <v>-</v>
      </c>
      <c r="AQ1373" s="17" t="str">
        <f t="shared" ca="1" si="545"/>
        <v>-</v>
      </c>
      <c r="AR1373" s="66" t="str">
        <f t="shared" ca="1" si="546"/>
        <v>-</v>
      </c>
    </row>
    <row r="1374" spans="1:44" s="1" customFormat="1" ht="12" x14ac:dyDescent="0.35">
      <c r="A1374" s="84"/>
      <c r="B1374" s="40" t="str">
        <f t="shared" si="526"/>
        <v/>
      </c>
      <c r="C1374" s="41" t="str">
        <f t="shared" si="527"/>
        <v/>
      </c>
      <c r="D1374" s="28">
        <f>'I Disease Parameters'!$E$6/(1000*365)</f>
        <v>2.4383561643835616E-5</v>
      </c>
      <c r="E1374" s="28">
        <f>'I Disease Parameters'!$E$7/(1000*365)</f>
        <v>1.3698630136986302E-5</v>
      </c>
      <c r="F1374" s="27">
        <f>(1-'I Disease Parameters'!$E$8)/'I Disease Parameters'!$E$10</f>
        <v>0.16200000000000001</v>
      </c>
      <c r="G1374" s="27">
        <f>'I Disease Parameters'!$E$8/'I Disease Parameters'!$E$11</f>
        <v>3.7999999999999999E-2</v>
      </c>
      <c r="H1374" s="27">
        <f>1/'I Disease Parameters'!$E$12</f>
        <v>0.05</v>
      </c>
      <c r="I1374" s="27">
        <f>'I Disease Parameters'!$E$9/'I Disease Parameters'!$E$14</f>
        <v>0</v>
      </c>
      <c r="J1374" s="82">
        <f t="shared" si="547"/>
        <v>2.9622548171950012</v>
      </c>
      <c r="K1374" s="60">
        <f t="shared" si="548"/>
        <v>0.96147505943347544</v>
      </c>
      <c r="L1374" s="30">
        <f t="shared" si="549"/>
        <v>0.98499999999999999</v>
      </c>
      <c r="M1374" s="27">
        <f>J1374/'I Disease Parameters'!$E$12</f>
        <v>0.14811274085975007</v>
      </c>
      <c r="N1374" s="27">
        <f>K1374/'I Disease Parameters'!$E$13</f>
        <v>4.8073752971673774E-2</v>
      </c>
      <c r="O1374" s="27">
        <f>L1374/'I Disease Parameters'!$E$13</f>
        <v>4.9250000000000002E-2</v>
      </c>
      <c r="P1374" s="27">
        <f>(1-L1374)/'I Disease Parameters'!$E$13</f>
        <v>7.5000000000000067E-4</v>
      </c>
      <c r="Q1374" s="19" t="str">
        <f t="shared" si="528"/>
        <v/>
      </c>
      <c r="R1374" s="17" t="str">
        <f t="shared" si="529"/>
        <v/>
      </c>
      <c r="S1374" s="17" t="str">
        <f t="shared" si="530"/>
        <v/>
      </c>
      <c r="T1374" s="17" t="str">
        <f t="shared" si="531"/>
        <v/>
      </c>
      <c r="U1374" s="17" t="str">
        <f t="shared" si="532"/>
        <v/>
      </c>
      <c r="V1374" s="17" t="str">
        <f t="shared" si="533"/>
        <v/>
      </c>
      <c r="W1374" s="17" t="str">
        <f t="shared" si="534"/>
        <v/>
      </c>
      <c r="X1374" s="18" t="str">
        <f t="shared" si="525"/>
        <v/>
      </c>
      <c r="Y1374" s="17" t="str">
        <f t="shared" si="535"/>
        <v/>
      </c>
      <c r="Z1374" s="17" t="str">
        <f t="shared" si="536"/>
        <v/>
      </c>
      <c r="AA1374" s="17" t="str">
        <f t="shared" si="537"/>
        <v/>
      </c>
      <c r="AB1374" s="17" t="str">
        <f t="shared" si="538"/>
        <v/>
      </c>
      <c r="AC1374" s="17" t="str">
        <f t="shared" si="539"/>
        <v/>
      </c>
      <c r="AD1374" s="18" t="str">
        <f t="shared" si="540"/>
        <v/>
      </c>
      <c r="AE1374" s="19" t="str">
        <f>IF($B1374&gt;$C$1,"",p_2*$Q1373*($S1373/$W1373)+p_3*$Q1373*($T1373/$W1373))</f>
        <v/>
      </c>
      <c r="AF1374" s="17" t="str">
        <f>IF($B1374&gt;$C$1,"",p_4*$R1373)</f>
        <v/>
      </c>
      <c r="AG1374" s="17" t="str">
        <f>IF($B1374&gt;$C$1,"",p_5*$R1373)</f>
        <v/>
      </c>
      <c r="AH1374" s="18" t="str">
        <f t="shared" si="541"/>
        <v/>
      </c>
      <c r="AI1374" s="72"/>
      <c r="AJ1374" s="73"/>
      <c r="AK1374" s="73"/>
      <c r="AL1374" s="72"/>
      <c r="AM1374" s="73"/>
      <c r="AN1374" s="73">
        <f t="shared" si="542"/>
        <v>518</v>
      </c>
      <c r="AO1374" s="19" t="str">
        <f t="shared" ca="1" si="543"/>
        <v>-</v>
      </c>
      <c r="AP1374" s="17" t="str">
        <f t="shared" ca="1" si="544"/>
        <v>-</v>
      </c>
      <c r="AQ1374" s="17" t="str">
        <f t="shared" ca="1" si="545"/>
        <v>-</v>
      </c>
      <c r="AR1374" s="66" t="str">
        <f t="shared" ca="1" si="546"/>
        <v>-</v>
      </c>
    </row>
    <row r="1375" spans="1:44" s="1" customFormat="1" ht="12" x14ac:dyDescent="0.35">
      <c r="A1375" s="84"/>
      <c r="B1375" s="40" t="str">
        <f t="shared" si="526"/>
        <v/>
      </c>
      <c r="C1375" s="41" t="str">
        <f t="shared" si="527"/>
        <v/>
      </c>
      <c r="D1375" s="28">
        <f>'I Disease Parameters'!$E$6/(1000*365)</f>
        <v>2.4383561643835616E-5</v>
      </c>
      <c r="E1375" s="28">
        <f>'I Disease Parameters'!$E$7/(1000*365)</f>
        <v>1.3698630136986302E-5</v>
      </c>
      <c r="F1375" s="27">
        <f>(1-'I Disease Parameters'!$E$8)/'I Disease Parameters'!$E$10</f>
        <v>0.16200000000000001</v>
      </c>
      <c r="G1375" s="27">
        <f>'I Disease Parameters'!$E$8/'I Disease Parameters'!$E$11</f>
        <v>3.7999999999999999E-2</v>
      </c>
      <c r="H1375" s="27">
        <f>1/'I Disease Parameters'!$E$12</f>
        <v>0.05</v>
      </c>
      <c r="I1375" s="27">
        <f>'I Disease Parameters'!$E$9/'I Disease Parameters'!$E$14</f>
        <v>0</v>
      </c>
      <c r="J1375" s="82">
        <f t="shared" si="547"/>
        <v>2.9622548171950012</v>
      </c>
      <c r="K1375" s="60">
        <f t="shared" si="548"/>
        <v>0.96147505943347544</v>
      </c>
      <c r="L1375" s="30">
        <f t="shared" si="549"/>
        <v>0.98499999999999999</v>
      </c>
      <c r="M1375" s="27">
        <f>J1375/'I Disease Parameters'!$E$12</f>
        <v>0.14811274085975007</v>
      </c>
      <c r="N1375" s="27">
        <f>K1375/'I Disease Parameters'!$E$13</f>
        <v>4.8073752971673774E-2</v>
      </c>
      <c r="O1375" s="27">
        <f>L1375/'I Disease Parameters'!$E$13</f>
        <v>4.9250000000000002E-2</v>
      </c>
      <c r="P1375" s="27">
        <f>(1-L1375)/'I Disease Parameters'!$E$13</f>
        <v>7.5000000000000067E-4</v>
      </c>
      <c r="Q1375" s="19" t="str">
        <f t="shared" si="528"/>
        <v/>
      </c>
      <c r="R1375" s="17" t="str">
        <f t="shared" si="529"/>
        <v/>
      </c>
      <c r="S1375" s="17" t="str">
        <f t="shared" si="530"/>
        <v/>
      </c>
      <c r="T1375" s="17" t="str">
        <f t="shared" si="531"/>
        <v/>
      </c>
      <c r="U1375" s="17" t="str">
        <f t="shared" si="532"/>
        <v/>
      </c>
      <c r="V1375" s="17" t="str">
        <f t="shared" si="533"/>
        <v/>
      </c>
      <c r="W1375" s="17" t="str">
        <f t="shared" si="534"/>
        <v/>
      </c>
      <c r="X1375" s="18" t="str">
        <f t="shared" si="525"/>
        <v/>
      </c>
      <c r="Y1375" s="17" t="str">
        <f t="shared" si="535"/>
        <v/>
      </c>
      <c r="Z1375" s="17" t="str">
        <f t="shared" si="536"/>
        <v/>
      </c>
      <c r="AA1375" s="17" t="str">
        <f t="shared" si="537"/>
        <v/>
      </c>
      <c r="AB1375" s="17" t="str">
        <f t="shared" si="538"/>
        <v/>
      </c>
      <c r="AC1375" s="17" t="str">
        <f t="shared" si="539"/>
        <v/>
      </c>
      <c r="AD1375" s="18" t="str">
        <f t="shared" si="540"/>
        <v/>
      </c>
      <c r="AE1375" s="19" t="str">
        <f>IF($B1375&gt;$C$1,"",p_2*$Q1374*($S1374/$W1374)+p_3*$Q1374*($T1374/$W1374))</f>
        <v/>
      </c>
      <c r="AF1375" s="17" t="str">
        <f>IF($B1375&gt;$C$1,"",p_4*$R1374)</f>
        <v/>
      </c>
      <c r="AG1375" s="17" t="str">
        <f>IF($B1375&gt;$C$1,"",p_5*$R1374)</f>
        <v/>
      </c>
      <c r="AH1375" s="18" t="str">
        <f t="shared" si="541"/>
        <v/>
      </c>
      <c r="AI1375" s="72"/>
      <c r="AJ1375" s="73"/>
      <c r="AK1375" s="73"/>
      <c r="AL1375" s="72"/>
      <c r="AM1375" s="73"/>
      <c r="AN1375" s="73">
        <f t="shared" si="542"/>
        <v>518</v>
      </c>
      <c r="AO1375" s="19" t="str">
        <f t="shared" ca="1" si="543"/>
        <v>-</v>
      </c>
      <c r="AP1375" s="17" t="str">
        <f t="shared" ca="1" si="544"/>
        <v>-</v>
      </c>
      <c r="AQ1375" s="17" t="str">
        <f t="shared" ca="1" si="545"/>
        <v>-</v>
      </c>
      <c r="AR1375" s="66" t="str">
        <f t="shared" ca="1" si="546"/>
        <v>-</v>
      </c>
    </row>
    <row r="1376" spans="1:44" s="1" customFormat="1" ht="12" x14ac:dyDescent="0.35">
      <c r="A1376" s="84"/>
      <c r="B1376" s="40" t="str">
        <f t="shared" si="526"/>
        <v/>
      </c>
      <c r="C1376" s="41" t="str">
        <f t="shared" si="527"/>
        <v/>
      </c>
      <c r="D1376" s="28">
        <f>'I Disease Parameters'!$E$6/(1000*365)</f>
        <v>2.4383561643835616E-5</v>
      </c>
      <c r="E1376" s="28">
        <f>'I Disease Parameters'!$E$7/(1000*365)</f>
        <v>1.3698630136986302E-5</v>
      </c>
      <c r="F1376" s="27">
        <f>(1-'I Disease Parameters'!$E$8)/'I Disease Parameters'!$E$10</f>
        <v>0.16200000000000001</v>
      </c>
      <c r="G1376" s="27">
        <f>'I Disease Parameters'!$E$8/'I Disease Parameters'!$E$11</f>
        <v>3.7999999999999999E-2</v>
      </c>
      <c r="H1376" s="27">
        <f>1/'I Disease Parameters'!$E$12</f>
        <v>0.05</v>
      </c>
      <c r="I1376" s="27">
        <f>'I Disease Parameters'!$E$9/'I Disease Parameters'!$E$14</f>
        <v>0</v>
      </c>
      <c r="J1376" s="82">
        <f t="shared" si="547"/>
        <v>2.9622548171950012</v>
      </c>
      <c r="K1376" s="60">
        <f t="shared" si="548"/>
        <v>0.96147505943347544</v>
      </c>
      <c r="L1376" s="30">
        <f t="shared" si="549"/>
        <v>0.98499999999999999</v>
      </c>
      <c r="M1376" s="27">
        <f>J1376/'I Disease Parameters'!$E$12</f>
        <v>0.14811274085975007</v>
      </c>
      <c r="N1376" s="27">
        <f>K1376/'I Disease Parameters'!$E$13</f>
        <v>4.8073752971673774E-2</v>
      </c>
      <c r="O1376" s="27">
        <f>L1376/'I Disease Parameters'!$E$13</f>
        <v>4.9250000000000002E-2</v>
      </c>
      <c r="P1376" s="27">
        <f>(1-L1376)/'I Disease Parameters'!$E$13</f>
        <v>7.5000000000000067E-4</v>
      </c>
      <c r="Q1376" s="19" t="str">
        <f t="shared" si="528"/>
        <v/>
      </c>
      <c r="R1376" s="17" t="str">
        <f t="shared" si="529"/>
        <v/>
      </c>
      <c r="S1376" s="17" t="str">
        <f t="shared" si="530"/>
        <v/>
      </c>
      <c r="T1376" s="17" t="str">
        <f t="shared" si="531"/>
        <v/>
      </c>
      <c r="U1376" s="17" t="str">
        <f t="shared" si="532"/>
        <v/>
      </c>
      <c r="V1376" s="17" t="str">
        <f t="shared" si="533"/>
        <v/>
      </c>
      <c r="W1376" s="17" t="str">
        <f t="shared" si="534"/>
        <v/>
      </c>
      <c r="X1376" s="18" t="str">
        <f t="shared" si="525"/>
        <v/>
      </c>
      <c r="Y1376" s="17" t="str">
        <f t="shared" si="535"/>
        <v/>
      </c>
      <c r="Z1376" s="17" t="str">
        <f t="shared" si="536"/>
        <v/>
      </c>
      <c r="AA1376" s="17" t="str">
        <f t="shared" si="537"/>
        <v/>
      </c>
      <c r="AB1376" s="17" t="str">
        <f t="shared" si="538"/>
        <v/>
      </c>
      <c r="AC1376" s="17" t="str">
        <f t="shared" si="539"/>
        <v/>
      </c>
      <c r="AD1376" s="18" t="str">
        <f t="shared" si="540"/>
        <v/>
      </c>
      <c r="AE1376" s="19" t="str">
        <f>IF($B1376&gt;$C$1,"",p_2*$Q1375*($S1375/$W1375)+p_3*$Q1375*($T1375/$W1375))</f>
        <v/>
      </c>
      <c r="AF1376" s="17" t="str">
        <f>IF($B1376&gt;$C$1,"",p_4*$R1375)</f>
        <v/>
      </c>
      <c r="AG1376" s="17" t="str">
        <f>IF($B1376&gt;$C$1,"",p_5*$R1375)</f>
        <v/>
      </c>
      <c r="AH1376" s="18" t="str">
        <f t="shared" si="541"/>
        <v/>
      </c>
      <c r="AI1376" s="72"/>
      <c r="AJ1376" s="73"/>
      <c r="AK1376" s="73"/>
      <c r="AL1376" s="72"/>
      <c r="AM1376" s="73"/>
      <c r="AN1376" s="73">
        <f t="shared" si="542"/>
        <v>518</v>
      </c>
      <c r="AO1376" s="19" t="str">
        <f t="shared" ca="1" si="543"/>
        <v>-</v>
      </c>
      <c r="AP1376" s="17" t="str">
        <f t="shared" ca="1" si="544"/>
        <v>-</v>
      </c>
      <c r="AQ1376" s="17" t="str">
        <f t="shared" ca="1" si="545"/>
        <v>-</v>
      </c>
      <c r="AR1376" s="66" t="str">
        <f t="shared" ca="1" si="546"/>
        <v>-</v>
      </c>
    </row>
    <row r="1377" spans="1:44" s="1" customFormat="1" ht="12" x14ac:dyDescent="0.35">
      <c r="A1377" s="84"/>
      <c r="B1377" s="40" t="str">
        <f t="shared" si="526"/>
        <v/>
      </c>
      <c r="C1377" s="41" t="str">
        <f t="shared" si="527"/>
        <v/>
      </c>
      <c r="D1377" s="28">
        <f>'I Disease Parameters'!$E$6/(1000*365)</f>
        <v>2.4383561643835616E-5</v>
      </c>
      <c r="E1377" s="28">
        <f>'I Disease Parameters'!$E$7/(1000*365)</f>
        <v>1.3698630136986302E-5</v>
      </c>
      <c r="F1377" s="27">
        <f>(1-'I Disease Parameters'!$E$8)/'I Disease Parameters'!$E$10</f>
        <v>0.16200000000000001</v>
      </c>
      <c r="G1377" s="27">
        <f>'I Disease Parameters'!$E$8/'I Disease Parameters'!$E$11</f>
        <v>3.7999999999999999E-2</v>
      </c>
      <c r="H1377" s="27">
        <f>1/'I Disease Parameters'!$E$12</f>
        <v>0.05</v>
      </c>
      <c r="I1377" s="27">
        <f>'I Disease Parameters'!$E$9/'I Disease Parameters'!$E$14</f>
        <v>0</v>
      </c>
      <c r="J1377" s="82">
        <f t="shared" si="547"/>
        <v>2.9622548171950012</v>
      </c>
      <c r="K1377" s="60">
        <f t="shared" si="548"/>
        <v>0.96147505943347544</v>
      </c>
      <c r="L1377" s="30">
        <f t="shared" si="549"/>
        <v>0.98499999999999999</v>
      </c>
      <c r="M1377" s="27">
        <f>J1377/'I Disease Parameters'!$E$12</f>
        <v>0.14811274085975007</v>
      </c>
      <c r="N1377" s="27">
        <f>K1377/'I Disease Parameters'!$E$13</f>
        <v>4.8073752971673774E-2</v>
      </c>
      <c r="O1377" s="27">
        <f>L1377/'I Disease Parameters'!$E$13</f>
        <v>4.9250000000000002E-2</v>
      </c>
      <c r="P1377" s="27">
        <f>(1-L1377)/'I Disease Parameters'!$E$13</f>
        <v>7.5000000000000067E-4</v>
      </c>
      <c r="Q1377" s="19" t="str">
        <f t="shared" si="528"/>
        <v/>
      </c>
      <c r="R1377" s="17" t="str">
        <f t="shared" si="529"/>
        <v/>
      </c>
      <c r="S1377" s="17" t="str">
        <f t="shared" si="530"/>
        <v/>
      </c>
      <c r="T1377" s="17" t="str">
        <f t="shared" si="531"/>
        <v/>
      </c>
      <c r="U1377" s="17" t="str">
        <f t="shared" si="532"/>
        <v/>
      </c>
      <c r="V1377" s="17" t="str">
        <f t="shared" si="533"/>
        <v/>
      </c>
      <c r="W1377" s="17" t="str">
        <f t="shared" si="534"/>
        <v/>
      </c>
      <c r="X1377" s="18" t="str">
        <f t="shared" si="525"/>
        <v/>
      </c>
      <c r="Y1377" s="17" t="str">
        <f t="shared" si="535"/>
        <v/>
      </c>
      <c r="Z1377" s="17" t="str">
        <f t="shared" si="536"/>
        <v/>
      </c>
      <c r="AA1377" s="17" t="str">
        <f t="shared" si="537"/>
        <v/>
      </c>
      <c r="AB1377" s="17" t="str">
        <f t="shared" si="538"/>
        <v/>
      </c>
      <c r="AC1377" s="17" t="str">
        <f t="shared" si="539"/>
        <v/>
      </c>
      <c r="AD1377" s="18" t="str">
        <f t="shared" si="540"/>
        <v/>
      </c>
      <c r="AE1377" s="19" t="str">
        <f>IF($B1377&gt;$C$1,"",p_2*$Q1376*($S1376/$W1376)+p_3*$Q1376*($T1376/$W1376))</f>
        <v/>
      </c>
      <c r="AF1377" s="17" t="str">
        <f>IF($B1377&gt;$C$1,"",p_4*$R1376)</f>
        <v/>
      </c>
      <c r="AG1377" s="17" t="str">
        <f>IF($B1377&gt;$C$1,"",p_5*$R1376)</f>
        <v/>
      </c>
      <c r="AH1377" s="18" t="str">
        <f t="shared" si="541"/>
        <v/>
      </c>
      <c r="AI1377" s="72"/>
      <c r="AJ1377" s="73"/>
      <c r="AK1377" s="73"/>
      <c r="AL1377" s="72"/>
      <c r="AM1377" s="73"/>
      <c r="AN1377" s="73">
        <f t="shared" si="542"/>
        <v>518</v>
      </c>
      <c r="AO1377" s="19" t="str">
        <f t="shared" ca="1" si="543"/>
        <v>-</v>
      </c>
      <c r="AP1377" s="17" t="str">
        <f t="shared" ca="1" si="544"/>
        <v>-</v>
      </c>
      <c r="AQ1377" s="17" t="str">
        <f t="shared" ca="1" si="545"/>
        <v>-</v>
      </c>
      <c r="AR1377" s="66" t="str">
        <f t="shared" ca="1" si="546"/>
        <v>-</v>
      </c>
    </row>
    <row r="1378" spans="1:44" s="1" customFormat="1" ht="12" x14ac:dyDescent="0.35">
      <c r="A1378" s="84"/>
      <c r="B1378" s="40" t="str">
        <f t="shared" si="526"/>
        <v/>
      </c>
      <c r="C1378" s="41" t="str">
        <f t="shared" si="527"/>
        <v/>
      </c>
      <c r="D1378" s="28">
        <f>'I Disease Parameters'!$E$6/(1000*365)</f>
        <v>2.4383561643835616E-5</v>
      </c>
      <c r="E1378" s="28">
        <f>'I Disease Parameters'!$E$7/(1000*365)</f>
        <v>1.3698630136986302E-5</v>
      </c>
      <c r="F1378" s="27">
        <f>(1-'I Disease Parameters'!$E$8)/'I Disease Parameters'!$E$10</f>
        <v>0.16200000000000001</v>
      </c>
      <c r="G1378" s="27">
        <f>'I Disease Parameters'!$E$8/'I Disease Parameters'!$E$11</f>
        <v>3.7999999999999999E-2</v>
      </c>
      <c r="H1378" s="27">
        <f>1/'I Disease Parameters'!$E$12</f>
        <v>0.05</v>
      </c>
      <c r="I1378" s="27">
        <f>'I Disease Parameters'!$E$9/'I Disease Parameters'!$E$14</f>
        <v>0</v>
      </c>
      <c r="J1378" s="82">
        <f t="shared" si="547"/>
        <v>2.9622548171950012</v>
      </c>
      <c r="K1378" s="60">
        <f t="shared" si="548"/>
        <v>0.96147505943347544</v>
      </c>
      <c r="L1378" s="30">
        <f t="shared" si="549"/>
        <v>0.98499999999999999</v>
      </c>
      <c r="M1378" s="27">
        <f>J1378/'I Disease Parameters'!$E$12</f>
        <v>0.14811274085975007</v>
      </c>
      <c r="N1378" s="27">
        <f>K1378/'I Disease Parameters'!$E$13</f>
        <v>4.8073752971673774E-2</v>
      </c>
      <c r="O1378" s="27">
        <f>L1378/'I Disease Parameters'!$E$13</f>
        <v>4.9250000000000002E-2</v>
      </c>
      <c r="P1378" s="27">
        <f>(1-L1378)/'I Disease Parameters'!$E$13</f>
        <v>7.5000000000000067E-4</v>
      </c>
      <c r="Q1378" s="19" t="str">
        <f t="shared" si="528"/>
        <v/>
      </c>
      <c r="R1378" s="17" t="str">
        <f t="shared" si="529"/>
        <v/>
      </c>
      <c r="S1378" s="17" t="str">
        <f t="shared" si="530"/>
        <v/>
      </c>
      <c r="T1378" s="17" t="str">
        <f t="shared" si="531"/>
        <v/>
      </c>
      <c r="U1378" s="17" t="str">
        <f t="shared" si="532"/>
        <v/>
      </c>
      <c r="V1378" s="17" t="str">
        <f t="shared" si="533"/>
        <v/>
      </c>
      <c r="W1378" s="17" t="str">
        <f t="shared" si="534"/>
        <v/>
      </c>
      <c r="X1378" s="18" t="str">
        <f t="shared" si="525"/>
        <v/>
      </c>
      <c r="Y1378" s="17" t="str">
        <f t="shared" si="535"/>
        <v/>
      </c>
      <c r="Z1378" s="17" t="str">
        <f t="shared" si="536"/>
        <v/>
      </c>
      <c r="AA1378" s="17" t="str">
        <f t="shared" si="537"/>
        <v/>
      </c>
      <c r="AB1378" s="17" t="str">
        <f t="shared" si="538"/>
        <v/>
      </c>
      <c r="AC1378" s="17" t="str">
        <f t="shared" si="539"/>
        <v/>
      </c>
      <c r="AD1378" s="18" t="str">
        <f t="shared" si="540"/>
        <v/>
      </c>
      <c r="AE1378" s="19" t="str">
        <f>IF($B1378&gt;$C$1,"",p_2*$Q1377*($S1377/$W1377)+p_3*$Q1377*($T1377/$W1377))</f>
        <v/>
      </c>
      <c r="AF1378" s="17" t="str">
        <f>IF($B1378&gt;$C$1,"",p_4*$R1377)</f>
        <v/>
      </c>
      <c r="AG1378" s="17" t="str">
        <f>IF($B1378&gt;$C$1,"",p_5*$R1377)</f>
        <v/>
      </c>
      <c r="AH1378" s="18" t="str">
        <f t="shared" si="541"/>
        <v/>
      </c>
      <c r="AI1378" s="72"/>
      <c r="AJ1378" s="73"/>
      <c r="AK1378" s="73"/>
      <c r="AL1378" s="72"/>
      <c r="AM1378" s="73"/>
      <c r="AN1378" s="73">
        <f t="shared" si="542"/>
        <v>518</v>
      </c>
      <c r="AO1378" s="19" t="str">
        <f t="shared" ca="1" si="543"/>
        <v>-</v>
      </c>
      <c r="AP1378" s="17" t="str">
        <f t="shared" ca="1" si="544"/>
        <v>-</v>
      </c>
      <c r="AQ1378" s="17" t="str">
        <f t="shared" ca="1" si="545"/>
        <v>-</v>
      </c>
      <c r="AR1378" s="66" t="str">
        <f t="shared" ca="1" si="546"/>
        <v>-</v>
      </c>
    </row>
    <row r="1379" spans="1:44" s="1" customFormat="1" ht="12" x14ac:dyDescent="0.35">
      <c r="A1379" s="84"/>
      <c r="B1379" s="40" t="str">
        <f t="shared" si="526"/>
        <v/>
      </c>
      <c r="C1379" s="41" t="str">
        <f t="shared" si="527"/>
        <v/>
      </c>
      <c r="D1379" s="28">
        <f>'I Disease Parameters'!$E$6/(1000*365)</f>
        <v>2.4383561643835616E-5</v>
      </c>
      <c r="E1379" s="28">
        <f>'I Disease Parameters'!$E$7/(1000*365)</f>
        <v>1.3698630136986302E-5</v>
      </c>
      <c r="F1379" s="27">
        <f>(1-'I Disease Parameters'!$E$8)/'I Disease Parameters'!$E$10</f>
        <v>0.16200000000000001</v>
      </c>
      <c r="G1379" s="27">
        <f>'I Disease Parameters'!$E$8/'I Disease Parameters'!$E$11</f>
        <v>3.7999999999999999E-2</v>
      </c>
      <c r="H1379" s="27">
        <f>1/'I Disease Parameters'!$E$12</f>
        <v>0.05</v>
      </c>
      <c r="I1379" s="27">
        <f>'I Disease Parameters'!$E$9/'I Disease Parameters'!$E$14</f>
        <v>0</v>
      </c>
      <c r="J1379" s="82">
        <f t="shared" si="547"/>
        <v>2.9622548171950012</v>
      </c>
      <c r="K1379" s="60">
        <f t="shared" si="548"/>
        <v>0.96147505943347544</v>
      </c>
      <c r="L1379" s="30">
        <f t="shared" si="549"/>
        <v>0.98499999999999999</v>
      </c>
      <c r="M1379" s="27">
        <f>J1379/'I Disease Parameters'!$E$12</f>
        <v>0.14811274085975007</v>
      </c>
      <c r="N1379" s="27">
        <f>K1379/'I Disease Parameters'!$E$13</f>
        <v>4.8073752971673774E-2</v>
      </c>
      <c r="O1379" s="27">
        <f>L1379/'I Disease Parameters'!$E$13</f>
        <v>4.9250000000000002E-2</v>
      </c>
      <c r="P1379" s="27">
        <f>(1-L1379)/'I Disease Parameters'!$E$13</f>
        <v>7.5000000000000067E-4</v>
      </c>
      <c r="Q1379" s="19" t="str">
        <f t="shared" si="528"/>
        <v/>
      </c>
      <c r="R1379" s="17" t="str">
        <f t="shared" si="529"/>
        <v/>
      </c>
      <c r="S1379" s="17" t="str">
        <f t="shared" si="530"/>
        <v/>
      </c>
      <c r="T1379" s="17" t="str">
        <f t="shared" si="531"/>
        <v/>
      </c>
      <c r="U1379" s="17" t="str">
        <f t="shared" si="532"/>
        <v/>
      </c>
      <c r="V1379" s="17" t="str">
        <f t="shared" si="533"/>
        <v/>
      </c>
      <c r="W1379" s="17" t="str">
        <f t="shared" si="534"/>
        <v/>
      </c>
      <c r="X1379" s="18" t="str">
        <f t="shared" si="525"/>
        <v/>
      </c>
      <c r="Y1379" s="17" t="str">
        <f t="shared" si="535"/>
        <v/>
      </c>
      <c r="Z1379" s="17" t="str">
        <f t="shared" si="536"/>
        <v/>
      </c>
      <c r="AA1379" s="17" t="str">
        <f t="shared" si="537"/>
        <v/>
      </c>
      <c r="AB1379" s="17" t="str">
        <f t="shared" si="538"/>
        <v/>
      </c>
      <c r="AC1379" s="17" t="str">
        <f t="shared" si="539"/>
        <v/>
      </c>
      <c r="AD1379" s="18" t="str">
        <f t="shared" si="540"/>
        <v/>
      </c>
      <c r="AE1379" s="19" t="str">
        <f>IF($B1379&gt;$C$1,"",p_2*$Q1378*($S1378/$W1378)+p_3*$Q1378*($T1378/$W1378))</f>
        <v/>
      </c>
      <c r="AF1379" s="17" t="str">
        <f>IF($B1379&gt;$C$1,"",p_4*$R1378)</f>
        <v/>
      </c>
      <c r="AG1379" s="17" t="str">
        <f>IF($B1379&gt;$C$1,"",p_5*$R1378)</f>
        <v/>
      </c>
      <c r="AH1379" s="18" t="str">
        <f t="shared" si="541"/>
        <v/>
      </c>
      <c r="AI1379" s="72"/>
      <c r="AJ1379" s="73"/>
      <c r="AK1379" s="73"/>
      <c r="AL1379" s="72"/>
      <c r="AM1379" s="73"/>
      <c r="AN1379" s="73">
        <f t="shared" si="542"/>
        <v>518</v>
      </c>
      <c r="AO1379" s="19" t="str">
        <f t="shared" ca="1" si="543"/>
        <v>-</v>
      </c>
      <c r="AP1379" s="17" t="str">
        <f t="shared" ca="1" si="544"/>
        <v>-</v>
      </c>
      <c r="AQ1379" s="17" t="str">
        <f t="shared" ca="1" si="545"/>
        <v>-</v>
      </c>
      <c r="AR1379" s="66" t="str">
        <f t="shared" ca="1" si="546"/>
        <v>-</v>
      </c>
    </row>
    <row r="1380" spans="1:44" s="1" customFormat="1" ht="12" x14ac:dyDescent="0.35">
      <c r="A1380" s="84"/>
      <c r="B1380" s="40" t="str">
        <f t="shared" si="526"/>
        <v/>
      </c>
      <c r="C1380" s="41" t="str">
        <f t="shared" si="527"/>
        <v/>
      </c>
      <c r="D1380" s="28">
        <f>'I Disease Parameters'!$E$6/(1000*365)</f>
        <v>2.4383561643835616E-5</v>
      </c>
      <c r="E1380" s="28">
        <f>'I Disease Parameters'!$E$7/(1000*365)</f>
        <v>1.3698630136986302E-5</v>
      </c>
      <c r="F1380" s="27">
        <f>(1-'I Disease Parameters'!$E$8)/'I Disease Parameters'!$E$10</f>
        <v>0.16200000000000001</v>
      </c>
      <c r="G1380" s="27">
        <f>'I Disease Parameters'!$E$8/'I Disease Parameters'!$E$11</f>
        <v>3.7999999999999999E-2</v>
      </c>
      <c r="H1380" s="27">
        <f>1/'I Disease Parameters'!$E$12</f>
        <v>0.05</v>
      </c>
      <c r="I1380" s="27">
        <f>'I Disease Parameters'!$E$9/'I Disease Parameters'!$E$14</f>
        <v>0</v>
      </c>
      <c r="J1380" s="82">
        <f t="shared" si="547"/>
        <v>2.9622548171950012</v>
      </c>
      <c r="K1380" s="60">
        <f t="shared" si="548"/>
        <v>0.96147505943347544</v>
      </c>
      <c r="L1380" s="30">
        <f t="shared" si="549"/>
        <v>0.98499999999999999</v>
      </c>
      <c r="M1380" s="27">
        <f>J1380/'I Disease Parameters'!$E$12</f>
        <v>0.14811274085975007</v>
      </c>
      <c r="N1380" s="27">
        <f>K1380/'I Disease Parameters'!$E$13</f>
        <v>4.8073752971673774E-2</v>
      </c>
      <c r="O1380" s="27">
        <f>L1380/'I Disease Parameters'!$E$13</f>
        <v>4.9250000000000002E-2</v>
      </c>
      <c r="P1380" s="27">
        <f>(1-L1380)/'I Disease Parameters'!$E$13</f>
        <v>7.5000000000000067E-4</v>
      </c>
      <c r="Q1380" s="19" t="str">
        <f t="shared" si="528"/>
        <v/>
      </c>
      <c r="R1380" s="17" t="str">
        <f t="shared" si="529"/>
        <v/>
      </c>
      <c r="S1380" s="17" t="str">
        <f t="shared" si="530"/>
        <v/>
      </c>
      <c r="T1380" s="17" t="str">
        <f t="shared" si="531"/>
        <v/>
      </c>
      <c r="U1380" s="17" t="str">
        <f t="shared" si="532"/>
        <v/>
      </c>
      <c r="V1380" s="17" t="str">
        <f t="shared" si="533"/>
        <v/>
      </c>
      <c r="W1380" s="17" t="str">
        <f t="shared" si="534"/>
        <v/>
      </c>
      <c r="X1380" s="18" t="str">
        <f t="shared" si="525"/>
        <v/>
      </c>
      <c r="Y1380" s="17" t="str">
        <f t="shared" si="535"/>
        <v/>
      </c>
      <c r="Z1380" s="17" t="str">
        <f t="shared" si="536"/>
        <v/>
      </c>
      <c r="AA1380" s="17" t="str">
        <f t="shared" si="537"/>
        <v/>
      </c>
      <c r="AB1380" s="17" t="str">
        <f t="shared" si="538"/>
        <v/>
      </c>
      <c r="AC1380" s="17" t="str">
        <f t="shared" si="539"/>
        <v/>
      </c>
      <c r="AD1380" s="18" t="str">
        <f t="shared" si="540"/>
        <v/>
      </c>
      <c r="AE1380" s="19" t="str">
        <f>IF($B1380&gt;$C$1,"",p_2*$Q1379*($S1379/$W1379)+p_3*$Q1379*($T1379/$W1379))</f>
        <v/>
      </c>
      <c r="AF1380" s="17" t="str">
        <f>IF($B1380&gt;$C$1,"",p_4*$R1379)</f>
        <v/>
      </c>
      <c r="AG1380" s="17" t="str">
        <f>IF($B1380&gt;$C$1,"",p_5*$R1379)</f>
        <v/>
      </c>
      <c r="AH1380" s="18" t="str">
        <f t="shared" si="541"/>
        <v/>
      </c>
      <c r="AI1380" s="72"/>
      <c r="AJ1380" s="73"/>
      <c r="AK1380" s="73"/>
      <c r="AL1380" s="72"/>
      <c r="AM1380" s="73"/>
      <c r="AN1380" s="73">
        <f t="shared" si="542"/>
        <v>518</v>
      </c>
      <c r="AO1380" s="19" t="str">
        <f t="shared" ca="1" si="543"/>
        <v>-</v>
      </c>
      <c r="AP1380" s="17" t="str">
        <f t="shared" ca="1" si="544"/>
        <v>-</v>
      </c>
      <c r="AQ1380" s="17" t="str">
        <f t="shared" ca="1" si="545"/>
        <v>-</v>
      </c>
      <c r="AR1380" s="66" t="str">
        <f t="shared" ca="1" si="546"/>
        <v>-</v>
      </c>
    </row>
    <row r="1381" spans="1:44" s="1" customFormat="1" ht="12" x14ac:dyDescent="0.35">
      <c r="A1381" s="84"/>
      <c r="B1381" s="40" t="str">
        <f t="shared" si="526"/>
        <v/>
      </c>
      <c r="C1381" s="41" t="str">
        <f t="shared" si="527"/>
        <v/>
      </c>
      <c r="D1381" s="28">
        <f>'I Disease Parameters'!$E$6/(1000*365)</f>
        <v>2.4383561643835616E-5</v>
      </c>
      <c r="E1381" s="28">
        <f>'I Disease Parameters'!$E$7/(1000*365)</f>
        <v>1.3698630136986302E-5</v>
      </c>
      <c r="F1381" s="27">
        <f>(1-'I Disease Parameters'!$E$8)/'I Disease Parameters'!$E$10</f>
        <v>0.16200000000000001</v>
      </c>
      <c r="G1381" s="27">
        <f>'I Disease Parameters'!$E$8/'I Disease Parameters'!$E$11</f>
        <v>3.7999999999999999E-2</v>
      </c>
      <c r="H1381" s="27">
        <f>1/'I Disease Parameters'!$E$12</f>
        <v>0.05</v>
      </c>
      <c r="I1381" s="27">
        <f>'I Disease Parameters'!$E$9/'I Disease Parameters'!$E$14</f>
        <v>0</v>
      </c>
      <c r="J1381" s="82">
        <f t="shared" si="547"/>
        <v>2.9622548171950012</v>
      </c>
      <c r="K1381" s="60">
        <f t="shared" si="548"/>
        <v>0.96147505943347544</v>
      </c>
      <c r="L1381" s="30">
        <f t="shared" si="549"/>
        <v>0.98499999999999999</v>
      </c>
      <c r="M1381" s="27">
        <f>J1381/'I Disease Parameters'!$E$12</f>
        <v>0.14811274085975007</v>
      </c>
      <c r="N1381" s="27">
        <f>K1381/'I Disease Parameters'!$E$13</f>
        <v>4.8073752971673774E-2</v>
      </c>
      <c r="O1381" s="27">
        <f>L1381/'I Disease Parameters'!$E$13</f>
        <v>4.9250000000000002E-2</v>
      </c>
      <c r="P1381" s="27">
        <f>(1-L1381)/'I Disease Parameters'!$E$13</f>
        <v>7.5000000000000067E-4</v>
      </c>
      <c r="Q1381" s="19" t="str">
        <f t="shared" si="528"/>
        <v/>
      </c>
      <c r="R1381" s="17" t="str">
        <f t="shared" si="529"/>
        <v/>
      </c>
      <c r="S1381" s="17" t="str">
        <f t="shared" si="530"/>
        <v/>
      </c>
      <c r="T1381" s="17" t="str">
        <f t="shared" si="531"/>
        <v/>
      </c>
      <c r="U1381" s="17" t="str">
        <f t="shared" si="532"/>
        <v/>
      </c>
      <c r="V1381" s="17" t="str">
        <f t="shared" si="533"/>
        <v/>
      </c>
      <c r="W1381" s="17" t="str">
        <f t="shared" si="534"/>
        <v/>
      </c>
      <c r="X1381" s="18" t="str">
        <f t="shared" si="525"/>
        <v/>
      </c>
      <c r="Y1381" s="17" t="str">
        <f t="shared" si="535"/>
        <v/>
      </c>
      <c r="Z1381" s="17" t="str">
        <f t="shared" si="536"/>
        <v/>
      </c>
      <c r="AA1381" s="17" t="str">
        <f t="shared" si="537"/>
        <v/>
      </c>
      <c r="AB1381" s="17" t="str">
        <f t="shared" si="538"/>
        <v/>
      </c>
      <c r="AC1381" s="17" t="str">
        <f t="shared" si="539"/>
        <v/>
      </c>
      <c r="AD1381" s="18" t="str">
        <f t="shared" si="540"/>
        <v/>
      </c>
      <c r="AE1381" s="19" t="str">
        <f>IF($B1381&gt;$C$1,"",p_2*$Q1380*($S1380/$W1380)+p_3*$Q1380*($T1380/$W1380))</f>
        <v/>
      </c>
      <c r="AF1381" s="17" t="str">
        <f>IF($B1381&gt;$C$1,"",p_4*$R1380)</f>
        <v/>
      </c>
      <c r="AG1381" s="17" t="str">
        <f>IF($B1381&gt;$C$1,"",p_5*$R1380)</f>
        <v/>
      </c>
      <c r="AH1381" s="18" t="str">
        <f t="shared" si="541"/>
        <v/>
      </c>
      <c r="AI1381" s="72"/>
      <c r="AJ1381" s="73"/>
      <c r="AK1381" s="73"/>
      <c r="AL1381" s="72"/>
      <c r="AM1381" s="73"/>
      <c r="AN1381" s="73">
        <f t="shared" si="542"/>
        <v>518</v>
      </c>
      <c r="AO1381" s="19" t="str">
        <f t="shared" ca="1" si="543"/>
        <v>-</v>
      </c>
      <c r="AP1381" s="17" t="str">
        <f t="shared" ca="1" si="544"/>
        <v>-</v>
      </c>
      <c r="AQ1381" s="17" t="str">
        <f t="shared" ca="1" si="545"/>
        <v>-</v>
      </c>
      <c r="AR1381" s="66" t="str">
        <f t="shared" ca="1" si="546"/>
        <v>-</v>
      </c>
    </row>
    <row r="1382" spans="1:44" s="1" customFormat="1" ht="12" x14ac:dyDescent="0.35">
      <c r="A1382" s="84"/>
      <c r="B1382" s="40" t="str">
        <f t="shared" si="526"/>
        <v/>
      </c>
      <c r="C1382" s="41" t="str">
        <f t="shared" si="527"/>
        <v/>
      </c>
      <c r="D1382" s="28">
        <f>'I Disease Parameters'!$E$6/(1000*365)</f>
        <v>2.4383561643835616E-5</v>
      </c>
      <c r="E1382" s="28">
        <f>'I Disease Parameters'!$E$7/(1000*365)</f>
        <v>1.3698630136986302E-5</v>
      </c>
      <c r="F1382" s="27">
        <f>(1-'I Disease Parameters'!$E$8)/'I Disease Parameters'!$E$10</f>
        <v>0.16200000000000001</v>
      </c>
      <c r="G1382" s="27">
        <f>'I Disease Parameters'!$E$8/'I Disease Parameters'!$E$11</f>
        <v>3.7999999999999999E-2</v>
      </c>
      <c r="H1382" s="27">
        <f>1/'I Disease Parameters'!$E$12</f>
        <v>0.05</v>
      </c>
      <c r="I1382" s="27">
        <f>'I Disease Parameters'!$E$9/'I Disease Parameters'!$E$14</f>
        <v>0</v>
      </c>
      <c r="J1382" s="82">
        <f t="shared" si="547"/>
        <v>2.9622548171950012</v>
      </c>
      <c r="K1382" s="60">
        <f t="shared" si="548"/>
        <v>0.96147505943347544</v>
      </c>
      <c r="L1382" s="30">
        <f t="shared" si="549"/>
        <v>0.98499999999999999</v>
      </c>
      <c r="M1382" s="27">
        <f>J1382/'I Disease Parameters'!$E$12</f>
        <v>0.14811274085975007</v>
      </c>
      <c r="N1382" s="27">
        <f>K1382/'I Disease Parameters'!$E$13</f>
        <v>4.8073752971673774E-2</v>
      </c>
      <c r="O1382" s="27">
        <f>L1382/'I Disease Parameters'!$E$13</f>
        <v>4.9250000000000002E-2</v>
      </c>
      <c r="P1382" s="27">
        <f>(1-L1382)/'I Disease Parameters'!$E$13</f>
        <v>7.5000000000000067E-4</v>
      </c>
      <c r="Q1382" s="19" t="str">
        <f t="shared" si="528"/>
        <v/>
      </c>
      <c r="R1382" s="17" t="str">
        <f t="shared" si="529"/>
        <v/>
      </c>
      <c r="S1382" s="17" t="str">
        <f t="shared" si="530"/>
        <v/>
      </c>
      <c r="T1382" s="17" t="str">
        <f t="shared" si="531"/>
        <v/>
      </c>
      <c r="U1382" s="17" t="str">
        <f t="shared" si="532"/>
        <v/>
      </c>
      <c r="V1382" s="17" t="str">
        <f t="shared" si="533"/>
        <v/>
      </c>
      <c r="W1382" s="17" t="str">
        <f t="shared" si="534"/>
        <v/>
      </c>
      <c r="X1382" s="18" t="str">
        <f t="shared" si="525"/>
        <v/>
      </c>
      <c r="Y1382" s="17" t="str">
        <f t="shared" si="535"/>
        <v/>
      </c>
      <c r="Z1382" s="17" t="str">
        <f t="shared" si="536"/>
        <v/>
      </c>
      <c r="AA1382" s="17" t="str">
        <f t="shared" si="537"/>
        <v/>
      </c>
      <c r="AB1382" s="17" t="str">
        <f t="shared" si="538"/>
        <v/>
      </c>
      <c r="AC1382" s="17" t="str">
        <f t="shared" si="539"/>
        <v/>
      </c>
      <c r="AD1382" s="18" t="str">
        <f t="shared" si="540"/>
        <v/>
      </c>
      <c r="AE1382" s="19" t="str">
        <f>IF($B1382&gt;$C$1,"",p_2*$Q1381*($S1381/$W1381)+p_3*$Q1381*($T1381/$W1381))</f>
        <v/>
      </c>
      <c r="AF1382" s="17" t="str">
        <f>IF($B1382&gt;$C$1,"",p_4*$R1381)</f>
        <v/>
      </c>
      <c r="AG1382" s="17" t="str">
        <f>IF($B1382&gt;$C$1,"",p_5*$R1381)</f>
        <v/>
      </c>
      <c r="AH1382" s="18" t="str">
        <f t="shared" si="541"/>
        <v/>
      </c>
      <c r="AI1382" s="72"/>
      <c r="AJ1382" s="73"/>
      <c r="AK1382" s="73"/>
      <c r="AL1382" s="72"/>
      <c r="AM1382" s="73"/>
      <c r="AN1382" s="73">
        <f t="shared" si="542"/>
        <v>518</v>
      </c>
      <c r="AO1382" s="19" t="str">
        <f t="shared" ca="1" si="543"/>
        <v>-</v>
      </c>
      <c r="AP1382" s="17" t="str">
        <f t="shared" ca="1" si="544"/>
        <v>-</v>
      </c>
      <c r="AQ1382" s="17" t="str">
        <f t="shared" ca="1" si="545"/>
        <v>-</v>
      </c>
      <c r="AR1382" s="66" t="str">
        <f t="shared" ca="1" si="546"/>
        <v>-</v>
      </c>
    </row>
    <row r="1383" spans="1:44" s="1" customFormat="1" ht="12" x14ac:dyDescent="0.35">
      <c r="A1383" s="84"/>
      <c r="B1383" s="40" t="str">
        <f t="shared" si="526"/>
        <v/>
      </c>
      <c r="C1383" s="41" t="str">
        <f t="shared" si="527"/>
        <v/>
      </c>
      <c r="D1383" s="28">
        <f>'I Disease Parameters'!$E$6/(1000*365)</f>
        <v>2.4383561643835616E-5</v>
      </c>
      <c r="E1383" s="28">
        <f>'I Disease Parameters'!$E$7/(1000*365)</f>
        <v>1.3698630136986302E-5</v>
      </c>
      <c r="F1383" s="27">
        <f>(1-'I Disease Parameters'!$E$8)/'I Disease Parameters'!$E$10</f>
        <v>0.16200000000000001</v>
      </c>
      <c r="G1383" s="27">
        <f>'I Disease Parameters'!$E$8/'I Disease Parameters'!$E$11</f>
        <v>3.7999999999999999E-2</v>
      </c>
      <c r="H1383" s="27">
        <f>1/'I Disease Parameters'!$E$12</f>
        <v>0.05</v>
      </c>
      <c r="I1383" s="27">
        <f>'I Disease Parameters'!$E$9/'I Disease Parameters'!$E$14</f>
        <v>0</v>
      </c>
      <c r="J1383" s="82">
        <f t="shared" si="547"/>
        <v>2.9622548171950012</v>
      </c>
      <c r="K1383" s="60">
        <f t="shared" si="548"/>
        <v>0.96147505943347544</v>
      </c>
      <c r="L1383" s="30">
        <f t="shared" si="549"/>
        <v>0.98499999999999999</v>
      </c>
      <c r="M1383" s="27">
        <f>J1383/'I Disease Parameters'!$E$12</f>
        <v>0.14811274085975007</v>
      </c>
      <c r="N1383" s="27">
        <f>K1383/'I Disease Parameters'!$E$13</f>
        <v>4.8073752971673774E-2</v>
      </c>
      <c r="O1383" s="27">
        <f>L1383/'I Disease Parameters'!$E$13</f>
        <v>4.9250000000000002E-2</v>
      </c>
      <c r="P1383" s="27">
        <f>(1-L1383)/'I Disease Parameters'!$E$13</f>
        <v>7.5000000000000067E-4</v>
      </c>
      <c r="Q1383" s="19" t="str">
        <f t="shared" si="528"/>
        <v/>
      </c>
      <c r="R1383" s="17" t="str">
        <f t="shared" si="529"/>
        <v/>
      </c>
      <c r="S1383" s="17" t="str">
        <f t="shared" si="530"/>
        <v/>
      </c>
      <c r="T1383" s="17" t="str">
        <f t="shared" si="531"/>
        <v/>
      </c>
      <c r="U1383" s="17" t="str">
        <f t="shared" si="532"/>
        <v/>
      </c>
      <c r="V1383" s="17" t="str">
        <f t="shared" si="533"/>
        <v/>
      </c>
      <c r="W1383" s="17" t="str">
        <f t="shared" si="534"/>
        <v/>
      </c>
      <c r="X1383" s="18" t="str">
        <f t="shared" si="525"/>
        <v/>
      </c>
      <c r="Y1383" s="17" t="str">
        <f t="shared" si="535"/>
        <v/>
      </c>
      <c r="Z1383" s="17" t="str">
        <f t="shared" si="536"/>
        <v/>
      </c>
      <c r="AA1383" s="17" t="str">
        <f t="shared" si="537"/>
        <v/>
      </c>
      <c r="AB1383" s="17" t="str">
        <f t="shared" si="538"/>
        <v/>
      </c>
      <c r="AC1383" s="17" t="str">
        <f t="shared" si="539"/>
        <v/>
      </c>
      <c r="AD1383" s="18" t="str">
        <f t="shared" si="540"/>
        <v/>
      </c>
      <c r="AE1383" s="19" t="str">
        <f>IF($B1383&gt;$C$1,"",p_2*$Q1382*($S1382/$W1382)+p_3*$Q1382*($T1382/$W1382))</f>
        <v/>
      </c>
      <c r="AF1383" s="17" t="str">
        <f>IF($B1383&gt;$C$1,"",p_4*$R1382)</f>
        <v/>
      </c>
      <c r="AG1383" s="17" t="str">
        <f>IF($B1383&gt;$C$1,"",p_5*$R1382)</f>
        <v/>
      </c>
      <c r="AH1383" s="18" t="str">
        <f t="shared" si="541"/>
        <v/>
      </c>
      <c r="AI1383" s="72"/>
      <c r="AJ1383" s="73"/>
      <c r="AK1383" s="73"/>
      <c r="AL1383" s="72"/>
      <c r="AM1383" s="73"/>
      <c r="AN1383" s="73">
        <f t="shared" si="542"/>
        <v>518</v>
      </c>
      <c r="AO1383" s="19" t="str">
        <f t="shared" ca="1" si="543"/>
        <v>-</v>
      </c>
      <c r="AP1383" s="17" t="str">
        <f t="shared" ca="1" si="544"/>
        <v>-</v>
      </c>
      <c r="AQ1383" s="17" t="str">
        <f t="shared" ca="1" si="545"/>
        <v>-</v>
      </c>
      <c r="AR1383" s="66" t="str">
        <f t="shared" ca="1" si="546"/>
        <v>-</v>
      </c>
    </row>
    <row r="1384" spans="1:44" s="1" customFormat="1" ht="12" x14ac:dyDescent="0.35">
      <c r="A1384" s="84"/>
      <c r="B1384" s="40" t="str">
        <f t="shared" si="526"/>
        <v/>
      </c>
      <c r="C1384" s="41" t="str">
        <f t="shared" si="527"/>
        <v/>
      </c>
      <c r="D1384" s="28">
        <f>'I Disease Parameters'!$E$6/(1000*365)</f>
        <v>2.4383561643835616E-5</v>
      </c>
      <c r="E1384" s="28">
        <f>'I Disease Parameters'!$E$7/(1000*365)</f>
        <v>1.3698630136986302E-5</v>
      </c>
      <c r="F1384" s="27">
        <f>(1-'I Disease Parameters'!$E$8)/'I Disease Parameters'!$E$10</f>
        <v>0.16200000000000001</v>
      </c>
      <c r="G1384" s="27">
        <f>'I Disease Parameters'!$E$8/'I Disease Parameters'!$E$11</f>
        <v>3.7999999999999999E-2</v>
      </c>
      <c r="H1384" s="27">
        <f>1/'I Disease Parameters'!$E$12</f>
        <v>0.05</v>
      </c>
      <c r="I1384" s="27">
        <f>'I Disease Parameters'!$E$9/'I Disease Parameters'!$E$14</f>
        <v>0</v>
      </c>
      <c r="J1384" s="82">
        <f t="shared" si="547"/>
        <v>2.9622548171950012</v>
      </c>
      <c r="K1384" s="60">
        <f t="shared" si="548"/>
        <v>0.96147505943347544</v>
      </c>
      <c r="L1384" s="30">
        <f t="shared" si="549"/>
        <v>0.98499999999999999</v>
      </c>
      <c r="M1384" s="27">
        <f>J1384/'I Disease Parameters'!$E$12</f>
        <v>0.14811274085975007</v>
      </c>
      <c r="N1384" s="27">
        <f>K1384/'I Disease Parameters'!$E$13</f>
        <v>4.8073752971673774E-2</v>
      </c>
      <c r="O1384" s="27">
        <f>L1384/'I Disease Parameters'!$E$13</f>
        <v>4.9250000000000002E-2</v>
      </c>
      <c r="P1384" s="27">
        <f>(1-L1384)/'I Disease Parameters'!$E$13</f>
        <v>7.5000000000000067E-4</v>
      </c>
      <c r="Q1384" s="19" t="str">
        <f t="shared" si="528"/>
        <v/>
      </c>
      <c r="R1384" s="17" t="str">
        <f t="shared" si="529"/>
        <v/>
      </c>
      <c r="S1384" s="17" t="str">
        <f t="shared" si="530"/>
        <v/>
      </c>
      <c r="T1384" s="17" t="str">
        <f t="shared" si="531"/>
        <v/>
      </c>
      <c r="U1384" s="17" t="str">
        <f t="shared" si="532"/>
        <v/>
      </c>
      <c r="V1384" s="17" t="str">
        <f t="shared" si="533"/>
        <v/>
      </c>
      <c r="W1384" s="17" t="str">
        <f t="shared" si="534"/>
        <v/>
      </c>
      <c r="X1384" s="18" t="str">
        <f t="shared" si="525"/>
        <v/>
      </c>
      <c r="Y1384" s="17" t="str">
        <f t="shared" si="535"/>
        <v/>
      </c>
      <c r="Z1384" s="17" t="str">
        <f t="shared" si="536"/>
        <v/>
      </c>
      <c r="AA1384" s="17" t="str">
        <f t="shared" si="537"/>
        <v/>
      </c>
      <c r="AB1384" s="17" t="str">
        <f t="shared" si="538"/>
        <v/>
      </c>
      <c r="AC1384" s="17" t="str">
        <f t="shared" si="539"/>
        <v/>
      </c>
      <c r="AD1384" s="18" t="str">
        <f t="shared" si="540"/>
        <v/>
      </c>
      <c r="AE1384" s="19" t="str">
        <f>IF($B1384&gt;$C$1,"",p_2*$Q1383*($S1383/$W1383)+p_3*$Q1383*($T1383/$W1383))</f>
        <v/>
      </c>
      <c r="AF1384" s="17" t="str">
        <f>IF($B1384&gt;$C$1,"",p_4*$R1383)</f>
        <v/>
      </c>
      <c r="AG1384" s="17" t="str">
        <f>IF($B1384&gt;$C$1,"",p_5*$R1383)</f>
        <v/>
      </c>
      <c r="AH1384" s="18" t="str">
        <f t="shared" si="541"/>
        <v/>
      </c>
      <c r="AI1384" s="72"/>
      <c r="AJ1384" s="73"/>
      <c r="AK1384" s="73"/>
      <c r="AL1384" s="72"/>
      <c r="AM1384" s="73"/>
      <c r="AN1384" s="73">
        <f t="shared" si="542"/>
        <v>518</v>
      </c>
      <c r="AO1384" s="19" t="str">
        <f t="shared" ca="1" si="543"/>
        <v>-</v>
      </c>
      <c r="AP1384" s="17" t="str">
        <f t="shared" ca="1" si="544"/>
        <v>-</v>
      </c>
      <c r="AQ1384" s="17" t="str">
        <f t="shared" ca="1" si="545"/>
        <v>-</v>
      </c>
      <c r="AR1384" s="66" t="str">
        <f t="shared" ca="1" si="546"/>
        <v>-</v>
      </c>
    </row>
    <row r="1385" spans="1:44" s="1" customFormat="1" ht="12" x14ac:dyDescent="0.35">
      <c r="A1385" s="84"/>
      <c r="B1385" s="40" t="str">
        <f t="shared" si="526"/>
        <v/>
      </c>
      <c r="C1385" s="41" t="str">
        <f t="shared" si="527"/>
        <v/>
      </c>
      <c r="D1385" s="28">
        <f>'I Disease Parameters'!$E$6/(1000*365)</f>
        <v>2.4383561643835616E-5</v>
      </c>
      <c r="E1385" s="28">
        <f>'I Disease Parameters'!$E$7/(1000*365)</f>
        <v>1.3698630136986302E-5</v>
      </c>
      <c r="F1385" s="27">
        <f>(1-'I Disease Parameters'!$E$8)/'I Disease Parameters'!$E$10</f>
        <v>0.16200000000000001</v>
      </c>
      <c r="G1385" s="27">
        <f>'I Disease Parameters'!$E$8/'I Disease Parameters'!$E$11</f>
        <v>3.7999999999999999E-2</v>
      </c>
      <c r="H1385" s="27">
        <f>1/'I Disease Parameters'!$E$12</f>
        <v>0.05</v>
      </c>
      <c r="I1385" s="27">
        <f>'I Disease Parameters'!$E$9/'I Disease Parameters'!$E$14</f>
        <v>0</v>
      </c>
      <c r="J1385" s="82">
        <f t="shared" si="547"/>
        <v>2.9622548171950012</v>
      </c>
      <c r="K1385" s="60">
        <f t="shared" si="548"/>
        <v>0.96147505943347544</v>
      </c>
      <c r="L1385" s="30">
        <f t="shared" si="549"/>
        <v>0.98499999999999999</v>
      </c>
      <c r="M1385" s="27">
        <f>J1385/'I Disease Parameters'!$E$12</f>
        <v>0.14811274085975007</v>
      </c>
      <c r="N1385" s="27">
        <f>K1385/'I Disease Parameters'!$E$13</f>
        <v>4.8073752971673774E-2</v>
      </c>
      <c r="O1385" s="27">
        <f>L1385/'I Disease Parameters'!$E$13</f>
        <v>4.9250000000000002E-2</v>
      </c>
      <c r="P1385" s="27">
        <f>(1-L1385)/'I Disease Parameters'!$E$13</f>
        <v>7.5000000000000067E-4</v>
      </c>
      <c r="Q1385" s="19" t="str">
        <f t="shared" si="528"/>
        <v/>
      </c>
      <c r="R1385" s="17" t="str">
        <f t="shared" si="529"/>
        <v/>
      </c>
      <c r="S1385" s="17" t="str">
        <f t="shared" si="530"/>
        <v/>
      </c>
      <c r="T1385" s="17" t="str">
        <f t="shared" si="531"/>
        <v/>
      </c>
      <c r="U1385" s="17" t="str">
        <f t="shared" si="532"/>
        <v/>
      </c>
      <c r="V1385" s="17" t="str">
        <f t="shared" si="533"/>
        <v/>
      </c>
      <c r="W1385" s="17" t="str">
        <f t="shared" si="534"/>
        <v/>
      </c>
      <c r="X1385" s="18" t="str">
        <f t="shared" si="525"/>
        <v/>
      </c>
      <c r="Y1385" s="17" t="str">
        <f t="shared" si="535"/>
        <v/>
      </c>
      <c r="Z1385" s="17" t="str">
        <f t="shared" si="536"/>
        <v/>
      </c>
      <c r="AA1385" s="17" t="str">
        <f t="shared" si="537"/>
        <v/>
      </c>
      <c r="AB1385" s="17" t="str">
        <f t="shared" si="538"/>
        <v/>
      </c>
      <c r="AC1385" s="17" t="str">
        <f t="shared" si="539"/>
        <v/>
      </c>
      <c r="AD1385" s="18" t="str">
        <f t="shared" si="540"/>
        <v/>
      </c>
      <c r="AE1385" s="19" t="str">
        <f>IF($B1385&gt;$C$1,"",p_2*$Q1384*($S1384/$W1384)+p_3*$Q1384*($T1384/$W1384))</f>
        <v/>
      </c>
      <c r="AF1385" s="17" t="str">
        <f>IF($B1385&gt;$C$1,"",p_4*$R1384)</f>
        <v/>
      </c>
      <c r="AG1385" s="17" t="str">
        <f>IF($B1385&gt;$C$1,"",p_5*$R1384)</f>
        <v/>
      </c>
      <c r="AH1385" s="18" t="str">
        <f t="shared" si="541"/>
        <v/>
      </c>
      <c r="AI1385" s="72"/>
      <c r="AJ1385" s="73"/>
      <c r="AK1385" s="73"/>
      <c r="AL1385" s="72"/>
      <c r="AM1385" s="73"/>
      <c r="AN1385" s="73">
        <f t="shared" si="542"/>
        <v>518</v>
      </c>
      <c r="AO1385" s="19" t="str">
        <f t="shared" ca="1" si="543"/>
        <v>-</v>
      </c>
      <c r="AP1385" s="17" t="str">
        <f t="shared" ca="1" si="544"/>
        <v>-</v>
      </c>
      <c r="AQ1385" s="17" t="str">
        <f t="shared" ca="1" si="545"/>
        <v>-</v>
      </c>
      <c r="AR1385" s="66" t="str">
        <f t="shared" ca="1" si="546"/>
        <v>-</v>
      </c>
    </row>
    <row r="1386" spans="1:44" s="1" customFormat="1" ht="12" x14ac:dyDescent="0.35">
      <c r="A1386" s="84"/>
      <c r="B1386" s="40" t="str">
        <f t="shared" si="526"/>
        <v/>
      </c>
      <c r="C1386" s="41" t="str">
        <f t="shared" si="527"/>
        <v/>
      </c>
      <c r="D1386" s="28">
        <f>'I Disease Parameters'!$E$6/(1000*365)</f>
        <v>2.4383561643835616E-5</v>
      </c>
      <c r="E1386" s="28">
        <f>'I Disease Parameters'!$E$7/(1000*365)</f>
        <v>1.3698630136986302E-5</v>
      </c>
      <c r="F1386" s="27">
        <f>(1-'I Disease Parameters'!$E$8)/'I Disease Parameters'!$E$10</f>
        <v>0.16200000000000001</v>
      </c>
      <c r="G1386" s="27">
        <f>'I Disease Parameters'!$E$8/'I Disease Parameters'!$E$11</f>
        <v>3.7999999999999999E-2</v>
      </c>
      <c r="H1386" s="27">
        <f>1/'I Disease Parameters'!$E$12</f>
        <v>0.05</v>
      </c>
      <c r="I1386" s="27">
        <f>'I Disease Parameters'!$E$9/'I Disease Parameters'!$E$14</f>
        <v>0</v>
      </c>
      <c r="J1386" s="82">
        <f t="shared" si="547"/>
        <v>2.9622548171950012</v>
      </c>
      <c r="K1386" s="60">
        <f t="shared" si="548"/>
        <v>0.96147505943347544</v>
      </c>
      <c r="L1386" s="30">
        <f t="shared" si="549"/>
        <v>0.98499999999999999</v>
      </c>
      <c r="M1386" s="27">
        <f>J1386/'I Disease Parameters'!$E$12</f>
        <v>0.14811274085975007</v>
      </c>
      <c r="N1386" s="27">
        <f>K1386/'I Disease Parameters'!$E$13</f>
        <v>4.8073752971673774E-2</v>
      </c>
      <c r="O1386" s="27">
        <f>L1386/'I Disease Parameters'!$E$13</f>
        <v>4.9250000000000002E-2</v>
      </c>
      <c r="P1386" s="27">
        <f>(1-L1386)/'I Disease Parameters'!$E$13</f>
        <v>7.5000000000000067E-4</v>
      </c>
      <c r="Q1386" s="19" t="str">
        <f t="shared" si="528"/>
        <v/>
      </c>
      <c r="R1386" s="17" t="str">
        <f t="shared" si="529"/>
        <v/>
      </c>
      <c r="S1386" s="17" t="str">
        <f t="shared" si="530"/>
        <v/>
      </c>
      <c r="T1386" s="17" t="str">
        <f t="shared" si="531"/>
        <v/>
      </c>
      <c r="U1386" s="17" t="str">
        <f t="shared" si="532"/>
        <v/>
      </c>
      <c r="V1386" s="17" t="str">
        <f t="shared" si="533"/>
        <v/>
      </c>
      <c r="W1386" s="17" t="str">
        <f t="shared" si="534"/>
        <v/>
      </c>
      <c r="X1386" s="18" t="str">
        <f t="shared" si="525"/>
        <v/>
      </c>
      <c r="Y1386" s="17" t="str">
        <f t="shared" si="535"/>
        <v/>
      </c>
      <c r="Z1386" s="17" t="str">
        <f t="shared" si="536"/>
        <v/>
      </c>
      <c r="AA1386" s="17" t="str">
        <f t="shared" si="537"/>
        <v/>
      </c>
      <c r="AB1386" s="17" t="str">
        <f t="shared" si="538"/>
        <v/>
      </c>
      <c r="AC1386" s="17" t="str">
        <f t="shared" si="539"/>
        <v/>
      </c>
      <c r="AD1386" s="18" t="str">
        <f t="shared" si="540"/>
        <v/>
      </c>
      <c r="AE1386" s="19" t="str">
        <f>IF($B1386&gt;$C$1,"",p_2*$Q1385*($S1385/$W1385)+p_3*$Q1385*($T1385/$W1385))</f>
        <v/>
      </c>
      <c r="AF1386" s="17" t="str">
        <f>IF($B1386&gt;$C$1,"",p_4*$R1385)</f>
        <v/>
      </c>
      <c r="AG1386" s="17" t="str">
        <f>IF($B1386&gt;$C$1,"",p_5*$R1385)</f>
        <v/>
      </c>
      <c r="AH1386" s="18" t="str">
        <f t="shared" si="541"/>
        <v/>
      </c>
      <c r="AI1386" s="72"/>
      <c r="AJ1386" s="73"/>
      <c r="AK1386" s="73"/>
      <c r="AL1386" s="72"/>
      <c r="AM1386" s="73"/>
      <c r="AN1386" s="73">
        <f t="shared" si="542"/>
        <v>518</v>
      </c>
      <c r="AO1386" s="19" t="str">
        <f t="shared" ca="1" si="543"/>
        <v>-</v>
      </c>
      <c r="AP1386" s="17" t="str">
        <f t="shared" ca="1" si="544"/>
        <v>-</v>
      </c>
      <c r="AQ1386" s="17" t="str">
        <f t="shared" ca="1" si="545"/>
        <v>-</v>
      </c>
      <c r="AR1386" s="66" t="str">
        <f t="shared" ca="1" si="546"/>
        <v>-</v>
      </c>
    </row>
    <row r="1387" spans="1:44" s="1" customFormat="1" ht="12" x14ac:dyDescent="0.35">
      <c r="A1387" s="84"/>
      <c r="B1387" s="40" t="str">
        <f t="shared" si="526"/>
        <v/>
      </c>
      <c r="C1387" s="41" t="str">
        <f t="shared" si="527"/>
        <v/>
      </c>
      <c r="D1387" s="28">
        <f>'I Disease Parameters'!$E$6/(1000*365)</f>
        <v>2.4383561643835616E-5</v>
      </c>
      <c r="E1387" s="28">
        <f>'I Disease Parameters'!$E$7/(1000*365)</f>
        <v>1.3698630136986302E-5</v>
      </c>
      <c r="F1387" s="27">
        <f>(1-'I Disease Parameters'!$E$8)/'I Disease Parameters'!$E$10</f>
        <v>0.16200000000000001</v>
      </c>
      <c r="G1387" s="27">
        <f>'I Disease Parameters'!$E$8/'I Disease Parameters'!$E$11</f>
        <v>3.7999999999999999E-2</v>
      </c>
      <c r="H1387" s="27">
        <f>1/'I Disease Parameters'!$E$12</f>
        <v>0.05</v>
      </c>
      <c r="I1387" s="27">
        <f>'I Disease Parameters'!$E$9/'I Disease Parameters'!$E$14</f>
        <v>0</v>
      </c>
      <c r="J1387" s="82">
        <f t="shared" si="547"/>
        <v>2.9622548171950012</v>
      </c>
      <c r="K1387" s="60">
        <f t="shared" si="548"/>
        <v>0.96147505943347544</v>
      </c>
      <c r="L1387" s="30">
        <f t="shared" si="549"/>
        <v>0.98499999999999999</v>
      </c>
      <c r="M1387" s="27">
        <f>J1387/'I Disease Parameters'!$E$12</f>
        <v>0.14811274085975007</v>
      </c>
      <c r="N1387" s="27">
        <f>K1387/'I Disease Parameters'!$E$13</f>
        <v>4.8073752971673774E-2</v>
      </c>
      <c r="O1387" s="27">
        <f>L1387/'I Disease Parameters'!$E$13</f>
        <v>4.9250000000000002E-2</v>
      </c>
      <c r="P1387" s="27">
        <f>(1-L1387)/'I Disease Parameters'!$E$13</f>
        <v>7.5000000000000067E-4</v>
      </c>
      <c r="Q1387" s="19" t="str">
        <f t="shared" si="528"/>
        <v/>
      </c>
      <c r="R1387" s="17" t="str">
        <f t="shared" si="529"/>
        <v/>
      </c>
      <c r="S1387" s="17" t="str">
        <f t="shared" si="530"/>
        <v/>
      </c>
      <c r="T1387" s="17" t="str">
        <f t="shared" si="531"/>
        <v/>
      </c>
      <c r="U1387" s="17" t="str">
        <f t="shared" si="532"/>
        <v/>
      </c>
      <c r="V1387" s="17" t="str">
        <f t="shared" si="533"/>
        <v/>
      </c>
      <c r="W1387" s="17" t="str">
        <f t="shared" si="534"/>
        <v/>
      </c>
      <c r="X1387" s="18" t="str">
        <f t="shared" si="525"/>
        <v/>
      </c>
      <c r="Y1387" s="17" t="str">
        <f t="shared" si="535"/>
        <v/>
      </c>
      <c r="Z1387" s="17" t="str">
        <f t="shared" si="536"/>
        <v/>
      </c>
      <c r="AA1387" s="17" t="str">
        <f t="shared" si="537"/>
        <v/>
      </c>
      <c r="AB1387" s="17" t="str">
        <f t="shared" si="538"/>
        <v/>
      </c>
      <c r="AC1387" s="17" t="str">
        <f t="shared" si="539"/>
        <v/>
      </c>
      <c r="AD1387" s="18" t="str">
        <f t="shared" si="540"/>
        <v/>
      </c>
      <c r="AE1387" s="19" t="str">
        <f>IF($B1387&gt;$C$1,"",p_2*$Q1386*($S1386/$W1386)+p_3*$Q1386*($T1386/$W1386))</f>
        <v/>
      </c>
      <c r="AF1387" s="17" t="str">
        <f>IF($B1387&gt;$C$1,"",p_4*$R1386)</f>
        <v/>
      </c>
      <c r="AG1387" s="17" t="str">
        <f>IF($B1387&gt;$C$1,"",p_5*$R1386)</f>
        <v/>
      </c>
      <c r="AH1387" s="18" t="str">
        <f t="shared" si="541"/>
        <v/>
      </c>
      <c r="AI1387" s="72"/>
      <c r="AJ1387" s="73"/>
      <c r="AK1387" s="73"/>
      <c r="AL1387" s="72"/>
      <c r="AM1387" s="73"/>
      <c r="AN1387" s="73">
        <f t="shared" si="542"/>
        <v>518</v>
      </c>
      <c r="AO1387" s="19" t="str">
        <f t="shared" ca="1" si="543"/>
        <v>-</v>
      </c>
      <c r="AP1387" s="17" t="str">
        <f t="shared" ca="1" si="544"/>
        <v>-</v>
      </c>
      <c r="AQ1387" s="17" t="str">
        <f t="shared" ca="1" si="545"/>
        <v>-</v>
      </c>
      <c r="AR1387" s="66" t="str">
        <f t="shared" ca="1" si="546"/>
        <v>-</v>
      </c>
    </row>
    <row r="1388" spans="1:44" s="1" customFormat="1" ht="12" x14ac:dyDescent="0.35">
      <c r="A1388" s="84"/>
      <c r="B1388" s="40" t="str">
        <f t="shared" si="526"/>
        <v/>
      </c>
      <c r="C1388" s="41" t="str">
        <f t="shared" si="527"/>
        <v/>
      </c>
      <c r="D1388" s="28">
        <f>'I Disease Parameters'!$E$6/(1000*365)</f>
        <v>2.4383561643835616E-5</v>
      </c>
      <c r="E1388" s="28">
        <f>'I Disease Parameters'!$E$7/(1000*365)</f>
        <v>1.3698630136986302E-5</v>
      </c>
      <c r="F1388" s="27">
        <f>(1-'I Disease Parameters'!$E$8)/'I Disease Parameters'!$E$10</f>
        <v>0.16200000000000001</v>
      </c>
      <c r="G1388" s="27">
        <f>'I Disease Parameters'!$E$8/'I Disease Parameters'!$E$11</f>
        <v>3.7999999999999999E-2</v>
      </c>
      <c r="H1388" s="27">
        <f>1/'I Disease Parameters'!$E$12</f>
        <v>0.05</v>
      </c>
      <c r="I1388" s="27">
        <f>'I Disease Parameters'!$E$9/'I Disease Parameters'!$E$14</f>
        <v>0</v>
      </c>
      <c r="J1388" s="82">
        <f t="shared" si="547"/>
        <v>2.9622548171950012</v>
      </c>
      <c r="K1388" s="60">
        <f t="shared" si="548"/>
        <v>0.96147505943347544</v>
      </c>
      <c r="L1388" s="30">
        <f t="shared" si="549"/>
        <v>0.98499999999999999</v>
      </c>
      <c r="M1388" s="27">
        <f>J1388/'I Disease Parameters'!$E$12</f>
        <v>0.14811274085975007</v>
      </c>
      <c r="N1388" s="27">
        <f>K1388/'I Disease Parameters'!$E$13</f>
        <v>4.8073752971673774E-2</v>
      </c>
      <c r="O1388" s="27">
        <f>L1388/'I Disease Parameters'!$E$13</f>
        <v>4.9250000000000002E-2</v>
      </c>
      <c r="P1388" s="27">
        <f>(1-L1388)/'I Disease Parameters'!$E$13</f>
        <v>7.5000000000000067E-4</v>
      </c>
      <c r="Q1388" s="19" t="str">
        <f t="shared" si="528"/>
        <v/>
      </c>
      <c r="R1388" s="17" t="str">
        <f t="shared" si="529"/>
        <v/>
      </c>
      <c r="S1388" s="17" t="str">
        <f t="shared" si="530"/>
        <v/>
      </c>
      <c r="T1388" s="17" t="str">
        <f t="shared" si="531"/>
        <v/>
      </c>
      <c r="U1388" s="17" t="str">
        <f t="shared" si="532"/>
        <v/>
      </c>
      <c r="V1388" s="17" t="str">
        <f t="shared" si="533"/>
        <v/>
      </c>
      <c r="W1388" s="17" t="str">
        <f t="shared" si="534"/>
        <v/>
      </c>
      <c r="X1388" s="18" t="str">
        <f t="shared" si="525"/>
        <v/>
      </c>
      <c r="Y1388" s="17" t="str">
        <f t="shared" si="535"/>
        <v/>
      </c>
      <c r="Z1388" s="17" t="str">
        <f t="shared" si="536"/>
        <v/>
      </c>
      <c r="AA1388" s="17" t="str">
        <f t="shared" si="537"/>
        <v/>
      </c>
      <c r="AB1388" s="17" t="str">
        <f t="shared" si="538"/>
        <v/>
      </c>
      <c r="AC1388" s="17" t="str">
        <f t="shared" si="539"/>
        <v/>
      </c>
      <c r="AD1388" s="18" t="str">
        <f t="shared" si="540"/>
        <v/>
      </c>
      <c r="AE1388" s="19" t="str">
        <f>IF($B1388&gt;$C$1,"",p_2*$Q1387*($S1387/$W1387)+p_3*$Q1387*($T1387/$W1387))</f>
        <v/>
      </c>
      <c r="AF1388" s="17" t="str">
        <f>IF($B1388&gt;$C$1,"",p_4*$R1387)</f>
        <v/>
      </c>
      <c r="AG1388" s="17" t="str">
        <f>IF($B1388&gt;$C$1,"",p_5*$R1387)</f>
        <v/>
      </c>
      <c r="AH1388" s="18" t="str">
        <f t="shared" si="541"/>
        <v/>
      </c>
      <c r="AI1388" s="72"/>
      <c r="AJ1388" s="73"/>
      <c r="AK1388" s="73"/>
      <c r="AL1388" s="72"/>
      <c r="AM1388" s="73"/>
      <c r="AN1388" s="73">
        <f t="shared" si="542"/>
        <v>518</v>
      </c>
      <c r="AO1388" s="19" t="str">
        <f t="shared" ca="1" si="543"/>
        <v>-</v>
      </c>
      <c r="AP1388" s="17" t="str">
        <f t="shared" ca="1" si="544"/>
        <v>-</v>
      </c>
      <c r="AQ1388" s="17" t="str">
        <f t="shared" ca="1" si="545"/>
        <v>-</v>
      </c>
      <c r="AR1388" s="66" t="str">
        <f t="shared" ca="1" si="546"/>
        <v>-</v>
      </c>
    </row>
    <row r="1389" spans="1:44" s="1" customFormat="1" ht="12" x14ac:dyDescent="0.35">
      <c r="A1389" s="84"/>
      <c r="B1389" s="40" t="str">
        <f t="shared" si="526"/>
        <v/>
      </c>
      <c r="C1389" s="41" t="str">
        <f t="shared" si="527"/>
        <v/>
      </c>
      <c r="D1389" s="28">
        <f>'I Disease Parameters'!$E$6/(1000*365)</f>
        <v>2.4383561643835616E-5</v>
      </c>
      <c r="E1389" s="28">
        <f>'I Disease Parameters'!$E$7/(1000*365)</f>
        <v>1.3698630136986302E-5</v>
      </c>
      <c r="F1389" s="27">
        <f>(1-'I Disease Parameters'!$E$8)/'I Disease Parameters'!$E$10</f>
        <v>0.16200000000000001</v>
      </c>
      <c r="G1389" s="27">
        <f>'I Disease Parameters'!$E$8/'I Disease Parameters'!$E$11</f>
        <v>3.7999999999999999E-2</v>
      </c>
      <c r="H1389" s="27">
        <f>1/'I Disease Parameters'!$E$12</f>
        <v>0.05</v>
      </c>
      <c r="I1389" s="27">
        <f>'I Disease Parameters'!$E$9/'I Disease Parameters'!$E$14</f>
        <v>0</v>
      </c>
      <c r="J1389" s="82">
        <f t="shared" si="547"/>
        <v>2.9622548171950012</v>
      </c>
      <c r="K1389" s="60">
        <f t="shared" si="548"/>
        <v>0.96147505943347544</v>
      </c>
      <c r="L1389" s="30">
        <f t="shared" si="549"/>
        <v>0.98499999999999999</v>
      </c>
      <c r="M1389" s="27">
        <f>J1389/'I Disease Parameters'!$E$12</f>
        <v>0.14811274085975007</v>
      </c>
      <c r="N1389" s="27">
        <f>K1389/'I Disease Parameters'!$E$13</f>
        <v>4.8073752971673774E-2</v>
      </c>
      <c r="O1389" s="27">
        <f>L1389/'I Disease Parameters'!$E$13</f>
        <v>4.9250000000000002E-2</v>
      </c>
      <c r="P1389" s="27">
        <f>(1-L1389)/'I Disease Parameters'!$E$13</f>
        <v>7.5000000000000067E-4</v>
      </c>
      <c r="Q1389" s="19" t="str">
        <f t="shared" si="528"/>
        <v/>
      </c>
      <c r="R1389" s="17" t="str">
        <f t="shared" si="529"/>
        <v/>
      </c>
      <c r="S1389" s="17" t="str">
        <f t="shared" si="530"/>
        <v/>
      </c>
      <c r="T1389" s="17" t="str">
        <f t="shared" si="531"/>
        <v/>
      </c>
      <c r="U1389" s="17" t="str">
        <f t="shared" si="532"/>
        <v/>
      </c>
      <c r="V1389" s="17" t="str">
        <f t="shared" si="533"/>
        <v/>
      </c>
      <c r="W1389" s="17" t="str">
        <f t="shared" si="534"/>
        <v/>
      </c>
      <c r="X1389" s="18" t="str">
        <f t="shared" si="525"/>
        <v/>
      </c>
      <c r="Y1389" s="17" t="str">
        <f t="shared" si="535"/>
        <v/>
      </c>
      <c r="Z1389" s="17" t="str">
        <f t="shared" si="536"/>
        <v/>
      </c>
      <c r="AA1389" s="17" t="str">
        <f t="shared" si="537"/>
        <v/>
      </c>
      <c r="AB1389" s="17" t="str">
        <f t="shared" si="538"/>
        <v/>
      </c>
      <c r="AC1389" s="17" t="str">
        <f t="shared" si="539"/>
        <v/>
      </c>
      <c r="AD1389" s="18" t="str">
        <f t="shared" si="540"/>
        <v/>
      </c>
      <c r="AE1389" s="19" t="str">
        <f>IF($B1389&gt;$C$1,"",p_2*$Q1388*($S1388/$W1388)+p_3*$Q1388*($T1388/$W1388))</f>
        <v/>
      </c>
      <c r="AF1389" s="17" t="str">
        <f>IF($B1389&gt;$C$1,"",p_4*$R1388)</f>
        <v/>
      </c>
      <c r="AG1389" s="17" t="str">
        <f>IF($B1389&gt;$C$1,"",p_5*$R1388)</f>
        <v/>
      </c>
      <c r="AH1389" s="18" t="str">
        <f t="shared" si="541"/>
        <v/>
      </c>
      <c r="AI1389" s="72"/>
      <c r="AJ1389" s="73"/>
      <c r="AK1389" s="73"/>
      <c r="AL1389" s="72"/>
      <c r="AM1389" s="73"/>
      <c r="AN1389" s="73">
        <f t="shared" si="542"/>
        <v>518</v>
      </c>
      <c r="AO1389" s="19" t="str">
        <f t="shared" ca="1" si="543"/>
        <v>-</v>
      </c>
      <c r="AP1389" s="17" t="str">
        <f t="shared" ca="1" si="544"/>
        <v>-</v>
      </c>
      <c r="AQ1389" s="17" t="str">
        <f t="shared" ca="1" si="545"/>
        <v>-</v>
      </c>
      <c r="AR1389" s="66" t="str">
        <f t="shared" ca="1" si="546"/>
        <v>-</v>
      </c>
    </row>
    <row r="1390" spans="1:44" s="1" customFormat="1" ht="12" x14ac:dyDescent="0.35">
      <c r="A1390" s="84"/>
      <c r="B1390" s="40" t="str">
        <f t="shared" si="526"/>
        <v/>
      </c>
      <c r="C1390" s="41" t="str">
        <f t="shared" si="527"/>
        <v/>
      </c>
      <c r="D1390" s="28">
        <f>'I Disease Parameters'!$E$6/(1000*365)</f>
        <v>2.4383561643835616E-5</v>
      </c>
      <c r="E1390" s="28">
        <f>'I Disease Parameters'!$E$7/(1000*365)</f>
        <v>1.3698630136986302E-5</v>
      </c>
      <c r="F1390" s="27">
        <f>(1-'I Disease Parameters'!$E$8)/'I Disease Parameters'!$E$10</f>
        <v>0.16200000000000001</v>
      </c>
      <c r="G1390" s="27">
        <f>'I Disease Parameters'!$E$8/'I Disease Parameters'!$E$11</f>
        <v>3.7999999999999999E-2</v>
      </c>
      <c r="H1390" s="27">
        <f>1/'I Disease Parameters'!$E$12</f>
        <v>0.05</v>
      </c>
      <c r="I1390" s="27">
        <f>'I Disease Parameters'!$E$9/'I Disease Parameters'!$E$14</f>
        <v>0</v>
      </c>
      <c r="J1390" s="82">
        <f t="shared" si="547"/>
        <v>2.9622548171950012</v>
      </c>
      <c r="K1390" s="60">
        <f t="shared" si="548"/>
        <v>0.96147505943347544</v>
      </c>
      <c r="L1390" s="30">
        <f t="shared" si="549"/>
        <v>0.98499999999999999</v>
      </c>
      <c r="M1390" s="27">
        <f>J1390/'I Disease Parameters'!$E$12</f>
        <v>0.14811274085975007</v>
      </c>
      <c r="N1390" s="27">
        <f>K1390/'I Disease Parameters'!$E$13</f>
        <v>4.8073752971673774E-2</v>
      </c>
      <c r="O1390" s="27">
        <f>L1390/'I Disease Parameters'!$E$13</f>
        <v>4.9250000000000002E-2</v>
      </c>
      <c r="P1390" s="27">
        <f>(1-L1390)/'I Disease Parameters'!$E$13</f>
        <v>7.5000000000000067E-4</v>
      </c>
      <c r="Q1390" s="19" t="str">
        <f t="shared" si="528"/>
        <v/>
      </c>
      <c r="R1390" s="17" t="str">
        <f t="shared" si="529"/>
        <v/>
      </c>
      <c r="S1390" s="17" t="str">
        <f t="shared" si="530"/>
        <v/>
      </c>
      <c r="T1390" s="17" t="str">
        <f t="shared" si="531"/>
        <v/>
      </c>
      <c r="U1390" s="17" t="str">
        <f t="shared" si="532"/>
        <v/>
      </c>
      <c r="V1390" s="17" t="str">
        <f t="shared" si="533"/>
        <v/>
      </c>
      <c r="W1390" s="17" t="str">
        <f t="shared" si="534"/>
        <v/>
      </c>
      <c r="X1390" s="18" t="str">
        <f t="shared" si="525"/>
        <v/>
      </c>
      <c r="Y1390" s="17" t="str">
        <f t="shared" si="535"/>
        <v/>
      </c>
      <c r="Z1390" s="17" t="str">
        <f t="shared" si="536"/>
        <v/>
      </c>
      <c r="AA1390" s="17" t="str">
        <f t="shared" si="537"/>
        <v/>
      </c>
      <c r="AB1390" s="17" t="str">
        <f t="shared" si="538"/>
        <v/>
      </c>
      <c r="AC1390" s="17" t="str">
        <f t="shared" si="539"/>
        <v/>
      </c>
      <c r="AD1390" s="18" t="str">
        <f t="shared" si="540"/>
        <v/>
      </c>
      <c r="AE1390" s="19" t="str">
        <f>IF($B1390&gt;$C$1,"",p_2*$Q1389*($S1389/$W1389)+p_3*$Q1389*($T1389/$W1389))</f>
        <v/>
      </c>
      <c r="AF1390" s="17" t="str">
        <f>IF($B1390&gt;$C$1,"",p_4*$R1389)</f>
        <v/>
      </c>
      <c r="AG1390" s="17" t="str">
        <f>IF($B1390&gt;$C$1,"",p_5*$R1389)</f>
        <v/>
      </c>
      <c r="AH1390" s="18" t="str">
        <f t="shared" si="541"/>
        <v/>
      </c>
      <c r="AI1390" s="72"/>
      <c r="AJ1390" s="73"/>
      <c r="AK1390" s="73"/>
      <c r="AL1390" s="72"/>
      <c r="AM1390" s="73"/>
      <c r="AN1390" s="73">
        <f t="shared" si="542"/>
        <v>518</v>
      </c>
      <c r="AO1390" s="19" t="str">
        <f t="shared" ca="1" si="543"/>
        <v>-</v>
      </c>
      <c r="AP1390" s="17" t="str">
        <f t="shared" ca="1" si="544"/>
        <v>-</v>
      </c>
      <c r="AQ1390" s="17" t="str">
        <f t="shared" ca="1" si="545"/>
        <v>-</v>
      </c>
      <c r="AR1390" s="66" t="str">
        <f t="shared" ca="1" si="546"/>
        <v>-</v>
      </c>
    </row>
    <row r="1391" spans="1:44" s="1" customFormat="1" ht="12" x14ac:dyDescent="0.35">
      <c r="A1391" s="84"/>
      <c r="B1391" s="40" t="str">
        <f t="shared" si="526"/>
        <v/>
      </c>
      <c r="C1391" s="41" t="str">
        <f t="shared" si="527"/>
        <v/>
      </c>
      <c r="D1391" s="28">
        <f>'I Disease Parameters'!$E$6/(1000*365)</f>
        <v>2.4383561643835616E-5</v>
      </c>
      <c r="E1391" s="28">
        <f>'I Disease Parameters'!$E$7/(1000*365)</f>
        <v>1.3698630136986302E-5</v>
      </c>
      <c r="F1391" s="27">
        <f>(1-'I Disease Parameters'!$E$8)/'I Disease Parameters'!$E$10</f>
        <v>0.16200000000000001</v>
      </c>
      <c r="G1391" s="27">
        <f>'I Disease Parameters'!$E$8/'I Disease Parameters'!$E$11</f>
        <v>3.7999999999999999E-2</v>
      </c>
      <c r="H1391" s="27">
        <f>1/'I Disease Parameters'!$E$12</f>
        <v>0.05</v>
      </c>
      <c r="I1391" s="27">
        <f>'I Disease Parameters'!$E$9/'I Disease Parameters'!$E$14</f>
        <v>0</v>
      </c>
      <c r="J1391" s="82">
        <f t="shared" si="547"/>
        <v>2.9622548171950012</v>
      </c>
      <c r="K1391" s="60">
        <f t="shared" si="548"/>
        <v>0.96147505943347544</v>
      </c>
      <c r="L1391" s="30">
        <f t="shared" si="549"/>
        <v>0.98499999999999999</v>
      </c>
      <c r="M1391" s="27">
        <f>J1391/'I Disease Parameters'!$E$12</f>
        <v>0.14811274085975007</v>
      </c>
      <c r="N1391" s="27">
        <f>K1391/'I Disease Parameters'!$E$13</f>
        <v>4.8073752971673774E-2</v>
      </c>
      <c r="O1391" s="27">
        <f>L1391/'I Disease Parameters'!$E$13</f>
        <v>4.9250000000000002E-2</v>
      </c>
      <c r="P1391" s="27">
        <f>(1-L1391)/'I Disease Parameters'!$E$13</f>
        <v>7.5000000000000067E-4</v>
      </c>
      <c r="Q1391" s="19" t="str">
        <f t="shared" si="528"/>
        <v/>
      </c>
      <c r="R1391" s="17" t="str">
        <f t="shared" si="529"/>
        <v/>
      </c>
      <c r="S1391" s="17" t="str">
        <f t="shared" si="530"/>
        <v/>
      </c>
      <c r="T1391" s="17" t="str">
        <f t="shared" si="531"/>
        <v/>
      </c>
      <c r="U1391" s="17" t="str">
        <f t="shared" si="532"/>
        <v/>
      </c>
      <c r="V1391" s="17" t="str">
        <f t="shared" si="533"/>
        <v/>
      </c>
      <c r="W1391" s="17" t="str">
        <f t="shared" si="534"/>
        <v/>
      </c>
      <c r="X1391" s="18" t="str">
        <f t="shared" si="525"/>
        <v/>
      </c>
      <c r="Y1391" s="17" t="str">
        <f t="shared" si="535"/>
        <v/>
      </c>
      <c r="Z1391" s="17" t="str">
        <f t="shared" si="536"/>
        <v/>
      </c>
      <c r="AA1391" s="17" t="str">
        <f t="shared" si="537"/>
        <v/>
      </c>
      <c r="AB1391" s="17" t="str">
        <f t="shared" si="538"/>
        <v/>
      </c>
      <c r="AC1391" s="17" t="str">
        <f t="shared" si="539"/>
        <v/>
      </c>
      <c r="AD1391" s="18" t="str">
        <f t="shared" si="540"/>
        <v/>
      </c>
      <c r="AE1391" s="19" t="str">
        <f>IF($B1391&gt;$C$1,"",p_2*$Q1390*($S1390/$W1390)+p_3*$Q1390*($T1390/$W1390))</f>
        <v/>
      </c>
      <c r="AF1391" s="17" t="str">
        <f>IF($B1391&gt;$C$1,"",p_4*$R1390)</f>
        <v/>
      </c>
      <c r="AG1391" s="17" t="str">
        <f>IF($B1391&gt;$C$1,"",p_5*$R1390)</f>
        <v/>
      </c>
      <c r="AH1391" s="18" t="str">
        <f t="shared" si="541"/>
        <v/>
      </c>
      <c r="AI1391" s="72"/>
      <c r="AJ1391" s="73"/>
      <c r="AK1391" s="73"/>
      <c r="AL1391" s="72"/>
      <c r="AM1391" s="73"/>
      <c r="AN1391" s="73">
        <f t="shared" si="542"/>
        <v>518</v>
      </c>
      <c r="AO1391" s="19" t="str">
        <f t="shared" ca="1" si="543"/>
        <v>-</v>
      </c>
      <c r="AP1391" s="17" t="str">
        <f t="shared" ca="1" si="544"/>
        <v>-</v>
      </c>
      <c r="AQ1391" s="17" t="str">
        <f t="shared" ca="1" si="545"/>
        <v>-</v>
      </c>
      <c r="AR1391" s="66" t="str">
        <f t="shared" ca="1" si="546"/>
        <v>-</v>
      </c>
    </row>
    <row r="1392" spans="1:44" s="1" customFormat="1" ht="12" x14ac:dyDescent="0.35">
      <c r="A1392" s="84"/>
      <c r="B1392" s="40" t="str">
        <f t="shared" si="526"/>
        <v/>
      </c>
      <c r="C1392" s="41" t="str">
        <f t="shared" si="527"/>
        <v/>
      </c>
      <c r="D1392" s="28">
        <f>'I Disease Parameters'!$E$6/(1000*365)</f>
        <v>2.4383561643835616E-5</v>
      </c>
      <c r="E1392" s="28">
        <f>'I Disease Parameters'!$E$7/(1000*365)</f>
        <v>1.3698630136986302E-5</v>
      </c>
      <c r="F1392" s="27">
        <f>(1-'I Disease Parameters'!$E$8)/'I Disease Parameters'!$E$10</f>
        <v>0.16200000000000001</v>
      </c>
      <c r="G1392" s="27">
        <f>'I Disease Parameters'!$E$8/'I Disease Parameters'!$E$11</f>
        <v>3.7999999999999999E-2</v>
      </c>
      <c r="H1392" s="27">
        <f>1/'I Disease Parameters'!$E$12</f>
        <v>0.05</v>
      </c>
      <c r="I1392" s="27">
        <f>'I Disease Parameters'!$E$9/'I Disease Parameters'!$E$14</f>
        <v>0</v>
      </c>
      <c r="J1392" s="82">
        <f t="shared" si="547"/>
        <v>2.9622548171950012</v>
      </c>
      <c r="K1392" s="60">
        <f t="shared" si="548"/>
        <v>0.96147505943347544</v>
      </c>
      <c r="L1392" s="30">
        <f t="shared" si="549"/>
        <v>0.98499999999999999</v>
      </c>
      <c r="M1392" s="27">
        <f>J1392/'I Disease Parameters'!$E$12</f>
        <v>0.14811274085975007</v>
      </c>
      <c r="N1392" s="27">
        <f>K1392/'I Disease Parameters'!$E$13</f>
        <v>4.8073752971673774E-2</v>
      </c>
      <c r="O1392" s="27">
        <f>L1392/'I Disease Parameters'!$E$13</f>
        <v>4.9250000000000002E-2</v>
      </c>
      <c r="P1392" s="27">
        <f>(1-L1392)/'I Disease Parameters'!$E$13</f>
        <v>7.5000000000000067E-4</v>
      </c>
      <c r="Q1392" s="19" t="str">
        <f t="shared" si="528"/>
        <v/>
      </c>
      <c r="R1392" s="17" t="str">
        <f t="shared" si="529"/>
        <v/>
      </c>
      <c r="S1392" s="17" t="str">
        <f t="shared" si="530"/>
        <v/>
      </c>
      <c r="T1392" s="17" t="str">
        <f t="shared" si="531"/>
        <v/>
      </c>
      <c r="U1392" s="17" t="str">
        <f t="shared" si="532"/>
        <v/>
      </c>
      <c r="V1392" s="17" t="str">
        <f t="shared" si="533"/>
        <v/>
      </c>
      <c r="W1392" s="17" t="str">
        <f t="shared" si="534"/>
        <v/>
      </c>
      <c r="X1392" s="18" t="str">
        <f t="shared" si="525"/>
        <v/>
      </c>
      <c r="Y1392" s="17" t="str">
        <f t="shared" si="535"/>
        <v/>
      </c>
      <c r="Z1392" s="17" t="str">
        <f t="shared" si="536"/>
        <v/>
      </c>
      <c r="AA1392" s="17" t="str">
        <f t="shared" si="537"/>
        <v/>
      </c>
      <c r="AB1392" s="17" t="str">
        <f t="shared" si="538"/>
        <v/>
      </c>
      <c r="AC1392" s="17" t="str">
        <f t="shared" si="539"/>
        <v/>
      </c>
      <c r="AD1392" s="18" t="str">
        <f t="shared" si="540"/>
        <v/>
      </c>
      <c r="AE1392" s="19" t="str">
        <f>IF($B1392&gt;$C$1,"",p_2*$Q1391*($S1391/$W1391)+p_3*$Q1391*($T1391/$W1391))</f>
        <v/>
      </c>
      <c r="AF1392" s="17" t="str">
        <f>IF($B1392&gt;$C$1,"",p_4*$R1391)</f>
        <v/>
      </c>
      <c r="AG1392" s="17" t="str">
        <f>IF($B1392&gt;$C$1,"",p_5*$R1391)</f>
        <v/>
      </c>
      <c r="AH1392" s="18" t="str">
        <f t="shared" si="541"/>
        <v/>
      </c>
      <c r="AI1392" s="72"/>
      <c r="AJ1392" s="73"/>
      <c r="AK1392" s="73"/>
      <c r="AL1392" s="72"/>
      <c r="AM1392" s="73"/>
      <c r="AN1392" s="73">
        <f t="shared" si="542"/>
        <v>518</v>
      </c>
      <c r="AO1392" s="19" t="str">
        <f t="shared" ca="1" si="543"/>
        <v>-</v>
      </c>
      <c r="AP1392" s="17" t="str">
        <f t="shared" ca="1" si="544"/>
        <v>-</v>
      </c>
      <c r="AQ1392" s="17" t="str">
        <f t="shared" ca="1" si="545"/>
        <v>-</v>
      </c>
      <c r="AR1392" s="66" t="str">
        <f t="shared" ca="1" si="546"/>
        <v>-</v>
      </c>
    </row>
    <row r="1393" spans="1:44" s="1" customFormat="1" ht="12" x14ac:dyDescent="0.35">
      <c r="A1393" s="84"/>
      <c r="B1393" s="40" t="str">
        <f t="shared" si="526"/>
        <v/>
      </c>
      <c r="C1393" s="41" t="str">
        <f t="shared" si="527"/>
        <v/>
      </c>
      <c r="D1393" s="28">
        <f>'I Disease Parameters'!$E$6/(1000*365)</f>
        <v>2.4383561643835616E-5</v>
      </c>
      <c r="E1393" s="28">
        <f>'I Disease Parameters'!$E$7/(1000*365)</f>
        <v>1.3698630136986302E-5</v>
      </c>
      <c r="F1393" s="27">
        <f>(1-'I Disease Parameters'!$E$8)/'I Disease Parameters'!$E$10</f>
        <v>0.16200000000000001</v>
      </c>
      <c r="G1393" s="27">
        <f>'I Disease Parameters'!$E$8/'I Disease Parameters'!$E$11</f>
        <v>3.7999999999999999E-2</v>
      </c>
      <c r="H1393" s="27">
        <f>1/'I Disease Parameters'!$E$12</f>
        <v>0.05</v>
      </c>
      <c r="I1393" s="27">
        <f>'I Disease Parameters'!$E$9/'I Disease Parameters'!$E$14</f>
        <v>0</v>
      </c>
      <c r="J1393" s="82">
        <f t="shared" si="547"/>
        <v>2.9622548171950012</v>
      </c>
      <c r="K1393" s="60">
        <f t="shared" si="548"/>
        <v>0.96147505943347544</v>
      </c>
      <c r="L1393" s="30">
        <f t="shared" si="549"/>
        <v>0.98499999999999999</v>
      </c>
      <c r="M1393" s="27">
        <f>J1393/'I Disease Parameters'!$E$12</f>
        <v>0.14811274085975007</v>
      </c>
      <c r="N1393" s="27">
        <f>K1393/'I Disease Parameters'!$E$13</f>
        <v>4.8073752971673774E-2</v>
      </c>
      <c r="O1393" s="27">
        <f>L1393/'I Disease Parameters'!$E$13</f>
        <v>4.9250000000000002E-2</v>
      </c>
      <c r="P1393" s="27">
        <f>(1-L1393)/'I Disease Parameters'!$E$13</f>
        <v>7.5000000000000067E-4</v>
      </c>
      <c r="Q1393" s="19" t="str">
        <f t="shared" si="528"/>
        <v/>
      </c>
      <c r="R1393" s="17" t="str">
        <f t="shared" si="529"/>
        <v/>
      </c>
      <c r="S1393" s="17" t="str">
        <f t="shared" si="530"/>
        <v/>
      </c>
      <c r="T1393" s="17" t="str">
        <f t="shared" si="531"/>
        <v/>
      </c>
      <c r="U1393" s="17" t="str">
        <f t="shared" si="532"/>
        <v/>
      </c>
      <c r="V1393" s="17" t="str">
        <f t="shared" si="533"/>
        <v/>
      </c>
      <c r="W1393" s="17" t="str">
        <f t="shared" si="534"/>
        <v/>
      </c>
      <c r="X1393" s="18" t="str">
        <f t="shared" si="525"/>
        <v/>
      </c>
      <c r="Y1393" s="17" t="str">
        <f t="shared" si="535"/>
        <v/>
      </c>
      <c r="Z1393" s="17" t="str">
        <f t="shared" si="536"/>
        <v/>
      </c>
      <c r="AA1393" s="17" t="str">
        <f t="shared" si="537"/>
        <v/>
      </c>
      <c r="AB1393" s="17" t="str">
        <f t="shared" si="538"/>
        <v/>
      </c>
      <c r="AC1393" s="17" t="str">
        <f t="shared" si="539"/>
        <v/>
      </c>
      <c r="AD1393" s="18" t="str">
        <f t="shared" si="540"/>
        <v/>
      </c>
      <c r="AE1393" s="19" t="str">
        <f>IF($B1393&gt;$C$1,"",p_2*$Q1392*($S1392/$W1392)+p_3*$Q1392*($T1392/$W1392))</f>
        <v/>
      </c>
      <c r="AF1393" s="17" t="str">
        <f>IF($B1393&gt;$C$1,"",p_4*$R1392)</f>
        <v/>
      </c>
      <c r="AG1393" s="17" t="str">
        <f>IF($B1393&gt;$C$1,"",p_5*$R1392)</f>
        <v/>
      </c>
      <c r="AH1393" s="18" t="str">
        <f t="shared" si="541"/>
        <v/>
      </c>
      <c r="AI1393" s="72"/>
      <c r="AJ1393" s="73"/>
      <c r="AK1393" s="73"/>
      <c r="AL1393" s="72"/>
      <c r="AM1393" s="73"/>
      <c r="AN1393" s="73">
        <f t="shared" si="542"/>
        <v>518</v>
      </c>
      <c r="AO1393" s="19" t="str">
        <f t="shared" ca="1" si="543"/>
        <v>-</v>
      </c>
      <c r="AP1393" s="17" t="str">
        <f t="shared" ca="1" si="544"/>
        <v>-</v>
      </c>
      <c r="AQ1393" s="17" t="str">
        <f t="shared" ca="1" si="545"/>
        <v>-</v>
      </c>
      <c r="AR1393" s="66" t="str">
        <f t="shared" ca="1" si="546"/>
        <v>-</v>
      </c>
    </row>
    <row r="1394" spans="1:44" s="1" customFormat="1" ht="12" x14ac:dyDescent="0.35">
      <c r="A1394" s="84"/>
      <c r="B1394" s="40" t="str">
        <f t="shared" si="526"/>
        <v/>
      </c>
      <c r="C1394" s="41" t="str">
        <f t="shared" si="527"/>
        <v/>
      </c>
      <c r="D1394" s="28">
        <f>'I Disease Parameters'!$E$6/(1000*365)</f>
        <v>2.4383561643835616E-5</v>
      </c>
      <c r="E1394" s="28">
        <f>'I Disease Parameters'!$E$7/(1000*365)</f>
        <v>1.3698630136986302E-5</v>
      </c>
      <c r="F1394" s="27">
        <f>(1-'I Disease Parameters'!$E$8)/'I Disease Parameters'!$E$10</f>
        <v>0.16200000000000001</v>
      </c>
      <c r="G1394" s="27">
        <f>'I Disease Parameters'!$E$8/'I Disease Parameters'!$E$11</f>
        <v>3.7999999999999999E-2</v>
      </c>
      <c r="H1394" s="27">
        <f>1/'I Disease Parameters'!$E$12</f>
        <v>0.05</v>
      </c>
      <c r="I1394" s="27">
        <f>'I Disease Parameters'!$E$9/'I Disease Parameters'!$E$14</f>
        <v>0</v>
      </c>
      <c r="J1394" s="82">
        <f t="shared" si="547"/>
        <v>2.9622548171950012</v>
      </c>
      <c r="K1394" s="60">
        <f t="shared" si="548"/>
        <v>0.96147505943347544</v>
      </c>
      <c r="L1394" s="30">
        <f t="shared" si="549"/>
        <v>0.98499999999999999</v>
      </c>
      <c r="M1394" s="27">
        <f>J1394/'I Disease Parameters'!$E$12</f>
        <v>0.14811274085975007</v>
      </c>
      <c r="N1394" s="27">
        <f>K1394/'I Disease Parameters'!$E$13</f>
        <v>4.8073752971673774E-2</v>
      </c>
      <c r="O1394" s="27">
        <f>L1394/'I Disease Parameters'!$E$13</f>
        <v>4.9250000000000002E-2</v>
      </c>
      <c r="P1394" s="27">
        <f>(1-L1394)/'I Disease Parameters'!$E$13</f>
        <v>7.5000000000000067E-4</v>
      </c>
      <c r="Q1394" s="19" t="str">
        <f t="shared" si="528"/>
        <v/>
      </c>
      <c r="R1394" s="17" t="str">
        <f t="shared" si="529"/>
        <v/>
      </c>
      <c r="S1394" s="17" t="str">
        <f t="shared" si="530"/>
        <v/>
      </c>
      <c r="T1394" s="17" t="str">
        <f t="shared" si="531"/>
        <v/>
      </c>
      <c r="U1394" s="17" t="str">
        <f t="shared" si="532"/>
        <v/>
      </c>
      <c r="V1394" s="17" t="str">
        <f t="shared" si="533"/>
        <v/>
      </c>
      <c r="W1394" s="17" t="str">
        <f t="shared" si="534"/>
        <v/>
      </c>
      <c r="X1394" s="18" t="str">
        <f t="shared" si="525"/>
        <v/>
      </c>
      <c r="Y1394" s="17" t="str">
        <f t="shared" si="535"/>
        <v/>
      </c>
      <c r="Z1394" s="17" t="str">
        <f t="shared" si="536"/>
        <v/>
      </c>
      <c r="AA1394" s="17" t="str">
        <f t="shared" si="537"/>
        <v/>
      </c>
      <c r="AB1394" s="17" t="str">
        <f t="shared" si="538"/>
        <v/>
      </c>
      <c r="AC1394" s="17" t="str">
        <f t="shared" si="539"/>
        <v/>
      </c>
      <c r="AD1394" s="18" t="str">
        <f t="shared" si="540"/>
        <v/>
      </c>
      <c r="AE1394" s="19" t="str">
        <f>IF($B1394&gt;$C$1,"",p_2*$Q1393*($S1393/$W1393)+p_3*$Q1393*($T1393/$W1393))</f>
        <v/>
      </c>
      <c r="AF1394" s="17" t="str">
        <f>IF($B1394&gt;$C$1,"",p_4*$R1393)</f>
        <v/>
      </c>
      <c r="AG1394" s="17" t="str">
        <f>IF($B1394&gt;$C$1,"",p_5*$R1393)</f>
        <v/>
      </c>
      <c r="AH1394" s="18" t="str">
        <f t="shared" si="541"/>
        <v/>
      </c>
      <c r="AI1394" s="72"/>
      <c r="AJ1394" s="73"/>
      <c r="AK1394" s="73"/>
      <c r="AL1394" s="72"/>
      <c r="AM1394" s="73"/>
      <c r="AN1394" s="73">
        <f t="shared" si="542"/>
        <v>518</v>
      </c>
      <c r="AO1394" s="19" t="str">
        <f t="shared" ca="1" si="543"/>
        <v>-</v>
      </c>
      <c r="AP1394" s="17" t="str">
        <f t="shared" ca="1" si="544"/>
        <v>-</v>
      </c>
      <c r="AQ1394" s="17" t="str">
        <f t="shared" ca="1" si="545"/>
        <v>-</v>
      </c>
      <c r="AR1394" s="66" t="str">
        <f t="shared" ca="1" si="546"/>
        <v>-</v>
      </c>
    </row>
    <row r="1395" spans="1:44" s="1" customFormat="1" ht="12" x14ac:dyDescent="0.35">
      <c r="A1395" s="84"/>
      <c r="B1395" s="40" t="str">
        <f t="shared" si="526"/>
        <v/>
      </c>
      <c r="C1395" s="41" t="str">
        <f t="shared" si="527"/>
        <v/>
      </c>
      <c r="D1395" s="28">
        <f>'I Disease Parameters'!$E$6/(1000*365)</f>
        <v>2.4383561643835616E-5</v>
      </c>
      <c r="E1395" s="28">
        <f>'I Disease Parameters'!$E$7/(1000*365)</f>
        <v>1.3698630136986302E-5</v>
      </c>
      <c r="F1395" s="27">
        <f>(1-'I Disease Parameters'!$E$8)/'I Disease Parameters'!$E$10</f>
        <v>0.16200000000000001</v>
      </c>
      <c r="G1395" s="27">
        <f>'I Disease Parameters'!$E$8/'I Disease Parameters'!$E$11</f>
        <v>3.7999999999999999E-2</v>
      </c>
      <c r="H1395" s="27">
        <f>1/'I Disease Parameters'!$E$12</f>
        <v>0.05</v>
      </c>
      <c r="I1395" s="27">
        <f>'I Disease Parameters'!$E$9/'I Disease Parameters'!$E$14</f>
        <v>0</v>
      </c>
      <c r="J1395" s="82">
        <f t="shared" si="547"/>
        <v>2.9622548171950012</v>
      </c>
      <c r="K1395" s="60">
        <f t="shared" si="548"/>
        <v>0.96147505943347544</v>
      </c>
      <c r="L1395" s="30">
        <f t="shared" si="549"/>
        <v>0.98499999999999999</v>
      </c>
      <c r="M1395" s="27">
        <f>J1395/'I Disease Parameters'!$E$12</f>
        <v>0.14811274085975007</v>
      </c>
      <c r="N1395" s="27">
        <f>K1395/'I Disease Parameters'!$E$13</f>
        <v>4.8073752971673774E-2</v>
      </c>
      <c r="O1395" s="27">
        <f>L1395/'I Disease Parameters'!$E$13</f>
        <v>4.9250000000000002E-2</v>
      </c>
      <c r="P1395" s="27">
        <f>(1-L1395)/'I Disease Parameters'!$E$13</f>
        <v>7.5000000000000067E-4</v>
      </c>
      <c r="Q1395" s="19" t="str">
        <f t="shared" si="528"/>
        <v/>
      </c>
      <c r="R1395" s="17" t="str">
        <f t="shared" si="529"/>
        <v/>
      </c>
      <c r="S1395" s="17" t="str">
        <f t="shared" si="530"/>
        <v/>
      </c>
      <c r="T1395" s="17" t="str">
        <f t="shared" si="531"/>
        <v/>
      </c>
      <c r="U1395" s="17" t="str">
        <f t="shared" si="532"/>
        <v/>
      </c>
      <c r="V1395" s="17" t="str">
        <f t="shared" si="533"/>
        <v/>
      </c>
      <c r="W1395" s="17" t="str">
        <f t="shared" si="534"/>
        <v/>
      </c>
      <c r="X1395" s="18" t="str">
        <f t="shared" si="525"/>
        <v/>
      </c>
      <c r="Y1395" s="17" t="str">
        <f t="shared" si="535"/>
        <v/>
      </c>
      <c r="Z1395" s="17" t="str">
        <f t="shared" si="536"/>
        <v/>
      </c>
      <c r="AA1395" s="17" t="str">
        <f t="shared" si="537"/>
        <v/>
      </c>
      <c r="AB1395" s="17" t="str">
        <f t="shared" si="538"/>
        <v/>
      </c>
      <c r="AC1395" s="17" t="str">
        <f t="shared" si="539"/>
        <v/>
      </c>
      <c r="AD1395" s="18" t="str">
        <f t="shared" si="540"/>
        <v/>
      </c>
      <c r="AE1395" s="19" t="str">
        <f>IF($B1395&gt;$C$1,"",p_2*$Q1394*($S1394/$W1394)+p_3*$Q1394*($T1394/$W1394))</f>
        <v/>
      </c>
      <c r="AF1395" s="17" t="str">
        <f>IF($B1395&gt;$C$1,"",p_4*$R1394)</f>
        <v/>
      </c>
      <c r="AG1395" s="17" t="str">
        <f>IF($B1395&gt;$C$1,"",p_5*$R1394)</f>
        <v/>
      </c>
      <c r="AH1395" s="18" t="str">
        <f t="shared" si="541"/>
        <v/>
      </c>
      <c r="AI1395" s="72"/>
      <c r="AJ1395" s="73"/>
      <c r="AK1395" s="73"/>
      <c r="AL1395" s="72"/>
      <c r="AM1395" s="73"/>
      <c r="AN1395" s="73">
        <f t="shared" si="542"/>
        <v>518</v>
      </c>
      <c r="AO1395" s="19" t="str">
        <f t="shared" ca="1" si="543"/>
        <v>-</v>
      </c>
      <c r="AP1395" s="17" t="str">
        <f t="shared" ca="1" si="544"/>
        <v>-</v>
      </c>
      <c r="AQ1395" s="17" t="str">
        <f t="shared" ca="1" si="545"/>
        <v>-</v>
      </c>
      <c r="AR1395" s="66" t="str">
        <f t="shared" ca="1" si="546"/>
        <v>-</v>
      </c>
    </row>
    <row r="1396" spans="1:44" s="1" customFormat="1" ht="12" x14ac:dyDescent="0.35">
      <c r="A1396" s="84"/>
      <c r="B1396" s="40" t="str">
        <f t="shared" si="526"/>
        <v/>
      </c>
      <c r="C1396" s="41" t="str">
        <f t="shared" si="527"/>
        <v/>
      </c>
      <c r="D1396" s="28">
        <f>'I Disease Parameters'!$E$6/(1000*365)</f>
        <v>2.4383561643835616E-5</v>
      </c>
      <c r="E1396" s="28">
        <f>'I Disease Parameters'!$E$7/(1000*365)</f>
        <v>1.3698630136986302E-5</v>
      </c>
      <c r="F1396" s="27">
        <f>(1-'I Disease Parameters'!$E$8)/'I Disease Parameters'!$E$10</f>
        <v>0.16200000000000001</v>
      </c>
      <c r="G1396" s="27">
        <f>'I Disease Parameters'!$E$8/'I Disease Parameters'!$E$11</f>
        <v>3.7999999999999999E-2</v>
      </c>
      <c r="H1396" s="27">
        <f>1/'I Disease Parameters'!$E$12</f>
        <v>0.05</v>
      </c>
      <c r="I1396" s="27">
        <f>'I Disease Parameters'!$E$9/'I Disease Parameters'!$E$14</f>
        <v>0</v>
      </c>
      <c r="J1396" s="82">
        <f t="shared" si="547"/>
        <v>2.9622548171950012</v>
      </c>
      <c r="K1396" s="60">
        <f t="shared" si="548"/>
        <v>0.96147505943347544</v>
      </c>
      <c r="L1396" s="30">
        <f t="shared" si="549"/>
        <v>0.98499999999999999</v>
      </c>
      <c r="M1396" s="27">
        <f>J1396/'I Disease Parameters'!$E$12</f>
        <v>0.14811274085975007</v>
      </c>
      <c r="N1396" s="27">
        <f>K1396/'I Disease Parameters'!$E$13</f>
        <v>4.8073752971673774E-2</v>
      </c>
      <c r="O1396" s="27">
        <f>L1396/'I Disease Parameters'!$E$13</f>
        <v>4.9250000000000002E-2</v>
      </c>
      <c r="P1396" s="27">
        <f>(1-L1396)/'I Disease Parameters'!$E$13</f>
        <v>7.5000000000000067E-4</v>
      </c>
      <c r="Q1396" s="19" t="str">
        <f t="shared" si="528"/>
        <v/>
      </c>
      <c r="R1396" s="17" t="str">
        <f t="shared" si="529"/>
        <v/>
      </c>
      <c r="S1396" s="17" t="str">
        <f t="shared" si="530"/>
        <v/>
      </c>
      <c r="T1396" s="17" t="str">
        <f t="shared" si="531"/>
        <v/>
      </c>
      <c r="U1396" s="17" t="str">
        <f t="shared" si="532"/>
        <v/>
      </c>
      <c r="V1396" s="17" t="str">
        <f t="shared" si="533"/>
        <v/>
      </c>
      <c r="W1396" s="17" t="str">
        <f t="shared" si="534"/>
        <v/>
      </c>
      <c r="X1396" s="18" t="str">
        <f t="shared" si="525"/>
        <v/>
      </c>
      <c r="Y1396" s="17" t="str">
        <f t="shared" si="535"/>
        <v/>
      </c>
      <c r="Z1396" s="17" t="str">
        <f t="shared" si="536"/>
        <v/>
      </c>
      <c r="AA1396" s="17" t="str">
        <f t="shared" si="537"/>
        <v/>
      </c>
      <c r="AB1396" s="17" t="str">
        <f t="shared" si="538"/>
        <v/>
      </c>
      <c r="AC1396" s="17" t="str">
        <f t="shared" si="539"/>
        <v/>
      </c>
      <c r="AD1396" s="18" t="str">
        <f t="shared" si="540"/>
        <v/>
      </c>
      <c r="AE1396" s="19" t="str">
        <f>IF($B1396&gt;$C$1,"",p_2*$Q1395*($S1395/$W1395)+p_3*$Q1395*($T1395/$W1395))</f>
        <v/>
      </c>
      <c r="AF1396" s="17" t="str">
        <f>IF($B1396&gt;$C$1,"",p_4*$R1395)</f>
        <v/>
      </c>
      <c r="AG1396" s="17" t="str">
        <f>IF($B1396&gt;$C$1,"",p_5*$R1395)</f>
        <v/>
      </c>
      <c r="AH1396" s="18" t="str">
        <f t="shared" si="541"/>
        <v/>
      </c>
      <c r="AI1396" s="72"/>
      <c r="AJ1396" s="73"/>
      <c r="AK1396" s="73"/>
      <c r="AL1396" s="72"/>
      <c r="AM1396" s="73"/>
      <c r="AN1396" s="73">
        <f t="shared" si="542"/>
        <v>518</v>
      </c>
      <c r="AO1396" s="19" t="str">
        <f t="shared" ca="1" si="543"/>
        <v>-</v>
      </c>
      <c r="AP1396" s="17" t="str">
        <f t="shared" ca="1" si="544"/>
        <v>-</v>
      </c>
      <c r="AQ1396" s="17" t="str">
        <f t="shared" ca="1" si="545"/>
        <v>-</v>
      </c>
      <c r="AR1396" s="66" t="str">
        <f t="shared" ca="1" si="546"/>
        <v>-</v>
      </c>
    </row>
    <row r="1397" spans="1:44" s="1" customFormat="1" ht="12" x14ac:dyDescent="0.35">
      <c r="A1397" s="84"/>
      <c r="B1397" s="40" t="str">
        <f t="shared" si="526"/>
        <v/>
      </c>
      <c r="C1397" s="41" t="str">
        <f t="shared" si="527"/>
        <v/>
      </c>
      <c r="D1397" s="28">
        <f>'I Disease Parameters'!$E$6/(1000*365)</f>
        <v>2.4383561643835616E-5</v>
      </c>
      <c r="E1397" s="28">
        <f>'I Disease Parameters'!$E$7/(1000*365)</f>
        <v>1.3698630136986302E-5</v>
      </c>
      <c r="F1397" s="27">
        <f>(1-'I Disease Parameters'!$E$8)/'I Disease Parameters'!$E$10</f>
        <v>0.16200000000000001</v>
      </c>
      <c r="G1397" s="27">
        <f>'I Disease Parameters'!$E$8/'I Disease Parameters'!$E$11</f>
        <v>3.7999999999999999E-2</v>
      </c>
      <c r="H1397" s="27">
        <f>1/'I Disease Parameters'!$E$12</f>
        <v>0.05</v>
      </c>
      <c r="I1397" s="27">
        <f>'I Disease Parameters'!$E$9/'I Disease Parameters'!$E$14</f>
        <v>0</v>
      </c>
      <c r="J1397" s="82">
        <f t="shared" si="547"/>
        <v>2.9622548171950012</v>
      </c>
      <c r="K1397" s="60">
        <f t="shared" si="548"/>
        <v>0.96147505943347544</v>
      </c>
      <c r="L1397" s="30">
        <f t="shared" si="549"/>
        <v>0.98499999999999999</v>
      </c>
      <c r="M1397" s="27">
        <f>J1397/'I Disease Parameters'!$E$12</f>
        <v>0.14811274085975007</v>
      </c>
      <c r="N1397" s="27">
        <f>K1397/'I Disease Parameters'!$E$13</f>
        <v>4.8073752971673774E-2</v>
      </c>
      <c r="O1397" s="27">
        <f>L1397/'I Disease Parameters'!$E$13</f>
        <v>4.9250000000000002E-2</v>
      </c>
      <c r="P1397" s="27">
        <f>(1-L1397)/'I Disease Parameters'!$E$13</f>
        <v>7.5000000000000067E-4</v>
      </c>
      <c r="Q1397" s="19" t="str">
        <f t="shared" si="528"/>
        <v/>
      </c>
      <c r="R1397" s="17" t="str">
        <f t="shared" si="529"/>
        <v/>
      </c>
      <c r="S1397" s="17" t="str">
        <f t="shared" si="530"/>
        <v/>
      </c>
      <c r="T1397" s="17" t="str">
        <f t="shared" si="531"/>
        <v/>
      </c>
      <c r="U1397" s="17" t="str">
        <f t="shared" si="532"/>
        <v/>
      </c>
      <c r="V1397" s="17" t="str">
        <f t="shared" si="533"/>
        <v/>
      </c>
      <c r="W1397" s="17" t="str">
        <f t="shared" si="534"/>
        <v/>
      </c>
      <c r="X1397" s="18" t="str">
        <f t="shared" si="525"/>
        <v/>
      </c>
      <c r="Y1397" s="17" t="str">
        <f t="shared" si="535"/>
        <v/>
      </c>
      <c r="Z1397" s="17" t="str">
        <f t="shared" si="536"/>
        <v/>
      </c>
      <c r="AA1397" s="17" t="str">
        <f t="shared" si="537"/>
        <v/>
      </c>
      <c r="AB1397" s="17" t="str">
        <f t="shared" si="538"/>
        <v/>
      </c>
      <c r="AC1397" s="17" t="str">
        <f t="shared" si="539"/>
        <v/>
      </c>
      <c r="AD1397" s="18" t="str">
        <f t="shared" si="540"/>
        <v/>
      </c>
      <c r="AE1397" s="19" t="str">
        <f>IF($B1397&gt;$C$1,"",p_2*$Q1396*($S1396/$W1396)+p_3*$Q1396*($T1396/$W1396))</f>
        <v/>
      </c>
      <c r="AF1397" s="17" t="str">
        <f>IF($B1397&gt;$C$1,"",p_4*$R1396)</f>
        <v/>
      </c>
      <c r="AG1397" s="17" t="str">
        <f>IF($B1397&gt;$C$1,"",p_5*$R1396)</f>
        <v/>
      </c>
      <c r="AH1397" s="18" t="str">
        <f t="shared" si="541"/>
        <v/>
      </c>
      <c r="AI1397" s="72"/>
      <c r="AJ1397" s="73"/>
      <c r="AK1397" s="73"/>
      <c r="AL1397" s="72"/>
      <c r="AM1397" s="73"/>
      <c r="AN1397" s="73">
        <f t="shared" si="542"/>
        <v>518</v>
      </c>
      <c r="AO1397" s="19" t="str">
        <f t="shared" ca="1" si="543"/>
        <v>-</v>
      </c>
      <c r="AP1397" s="17" t="str">
        <f t="shared" ca="1" si="544"/>
        <v>-</v>
      </c>
      <c r="AQ1397" s="17" t="str">
        <f t="shared" ca="1" si="545"/>
        <v>-</v>
      </c>
      <c r="AR1397" s="66" t="str">
        <f t="shared" ca="1" si="546"/>
        <v>-</v>
      </c>
    </row>
    <row r="1398" spans="1:44" s="1" customFormat="1" ht="12" x14ac:dyDescent="0.35">
      <c r="A1398" s="84"/>
      <c r="B1398" s="40" t="str">
        <f t="shared" si="526"/>
        <v/>
      </c>
      <c r="C1398" s="41" t="str">
        <f t="shared" si="527"/>
        <v/>
      </c>
      <c r="D1398" s="28">
        <f>'I Disease Parameters'!$E$6/(1000*365)</f>
        <v>2.4383561643835616E-5</v>
      </c>
      <c r="E1398" s="28">
        <f>'I Disease Parameters'!$E$7/(1000*365)</f>
        <v>1.3698630136986302E-5</v>
      </c>
      <c r="F1398" s="27">
        <f>(1-'I Disease Parameters'!$E$8)/'I Disease Parameters'!$E$10</f>
        <v>0.16200000000000001</v>
      </c>
      <c r="G1398" s="27">
        <f>'I Disease Parameters'!$E$8/'I Disease Parameters'!$E$11</f>
        <v>3.7999999999999999E-2</v>
      </c>
      <c r="H1398" s="27">
        <f>1/'I Disease Parameters'!$E$12</f>
        <v>0.05</v>
      </c>
      <c r="I1398" s="27">
        <f>'I Disease Parameters'!$E$9/'I Disease Parameters'!$E$14</f>
        <v>0</v>
      </c>
      <c r="J1398" s="82">
        <f t="shared" si="547"/>
        <v>2.9622548171950012</v>
      </c>
      <c r="K1398" s="60">
        <f t="shared" si="548"/>
        <v>0.96147505943347544</v>
      </c>
      <c r="L1398" s="30">
        <f t="shared" si="549"/>
        <v>0.98499999999999999</v>
      </c>
      <c r="M1398" s="27">
        <f>J1398/'I Disease Parameters'!$E$12</f>
        <v>0.14811274085975007</v>
      </c>
      <c r="N1398" s="27">
        <f>K1398/'I Disease Parameters'!$E$13</f>
        <v>4.8073752971673774E-2</v>
      </c>
      <c r="O1398" s="27">
        <f>L1398/'I Disease Parameters'!$E$13</f>
        <v>4.9250000000000002E-2</v>
      </c>
      <c r="P1398" s="27">
        <f>(1-L1398)/'I Disease Parameters'!$E$13</f>
        <v>7.5000000000000067E-4</v>
      </c>
      <c r="Q1398" s="19" t="str">
        <f t="shared" si="528"/>
        <v/>
      </c>
      <c r="R1398" s="17" t="str">
        <f t="shared" si="529"/>
        <v/>
      </c>
      <c r="S1398" s="17" t="str">
        <f t="shared" si="530"/>
        <v/>
      </c>
      <c r="T1398" s="17" t="str">
        <f t="shared" si="531"/>
        <v/>
      </c>
      <c r="U1398" s="17" t="str">
        <f t="shared" si="532"/>
        <v/>
      </c>
      <c r="V1398" s="17" t="str">
        <f t="shared" si="533"/>
        <v/>
      </c>
      <c r="W1398" s="17" t="str">
        <f t="shared" si="534"/>
        <v/>
      </c>
      <c r="X1398" s="18" t="str">
        <f t="shared" si="525"/>
        <v/>
      </c>
      <c r="Y1398" s="17" t="str">
        <f t="shared" si="535"/>
        <v/>
      </c>
      <c r="Z1398" s="17" t="str">
        <f t="shared" si="536"/>
        <v/>
      </c>
      <c r="AA1398" s="17" t="str">
        <f t="shared" si="537"/>
        <v/>
      </c>
      <c r="AB1398" s="17" t="str">
        <f t="shared" si="538"/>
        <v/>
      </c>
      <c r="AC1398" s="17" t="str">
        <f t="shared" si="539"/>
        <v/>
      </c>
      <c r="AD1398" s="18" t="str">
        <f t="shared" si="540"/>
        <v/>
      </c>
      <c r="AE1398" s="19" t="str">
        <f>IF($B1398&gt;$C$1,"",p_2*$Q1397*($S1397/$W1397)+p_3*$Q1397*($T1397/$W1397))</f>
        <v/>
      </c>
      <c r="AF1398" s="17" t="str">
        <f>IF($B1398&gt;$C$1,"",p_4*$R1397)</f>
        <v/>
      </c>
      <c r="AG1398" s="17" t="str">
        <f>IF($B1398&gt;$C$1,"",p_5*$R1397)</f>
        <v/>
      </c>
      <c r="AH1398" s="18" t="str">
        <f t="shared" si="541"/>
        <v/>
      </c>
      <c r="AI1398" s="72"/>
      <c r="AJ1398" s="73"/>
      <c r="AK1398" s="73"/>
      <c r="AL1398" s="72"/>
      <c r="AM1398" s="73"/>
      <c r="AN1398" s="73">
        <f t="shared" si="542"/>
        <v>518</v>
      </c>
      <c r="AO1398" s="19" t="str">
        <f t="shared" ca="1" si="543"/>
        <v>-</v>
      </c>
      <c r="AP1398" s="17" t="str">
        <f t="shared" ca="1" si="544"/>
        <v>-</v>
      </c>
      <c r="AQ1398" s="17" t="str">
        <f t="shared" ca="1" si="545"/>
        <v>-</v>
      </c>
      <c r="AR1398" s="66" t="str">
        <f t="shared" ca="1" si="546"/>
        <v>-</v>
      </c>
    </row>
    <row r="1399" spans="1:44" s="1" customFormat="1" ht="12" x14ac:dyDescent="0.35">
      <c r="A1399" s="84"/>
      <c r="B1399" s="40" t="str">
        <f t="shared" si="526"/>
        <v/>
      </c>
      <c r="C1399" s="41" t="str">
        <f t="shared" si="527"/>
        <v/>
      </c>
      <c r="D1399" s="28">
        <f>'I Disease Parameters'!$E$6/(1000*365)</f>
        <v>2.4383561643835616E-5</v>
      </c>
      <c r="E1399" s="28">
        <f>'I Disease Parameters'!$E$7/(1000*365)</f>
        <v>1.3698630136986302E-5</v>
      </c>
      <c r="F1399" s="27">
        <f>(1-'I Disease Parameters'!$E$8)/'I Disease Parameters'!$E$10</f>
        <v>0.16200000000000001</v>
      </c>
      <c r="G1399" s="27">
        <f>'I Disease Parameters'!$E$8/'I Disease Parameters'!$E$11</f>
        <v>3.7999999999999999E-2</v>
      </c>
      <c r="H1399" s="27">
        <f>1/'I Disease Parameters'!$E$12</f>
        <v>0.05</v>
      </c>
      <c r="I1399" s="27">
        <f>'I Disease Parameters'!$E$9/'I Disease Parameters'!$E$14</f>
        <v>0</v>
      </c>
      <c r="J1399" s="82">
        <f t="shared" si="547"/>
        <v>2.9622548171950012</v>
      </c>
      <c r="K1399" s="60">
        <f t="shared" si="548"/>
        <v>0.96147505943347544</v>
      </c>
      <c r="L1399" s="30">
        <f t="shared" si="549"/>
        <v>0.98499999999999999</v>
      </c>
      <c r="M1399" s="27">
        <f>J1399/'I Disease Parameters'!$E$12</f>
        <v>0.14811274085975007</v>
      </c>
      <c r="N1399" s="27">
        <f>K1399/'I Disease Parameters'!$E$13</f>
        <v>4.8073752971673774E-2</v>
      </c>
      <c r="O1399" s="27">
        <f>L1399/'I Disease Parameters'!$E$13</f>
        <v>4.9250000000000002E-2</v>
      </c>
      <c r="P1399" s="27">
        <f>(1-L1399)/'I Disease Parameters'!$E$13</f>
        <v>7.5000000000000067E-4</v>
      </c>
      <c r="Q1399" s="19" t="str">
        <f t="shared" si="528"/>
        <v/>
      </c>
      <c r="R1399" s="17" t="str">
        <f t="shared" si="529"/>
        <v/>
      </c>
      <c r="S1399" s="17" t="str">
        <f t="shared" si="530"/>
        <v/>
      </c>
      <c r="T1399" s="17" t="str">
        <f t="shared" si="531"/>
        <v/>
      </c>
      <c r="U1399" s="17" t="str">
        <f t="shared" si="532"/>
        <v/>
      </c>
      <c r="V1399" s="17" t="str">
        <f t="shared" si="533"/>
        <v/>
      </c>
      <c r="W1399" s="17" t="str">
        <f t="shared" si="534"/>
        <v/>
      </c>
      <c r="X1399" s="18" t="str">
        <f t="shared" si="525"/>
        <v/>
      </c>
      <c r="Y1399" s="17" t="str">
        <f t="shared" si="535"/>
        <v/>
      </c>
      <c r="Z1399" s="17" t="str">
        <f t="shared" si="536"/>
        <v/>
      </c>
      <c r="AA1399" s="17" t="str">
        <f t="shared" si="537"/>
        <v/>
      </c>
      <c r="AB1399" s="17" t="str">
        <f t="shared" si="538"/>
        <v/>
      </c>
      <c r="AC1399" s="17" t="str">
        <f t="shared" si="539"/>
        <v/>
      </c>
      <c r="AD1399" s="18" t="str">
        <f t="shared" si="540"/>
        <v/>
      </c>
      <c r="AE1399" s="19" t="str">
        <f>IF($B1399&gt;$C$1,"",p_2*$Q1398*($S1398/$W1398)+p_3*$Q1398*($T1398/$W1398))</f>
        <v/>
      </c>
      <c r="AF1399" s="17" t="str">
        <f>IF($B1399&gt;$C$1,"",p_4*$R1398)</f>
        <v/>
      </c>
      <c r="AG1399" s="17" t="str">
        <f>IF($B1399&gt;$C$1,"",p_5*$R1398)</f>
        <v/>
      </c>
      <c r="AH1399" s="18" t="str">
        <f t="shared" si="541"/>
        <v/>
      </c>
      <c r="AI1399" s="72"/>
      <c r="AJ1399" s="73"/>
      <c r="AK1399" s="73"/>
      <c r="AL1399" s="72"/>
      <c r="AM1399" s="73"/>
      <c r="AN1399" s="73">
        <f t="shared" si="542"/>
        <v>518</v>
      </c>
      <c r="AO1399" s="19" t="str">
        <f t="shared" ca="1" si="543"/>
        <v>-</v>
      </c>
      <c r="AP1399" s="17" t="str">
        <f t="shared" ca="1" si="544"/>
        <v>-</v>
      </c>
      <c r="AQ1399" s="17" t="str">
        <f t="shared" ca="1" si="545"/>
        <v>-</v>
      </c>
      <c r="AR1399" s="66" t="str">
        <f t="shared" ca="1" si="546"/>
        <v>-</v>
      </c>
    </row>
    <row r="1400" spans="1:44" s="1" customFormat="1" ht="12" x14ac:dyDescent="0.35">
      <c r="A1400" s="84"/>
      <c r="B1400" s="40" t="str">
        <f t="shared" si="526"/>
        <v/>
      </c>
      <c r="C1400" s="41" t="str">
        <f t="shared" si="527"/>
        <v/>
      </c>
      <c r="D1400" s="28">
        <f>'I Disease Parameters'!$E$6/(1000*365)</f>
        <v>2.4383561643835616E-5</v>
      </c>
      <c r="E1400" s="28">
        <f>'I Disease Parameters'!$E$7/(1000*365)</f>
        <v>1.3698630136986302E-5</v>
      </c>
      <c r="F1400" s="27">
        <f>(1-'I Disease Parameters'!$E$8)/'I Disease Parameters'!$E$10</f>
        <v>0.16200000000000001</v>
      </c>
      <c r="G1400" s="27">
        <f>'I Disease Parameters'!$E$8/'I Disease Parameters'!$E$11</f>
        <v>3.7999999999999999E-2</v>
      </c>
      <c r="H1400" s="27">
        <f>1/'I Disease Parameters'!$E$12</f>
        <v>0.05</v>
      </c>
      <c r="I1400" s="27">
        <f>'I Disease Parameters'!$E$9/'I Disease Parameters'!$E$14</f>
        <v>0</v>
      </c>
      <c r="J1400" s="82">
        <f t="shared" si="547"/>
        <v>2.9622548171950012</v>
      </c>
      <c r="K1400" s="60">
        <f t="shared" si="548"/>
        <v>0.96147505943347544</v>
      </c>
      <c r="L1400" s="30">
        <f t="shared" si="549"/>
        <v>0.98499999999999999</v>
      </c>
      <c r="M1400" s="27">
        <f>J1400/'I Disease Parameters'!$E$12</f>
        <v>0.14811274085975007</v>
      </c>
      <c r="N1400" s="27">
        <f>K1400/'I Disease Parameters'!$E$13</f>
        <v>4.8073752971673774E-2</v>
      </c>
      <c r="O1400" s="27">
        <f>L1400/'I Disease Parameters'!$E$13</f>
        <v>4.9250000000000002E-2</v>
      </c>
      <c r="P1400" s="27">
        <f>(1-L1400)/'I Disease Parameters'!$E$13</f>
        <v>7.5000000000000067E-4</v>
      </c>
      <c r="Q1400" s="19" t="str">
        <f t="shared" si="528"/>
        <v/>
      </c>
      <c r="R1400" s="17" t="str">
        <f t="shared" si="529"/>
        <v/>
      </c>
      <c r="S1400" s="17" t="str">
        <f t="shared" si="530"/>
        <v/>
      </c>
      <c r="T1400" s="17" t="str">
        <f t="shared" si="531"/>
        <v/>
      </c>
      <c r="U1400" s="17" t="str">
        <f t="shared" si="532"/>
        <v/>
      </c>
      <c r="V1400" s="17" t="str">
        <f t="shared" si="533"/>
        <v/>
      </c>
      <c r="W1400" s="17" t="str">
        <f t="shared" si="534"/>
        <v/>
      </c>
      <c r="X1400" s="18" t="str">
        <f t="shared" si="525"/>
        <v/>
      </c>
      <c r="Y1400" s="17" t="str">
        <f t="shared" si="535"/>
        <v/>
      </c>
      <c r="Z1400" s="17" t="str">
        <f t="shared" si="536"/>
        <v/>
      </c>
      <c r="AA1400" s="17" t="str">
        <f t="shared" si="537"/>
        <v/>
      </c>
      <c r="AB1400" s="17" t="str">
        <f t="shared" si="538"/>
        <v/>
      </c>
      <c r="AC1400" s="17" t="str">
        <f t="shared" si="539"/>
        <v/>
      </c>
      <c r="AD1400" s="18" t="str">
        <f t="shared" si="540"/>
        <v/>
      </c>
      <c r="AE1400" s="19" t="str">
        <f>IF($B1400&gt;$C$1,"",p_2*$Q1399*($S1399/$W1399)+p_3*$Q1399*($T1399/$W1399))</f>
        <v/>
      </c>
      <c r="AF1400" s="17" t="str">
        <f>IF($B1400&gt;$C$1,"",p_4*$R1399)</f>
        <v/>
      </c>
      <c r="AG1400" s="17" t="str">
        <f>IF($B1400&gt;$C$1,"",p_5*$R1399)</f>
        <v/>
      </c>
      <c r="AH1400" s="18" t="str">
        <f t="shared" si="541"/>
        <v/>
      </c>
      <c r="AI1400" s="72"/>
      <c r="AJ1400" s="73"/>
      <c r="AK1400" s="73"/>
      <c r="AL1400" s="72"/>
      <c r="AM1400" s="73"/>
      <c r="AN1400" s="73">
        <f t="shared" si="542"/>
        <v>518</v>
      </c>
      <c r="AO1400" s="19" t="str">
        <f t="shared" ca="1" si="543"/>
        <v>-</v>
      </c>
      <c r="AP1400" s="17" t="str">
        <f t="shared" ca="1" si="544"/>
        <v>-</v>
      </c>
      <c r="AQ1400" s="17" t="str">
        <f t="shared" ca="1" si="545"/>
        <v>-</v>
      </c>
      <c r="AR1400" s="66" t="str">
        <f t="shared" ca="1" si="546"/>
        <v>-</v>
      </c>
    </row>
    <row r="1401" spans="1:44" s="1" customFormat="1" ht="12" x14ac:dyDescent="0.35">
      <c r="A1401" s="84"/>
      <c r="B1401" s="40" t="str">
        <f t="shared" si="526"/>
        <v/>
      </c>
      <c r="C1401" s="41" t="str">
        <f t="shared" si="527"/>
        <v/>
      </c>
      <c r="D1401" s="28">
        <f>'I Disease Parameters'!$E$6/(1000*365)</f>
        <v>2.4383561643835616E-5</v>
      </c>
      <c r="E1401" s="28">
        <f>'I Disease Parameters'!$E$7/(1000*365)</f>
        <v>1.3698630136986302E-5</v>
      </c>
      <c r="F1401" s="27">
        <f>(1-'I Disease Parameters'!$E$8)/'I Disease Parameters'!$E$10</f>
        <v>0.16200000000000001</v>
      </c>
      <c r="G1401" s="27">
        <f>'I Disease Parameters'!$E$8/'I Disease Parameters'!$E$11</f>
        <v>3.7999999999999999E-2</v>
      </c>
      <c r="H1401" s="27">
        <f>1/'I Disease Parameters'!$E$12</f>
        <v>0.05</v>
      </c>
      <c r="I1401" s="27">
        <f>'I Disease Parameters'!$E$9/'I Disease Parameters'!$E$14</f>
        <v>0</v>
      </c>
      <c r="J1401" s="82">
        <f t="shared" si="547"/>
        <v>2.9622548171950012</v>
      </c>
      <c r="K1401" s="60">
        <f t="shared" si="548"/>
        <v>0.96147505943347544</v>
      </c>
      <c r="L1401" s="30">
        <f t="shared" si="549"/>
        <v>0.98499999999999999</v>
      </c>
      <c r="M1401" s="27">
        <f>J1401/'I Disease Parameters'!$E$12</f>
        <v>0.14811274085975007</v>
      </c>
      <c r="N1401" s="27">
        <f>K1401/'I Disease Parameters'!$E$13</f>
        <v>4.8073752971673774E-2</v>
      </c>
      <c r="O1401" s="27">
        <f>L1401/'I Disease Parameters'!$E$13</f>
        <v>4.9250000000000002E-2</v>
      </c>
      <c r="P1401" s="27">
        <f>(1-L1401)/'I Disease Parameters'!$E$13</f>
        <v>7.5000000000000067E-4</v>
      </c>
      <c r="Q1401" s="19" t="str">
        <f t="shared" si="528"/>
        <v/>
      </c>
      <c r="R1401" s="17" t="str">
        <f t="shared" si="529"/>
        <v/>
      </c>
      <c r="S1401" s="17" t="str">
        <f t="shared" si="530"/>
        <v/>
      </c>
      <c r="T1401" s="17" t="str">
        <f t="shared" si="531"/>
        <v/>
      </c>
      <c r="U1401" s="17" t="str">
        <f t="shared" si="532"/>
        <v/>
      </c>
      <c r="V1401" s="17" t="str">
        <f t="shared" si="533"/>
        <v/>
      </c>
      <c r="W1401" s="17" t="str">
        <f t="shared" si="534"/>
        <v/>
      </c>
      <c r="X1401" s="18" t="str">
        <f t="shared" si="525"/>
        <v/>
      </c>
      <c r="Y1401" s="17" t="str">
        <f t="shared" si="535"/>
        <v/>
      </c>
      <c r="Z1401" s="17" t="str">
        <f t="shared" si="536"/>
        <v/>
      </c>
      <c r="AA1401" s="17" t="str">
        <f t="shared" si="537"/>
        <v/>
      </c>
      <c r="AB1401" s="17" t="str">
        <f t="shared" si="538"/>
        <v/>
      </c>
      <c r="AC1401" s="17" t="str">
        <f t="shared" si="539"/>
        <v/>
      </c>
      <c r="AD1401" s="18" t="str">
        <f t="shared" si="540"/>
        <v/>
      </c>
      <c r="AE1401" s="19" t="str">
        <f>IF($B1401&gt;$C$1,"",p_2*$Q1400*($S1400/$W1400)+p_3*$Q1400*($T1400/$W1400))</f>
        <v/>
      </c>
      <c r="AF1401" s="17" t="str">
        <f>IF($B1401&gt;$C$1,"",p_4*$R1400)</f>
        <v/>
      </c>
      <c r="AG1401" s="17" t="str">
        <f>IF($B1401&gt;$C$1,"",p_5*$R1400)</f>
        <v/>
      </c>
      <c r="AH1401" s="18" t="str">
        <f t="shared" si="541"/>
        <v/>
      </c>
      <c r="AI1401" s="72"/>
      <c r="AJ1401" s="73"/>
      <c r="AK1401" s="73"/>
      <c r="AL1401" s="72"/>
      <c r="AM1401" s="73"/>
      <c r="AN1401" s="73">
        <f t="shared" si="542"/>
        <v>518</v>
      </c>
      <c r="AO1401" s="19" t="str">
        <f t="shared" ca="1" si="543"/>
        <v>-</v>
      </c>
      <c r="AP1401" s="17" t="str">
        <f t="shared" ca="1" si="544"/>
        <v>-</v>
      </c>
      <c r="AQ1401" s="17" t="str">
        <f t="shared" ca="1" si="545"/>
        <v>-</v>
      </c>
      <c r="AR1401" s="66" t="str">
        <f t="shared" ca="1" si="546"/>
        <v>-</v>
      </c>
    </row>
    <row r="1402" spans="1:44" s="1" customFormat="1" ht="12" x14ac:dyDescent="0.35">
      <c r="A1402" s="84"/>
      <c r="B1402" s="40" t="str">
        <f t="shared" si="526"/>
        <v/>
      </c>
      <c r="C1402" s="41" t="str">
        <f t="shared" si="527"/>
        <v/>
      </c>
      <c r="D1402" s="28">
        <f>'I Disease Parameters'!$E$6/(1000*365)</f>
        <v>2.4383561643835616E-5</v>
      </c>
      <c r="E1402" s="28">
        <f>'I Disease Parameters'!$E$7/(1000*365)</f>
        <v>1.3698630136986302E-5</v>
      </c>
      <c r="F1402" s="27">
        <f>(1-'I Disease Parameters'!$E$8)/'I Disease Parameters'!$E$10</f>
        <v>0.16200000000000001</v>
      </c>
      <c r="G1402" s="27">
        <f>'I Disease Parameters'!$E$8/'I Disease Parameters'!$E$11</f>
        <v>3.7999999999999999E-2</v>
      </c>
      <c r="H1402" s="27">
        <f>1/'I Disease Parameters'!$E$12</f>
        <v>0.05</v>
      </c>
      <c r="I1402" s="27">
        <f>'I Disease Parameters'!$E$9/'I Disease Parameters'!$E$14</f>
        <v>0</v>
      </c>
      <c r="J1402" s="82">
        <f t="shared" si="547"/>
        <v>2.9622548171950012</v>
      </c>
      <c r="K1402" s="60">
        <f t="shared" si="548"/>
        <v>0.96147505943347544</v>
      </c>
      <c r="L1402" s="30">
        <f t="shared" si="549"/>
        <v>0.98499999999999999</v>
      </c>
      <c r="M1402" s="27">
        <f>J1402/'I Disease Parameters'!$E$12</f>
        <v>0.14811274085975007</v>
      </c>
      <c r="N1402" s="27">
        <f>K1402/'I Disease Parameters'!$E$13</f>
        <v>4.8073752971673774E-2</v>
      </c>
      <c r="O1402" s="27">
        <f>L1402/'I Disease Parameters'!$E$13</f>
        <v>4.9250000000000002E-2</v>
      </c>
      <c r="P1402" s="27">
        <f>(1-L1402)/'I Disease Parameters'!$E$13</f>
        <v>7.5000000000000067E-4</v>
      </c>
      <c r="Q1402" s="19" t="str">
        <f t="shared" si="528"/>
        <v/>
      </c>
      <c r="R1402" s="17" t="str">
        <f t="shared" si="529"/>
        <v/>
      </c>
      <c r="S1402" s="17" t="str">
        <f t="shared" si="530"/>
        <v/>
      </c>
      <c r="T1402" s="17" t="str">
        <f t="shared" si="531"/>
        <v/>
      </c>
      <c r="U1402" s="17" t="str">
        <f t="shared" si="532"/>
        <v/>
      </c>
      <c r="V1402" s="17" t="str">
        <f t="shared" si="533"/>
        <v/>
      </c>
      <c r="W1402" s="17" t="str">
        <f t="shared" si="534"/>
        <v/>
      </c>
      <c r="X1402" s="18" t="str">
        <f t="shared" si="525"/>
        <v/>
      </c>
      <c r="Y1402" s="17" t="str">
        <f t="shared" si="535"/>
        <v/>
      </c>
      <c r="Z1402" s="17" t="str">
        <f t="shared" si="536"/>
        <v/>
      </c>
      <c r="AA1402" s="17" t="str">
        <f t="shared" si="537"/>
        <v/>
      </c>
      <c r="AB1402" s="17" t="str">
        <f t="shared" si="538"/>
        <v/>
      </c>
      <c r="AC1402" s="17" t="str">
        <f t="shared" si="539"/>
        <v/>
      </c>
      <c r="AD1402" s="18" t="str">
        <f t="shared" si="540"/>
        <v/>
      </c>
      <c r="AE1402" s="19" t="str">
        <f>IF($B1402&gt;$C$1,"",p_2*$Q1401*($S1401/$W1401)+p_3*$Q1401*($T1401/$W1401))</f>
        <v/>
      </c>
      <c r="AF1402" s="17" t="str">
        <f>IF($B1402&gt;$C$1,"",p_4*$R1401)</f>
        <v/>
      </c>
      <c r="AG1402" s="17" t="str">
        <f>IF($B1402&gt;$C$1,"",p_5*$R1401)</f>
        <v/>
      </c>
      <c r="AH1402" s="18" t="str">
        <f t="shared" si="541"/>
        <v/>
      </c>
      <c r="AI1402" s="72"/>
      <c r="AJ1402" s="73"/>
      <c r="AK1402" s="73"/>
      <c r="AL1402" s="72"/>
      <c r="AM1402" s="73"/>
      <c r="AN1402" s="73">
        <f t="shared" si="542"/>
        <v>518</v>
      </c>
      <c r="AO1402" s="19" t="str">
        <f t="shared" ca="1" si="543"/>
        <v>-</v>
      </c>
      <c r="AP1402" s="17" t="str">
        <f t="shared" ca="1" si="544"/>
        <v>-</v>
      </c>
      <c r="AQ1402" s="17" t="str">
        <f t="shared" ca="1" si="545"/>
        <v>-</v>
      </c>
      <c r="AR1402" s="66" t="str">
        <f t="shared" ca="1" si="546"/>
        <v>-</v>
      </c>
    </row>
    <row r="1403" spans="1:44" s="1" customFormat="1" ht="12" x14ac:dyDescent="0.35">
      <c r="A1403" s="84"/>
      <c r="B1403" s="40" t="str">
        <f t="shared" si="526"/>
        <v/>
      </c>
      <c r="C1403" s="41" t="str">
        <f t="shared" si="527"/>
        <v/>
      </c>
      <c r="D1403" s="28">
        <f>'I Disease Parameters'!$E$6/(1000*365)</f>
        <v>2.4383561643835616E-5</v>
      </c>
      <c r="E1403" s="28">
        <f>'I Disease Parameters'!$E$7/(1000*365)</f>
        <v>1.3698630136986302E-5</v>
      </c>
      <c r="F1403" s="27">
        <f>(1-'I Disease Parameters'!$E$8)/'I Disease Parameters'!$E$10</f>
        <v>0.16200000000000001</v>
      </c>
      <c r="G1403" s="27">
        <f>'I Disease Parameters'!$E$8/'I Disease Parameters'!$E$11</f>
        <v>3.7999999999999999E-2</v>
      </c>
      <c r="H1403" s="27">
        <f>1/'I Disease Parameters'!$E$12</f>
        <v>0.05</v>
      </c>
      <c r="I1403" s="27">
        <f>'I Disease Parameters'!$E$9/'I Disease Parameters'!$E$14</f>
        <v>0</v>
      </c>
      <c r="J1403" s="82">
        <f t="shared" si="547"/>
        <v>2.9622548171950012</v>
      </c>
      <c r="K1403" s="60">
        <f t="shared" si="548"/>
        <v>0.96147505943347544</v>
      </c>
      <c r="L1403" s="30">
        <f t="shared" si="549"/>
        <v>0.98499999999999999</v>
      </c>
      <c r="M1403" s="27">
        <f>J1403/'I Disease Parameters'!$E$12</f>
        <v>0.14811274085975007</v>
      </c>
      <c r="N1403" s="27">
        <f>K1403/'I Disease Parameters'!$E$13</f>
        <v>4.8073752971673774E-2</v>
      </c>
      <c r="O1403" s="27">
        <f>L1403/'I Disease Parameters'!$E$13</f>
        <v>4.9250000000000002E-2</v>
      </c>
      <c r="P1403" s="27">
        <f>(1-L1403)/'I Disease Parameters'!$E$13</f>
        <v>7.5000000000000067E-4</v>
      </c>
      <c r="Q1403" s="19" t="str">
        <f t="shared" si="528"/>
        <v/>
      </c>
      <c r="R1403" s="17" t="str">
        <f t="shared" si="529"/>
        <v/>
      </c>
      <c r="S1403" s="17" t="str">
        <f t="shared" si="530"/>
        <v/>
      </c>
      <c r="T1403" s="17" t="str">
        <f t="shared" si="531"/>
        <v/>
      </c>
      <c r="U1403" s="17" t="str">
        <f t="shared" si="532"/>
        <v/>
      </c>
      <c r="V1403" s="17" t="str">
        <f t="shared" si="533"/>
        <v/>
      </c>
      <c r="W1403" s="17" t="str">
        <f t="shared" si="534"/>
        <v/>
      </c>
      <c r="X1403" s="18" t="str">
        <f t="shared" si="525"/>
        <v/>
      </c>
      <c r="Y1403" s="17" t="str">
        <f t="shared" si="535"/>
        <v/>
      </c>
      <c r="Z1403" s="17" t="str">
        <f t="shared" si="536"/>
        <v/>
      </c>
      <c r="AA1403" s="17" t="str">
        <f t="shared" si="537"/>
        <v/>
      </c>
      <c r="AB1403" s="17" t="str">
        <f t="shared" si="538"/>
        <v/>
      </c>
      <c r="AC1403" s="17" t="str">
        <f t="shared" si="539"/>
        <v/>
      </c>
      <c r="AD1403" s="18" t="str">
        <f t="shared" si="540"/>
        <v/>
      </c>
      <c r="AE1403" s="19" t="str">
        <f>IF($B1403&gt;$C$1,"",p_2*$Q1402*($S1402/$W1402)+p_3*$Q1402*($T1402/$W1402))</f>
        <v/>
      </c>
      <c r="AF1403" s="17" t="str">
        <f>IF($B1403&gt;$C$1,"",p_4*$R1402)</f>
        <v/>
      </c>
      <c r="AG1403" s="17" t="str">
        <f>IF($B1403&gt;$C$1,"",p_5*$R1402)</f>
        <v/>
      </c>
      <c r="AH1403" s="18" t="str">
        <f t="shared" si="541"/>
        <v/>
      </c>
      <c r="AI1403" s="72"/>
      <c r="AJ1403" s="73"/>
      <c r="AK1403" s="73"/>
      <c r="AL1403" s="72"/>
      <c r="AM1403" s="73"/>
      <c r="AN1403" s="73">
        <f t="shared" si="542"/>
        <v>518</v>
      </c>
      <c r="AO1403" s="19" t="str">
        <f t="shared" ca="1" si="543"/>
        <v>-</v>
      </c>
      <c r="AP1403" s="17" t="str">
        <f t="shared" ca="1" si="544"/>
        <v>-</v>
      </c>
      <c r="AQ1403" s="17" t="str">
        <f t="shared" ca="1" si="545"/>
        <v>-</v>
      </c>
      <c r="AR1403" s="66" t="str">
        <f t="shared" ca="1" si="546"/>
        <v>-</v>
      </c>
    </row>
    <row r="1404" spans="1:44" s="1" customFormat="1" ht="12" x14ac:dyDescent="0.35">
      <c r="A1404" s="84"/>
      <c r="B1404" s="40" t="str">
        <f t="shared" si="526"/>
        <v/>
      </c>
      <c r="C1404" s="41" t="str">
        <f t="shared" si="527"/>
        <v/>
      </c>
      <c r="D1404" s="28">
        <f>'I Disease Parameters'!$E$6/(1000*365)</f>
        <v>2.4383561643835616E-5</v>
      </c>
      <c r="E1404" s="28">
        <f>'I Disease Parameters'!$E$7/(1000*365)</f>
        <v>1.3698630136986302E-5</v>
      </c>
      <c r="F1404" s="27">
        <f>(1-'I Disease Parameters'!$E$8)/'I Disease Parameters'!$E$10</f>
        <v>0.16200000000000001</v>
      </c>
      <c r="G1404" s="27">
        <f>'I Disease Parameters'!$E$8/'I Disease Parameters'!$E$11</f>
        <v>3.7999999999999999E-2</v>
      </c>
      <c r="H1404" s="27">
        <f>1/'I Disease Parameters'!$E$12</f>
        <v>0.05</v>
      </c>
      <c r="I1404" s="27">
        <f>'I Disease Parameters'!$E$9/'I Disease Parameters'!$E$14</f>
        <v>0</v>
      </c>
      <c r="J1404" s="82">
        <f t="shared" si="547"/>
        <v>2.9622548171950012</v>
      </c>
      <c r="K1404" s="60">
        <f t="shared" si="548"/>
        <v>0.96147505943347544</v>
      </c>
      <c r="L1404" s="30">
        <f t="shared" si="549"/>
        <v>0.98499999999999999</v>
      </c>
      <c r="M1404" s="27">
        <f>J1404/'I Disease Parameters'!$E$12</f>
        <v>0.14811274085975007</v>
      </c>
      <c r="N1404" s="27">
        <f>K1404/'I Disease Parameters'!$E$13</f>
        <v>4.8073752971673774E-2</v>
      </c>
      <c r="O1404" s="27">
        <f>L1404/'I Disease Parameters'!$E$13</f>
        <v>4.9250000000000002E-2</v>
      </c>
      <c r="P1404" s="27">
        <f>(1-L1404)/'I Disease Parameters'!$E$13</f>
        <v>7.5000000000000067E-4</v>
      </c>
      <c r="Q1404" s="19" t="str">
        <f t="shared" si="528"/>
        <v/>
      </c>
      <c r="R1404" s="17" t="str">
        <f t="shared" si="529"/>
        <v/>
      </c>
      <c r="S1404" s="17" t="str">
        <f t="shared" si="530"/>
        <v/>
      </c>
      <c r="T1404" s="17" t="str">
        <f t="shared" si="531"/>
        <v/>
      </c>
      <c r="U1404" s="17" t="str">
        <f t="shared" si="532"/>
        <v/>
      </c>
      <c r="V1404" s="17" t="str">
        <f t="shared" si="533"/>
        <v/>
      </c>
      <c r="W1404" s="17" t="str">
        <f t="shared" si="534"/>
        <v/>
      </c>
      <c r="X1404" s="18" t="str">
        <f t="shared" si="525"/>
        <v/>
      </c>
      <c r="Y1404" s="17" t="str">
        <f t="shared" si="535"/>
        <v/>
      </c>
      <c r="Z1404" s="17" t="str">
        <f t="shared" si="536"/>
        <v/>
      </c>
      <c r="AA1404" s="17" t="str">
        <f t="shared" si="537"/>
        <v/>
      </c>
      <c r="AB1404" s="17" t="str">
        <f t="shared" si="538"/>
        <v/>
      </c>
      <c r="AC1404" s="17" t="str">
        <f t="shared" si="539"/>
        <v/>
      </c>
      <c r="AD1404" s="18" t="str">
        <f t="shared" si="540"/>
        <v/>
      </c>
      <c r="AE1404" s="19" t="str">
        <f>IF($B1404&gt;$C$1,"",p_2*$Q1403*($S1403/$W1403)+p_3*$Q1403*($T1403/$W1403))</f>
        <v/>
      </c>
      <c r="AF1404" s="17" t="str">
        <f>IF($B1404&gt;$C$1,"",p_4*$R1403)</f>
        <v/>
      </c>
      <c r="AG1404" s="17" t="str">
        <f>IF($B1404&gt;$C$1,"",p_5*$R1403)</f>
        <v/>
      </c>
      <c r="AH1404" s="18" t="str">
        <f t="shared" si="541"/>
        <v/>
      </c>
      <c r="AI1404" s="72"/>
      <c r="AJ1404" s="73"/>
      <c r="AK1404" s="73"/>
      <c r="AL1404" s="72"/>
      <c r="AM1404" s="73"/>
      <c r="AN1404" s="73">
        <f t="shared" si="542"/>
        <v>518</v>
      </c>
      <c r="AO1404" s="19" t="str">
        <f t="shared" ca="1" si="543"/>
        <v>-</v>
      </c>
      <c r="AP1404" s="17" t="str">
        <f t="shared" ca="1" si="544"/>
        <v>-</v>
      </c>
      <c r="AQ1404" s="17" t="str">
        <f t="shared" ca="1" si="545"/>
        <v>-</v>
      </c>
      <c r="AR1404" s="66" t="str">
        <f t="shared" ca="1" si="546"/>
        <v>-</v>
      </c>
    </row>
    <row r="1405" spans="1:44" s="1" customFormat="1" ht="12" x14ac:dyDescent="0.35">
      <c r="A1405" s="84"/>
      <c r="B1405" s="40" t="str">
        <f t="shared" si="526"/>
        <v/>
      </c>
      <c r="C1405" s="41" t="str">
        <f t="shared" si="527"/>
        <v/>
      </c>
      <c r="D1405" s="28">
        <f>'I Disease Parameters'!$E$6/(1000*365)</f>
        <v>2.4383561643835616E-5</v>
      </c>
      <c r="E1405" s="28">
        <f>'I Disease Parameters'!$E$7/(1000*365)</f>
        <v>1.3698630136986302E-5</v>
      </c>
      <c r="F1405" s="27">
        <f>(1-'I Disease Parameters'!$E$8)/'I Disease Parameters'!$E$10</f>
        <v>0.16200000000000001</v>
      </c>
      <c r="G1405" s="27">
        <f>'I Disease Parameters'!$E$8/'I Disease Parameters'!$E$11</f>
        <v>3.7999999999999999E-2</v>
      </c>
      <c r="H1405" s="27">
        <f>1/'I Disease Parameters'!$E$12</f>
        <v>0.05</v>
      </c>
      <c r="I1405" s="27">
        <f>'I Disease Parameters'!$E$9/'I Disease Parameters'!$E$14</f>
        <v>0</v>
      </c>
      <c r="J1405" s="82">
        <f t="shared" si="547"/>
        <v>2.9622548171950012</v>
      </c>
      <c r="K1405" s="60">
        <f t="shared" si="548"/>
        <v>0.96147505943347544</v>
      </c>
      <c r="L1405" s="30">
        <f t="shared" si="549"/>
        <v>0.98499999999999999</v>
      </c>
      <c r="M1405" s="27">
        <f>J1405/'I Disease Parameters'!$E$12</f>
        <v>0.14811274085975007</v>
      </c>
      <c r="N1405" s="27">
        <f>K1405/'I Disease Parameters'!$E$13</f>
        <v>4.8073752971673774E-2</v>
      </c>
      <c r="O1405" s="27">
        <f>L1405/'I Disease Parameters'!$E$13</f>
        <v>4.9250000000000002E-2</v>
      </c>
      <c r="P1405" s="27">
        <f>(1-L1405)/'I Disease Parameters'!$E$13</f>
        <v>7.5000000000000067E-4</v>
      </c>
      <c r="Q1405" s="19" t="str">
        <f t="shared" si="528"/>
        <v/>
      </c>
      <c r="R1405" s="17" t="str">
        <f t="shared" si="529"/>
        <v/>
      </c>
      <c r="S1405" s="17" t="str">
        <f t="shared" si="530"/>
        <v/>
      </c>
      <c r="T1405" s="17" t="str">
        <f t="shared" si="531"/>
        <v/>
      </c>
      <c r="U1405" s="17" t="str">
        <f t="shared" si="532"/>
        <v/>
      </c>
      <c r="V1405" s="17" t="str">
        <f t="shared" si="533"/>
        <v/>
      </c>
      <c r="W1405" s="17" t="str">
        <f t="shared" si="534"/>
        <v/>
      </c>
      <c r="X1405" s="18" t="str">
        <f t="shared" si="525"/>
        <v/>
      </c>
      <c r="Y1405" s="17" t="str">
        <f t="shared" si="535"/>
        <v/>
      </c>
      <c r="Z1405" s="17" t="str">
        <f t="shared" si="536"/>
        <v/>
      </c>
      <c r="AA1405" s="17" t="str">
        <f t="shared" si="537"/>
        <v/>
      </c>
      <c r="AB1405" s="17" t="str">
        <f t="shared" si="538"/>
        <v/>
      </c>
      <c r="AC1405" s="17" t="str">
        <f t="shared" si="539"/>
        <v/>
      </c>
      <c r="AD1405" s="18" t="str">
        <f t="shared" si="540"/>
        <v/>
      </c>
      <c r="AE1405" s="19" t="str">
        <f>IF($B1405&gt;$C$1,"",p_2*$Q1404*($S1404/$W1404)+p_3*$Q1404*($T1404/$W1404))</f>
        <v/>
      </c>
      <c r="AF1405" s="17" t="str">
        <f>IF($B1405&gt;$C$1,"",p_4*$R1404)</f>
        <v/>
      </c>
      <c r="AG1405" s="17" t="str">
        <f>IF($B1405&gt;$C$1,"",p_5*$R1404)</f>
        <v/>
      </c>
      <c r="AH1405" s="18" t="str">
        <f t="shared" si="541"/>
        <v/>
      </c>
      <c r="AI1405" s="72"/>
      <c r="AJ1405" s="73"/>
      <c r="AK1405" s="73"/>
      <c r="AL1405" s="72"/>
      <c r="AM1405" s="73"/>
      <c r="AN1405" s="73">
        <f t="shared" si="542"/>
        <v>518</v>
      </c>
      <c r="AO1405" s="19" t="str">
        <f t="shared" ca="1" si="543"/>
        <v>-</v>
      </c>
      <c r="AP1405" s="17" t="str">
        <f t="shared" ca="1" si="544"/>
        <v>-</v>
      </c>
      <c r="AQ1405" s="17" t="str">
        <f t="shared" ca="1" si="545"/>
        <v>-</v>
      </c>
      <c r="AR1405" s="66" t="str">
        <f t="shared" ca="1" si="546"/>
        <v>-</v>
      </c>
    </row>
    <row r="1406" spans="1:44" s="1" customFormat="1" ht="12" x14ac:dyDescent="0.35">
      <c r="A1406" s="84"/>
      <c r="B1406" s="40" t="str">
        <f t="shared" si="526"/>
        <v/>
      </c>
      <c r="C1406" s="41" t="str">
        <f t="shared" si="527"/>
        <v/>
      </c>
      <c r="D1406" s="28">
        <f>'I Disease Parameters'!$E$6/(1000*365)</f>
        <v>2.4383561643835616E-5</v>
      </c>
      <c r="E1406" s="28">
        <f>'I Disease Parameters'!$E$7/(1000*365)</f>
        <v>1.3698630136986302E-5</v>
      </c>
      <c r="F1406" s="27">
        <f>(1-'I Disease Parameters'!$E$8)/'I Disease Parameters'!$E$10</f>
        <v>0.16200000000000001</v>
      </c>
      <c r="G1406" s="27">
        <f>'I Disease Parameters'!$E$8/'I Disease Parameters'!$E$11</f>
        <v>3.7999999999999999E-2</v>
      </c>
      <c r="H1406" s="27">
        <f>1/'I Disease Parameters'!$E$12</f>
        <v>0.05</v>
      </c>
      <c r="I1406" s="27">
        <f>'I Disease Parameters'!$E$9/'I Disease Parameters'!$E$14</f>
        <v>0</v>
      </c>
      <c r="J1406" s="82">
        <f t="shared" si="547"/>
        <v>2.9622548171950012</v>
      </c>
      <c r="K1406" s="60">
        <f t="shared" si="548"/>
        <v>0.96147505943347544</v>
      </c>
      <c r="L1406" s="30">
        <f t="shared" si="549"/>
        <v>0.98499999999999999</v>
      </c>
      <c r="M1406" s="27">
        <f>J1406/'I Disease Parameters'!$E$12</f>
        <v>0.14811274085975007</v>
      </c>
      <c r="N1406" s="27">
        <f>K1406/'I Disease Parameters'!$E$13</f>
        <v>4.8073752971673774E-2</v>
      </c>
      <c r="O1406" s="27">
        <f>L1406/'I Disease Parameters'!$E$13</f>
        <v>4.9250000000000002E-2</v>
      </c>
      <c r="P1406" s="27">
        <f>(1-L1406)/'I Disease Parameters'!$E$13</f>
        <v>7.5000000000000067E-4</v>
      </c>
      <c r="Q1406" s="19" t="str">
        <f t="shared" si="528"/>
        <v/>
      </c>
      <c r="R1406" s="17" t="str">
        <f t="shared" si="529"/>
        <v/>
      </c>
      <c r="S1406" s="17" t="str">
        <f t="shared" si="530"/>
        <v/>
      </c>
      <c r="T1406" s="17" t="str">
        <f t="shared" si="531"/>
        <v/>
      </c>
      <c r="U1406" s="17" t="str">
        <f t="shared" si="532"/>
        <v/>
      </c>
      <c r="V1406" s="17" t="str">
        <f t="shared" si="533"/>
        <v/>
      </c>
      <c r="W1406" s="17" t="str">
        <f t="shared" si="534"/>
        <v/>
      </c>
      <c r="X1406" s="18" t="str">
        <f t="shared" si="525"/>
        <v/>
      </c>
      <c r="Y1406" s="17" t="str">
        <f t="shared" si="535"/>
        <v/>
      </c>
      <c r="Z1406" s="17" t="str">
        <f t="shared" si="536"/>
        <v/>
      </c>
      <c r="AA1406" s="17" t="str">
        <f t="shared" si="537"/>
        <v/>
      </c>
      <c r="AB1406" s="17" t="str">
        <f t="shared" si="538"/>
        <v/>
      </c>
      <c r="AC1406" s="17" t="str">
        <f t="shared" si="539"/>
        <v/>
      </c>
      <c r="AD1406" s="18" t="str">
        <f t="shared" si="540"/>
        <v/>
      </c>
      <c r="AE1406" s="19" t="str">
        <f>IF($B1406&gt;$C$1,"",p_2*$Q1405*($S1405/$W1405)+p_3*$Q1405*($T1405/$W1405))</f>
        <v/>
      </c>
      <c r="AF1406" s="17" t="str">
        <f>IF($B1406&gt;$C$1,"",p_4*$R1405)</f>
        <v/>
      </c>
      <c r="AG1406" s="17" t="str">
        <f>IF($B1406&gt;$C$1,"",p_5*$R1405)</f>
        <v/>
      </c>
      <c r="AH1406" s="18" t="str">
        <f t="shared" si="541"/>
        <v/>
      </c>
      <c r="AI1406" s="72"/>
      <c r="AJ1406" s="73"/>
      <c r="AK1406" s="73"/>
      <c r="AL1406" s="72"/>
      <c r="AM1406" s="73"/>
      <c r="AN1406" s="73">
        <f t="shared" si="542"/>
        <v>518</v>
      </c>
      <c r="AO1406" s="19" t="str">
        <f t="shared" ca="1" si="543"/>
        <v>-</v>
      </c>
      <c r="AP1406" s="17" t="str">
        <f t="shared" ca="1" si="544"/>
        <v>-</v>
      </c>
      <c r="AQ1406" s="17" t="str">
        <f t="shared" ca="1" si="545"/>
        <v>-</v>
      </c>
      <c r="AR1406" s="66" t="str">
        <f t="shared" ca="1" si="546"/>
        <v>-</v>
      </c>
    </row>
    <row r="1407" spans="1:44" s="1" customFormat="1" ht="12" x14ac:dyDescent="0.35">
      <c r="A1407" s="84"/>
      <c r="B1407" s="40" t="str">
        <f t="shared" si="526"/>
        <v/>
      </c>
      <c r="C1407" s="41" t="str">
        <f t="shared" si="527"/>
        <v/>
      </c>
      <c r="D1407" s="28">
        <f>'I Disease Parameters'!$E$6/(1000*365)</f>
        <v>2.4383561643835616E-5</v>
      </c>
      <c r="E1407" s="28">
        <f>'I Disease Parameters'!$E$7/(1000*365)</f>
        <v>1.3698630136986302E-5</v>
      </c>
      <c r="F1407" s="27">
        <f>(1-'I Disease Parameters'!$E$8)/'I Disease Parameters'!$E$10</f>
        <v>0.16200000000000001</v>
      </c>
      <c r="G1407" s="27">
        <f>'I Disease Parameters'!$E$8/'I Disease Parameters'!$E$11</f>
        <v>3.7999999999999999E-2</v>
      </c>
      <c r="H1407" s="27">
        <f>1/'I Disease Parameters'!$E$12</f>
        <v>0.05</v>
      </c>
      <c r="I1407" s="27">
        <f>'I Disease Parameters'!$E$9/'I Disease Parameters'!$E$14</f>
        <v>0</v>
      </c>
      <c r="J1407" s="82">
        <f t="shared" si="547"/>
        <v>2.9622548171950012</v>
      </c>
      <c r="K1407" s="60">
        <f t="shared" si="548"/>
        <v>0.96147505943347544</v>
      </c>
      <c r="L1407" s="30">
        <f t="shared" si="549"/>
        <v>0.98499999999999999</v>
      </c>
      <c r="M1407" s="27">
        <f>J1407/'I Disease Parameters'!$E$12</f>
        <v>0.14811274085975007</v>
      </c>
      <c r="N1407" s="27">
        <f>K1407/'I Disease Parameters'!$E$13</f>
        <v>4.8073752971673774E-2</v>
      </c>
      <c r="O1407" s="27">
        <f>L1407/'I Disease Parameters'!$E$13</f>
        <v>4.9250000000000002E-2</v>
      </c>
      <c r="P1407" s="27">
        <f>(1-L1407)/'I Disease Parameters'!$E$13</f>
        <v>7.5000000000000067E-4</v>
      </c>
      <c r="Q1407" s="19" t="str">
        <f t="shared" si="528"/>
        <v/>
      </c>
      <c r="R1407" s="17" t="str">
        <f t="shared" si="529"/>
        <v/>
      </c>
      <c r="S1407" s="17" t="str">
        <f t="shared" si="530"/>
        <v/>
      </c>
      <c r="T1407" s="17" t="str">
        <f t="shared" si="531"/>
        <v/>
      </c>
      <c r="U1407" s="17" t="str">
        <f t="shared" si="532"/>
        <v/>
      </c>
      <c r="V1407" s="17" t="str">
        <f t="shared" si="533"/>
        <v/>
      </c>
      <c r="W1407" s="17" t="str">
        <f t="shared" si="534"/>
        <v/>
      </c>
      <c r="X1407" s="18" t="str">
        <f t="shared" si="525"/>
        <v/>
      </c>
      <c r="Y1407" s="17" t="str">
        <f t="shared" si="535"/>
        <v/>
      </c>
      <c r="Z1407" s="17" t="str">
        <f t="shared" si="536"/>
        <v/>
      </c>
      <c r="AA1407" s="17" t="str">
        <f t="shared" si="537"/>
        <v/>
      </c>
      <c r="AB1407" s="17" t="str">
        <f t="shared" si="538"/>
        <v/>
      </c>
      <c r="AC1407" s="17" t="str">
        <f t="shared" si="539"/>
        <v/>
      </c>
      <c r="AD1407" s="18" t="str">
        <f t="shared" si="540"/>
        <v/>
      </c>
      <c r="AE1407" s="19" t="str">
        <f>IF($B1407&gt;$C$1,"",p_2*$Q1406*($S1406/$W1406)+p_3*$Q1406*($T1406/$W1406))</f>
        <v/>
      </c>
      <c r="AF1407" s="17" t="str">
        <f>IF($B1407&gt;$C$1,"",p_4*$R1406)</f>
        <v/>
      </c>
      <c r="AG1407" s="17" t="str">
        <f>IF($B1407&gt;$C$1,"",p_5*$R1406)</f>
        <v/>
      </c>
      <c r="AH1407" s="18" t="str">
        <f t="shared" si="541"/>
        <v/>
      </c>
      <c r="AI1407" s="72"/>
      <c r="AJ1407" s="73"/>
      <c r="AK1407" s="73"/>
      <c r="AL1407" s="72"/>
      <c r="AM1407" s="73"/>
      <c r="AN1407" s="73">
        <f t="shared" si="542"/>
        <v>518</v>
      </c>
      <c r="AO1407" s="19" t="str">
        <f t="shared" ca="1" si="543"/>
        <v>-</v>
      </c>
      <c r="AP1407" s="17" t="str">
        <f t="shared" ca="1" si="544"/>
        <v>-</v>
      </c>
      <c r="AQ1407" s="17" t="str">
        <f t="shared" ca="1" si="545"/>
        <v>-</v>
      </c>
      <c r="AR1407" s="66" t="str">
        <f t="shared" ca="1" si="546"/>
        <v>-</v>
      </c>
    </row>
    <row r="1408" spans="1:44" s="1" customFormat="1" ht="12" x14ac:dyDescent="0.35">
      <c r="A1408" s="84"/>
      <c r="B1408" s="40" t="str">
        <f t="shared" si="526"/>
        <v/>
      </c>
      <c r="C1408" s="41" t="str">
        <f t="shared" si="527"/>
        <v/>
      </c>
      <c r="D1408" s="28">
        <f>'I Disease Parameters'!$E$6/(1000*365)</f>
        <v>2.4383561643835616E-5</v>
      </c>
      <c r="E1408" s="28">
        <f>'I Disease Parameters'!$E$7/(1000*365)</f>
        <v>1.3698630136986302E-5</v>
      </c>
      <c r="F1408" s="27">
        <f>(1-'I Disease Parameters'!$E$8)/'I Disease Parameters'!$E$10</f>
        <v>0.16200000000000001</v>
      </c>
      <c r="G1408" s="27">
        <f>'I Disease Parameters'!$E$8/'I Disease Parameters'!$E$11</f>
        <v>3.7999999999999999E-2</v>
      </c>
      <c r="H1408" s="27">
        <f>1/'I Disease Parameters'!$E$12</f>
        <v>0.05</v>
      </c>
      <c r="I1408" s="27">
        <f>'I Disease Parameters'!$E$9/'I Disease Parameters'!$E$14</f>
        <v>0</v>
      </c>
      <c r="J1408" s="82">
        <f t="shared" si="547"/>
        <v>2.9622548171950012</v>
      </c>
      <c r="K1408" s="60">
        <f t="shared" si="548"/>
        <v>0.96147505943347544</v>
      </c>
      <c r="L1408" s="30">
        <f t="shared" si="549"/>
        <v>0.98499999999999999</v>
      </c>
      <c r="M1408" s="27">
        <f>J1408/'I Disease Parameters'!$E$12</f>
        <v>0.14811274085975007</v>
      </c>
      <c r="N1408" s="27">
        <f>K1408/'I Disease Parameters'!$E$13</f>
        <v>4.8073752971673774E-2</v>
      </c>
      <c r="O1408" s="27">
        <f>L1408/'I Disease Parameters'!$E$13</f>
        <v>4.9250000000000002E-2</v>
      </c>
      <c r="P1408" s="27">
        <f>(1-L1408)/'I Disease Parameters'!$E$13</f>
        <v>7.5000000000000067E-4</v>
      </c>
      <c r="Q1408" s="19" t="str">
        <f t="shared" si="528"/>
        <v/>
      </c>
      <c r="R1408" s="17" t="str">
        <f t="shared" si="529"/>
        <v/>
      </c>
      <c r="S1408" s="17" t="str">
        <f t="shared" si="530"/>
        <v/>
      </c>
      <c r="T1408" s="17" t="str">
        <f t="shared" si="531"/>
        <v/>
      </c>
      <c r="U1408" s="17" t="str">
        <f t="shared" si="532"/>
        <v/>
      </c>
      <c r="V1408" s="17" t="str">
        <f t="shared" si="533"/>
        <v/>
      </c>
      <c r="W1408" s="17" t="str">
        <f t="shared" si="534"/>
        <v/>
      </c>
      <c r="X1408" s="18" t="str">
        <f t="shared" si="525"/>
        <v/>
      </c>
      <c r="Y1408" s="17" t="str">
        <f t="shared" si="535"/>
        <v/>
      </c>
      <c r="Z1408" s="17" t="str">
        <f t="shared" si="536"/>
        <v/>
      </c>
      <c r="AA1408" s="17" t="str">
        <f t="shared" si="537"/>
        <v/>
      </c>
      <c r="AB1408" s="17" t="str">
        <f t="shared" si="538"/>
        <v/>
      </c>
      <c r="AC1408" s="17" t="str">
        <f t="shared" si="539"/>
        <v/>
      </c>
      <c r="AD1408" s="18" t="str">
        <f t="shared" si="540"/>
        <v/>
      </c>
      <c r="AE1408" s="19" t="str">
        <f>IF($B1408&gt;$C$1,"",p_2*$Q1407*($S1407/$W1407)+p_3*$Q1407*($T1407/$W1407))</f>
        <v/>
      </c>
      <c r="AF1408" s="17" t="str">
        <f>IF($B1408&gt;$C$1,"",p_4*$R1407)</f>
        <v/>
      </c>
      <c r="AG1408" s="17" t="str">
        <f>IF($B1408&gt;$C$1,"",p_5*$R1407)</f>
        <v/>
      </c>
      <c r="AH1408" s="18" t="str">
        <f t="shared" si="541"/>
        <v/>
      </c>
      <c r="AI1408" s="72"/>
      <c r="AJ1408" s="73"/>
      <c r="AK1408" s="73"/>
      <c r="AL1408" s="72"/>
      <c r="AM1408" s="73"/>
      <c r="AN1408" s="73">
        <f t="shared" si="542"/>
        <v>518</v>
      </c>
      <c r="AO1408" s="19" t="str">
        <f t="shared" ca="1" si="543"/>
        <v>-</v>
      </c>
      <c r="AP1408" s="17" t="str">
        <f t="shared" ca="1" si="544"/>
        <v>-</v>
      </c>
      <c r="AQ1408" s="17" t="str">
        <f t="shared" ca="1" si="545"/>
        <v>-</v>
      </c>
      <c r="AR1408" s="66" t="str">
        <f t="shared" ca="1" si="546"/>
        <v>-</v>
      </c>
    </row>
    <row r="1409" spans="1:44" s="1" customFormat="1" ht="12" x14ac:dyDescent="0.35">
      <c r="A1409" s="84"/>
      <c r="B1409" s="40" t="str">
        <f t="shared" si="526"/>
        <v/>
      </c>
      <c r="C1409" s="41" t="str">
        <f t="shared" si="527"/>
        <v/>
      </c>
      <c r="D1409" s="28">
        <f>'I Disease Parameters'!$E$6/(1000*365)</f>
        <v>2.4383561643835616E-5</v>
      </c>
      <c r="E1409" s="28">
        <f>'I Disease Parameters'!$E$7/(1000*365)</f>
        <v>1.3698630136986302E-5</v>
      </c>
      <c r="F1409" s="27">
        <f>(1-'I Disease Parameters'!$E$8)/'I Disease Parameters'!$E$10</f>
        <v>0.16200000000000001</v>
      </c>
      <c r="G1409" s="27">
        <f>'I Disease Parameters'!$E$8/'I Disease Parameters'!$E$11</f>
        <v>3.7999999999999999E-2</v>
      </c>
      <c r="H1409" s="27">
        <f>1/'I Disease Parameters'!$E$12</f>
        <v>0.05</v>
      </c>
      <c r="I1409" s="27">
        <f>'I Disease Parameters'!$E$9/'I Disease Parameters'!$E$14</f>
        <v>0</v>
      </c>
      <c r="J1409" s="82">
        <f t="shared" si="547"/>
        <v>2.9622548171950012</v>
      </c>
      <c r="K1409" s="60">
        <f t="shared" si="548"/>
        <v>0.96147505943347544</v>
      </c>
      <c r="L1409" s="30">
        <f t="shared" si="549"/>
        <v>0.98499999999999999</v>
      </c>
      <c r="M1409" s="27">
        <f>J1409/'I Disease Parameters'!$E$12</f>
        <v>0.14811274085975007</v>
      </c>
      <c r="N1409" s="27">
        <f>K1409/'I Disease Parameters'!$E$13</f>
        <v>4.8073752971673774E-2</v>
      </c>
      <c r="O1409" s="27">
        <f>L1409/'I Disease Parameters'!$E$13</f>
        <v>4.9250000000000002E-2</v>
      </c>
      <c r="P1409" s="27">
        <f>(1-L1409)/'I Disease Parameters'!$E$13</f>
        <v>7.5000000000000067E-4</v>
      </c>
      <c r="Q1409" s="19" t="str">
        <f t="shared" si="528"/>
        <v/>
      </c>
      <c r="R1409" s="17" t="str">
        <f t="shared" si="529"/>
        <v/>
      </c>
      <c r="S1409" s="17" t="str">
        <f t="shared" si="530"/>
        <v/>
      </c>
      <c r="T1409" s="17" t="str">
        <f t="shared" si="531"/>
        <v/>
      </c>
      <c r="U1409" s="17" t="str">
        <f t="shared" si="532"/>
        <v/>
      </c>
      <c r="V1409" s="17" t="str">
        <f t="shared" si="533"/>
        <v/>
      </c>
      <c r="W1409" s="17" t="str">
        <f t="shared" si="534"/>
        <v/>
      </c>
      <c r="X1409" s="18" t="str">
        <f t="shared" si="525"/>
        <v/>
      </c>
      <c r="Y1409" s="17" t="str">
        <f t="shared" si="535"/>
        <v/>
      </c>
      <c r="Z1409" s="17" t="str">
        <f t="shared" si="536"/>
        <v/>
      </c>
      <c r="AA1409" s="17" t="str">
        <f t="shared" si="537"/>
        <v/>
      </c>
      <c r="AB1409" s="17" t="str">
        <f t="shared" si="538"/>
        <v/>
      </c>
      <c r="AC1409" s="17" t="str">
        <f t="shared" si="539"/>
        <v/>
      </c>
      <c r="AD1409" s="18" t="str">
        <f t="shared" si="540"/>
        <v/>
      </c>
      <c r="AE1409" s="19" t="str">
        <f>IF($B1409&gt;$C$1,"",p_2*$Q1408*($S1408/$W1408)+p_3*$Q1408*($T1408/$W1408))</f>
        <v/>
      </c>
      <c r="AF1409" s="17" t="str">
        <f>IF($B1409&gt;$C$1,"",p_4*$R1408)</f>
        <v/>
      </c>
      <c r="AG1409" s="17" t="str">
        <f>IF($B1409&gt;$C$1,"",p_5*$R1408)</f>
        <v/>
      </c>
      <c r="AH1409" s="18" t="str">
        <f t="shared" si="541"/>
        <v/>
      </c>
      <c r="AI1409" s="72"/>
      <c r="AJ1409" s="73"/>
      <c r="AK1409" s="73"/>
      <c r="AL1409" s="72"/>
      <c r="AM1409" s="73"/>
      <c r="AN1409" s="73">
        <f t="shared" si="542"/>
        <v>518</v>
      </c>
      <c r="AO1409" s="19" t="str">
        <f t="shared" ca="1" si="543"/>
        <v>-</v>
      </c>
      <c r="AP1409" s="17" t="str">
        <f t="shared" ca="1" si="544"/>
        <v>-</v>
      </c>
      <c r="AQ1409" s="17" t="str">
        <f t="shared" ca="1" si="545"/>
        <v>-</v>
      </c>
      <c r="AR1409" s="66" t="str">
        <f t="shared" ca="1" si="546"/>
        <v>-</v>
      </c>
    </row>
    <row r="1410" spans="1:44" s="1" customFormat="1" ht="12" x14ac:dyDescent="0.35">
      <c r="A1410" s="84"/>
      <c r="B1410" s="40" t="str">
        <f t="shared" si="526"/>
        <v/>
      </c>
      <c r="C1410" s="41" t="str">
        <f t="shared" si="527"/>
        <v/>
      </c>
      <c r="D1410" s="28">
        <f>'I Disease Parameters'!$E$6/(1000*365)</f>
        <v>2.4383561643835616E-5</v>
      </c>
      <c r="E1410" s="28">
        <f>'I Disease Parameters'!$E$7/(1000*365)</f>
        <v>1.3698630136986302E-5</v>
      </c>
      <c r="F1410" s="27">
        <f>(1-'I Disease Parameters'!$E$8)/'I Disease Parameters'!$E$10</f>
        <v>0.16200000000000001</v>
      </c>
      <c r="G1410" s="27">
        <f>'I Disease Parameters'!$E$8/'I Disease Parameters'!$E$11</f>
        <v>3.7999999999999999E-2</v>
      </c>
      <c r="H1410" s="27">
        <f>1/'I Disease Parameters'!$E$12</f>
        <v>0.05</v>
      </c>
      <c r="I1410" s="27">
        <f>'I Disease Parameters'!$E$9/'I Disease Parameters'!$E$14</f>
        <v>0</v>
      </c>
      <c r="J1410" s="82">
        <f t="shared" si="547"/>
        <v>2.9622548171950012</v>
      </c>
      <c r="K1410" s="60">
        <f t="shared" si="548"/>
        <v>0.96147505943347544</v>
      </c>
      <c r="L1410" s="30">
        <f t="shared" si="549"/>
        <v>0.98499999999999999</v>
      </c>
      <c r="M1410" s="27">
        <f>J1410/'I Disease Parameters'!$E$12</f>
        <v>0.14811274085975007</v>
      </c>
      <c r="N1410" s="27">
        <f>K1410/'I Disease Parameters'!$E$13</f>
        <v>4.8073752971673774E-2</v>
      </c>
      <c r="O1410" s="27">
        <f>L1410/'I Disease Parameters'!$E$13</f>
        <v>4.9250000000000002E-2</v>
      </c>
      <c r="P1410" s="27">
        <f>(1-L1410)/'I Disease Parameters'!$E$13</f>
        <v>7.5000000000000067E-4</v>
      </c>
      <c r="Q1410" s="19" t="str">
        <f t="shared" si="528"/>
        <v/>
      </c>
      <c r="R1410" s="17" t="str">
        <f t="shared" si="529"/>
        <v/>
      </c>
      <c r="S1410" s="17" t="str">
        <f t="shared" si="530"/>
        <v/>
      </c>
      <c r="T1410" s="17" t="str">
        <f t="shared" si="531"/>
        <v/>
      </c>
      <c r="U1410" s="17" t="str">
        <f t="shared" si="532"/>
        <v/>
      </c>
      <c r="V1410" s="17" t="str">
        <f t="shared" si="533"/>
        <v/>
      </c>
      <c r="W1410" s="17" t="str">
        <f t="shared" si="534"/>
        <v/>
      </c>
      <c r="X1410" s="18" t="str">
        <f t="shared" si="525"/>
        <v/>
      </c>
      <c r="Y1410" s="17" t="str">
        <f t="shared" si="535"/>
        <v/>
      </c>
      <c r="Z1410" s="17" t="str">
        <f t="shared" si="536"/>
        <v/>
      </c>
      <c r="AA1410" s="17" t="str">
        <f t="shared" si="537"/>
        <v/>
      </c>
      <c r="AB1410" s="17" t="str">
        <f t="shared" si="538"/>
        <v/>
      </c>
      <c r="AC1410" s="17" t="str">
        <f t="shared" si="539"/>
        <v/>
      </c>
      <c r="AD1410" s="18" t="str">
        <f t="shared" si="540"/>
        <v/>
      </c>
      <c r="AE1410" s="19" t="str">
        <f>IF($B1410&gt;$C$1,"",p_2*$Q1409*($S1409/$W1409)+p_3*$Q1409*($T1409/$W1409))</f>
        <v/>
      </c>
      <c r="AF1410" s="17" t="str">
        <f>IF($B1410&gt;$C$1,"",p_4*$R1409)</f>
        <v/>
      </c>
      <c r="AG1410" s="17" t="str">
        <f>IF($B1410&gt;$C$1,"",p_5*$R1409)</f>
        <v/>
      </c>
      <c r="AH1410" s="18" t="str">
        <f t="shared" si="541"/>
        <v/>
      </c>
      <c r="AI1410" s="72"/>
      <c r="AJ1410" s="73"/>
      <c r="AK1410" s="73"/>
      <c r="AL1410" s="72"/>
      <c r="AM1410" s="73"/>
      <c r="AN1410" s="73">
        <f t="shared" si="542"/>
        <v>518</v>
      </c>
      <c r="AO1410" s="19" t="str">
        <f t="shared" ca="1" si="543"/>
        <v>-</v>
      </c>
      <c r="AP1410" s="17" t="str">
        <f t="shared" ca="1" si="544"/>
        <v>-</v>
      </c>
      <c r="AQ1410" s="17" t="str">
        <f t="shared" ca="1" si="545"/>
        <v>-</v>
      </c>
      <c r="AR1410" s="66" t="str">
        <f t="shared" ca="1" si="546"/>
        <v>-</v>
      </c>
    </row>
    <row r="1411" spans="1:44" s="1" customFormat="1" ht="12" x14ac:dyDescent="0.35">
      <c r="A1411" s="84"/>
      <c r="B1411" s="40" t="str">
        <f t="shared" si="526"/>
        <v/>
      </c>
      <c r="C1411" s="41" t="str">
        <f t="shared" si="527"/>
        <v/>
      </c>
      <c r="D1411" s="28">
        <f>'I Disease Parameters'!$E$6/(1000*365)</f>
        <v>2.4383561643835616E-5</v>
      </c>
      <c r="E1411" s="28">
        <f>'I Disease Parameters'!$E$7/(1000*365)</f>
        <v>1.3698630136986302E-5</v>
      </c>
      <c r="F1411" s="27">
        <f>(1-'I Disease Parameters'!$E$8)/'I Disease Parameters'!$E$10</f>
        <v>0.16200000000000001</v>
      </c>
      <c r="G1411" s="27">
        <f>'I Disease Parameters'!$E$8/'I Disease Parameters'!$E$11</f>
        <v>3.7999999999999999E-2</v>
      </c>
      <c r="H1411" s="27">
        <f>1/'I Disease Parameters'!$E$12</f>
        <v>0.05</v>
      </c>
      <c r="I1411" s="27">
        <f>'I Disease Parameters'!$E$9/'I Disease Parameters'!$E$14</f>
        <v>0</v>
      </c>
      <c r="J1411" s="82">
        <f t="shared" si="547"/>
        <v>2.9622548171950012</v>
      </c>
      <c r="K1411" s="60">
        <f t="shared" si="548"/>
        <v>0.96147505943347544</v>
      </c>
      <c r="L1411" s="30">
        <f t="shared" si="549"/>
        <v>0.98499999999999999</v>
      </c>
      <c r="M1411" s="27">
        <f>J1411/'I Disease Parameters'!$E$12</f>
        <v>0.14811274085975007</v>
      </c>
      <c r="N1411" s="27">
        <f>K1411/'I Disease Parameters'!$E$13</f>
        <v>4.8073752971673774E-2</v>
      </c>
      <c r="O1411" s="27">
        <f>L1411/'I Disease Parameters'!$E$13</f>
        <v>4.9250000000000002E-2</v>
      </c>
      <c r="P1411" s="27">
        <f>(1-L1411)/'I Disease Parameters'!$E$13</f>
        <v>7.5000000000000067E-4</v>
      </c>
      <c r="Q1411" s="19" t="str">
        <f t="shared" si="528"/>
        <v/>
      </c>
      <c r="R1411" s="17" t="str">
        <f t="shared" si="529"/>
        <v/>
      </c>
      <c r="S1411" s="17" t="str">
        <f t="shared" si="530"/>
        <v/>
      </c>
      <c r="T1411" s="17" t="str">
        <f t="shared" si="531"/>
        <v/>
      </c>
      <c r="U1411" s="17" t="str">
        <f t="shared" si="532"/>
        <v/>
      </c>
      <c r="V1411" s="17" t="str">
        <f t="shared" si="533"/>
        <v/>
      </c>
      <c r="W1411" s="17" t="str">
        <f t="shared" si="534"/>
        <v/>
      </c>
      <c r="X1411" s="18" t="str">
        <f t="shared" si="525"/>
        <v/>
      </c>
      <c r="Y1411" s="17" t="str">
        <f t="shared" si="535"/>
        <v/>
      </c>
      <c r="Z1411" s="17" t="str">
        <f t="shared" si="536"/>
        <v/>
      </c>
      <c r="AA1411" s="17" t="str">
        <f t="shared" si="537"/>
        <v/>
      </c>
      <c r="AB1411" s="17" t="str">
        <f t="shared" si="538"/>
        <v/>
      </c>
      <c r="AC1411" s="17" t="str">
        <f t="shared" si="539"/>
        <v/>
      </c>
      <c r="AD1411" s="18" t="str">
        <f t="shared" si="540"/>
        <v/>
      </c>
      <c r="AE1411" s="19" t="str">
        <f>IF($B1411&gt;$C$1,"",p_2*$Q1410*($S1410/$W1410)+p_3*$Q1410*($T1410/$W1410))</f>
        <v/>
      </c>
      <c r="AF1411" s="17" t="str">
        <f>IF($B1411&gt;$C$1,"",p_4*$R1410)</f>
        <v/>
      </c>
      <c r="AG1411" s="17" t="str">
        <f>IF($B1411&gt;$C$1,"",p_5*$R1410)</f>
        <v/>
      </c>
      <c r="AH1411" s="18" t="str">
        <f t="shared" si="541"/>
        <v/>
      </c>
      <c r="AI1411" s="72"/>
      <c r="AJ1411" s="73"/>
      <c r="AK1411" s="73"/>
      <c r="AL1411" s="72"/>
      <c r="AM1411" s="73"/>
      <c r="AN1411" s="73">
        <f t="shared" si="542"/>
        <v>518</v>
      </c>
      <c r="AO1411" s="19" t="str">
        <f t="shared" ca="1" si="543"/>
        <v>-</v>
      </c>
      <c r="AP1411" s="17" t="str">
        <f t="shared" ca="1" si="544"/>
        <v>-</v>
      </c>
      <c r="AQ1411" s="17" t="str">
        <f t="shared" ca="1" si="545"/>
        <v>-</v>
      </c>
      <c r="AR1411" s="66" t="str">
        <f t="shared" ca="1" si="546"/>
        <v>-</v>
      </c>
    </row>
    <row r="1412" spans="1:44" s="1" customFormat="1" ht="12" x14ac:dyDescent="0.35">
      <c r="A1412" s="84"/>
      <c r="B1412" s="40" t="str">
        <f t="shared" si="526"/>
        <v/>
      </c>
      <c r="C1412" s="41" t="str">
        <f t="shared" si="527"/>
        <v/>
      </c>
      <c r="D1412" s="28">
        <f>'I Disease Parameters'!$E$6/(1000*365)</f>
        <v>2.4383561643835616E-5</v>
      </c>
      <c r="E1412" s="28">
        <f>'I Disease Parameters'!$E$7/(1000*365)</f>
        <v>1.3698630136986302E-5</v>
      </c>
      <c r="F1412" s="27">
        <f>(1-'I Disease Parameters'!$E$8)/'I Disease Parameters'!$E$10</f>
        <v>0.16200000000000001</v>
      </c>
      <c r="G1412" s="27">
        <f>'I Disease Parameters'!$E$8/'I Disease Parameters'!$E$11</f>
        <v>3.7999999999999999E-2</v>
      </c>
      <c r="H1412" s="27">
        <f>1/'I Disease Parameters'!$E$12</f>
        <v>0.05</v>
      </c>
      <c r="I1412" s="27">
        <f>'I Disease Parameters'!$E$9/'I Disease Parameters'!$E$14</f>
        <v>0</v>
      </c>
      <c r="J1412" s="82">
        <f t="shared" si="547"/>
        <v>2.9622548171950012</v>
      </c>
      <c r="K1412" s="60">
        <f t="shared" si="548"/>
        <v>0.96147505943347544</v>
      </c>
      <c r="L1412" s="30">
        <f t="shared" si="549"/>
        <v>0.98499999999999999</v>
      </c>
      <c r="M1412" s="27">
        <f>J1412/'I Disease Parameters'!$E$12</f>
        <v>0.14811274085975007</v>
      </c>
      <c r="N1412" s="27">
        <f>K1412/'I Disease Parameters'!$E$13</f>
        <v>4.8073752971673774E-2</v>
      </c>
      <c r="O1412" s="27">
        <f>L1412/'I Disease Parameters'!$E$13</f>
        <v>4.9250000000000002E-2</v>
      </c>
      <c r="P1412" s="27">
        <f>(1-L1412)/'I Disease Parameters'!$E$13</f>
        <v>7.5000000000000067E-4</v>
      </c>
      <c r="Q1412" s="19" t="str">
        <f t="shared" si="528"/>
        <v/>
      </c>
      <c r="R1412" s="17" t="str">
        <f t="shared" si="529"/>
        <v/>
      </c>
      <c r="S1412" s="17" t="str">
        <f t="shared" si="530"/>
        <v/>
      </c>
      <c r="T1412" s="17" t="str">
        <f t="shared" si="531"/>
        <v/>
      </c>
      <c r="U1412" s="17" t="str">
        <f t="shared" si="532"/>
        <v/>
      </c>
      <c r="V1412" s="17" t="str">
        <f t="shared" si="533"/>
        <v/>
      </c>
      <c r="W1412" s="17" t="str">
        <f t="shared" si="534"/>
        <v/>
      </c>
      <c r="X1412" s="18" t="str">
        <f t="shared" ref="X1412:X1475" si="550">IF($B1412&gt;$C$1,"",MAX(View_T_C))</f>
        <v/>
      </c>
      <c r="Y1412" s="17" t="str">
        <f t="shared" si="535"/>
        <v/>
      </c>
      <c r="Z1412" s="17" t="str">
        <f t="shared" si="536"/>
        <v/>
      </c>
      <c r="AA1412" s="17" t="str">
        <f t="shared" si="537"/>
        <v/>
      </c>
      <c r="AB1412" s="17" t="str">
        <f t="shared" si="538"/>
        <v/>
      </c>
      <c r="AC1412" s="17" t="str">
        <f t="shared" si="539"/>
        <v/>
      </c>
      <c r="AD1412" s="18" t="str">
        <f t="shared" si="540"/>
        <v/>
      </c>
      <c r="AE1412" s="19" t="str">
        <f>IF($B1412&gt;$C$1,"",p_2*$Q1411*($S1411/$W1411)+p_3*$Q1411*($T1411/$W1411))</f>
        <v/>
      </c>
      <c r="AF1412" s="17" t="str">
        <f>IF($B1412&gt;$C$1,"",p_4*$R1411)</f>
        <v/>
      </c>
      <c r="AG1412" s="17" t="str">
        <f>IF($B1412&gt;$C$1,"",p_5*$R1411)</f>
        <v/>
      </c>
      <c r="AH1412" s="18" t="str">
        <f t="shared" si="541"/>
        <v/>
      </c>
      <c r="AI1412" s="72"/>
      <c r="AJ1412" s="73"/>
      <c r="AK1412" s="73"/>
      <c r="AL1412" s="72"/>
      <c r="AM1412" s="73"/>
      <c r="AN1412" s="73">
        <f t="shared" si="542"/>
        <v>518</v>
      </c>
      <c r="AO1412" s="19" t="str">
        <f t="shared" ca="1" si="543"/>
        <v>-</v>
      </c>
      <c r="AP1412" s="17" t="str">
        <f t="shared" ca="1" si="544"/>
        <v>-</v>
      </c>
      <c r="AQ1412" s="17" t="str">
        <f t="shared" ca="1" si="545"/>
        <v>-</v>
      </c>
      <c r="AR1412" s="66" t="str">
        <f t="shared" ca="1" si="546"/>
        <v>-</v>
      </c>
    </row>
    <row r="1413" spans="1:44" s="1" customFormat="1" ht="12" x14ac:dyDescent="0.35">
      <c r="A1413" s="84"/>
      <c r="B1413" s="40" t="str">
        <f t="shared" ref="B1413:B1476" si="551">IF($B1412&gt;=$C$1,"",B1412+1)</f>
        <v/>
      </c>
      <c r="C1413" s="41" t="str">
        <f t="shared" ref="C1413:C1476" si="552">IF($B1413&gt;$C$1,"",C1412+1)</f>
        <v/>
      </c>
      <c r="D1413" s="28">
        <f>'I Disease Parameters'!$E$6/(1000*365)</f>
        <v>2.4383561643835616E-5</v>
      </c>
      <c r="E1413" s="28">
        <f>'I Disease Parameters'!$E$7/(1000*365)</f>
        <v>1.3698630136986302E-5</v>
      </c>
      <c r="F1413" s="27">
        <f>(1-'I Disease Parameters'!$E$8)/'I Disease Parameters'!$E$10</f>
        <v>0.16200000000000001</v>
      </c>
      <c r="G1413" s="27">
        <f>'I Disease Parameters'!$E$8/'I Disease Parameters'!$E$11</f>
        <v>3.7999999999999999E-2</v>
      </c>
      <c r="H1413" s="27">
        <f>1/'I Disease Parameters'!$E$12</f>
        <v>0.05</v>
      </c>
      <c r="I1413" s="27">
        <f>'I Disease Parameters'!$E$9/'I Disease Parameters'!$E$14</f>
        <v>0</v>
      </c>
      <c r="J1413" s="82">
        <f t="shared" si="547"/>
        <v>2.9622548171950012</v>
      </c>
      <c r="K1413" s="60">
        <f t="shared" si="548"/>
        <v>0.96147505943347544</v>
      </c>
      <c r="L1413" s="30">
        <f t="shared" si="549"/>
        <v>0.98499999999999999</v>
      </c>
      <c r="M1413" s="27">
        <f>J1413/'I Disease Parameters'!$E$12</f>
        <v>0.14811274085975007</v>
      </c>
      <c r="N1413" s="27">
        <f>K1413/'I Disease Parameters'!$E$13</f>
        <v>4.8073752971673774E-2</v>
      </c>
      <c r="O1413" s="27">
        <f>L1413/'I Disease Parameters'!$E$13</f>
        <v>4.9250000000000002E-2</v>
      </c>
      <c r="P1413" s="27">
        <f>(1-L1413)/'I Disease Parameters'!$E$13</f>
        <v>7.5000000000000067E-4</v>
      </c>
      <c r="Q1413" s="19" t="str">
        <f t="shared" ref="Q1413:Q1476" si="553">IF($B1413&gt;$C$1,"",Q1412+p_0*$W1412+p_9*$U1412-p_1*$Q1412-p_2*$Q1412*($S1412/$W1412)-p_3*$Q1412*($T1412/$W1412))</f>
        <v/>
      </c>
      <c r="R1413" s="17" t="str">
        <f t="shared" ref="R1413:R1476" si="554">IF($B1413&gt;$C$1,"",R1412+p_2*$Q1412*($S1412/$W1412)+p_3*$Q1412*($T1412/$W1412) - p_1*$R1412- p_4*$R1412 - p_5*$R1412+AI1412)</f>
        <v/>
      </c>
      <c r="S1413" s="17" t="str">
        <f t="shared" ref="S1413:S1476" si="555">IF($B1413&gt;$C$1,"",S1412+p_4*$R1412-p_1*$S1412-p_6*$S1412+AJ1412)</f>
        <v/>
      </c>
      <c r="T1413" s="17" t="str">
        <f t="shared" ref="T1413:T1476" si="556">IF($B1413&gt;$C$1,"",T1412+p_5*$R1412-p_1*$T1412-p_7*$T1412-p_8*$T1412+AK1412)</f>
        <v/>
      </c>
      <c r="U1413" s="17" t="str">
        <f t="shared" ref="U1413:U1476" si="557">IF($B1413&gt;$C$1,"",U1412+p_7*$T1412+p_6*$S1412-p_1*$U1412-p_9*$U1412)</f>
        <v/>
      </c>
      <c r="V1413" s="17" t="str">
        <f t="shared" ref="V1413:V1476" si="558">IF($B1413&gt;$C$1,"",V1412+p_8*$T1412)</f>
        <v/>
      </c>
      <c r="W1413" s="17" t="str">
        <f t="shared" ref="W1413:W1476" si="559">IF($B1413&gt;$C$1,"",SUM($Q1413:$U1413))</f>
        <v/>
      </c>
      <c r="X1413" s="18" t="str">
        <f t="shared" si="550"/>
        <v/>
      </c>
      <c r="Y1413" s="17" t="str">
        <f t="shared" ref="Y1413:Y1476" si="560">IF($B1413&gt;$C$1,"",Q1413-Q1412)</f>
        <v/>
      </c>
      <c r="Z1413" s="17" t="str">
        <f t="shared" ref="Z1413:Z1476" si="561">IF($B1413&gt;$C$1,"",R1413-R1412)</f>
        <v/>
      </c>
      <c r="AA1413" s="17" t="str">
        <f t="shared" ref="AA1413:AA1476" si="562">IF($B1413&gt;$C$1,"",S1413-S1412)</f>
        <v/>
      </c>
      <c r="AB1413" s="17" t="str">
        <f t="shared" ref="AB1413:AB1476" si="563">IF($B1413&gt;$C$1,"",T1413-T1412)</f>
        <v/>
      </c>
      <c r="AC1413" s="17" t="str">
        <f t="shared" ref="AC1413:AC1476" si="564">IF($B1413&gt;$C$1,"",U1413-U1412)</f>
        <v/>
      </c>
      <c r="AD1413" s="18" t="str">
        <f t="shared" ref="AD1413:AD1476" si="565">IF($B1413&gt;$C$1,"",V1413-V1412)</f>
        <v/>
      </c>
      <c r="AE1413" s="19" t="str">
        <f>IF($B1413&gt;$C$1,"",p_2*$Q1412*($S1412/$W1412)+p_3*$Q1412*($T1412/$W1412))</f>
        <v/>
      </c>
      <c r="AF1413" s="17" t="str">
        <f>IF($B1413&gt;$C$1,"",p_4*$R1412)</f>
        <v/>
      </c>
      <c r="AG1413" s="17" t="str">
        <f>IF($B1413&gt;$C$1,"",p_5*$R1412)</f>
        <v/>
      </c>
      <c r="AH1413" s="18" t="str">
        <f t="shared" si="541"/>
        <v/>
      </c>
      <c r="AI1413" s="72"/>
      <c r="AJ1413" s="73"/>
      <c r="AK1413" s="73"/>
      <c r="AL1413" s="72"/>
      <c r="AM1413" s="73"/>
      <c r="AN1413" s="73">
        <f t="shared" si="542"/>
        <v>518</v>
      </c>
      <c r="AO1413" s="19" t="str">
        <f t="shared" ca="1" si="543"/>
        <v>-</v>
      </c>
      <c r="AP1413" s="17" t="str">
        <f t="shared" ca="1" si="544"/>
        <v>-</v>
      </c>
      <c r="AQ1413" s="17" t="str">
        <f t="shared" ca="1" si="545"/>
        <v>-</v>
      </c>
      <c r="AR1413" s="66" t="str">
        <f t="shared" ca="1" si="546"/>
        <v>-</v>
      </c>
    </row>
    <row r="1414" spans="1:44" s="1" customFormat="1" ht="12" x14ac:dyDescent="0.35">
      <c r="A1414" s="84"/>
      <c r="B1414" s="40" t="str">
        <f t="shared" si="551"/>
        <v/>
      </c>
      <c r="C1414" s="41" t="str">
        <f t="shared" si="552"/>
        <v/>
      </c>
      <c r="D1414" s="28">
        <f>'I Disease Parameters'!$E$6/(1000*365)</f>
        <v>2.4383561643835616E-5</v>
      </c>
      <c r="E1414" s="28">
        <f>'I Disease Parameters'!$E$7/(1000*365)</f>
        <v>1.3698630136986302E-5</v>
      </c>
      <c r="F1414" s="27">
        <f>(1-'I Disease Parameters'!$E$8)/'I Disease Parameters'!$E$10</f>
        <v>0.16200000000000001</v>
      </c>
      <c r="G1414" s="27">
        <f>'I Disease Parameters'!$E$8/'I Disease Parameters'!$E$11</f>
        <v>3.7999999999999999E-2</v>
      </c>
      <c r="H1414" s="27">
        <f>1/'I Disease Parameters'!$E$12</f>
        <v>0.05</v>
      </c>
      <c r="I1414" s="27">
        <f>'I Disease Parameters'!$E$9/'I Disease Parameters'!$E$14</f>
        <v>0</v>
      </c>
      <c r="J1414" s="82">
        <f t="shared" si="547"/>
        <v>2.9622548171950012</v>
      </c>
      <c r="K1414" s="60">
        <f t="shared" si="548"/>
        <v>0.96147505943347544</v>
      </c>
      <c r="L1414" s="30">
        <f t="shared" si="549"/>
        <v>0.98499999999999999</v>
      </c>
      <c r="M1414" s="27">
        <f>J1414/'I Disease Parameters'!$E$12</f>
        <v>0.14811274085975007</v>
      </c>
      <c r="N1414" s="27">
        <f>K1414/'I Disease Parameters'!$E$13</f>
        <v>4.8073752971673774E-2</v>
      </c>
      <c r="O1414" s="27">
        <f>L1414/'I Disease Parameters'!$E$13</f>
        <v>4.9250000000000002E-2</v>
      </c>
      <c r="P1414" s="27">
        <f>(1-L1414)/'I Disease Parameters'!$E$13</f>
        <v>7.5000000000000067E-4</v>
      </c>
      <c r="Q1414" s="19" t="str">
        <f t="shared" si="553"/>
        <v/>
      </c>
      <c r="R1414" s="17" t="str">
        <f t="shared" si="554"/>
        <v/>
      </c>
      <c r="S1414" s="17" t="str">
        <f t="shared" si="555"/>
        <v/>
      </c>
      <c r="T1414" s="17" t="str">
        <f t="shared" si="556"/>
        <v/>
      </c>
      <c r="U1414" s="17" t="str">
        <f t="shared" si="557"/>
        <v/>
      </c>
      <c r="V1414" s="17" t="str">
        <f t="shared" si="558"/>
        <v/>
      </c>
      <c r="W1414" s="17" t="str">
        <f t="shared" si="559"/>
        <v/>
      </c>
      <c r="X1414" s="18" t="str">
        <f t="shared" si="550"/>
        <v/>
      </c>
      <c r="Y1414" s="17" t="str">
        <f t="shared" si="560"/>
        <v/>
      </c>
      <c r="Z1414" s="17" t="str">
        <f t="shared" si="561"/>
        <v/>
      </c>
      <c r="AA1414" s="17" t="str">
        <f t="shared" si="562"/>
        <v/>
      </c>
      <c r="AB1414" s="17" t="str">
        <f t="shared" si="563"/>
        <v/>
      </c>
      <c r="AC1414" s="17" t="str">
        <f t="shared" si="564"/>
        <v/>
      </c>
      <c r="AD1414" s="18" t="str">
        <f t="shared" si="565"/>
        <v/>
      </c>
      <c r="AE1414" s="19" t="str">
        <f>IF($B1414&gt;$C$1,"",p_2*$Q1413*($S1413/$W1413)+p_3*$Q1413*($T1413/$W1413))</f>
        <v/>
      </c>
      <c r="AF1414" s="17" t="str">
        <f>IF($B1414&gt;$C$1,"",p_4*$R1413)</f>
        <v/>
      </c>
      <c r="AG1414" s="17" t="str">
        <f>IF($B1414&gt;$C$1,"",p_5*$R1413)</f>
        <v/>
      </c>
      <c r="AH1414" s="18" t="str">
        <f t="shared" ref="AH1414:AH1477" si="566">IF($B1414&gt;$C$1,"",AG1414+AF1414)</f>
        <v/>
      </c>
      <c r="AI1414" s="72"/>
      <c r="AJ1414" s="73"/>
      <c r="AK1414" s="73"/>
      <c r="AL1414" s="72"/>
      <c r="AM1414" s="73"/>
      <c r="AN1414" s="73">
        <f t="shared" ref="AN1414:AN1477" si="567">AM1414+AN1413</f>
        <v>518</v>
      </c>
      <c r="AO1414" s="19" t="str">
        <f t="shared" ref="AO1414:AO1477" ca="1" si="568">IF($C1414&gt;=TODAY(),"-",(AL1414-AD1414)^2)</f>
        <v>-</v>
      </c>
      <c r="AP1414" s="17" t="str">
        <f t="shared" ref="AP1414:AP1477" ca="1" si="569">IF($C1414&gt;=TODAY(),"-",(AM1414-AH1414)^2)</f>
        <v>-</v>
      </c>
      <c r="AQ1414" s="17" t="str">
        <f t="shared" ref="AQ1414:AQ1477" ca="1" si="570">IF($C1414&gt;=TODAY(),"-",AO1414*$AO$2+AP1414*$AP$2)</f>
        <v>-</v>
      </c>
      <c r="AR1414" s="66" t="str">
        <f t="shared" ref="AR1414:AR1477" ca="1" si="571">IF($C1414&gt;=TODAY(),"-",($AR$2)^((TODAY()-C1414-1)))</f>
        <v>-</v>
      </c>
    </row>
    <row r="1415" spans="1:44" s="1" customFormat="1" ht="12" x14ac:dyDescent="0.35">
      <c r="A1415" s="84"/>
      <c r="B1415" s="40" t="str">
        <f t="shared" si="551"/>
        <v/>
      </c>
      <c r="C1415" s="41" t="str">
        <f t="shared" si="552"/>
        <v/>
      </c>
      <c r="D1415" s="28">
        <f>'I Disease Parameters'!$E$6/(1000*365)</f>
        <v>2.4383561643835616E-5</v>
      </c>
      <c r="E1415" s="28">
        <f>'I Disease Parameters'!$E$7/(1000*365)</f>
        <v>1.3698630136986302E-5</v>
      </c>
      <c r="F1415" s="27">
        <f>(1-'I Disease Parameters'!$E$8)/'I Disease Parameters'!$E$10</f>
        <v>0.16200000000000001</v>
      </c>
      <c r="G1415" s="27">
        <f>'I Disease Parameters'!$E$8/'I Disease Parameters'!$E$11</f>
        <v>3.7999999999999999E-2</v>
      </c>
      <c r="H1415" s="27">
        <f>1/'I Disease Parameters'!$E$12</f>
        <v>0.05</v>
      </c>
      <c r="I1415" s="27">
        <f>'I Disease Parameters'!$E$9/'I Disease Parameters'!$E$14</f>
        <v>0</v>
      </c>
      <c r="J1415" s="82">
        <f t="shared" ref="J1415:J1478" si="572">J1414</f>
        <v>2.9622548171950012</v>
      </c>
      <c r="K1415" s="60">
        <f t="shared" ref="K1415:K1478" si="573">K1414</f>
        <v>0.96147505943347544</v>
      </c>
      <c r="L1415" s="30">
        <f t="shared" ref="L1415:L1478" si="574">L1414</f>
        <v>0.98499999999999999</v>
      </c>
      <c r="M1415" s="27">
        <f>J1415/'I Disease Parameters'!$E$12</f>
        <v>0.14811274085975007</v>
      </c>
      <c r="N1415" s="27">
        <f>K1415/'I Disease Parameters'!$E$13</f>
        <v>4.8073752971673774E-2</v>
      </c>
      <c r="O1415" s="27">
        <f>L1415/'I Disease Parameters'!$E$13</f>
        <v>4.9250000000000002E-2</v>
      </c>
      <c r="P1415" s="27">
        <f>(1-L1415)/'I Disease Parameters'!$E$13</f>
        <v>7.5000000000000067E-4</v>
      </c>
      <c r="Q1415" s="19" t="str">
        <f t="shared" si="553"/>
        <v/>
      </c>
      <c r="R1415" s="17" t="str">
        <f t="shared" si="554"/>
        <v/>
      </c>
      <c r="S1415" s="17" t="str">
        <f t="shared" si="555"/>
        <v/>
      </c>
      <c r="T1415" s="17" t="str">
        <f t="shared" si="556"/>
        <v/>
      </c>
      <c r="U1415" s="17" t="str">
        <f t="shared" si="557"/>
        <v/>
      </c>
      <c r="V1415" s="17" t="str">
        <f t="shared" si="558"/>
        <v/>
      </c>
      <c r="W1415" s="17" t="str">
        <f t="shared" si="559"/>
        <v/>
      </c>
      <c r="X1415" s="18" t="str">
        <f t="shared" si="550"/>
        <v/>
      </c>
      <c r="Y1415" s="17" t="str">
        <f t="shared" si="560"/>
        <v/>
      </c>
      <c r="Z1415" s="17" t="str">
        <f t="shared" si="561"/>
        <v/>
      </c>
      <c r="AA1415" s="17" t="str">
        <f t="shared" si="562"/>
        <v/>
      </c>
      <c r="AB1415" s="17" t="str">
        <f t="shared" si="563"/>
        <v/>
      </c>
      <c r="AC1415" s="17" t="str">
        <f t="shared" si="564"/>
        <v/>
      </c>
      <c r="AD1415" s="18" t="str">
        <f t="shared" si="565"/>
        <v/>
      </c>
      <c r="AE1415" s="19" t="str">
        <f>IF($B1415&gt;$C$1,"",p_2*$Q1414*($S1414/$W1414)+p_3*$Q1414*($T1414/$W1414))</f>
        <v/>
      </c>
      <c r="AF1415" s="17" t="str">
        <f>IF($B1415&gt;$C$1,"",p_4*$R1414)</f>
        <v/>
      </c>
      <c r="AG1415" s="17" t="str">
        <f>IF($B1415&gt;$C$1,"",p_5*$R1414)</f>
        <v/>
      </c>
      <c r="AH1415" s="18" t="str">
        <f t="shared" si="566"/>
        <v/>
      </c>
      <c r="AI1415" s="72"/>
      <c r="AJ1415" s="73"/>
      <c r="AK1415" s="73"/>
      <c r="AL1415" s="72"/>
      <c r="AM1415" s="73"/>
      <c r="AN1415" s="73">
        <f t="shared" si="567"/>
        <v>518</v>
      </c>
      <c r="AO1415" s="19" t="str">
        <f t="shared" ca="1" si="568"/>
        <v>-</v>
      </c>
      <c r="AP1415" s="17" t="str">
        <f t="shared" ca="1" si="569"/>
        <v>-</v>
      </c>
      <c r="AQ1415" s="17" t="str">
        <f t="shared" ca="1" si="570"/>
        <v>-</v>
      </c>
      <c r="AR1415" s="66" t="str">
        <f t="shared" ca="1" si="571"/>
        <v>-</v>
      </c>
    </row>
    <row r="1416" spans="1:44" s="1" customFormat="1" ht="12" x14ac:dyDescent="0.35">
      <c r="A1416" s="84"/>
      <c r="B1416" s="40" t="str">
        <f t="shared" si="551"/>
        <v/>
      </c>
      <c r="C1416" s="41" t="str">
        <f t="shared" si="552"/>
        <v/>
      </c>
      <c r="D1416" s="28">
        <f>'I Disease Parameters'!$E$6/(1000*365)</f>
        <v>2.4383561643835616E-5</v>
      </c>
      <c r="E1416" s="28">
        <f>'I Disease Parameters'!$E$7/(1000*365)</f>
        <v>1.3698630136986302E-5</v>
      </c>
      <c r="F1416" s="27">
        <f>(1-'I Disease Parameters'!$E$8)/'I Disease Parameters'!$E$10</f>
        <v>0.16200000000000001</v>
      </c>
      <c r="G1416" s="27">
        <f>'I Disease Parameters'!$E$8/'I Disease Parameters'!$E$11</f>
        <v>3.7999999999999999E-2</v>
      </c>
      <c r="H1416" s="27">
        <f>1/'I Disease Parameters'!$E$12</f>
        <v>0.05</v>
      </c>
      <c r="I1416" s="27">
        <f>'I Disease Parameters'!$E$9/'I Disease Parameters'!$E$14</f>
        <v>0</v>
      </c>
      <c r="J1416" s="82">
        <f t="shared" si="572"/>
        <v>2.9622548171950012</v>
      </c>
      <c r="K1416" s="60">
        <f t="shared" si="573"/>
        <v>0.96147505943347544</v>
      </c>
      <c r="L1416" s="30">
        <f t="shared" si="574"/>
        <v>0.98499999999999999</v>
      </c>
      <c r="M1416" s="27">
        <f>J1416/'I Disease Parameters'!$E$12</f>
        <v>0.14811274085975007</v>
      </c>
      <c r="N1416" s="27">
        <f>K1416/'I Disease Parameters'!$E$13</f>
        <v>4.8073752971673774E-2</v>
      </c>
      <c r="O1416" s="27">
        <f>L1416/'I Disease Parameters'!$E$13</f>
        <v>4.9250000000000002E-2</v>
      </c>
      <c r="P1416" s="27">
        <f>(1-L1416)/'I Disease Parameters'!$E$13</f>
        <v>7.5000000000000067E-4</v>
      </c>
      <c r="Q1416" s="19" t="str">
        <f t="shared" si="553"/>
        <v/>
      </c>
      <c r="R1416" s="17" t="str">
        <f t="shared" si="554"/>
        <v/>
      </c>
      <c r="S1416" s="17" t="str">
        <f t="shared" si="555"/>
        <v/>
      </c>
      <c r="T1416" s="17" t="str">
        <f t="shared" si="556"/>
        <v/>
      </c>
      <c r="U1416" s="17" t="str">
        <f t="shared" si="557"/>
        <v/>
      </c>
      <c r="V1416" s="17" t="str">
        <f t="shared" si="558"/>
        <v/>
      </c>
      <c r="W1416" s="17" t="str">
        <f t="shared" si="559"/>
        <v/>
      </c>
      <c r="X1416" s="18" t="str">
        <f t="shared" si="550"/>
        <v/>
      </c>
      <c r="Y1416" s="17" t="str">
        <f t="shared" si="560"/>
        <v/>
      </c>
      <c r="Z1416" s="17" t="str">
        <f t="shared" si="561"/>
        <v/>
      </c>
      <c r="AA1416" s="17" t="str">
        <f t="shared" si="562"/>
        <v/>
      </c>
      <c r="AB1416" s="17" t="str">
        <f t="shared" si="563"/>
        <v/>
      </c>
      <c r="AC1416" s="17" t="str">
        <f t="shared" si="564"/>
        <v/>
      </c>
      <c r="AD1416" s="18" t="str">
        <f t="shared" si="565"/>
        <v/>
      </c>
      <c r="AE1416" s="19" t="str">
        <f>IF($B1416&gt;$C$1,"",p_2*$Q1415*($S1415/$W1415)+p_3*$Q1415*($T1415/$W1415))</f>
        <v/>
      </c>
      <c r="AF1416" s="17" t="str">
        <f>IF($B1416&gt;$C$1,"",p_4*$R1415)</f>
        <v/>
      </c>
      <c r="AG1416" s="17" t="str">
        <f>IF($B1416&gt;$C$1,"",p_5*$R1415)</f>
        <v/>
      </c>
      <c r="AH1416" s="18" t="str">
        <f t="shared" si="566"/>
        <v/>
      </c>
      <c r="AI1416" s="72"/>
      <c r="AJ1416" s="73"/>
      <c r="AK1416" s="73"/>
      <c r="AL1416" s="72"/>
      <c r="AM1416" s="73"/>
      <c r="AN1416" s="73">
        <f t="shared" si="567"/>
        <v>518</v>
      </c>
      <c r="AO1416" s="19" t="str">
        <f t="shared" ca="1" si="568"/>
        <v>-</v>
      </c>
      <c r="AP1416" s="17" t="str">
        <f t="shared" ca="1" si="569"/>
        <v>-</v>
      </c>
      <c r="AQ1416" s="17" t="str">
        <f t="shared" ca="1" si="570"/>
        <v>-</v>
      </c>
      <c r="AR1416" s="66" t="str">
        <f t="shared" ca="1" si="571"/>
        <v>-</v>
      </c>
    </row>
    <row r="1417" spans="1:44" s="1" customFormat="1" ht="12" x14ac:dyDescent="0.35">
      <c r="A1417" s="84"/>
      <c r="B1417" s="40" t="str">
        <f t="shared" si="551"/>
        <v/>
      </c>
      <c r="C1417" s="41" t="str">
        <f t="shared" si="552"/>
        <v/>
      </c>
      <c r="D1417" s="28">
        <f>'I Disease Parameters'!$E$6/(1000*365)</f>
        <v>2.4383561643835616E-5</v>
      </c>
      <c r="E1417" s="28">
        <f>'I Disease Parameters'!$E$7/(1000*365)</f>
        <v>1.3698630136986302E-5</v>
      </c>
      <c r="F1417" s="27">
        <f>(1-'I Disease Parameters'!$E$8)/'I Disease Parameters'!$E$10</f>
        <v>0.16200000000000001</v>
      </c>
      <c r="G1417" s="27">
        <f>'I Disease Parameters'!$E$8/'I Disease Parameters'!$E$11</f>
        <v>3.7999999999999999E-2</v>
      </c>
      <c r="H1417" s="27">
        <f>1/'I Disease Parameters'!$E$12</f>
        <v>0.05</v>
      </c>
      <c r="I1417" s="27">
        <f>'I Disease Parameters'!$E$9/'I Disease Parameters'!$E$14</f>
        <v>0</v>
      </c>
      <c r="J1417" s="82">
        <f t="shared" si="572"/>
        <v>2.9622548171950012</v>
      </c>
      <c r="K1417" s="60">
        <f t="shared" si="573"/>
        <v>0.96147505943347544</v>
      </c>
      <c r="L1417" s="30">
        <f t="shared" si="574"/>
        <v>0.98499999999999999</v>
      </c>
      <c r="M1417" s="27">
        <f>J1417/'I Disease Parameters'!$E$12</f>
        <v>0.14811274085975007</v>
      </c>
      <c r="N1417" s="27">
        <f>K1417/'I Disease Parameters'!$E$13</f>
        <v>4.8073752971673774E-2</v>
      </c>
      <c r="O1417" s="27">
        <f>L1417/'I Disease Parameters'!$E$13</f>
        <v>4.9250000000000002E-2</v>
      </c>
      <c r="P1417" s="27">
        <f>(1-L1417)/'I Disease Parameters'!$E$13</f>
        <v>7.5000000000000067E-4</v>
      </c>
      <c r="Q1417" s="19" t="str">
        <f t="shared" si="553"/>
        <v/>
      </c>
      <c r="R1417" s="17" t="str">
        <f t="shared" si="554"/>
        <v/>
      </c>
      <c r="S1417" s="17" t="str">
        <f t="shared" si="555"/>
        <v/>
      </c>
      <c r="T1417" s="17" t="str">
        <f t="shared" si="556"/>
        <v/>
      </c>
      <c r="U1417" s="17" t="str">
        <f t="shared" si="557"/>
        <v/>
      </c>
      <c r="V1417" s="17" t="str">
        <f t="shared" si="558"/>
        <v/>
      </c>
      <c r="W1417" s="17" t="str">
        <f t="shared" si="559"/>
        <v/>
      </c>
      <c r="X1417" s="18" t="str">
        <f t="shared" si="550"/>
        <v/>
      </c>
      <c r="Y1417" s="17" t="str">
        <f t="shared" si="560"/>
        <v/>
      </c>
      <c r="Z1417" s="17" t="str">
        <f t="shared" si="561"/>
        <v/>
      </c>
      <c r="AA1417" s="17" t="str">
        <f t="shared" si="562"/>
        <v/>
      </c>
      <c r="AB1417" s="17" t="str">
        <f t="shared" si="563"/>
        <v/>
      </c>
      <c r="AC1417" s="17" t="str">
        <f t="shared" si="564"/>
        <v/>
      </c>
      <c r="AD1417" s="18" t="str">
        <f t="shared" si="565"/>
        <v/>
      </c>
      <c r="AE1417" s="19" t="str">
        <f>IF($B1417&gt;$C$1,"",p_2*$Q1416*($S1416/$W1416)+p_3*$Q1416*($T1416/$W1416))</f>
        <v/>
      </c>
      <c r="AF1417" s="17" t="str">
        <f>IF($B1417&gt;$C$1,"",p_4*$R1416)</f>
        <v/>
      </c>
      <c r="AG1417" s="17" t="str">
        <f>IF($B1417&gt;$C$1,"",p_5*$R1416)</f>
        <v/>
      </c>
      <c r="AH1417" s="18" t="str">
        <f t="shared" si="566"/>
        <v/>
      </c>
      <c r="AI1417" s="72"/>
      <c r="AJ1417" s="73"/>
      <c r="AK1417" s="73"/>
      <c r="AL1417" s="72"/>
      <c r="AM1417" s="73"/>
      <c r="AN1417" s="73">
        <f t="shared" si="567"/>
        <v>518</v>
      </c>
      <c r="AO1417" s="19" t="str">
        <f t="shared" ca="1" si="568"/>
        <v>-</v>
      </c>
      <c r="AP1417" s="17" t="str">
        <f t="shared" ca="1" si="569"/>
        <v>-</v>
      </c>
      <c r="AQ1417" s="17" t="str">
        <f t="shared" ca="1" si="570"/>
        <v>-</v>
      </c>
      <c r="AR1417" s="66" t="str">
        <f t="shared" ca="1" si="571"/>
        <v>-</v>
      </c>
    </row>
    <row r="1418" spans="1:44" s="1" customFormat="1" ht="12" x14ac:dyDescent="0.35">
      <c r="A1418" s="84"/>
      <c r="B1418" s="40" t="str">
        <f t="shared" si="551"/>
        <v/>
      </c>
      <c r="C1418" s="41" t="str">
        <f t="shared" si="552"/>
        <v/>
      </c>
      <c r="D1418" s="28">
        <f>'I Disease Parameters'!$E$6/(1000*365)</f>
        <v>2.4383561643835616E-5</v>
      </c>
      <c r="E1418" s="28">
        <f>'I Disease Parameters'!$E$7/(1000*365)</f>
        <v>1.3698630136986302E-5</v>
      </c>
      <c r="F1418" s="27">
        <f>(1-'I Disease Parameters'!$E$8)/'I Disease Parameters'!$E$10</f>
        <v>0.16200000000000001</v>
      </c>
      <c r="G1418" s="27">
        <f>'I Disease Parameters'!$E$8/'I Disease Parameters'!$E$11</f>
        <v>3.7999999999999999E-2</v>
      </c>
      <c r="H1418" s="27">
        <f>1/'I Disease Parameters'!$E$12</f>
        <v>0.05</v>
      </c>
      <c r="I1418" s="27">
        <f>'I Disease Parameters'!$E$9/'I Disease Parameters'!$E$14</f>
        <v>0</v>
      </c>
      <c r="J1418" s="82">
        <f t="shared" si="572"/>
        <v>2.9622548171950012</v>
      </c>
      <c r="K1418" s="60">
        <f t="shared" si="573"/>
        <v>0.96147505943347544</v>
      </c>
      <c r="L1418" s="30">
        <f t="shared" si="574"/>
        <v>0.98499999999999999</v>
      </c>
      <c r="M1418" s="27">
        <f>J1418/'I Disease Parameters'!$E$12</f>
        <v>0.14811274085975007</v>
      </c>
      <c r="N1418" s="27">
        <f>K1418/'I Disease Parameters'!$E$13</f>
        <v>4.8073752971673774E-2</v>
      </c>
      <c r="O1418" s="27">
        <f>L1418/'I Disease Parameters'!$E$13</f>
        <v>4.9250000000000002E-2</v>
      </c>
      <c r="P1418" s="27">
        <f>(1-L1418)/'I Disease Parameters'!$E$13</f>
        <v>7.5000000000000067E-4</v>
      </c>
      <c r="Q1418" s="19" t="str">
        <f t="shared" si="553"/>
        <v/>
      </c>
      <c r="R1418" s="17" t="str">
        <f t="shared" si="554"/>
        <v/>
      </c>
      <c r="S1418" s="17" t="str">
        <f t="shared" si="555"/>
        <v/>
      </c>
      <c r="T1418" s="17" t="str">
        <f t="shared" si="556"/>
        <v/>
      </c>
      <c r="U1418" s="17" t="str">
        <f t="shared" si="557"/>
        <v/>
      </c>
      <c r="V1418" s="17" t="str">
        <f t="shared" si="558"/>
        <v/>
      </c>
      <c r="W1418" s="17" t="str">
        <f t="shared" si="559"/>
        <v/>
      </c>
      <c r="X1418" s="18" t="str">
        <f t="shared" si="550"/>
        <v/>
      </c>
      <c r="Y1418" s="17" t="str">
        <f t="shared" si="560"/>
        <v/>
      </c>
      <c r="Z1418" s="17" t="str">
        <f t="shared" si="561"/>
        <v/>
      </c>
      <c r="AA1418" s="17" t="str">
        <f t="shared" si="562"/>
        <v/>
      </c>
      <c r="AB1418" s="17" t="str">
        <f t="shared" si="563"/>
        <v/>
      </c>
      <c r="AC1418" s="17" t="str">
        <f t="shared" si="564"/>
        <v/>
      </c>
      <c r="AD1418" s="18" t="str">
        <f t="shared" si="565"/>
        <v/>
      </c>
      <c r="AE1418" s="19" t="str">
        <f>IF($B1418&gt;$C$1,"",p_2*$Q1417*($S1417/$W1417)+p_3*$Q1417*($T1417/$W1417))</f>
        <v/>
      </c>
      <c r="AF1418" s="17" t="str">
        <f>IF($B1418&gt;$C$1,"",p_4*$R1417)</f>
        <v/>
      </c>
      <c r="AG1418" s="17" t="str">
        <f>IF($B1418&gt;$C$1,"",p_5*$R1417)</f>
        <v/>
      </c>
      <c r="AH1418" s="18" t="str">
        <f t="shared" si="566"/>
        <v/>
      </c>
      <c r="AI1418" s="72"/>
      <c r="AJ1418" s="73"/>
      <c r="AK1418" s="73"/>
      <c r="AL1418" s="72"/>
      <c r="AM1418" s="73"/>
      <c r="AN1418" s="73">
        <f t="shared" si="567"/>
        <v>518</v>
      </c>
      <c r="AO1418" s="19" t="str">
        <f t="shared" ca="1" si="568"/>
        <v>-</v>
      </c>
      <c r="AP1418" s="17" t="str">
        <f t="shared" ca="1" si="569"/>
        <v>-</v>
      </c>
      <c r="AQ1418" s="17" t="str">
        <f t="shared" ca="1" si="570"/>
        <v>-</v>
      </c>
      <c r="AR1418" s="66" t="str">
        <f t="shared" ca="1" si="571"/>
        <v>-</v>
      </c>
    </row>
    <row r="1419" spans="1:44" s="1" customFormat="1" ht="12" x14ac:dyDescent="0.35">
      <c r="A1419" s="84"/>
      <c r="B1419" s="40" t="str">
        <f t="shared" si="551"/>
        <v/>
      </c>
      <c r="C1419" s="41" t="str">
        <f t="shared" si="552"/>
        <v/>
      </c>
      <c r="D1419" s="28">
        <f>'I Disease Parameters'!$E$6/(1000*365)</f>
        <v>2.4383561643835616E-5</v>
      </c>
      <c r="E1419" s="28">
        <f>'I Disease Parameters'!$E$7/(1000*365)</f>
        <v>1.3698630136986302E-5</v>
      </c>
      <c r="F1419" s="27">
        <f>(1-'I Disease Parameters'!$E$8)/'I Disease Parameters'!$E$10</f>
        <v>0.16200000000000001</v>
      </c>
      <c r="G1419" s="27">
        <f>'I Disease Parameters'!$E$8/'I Disease Parameters'!$E$11</f>
        <v>3.7999999999999999E-2</v>
      </c>
      <c r="H1419" s="27">
        <f>1/'I Disease Parameters'!$E$12</f>
        <v>0.05</v>
      </c>
      <c r="I1419" s="27">
        <f>'I Disease Parameters'!$E$9/'I Disease Parameters'!$E$14</f>
        <v>0</v>
      </c>
      <c r="J1419" s="82">
        <f t="shared" si="572"/>
        <v>2.9622548171950012</v>
      </c>
      <c r="K1419" s="60">
        <f t="shared" si="573"/>
        <v>0.96147505943347544</v>
      </c>
      <c r="L1419" s="30">
        <f t="shared" si="574"/>
        <v>0.98499999999999999</v>
      </c>
      <c r="M1419" s="27">
        <f>J1419/'I Disease Parameters'!$E$12</f>
        <v>0.14811274085975007</v>
      </c>
      <c r="N1419" s="27">
        <f>K1419/'I Disease Parameters'!$E$13</f>
        <v>4.8073752971673774E-2</v>
      </c>
      <c r="O1419" s="27">
        <f>L1419/'I Disease Parameters'!$E$13</f>
        <v>4.9250000000000002E-2</v>
      </c>
      <c r="P1419" s="27">
        <f>(1-L1419)/'I Disease Parameters'!$E$13</f>
        <v>7.5000000000000067E-4</v>
      </c>
      <c r="Q1419" s="19" t="str">
        <f t="shared" si="553"/>
        <v/>
      </c>
      <c r="R1419" s="17" t="str">
        <f t="shared" si="554"/>
        <v/>
      </c>
      <c r="S1419" s="17" t="str">
        <f t="shared" si="555"/>
        <v/>
      </c>
      <c r="T1419" s="17" t="str">
        <f t="shared" si="556"/>
        <v/>
      </c>
      <c r="U1419" s="17" t="str">
        <f t="shared" si="557"/>
        <v/>
      </c>
      <c r="V1419" s="17" t="str">
        <f t="shared" si="558"/>
        <v/>
      </c>
      <c r="W1419" s="17" t="str">
        <f t="shared" si="559"/>
        <v/>
      </c>
      <c r="X1419" s="18" t="str">
        <f t="shared" si="550"/>
        <v/>
      </c>
      <c r="Y1419" s="17" t="str">
        <f t="shared" si="560"/>
        <v/>
      </c>
      <c r="Z1419" s="17" t="str">
        <f t="shared" si="561"/>
        <v/>
      </c>
      <c r="AA1419" s="17" t="str">
        <f t="shared" si="562"/>
        <v/>
      </c>
      <c r="AB1419" s="17" t="str">
        <f t="shared" si="563"/>
        <v/>
      </c>
      <c r="AC1419" s="17" t="str">
        <f t="shared" si="564"/>
        <v/>
      </c>
      <c r="AD1419" s="18" t="str">
        <f t="shared" si="565"/>
        <v/>
      </c>
      <c r="AE1419" s="19" t="str">
        <f>IF($B1419&gt;$C$1,"",p_2*$Q1418*($S1418/$W1418)+p_3*$Q1418*($T1418/$W1418))</f>
        <v/>
      </c>
      <c r="AF1419" s="17" t="str">
        <f>IF($B1419&gt;$C$1,"",p_4*$R1418)</f>
        <v/>
      </c>
      <c r="AG1419" s="17" t="str">
        <f>IF($B1419&gt;$C$1,"",p_5*$R1418)</f>
        <v/>
      </c>
      <c r="AH1419" s="18" t="str">
        <f t="shared" si="566"/>
        <v/>
      </c>
      <c r="AI1419" s="72"/>
      <c r="AJ1419" s="73"/>
      <c r="AK1419" s="73"/>
      <c r="AL1419" s="72"/>
      <c r="AM1419" s="73"/>
      <c r="AN1419" s="73">
        <f t="shared" si="567"/>
        <v>518</v>
      </c>
      <c r="AO1419" s="19" t="str">
        <f t="shared" ca="1" si="568"/>
        <v>-</v>
      </c>
      <c r="AP1419" s="17" t="str">
        <f t="shared" ca="1" si="569"/>
        <v>-</v>
      </c>
      <c r="AQ1419" s="17" t="str">
        <f t="shared" ca="1" si="570"/>
        <v>-</v>
      </c>
      <c r="AR1419" s="66" t="str">
        <f t="shared" ca="1" si="571"/>
        <v>-</v>
      </c>
    </row>
    <row r="1420" spans="1:44" s="1" customFormat="1" ht="12" x14ac:dyDescent="0.35">
      <c r="A1420" s="84"/>
      <c r="B1420" s="40" t="str">
        <f t="shared" si="551"/>
        <v/>
      </c>
      <c r="C1420" s="41" t="str">
        <f t="shared" si="552"/>
        <v/>
      </c>
      <c r="D1420" s="28">
        <f>'I Disease Parameters'!$E$6/(1000*365)</f>
        <v>2.4383561643835616E-5</v>
      </c>
      <c r="E1420" s="28">
        <f>'I Disease Parameters'!$E$7/(1000*365)</f>
        <v>1.3698630136986302E-5</v>
      </c>
      <c r="F1420" s="27">
        <f>(1-'I Disease Parameters'!$E$8)/'I Disease Parameters'!$E$10</f>
        <v>0.16200000000000001</v>
      </c>
      <c r="G1420" s="27">
        <f>'I Disease Parameters'!$E$8/'I Disease Parameters'!$E$11</f>
        <v>3.7999999999999999E-2</v>
      </c>
      <c r="H1420" s="27">
        <f>1/'I Disease Parameters'!$E$12</f>
        <v>0.05</v>
      </c>
      <c r="I1420" s="27">
        <f>'I Disease Parameters'!$E$9/'I Disease Parameters'!$E$14</f>
        <v>0</v>
      </c>
      <c r="J1420" s="82">
        <f t="shared" si="572"/>
        <v>2.9622548171950012</v>
      </c>
      <c r="K1420" s="60">
        <f t="shared" si="573"/>
        <v>0.96147505943347544</v>
      </c>
      <c r="L1420" s="30">
        <f t="shared" si="574"/>
        <v>0.98499999999999999</v>
      </c>
      <c r="M1420" s="27">
        <f>J1420/'I Disease Parameters'!$E$12</f>
        <v>0.14811274085975007</v>
      </c>
      <c r="N1420" s="27">
        <f>K1420/'I Disease Parameters'!$E$13</f>
        <v>4.8073752971673774E-2</v>
      </c>
      <c r="O1420" s="27">
        <f>L1420/'I Disease Parameters'!$E$13</f>
        <v>4.9250000000000002E-2</v>
      </c>
      <c r="P1420" s="27">
        <f>(1-L1420)/'I Disease Parameters'!$E$13</f>
        <v>7.5000000000000067E-4</v>
      </c>
      <c r="Q1420" s="19" t="str">
        <f t="shared" si="553"/>
        <v/>
      </c>
      <c r="R1420" s="17" t="str">
        <f t="shared" si="554"/>
        <v/>
      </c>
      <c r="S1420" s="17" t="str">
        <f t="shared" si="555"/>
        <v/>
      </c>
      <c r="T1420" s="17" t="str">
        <f t="shared" si="556"/>
        <v/>
      </c>
      <c r="U1420" s="17" t="str">
        <f t="shared" si="557"/>
        <v/>
      </c>
      <c r="V1420" s="17" t="str">
        <f t="shared" si="558"/>
        <v/>
      </c>
      <c r="W1420" s="17" t="str">
        <f t="shared" si="559"/>
        <v/>
      </c>
      <c r="X1420" s="18" t="str">
        <f t="shared" si="550"/>
        <v/>
      </c>
      <c r="Y1420" s="17" t="str">
        <f t="shared" si="560"/>
        <v/>
      </c>
      <c r="Z1420" s="17" t="str">
        <f t="shared" si="561"/>
        <v/>
      </c>
      <c r="AA1420" s="17" t="str">
        <f t="shared" si="562"/>
        <v/>
      </c>
      <c r="AB1420" s="17" t="str">
        <f t="shared" si="563"/>
        <v/>
      </c>
      <c r="AC1420" s="17" t="str">
        <f t="shared" si="564"/>
        <v/>
      </c>
      <c r="AD1420" s="18" t="str">
        <f t="shared" si="565"/>
        <v/>
      </c>
      <c r="AE1420" s="19" t="str">
        <f>IF($B1420&gt;$C$1,"",p_2*$Q1419*($S1419/$W1419)+p_3*$Q1419*($T1419/$W1419))</f>
        <v/>
      </c>
      <c r="AF1420" s="17" t="str">
        <f>IF($B1420&gt;$C$1,"",p_4*$R1419)</f>
        <v/>
      </c>
      <c r="AG1420" s="17" t="str">
        <f>IF($B1420&gt;$C$1,"",p_5*$R1419)</f>
        <v/>
      </c>
      <c r="AH1420" s="18" t="str">
        <f t="shared" si="566"/>
        <v/>
      </c>
      <c r="AI1420" s="72"/>
      <c r="AJ1420" s="73"/>
      <c r="AK1420" s="73"/>
      <c r="AL1420" s="72"/>
      <c r="AM1420" s="73"/>
      <c r="AN1420" s="73">
        <f t="shared" si="567"/>
        <v>518</v>
      </c>
      <c r="AO1420" s="19" t="str">
        <f t="shared" ca="1" si="568"/>
        <v>-</v>
      </c>
      <c r="AP1420" s="17" t="str">
        <f t="shared" ca="1" si="569"/>
        <v>-</v>
      </c>
      <c r="AQ1420" s="17" t="str">
        <f t="shared" ca="1" si="570"/>
        <v>-</v>
      </c>
      <c r="AR1420" s="66" t="str">
        <f t="shared" ca="1" si="571"/>
        <v>-</v>
      </c>
    </row>
    <row r="1421" spans="1:44" s="1" customFormat="1" ht="12" x14ac:dyDescent="0.35">
      <c r="A1421" s="84"/>
      <c r="B1421" s="40" t="str">
        <f t="shared" si="551"/>
        <v/>
      </c>
      <c r="C1421" s="41" t="str">
        <f t="shared" si="552"/>
        <v/>
      </c>
      <c r="D1421" s="28">
        <f>'I Disease Parameters'!$E$6/(1000*365)</f>
        <v>2.4383561643835616E-5</v>
      </c>
      <c r="E1421" s="28">
        <f>'I Disease Parameters'!$E$7/(1000*365)</f>
        <v>1.3698630136986302E-5</v>
      </c>
      <c r="F1421" s="27">
        <f>(1-'I Disease Parameters'!$E$8)/'I Disease Parameters'!$E$10</f>
        <v>0.16200000000000001</v>
      </c>
      <c r="G1421" s="27">
        <f>'I Disease Parameters'!$E$8/'I Disease Parameters'!$E$11</f>
        <v>3.7999999999999999E-2</v>
      </c>
      <c r="H1421" s="27">
        <f>1/'I Disease Parameters'!$E$12</f>
        <v>0.05</v>
      </c>
      <c r="I1421" s="27">
        <f>'I Disease Parameters'!$E$9/'I Disease Parameters'!$E$14</f>
        <v>0</v>
      </c>
      <c r="J1421" s="82">
        <f t="shared" si="572"/>
        <v>2.9622548171950012</v>
      </c>
      <c r="K1421" s="60">
        <f t="shared" si="573"/>
        <v>0.96147505943347544</v>
      </c>
      <c r="L1421" s="30">
        <f t="shared" si="574"/>
        <v>0.98499999999999999</v>
      </c>
      <c r="M1421" s="27">
        <f>J1421/'I Disease Parameters'!$E$12</f>
        <v>0.14811274085975007</v>
      </c>
      <c r="N1421" s="27">
        <f>K1421/'I Disease Parameters'!$E$13</f>
        <v>4.8073752971673774E-2</v>
      </c>
      <c r="O1421" s="27">
        <f>L1421/'I Disease Parameters'!$E$13</f>
        <v>4.9250000000000002E-2</v>
      </c>
      <c r="P1421" s="27">
        <f>(1-L1421)/'I Disease Parameters'!$E$13</f>
        <v>7.5000000000000067E-4</v>
      </c>
      <c r="Q1421" s="19" t="str">
        <f t="shared" si="553"/>
        <v/>
      </c>
      <c r="R1421" s="17" t="str">
        <f t="shared" si="554"/>
        <v/>
      </c>
      <c r="S1421" s="17" t="str">
        <f t="shared" si="555"/>
        <v/>
      </c>
      <c r="T1421" s="17" t="str">
        <f t="shared" si="556"/>
        <v/>
      </c>
      <c r="U1421" s="17" t="str">
        <f t="shared" si="557"/>
        <v/>
      </c>
      <c r="V1421" s="17" t="str">
        <f t="shared" si="558"/>
        <v/>
      </c>
      <c r="W1421" s="17" t="str">
        <f t="shared" si="559"/>
        <v/>
      </c>
      <c r="X1421" s="18" t="str">
        <f t="shared" si="550"/>
        <v/>
      </c>
      <c r="Y1421" s="17" t="str">
        <f t="shared" si="560"/>
        <v/>
      </c>
      <c r="Z1421" s="17" t="str">
        <f t="shared" si="561"/>
        <v/>
      </c>
      <c r="AA1421" s="17" t="str">
        <f t="shared" si="562"/>
        <v/>
      </c>
      <c r="AB1421" s="17" t="str">
        <f t="shared" si="563"/>
        <v/>
      </c>
      <c r="AC1421" s="17" t="str">
        <f t="shared" si="564"/>
        <v/>
      </c>
      <c r="AD1421" s="18" t="str">
        <f t="shared" si="565"/>
        <v/>
      </c>
      <c r="AE1421" s="19" t="str">
        <f>IF($B1421&gt;$C$1,"",p_2*$Q1420*($S1420/$W1420)+p_3*$Q1420*($T1420/$W1420))</f>
        <v/>
      </c>
      <c r="AF1421" s="17" t="str">
        <f>IF($B1421&gt;$C$1,"",p_4*$R1420)</f>
        <v/>
      </c>
      <c r="AG1421" s="17" t="str">
        <f>IF($B1421&gt;$C$1,"",p_5*$R1420)</f>
        <v/>
      </c>
      <c r="AH1421" s="18" t="str">
        <f t="shared" si="566"/>
        <v/>
      </c>
      <c r="AI1421" s="72"/>
      <c r="AJ1421" s="73"/>
      <c r="AK1421" s="73"/>
      <c r="AL1421" s="72"/>
      <c r="AM1421" s="73"/>
      <c r="AN1421" s="73">
        <f t="shared" si="567"/>
        <v>518</v>
      </c>
      <c r="AO1421" s="19" t="str">
        <f t="shared" ca="1" si="568"/>
        <v>-</v>
      </c>
      <c r="AP1421" s="17" t="str">
        <f t="shared" ca="1" si="569"/>
        <v>-</v>
      </c>
      <c r="AQ1421" s="17" t="str">
        <f t="shared" ca="1" si="570"/>
        <v>-</v>
      </c>
      <c r="AR1421" s="66" t="str">
        <f t="shared" ca="1" si="571"/>
        <v>-</v>
      </c>
    </row>
    <row r="1422" spans="1:44" s="1" customFormat="1" ht="12" x14ac:dyDescent="0.35">
      <c r="A1422" s="84"/>
      <c r="B1422" s="40" t="str">
        <f t="shared" si="551"/>
        <v/>
      </c>
      <c r="C1422" s="41" t="str">
        <f t="shared" si="552"/>
        <v/>
      </c>
      <c r="D1422" s="28">
        <f>'I Disease Parameters'!$E$6/(1000*365)</f>
        <v>2.4383561643835616E-5</v>
      </c>
      <c r="E1422" s="28">
        <f>'I Disease Parameters'!$E$7/(1000*365)</f>
        <v>1.3698630136986302E-5</v>
      </c>
      <c r="F1422" s="27">
        <f>(1-'I Disease Parameters'!$E$8)/'I Disease Parameters'!$E$10</f>
        <v>0.16200000000000001</v>
      </c>
      <c r="G1422" s="27">
        <f>'I Disease Parameters'!$E$8/'I Disease Parameters'!$E$11</f>
        <v>3.7999999999999999E-2</v>
      </c>
      <c r="H1422" s="27">
        <f>1/'I Disease Parameters'!$E$12</f>
        <v>0.05</v>
      </c>
      <c r="I1422" s="27">
        <f>'I Disease Parameters'!$E$9/'I Disease Parameters'!$E$14</f>
        <v>0</v>
      </c>
      <c r="J1422" s="82">
        <f t="shared" si="572"/>
        <v>2.9622548171950012</v>
      </c>
      <c r="K1422" s="60">
        <f t="shared" si="573"/>
        <v>0.96147505943347544</v>
      </c>
      <c r="L1422" s="30">
        <f t="shared" si="574"/>
        <v>0.98499999999999999</v>
      </c>
      <c r="M1422" s="27">
        <f>J1422/'I Disease Parameters'!$E$12</f>
        <v>0.14811274085975007</v>
      </c>
      <c r="N1422" s="27">
        <f>K1422/'I Disease Parameters'!$E$13</f>
        <v>4.8073752971673774E-2</v>
      </c>
      <c r="O1422" s="27">
        <f>L1422/'I Disease Parameters'!$E$13</f>
        <v>4.9250000000000002E-2</v>
      </c>
      <c r="P1422" s="27">
        <f>(1-L1422)/'I Disease Parameters'!$E$13</f>
        <v>7.5000000000000067E-4</v>
      </c>
      <c r="Q1422" s="19" t="str">
        <f t="shared" si="553"/>
        <v/>
      </c>
      <c r="R1422" s="17" t="str">
        <f t="shared" si="554"/>
        <v/>
      </c>
      <c r="S1422" s="17" t="str">
        <f t="shared" si="555"/>
        <v/>
      </c>
      <c r="T1422" s="17" t="str">
        <f t="shared" si="556"/>
        <v/>
      </c>
      <c r="U1422" s="17" t="str">
        <f t="shared" si="557"/>
        <v/>
      </c>
      <c r="V1422" s="17" t="str">
        <f t="shared" si="558"/>
        <v/>
      </c>
      <c r="W1422" s="17" t="str">
        <f t="shared" si="559"/>
        <v/>
      </c>
      <c r="X1422" s="18" t="str">
        <f t="shared" si="550"/>
        <v/>
      </c>
      <c r="Y1422" s="17" t="str">
        <f t="shared" si="560"/>
        <v/>
      </c>
      <c r="Z1422" s="17" t="str">
        <f t="shared" si="561"/>
        <v/>
      </c>
      <c r="AA1422" s="17" t="str">
        <f t="shared" si="562"/>
        <v/>
      </c>
      <c r="AB1422" s="17" t="str">
        <f t="shared" si="563"/>
        <v/>
      </c>
      <c r="AC1422" s="17" t="str">
        <f t="shared" si="564"/>
        <v/>
      </c>
      <c r="AD1422" s="18" t="str">
        <f t="shared" si="565"/>
        <v/>
      </c>
      <c r="AE1422" s="19" t="str">
        <f>IF($B1422&gt;$C$1,"",p_2*$Q1421*($S1421/$W1421)+p_3*$Q1421*($T1421/$W1421))</f>
        <v/>
      </c>
      <c r="AF1422" s="17" t="str">
        <f>IF($B1422&gt;$C$1,"",p_4*$R1421)</f>
        <v/>
      </c>
      <c r="AG1422" s="17" t="str">
        <f>IF($B1422&gt;$C$1,"",p_5*$R1421)</f>
        <v/>
      </c>
      <c r="AH1422" s="18" t="str">
        <f t="shared" si="566"/>
        <v/>
      </c>
      <c r="AI1422" s="72"/>
      <c r="AJ1422" s="73"/>
      <c r="AK1422" s="73"/>
      <c r="AL1422" s="72"/>
      <c r="AM1422" s="73"/>
      <c r="AN1422" s="73">
        <f t="shared" si="567"/>
        <v>518</v>
      </c>
      <c r="AO1422" s="19" t="str">
        <f t="shared" ca="1" si="568"/>
        <v>-</v>
      </c>
      <c r="AP1422" s="17" t="str">
        <f t="shared" ca="1" si="569"/>
        <v>-</v>
      </c>
      <c r="AQ1422" s="17" t="str">
        <f t="shared" ca="1" si="570"/>
        <v>-</v>
      </c>
      <c r="AR1422" s="66" t="str">
        <f t="shared" ca="1" si="571"/>
        <v>-</v>
      </c>
    </row>
    <row r="1423" spans="1:44" s="1" customFormat="1" ht="12" x14ac:dyDescent="0.35">
      <c r="A1423" s="84"/>
      <c r="B1423" s="40" t="str">
        <f t="shared" si="551"/>
        <v/>
      </c>
      <c r="C1423" s="41" t="str">
        <f t="shared" si="552"/>
        <v/>
      </c>
      <c r="D1423" s="28">
        <f>'I Disease Parameters'!$E$6/(1000*365)</f>
        <v>2.4383561643835616E-5</v>
      </c>
      <c r="E1423" s="28">
        <f>'I Disease Parameters'!$E$7/(1000*365)</f>
        <v>1.3698630136986302E-5</v>
      </c>
      <c r="F1423" s="27">
        <f>(1-'I Disease Parameters'!$E$8)/'I Disease Parameters'!$E$10</f>
        <v>0.16200000000000001</v>
      </c>
      <c r="G1423" s="27">
        <f>'I Disease Parameters'!$E$8/'I Disease Parameters'!$E$11</f>
        <v>3.7999999999999999E-2</v>
      </c>
      <c r="H1423" s="27">
        <f>1/'I Disease Parameters'!$E$12</f>
        <v>0.05</v>
      </c>
      <c r="I1423" s="27">
        <f>'I Disease Parameters'!$E$9/'I Disease Parameters'!$E$14</f>
        <v>0</v>
      </c>
      <c r="J1423" s="82">
        <f t="shared" si="572"/>
        <v>2.9622548171950012</v>
      </c>
      <c r="K1423" s="60">
        <f t="shared" si="573"/>
        <v>0.96147505943347544</v>
      </c>
      <c r="L1423" s="30">
        <f t="shared" si="574"/>
        <v>0.98499999999999999</v>
      </c>
      <c r="M1423" s="27">
        <f>J1423/'I Disease Parameters'!$E$12</f>
        <v>0.14811274085975007</v>
      </c>
      <c r="N1423" s="27">
        <f>K1423/'I Disease Parameters'!$E$13</f>
        <v>4.8073752971673774E-2</v>
      </c>
      <c r="O1423" s="27">
        <f>L1423/'I Disease Parameters'!$E$13</f>
        <v>4.9250000000000002E-2</v>
      </c>
      <c r="P1423" s="27">
        <f>(1-L1423)/'I Disease Parameters'!$E$13</f>
        <v>7.5000000000000067E-4</v>
      </c>
      <c r="Q1423" s="19" t="str">
        <f t="shared" si="553"/>
        <v/>
      </c>
      <c r="R1423" s="17" t="str">
        <f t="shared" si="554"/>
        <v/>
      </c>
      <c r="S1423" s="17" t="str">
        <f t="shared" si="555"/>
        <v/>
      </c>
      <c r="T1423" s="17" t="str">
        <f t="shared" si="556"/>
        <v/>
      </c>
      <c r="U1423" s="17" t="str">
        <f t="shared" si="557"/>
        <v/>
      </c>
      <c r="V1423" s="17" t="str">
        <f t="shared" si="558"/>
        <v/>
      </c>
      <c r="W1423" s="17" t="str">
        <f t="shared" si="559"/>
        <v/>
      </c>
      <c r="X1423" s="18" t="str">
        <f t="shared" si="550"/>
        <v/>
      </c>
      <c r="Y1423" s="17" t="str">
        <f t="shared" si="560"/>
        <v/>
      </c>
      <c r="Z1423" s="17" t="str">
        <f t="shared" si="561"/>
        <v/>
      </c>
      <c r="AA1423" s="17" t="str">
        <f t="shared" si="562"/>
        <v/>
      </c>
      <c r="AB1423" s="17" t="str">
        <f t="shared" si="563"/>
        <v/>
      </c>
      <c r="AC1423" s="17" t="str">
        <f t="shared" si="564"/>
        <v/>
      </c>
      <c r="AD1423" s="18" t="str">
        <f t="shared" si="565"/>
        <v/>
      </c>
      <c r="AE1423" s="19" t="str">
        <f>IF($B1423&gt;$C$1,"",p_2*$Q1422*($S1422/$W1422)+p_3*$Q1422*($T1422/$W1422))</f>
        <v/>
      </c>
      <c r="AF1423" s="17" t="str">
        <f>IF($B1423&gt;$C$1,"",p_4*$R1422)</f>
        <v/>
      </c>
      <c r="AG1423" s="17" t="str">
        <f>IF($B1423&gt;$C$1,"",p_5*$R1422)</f>
        <v/>
      </c>
      <c r="AH1423" s="18" t="str">
        <f t="shared" si="566"/>
        <v/>
      </c>
      <c r="AI1423" s="72"/>
      <c r="AJ1423" s="73"/>
      <c r="AK1423" s="73"/>
      <c r="AL1423" s="72"/>
      <c r="AM1423" s="73"/>
      <c r="AN1423" s="73">
        <f t="shared" si="567"/>
        <v>518</v>
      </c>
      <c r="AO1423" s="19" t="str">
        <f t="shared" ca="1" si="568"/>
        <v>-</v>
      </c>
      <c r="AP1423" s="17" t="str">
        <f t="shared" ca="1" si="569"/>
        <v>-</v>
      </c>
      <c r="AQ1423" s="17" t="str">
        <f t="shared" ca="1" si="570"/>
        <v>-</v>
      </c>
      <c r="AR1423" s="66" t="str">
        <f t="shared" ca="1" si="571"/>
        <v>-</v>
      </c>
    </row>
    <row r="1424" spans="1:44" s="1" customFormat="1" ht="12" x14ac:dyDescent="0.35">
      <c r="A1424" s="84"/>
      <c r="B1424" s="40" t="str">
        <f t="shared" si="551"/>
        <v/>
      </c>
      <c r="C1424" s="41" t="str">
        <f t="shared" si="552"/>
        <v/>
      </c>
      <c r="D1424" s="28">
        <f>'I Disease Parameters'!$E$6/(1000*365)</f>
        <v>2.4383561643835616E-5</v>
      </c>
      <c r="E1424" s="28">
        <f>'I Disease Parameters'!$E$7/(1000*365)</f>
        <v>1.3698630136986302E-5</v>
      </c>
      <c r="F1424" s="27">
        <f>(1-'I Disease Parameters'!$E$8)/'I Disease Parameters'!$E$10</f>
        <v>0.16200000000000001</v>
      </c>
      <c r="G1424" s="27">
        <f>'I Disease Parameters'!$E$8/'I Disease Parameters'!$E$11</f>
        <v>3.7999999999999999E-2</v>
      </c>
      <c r="H1424" s="27">
        <f>1/'I Disease Parameters'!$E$12</f>
        <v>0.05</v>
      </c>
      <c r="I1424" s="27">
        <f>'I Disease Parameters'!$E$9/'I Disease Parameters'!$E$14</f>
        <v>0</v>
      </c>
      <c r="J1424" s="82">
        <f t="shared" si="572"/>
        <v>2.9622548171950012</v>
      </c>
      <c r="K1424" s="60">
        <f t="shared" si="573"/>
        <v>0.96147505943347544</v>
      </c>
      <c r="L1424" s="30">
        <f t="shared" si="574"/>
        <v>0.98499999999999999</v>
      </c>
      <c r="M1424" s="27">
        <f>J1424/'I Disease Parameters'!$E$12</f>
        <v>0.14811274085975007</v>
      </c>
      <c r="N1424" s="27">
        <f>K1424/'I Disease Parameters'!$E$13</f>
        <v>4.8073752971673774E-2</v>
      </c>
      <c r="O1424" s="27">
        <f>L1424/'I Disease Parameters'!$E$13</f>
        <v>4.9250000000000002E-2</v>
      </c>
      <c r="P1424" s="27">
        <f>(1-L1424)/'I Disease Parameters'!$E$13</f>
        <v>7.5000000000000067E-4</v>
      </c>
      <c r="Q1424" s="19" t="str">
        <f t="shared" si="553"/>
        <v/>
      </c>
      <c r="R1424" s="17" t="str">
        <f t="shared" si="554"/>
        <v/>
      </c>
      <c r="S1424" s="17" t="str">
        <f t="shared" si="555"/>
        <v/>
      </c>
      <c r="T1424" s="17" t="str">
        <f t="shared" si="556"/>
        <v/>
      </c>
      <c r="U1424" s="17" t="str">
        <f t="shared" si="557"/>
        <v/>
      </c>
      <c r="V1424" s="17" t="str">
        <f t="shared" si="558"/>
        <v/>
      </c>
      <c r="W1424" s="17" t="str">
        <f t="shared" si="559"/>
        <v/>
      </c>
      <c r="X1424" s="18" t="str">
        <f t="shared" si="550"/>
        <v/>
      </c>
      <c r="Y1424" s="17" t="str">
        <f t="shared" si="560"/>
        <v/>
      </c>
      <c r="Z1424" s="17" t="str">
        <f t="shared" si="561"/>
        <v/>
      </c>
      <c r="AA1424" s="17" t="str">
        <f t="shared" si="562"/>
        <v/>
      </c>
      <c r="AB1424" s="17" t="str">
        <f t="shared" si="563"/>
        <v/>
      </c>
      <c r="AC1424" s="17" t="str">
        <f t="shared" si="564"/>
        <v/>
      </c>
      <c r="AD1424" s="18" t="str">
        <f t="shared" si="565"/>
        <v/>
      </c>
      <c r="AE1424" s="19" t="str">
        <f>IF($B1424&gt;$C$1,"",p_2*$Q1423*($S1423/$W1423)+p_3*$Q1423*($T1423/$W1423))</f>
        <v/>
      </c>
      <c r="AF1424" s="17" t="str">
        <f>IF($B1424&gt;$C$1,"",p_4*$R1423)</f>
        <v/>
      </c>
      <c r="AG1424" s="17" t="str">
        <f>IF($B1424&gt;$C$1,"",p_5*$R1423)</f>
        <v/>
      </c>
      <c r="AH1424" s="18" t="str">
        <f t="shared" si="566"/>
        <v/>
      </c>
      <c r="AI1424" s="72"/>
      <c r="AJ1424" s="73"/>
      <c r="AK1424" s="73"/>
      <c r="AL1424" s="72"/>
      <c r="AM1424" s="73"/>
      <c r="AN1424" s="73">
        <f t="shared" si="567"/>
        <v>518</v>
      </c>
      <c r="AO1424" s="19" t="str">
        <f t="shared" ca="1" si="568"/>
        <v>-</v>
      </c>
      <c r="AP1424" s="17" t="str">
        <f t="shared" ca="1" si="569"/>
        <v>-</v>
      </c>
      <c r="AQ1424" s="17" t="str">
        <f t="shared" ca="1" si="570"/>
        <v>-</v>
      </c>
      <c r="AR1424" s="66" t="str">
        <f t="shared" ca="1" si="571"/>
        <v>-</v>
      </c>
    </row>
    <row r="1425" spans="1:44" s="1" customFormat="1" ht="12" x14ac:dyDescent="0.35">
      <c r="A1425" s="84"/>
      <c r="B1425" s="40" t="str">
        <f t="shared" si="551"/>
        <v/>
      </c>
      <c r="C1425" s="41" t="str">
        <f t="shared" si="552"/>
        <v/>
      </c>
      <c r="D1425" s="28">
        <f>'I Disease Parameters'!$E$6/(1000*365)</f>
        <v>2.4383561643835616E-5</v>
      </c>
      <c r="E1425" s="28">
        <f>'I Disease Parameters'!$E$7/(1000*365)</f>
        <v>1.3698630136986302E-5</v>
      </c>
      <c r="F1425" s="27">
        <f>(1-'I Disease Parameters'!$E$8)/'I Disease Parameters'!$E$10</f>
        <v>0.16200000000000001</v>
      </c>
      <c r="G1425" s="27">
        <f>'I Disease Parameters'!$E$8/'I Disease Parameters'!$E$11</f>
        <v>3.7999999999999999E-2</v>
      </c>
      <c r="H1425" s="27">
        <f>1/'I Disease Parameters'!$E$12</f>
        <v>0.05</v>
      </c>
      <c r="I1425" s="27">
        <f>'I Disease Parameters'!$E$9/'I Disease Parameters'!$E$14</f>
        <v>0</v>
      </c>
      <c r="J1425" s="82">
        <f t="shared" si="572"/>
        <v>2.9622548171950012</v>
      </c>
      <c r="K1425" s="60">
        <f t="shared" si="573"/>
        <v>0.96147505943347544</v>
      </c>
      <c r="L1425" s="30">
        <f t="shared" si="574"/>
        <v>0.98499999999999999</v>
      </c>
      <c r="M1425" s="27">
        <f>J1425/'I Disease Parameters'!$E$12</f>
        <v>0.14811274085975007</v>
      </c>
      <c r="N1425" s="27">
        <f>K1425/'I Disease Parameters'!$E$13</f>
        <v>4.8073752971673774E-2</v>
      </c>
      <c r="O1425" s="27">
        <f>L1425/'I Disease Parameters'!$E$13</f>
        <v>4.9250000000000002E-2</v>
      </c>
      <c r="P1425" s="27">
        <f>(1-L1425)/'I Disease Parameters'!$E$13</f>
        <v>7.5000000000000067E-4</v>
      </c>
      <c r="Q1425" s="19" t="str">
        <f t="shared" si="553"/>
        <v/>
      </c>
      <c r="R1425" s="17" t="str">
        <f t="shared" si="554"/>
        <v/>
      </c>
      <c r="S1425" s="17" t="str">
        <f t="shared" si="555"/>
        <v/>
      </c>
      <c r="T1425" s="17" t="str">
        <f t="shared" si="556"/>
        <v/>
      </c>
      <c r="U1425" s="17" t="str">
        <f t="shared" si="557"/>
        <v/>
      </c>
      <c r="V1425" s="17" t="str">
        <f t="shared" si="558"/>
        <v/>
      </c>
      <c r="W1425" s="17" t="str">
        <f t="shared" si="559"/>
        <v/>
      </c>
      <c r="X1425" s="18" t="str">
        <f t="shared" si="550"/>
        <v/>
      </c>
      <c r="Y1425" s="17" t="str">
        <f t="shared" si="560"/>
        <v/>
      </c>
      <c r="Z1425" s="17" t="str">
        <f t="shared" si="561"/>
        <v/>
      </c>
      <c r="AA1425" s="17" t="str">
        <f t="shared" si="562"/>
        <v/>
      </c>
      <c r="AB1425" s="17" t="str">
        <f t="shared" si="563"/>
        <v/>
      </c>
      <c r="AC1425" s="17" t="str">
        <f t="shared" si="564"/>
        <v/>
      </c>
      <c r="AD1425" s="18" t="str">
        <f t="shared" si="565"/>
        <v/>
      </c>
      <c r="AE1425" s="19" t="str">
        <f>IF($B1425&gt;$C$1,"",p_2*$Q1424*($S1424/$W1424)+p_3*$Q1424*($T1424/$W1424))</f>
        <v/>
      </c>
      <c r="AF1425" s="17" t="str">
        <f>IF($B1425&gt;$C$1,"",p_4*$R1424)</f>
        <v/>
      </c>
      <c r="AG1425" s="17" t="str">
        <f>IF($B1425&gt;$C$1,"",p_5*$R1424)</f>
        <v/>
      </c>
      <c r="AH1425" s="18" t="str">
        <f t="shared" si="566"/>
        <v/>
      </c>
      <c r="AI1425" s="72"/>
      <c r="AJ1425" s="73"/>
      <c r="AK1425" s="73"/>
      <c r="AL1425" s="72"/>
      <c r="AM1425" s="73"/>
      <c r="AN1425" s="73">
        <f t="shared" si="567"/>
        <v>518</v>
      </c>
      <c r="AO1425" s="19" t="str">
        <f t="shared" ca="1" si="568"/>
        <v>-</v>
      </c>
      <c r="AP1425" s="17" t="str">
        <f t="shared" ca="1" si="569"/>
        <v>-</v>
      </c>
      <c r="AQ1425" s="17" t="str">
        <f t="shared" ca="1" si="570"/>
        <v>-</v>
      </c>
      <c r="AR1425" s="66" t="str">
        <f t="shared" ca="1" si="571"/>
        <v>-</v>
      </c>
    </row>
    <row r="1426" spans="1:44" s="1" customFormat="1" ht="12" x14ac:dyDescent="0.35">
      <c r="A1426" s="84"/>
      <c r="B1426" s="40" t="str">
        <f t="shared" si="551"/>
        <v/>
      </c>
      <c r="C1426" s="41" t="str">
        <f t="shared" si="552"/>
        <v/>
      </c>
      <c r="D1426" s="28">
        <f>'I Disease Parameters'!$E$6/(1000*365)</f>
        <v>2.4383561643835616E-5</v>
      </c>
      <c r="E1426" s="28">
        <f>'I Disease Parameters'!$E$7/(1000*365)</f>
        <v>1.3698630136986302E-5</v>
      </c>
      <c r="F1426" s="27">
        <f>(1-'I Disease Parameters'!$E$8)/'I Disease Parameters'!$E$10</f>
        <v>0.16200000000000001</v>
      </c>
      <c r="G1426" s="27">
        <f>'I Disease Parameters'!$E$8/'I Disease Parameters'!$E$11</f>
        <v>3.7999999999999999E-2</v>
      </c>
      <c r="H1426" s="27">
        <f>1/'I Disease Parameters'!$E$12</f>
        <v>0.05</v>
      </c>
      <c r="I1426" s="27">
        <f>'I Disease Parameters'!$E$9/'I Disease Parameters'!$E$14</f>
        <v>0</v>
      </c>
      <c r="J1426" s="82">
        <f t="shared" si="572"/>
        <v>2.9622548171950012</v>
      </c>
      <c r="K1426" s="60">
        <f t="shared" si="573"/>
        <v>0.96147505943347544</v>
      </c>
      <c r="L1426" s="30">
        <f t="shared" si="574"/>
        <v>0.98499999999999999</v>
      </c>
      <c r="M1426" s="27">
        <f>J1426/'I Disease Parameters'!$E$12</f>
        <v>0.14811274085975007</v>
      </c>
      <c r="N1426" s="27">
        <f>K1426/'I Disease Parameters'!$E$13</f>
        <v>4.8073752971673774E-2</v>
      </c>
      <c r="O1426" s="27">
        <f>L1426/'I Disease Parameters'!$E$13</f>
        <v>4.9250000000000002E-2</v>
      </c>
      <c r="P1426" s="27">
        <f>(1-L1426)/'I Disease Parameters'!$E$13</f>
        <v>7.5000000000000067E-4</v>
      </c>
      <c r="Q1426" s="19" t="str">
        <f t="shared" si="553"/>
        <v/>
      </c>
      <c r="R1426" s="17" t="str">
        <f t="shared" si="554"/>
        <v/>
      </c>
      <c r="S1426" s="17" t="str">
        <f t="shared" si="555"/>
        <v/>
      </c>
      <c r="T1426" s="17" t="str">
        <f t="shared" si="556"/>
        <v/>
      </c>
      <c r="U1426" s="17" t="str">
        <f t="shared" si="557"/>
        <v/>
      </c>
      <c r="V1426" s="17" t="str">
        <f t="shared" si="558"/>
        <v/>
      </c>
      <c r="W1426" s="17" t="str">
        <f t="shared" si="559"/>
        <v/>
      </c>
      <c r="X1426" s="18" t="str">
        <f t="shared" si="550"/>
        <v/>
      </c>
      <c r="Y1426" s="17" t="str">
        <f t="shared" si="560"/>
        <v/>
      </c>
      <c r="Z1426" s="17" t="str">
        <f t="shared" si="561"/>
        <v/>
      </c>
      <c r="AA1426" s="17" t="str">
        <f t="shared" si="562"/>
        <v/>
      </c>
      <c r="AB1426" s="17" t="str">
        <f t="shared" si="563"/>
        <v/>
      </c>
      <c r="AC1426" s="17" t="str">
        <f t="shared" si="564"/>
        <v/>
      </c>
      <c r="AD1426" s="18" t="str">
        <f t="shared" si="565"/>
        <v/>
      </c>
      <c r="AE1426" s="19" t="str">
        <f>IF($B1426&gt;$C$1,"",p_2*$Q1425*($S1425/$W1425)+p_3*$Q1425*($T1425/$W1425))</f>
        <v/>
      </c>
      <c r="AF1426" s="17" t="str">
        <f>IF($B1426&gt;$C$1,"",p_4*$R1425)</f>
        <v/>
      </c>
      <c r="AG1426" s="17" t="str">
        <f>IF($B1426&gt;$C$1,"",p_5*$R1425)</f>
        <v/>
      </c>
      <c r="AH1426" s="18" t="str">
        <f t="shared" si="566"/>
        <v/>
      </c>
      <c r="AI1426" s="72"/>
      <c r="AJ1426" s="73"/>
      <c r="AK1426" s="73"/>
      <c r="AL1426" s="72"/>
      <c r="AM1426" s="73"/>
      <c r="AN1426" s="73">
        <f t="shared" si="567"/>
        <v>518</v>
      </c>
      <c r="AO1426" s="19" t="str">
        <f t="shared" ca="1" si="568"/>
        <v>-</v>
      </c>
      <c r="AP1426" s="17" t="str">
        <f t="shared" ca="1" si="569"/>
        <v>-</v>
      </c>
      <c r="AQ1426" s="17" t="str">
        <f t="shared" ca="1" si="570"/>
        <v>-</v>
      </c>
      <c r="AR1426" s="66" t="str">
        <f t="shared" ca="1" si="571"/>
        <v>-</v>
      </c>
    </row>
    <row r="1427" spans="1:44" s="1" customFormat="1" ht="12" x14ac:dyDescent="0.35">
      <c r="A1427" s="84"/>
      <c r="B1427" s="40" t="str">
        <f t="shared" si="551"/>
        <v/>
      </c>
      <c r="C1427" s="41" t="str">
        <f t="shared" si="552"/>
        <v/>
      </c>
      <c r="D1427" s="28">
        <f>'I Disease Parameters'!$E$6/(1000*365)</f>
        <v>2.4383561643835616E-5</v>
      </c>
      <c r="E1427" s="28">
        <f>'I Disease Parameters'!$E$7/(1000*365)</f>
        <v>1.3698630136986302E-5</v>
      </c>
      <c r="F1427" s="27">
        <f>(1-'I Disease Parameters'!$E$8)/'I Disease Parameters'!$E$10</f>
        <v>0.16200000000000001</v>
      </c>
      <c r="G1427" s="27">
        <f>'I Disease Parameters'!$E$8/'I Disease Parameters'!$E$11</f>
        <v>3.7999999999999999E-2</v>
      </c>
      <c r="H1427" s="27">
        <f>1/'I Disease Parameters'!$E$12</f>
        <v>0.05</v>
      </c>
      <c r="I1427" s="27">
        <f>'I Disease Parameters'!$E$9/'I Disease Parameters'!$E$14</f>
        <v>0</v>
      </c>
      <c r="J1427" s="82">
        <f t="shared" si="572"/>
        <v>2.9622548171950012</v>
      </c>
      <c r="K1427" s="60">
        <f t="shared" si="573"/>
        <v>0.96147505943347544</v>
      </c>
      <c r="L1427" s="30">
        <f t="shared" si="574"/>
        <v>0.98499999999999999</v>
      </c>
      <c r="M1427" s="27">
        <f>J1427/'I Disease Parameters'!$E$12</f>
        <v>0.14811274085975007</v>
      </c>
      <c r="N1427" s="27">
        <f>K1427/'I Disease Parameters'!$E$13</f>
        <v>4.8073752971673774E-2</v>
      </c>
      <c r="O1427" s="27">
        <f>L1427/'I Disease Parameters'!$E$13</f>
        <v>4.9250000000000002E-2</v>
      </c>
      <c r="P1427" s="27">
        <f>(1-L1427)/'I Disease Parameters'!$E$13</f>
        <v>7.5000000000000067E-4</v>
      </c>
      <c r="Q1427" s="19" t="str">
        <f t="shared" si="553"/>
        <v/>
      </c>
      <c r="R1427" s="17" t="str">
        <f t="shared" si="554"/>
        <v/>
      </c>
      <c r="S1427" s="17" t="str">
        <f t="shared" si="555"/>
        <v/>
      </c>
      <c r="T1427" s="17" t="str">
        <f t="shared" si="556"/>
        <v/>
      </c>
      <c r="U1427" s="17" t="str">
        <f t="shared" si="557"/>
        <v/>
      </c>
      <c r="V1427" s="17" t="str">
        <f t="shared" si="558"/>
        <v/>
      </c>
      <c r="W1427" s="17" t="str">
        <f t="shared" si="559"/>
        <v/>
      </c>
      <c r="X1427" s="18" t="str">
        <f t="shared" si="550"/>
        <v/>
      </c>
      <c r="Y1427" s="17" t="str">
        <f t="shared" si="560"/>
        <v/>
      </c>
      <c r="Z1427" s="17" t="str">
        <f t="shared" si="561"/>
        <v/>
      </c>
      <c r="AA1427" s="17" t="str">
        <f t="shared" si="562"/>
        <v/>
      </c>
      <c r="AB1427" s="17" t="str">
        <f t="shared" si="563"/>
        <v/>
      </c>
      <c r="AC1427" s="17" t="str">
        <f t="shared" si="564"/>
        <v/>
      </c>
      <c r="AD1427" s="18" t="str">
        <f t="shared" si="565"/>
        <v/>
      </c>
      <c r="AE1427" s="19" t="str">
        <f>IF($B1427&gt;$C$1,"",p_2*$Q1426*($S1426/$W1426)+p_3*$Q1426*($T1426/$W1426))</f>
        <v/>
      </c>
      <c r="AF1427" s="17" t="str">
        <f>IF($B1427&gt;$C$1,"",p_4*$R1426)</f>
        <v/>
      </c>
      <c r="AG1427" s="17" t="str">
        <f>IF($B1427&gt;$C$1,"",p_5*$R1426)</f>
        <v/>
      </c>
      <c r="AH1427" s="18" t="str">
        <f t="shared" si="566"/>
        <v/>
      </c>
      <c r="AI1427" s="72"/>
      <c r="AJ1427" s="73"/>
      <c r="AK1427" s="73"/>
      <c r="AL1427" s="72"/>
      <c r="AM1427" s="73"/>
      <c r="AN1427" s="73">
        <f t="shared" si="567"/>
        <v>518</v>
      </c>
      <c r="AO1427" s="19" t="str">
        <f t="shared" ca="1" si="568"/>
        <v>-</v>
      </c>
      <c r="AP1427" s="17" t="str">
        <f t="shared" ca="1" si="569"/>
        <v>-</v>
      </c>
      <c r="AQ1427" s="17" t="str">
        <f t="shared" ca="1" si="570"/>
        <v>-</v>
      </c>
      <c r="AR1427" s="66" t="str">
        <f t="shared" ca="1" si="571"/>
        <v>-</v>
      </c>
    </row>
    <row r="1428" spans="1:44" s="1" customFormat="1" ht="12" x14ac:dyDescent="0.35">
      <c r="A1428" s="84"/>
      <c r="B1428" s="40" t="str">
        <f t="shared" si="551"/>
        <v/>
      </c>
      <c r="C1428" s="41" t="str">
        <f t="shared" si="552"/>
        <v/>
      </c>
      <c r="D1428" s="28">
        <f>'I Disease Parameters'!$E$6/(1000*365)</f>
        <v>2.4383561643835616E-5</v>
      </c>
      <c r="E1428" s="28">
        <f>'I Disease Parameters'!$E$7/(1000*365)</f>
        <v>1.3698630136986302E-5</v>
      </c>
      <c r="F1428" s="27">
        <f>(1-'I Disease Parameters'!$E$8)/'I Disease Parameters'!$E$10</f>
        <v>0.16200000000000001</v>
      </c>
      <c r="G1428" s="27">
        <f>'I Disease Parameters'!$E$8/'I Disease Parameters'!$E$11</f>
        <v>3.7999999999999999E-2</v>
      </c>
      <c r="H1428" s="27">
        <f>1/'I Disease Parameters'!$E$12</f>
        <v>0.05</v>
      </c>
      <c r="I1428" s="27">
        <f>'I Disease Parameters'!$E$9/'I Disease Parameters'!$E$14</f>
        <v>0</v>
      </c>
      <c r="J1428" s="82">
        <f t="shared" si="572"/>
        <v>2.9622548171950012</v>
      </c>
      <c r="K1428" s="60">
        <f t="shared" si="573"/>
        <v>0.96147505943347544</v>
      </c>
      <c r="L1428" s="30">
        <f t="shared" si="574"/>
        <v>0.98499999999999999</v>
      </c>
      <c r="M1428" s="27">
        <f>J1428/'I Disease Parameters'!$E$12</f>
        <v>0.14811274085975007</v>
      </c>
      <c r="N1428" s="27">
        <f>K1428/'I Disease Parameters'!$E$13</f>
        <v>4.8073752971673774E-2</v>
      </c>
      <c r="O1428" s="27">
        <f>L1428/'I Disease Parameters'!$E$13</f>
        <v>4.9250000000000002E-2</v>
      </c>
      <c r="P1428" s="27">
        <f>(1-L1428)/'I Disease Parameters'!$E$13</f>
        <v>7.5000000000000067E-4</v>
      </c>
      <c r="Q1428" s="19" t="str">
        <f t="shared" si="553"/>
        <v/>
      </c>
      <c r="R1428" s="17" t="str">
        <f t="shared" si="554"/>
        <v/>
      </c>
      <c r="S1428" s="17" t="str">
        <f t="shared" si="555"/>
        <v/>
      </c>
      <c r="T1428" s="17" t="str">
        <f t="shared" si="556"/>
        <v/>
      </c>
      <c r="U1428" s="17" t="str">
        <f t="shared" si="557"/>
        <v/>
      </c>
      <c r="V1428" s="17" t="str">
        <f t="shared" si="558"/>
        <v/>
      </c>
      <c r="W1428" s="17" t="str">
        <f t="shared" si="559"/>
        <v/>
      </c>
      <c r="X1428" s="18" t="str">
        <f t="shared" si="550"/>
        <v/>
      </c>
      <c r="Y1428" s="17" t="str">
        <f t="shared" si="560"/>
        <v/>
      </c>
      <c r="Z1428" s="17" t="str">
        <f t="shared" si="561"/>
        <v/>
      </c>
      <c r="AA1428" s="17" t="str">
        <f t="shared" si="562"/>
        <v/>
      </c>
      <c r="AB1428" s="17" t="str">
        <f t="shared" si="563"/>
        <v/>
      </c>
      <c r="AC1428" s="17" t="str">
        <f t="shared" si="564"/>
        <v/>
      </c>
      <c r="AD1428" s="18" t="str">
        <f t="shared" si="565"/>
        <v/>
      </c>
      <c r="AE1428" s="19" t="str">
        <f>IF($B1428&gt;$C$1,"",p_2*$Q1427*($S1427/$W1427)+p_3*$Q1427*($T1427/$W1427))</f>
        <v/>
      </c>
      <c r="AF1428" s="17" t="str">
        <f>IF($B1428&gt;$C$1,"",p_4*$R1427)</f>
        <v/>
      </c>
      <c r="AG1428" s="17" t="str">
        <f>IF($B1428&gt;$C$1,"",p_5*$R1427)</f>
        <v/>
      </c>
      <c r="AH1428" s="18" t="str">
        <f t="shared" si="566"/>
        <v/>
      </c>
      <c r="AI1428" s="72"/>
      <c r="AJ1428" s="73"/>
      <c r="AK1428" s="73"/>
      <c r="AL1428" s="72"/>
      <c r="AM1428" s="73"/>
      <c r="AN1428" s="73">
        <f t="shared" si="567"/>
        <v>518</v>
      </c>
      <c r="AO1428" s="19" t="str">
        <f t="shared" ca="1" si="568"/>
        <v>-</v>
      </c>
      <c r="AP1428" s="17" t="str">
        <f t="shared" ca="1" si="569"/>
        <v>-</v>
      </c>
      <c r="AQ1428" s="17" t="str">
        <f t="shared" ca="1" si="570"/>
        <v>-</v>
      </c>
      <c r="AR1428" s="66" t="str">
        <f t="shared" ca="1" si="571"/>
        <v>-</v>
      </c>
    </row>
    <row r="1429" spans="1:44" s="1" customFormat="1" ht="12" x14ac:dyDescent="0.35">
      <c r="A1429" s="84"/>
      <c r="B1429" s="40" t="str">
        <f t="shared" si="551"/>
        <v/>
      </c>
      <c r="C1429" s="41" t="str">
        <f t="shared" si="552"/>
        <v/>
      </c>
      <c r="D1429" s="28">
        <f>'I Disease Parameters'!$E$6/(1000*365)</f>
        <v>2.4383561643835616E-5</v>
      </c>
      <c r="E1429" s="28">
        <f>'I Disease Parameters'!$E$7/(1000*365)</f>
        <v>1.3698630136986302E-5</v>
      </c>
      <c r="F1429" s="27">
        <f>(1-'I Disease Parameters'!$E$8)/'I Disease Parameters'!$E$10</f>
        <v>0.16200000000000001</v>
      </c>
      <c r="G1429" s="27">
        <f>'I Disease Parameters'!$E$8/'I Disease Parameters'!$E$11</f>
        <v>3.7999999999999999E-2</v>
      </c>
      <c r="H1429" s="27">
        <f>1/'I Disease Parameters'!$E$12</f>
        <v>0.05</v>
      </c>
      <c r="I1429" s="27">
        <f>'I Disease Parameters'!$E$9/'I Disease Parameters'!$E$14</f>
        <v>0</v>
      </c>
      <c r="J1429" s="82">
        <f t="shared" si="572"/>
        <v>2.9622548171950012</v>
      </c>
      <c r="K1429" s="60">
        <f t="shared" si="573"/>
        <v>0.96147505943347544</v>
      </c>
      <c r="L1429" s="30">
        <f t="shared" si="574"/>
        <v>0.98499999999999999</v>
      </c>
      <c r="M1429" s="27">
        <f>J1429/'I Disease Parameters'!$E$12</f>
        <v>0.14811274085975007</v>
      </c>
      <c r="N1429" s="27">
        <f>K1429/'I Disease Parameters'!$E$13</f>
        <v>4.8073752971673774E-2</v>
      </c>
      <c r="O1429" s="27">
        <f>L1429/'I Disease Parameters'!$E$13</f>
        <v>4.9250000000000002E-2</v>
      </c>
      <c r="P1429" s="27">
        <f>(1-L1429)/'I Disease Parameters'!$E$13</f>
        <v>7.5000000000000067E-4</v>
      </c>
      <c r="Q1429" s="19" t="str">
        <f t="shared" si="553"/>
        <v/>
      </c>
      <c r="R1429" s="17" t="str">
        <f t="shared" si="554"/>
        <v/>
      </c>
      <c r="S1429" s="17" t="str">
        <f t="shared" si="555"/>
        <v/>
      </c>
      <c r="T1429" s="17" t="str">
        <f t="shared" si="556"/>
        <v/>
      </c>
      <c r="U1429" s="17" t="str">
        <f t="shared" si="557"/>
        <v/>
      </c>
      <c r="V1429" s="17" t="str">
        <f t="shared" si="558"/>
        <v/>
      </c>
      <c r="W1429" s="17" t="str">
        <f t="shared" si="559"/>
        <v/>
      </c>
      <c r="X1429" s="18" t="str">
        <f t="shared" si="550"/>
        <v/>
      </c>
      <c r="Y1429" s="17" t="str">
        <f t="shared" si="560"/>
        <v/>
      </c>
      <c r="Z1429" s="17" t="str">
        <f t="shared" si="561"/>
        <v/>
      </c>
      <c r="AA1429" s="17" t="str">
        <f t="shared" si="562"/>
        <v/>
      </c>
      <c r="AB1429" s="17" t="str">
        <f t="shared" si="563"/>
        <v/>
      </c>
      <c r="AC1429" s="17" t="str">
        <f t="shared" si="564"/>
        <v/>
      </c>
      <c r="AD1429" s="18" t="str">
        <f t="shared" si="565"/>
        <v/>
      </c>
      <c r="AE1429" s="19" t="str">
        <f>IF($B1429&gt;$C$1,"",p_2*$Q1428*($S1428/$W1428)+p_3*$Q1428*($T1428/$W1428))</f>
        <v/>
      </c>
      <c r="AF1429" s="17" t="str">
        <f>IF($B1429&gt;$C$1,"",p_4*$R1428)</f>
        <v/>
      </c>
      <c r="AG1429" s="17" t="str">
        <f>IF($B1429&gt;$C$1,"",p_5*$R1428)</f>
        <v/>
      </c>
      <c r="AH1429" s="18" t="str">
        <f t="shared" si="566"/>
        <v/>
      </c>
      <c r="AI1429" s="72"/>
      <c r="AJ1429" s="73"/>
      <c r="AK1429" s="73"/>
      <c r="AL1429" s="72"/>
      <c r="AM1429" s="73"/>
      <c r="AN1429" s="73">
        <f t="shared" si="567"/>
        <v>518</v>
      </c>
      <c r="AO1429" s="19" t="str">
        <f t="shared" ca="1" si="568"/>
        <v>-</v>
      </c>
      <c r="AP1429" s="17" t="str">
        <f t="shared" ca="1" si="569"/>
        <v>-</v>
      </c>
      <c r="AQ1429" s="17" t="str">
        <f t="shared" ca="1" si="570"/>
        <v>-</v>
      </c>
      <c r="AR1429" s="66" t="str">
        <f t="shared" ca="1" si="571"/>
        <v>-</v>
      </c>
    </row>
    <row r="1430" spans="1:44" s="1" customFormat="1" ht="12" x14ac:dyDescent="0.35">
      <c r="A1430" s="84"/>
      <c r="B1430" s="40" t="str">
        <f t="shared" si="551"/>
        <v/>
      </c>
      <c r="C1430" s="41" t="str">
        <f t="shared" si="552"/>
        <v/>
      </c>
      <c r="D1430" s="28">
        <f>'I Disease Parameters'!$E$6/(1000*365)</f>
        <v>2.4383561643835616E-5</v>
      </c>
      <c r="E1430" s="28">
        <f>'I Disease Parameters'!$E$7/(1000*365)</f>
        <v>1.3698630136986302E-5</v>
      </c>
      <c r="F1430" s="27">
        <f>(1-'I Disease Parameters'!$E$8)/'I Disease Parameters'!$E$10</f>
        <v>0.16200000000000001</v>
      </c>
      <c r="G1430" s="27">
        <f>'I Disease Parameters'!$E$8/'I Disease Parameters'!$E$11</f>
        <v>3.7999999999999999E-2</v>
      </c>
      <c r="H1430" s="27">
        <f>1/'I Disease Parameters'!$E$12</f>
        <v>0.05</v>
      </c>
      <c r="I1430" s="27">
        <f>'I Disease Parameters'!$E$9/'I Disease Parameters'!$E$14</f>
        <v>0</v>
      </c>
      <c r="J1430" s="82">
        <f t="shared" si="572"/>
        <v>2.9622548171950012</v>
      </c>
      <c r="K1430" s="60">
        <f t="shared" si="573"/>
        <v>0.96147505943347544</v>
      </c>
      <c r="L1430" s="30">
        <f t="shared" si="574"/>
        <v>0.98499999999999999</v>
      </c>
      <c r="M1430" s="27">
        <f>J1430/'I Disease Parameters'!$E$12</f>
        <v>0.14811274085975007</v>
      </c>
      <c r="N1430" s="27">
        <f>K1430/'I Disease Parameters'!$E$13</f>
        <v>4.8073752971673774E-2</v>
      </c>
      <c r="O1430" s="27">
        <f>L1430/'I Disease Parameters'!$E$13</f>
        <v>4.9250000000000002E-2</v>
      </c>
      <c r="P1430" s="27">
        <f>(1-L1430)/'I Disease Parameters'!$E$13</f>
        <v>7.5000000000000067E-4</v>
      </c>
      <c r="Q1430" s="19" t="str">
        <f t="shared" si="553"/>
        <v/>
      </c>
      <c r="R1430" s="17" t="str">
        <f t="shared" si="554"/>
        <v/>
      </c>
      <c r="S1430" s="17" t="str">
        <f t="shared" si="555"/>
        <v/>
      </c>
      <c r="T1430" s="17" t="str">
        <f t="shared" si="556"/>
        <v/>
      </c>
      <c r="U1430" s="17" t="str">
        <f t="shared" si="557"/>
        <v/>
      </c>
      <c r="V1430" s="17" t="str">
        <f t="shared" si="558"/>
        <v/>
      </c>
      <c r="W1430" s="17" t="str">
        <f t="shared" si="559"/>
        <v/>
      </c>
      <c r="X1430" s="18" t="str">
        <f t="shared" si="550"/>
        <v/>
      </c>
      <c r="Y1430" s="17" t="str">
        <f t="shared" si="560"/>
        <v/>
      </c>
      <c r="Z1430" s="17" t="str">
        <f t="shared" si="561"/>
        <v/>
      </c>
      <c r="AA1430" s="17" t="str">
        <f t="shared" si="562"/>
        <v/>
      </c>
      <c r="AB1430" s="17" t="str">
        <f t="shared" si="563"/>
        <v/>
      </c>
      <c r="AC1430" s="17" t="str">
        <f t="shared" si="564"/>
        <v/>
      </c>
      <c r="AD1430" s="18" t="str">
        <f t="shared" si="565"/>
        <v/>
      </c>
      <c r="AE1430" s="19" t="str">
        <f>IF($B1430&gt;$C$1,"",p_2*$Q1429*($S1429/$W1429)+p_3*$Q1429*($T1429/$W1429))</f>
        <v/>
      </c>
      <c r="AF1430" s="17" t="str">
        <f>IF($B1430&gt;$C$1,"",p_4*$R1429)</f>
        <v/>
      </c>
      <c r="AG1430" s="17" t="str">
        <f>IF($B1430&gt;$C$1,"",p_5*$R1429)</f>
        <v/>
      </c>
      <c r="AH1430" s="18" t="str">
        <f t="shared" si="566"/>
        <v/>
      </c>
      <c r="AI1430" s="72"/>
      <c r="AJ1430" s="73"/>
      <c r="AK1430" s="73"/>
      <c r="AL1430" s="72"/>
      <c r="AM1430" s="73"/>
      <c r="AN1430" s="73">
        <f t="shared" si="567"/>
        <v>518</v>
      </c>
      <c r="AO1430" s="19" t="str">
        <f t="shared" ca="1" si="568"/>
        <v>-</v>
      </c>
      <c r="AP1430" s="17" t="str">
        <f t="shared" ca="1" si="569"/>
        <v>-</v>
      </c>
      <c r="AQ1430" s="17" t="str">
        <f t="shared" ca="1" si="570"/>
        <v>-</v>
      </c>
      <c r="AR1430" s="66" t="str">
        <f t="shared" ca="1" si="571"/>
        <v>-</v>
      </c>
    </row>
    <row r="1431" spans="1:44" s="1" customFormat="1" ht="12" x14ac:dyDescent="0.35">
      <c r="A1431" s="84"/>
      <c r="B1431" s="40" t="str">
        <f t="shared" si="551"/>
        <v/>
      </c>
      <c r="C1431" s="41" t="str">
        <f t="shared" si="552"/>
        <v/>
      </c>
      <c r="D1431" s="28">
        <f>'I Disease Parameters'!$E$6/(1000*365)</f>
        <v>2.4383561643835616E-5</v>
      </c>
      <c r="E1431" s="28">
        <f>'I Disease Parameters'!$E$7/(1000*365)</f>
        <v>1.3698630136986302E-5</v>
      </c>
      <c r="F1431" s="27">
        <f>(1-'I Disease Parameters'!$E$8)/'I Disease Parameters'!$E$10</f>
        <v>0.16200000000000001</v>
      </c>
      <c r="G1431" s="27">
        <f>'I Disease Parameters'!$E$8/'I Disease Parameters'!$E$11</f>
        <v>3.7999999999999999E-2</v>
      </c>
      <c r="H1431" s="27">
        <f>1/'I Disease Parameters'!$E$12</f>
        <v>0.05</v>
      </c>
      <c r="I1431" s="27">
        <f>'I Disease Parameters'!$E$9/'I Disease Parameters'!$E$14</f>
        <v>0</v>
      </c>
      <c r="J1431" s="82">
        <f t="shared" si="572"/>
        <v>2.9622548171950012</v>
      </c>
      <c r="K1431" s="60">
        <f t="shared" si="573"/>
        <v>0.96147505943347544</v>
      </c>
      <c r="L1431" s="30">
        <f t="shared" si="574"/>
        <v>0.98499999999999999</v>
      </c>
      <c r="M1431" s="27">
        <f>J1431/'I Disease Parameters'!$E$12</f>
        <v>0.14811274085975007</v>
      </c>
      <c r="N1431" s="27">
        <f>K1431/'I Disease Parameters'!$E$13</f>
        <v>4.8073752971673774E-2</v>
      </c>
      <c r="O1431" s="27">
        <f>L1431/'I Disease Parameters'!$E$13</f>
        <v>4.9250000000000002E-2</v>
      </c>
      <c r="P1431" s="27">
        <f>(1-L1431)/'I Disease Parameters'!$E$13</f>
        <v>7.5000000000000067E-4</v>
      </c>
      <c r="Q1431" s="19" t="str">
        <f t="shared" si="553"/>
        <v/>
      </c>
      <c r="R1431" s="17" t="str">
        <f t="shared" si="554"/>
        <v/>
      </c>
      <c r="S1431" s="17" t="str">
        <f t="shared" si="555"/>
        <v/>
      </c>
      <c r="T1431" s="17" t="str">
        <f t="shared" si="556"/>
        <v/>
      </c>
      <c r="U1431" s="17" t="str">
        <f t="shared" si="557"/>
        <v/>
      </c>
      <c r="V1431" s="17" t="str">
        <f t="shared" si="558"/>
        <v/>
      </c>
      <c r="W1431" s="17" t="str">
        <f t="shared" si="559"/>
        <v/>
      </c>
      <c r="X1431" s="18" t="str">
        <f t="shared" si="550"/>
        <v/>
      </c>
      <c r="Y1431" s="17" t="str">
        <f t="shared" si="560"/>
        <v/>
      </c>
      <c r="Z1431" s="17" t="str">
        <f t="shared" si="561"/>
        <v/>
      </c>
      <c r="AA1431" s="17" t="str">
        <f t="shared" si="562"/>
        <v/>
      </c>
      <c r="AB1431" s="17" t="str">
        <f t="shared" si="563"/>
        <v/>
      </c>
      <c r="AC1431" s="17" t="str">
        <f t="shared" si="564"/>
        <v/>
      </c>
      <c r="AD1431" s="18" t="str">
        <f t="shared" si="565"/>
        <v/>
      </c>
      <c r="AE1431" s="19" t="str">
        <f>IF($B1431&gt;$C$1,"",p_2*$Q1430*($S1430/$W1430)+p_3*$Q1430*($T1430/$W1430))</f>
        <v/>
      </c>
      <c r="AF1431" s="17" t="str">
        <f>IF($B1431&gt;$C$1,"",p_4*$R1430)</f>
        <v/>
      </c>
      <c r="AG1431" s="17" t="str">
        <f>IF($B1431&gt;$C$1,"",p_5*$R1430)</f>
        <v/>
      </c>
      <c r="AH1431" s="18" t="str">
        <f t="shared" si="566"/>
        <v/>
      </c>
      <c r="AI1431" s="72"/>
      <c r="AJ1431" s="73"/>
      <c r="AK1431" s="73"/>
      <c r="AL1431" s="72"/>
      <c r="AM1431" s="73"/>
      <c r="AN1431" s="73">
        <f t="shared" si="567"/>
        <v>518</v>
      </c>
      <c r="AO1431" s="19" t="str">
        <f t="shared" ca="1" si="568"/>
        <v>-</v>
      </c>
      <c r="AP1431" s="17" t="str">
        <f t="shared" ca="1" si="569"/>
        <v>-</v>
      </c>
      <c r="AQ1431" s="17" t="str">
        <f t="shared" ca="1" si="570"/>
        <v>-</v>
      </c>
      <c r="AR1431" s="66" t="str">
        <f t="shared" ca="1" si="571"/>
        <v>-</v>
      </c>
    </row>
    <row r="1432" spans="1:44" s="1" customFormat="1" ht="12" x14ac:dyDescent="0.35">
      <c r="A1432" s="84"/>
      <c r="B1432" s="40" t="str">
        <f t="shared" si="551"/>
        <v/>
      </c>
      <c r="C1432" s="41" t="str">
        <f t="shared" si="552"/>
        <v/>
      </c>
      <c r="D1432" s="28">
        <f>'I Disease Parameters'!$E$6/(1000*365)</f>
        <v>2.4383561643835616E-5</v>
      </c>
      <c r="E1432" s="28">
        <f>'I Disease Parameters'!$E$7/(1000*365)</f>
        <v>1.3698630136986302E-5</v>
      </c>
      <c r="F1432" s="27">
        <f>(1-'I Disease Parameters'!$E$8)/'I Disease Parameters'!$E$10</f>
        <v>0.16200000000000001</v>
      </c>
      <c r="G1432" s="27">
        <f>'I Disease Parameters'!$E$8/'I Disease Parameters'!$E$11</f>
        <v>3.7999999999999999E-2</v>
      </c>
      <c r="H1432" s="27">
        <f>1/'I Disease Parameters'!$E$12</f>
        <v>0.05</v>
      </c>
      <c r="I1432" s="27">
        <f>'I Disease Parameters'!$E$9/'I Disease Parameters'!$E$14</f>
        <v>0</v>
      </c>
      <c r="J1432" s="82">
        <f t="shared" si="572"/>
        <v>2.9622548171950012</v>
      </c>
      <c r="K1432" s="60">
        <f t="shared" si="573"/>
        <v>0.96147505943347544</v>
      </c>
      <c r="L1432" s="30">
        <f t="shared" si="574"/>
        <v>0.98499999999999999</v>
      </c>
      <c r="M1432" s="27">
        <f>J1432/'I Disease Parameters'!$E$12</f>
        <v>0.14811274085975007</v>
      </c>
      <c r="N1432" s="27">
        <f>K1432/'I Disease Parameters'!$E$13</f>
        <v>4.8073752971673774E-2</v>
      </c>
      <c r="O1432" s="27">
        <f>L1432/'I Disease Parameters'!$E$13</f>
        <v>4.9250000000000002E-2</v>
      </c>
      <c r="P1432" s="27">
        <f>(1-L1432)/'I Disease Parameters'!$E$13</f>
        <v>7.5000000000000067E-4</v>
      </c>
      <c r="Q1432" s="19" t="str">
        <f t="shared" si="553"/>
        <v/>
      </c>
      <c r="R1432" s="17" t="str">
        <f t="shared" si="554"/>
        <v/>
      </c>
      <c r="S1432" s="17" t="str">
        <f t="shared" si="555"/>
        <v/>
      </c>
      <c r="T1432" s="17" t="str">
        <f t="shared" si="556"/>
        <v/>
      </c>
      <c r="U1432" s="17" t="str">
        <f t="shared" si="557"/>
        <v/>
      </c>
      <c r="V1432" s="17" t="str">
        <f t="shared" si="558"/>
        <v/>
      </c>
      <c r="W1432" s="17" t="str">
        <f t="shared" si="559"/>
        <v/>
      </c>
      <c r="X1432" s="18" t="str">
        <f t="shared" si="550"/>
        <v/>
      </c>
      <c r="Y1432" s="17" t="str">
        <f t="shared" si="560"/>
        <v/>
      </c>
      <c r="Z1432" s="17" t="str">
        <f t="shared" si="561"/>
        <v/>
      </c>
      <c r="AA1432" s="17" t="str">
        <f t="shared" si="562"/>
        <v/>
      </c>
      <c r="AB1432" s="17" t="str">
        <f t="shared" si="563"/>
        <v/>
      </c>
      <c r="AC1432" s="17" t="str">
        <f t="shared" si="564"/>
        <v/>
      </c>
      <c r="AD1432" s="18" t="str">
        <f t="shared" si="565"/>
        <v/>
      </c>
      <c r="AE1432" s="19" t="str">
        <f>IF($B1432&gt;$C$1,"",p_2*$Q1431*($S1431/$W1431)+p_3*$Q1431*($T1431/$W1431))</f>
        <v/>
      </c>
      <c r="AF1432" s="17" t="str">
        <f>IF($B1432&gt;$C$1,"",p_4*$R1431)</f>
        <v/>
      </c>
      <c r="AG1432" s="17" t="str">
        <f>IF($B1432&gt;$C$1,"",p_5*$R1431)</f>
        <v/>
      </c>
      <c r="AH1432" s="18" t="str">
        <f t="shared" si="566"/>
        <v/>
      </c>
      <c r="AI1432" s="72"/>
      <c r="AJ1432" s="73"/>
      <c r="AK1432" s="73"/>
      <c r="AL1432" s="72"/>
      <c r="AM1432" s="73"/>
      <c r="AN1432" s="73">
        <f t="shared" si="567"/>
        <v>518</v>
      </c>
      <c r="AO1432" s="19" t="str">
        <f t="shared" ca="1" si="568"/>
        <v>-</v>
      </c>
      <c r="AP1432" s="17" t="str">
        <f t="shared" ca="1" si="569"/>
        <v>-</v>
      </c>
      <c r="AQ1432" s="17" t="str">
        <f t="shared" ca="1" si="570"/>
        <v>-</v>
      </c>
      <c r="AR1432" s="66" t="str">
        <f t="shared" ca="1" si="571"/>
        <v>-</v>
      </c>
    </row>
    <row r="1433" spans="1:44" s="1" customFormat="1" ht="12" x14ac:dyDescent="0.35">
      <c r="A1433" s="84"/>
      <c r="B1433" s="40" t="str">
        <f t="shared" si="551"/>
        <v/>
      </c>
      <c r="C1433" s="41" t="str">
        <f t="shared" si="552"/>
        <v/>
      </c>
      <c r="D1433" s="28">
        <f>'I Disease Parameters'!$E$6/(1000*365)</f>
        <v>2.4383561643835616E-5</v>
      </c>
      <c r="E1433" s="28">
        <f>'I Disease Parameters'!$E$7/(1000*365)</f>
        <v>1.3698630136986302E-5</v>
      </c>
      <c r="F1433" s="27">
        <f>(1-'I Disease Parameters'!$E$8)/'I Disease Parameters'!$E$10</f>
        <v>0.16200000000000001</v>
      </c>
      <c r="G1433" s="27">
        <f>'I Disease Parameters'!$E$8/'I Disease Parameters'!$E$11</f>
        <v>3.7999999999999999E-2</v>
      </c>
      <c r="H1433" s="27">
        <f>1/'I Disease Parameters'!$E$12</f>
        <v>0.05</v>
      </c>
      <c r="I1433" s="27">
        <f>'I Disease Parameters'!$E$9/'I Disease Parameters'!$E$14</f>
        <v>0</v>
      </c>
      <c r="J1433" s="82">
        <f t="shared" si="572"/>
        <v>2.9622548171950012</v>
      </c>
      <c r="K1433" s="60">
        <f t="shared" si="573"/>
        <v>0.96147505943347544</v>
      </c>
      <c r="L1433" s="30">
        <f t="shared" si="574"/>
        <v>0.98499999999999999</v>
      </c>
      <c r="M1433" s="27">
        <f>J1433/'I Disease Parameters'!$E$12</f>
        <v>0.14811274085975007</v>
      </c>
      <c r="N1433" s="27">
        <f>K1433/'I Disease Parameters'!$E$13</f>
        <v>4.8073752971673774E-2</v>
      </c>
      <c r="O1433" s="27">
        <f>L1433/'I Disease Parameters'!$E$13</f>
        <v>4.9250000000000002E-2</v>
      </c>
      <c r="P1433" s="27">
        <f>(1-L1433)/'I Disease Parameters'!$E$13</f>
        <v>7.5000000000000067E-4</v>
      </c>
      <c r="Q1433" s="19" t="str">
        <f t="shared" si="553"/>
        <v/>
      </c>
      <c r="R1433" s="17" t="str">
        <f t="shared" si="554"/>
        <v/>
      </c>
      <c r="S1433" s="17" t="str">
        <f t="shared" si="555"/>
        <v/>
      </c>
      <c r="T1433" s="17" t="str">
        <f t="shared" si="556"/>
        <v/>
      </c>
      <c r="U1433" s="17" t="str">
        <f t="shared" si="557"/>
        <v/>
      </c>
      <c r="V1433" s="17" t="str">
        <f t="shared" si="558"/>
        <v/>
      </c>
      <c r="W1433" s="17" t="str">
        <f t="shared" si="559"/>
        <v/>
      </c>
      <c r="X1433" s="18" t="str">
        <f t="shared" si="550"/>
        <v/>
      </c>
      <c r="Y1433" s="17" t="str">
        <f t="shared" si="560"/>
        <v/>
      </c>
      <c r="Z1433" s="17" t="str">
        <f t="shared" si="561"/>
        <v/>
      </c>
      <c r="AA1433" s="17" t="str">
        <f t="shared" si="562"/>
        <v/>
      </c>
      <c r="AB1433" s="17" t="str">
        <f t="shared" si="563"/>
        <v/>
      </c>
      <c r="AC1433" s="17" t="str">
        <f t="shared" si="564"/>
        <v/>
      </c>
      <c r="AD1433" s="18" t="str">
        <f t="shared" si="565"/>
        <v/>
      </c>
      <c r="AE1433" s="19" t="str">
        <f>IF($B1433&gt;$C$1,"",p_2*$Q1432*($S1432/$W1432)+p_3*$Q1432*($T1432/$W1432))</f>
        <v/>
      </c>
      <c r="AF1433" s="17" t="str">
        <f>IF($B1433&gt;$C$1,"",p_4*$R1432)</f>
        <v/>
      </c>
      <c r="AG1433" s="17" t="str">
        <f>IF($B1433&gt;$C$1,"",p_5*$R1432)</f>
        <v/>
      </c>
      <c r="AH1433" s="18" t="str">
        <f t="shared" si="566"/>
        <v/>
      </c>
      <c r="AI1433" s="72"/>
      <c r="AJ1433" s="73"/>
      <c r="AK1433" s="73"/>
      <c r="AL1433" s="72"/>
      <c r="AM1433" s="73"/>
      <c r="AN1433" s="73">
        <f t="shared" si="567"/>
        <v>518</v>
      </c>
      <c r="AO1433" s="19" t="str">
        <f t="shared" ca="1" si="568"/>
        <v>-</v>
      </c>
      <c r="AP1433" s="17" t="str">
        <f t="shared" ca="1" si="569"/>
        <v>-</v>
      </c>
      <c r="AQ1433" s="17" t="str">
        <f t="shared" ca="1" si="570"/>
        <v>-</v>
      </c>
      <c r="AR1433" s="66" t="str">
        <f t="shared" ca="1" si="571"/>
        <v>-</v>
      </c>
    </row>
    <row r="1434" spans="1:44" s="1" customFormat="1" ht="12" x14ac:dyDescent="0.35">
      <c r="A1434" s="84"/>
      <c r="B1434" s="40" t="str">
        <f t="shared" si="551"/>
        <v/>
      </c>
      <c r="C1434" s="41" t="str">
        <f t="shared" si="552"/>
        <v/>
      </c>
      <c r="D1434" s="28">
        <f>'I Disease Parameters'!$E$6/(1000*365)</f>
        <v>2.4383561643835616E-5</v>
      </c>
      <c r="E1434" s="28">
        <f>'I Disease Parameters'!$E$7/(1000*365)</f>
        <v>1.3698630136986302E-5</v>
      </c>
      <c r="F1434" s="27">
        <f>(1-'I Disease Parameters'!$E$8)/'I Disease Parameters'!$E$10</f>
        <v>0.16200000000000001</v>
      </c>
      <c r="G1434" s="27">
        <f>'I Disease Parameters'!$E$8/'I Disease Parameters'!$E$11</f>
        <v>3.7999999999999999E-2</v>
      </c>
      <c r="H1434" s="27">
        <f>1/'I Disease Parameters'!$E$12</f>
        <v>0.05</v>
      </c>
      <c r="I1434" s="27">
        <f>'I Disease Parameters'!$E$9/'I Disease Parameters'!$E$14</f>
        <v>0</v>
      </c>
      <c r="J1434" s="82">
        <f t="shared" si="572"/>
        <v>2.9622548171950012</v>
      </c>
      <c r="K1434" s="60">
        <f t="shared" si="573"/>
        <v>0.96147505943347544</v>
      </c>
      <c r="L1434" s="30">
        <f t="shared" si="574"/>
        <v>0.98499999999999999</v>
      </c>
      <c r="M1434" s="27">
        <f>J1434/'I Disease Parameters'!$E$12</f>
        <v>0.14811274085975007</v>
      </c>
      <c r="N1434" s="27">
        <f>K1434/'I Disease Parameters'!$E$13</f>
        <v>4.8073752971673774E-2</v>
      </c>
      <c r="O1434" s="27">
        <f>L1434/'I Disease Parameters'!$E$13</f>
        <v>4.9250000000000002E-2</v>
      </c>
      <c r="P1434" s="27">
        <f>(1-L1434)/'I Disease Parameters'!$E$13</f>
        <v>7.5000000000000067E-4</v>
      </c>
      <c r="Q1434" s="19" t="str">
        <f t="shared" si="553"/>
        <v/>
      </c>
      <c r="R1434" s="17" t="str">
        <f t="shared" si="554"/>
        <v/>
      </c>
      <c r="S1434" s="17" t="str">
        <f t="shared" si="555"/>
        <v/>
      </c>
      <c r="T1434" s="17" t="str">
        <f t="shared" si="556"/>
        <v/>
      </c>
      <c r="U1434" s="17" t="str">
        <f t="shared" si="557"/>
        <v/>
      </c>
      <c r="V1434" s="17" t="str">
        <f t="shared" si="558"/>
        <v/>
      </c>
      <c r="W1434" s="17" t="str">
        <f t="shared" si="559"/>
        <v/>
      </c>
      <c r="X1434" s="18" t="str">
        <f t="shared" si="550"/>
        <v/>
      </c>
      <c r="Y1434" s="17" t="str">
        <f t="shared" si="560"/>
        <v/>
      </c>
      <c r="Z1434" s="17" t="str">
        <f t="shared" si="561"/>
        <v/>
      </c>
      <c r="AA1434" s="17" t="str">
        <f t="shared" si="562"/>
        <v/>
      </c>
      <c r="AB1434" s="17" t="str">
        <f t="shared" si="563"/>
        <v/>
      </c>
      <c r="AC1434" s="17" t="str">
        <f t="shared" si="564"/>
        <v/>
      </c>
      <c r="AD1434" s="18" t="str">
        <f t="shared" si="565"/>
        <v/>
      </c>
      <c r="AE1434" s="19" t="str">
        <f>IF($B1434&gt;$C$1,"",p_2*$Q1433*($S1433/$W1433)+p_3*$Q1433*($T1433/$W1433))</f>
        <v/>
      </c>
      <c r="AF1434" s="17" t="str">
        <f>IF($B1434&gt;$C$1,"",p_4*$R1433)</f>
        <v/>
      </c>
      <c r="AG1434" s="17" t="str">
        <f>IF($B1434&gt;$C$1,"",p_5*$R1433)</f>
        <v/>
      </c>
      <c r="AH1434" s="18" t="str">
        <f t="shared" si="566"/>
        <v/>
      </c>
      <c r="AI1434" s="72"/>
      <c r="AJ1434" s="73"/>
      <c r="AK1434" s="73"/>
      <c r="AL1434" s="72"/>
      <c r="AM1434" s="73"/>
      <c r="AN1434" s="73">
        <f t="shared" si="567"/>
        <v>518</v>
      </c>
      <c r="AO1434" s="19" t="str">
        <f t="shared" ca="1" si="568"/>
        <v>-</v>
      </c>
      <c r="AP1434" s="17" t="str">
        <f t="shared" ca="1" si="569"/>
        <v>-</v>
      </c>
      <c r="AQ1434" s="17" t="str">
        <f t="shared" ca="1" si="570"/>
        <v>-</v>
      </c>
      <c r="AR1434" s="66" t="str">
        <f t="shared" ca="1" si="571"/>
        <v>-</v>
      </c>
    </row>
    <row r="1435" spans="1:44" s="1" customFormat="1" ht="12" x14ac:dyDescent="0.35">
      <c r="A1435" s="84"/>
      <c r="B1435" s="40" t="str">
        <f t="shared" si="551"/>
        <v/>
      </c>
      <c r="C1435" s="41" t="str">
        <f t="shared" si="552"/>
        <v/>
      </c>
      <c r="D1435" s="28">
        <f>'I Disease Parameters'!$E$6/(1000*365)</f>
        <v>2.4383561643835616E-5</v>
      </c>
      <c r="E1435" s="28">
        <f>'I Disease Parameters'!$E$7/(1000*365)</f>
        <v>1.3698630136986302E-5</v>
      </c>
      <c r="F1435" s="27">
        <f>(1-'I Disease Parameters'!$E$8)/'I Disease Parameters'!$E$10</f>
        <v>0.16200000000000001</v>
      </c>
      <c r="G1435" s="27">
        <f>'I Disease Parameters'!$E$8/'I Disease Parameters'!$E$11</f>
        <v>3.7999999999999999E-2</v>
      </c>
      <c r="H1435" s="27">
        <f>1/'I Disease Parameters'!$E$12</f>
        <v>0.05</v>
      </c>
      <c r="I1435" s="27">
        <f>'I Disease Parameters'!$E$9/'I Disease Parameters'!$E$14</f>
        <v>0</v>
      </c>
      <c r="J1435" s="82">
        <f t="shared" si="572"/>
        <v>2.9622548171950012</v>
      </c>
      <c r="K1435" s="60">
        <f t="shared" si="573"/>
        <v>0.96147505943347544</v>
      </c>
      <c r="L1435" s="30">
        <f t="shared" si="574"/>
        <v>0.98499999999999999</v>
      </c>
      <c r="M1435" s="27">
        <f>J1435/'I Disease Parameters'!$E$12</f>
        <v>0.14811274085975007</v>
      </c>
      <c r="N1435" s="27">
        <f>K1435/'I Disease Parameters'!$E$13</f>
        <v>4.8073752971673774E-2</v>
      </c>
      <c r="O1435" s="27">
        <f>L1435/'I Disease Parameters'!$E$13</f>
        <v>4.9250000000000002E-2</v>
      </c>
      <c r="P1435" s="27">
        <f>(1-L1435)/'I Disease Parameters'!$E$13</f>
        <v>7.5000000000000067E-4</v>
      </c>
      <c r="Q1435" s="19" t="str">
        <f t="shared" si="553"/>
        <v/>
      </c>
      <c r="R1435" s="17" t="str">
        <f t="shared" si="554"/>
        <v/>
      </c>
      <c r="S1435" s="17" t="str">
        <f t="shared" si="555"/>
        <v/>
      </c>
      <c r="T1435" s="17" t="str">
        <f t="shared" si="556"/>
        <v/>
      </c>
      <c r="U1435" s="17" t="str">
        <f t="shared" si="557"/>
        <v/>
      </c>
      <c r="V1435" s="17" t="str">
        <f t="shared" si="558"/>
        <v/>
      </c>
      <c r="W1435" s="17" t="str">
        <f t="shared" si="559"/>
        <v/>
      </c>
      <c r="X1435" s="18" t="str">
        <f t="shared" si="550"/>
        <v/>
      </c>
      <c r="Y1435" s="17" t="str">
        <f t="shared" si="560"/>
        <v/>
      </c>
      <c r="Z1435" s="17" t="str">
        <f t="shared" si="561"/>
        <v/>
      </c>
      <c r="AA1435" s="17" t="str">
        <f t="shared" si="562"/>
        <v/>
      </c>
      <c r="AB1435" s="17" t="str">
        <f t="shared" si="563"/>
        <v/>
      </c>
      <c r="AC1435" s="17" t="str">
        <f t="shared" si="564"/>
        <v/>
      </c>
      <c r="AD1435" s="18" t="str">
        <f t="shared" si="565"/>
        <v/>
      </c>
      <c r="AE1435" s="19" t="str">
        <f>IF($B1435&gt;$C$1,"",p_2*$Q1434*($S1434/$W1434)+p_3*$Q1434*($T1434/$W1434))</f>
        <v/>
      </c>
      <c r="AF1435" s="17" t="str">
        <f>IF($B1435&gt;$C$1,"",p_4*$R1434)</f>
        <v/>
      </c>
      <c r="AG1435" s="17" t="str">
        <f>IF($B1435&gt;$C$1,"",p_5*$R1434)</f>
        <v/>
      </c>
      <c r="AH1435" s="18" t="str">
        <f t="shared" si="566"/>
        <v/>
      </c>
      <c r="AI1435" s="72"/>
      <c r="AJ1435" s="73"/>
      <c r="AK1435" s="73"/>
      <c r="AL1435" s="72"/>
      <c r="AM1435" s="73"/>
      <c r="AN1435" s="73">
        <f t="shared" si="567"/>
        <v>518</v>
      </c>
      <c r="AO1435" s="19" t="str">
        <f t="shared" ca="1" si="568"/>
        <v>-</v>
      </c>
      <c r="AP1435" s="17" t="str">
        <f t="shared" ca="1" si="569"/>
        <v>-</v>
      </c>
      <c r="AQ1435" s="17" t="str">
        <f t="shared" ca="1" si="570"/>
        <v>-</v>
      </c>
      <c r="AR1435" s="66" t="str">
        <f t="shared" ca="1" si="571"/>
        <v>-</v>
      </c>
    </row>
    <row r="1436" spans="1:44" s="1" customFormat="1" ht="12" x14ac:dyDescent="0.35">
      <c r="A1436" s="84"/>
      <c r="B1436" s="40" t="str">
        <f t="shared" si="551"/>
        <v/>
      </c>
      <c r="C1436" s="41" t="str">
        <f t="shared" si="552"/>
        <v/>
      </c>
      <c r="D1436" s="28">
        <f>'I Disease Parameters'!$E$6/(1000*365)</f>
        <v>2.4383561643835616E-5</v>
      </c>
      <c r="E1436" s="28">
        <f>'I Disease Parameters'!$E$7/(1000*365)</f>
        <v>1.3698630136986302E-5</v>
      </c>
      <c r="F1436" s="27">
        <f>(1-'I Disease Parameters'!$E$8)/'I Disease Parameters'!$E$10</f>
        <v>0.16200000000000001</v>
      </c>
      <c r="G1436" s="27">
        <f>'I Disease Parameters'!$E$8/'I Disease Parameters'!$E$11</f>
        <v>3.7999999999999999E-2</v>
      </c>
      <c r="H1436" s="27">
        <f>1/'I Disease Parameters'!$E$12</f>
        <v>0.05</v>
      </c>
      <c r="I1436" s="27">
        <f>'I Disease Parameters'!$E$9/'I Disease Parameters'!$E$14</f>
        <v>0</v>
      </c>
      <c r="J1436" s="82">
        <f t="shared" si="572"/>
        <v>2.9622548171950012</v>
      </c>
      <c r="K1436" s="60">
        <f t="shared" si="573"/>
        <v>0.96147505943347544</v>
      </c>
      <c r="L1436" s="30">
        <f t="shared" si="574"/>
        <v>0.98499999999999999</v>
      </c>
      <c r="M1436" s="27">
        <f>J1436/'I Disease Parameters'!$E$12</f>
        <v>0.14811274085975007</v>
      </c>
      <c r="N1436" s="27">
        <f>K1436/'I Disease Parameters'!$E$13</f>
        <v>4.8073752971673774E-2</v>
      </c>
      <c r="O1436" s="27">
        <f>L1436/'I Disease Parameters'!$E$13</f>
        <v>4.9250000000000002E-2</v>
      </c>
      <c r="P1436" s="27">
        <f>(1-L1436)/'I Disease Parameters'!$E$13</f>
        <v>7.5000000000000067E-4</v>
      </c>
      <c r="Q1436" s="19" t="str">
        <f t="shared" si="553"/>
        <v/>
      </c>
      <c r="R1436" s="17" t="str">
        <f t="shared" si="554"/>
        <v/>
      </c>
      <c r="S1436" s="17" t="str">
        <f t="shared" si="555"/>
        <v/>
      </c>
      <c r="T1436" s="17" t="str">
        <f t="shared" si="556"/>
        <v/>
      </c>
      <c r="U1436" s="17" t="str">
        <f t="shared" si="557"/>
        <v/>
      </c>
      <c r="V1436" s="17" t="str">
        <f t="shared" si="558"/>
        <v/>
      </c>
      <c r="W1436" s="17" t="str">
        <f t="shared" si="559"/>
        <v/>
      </c>
      <c r="X1436" s="18" t="str">
        <f t="shared" si="550"/>
        <v/>
      </c>
      <c r="Y1436" s="17" t="str">
        <f t="shared" si="560"/>
        <v/>
      </c>
      <c r="Z1436" s="17" t="str">
        <f t="shared" si="561"/>
        <v/>
      </c>
      <c r="AA1436" s="17" t="str">
        <f t="shared" si="562"/>
        <v/>
      </c>
      <c r="AB1436" s="17" t="str">
        <f t="shared" si="563"/>
        <v/>
      </c>
      <c r="AC1436" s="17" t="str">
        <f t="shared" si="564"/>
        <v/>
      </c>
      <c r="AD1436" s="18" t="str">
        <f t="shared" si="565"/>
        <v/>
      </c>
      <c r="AE1436" s="19" t="str">
        <f>IF($B1436&gt;$C$1,"",p_2*$Q1435*($S1435/$W1435)+p_3*$Q1435*($T1435/$W1435))</f>
        <v/>
      </c>
      <c r="AF1436" s="17" t="str">
        <f>IF($B1436&gt;$C$1,"",p_4*$R1435)</f>
        <v/>
      </c>
      <c r="AG1436" s="17" t="str">
        <f>IF($B1436&gt;$C$1,"",p_5*$R1435)</f>
        <v/>
      </c>
      <c r="AH1436" s="18" t="str">
        <f t="shared" si="566"/>
        <v/>
      </c>
      <c r="AI1436" s="72"/>
      <c r="AJ1436" s="73"/>
      <c r="AK1436" s="73"/>
      <c r="AL1436" s="72"/>
      <c r="AM1436" s="73"/>
      <c r="AN1436" s="73">
        <f t="shared" si="567"/>
        <v>518</v>
      </c>
      <c r="AO1436" s="19" t="str">
        <f t="shared" ca="1" si="568"/>
        <v>-</v>
      </c>
      <c r="AP1436" s="17" t="str">
        <f t="shared" ca="1" si="569"/>
        <v>-</v>
      </c>
      <c r="AQ1436" s="17" t="str">
        <f t="shared" ca="1" si="570"/>
        <v>-</v>
      </c>
      <c r="AR1436" s="66" t="str">
        <f t="shared" ca="1" si="571"/>
        <v>-</v>
      </c>
    </row>
    <row r="1437" spans="1:44" s="1" customFormat="1" ht="12" x14ac:dyDescent="0.35">
      <c r="A1437" s="84"/>
      <c r="B1437" s="40" t="str">
        <f t="shared" si="551"/>
        <v/>
      </c>
      <c r="C1437" s="41" t="str">
        <f t="shared" si="552"/>
        <v/>
      </c>
      <c r="D1437" s="28">
        <f>'I Disease Parameters'!$E$6/(1000*365)</f>
        <v>2.4383561643835616E-5</v>
      </c>
      <c r="E1437" s="28">
        <f>'I Disease Parameters'!$E$7/(1000*365)</f>
        <v>1.3698630136986302E-5</v>
      </c>
      <c r="F1437" s="27">
        <f>(1-'I Disease Parameters'!$E$8)/'I Disease Parameters'!$E$10</f>
        <v>0.16200000000000001</v>
      </c>
      <c r="G1437" s="27">
        <f>'I Disease Parameters'!$E$8/'I Disease Parameters'!$E$11</f>
        <v>3.7999999999999999E-2</v>
      </c>
      <c r="H1437" s="27">
        <f>1/'I Disease Parameters'!$E$12</f>
        <v>0.05</v>
      </c>
      <c r="I1437" s="27">
        <f>'I Disease Parameters'!$E$9/'I Disease Parameters'!$E$14</f>
        <v>0</v>
      </c>
      <c r="J1437" s="82">
        <f t="shared" si="572"/>
        <v>2.9622548171950012</v>
      </c>
      <c r="K1437" s="60">
        <f t="shared" si="573"/>
        <v>0.96147505943347544</v>
      </c>
      <c r="L1437" s="30">
        <f t="shared" si="574"/>
        <v>0.98499999999999999</v>
      </c>
      <c r="M1437" s="27">
        <f>J1437/'I Disease Parameters'!$E$12</f>
        <v>0.14811274085975007</v>
      </c>
      <c r="N1437" s="27">
        <f>K1437/'I Disease Parameters'!$E$13</f>
        <v>4.8073752971673774E-2</v>
      </c>
      <c r="O1437" s="27">
        <f>L1437/'I Disease Parameters'!$E$13</f>
        <v>4.9250000000000002E-2</v>
      </c>
      <c r="P1437" s="27">
        <f>(1-L1437)/'I Disease Parameters'!$E$13</f>
        <v>7.5000000000000067E-4</v>
      </c>
      <c r="Q1437" s="19" t="str">
        <f t="shared" si="553"/>
        <v/>
      </c>
      <c r="R1437" s="17" t="str">
        <f t="shared" si="554"/>
        <v/>
      </c>
      <c r="S1437" s="17" t="str">
        <f t="shared" si="555"/>
        <v/>
      </c>
      <c r="T1437" s="17" t="str">
        <f t="shared" si="556"/>
        <v/>
      </c>
      <c r="U1437" s="17" t="str">
        <f t="shared" si="557"/>
        <v/>
      </c>
      <c r="V1437" s="17" t="str">
        <f t="shared" si="558"/>
        <v/>
      </c>
      <c r="W1437" s="17" t="str">
        <f t="shared" si="559"/>
        <v/>
      </c>
      <c r="X1437" s="18" t="str">
        <f t="shared" si="550"/>
        <v/>
      </c>
      <c r="Y1437" s="17" t="str">
        <f t="shared" si="560"/>
        <v/>
      </c>
      <c r="Z1437" s="17" t="str">
        <f t="shared" si="561"/>
        <v/>
      </c>
      <c r="AA1437" s="17" t="str">
        <f t="shared" si="562"/>
        <v/>
      </c>
      <c r="AB1437" s="17" t="str">
        <f t="shared" si="563"/>
        <v/>
      </c>
      <c r="AC1437" s="17" t="str">
        <f t="shared" si="564"/>
        <v/>
      </c>
      <c r="AD1437" s="18" t="str">
        <f t="shared" si="565"/>
        <v/>
      </c>
      <c r="AE1437" s="19" t="str">
        <f>IF($B1437&gt;$C$1,"",p_2*$Q1436*($S1436/$W1436)+p_3*$Q1436*($T1436/$W1436))</f>
        <v/>
      </c>
      <c r="AF1437" s="17" t="str">
        <f>IF($B1437&gt;$C$1,"",p_4*$R1436)</f>
        <v/>
      </c>
      <c r="AG1437" s="17" t="str">
        <f>IF($B1437&gt;$C$1,"",p_5*$R1436)</f>
        <v/>
      </c>
      <c r="AH1437" s="18" t="str">
        <f t="shared" si="566"/>
        <v/>
      </c>
      <c r="AI1437" s="72"/>
      <c r="AJ1437" s="73"/>
      <c r="AK1437" s="73"/>
      <c r="AL1437" s="72"/>
      <c r="AM1437" s="73"/>
      <c r="AN1437" s="73">
        <f t="shared" si="567"/>
        <v>518</v>
      </c>
      <c r="AO1437" s="19" t="str">
        <f t="shared" ca="1" si="568"/>
        <v>-</v>
      </c>
      <c r="AP1437" s="17" t="str">
        <f t="shared" ca="1" si="569"/>
        <v>-</v>
      </c>
      <c r="AQ1437" s="17" t="str">
        <f t="shared" ca="1" si="570"/>
        <v>-</v>
      </c>
      <c r="AR1437" s="66" t="str">
        <f t="shared" ca="1" si="571"/>
        <v>-</v>
      </c>
    </row>
    <row r="1438" spans="1:44" s="1" customFormat="1" ht="12" x14ac:dyDescent="0.35">
      <c r="A1438" s="84"/>
      <c r="B1438" s="40" t="str">
        <f t="shared" si="551"/>
        <v/>
      </c>
      <c r="C1438" s="41" t="str">
        <f t="shared" si="552"/>
        <v/>
      </c>
      <c r="D1438" s="28">
        <f>'I Disease Parameters'!$E$6/(1000*365)</f>
        <v>2.4383561643835616E-5</v>
      </c>
      <c r="E1438" s="28">
        <f>'I Disease Parameters'!$E$7/(1000*365)</f>
        <v>1.3698630136986302E-5</v>
      </c>
      <c r="F1438" s="27">
        <f>(1-'I Disease Parameters'!$E$8)/'I Disease Parameters'!$E$10</f>
        <v>0.16200000000000001</v>
      </c>
      <c r="G1438" s="27">
        <f>'I Disease Parameters'!$E$8/'I Disease Parameters'!$E$11</f>
        <v>3.7999999999999999E-2</v>
      </c>
      <c r="H1438" s="27">
        <f>1/'I Disease Parameters'!$E$12</f>
        <v>0.05</v>
      </c>
      <c r="I1438" s="27">
        <f>'I Disease Parameters'!$E$9/'I Disease Parameters'!$E$14</f>
        <v>0</v>
      </c>
      <c r="J1438" s="82">
        <f t="shared" si="572"/>
        <v>2.9622548171950012</v>
      </c>
      <c r="K1438" s="60">
        <f t="shared" si="573"/>
        <v>0.96147505943347544</v>
      </c>
      <c r="L1438" s="30">
        <f t="shared" si="574"/>
        <v>0.98499999999999999</v>
      </c>
      <c r="M1438" s="27">
        <f>J1438/'I Disease Parameters'!$E$12</f>
        <v>0.14811274085975007</v>
      </c>
      <c r="N1438" s="27">
        <f>K1438/'I Disease Parameters'!$E$13</f>
        <v>4.8073752971673774E-2</v>
      </c>
      <c r="O1438" s="27">
        <f>L1438/'I Disease Parameters'!$E$13</f>
        <v>4.9250000000000002E-2</v>
      </c>
      <c r="P1438" s="27">
        <f>(1-L1438)/'I Disease Parameters'!$E$13</f>
        <v>7.5000000000000067E-4</v>
      </c>
      <c r="Q1438" s="19" t="str">
        <f t="shared" si="553"/>
        <v/>
      </c>
      <c r="R1438" s="17" t="str">
        <f t="shared" si="554"/>
        <v/>
      </c>
      <c r="S1438" s="17" t="str">
        <f t="shared" si="555"/>
        <v/>
      </c>
      <c r="T1438" s="17" t="str">
        <f t="shared" si="556"/>
        <v/>
      </c>
      <c r="U1438" s="17" t="str">
        <f t="shared" si="557"/>
        <v/>
      </c>
      <c r="V1438" s="17" t="str">
        <f t="shared" si="558"/>
        <v/>
      </c>
      <c r="W1438" s="17" t="str">
        <f t="shared" si="559"/>
        <v/>
      </c>
      <c r="X1438" s="18" t="str">
        <f t="shared" si="550"/>
        <v/>
      </c>
      <c r="Y1438" s="17" t="str">
        <f t="shared" si="560"/>
        <v/>
      </c>
      <c r="Z1438" s="17" t="str">
        <f t="shared" si="561"/>
        <v/>
      </c>
      <c r="AA1438" s="17" t="str">
        <f t="shared" si="562"/>
        <v/>
      </c>
      <c r="AB1438" s="17" t="str">
        <f t="shared" si="563"/>
        <v/>
      </c>
      <c r="AC1438" s="17" t="str">
        <f t="shared" si="564"/>
        <v/>
      </c>
      <c r="AD1438" s="18" t="str">
        <f t="shared" si="565"/>
        <v/>
      </c>
      <c r="AE1438" s="19" t="str">
        <f>IF($B1438&gt;$C$1,"",p_2*$Q1437*($S1437/$W1437)+p_3*$Q1437*($T1437/$W1437))</f>
        <v/>
      </c>
      <c r="AF1438" s="17" t="str">
        <f>IF($B1438&gt;$C$1,"",p_4*$R1437)</f>
        <v/>
      </c>
      <c r="AG1438" s="17" t="str">
        <f>IF($B1438&gt;$C$1,"",p_5*$R1437)</f>
        <v/>
      </c>
      <c r="AH1438" s="18" t="str">
        <f t="shared" si="566"/>
        <v/>
      </c>
      <c r="AI1438" s="72"/>
      <c r="AJ1438" s="73"/>
      <c r="AK1438" s="73"/>
      <c r="AL1438" s="72"/>
      <c r="AM1438" s="73"/>
      <c r="AN1438" s="73">
        <f t="shared" si="567"/>
        <v>518</v>
      </c>
      <c r="AO1438" s="19" t="str">
        <f t="shared" ca="1" si="568"/>
        <v>-</v>
      </c>
      <c r="AP1438" s="17" t="str">
        <f t="shared" ca="1" si="569"/>
        <v>-</v>
      </c>
      <c r="AQ1438" s="17" t="str">
        <f t="shared" ca="1" si="570"/>
        <v>-</v>
      </c>
      <c r="AR1438" s="66" t="str">
        <f t="shared" ca="1" si="571"/>
        <v>-</v>
      </c>
    </row>
    <row r="1439" spans="1:44" s="1" customFormat="1" ht="12" x14ac:dyDescent="0.35">
      <c r="A1439" s="84"/>
      <c r="B1439" s="40" t="str">
        <f t="shared" si="551"/>
        <v/>
      </c>
      <c r="C1439" s="41" t="str">
        <f t="shared" si="552"/>
        <v/>
      </c>
      <c r="D1439" s="28">
        <f>'I Disease Parameters'!$E$6/(1000*365)</f>
        <v>2.4383561643835616E-5</v>
      </c>
      <c r="E1439" s="28">
        <f>'I Disease Parameters'!$E$7/(1000*365)</f>
        <v>1.3698630136986302E-5</v>
      </c>
      <c r="F1439" s="27">
        <f>(1-'I Disease Parameters'!$E$8)/'I Disease Parameters'!$E$10</f>
        <v>0.16200000000000001</v>
      </c>
      <c r="G1439" s="27">
        <f>'I Disease Parameters'!$E$8/'I Disease Parameters'!$E$11</f>
        <v>3.7999999999999999E-2</v>
      </c>
      <c r="H1439" s="27">
        <f>1/'I Disease Parameters'!$E$12</f>
        <v>0.05</v>
      </c>
      <c r="I1439" s="27">
        <f>'I Disease Parameters'!$E$9/'I Disease Parameters'!$E$14</f>
        <v>0</v>
      </c>
      <c r="J1439" s="82">
        <f t="shared" si="572"/>
        <v>2.9622548171950012</v>
      </c>
      <c r="K1439" s="60">
        <f t="shared" si="573"/>
        <v>0.96147505943347544</v>
      </c>
      <c r="L1439" s="30">
        <f t="shared" si="574"/>
        <v>0.98499999999999999</v>
      </c>
      <c r="M1439" s="27">
        <f>J1439/'I Disease Parameters'!$E$12</f>
        <v>0.14811274085975007</v>
      </c>
      <c r="N1439" s="27">
        <f>K1439/'I Disease Parameters'!$E$13</f>
        <v>4.8073752971673774E-2</v>
      </c>
      <c r="O1439" s="27">
        <f>L1439/'I Disease Parameters'!$E$13</f>
        <v>4.9250000000000002E-2</v>
      </c>
      <c r="P1439" s="27">
        <f>(1-L1439)/'I Disease Parameters'!$E$13</f>
        <v>7.5000000000000067E-4</v>
      </c>
      <c r="Q1439" s="19" t="str">
        <f t="shared" si="553"/>
        <v/>
      </c>
      <c r="R1439" s="17" t="str">
        <f t="shared" si="554"/>
        <v/>
      </c>
      <c r="S1439" s="17" t="str">
        <f t="shared" si="555"/>
        <v/>
      </c>
      <c r="T1439" s="17" t="str">
        <f t="shared" si="556"/>
        <v/>
      </c>
      <c r="U1439" s="17" t="str">
        <f t="shared" si="557"/>
        <v/>
      </c>
      <c r="V1439" s="17" t="str">
        <f t="shared" si="558"/>
        <v/>
      </c>
      <c r="W1439" s="17" t="str">
        <f t="shared" si="559"/>
        <v/>
      </c>
      <c r="X1439" s="18" t="str">
        <f t="shared" si="550"/>
        <v/>
      </c>
      <c r="Y1439" s="17" t="str">
        <f t="shared" si="560"/>
        <v/>
      </c>
      <c r="Z1439" s="17" t="str">
        <f t="shared" si="561"/>
        <v/>
      </c>
      <c r="AA1439" s="17" t="str">
        <f t="shared" si="562"/>
        <v/>
      </c>
      <c r="AB1439" s="17" t="str">
        <f t="shared" si="563"/>
        <v/>
      </c>
      <c r="AC1439" s="17" t="str">
        <f t="shared" si="564"/>
        <v/>
      </c>
      <c r="AD1439" s="18" t="str">
        <f t="shared" si="565"/>
        <v/>
      </c>
      <c r="AE1439" s="19" t="str">
        <f>IF($B1439&gt;$C$1,"",p_2*$Q1438*($S1438/$W1438)+p_3*$Q1438*($T1438/$W1438))</f>
        <v/>
      </c>
      <c r="AF1439" s="17" t="str">
        <f>IF($B1439&gt;$C$1,"",p_4*$R1438)</f>
        <v/>
      </c>
      <c r="AG1439" s="17" t="str">
        <f>IF($B1439&gt;$C$1,"",p_5*$R1438)</f>
        <v/>
      </c>
      <c r="AH1439" s="18" t="str">
        <f t="shared" si="566"/>
        <v/>
      </c>
      <c r="AI1439" s="72"/>
      <c r="AJ1439" s="73"/>
      <c r="AK1439" s="73"/>
      <c r="AL1439" s="72"/>
      <c r="AM1439" s="73"/>
      <c r="AN1439" s="73">
        <f t="shared" si="567"/>
        <v>518</v>
      </c>
      <c r="AO1439" s="19" t="str">
        <f t="shared" ca="1" si="568"/>
        <v>-</v>
      </c>
      <c r="AP1439" s="17" t="str">
        <f t="shared" ca="1" si="569"/>
        <v>-</v>
      </c>
      <c r="AQ1439" s="17" t="str">
        <f t="shared" ca="1" si="570"/>
        <v>-</v>
      </c>
      <c r="AR1439" s="66" t="str">
        <f t="shared" ca="1" si="571"/>
        <v>-</v>
      </c>
    </row>
    <row r="1440" spans="1:44" s="1" customFormat="1" ht="12" x14ac:dyDescent="0.35">
      <c r="A1440" s="84"/>
      <c r="B1440" s="40" t="str">
        <f t="shared" si="551"/>
        <v/>
      </c>
      <c r="C1440" s="41" t="str">
        <f t="shared" si="552"/>
        <v/>
      </c>
      <c r="D1440" s="28">
        <f>'I Disease Parameters'!$E$6/(1000*365)</f>
        <v>2.4383561643835616E-5</v>
      </c>
      <c r="E1440" s="28">
        <f>'I Disease Parameters'!$E$7/(1000*365)</f>
        <v>1.3698630136986302E-5</v>
      </c>
      <c r="F1440" s="27">
        <f>(1-'I Disease Parameters'!$E$8)/'I Disease Parameters'!$E$10</f>
        <v>0.16200000000000001</v>
      </c>
      <c r="G1440" s="27">
        <f>'I Disease Parameters'!$E$8/'I Disease Parameters'!$E$11</f>
        <v>3.7999999999999999E-2</v>
      </c>
      <c r="H1440" s="27">
        <f>1/'I Disease Parameters'!$E$12</f>
        <v>0.05</v>
      </c>
      <c r="I1440" s="27">
        <f>'I Disease Parameters'!$E$9/'I Disease Parameters'!$E$14</f>
        <v>0</v>
      </c>
      <c r="J1440" s="82">
        <f t="shared" si="572"/>
        <v>2.9622548171950012</v>
      </c>
      <c r="K1440" s="60">
        <f t="shared" si="573"/>
        <v>0.96147505943347544</v>
      </c>
      <c r="L1440" s="30">
        <f t="shared" si="574"/>
        <v>0.98499999999999999</v>
      </c>
      <c r="M1440" s="27">
        <f>J1440/'I Disease Parameters'!$E$12</f>
        <v>0.14811274085975007</v>
      </c>
      <c r="N1440" s="27">
        <f>K1440/'I Disease Parameters'!$E$13</f>
        <v>4.8073752971673774E-2</v>
      </c>
      <c r="O1440" s="27">
        <f>L1440/'I Disease Parameters'!$E$13</f>
        <v>4.9250000000000002E-2</v>
      </c>
      <c r="P1440" s="27">
        <f>(1-L1440)/'I Disease Parameters'!$E$13</f>
        <v>7.5000000000000067E-4</v>
      </c>
      <c r="Q1440" s="19" t="str">
        <f t="shared" si="553"/>
        <v/>
      </c>
      <c r="R1440" s="17" t="str">
        <f t="shared" si="554"/>
        <v/>
      </c>
      <c r="S1440" s="17" t="str">
        <f t="shared" si="555"/>
        <v/>
      </c>
      <c r="T1440" s="17" t="str">
        <f t="shared" si="556"/>
        <v/>
      </c>
      <c r="U1440" s="17" t="str">
        <f t="shared" si="557"/>
        <v/>
      </c>
      <c r="V1440" s="17" t="str">
        <f t="shared" si="558"/>
        <v/>
      </c>
      <c r="W1440" s="17" t="str">
        <f t="shared" si="559"/>
        <v/>
      </c>
      <c r="X1440" s="18" t="str">
        <f t="shared" si="550"/>
        <v/>
      </c>
      <c r="Y1440" s="17" t="str">
        <f t="shared" si="560"/>
        <v/>
      </c>
      <c r="Z1440" s="17" t="str">
        <f t="shared" si="561"/>
        <v/>
      </c>
      <c r="AA1440" s="17" t="str">
        <f t="shared" si="562"/>
        <v/>
      </c>
      <c r="AB1440" s="17" t="str">
        <f t="shared" si="563"/>
        <v/>
      </c>
      <c r="AC1440" s="17" t="str">
        <f t="shared" si="564"/>
        <v/>
      </c>
      <c r="AD1440" s="18" t="str">
        <f t="shared" si="565"/>
        <v/>
      </c>
      <c r="AE1440" s="19" t="str">
        <f>IF($B1440&gt;$C$1,"",p_2*$Q1439*($S1439/$W1439)+p_3*$Q1439*($T1439/$W1439))</f>
        <v/>
      </c>
      <c r="AF1440" s="17" t="str">
        <f>IF($B1440&gt;$C$1,"",p_4*$R1439)</f>
        <v/>
      </c>
      <c r="AG1440" s="17" t="str">
        <f>IF($B1440&gt;$C$1,"",p_5*$R1439)</f>
        <v/>
      </c>
      <c r="AH1440" s="18" t="str">
        <f t="shared" si="566"/>
        <v/>
      </c>
      <c r="AI1440" s="72"/>
      <c r="AJ1440" s="73"/>
      <c r="AK1440" s="73"/>
      <c r="AL1440" s="72"/>
      <c r="AM1440" s="73"/>
      <c r="AN1440" s="73">
        <f t="shared" si="567"/>
        <v>518</v>
      </c>
      <c r="AO1440" s="19" t="str">
        <f t="shared" ca="1" si="568"/>
        <v>-</v>
      </c>
      <c r="AP1440" s="17" t="str">
        <f t="shared" ca="1" si="569"/>
        <v>-</v>
      </c>
      <c r="AQ1440" s="17" t="str">
        <f t="shared" ca="1" si="570"/>
        <v>-</v>
      </c>
      <c r="AR1440" s="66" t="str">
        <f t="shared" ca="1" si="571"/>
        <v>-</v>
      </c>
    </row>
    <row r="1441" spans="1:44" s="1" customFormat="1" ht="12" x14ac:dyDescent="0.35">
      <c r="A1441" s="84"/>
      <c r="B1441" s="40" t="str">
        <f t="shared" si="551"/>
        <v/>
      </c>
      <c r="C1441" s="41" t="str">
        <f t="shared" si="552"/>
        <v/>
      </c>
      <c r="D1441" s="28">
        <f>'I Disease Parameters'!$E$6/(1000*365)</f>
        <v>2.4383561643835616E-5</v>
      </c>
      <c r="E1441" s="28">
        <f>'I Disease Parameters'!$E$7/(1000*365)</f>
        <v>1.3698630136986302E-5</v>
      </c>
      <c r="F1441" s="27">
        <f>(1-'I Disease Parameters'!$E$8)/'I Disease Parameters'!$E$10</f>
        <v>0.16200000000000001</v>
      </c>
      <c r="G1441" s="27">
        <f>'I Disease Parameters'!$E$8/'I Disease Parameters'!$E$11</f>
        <v>3.7999999999999999E-2</v>
      </c>
      <c r="H1441" s="27">
        <f>1/'I Disease Parameters'!$E$12</f>
        <v>0.05</v>
      </c>
      <c r="I1441" s="27">
        <f>'I Disease Parameters'!$E$9/'I Disease Parameters'!$E$14</f>
        <v>0</v>
      </c>
      <c r="J1441" s="82">
        <f t="shared" si="572"/>
        <v>2.9622548171950012</v>
      </c>
      <c r="K1441" s="60">
        <f t="shared" si="573"/>
        <v>0.96147505943347544</v>
      </c>
      <c r="L1441" s="30">
        <f t="shared" si="574"/>
        <v>0.98499999999999999</v>
      </c>
      <c r="M1441" s="27">
        <f>J1441/'I Disease Parameters'!$E$12</f>
        <v>0.14811274085975007</v>
      </c>
      <c r="N1441" s="27">
        <f>K1441/'I Disease Parameters'!$E$13</f>
        <v>4.8073752971673774E-2</v>
      </c>
      <c r="O1441" s="27">
        <f>L1441/'I Disease Parameters'!$E$13</f>
        <v>4.9250000000000002E-2</v>
      </c>
      <c r="P1441" s="27">
        <f>(1-L1441)/'I Disease Parameters'!$E$13</f>
        <v>7.5000000000000067E-4</v>
      </c>
      <c r="Q1441" s="19" t="str">
        <f t="shared" si="553"/>
        <v/>
      </c>
      <c r="R1441" s="17" t="str">
        <f t="shared" si="554"/>
        <v/>
      </c>
      <c r="S1441" s="17" t="str">
        <f t="shared" si="555"/>
        <v/>
      </c>
      <c r="T1441" s="17" t="str">
        <f t="shared" si="556"/>
        <v/>
      </c>
      <c r="U1441" s="17" t="str">
        <f t="shared" si="557"/>
        <v/>
      </c>
      <c r="V1441" s="17" t="str">
        <f t="shared" si="558"/>
        <v/>
      </c>
      <c r="W1441" s="17" t="str">
        <f t="shared" si="559"/>
        <v/>
      </c>
      <c r="X1441" s="18" t="str">
        <f t="shared" si="550"/>
        <v/>
      </c>
      <c r="Y1441" s="17" t="str">
        <f t="shared" si="560"/>
        <v/>
      </c>
      <c r="Z1441" s="17" t="str">
        <f t="shared" si="561"/>
        <v/>
      </c>
      <c r="AA1441" s="17" t="str">
        <f t="shared" si="562"/>
        <v/>
      </c>
      <c r="AB1441" s="17" t="str">
        <f t="shared" si="563"/>
        <v/>
      </c>
      <c r="AC1441" s="17" t="str">
        <f t="shared" si="564"/>
        <v/>
      </c>
      <c r="AD1441" s="18" t="str">
        <f t="shared" si="565"/>
        <v/>
      </c>
      <c r="AE1441" s="19" t="str">
        <f>IF($B1441&gt;$C$1,"",p_2*$Q1440*($S1440/$W1440)+p_3*$Q1440*($T1440/$W1440))</f>
        <v/>
      </c>
      <c r="AF1441" s="17" t="str">
        <f>IF($B1441&gt;$C$1,"",p_4*$R1440)</f>
        <v/>
      </c>
      <c r="AG1441" s="17" t="str">
        <f>IF($B1441&gt;$C$1,"",p_5*$R1440)</f>
        <v/>
      </c>
      <c r="AH1441" s="18" t="str">
        <f t="shared" si="566"/>
        <v/>
      </c>
      <c r="AI1441" s="72"/>
      <c r="AJ1441" s="73"/>
      <c r="AK1441" s="73"/>
      <c r="AL1441" s="72"/>
      <c r="AM1441" s="73"/>
      <c r="AN1441" s="73">
        <f t="shared" si="567"/>
        <v>518</v>
      </c>
      <c r="AO1441" s="19" t="str">
        <f t="shared" ca="1" si="568"/>
        <v>-</v>
      </c>
      <c r="AP1441" s="17" t="str">
        <f t="shared" ca="1" si="569"/>
        <v>-</v>
      </c>
      <c r="AQ1441" s="17" t="str">
        <f t="shared" ca="1" si="570"/>
        <v>-</v>
      </c>
      <c r="AR1441" s="66" t="str">
        <f t="shared" ca="1" si="571"/>
        <v>-</v>
      </c>
    </row>
    <row r="1442" spans="1:44" s="1" customFormat="1" ht="12" x14ac:dyDescent="0.35">
      <c r="A1442" s="84"/>
      <c r="B1442" s="40" t="str">
        <f t="shared" si="551"/>
        <v/>
      </c>
      <c r="C1442" s="41" t="str">
        <f t="shared" si="552"/>
        <v/>
      </c>
      <c r="D1442" s="28">
        <f>'I Disease Parameters'!$E$6/(1000*365)</f>
        <v>2.4383561643835616E-5</v>
      </c>
      <c r="E1442" s="28">
        <f>'I Disease Parameters'!$E$7/(1000*365)</f>
        <v>1.3698630136986302E-5</v>
      </c>
      <c r="F1442" s="27">
        <f>(1-'I Disease Parameters'!$E$8)/'I Disease Parameters'!$E$10</f>
        <v>0.16200000000000001</v>
      </c>
      <c r="G1442" s="27">
        <f>'I Disease Parameters'!$E$8/'I Disease Parameters'!$E$11</f>
        <v>3.7999999999999999E-2</v>
      </c>
      <c r="H1442" s="27">
        <f>1/'I Disease Parameters'!$E$12</f>
        <v>0.05</v>
      </c>
      <c r="I1442" s="27">
        <f>'I Disease Parameters'!$E$9/'I Disease Parameters'!$E$14</f>
        <v>0</v>
      </c>
      <c r="J1442" s="82">
        <f t="shared" si="572"/>
        <v>2.9622548171950012</v>
      </c>
      <c r="K1442" s="60">
        <f t="shared" si="573"/>
        <v>0.96147505943347544</v>
      </c>
      <c r="L1442" s="30">
        <f t="shared" si="574"/>
        <v>0.98499999999999999</v>
      </c>
      <c r="M1442" s="27">
        <f>J1442/'I Disease Parameters'!$E$12</f>
        <v>0.14811274085975007</v>
      </c>
      <c r="N1442" s="27">
        <f>K1442/'I Disease Parameters'!$E$13</f>
        <v>4.8073752971673774E-2</v>
      </c>
      <c r="O1442" s="27">
        <f>L1442/'I Disease Parameters'!$E$13</f>
        <v>4.9250000000000002E-2</v>
      </c>
      <c r="P1442" s="27">
        <f>(1-L1442)/'I Disease Parameters'!$E$13</f>
        <v>7.5000000000000067E-4</v>
      </c>
      <c r="Q1442" s="19" t="str">
        <f t="shared" si="553"/>
        <v/>
      </c>
      <c r="R1442" s="17" t="str">
        <f t="shared" si="554"/>
        <v/>
      </c>
      <c r="S1442" s="17" t="str">
        <f t="shared" si="555"/>
        <v/>
      </c>
      <c r="T1442" s="17" t="str">
        <f t="shared" si="556"/>
        <v/>
      </c>
      <c r="U1442" s="17" t="str">
        <f t="shared" si="557"/>
        <v/>
      </c>
      <c r="V1442" s="17" t="str">
        <f t="shared" si="558"/>
        <v/>
      </c>
      <c r="W1442" s="17" t="str">
        <f t="shared" si="559"/>
        <v/>
      </c>
      <c r="X1442" s="18" t="str">
        <f t="shared" si="550"/>
        <v/>
      </c>
      <c r="Y1442" s="17" t="str">
        <f t="shared" si="560"/>
        <v/>
      </c>
      <c r="Z1442" s="17" t="str">
        <f t="shared" si="561"/>
        <v/>
      </c>
      <c r="AA1442" s="17" t="str">
        <f t="shared" si="562"/>
        <v/>
      </c>
      <c r="AB1442" s="17" t="str">
        <f t="shared" si="563"/>
        <v/>
      </c>
      <c r="AC1442" s="17" t="str">
        <f t="shared" si="564"/>
        <v/>
      </c>
      <c r="AD1442" s="18" t="str">
        <f t="shared" si="565"/>
        <v/>
      </c>
      <c r="AE1442" s="19" t="str">
        <f>IF($B1442&gt;$C$1,"",p_2*$Q1441*($S1441/$W1441)+p_3*$Q1441*($T1441/$W1441))</f>
        <v/>
      </c>
      <c r="AF1442" s="17" t="str">
        <f>IF($B1442&gt;$C$1,"",p_4*$R1441)</f>
        <v/>
      </c>
      <c r="AG1442" s="17" t="str">
        <f>IF($B1442&gt;$C$1,"",p_5*$R1441)</f>
        <v/>
      </c>
      <c r="AH1442" s="18" t="str">
        <f t="shared" si="566"/>
        <v/>
      </c>
      <c r="AI1442" s="72"/>
      <c r="AJ1442" s="73"/>
      <c r="AK1442" s="73"/>
      <c r="AL1442" s="72"/>
      <c r="AM1442" s="73"/>
      <c r="AN1442" s="73">
        <f t="shared" si="567"/>
        <v>518</v>
      </c>
      <c r="AO1442" s="19" t="str">
        <f t="shared" ca="1" si="568"/>
        <v>-</v>
      </c>
      <c r="AP1442" s="17" t="str">
        <f t="shared" ca="1" si="569"/>
        <v>-</v>
      </c>
      <c r="AQ1442" s="17" t="str">
        <f t="shared" ca="1" si="570"/>
        <v>-</v>
      </c>
      <c r="AR1442" s="66" t="str">
        <f t="shared" ca="1" si="571"/>
        <v>-</v>
      </c>
    </row>
    <row r="1443" spans="1:44" s="1" customFormat="1" ht="12" x14ac:dyDescent="0.35">
      <c r="A1443" s="84"/>
      <c r="B1443" s="40" t="str">
        <f t="shared" si="551"/>
        <v/>
      </c>
      <c r="C1443" s="41" t="str">
        <f t="shared" si="552"/>
        <v/>
      </c>
      <c r="D1443" s="28">
        <f>'I Disease Parameters'!$E$6/(1000*365)</f>
        <v>2.4383561643835616E-5</v>
      </c>
      <c r="E1443" s="28">
        <f>'I Disease Parameters'!$E$7/(1000*365)</f>
        <v>1.3698630136986302E-5</v>
      </c>
      <c r="F1443" s="27">
        <f>(1-'I Disease Parameters'!$E$8)/'I Disease Parameters'!$E$10</f>
        <v>0.16200000000000001</v>
      </c>
      <c r="G1443" s="27">
        <f>'I Disease Parameters'!$E$8/'I Disease Parameters'!$E$11</f>
        <v>3.7999999999999999E-2</v>
      </c>
      <c r="H1443" s="27">
        <f>1/'I Disease Parameters'!$E$12</f>
        <v>0.05</v>
      </c>
      <c r="I1443" s="27">
        <f>'I Disease Parameters'!$E$9/'I Disease Parameters'!$E$14</f>
        <v>0</v>
      </c>
      <c r="J1443" s="82">
        <f t="shared" si="572"/>
        <v>2.9622548171950012</v>
      </c>
      <c r="K1443" s="60">
        <f t="shared" si="573"/>
        <v>0.96147505943347544</v>
      </c>
      <c r="L1443" s="30">
        <f t="shared" si="574"/>
        <v>0.98499999999999999</v>
      </c>
      <c r="M1443" s="27">
        <f>J1443/'I Disease Parameters'!$E$12</f>
        <v>0.14811274085975007</v>
      </c>
      <c r="N1443" s="27">
        <f>K1443/'I Disease Parameters'!$E$13</f>
        <v>4.8073752971673774E-2</v>
      </c>
      <c r="O1443" s="27">
        <f>L1443/'I Disease Parameters'!$E$13</f>
        <v>4.9250000000000002E-2</v>
      </c>
      <c r="P1443" s="27">
        <f>(1-L1443)/'I Disease Parameters'!$E$13</f>
        <v>7.5000000000000067E-4</v>
      </c>
      <c r="Q1443" s="19" t="str">
        <f t="shared" si="553"/>
        <v/>
      </c>
      <c r="R1443" s="17" t="str">
        <f t="shared" si="554"/>
        <v/>
      </c>
      <c r="S1443" s="17" t="str">
        <f t="shared" si="555"/>
        <v/>
      </c>
      <c r="T1443" s="17" t="str">
        <f t="shared" si="556"/>
        <v/>
      </c>
      <c r="U1443" s="17" t="str">
        <f t="shared" si="557"/>
        <v/>
      </c>
      <c r="V1443" s="17" t="str">
        <f t="shared" si="558"/>
        <v/>
      </c>
      <c r="W1443" s="17" t="str">
        <f t="shared" si="559"/>
        <v/>
      </c>
      <c r="X1443" s="18" t="str">
        <f t="shared" si="550"/>
        <v/>
      </c>
      <c r="Y1443" s="17" t="str">
        <f t="shared" si="560"/>
        <v/>
      </c>
      <c r="Z1443" s="17" t="str">
        <f t="shared" si="561"/>
        <v/>
      </c>
      <c r="AA1443" s="17" t="str">
        <f t="shared" si="562"/>
        <v/>
      </c>
      <c r="AB1443" s="17" t="str">
        <f t="shared" si="563"/>
        <v/>
      </c>
      <c r="AC1443" s="17" t="str">
        <f t="shared" si="564"/>
        <v/>
      </c>
      <c r="AD1443" s="18" t="str">
        <f t="shared" si="565"/>
        <v/>
      </c>
      <c r="AE1443" s="19" t="str">
        <f>IF($B1443&gt;$C$1,"",p_2*$Q1442*($S1442/$W1442)+p_3*$Q1442*($T1442/$W1442))</f>
        <v/>
      </c>
      <c r="AF1443" s="17" t="str">
        <f>IF($B1443&gt;$C$1,"",p_4*$R1442)</f>
        <v/>
      </c>
      <c r="AG1443" s="17" t="str">
        <f>IF($B1443&gt;$C$1,"",p_5*$R1442)</f>
        <v/>
      </c>
      <c r="AH1443" s="18" t="str">
        <f t="shared" si="566"/>
        <v/>
      </c>
      <c r="AI1443" s="72"/>
      <c r="AJ1443" s="73"/>
      <c r="AK1443" s="73"/>
      <c r="AL1443" s="72"/>
      <c r="AM1443" s="73"/>
      <c r="AN1443" s="73">
        <f t="shared" si="567"/>
        <v>518</v>
      </c>
      <c r="AO1443" s="19" t="str">
        <f t="shared" ca="1" si="568"/>
        <v>-</v>
      </c>
      <c r="AP1443" s="17" t="str">
        <f t="shared" ca="1" si="569"/>
        <v>-</v>
      </c>
      <c r="AQ1443" s="17" t="str">
        <f t="shared" ca="1" si="570"/>
        <v>-</v>
      </c>
      <c r="AR1443" s="66" t="str">
        <f t="shared" ca="1" si="571"/>
        <v>-</v>
      </c>
    </row>
    <row r="1444" spans="1:44" s="1" customFormat="1" ht="12" x14ac:dyDescent="0.35">
      <c r="A1444" s="84"/>
      <c r="B1444" s="40" t="str">
        <f t="shared" si="551"/>
        <v/>
      </c>
      <c r="C1444" s="41" t="str">
        <f t="shared" si="552"/>
        <v/>
      </c>
      <c r="D1444" s="28">
        <f>'I Disease Parameters'!$E$6/(1000*365)</f>
        <v>2.4383561643835616E-5</v>
      </c>
      <c r="E1444" s="28">
        <f>'I Disease Parameters'!$E$7/(1000*365)</f>
        <v>1.3698630136986302E-5</v>
      </c>
      <c r="F1444" s="27">
        <f>(1-'I Disease Parameters'!$E$8)/'I Disease Parameters'!$E$10</f>
        <v>0.16200000000000001</v>
      </c>
      <c r="G1444" s="27">
        <f>'I Disease Parameters'!$E$8/'I Disease Parameters'!$E$11</f>
        <v>3.7999999999999999E-2</v>
      </c>
      <c r="H1444" s="27">
        <f>1/'I Disease Parameters'!$E$12</f>
        <v>0.05</v>
      </c>
      <c r="I1444" s="27">
        <f>'I Disease Parameters'!$E$9/'I Disease Parameters'!$E$14</f>
        <v>0</v>
      </c>
      <c r="J1444" s="82">
        <f t="shared" si="572"/>
        <v>2.9622548171950012</v>
      </c>
      <c r="K1444" s="60">
        <f t="shared" si="573"/>
        <v>0.96147505943347544</v>
      </c>
      <c r="L1444" s="30">
        <f t="shared" si="574"/>
        <v>0.98499999999999999</v>
      </c>
      <c r="M1444" s="27">
        <f>J1444/'I Disease Parameters'!$E$12</f>
        <v>0.14811274085975007</v>
      </c>
      <c r="N1444" s="27">
        <f>K1444/'I Disease Parameters'!$E$13</f>
        <v>4.8073752971673774E-2</v>
      </c>
      <c r="O1444" s="27">
        <f>L1444/'I Disease Parameters'!$E$13</f>
        <v>4.9250000000000002E-2</v>
      </c>
      <c r="P1444" s="27">
        <f>(1-L1444)/'I Disease Parameters'!$E$13</f>
        <v>7.5000000000000067E-4</v>
      </c>
      <c r="Q1444" s="19" t="str">
        <f t="shared" si="553"/>
        <v/>
      </c>
      <c r="R1444" s="17" t="str">
        <f t="shared" si="554"/>
        <v/>
      </c>
      <c r="S1444" s="17" t="str">
        <f t="shared" si="555"/>
        <v/>
      </c>
      <c r="T1444" s="17" t="str">
        <f t="shared" si="556"/>
        <v/>
      </c>
      <c r="U1444" s="17" t="str">
        <f t="shared" si="557"/>
        <v/>
      </c>
      <c r="V1444" s="17" t="str">
        <f t="shared" si="558"/>
        <v/>
      </c>
      <c r="W1444" s="17" t="str">
        <f t="shared" si="559"/>
        <v/>
      </c>
      <c r="X1444" s="18" t="str">
        <f t="shared" si="550"/>
        <v/>
      </c>
      <c r="Y1444" s="17" t="str">
        <f t="shared" si="560"/>
        <v/>
      </c>
      <c r="Z1444" s="17" t="str">
        <f t="shared" si="561"/>
        <v/>
      </c>
      <c r="AA1444" s="17" t="str">
        <f t="shared" si="562"/>
        <v/>
      </c>
      <c r="AB1444" s="17" t="str">
        <f t="shared" si="563"/>
        <v/>
      </c>
      <c r="AC1444" s="17" t="str">
        <f t="shared" si="564"/>
        <v/>
      </c>
      <c r="AD1444" s="18" t="str">
        <f t="shared" si="565"/>
        <v/>
      </c>
      <c r="AE1444" s="19" t="str">
        <f>IF($B1444&gt;$C$1,"",p_2*$Q1443*($S1443/$W1443)+p_3*$Q1443*($T1443/$W1443))</f>
        <v/>
      </c>
      <c r="AF1444" s="17" t="str">
        <f>IF($B1444&gt;$C$1,"",p_4*$R1443)</f>
        <v/>
      </c>
      <c r="AG1444" s="17" t="str">
        <f>IF($B1444&gt;$C$1,"",p_5*$R1443)</f>
        <v/>
      </c>
      <c r="AH1444" s="18" t="str">
        <f t="shared" si="566"/>
        <v/>
      </c>
      <c r="AI1444" s="72"/>
      <c r="AJ1444" s="73"/>
      <c r="AK1444" s="73"/>
      <c r="AL1444" s="72"/>
      <c r="AM1444" s="73"/>
      <c r="AN1444" s="73">
        <f t="shared" si="567"/>
        <v>518</v>
      </c>
      <c r="AO1444" s="19" t="str">
        <f t="shared" ca="1" si="568"/>
        <v>-</v>
      </c>
      <c r="AP1444" s="17" t="str">
        <f t="shared" ca="1" si="569"/>
        <v>-</v>
      </c>
      <c r="AQ1444" s="17" t="str">
        <f t="shared" ca="1" si="570"/>
        <v>-</v>
      </c>
      <c r="AR1444" s="66" t="str">
        <f t="shared" ca="1" si="571"/>
        <v>-</v>
      </c>
    </row>
    <row r="1445" spans="1:44" s="1" customFormat="1" ht="12" x14ac:dyDescent="0.35">
      <c r="A1445" s="84"/>
      <c r="B1445" s="40" t="str">
        <f t="shared" si="551"/>
        <v/>
      </c>
      <c r="C1445" s="41" t="str">
        <f t="shared" si="552"/>
        <v/>
      </c>
      <c r="D1445" s="28">
        <f>'I Disease Parameters'!$E$6/(1000*365)</f>
        <v>2.4383561643835616E-5</v>
      </c>
      <c r="E1445" s="28">
        <f>'I Disease Parameters'!$E$7/(1000*365)</f>
        <v>1.3698630136986302E-5</v>
      </c>
      <c r="F1445" s="27">
        <f>(1-'I Disease Parameters'!$E$8)/'I Disease Parameters'!$E$10</f>
        <v>0.16200000000000001</v>
      </c>
      <c r="G1445" s="27">
        <f>'I Disease Parameters'!$E$8/'I Disease Parameters'!$E$11</f>
        <v>3.7999999999999999E-2</v>
      </c>
      <c r="H1445" s="27">
        <f>1/'I Disease Parameters'!$E$12</f>
        <v>0.05</v>
      </c>
      <c r="I1445" s="27">
        <f>'I Disease Parameters'!$E$9/'I Disease Parameters'!$E$14</f>
        <v>0</v>
      </c>
      <c r="J1445" s="82">
        <f t="shared" si="572"/>
        <v>2.9622548171950012</v>
      </c>
      <c r="K1445" s="60">
        <f t="shared" si="573"/>
        <v>0.96147505943347544</v>
      </c>
      <c r="L1445" s="30">
        <f t="shared" si="574"/>
        <v>0.98499999999999999</v>
      </c>
      <c r="M1445" s="27">
        <f>J1445/'I Disease Parameters'!$E$12</f>
        <v>0.14811274085975007</v>
      </c>
      <c r="N1445" s="27">
        <f>K1445/'I Disease Parameters'!$E$13</f>
        <v>4.8073752971673774E-2</v>
      </c>
      <c r="O1445" s="27">
        <f>L1445/'I Disease Parameters'!$E$13</f>
        <v>4.9250000000000002E-2</v>
      </c>
      <c r="P1445" s="27">
        <f>(1-L1445)/'I Disease Parameters'!$E$13</f>
        <v>7.5000000000000067E-4</v>
      </c>
      <c r="Q1445" s="19" t="str">
        <f t="shared" si="553"/>
        <v/>
      </c>
      <c r="R1445" s="17" t="str">
        <f t="shared" si="554"/>
        <v/>
      </c>
      <c r="S1445" s="17" t="str">
        <f t="shared" si="555"/>
        <v/>
      </c>
      <c r="T1445" s="17" t="str">
        <f t="shared" si="556"/>
        <v/>
      </c>
      <c r="U1445" s="17" t="str">
        <f t="shared" si="557"/>
        <v/>
      </c>
      <c r="V1445" s="17" t="str">
        <f t="shared" si="558"/>
        <v/>
      </c>
      <c r="W1445" s="17" t="str">
        <f t="shared" si="559"/>
        <v/>
      </c>
      <c r="X1445" s="18" t="str">
        <f t="shared" si="550"/>
        <v/>
      </c>
      <c r="Y1445" s="17" t="str">
        <f t="shared" si="560"/>
        <v/>
      </c>
      <c r="Z1445" s="17" t="str">
        <f t="shared" si="561"/>
        <v/>
      </c>
      <c r="AA1445" s="17" t="str">
        <f t="shared" si="562"/>
        <v/>
      </c>
      <c r="AB1445" s="17" t="str">
        <f t="shared" si="563"/>
        <v/>
      </c>
      <c r="AC1445" s="17" t="str">
        <f t="shared" si="564"/>
        <v/>
      </c>
      <c r="AD1445" s="18" t="str">
        <f t="shared" si="565"/>
        <v/>
      </c>
      <c r="AE1445" s="19" t="str">
        <f>IF($B1445&gt;$C$1,"",p_2*$Q1444*($S1444/$W1444)+p_3*$Q1444*($T1444/$W1444))</f>
        <v/>
      </c>
      <c r="AF1445" s="17" t="str">
        <f>IF($B1445&gt;$C$1,"",p_4*$R1444)</f>
        <v/>
      </c>
      <c r="AG1445" s="17" t="str">
        <f>IF($B1445&gt;$C$1,"",p_5*$R1444)</f>
        <v/>
      </c>
      <c r="AH1445" s="18" t="str">
        <f t="shared" si="566"/>
        <v/>
      </c>
      <c r="AI1445" s="72"/>
      <c r="AJ1445" s="73"/>
      <c r="AK1445" s="73"/>
      <c r="AL1445" s="72"/>
      <c r="AM1445" s="73"/>
      <c r="AN1445" s="73">
        <f t="shared" si="567"/>
        <v>518</v>
      </c>
      <c r="AO1445" s="19" t="str">
        <f t="shared" ca="1" si="568"/>
        <v>-</v>
      </c>
      <c r="AP1445" s="17" t="str">
        <f t="shared" ca="1" si="569"/>
        <v>-</v>
      </c>
      <c r="AQ1445" s="17" t="str">
        <f t="shared" ca="1" si="570"/>
        <v>-</v>
      </c>
      <c r="AR1445" s="66" t="str">
        <f t="shared" ca="1" si="571"/>
        <v>-</v>
      </c>
    </row>
    <row r="1446" spans="1:44" s="1" customFormat="1" ht="12" x14ac:dyDescent="0.35">
      <c r="A1446" s="84"/>
      <c r="B1446" s="40" t="str">
        <f t="shared" si="551"/>
        <v/>
      </c>
      <c r="C1446" s="41" t="str">
        <f t="shared" si="552"/>
        <v/>
      </c>
      <c r="D1446" s="28">
        <f>'I Disease Parameters'!$E$6/(1000*365)</f>
        <v>2.4383561643835616E-5</v>
      </c>
      <c r="E1446" s="28">
        <f>'I Disease Parameters'!$E$7/(1000*365)</f>
        <v>1.3698630136986302E-5</v>
      </c>
      <c r="F1446" s="27">
        <f>(1-'I Disease Parameters'!$E$8)/'I Disease Parameters'!$E$10</f>
        <v>0.16200000000000001</v>
      </c>
      <c r="G1446" s="27">
        <f>'I Disease Parameters'!$E$8/'I Disease Parameters'!$E$11</f>
        <v>3.7999999999999999E-2</v>
      </c>
      <c r="H1446" s="27">
        <f>1/'I Disease Parameters'!$E$12</f>
        <v>0.05</v>
      </c>
      <c r="I1446" s="27">
        <f>'I Disease Parameters'!$E$9/'I Disease Parameters'!$E$14</f>
        <v>0</v>
      </c>
      <c r="J1446" s="82">
        <f t="shared" si="572"/>
        <v>2.9622548171950012</v>
      </c>
      <c r="K1446" s="60">
        <f t="shared" si="573"/>
        <v>0.96147505943347544</v>
      </c>
      <c r="L1446" s="30">
        <f t="shared" si="574"/>
        <v>0.98499999999999999</v>
      </c>
      <c r="M1446" s="27">
        <f>J1446/'I Disease Parameters'!$E$12</f>
        <v>0.14811274085975007</v>
      </c>
      <c r="N1446" s="27">
        <f>K1446/'I Disease Parameters'!$E$13</f>
        <v>4.8073752971673774E-2</v>
      </c>
      <c r="O1446" s="27">
        <f>L1446/'I Disease Parameters'!$E$13</f>
        <v>4.9250000000000002E-2</v>
      </c>
      <c r="P1446" s="27">
        <f>(1-L1446)/'I Disease Parameters'!$E$13</f>
        <v>7.5000000000000067E-4</v>
      </c>
      <c r="Q1446" s="19" t="str">
        <f t="shared" si="553"/>
        <v/>
      </c>
      <c r="R1446" s="17" t="str">
        <f t="shared" si="554"/>
        <v/>
      </c>
      <c r="S1446" s="17" t="str">
        <f t="shared" si="555"/>
        <v/>
      </c>
      <c r="T1446" s="17" t="str">
        <f t="shared" si="556"/>
        <v/>
      </c>
      <c r="U1446" s="17" t="str">
        <f t="shared" si="557"/>
        <v/>
      </c>
      <c r="V1446" s="17" t="str">
        <f t="shared" si="558"/>
        <v/>
      </c>
      <c r="W1446" s="17" t="str">
        <f t="shared" si="559"/>
        <v/>
      </c>
      <c r="X1446" s="18" t="str">
        <f t="shared" si="550"/>
        <v/>
      </c>
      <c r="Y1446" s="17" t="str">
        <f t="shared" si="560"/>
        <v/>
      </c>
      <c r="Z1446" s="17" t="str">
        <f t="shared" si="561"/>
        <v/>
      </c>
      <c r="AA1446" s="17" t="str">
        <f t="shared" si="562"/>
        <v/>
      </c>
      <c r="AB1446" s="17" t="str">
        <f t="shared" si="563"/>
        <v/>
      </c>
      <c r="AC1446" s="17" t="str">
        <f t="shared" si="564"/>
        <v/>
      </c>
      <c r="AD1446" s="18" t="str">
        <f t="shared" si="565"/>
        <v/>
      </c>
      <c r="AE1446" s="19" t="str">
        <f>IF($B1446&gt;$C$1,"",p_2*$Q1445*($S1445/$W1445)+p_3*$Q1445*($T1445/$W1445))</f>
        <v/>
      </c>
      <c r="AF1446" s="17" t="str">
        <f>IF($B1446&gt;$C$1,"",p_4*$R1445)</f>
        <v/>
      </c>
      <c r="AG1446" s="17" t="str">
        <f>IF($B1446&gt;$C$1,"",p_5*$R1445)</f>
        <v/>
      </c>
      <c r="AH1446" s="18" t="str">
        <f t="shared" si="566"/>
        <v/>
      </c>
      <c r="AI1446" s="72"/>
      <c r="AJ1446" s="73"/>
      <c r="AK1446" s="73"/>
      <c r="AL1446" s="72"/>
      <c r="AM1446" s="73"/>
      <c r="AN1446" s="73">
        <f t="shared" si="567"/>
        <v>518</v>
      </c>
      <c r="AO1446" s="19" t="str">
        <f t="shared" ca="1" si="568"/>
        <v>-</v>
      </c>
      <c r="AP1446" s="17" t="str">
        <f t="shared" ca="1" si="569"/>
        <v>-</v>
      </c>
      <c r="AQ1446" s="17" t="str">
        <f t="shared" ca="1" si="570"/>
        <v>-</v>
      </c>
      <c r="AR1446" s="66" t="str">
        <f t="shared" ca="1" si="571"/>
        <v>-</v>
      </c>
    </row>
    <row r="1447" spans="1:44" s="1" customFormat="1" ht="12" x14ac:dyDescent="0.35">
      <c r="A1447" s="84"/>
      <c r="B1447" s="40" t="str">
        <f t="shared" si="551"/>
        <v/>
      </c>
      <c r="C1447" s="41" t="str">
        <f t="shared" si="552"/>
        <v/>
      </c>
      <c r="D1447" s="28">
        <f>'I Disease Parameters'!$E$6/(1000*365)</f>
        <v>2.4383561643835616E-5</v>
      </c>
      <c r="E1447" s="28">
        <f>'I Disease Parameters'!$E$7/(1000*365)</f>
        <v>1.3698630136986302E-5</v>
      </c>
      <c r="F1447" s="27">
        <f>(1-'I Disease Parameters'!$E$8)/'I Disease Parameters'!$E$10</f>
        <v>0.16200000000000001</v>
      </c>
      <c r="G1447" s="27">
        <f>'I Disease Parameters'!$E$8/'I Disease Parameters'!$E$11</f>
        <v>3.7999999999999999E-2</v>
      </c>
      <c r="H1447" s="27">
        <f>1/'I Disease Parameters'!$E$12</f>
        <v>0.05</v>
      </c>
      <c r="I1447" s="27">
        <f>'I Disease Parameters'!$E$9/'I Disease Parameters'!$E$14</f>
        <v>0</v>
      </c>
      <c r="J1447" s="82">
        <f t="shared" si="572"/>
        <v>2.9622548171950012</v>
      </c>
      <c r="K1447" s="60">
        <f t="shared" si="573"/>
        <v>0.96147505943347544</v>
      </c>
      <c r="L1447" s="30">
        <f t="shared" si="574"/>
        <v>0.98499999999999999</v>
      </c>
      <c r="M1447" s="27">
        <f>J1447/'I Disease Parameters'!$E$12</f>
        <v>0.14811274085975007</v>
      </c>
      <c r="N1447" s="27">
        <f>K1447/'I Disease Parameters'!$E$13</f>
        <v>4.8073752971673774E-2</v>
      </c>
      <c r="O1447" s="27">
        <f>L1447/'I Disease Parameters'!$E$13</f>
        <v>4.9250000000000002E-2</v>
      </c>
      <c r="P1447" s="27">
        <f>(1-L1447)/'I Disease Parameters'!$E$13</f>
        <v>7.5000000000000067E-4</v>
      </c>
      <c r="Q1447" s="19" t="str">
        <f t="shared" si="553"/>
        <v/>
      </c>
      <c r="R1447" s="17" t="str">
        <f t="shared" si="554"/>
        <v/>
      </c>
      <c r="S1447" s="17" t="str">
        <f t="shared" si="555"/>
        <v/>
      </c>
      <c r="T1447" s="17" t="str">
        <f t="shared" si="556"/>
        <v/>
      </c>
      <c r="U1447" s="17" t="str">
        <f t="shared" si="557"/>
        <v/>
      </c>
      <c r="V1447" s="17" t="str">
        <f t="shared" si="558"/>
        <v/>
      </c>
      <c r="W1447" s="17" t="str">
        <f t="shared" si="559"/>
        <v/>
      </c>
      <c r="X1447" s="18" t="str">
        <f t="shared" si="550"/>
        <v/>
      </c>
      <c r="Y1447" s="17" t="str">
        <f t="shared" si="560"/>
        <v/>
      </c>
      <c r="Z1447" s="17" t="str">
        <f t="shared" si="561"/>
        <v/>
      </c>
      <c r="AA1447" s="17" t="str">
        <f t="shared" si="562"/>
        <v/>
      </c>
      <c r="AB1447" s="17" t="str">
        <f t="shared" si="563"/>
        <v/>
      </c>
      <c r="AC1447" s="17" t="str">
        <f t="shared" si="564"/>
        <v/>
      </c>
      <c r="AD1447" s="18" t="str">
        <f t="shared" si="565"/>
        <v/>
      </c>
      <c r="AE1447" s="19" t="str">
        <f>IF($B1447&gt;$C$1,"",p_2*$Q1446*($S1446/$W1446)+p_3*$Q1446*($T1446/$W1446))</f>
        <v/>
      </c>
      <c r="AF1447" s="17" t="str">
        <f>IF($B1447&gt;$C$1,"",p_4*$R1446)</f>
        <v/>
      </c>
      <c r="AG1447" s="17" t="str">
        <f>IF($B1447&gt;$C$1,"",p_5*$R1446)</f>
        <v/>
      </c>
      <c r="AH1447" s="18" t="str">
        <f t="shared" si="566"/>
        <v/>
      </c>
      <c r="AI1447" s="72"/>
      <c r="AJ1447" s="73"/>
      <c r="AK1447" s="73"/>
      <c r="AL1447" s="72"/>
      <c r="AM1447" s="73"/>
      <c r="AN1447" s="73">
        <f t="shared" si="567"/>
        <v>518</v>
      </c>
      <c r="AO1447" s="19" t="str">
        <f t="shared" ca="1" si="568"/>
        <v>-</v>
      </c>
      <c r="AP1447" s="17" t="str">
        <f t="shared" ca="1" si="569"/>
        <v>-</v>
      </c>
      <c r="AQ1447" s="17" t="str">
        <f t="shared" ca="1" si="570"/>
        <v>-</v>
      </c>
      <c r="AR1447" s="66" t="str">
        <f t="shared" ca="1" si="571"/>
        <v>-</v>
      </c>
    </row>
    <row r="1448" spans="1:44" s="1" customFormat="1" ht="12" x14ac:dyDescent="0.35">
      <c r="A1448" s="84"/>
      <c r="B1448" s="40" t="str">
        <f t="shared" si="551"/>
        <v/>
      </c>
      <c r="C1448" s="41" t="str">
        <f t="shared" si="552"/>
        <v/>
      </c>
      <c r="D1448" s="28">
        <f>'I Disease Parameters'!$E$6/(1000*365)</f>
        <v>2.4383561643835616E-5</v>
      </c>
      <c r="E1448" s="28">
        <f>'I Disease Parameters'!$E$7/(1000*365)</f>
        <v>1.3698630136986302E-5</v>
      </c>
      <c r="F1448" s="27">
        <f>(1-'I Disease Parameters'!$E$8)/'I Disease Parameters'!$E$10</f>
        <v>0.16200000000000001</v>
      </c>
      <c r="G1448" s="27">
        <f>'I Disease Parameters'!$E$8/'I Disease Parameters'!$E$11</f>
        <v>3.7999999999999999E-2</v>
      </c>
      <c r="H1448" s="27">
        <f>1/'I Disease Parameters'!$E$12</f>
        <v>0.05</v>
      </c>
      <c r="I1448" s="27">
        <f>'I Disease Parameters'!$E$9/'I Disease Parameters'!$E$14</f>
        <v>0</v>
      </c>
      <c r="J1448" s="82">
        <f t="shared" si="572"/>
        <v>2.9622548171950012</v>
      </c>
      <c r="K1448" s="60">
        <f t="shared" si="573"/>
        <v>0.96147505943347544</v>
      </c>
      <c r="L1448" s="30">
        <f t="shared" si="574"/>
        <v>0.98499999999999999</v>
      </c>
      <c r="M1448" s="27">
        <f>J1448/'I Disease Parameters'!$E$12</f>
        <v>0.14811274085975007</v>
      </c>
      <c r="N1448" s="27">
        <f>K1448/'I Disease Parameters'!$E$13</f>
        <v>4.8073752971673774E-2</v>
      </c>
      <c r="O1448" s="27">
        <f>L1448/'I Disease Parameters'!$E$13</f>
        <v>4.9250000000000002E-2</v>
      </c>
      <c r="P1448" s="27">
        <f>(1-L1448)/'I Disease Parameters'!$E$13</f>
        <v>7.5000000000000067E-4</v>
      </c>
      <c r="Q1448" s="19" t="str">
        <f t="shared" si="553"/>
        <v/>
      </c>
      <c r="R1448" s="17" t="str">
        <f t="shared" si="554"/>
        <v/>
      </c>
      <c r="S1448" s="17" t="str">
        <f t="shared" si="555"/>
        <v/>
      </c>
      <c r="T1448" s="17" t="str">
        <f t="shared" si="556"/>
        <v/>
      </c>
      <c r="U1448" s="17" t="str">
        <f t="shared" si="557"/>
        <v/>
      </c>
      <c r="V1448" s="17" t="str">
        <f t="shared" si="558"/>
        <v/>
      </c>
      <c r="W1448" s="17" t="str">
        <f t="shared" si="559"/>
        <v/>
      </c>
      <c r="X1448" s="18" t="str">
        <f t="shared" si="550"/>
        <v/>
      </c>
      <c r="Y1448" s="17" t="str">
        <f t="shared" si="560"/>
        <v/>
      </c>
      <c r="Z1448" s="17" t="str">
        <f t="shared" si="561"/>
        <v/>
      </c>
      <c r="AA1448" s="17" t="str">
        <f t="shared" si="562"/>
        <v/>
      </c>
      <c r="AB1448" s="17" t="str">
        <f t="shared" si="563"/>
        <v/>
      </c>
      <c r="AC1448" s="17" t="str">
        <f t="shared" si="564"/>
        <v/>
      </c>
      <c r="AD1448" s="18" t="str">
        <f t="shared" si="565"/>
        <v/>
      </c>
      <c r="AE1448" s="19" t="str">
        <f>IF($B1448&gt;$C$1,"",p_2*$Q1447*($S1447/$W1447)+p_3*$Q1447*($T1447/$W1447))</f>
        <v/>
      </c>
      <c r="AF1448" s="17" t="str">
        <f>IF($B1448&gt;$C$1,"",p_4*$R1447)</f>
        <v/>
      </c>
      <c r="AG1448" s="17" t="str">
        <f>IF($B1448&gt;$C$1,"",p_5*$R1447)</f>
        <v/>
      </c>
      <c r="AH1448" s="18" t="str">
        <f t="shared" si="566"/>
        <v/>
      </c>
      <c r="AI1448" s="72"/>
      <c r="AJ1448" s="73"/>
      <c r="AK1448" s="73"/>
      <c r="AL1448" s="72"/>
      <c r="AM1448" s="73"/>
      <c r="AN1448" s="73">
        <f t="shared" si="567"/>
        <v>518</v>
      </c>
      <c r="AO1448" s="19" t="str">
        <f t="shared" ca="1" si="568"/>
        <v>-</v>
      </c>
      <c r="AP1448" s="17" t="str">
        <f t="shared" ca="1" si="569"/>
        <v>-</v>
      </c>
      <c r="AQ1448" s="17" t="str">
        <f t="shared" ca="1" si="570"/>
        <v>-</v>
      </c>
      <c r="AR1448" s="66" t="str">
        <f t="shared" ca="1" si="571"/>
        <v>-</v>
      </c>
    </row>
    <row r="1449" spans="1:44" s="1" customFormat="1" ht="12" x14ac:dyDescent="0.35">
      <c r="A1449" s="84"/>
      <c r="B1449" s="40" t="str">
        <f t="shared" si="551"/>
        <v/>
      </c>
      <c r="C1449" s="41" t="str">
        <f t="shared" si="552"/>
        <v/>
      </c>
      <c r="D1449" s="28">
        <f>'I Disease Parameters'!$E$6/(1000*365)</f>
        <v>2.4383561643835616E-5</v>
      </c>
      <c r="E1449" s="28">
        <f>'I Disease Parameters'!$E$7/(1000*365)</f>
        <v>1.3698630136986302E-5</v>
      </c>
      <c r="F1449" s="27">
        <f>(1-'I Disease Parameters'!$E$8)/'I Disease Parameters'!$E$10</f>
        <v>0.16200000000000001</v>
      </c>
      <c r="G1449" s="27">
        <f>'I Disease Parameters'!$E$8/'I Disease Parameters'!$E$11</f>
        <v>3.7999999999999999E-2</v>
      </c>
      <c r="H1449" s="27">
        <f>1/'I Disease Parameters'!$E$12</f>
        <v>0.05</v>
      </c>
      <c r="I1449" s="27">
        <f>'I Disease Parameters'!$E$9/'I Disease Parameters'!$E$14</f>
        <v>0</v>
      </c>
      <c r="J1449" s="82">
        <f t="shared" si="572"/>
        <v>2.9622548171950012</v>
      </c>
      <c r="K1449" s="60">
        <f t="shared" si="573"/>
        <v>0.96147505943347544</v>
      </c>
      <c r="L1449" s="30">
        <f t="shared" si="574"/>
        <v>0.98499999999999999</v>
      </c>
      <c r="M1449" s="27">
        <f>J1449/'I Disease Parameters'!$E$12</f>
        <v>0.14811274085975007</v>
      </c>
      <c r="N1449" s="27">
        <f>K1449/'I Disease Parameters'!$E$13</f>
        <v>4.8073752971673774E-2</v>
      </c>
      <c r="O1449" s="27">
        <f>L1449/'I Disease Parameters'!$E$13</f>
        <v>4.9250000000000002E-2</v>
      </c>
      <c r="P1449" s="27">
        <f>(1-L1449)/'I Disease Parameters'!$E$13</f>
        <v>7.5000000000000067E-4</v>
      </c>
      <c r="Q1449" s="19" t="str">
        <f t="shared" si="553"/>
        <v/>
      </c>
      <c r="R1449" s="17" t="str">
        <f t="shared" si="554"/>
        <v/>
      </c>
      <c r="S1449" s="17" t="str">
        <f t="shared" si="555"/>
        <v/>
      </c>
      <c r="T1449" s="17" t="str">
        <f t="shared" si="556"/>
        <v/>
      </c>
      <c r="U1449" s="17" t="str">
        <f t="shared" si="557"/>
        <v/>
      </c>
      <c r="V1449" s="17" t="str">
        <f t="shared" si="558"/>
        <v/>
      </c>
      <c r="W1449" s="17" t="str">
        <f t="shared" si="559"/>
        <v/>
      </c>
      <c r="X1449" s="18" t="str">
        <f t="shared" si="550"/>
        <v/>
      </c>
      <c r="Y1449" s="17" t="str">
        <f t="shared" si="560"/>
        <v/>
      </c>
      <c r="Z1449" s="17" t="str">
        <f t="shared" si="561"/>
        <v/>
      </c>
      <c r="AA1449" s="17" t="str">
        <f t="shared" si="562"/>
        <v/>
      </c>
      <c r="AB1449" s="17" t="str">
        <f t="shared" si="563"/>
        <v/>
      </c>
      <c r="AC1449" s="17" t="str">
        <f t="shared" si="564"/>
        <v/>
      </c>
      <c r="AD1449" s="18" t="str">
        <f t="shared" si="565"/>
        <v/>
      </c>
      <c r="AE1449" s="19" t="str">
        <f>IF($B1449&gt;$C$1,"",p_2*$Q1448*($S1448/$W1448)+p_3*$Q1448*($T1448/$W1448))</f>
        <v/>
      </c>
      <c r="AF1449" s="17" t="str">
        <f>IF($B1449&gt;$C$1,"",p_4*$R1448)</f>
        <v/>
      </c>
      <c r="AG1449" s="17" t="str">
        <f>IF($B1449&gt;$C$1,"",p_5*$R1448)</f>
        <v/>
      </c>
      <c r="AH1449" s="18" t="str">
        <f t="shared" si="566"/>
        <v/>
      </c>
      <c r="AI1449" s="72"/>
      <c r="AJ1449" s="73"/>
      <c r="AK1449" s="73"/>
      <c r="AL1449" s="72"/>
      <c r="AM1449" s="73"/>
      <c r="AN1449" s="73">
        <f t="shared" si="567"/>
        <v>518</v>
      </c>
      <c r="AO1449" s="19" t="str">
        <f t="shared" ca="1" si="568"/>
        <v>-</v>
      </c>
      <c r="AP1449" s="17" t="str">
        <f t="shared" ca="1" si="569"/>
        <v>-</v>
      </c>
      <c r="AQ1449" s="17" t="str">
        <f t="shared" ca="1" si="570"/>
        <v>-</v>
      </c>
      <c r="AR1449" s="66" t="str">
        <f t="shared" ca="1" si="571"/>
        <v>-</v>
      </c>
    </row>
    <row r="1450" spans="1:44" s="1" customFormat="1" ht="12" x14ac:dyDescent="0.35">
      <c r="A1450" s="84"/>
      <c r="B1450" s="40" t="str">
        <f t="shared" si="551"/>
        <v/>
      </c>
      <c r="C1450" s="41" t="str">
        <f t="shared" si="552"/>
        <v/>
      </c>
      <c r="D1450" s="28">
        <f>'I Disease Parameters'!$E$6/(1000*365)</f>
        <v>2.4383561643835616E-5</v>
      </c>
      <c r="E1450" s="28">
        <f>'I Disease Parameters'!$E$7/(1000*365)</f>
        <v>1.3698630136986302E-5</v>
      </c>
      <c r="F1450" s="27">
        <f>(1-'I Disease Parameters'!$E$8)/'I Disease Parameters'!$E$10</f>
        <v>0.16200000000000001</v>
      </c>
      <c r="G1450" s="27">
        <f>'I Disease Parameters'!$E$8/'I Disease Parameters'!$E$11</f>
        <v>3.7999999999999999E-2</v>
      </c>
      <c r="H1450" s="27">
        <f>1/'I Disease Parameters'!$E$12</f>
        <v>0.05</v>
      </c>
      <c r="I1450" s="27">
        <f>'I Disease Parameters'!$E$9/'I Disease Parameters'!$E$14</f>
        <v>0</v>
      </c>
      <c r="J1450" s="82">
        <f t="shared" si="572"/>
        <v>2.9622548171950012</v>
      </c>
      <c r="K1450" s="60">
        <f t="shared" si="573"/>
        <v>0.96147505943347544</v>
      </c>
      <c r="L1450" s="30">
        <f t="shared" si="574"/>
        <v>0.98499999999999999</v>
      </c>
      <c r="M1450" s="27">
        <f>J1450/'I Disease Parameters'!$E$12</f>
        <v>0.14811274085975007</v>
      </c>
      <c r="N1450" s="27">
        <f>K1450/'I Disease Parameters'!$E$13</f>
        <v>4.8073752971673774E-2</v>
      </c>
      <c r="O1450" s="27">
        <f>L1450/'I Disease Parameters'!$E$13</f>
        <v>4.9250000000000002E-2</v>
      </c>
      <c r="P1450" s="27">
        <f>(1-L1450)/'I Disease Parameters'!$E$13</f>
        <v>7.5000000000000067E-4</v>
      </c>
      <c r="Q1450" s="19" t="str">
        <f t="shared" si="553"/>
        <v/>
      </c>
      <c r="R1450" s="17" t="str">
        <f t="shared" si="554"/>
        <v/>
      </c>
      <c r="S1450" s="17" t="str">
        <f t="shared" si="555"/>
        <v/>
      </c>
      <c r="T1450" s="17" t="str">
        <f t="shared" si="556"/>
        <v/>
      </c>
      <c r="U1450" s="17" t="str">
        <f t="shared" si="557"/>
        <v/>
      </c>
      <c r="V1450" s="17" t="str">
        <f t="shared" si="558"/>
        <v/>
      </c>
      <c r="W1450" s="17" t="str">
        <f t="shared" si="559"/>
        <v/>
      </c>
      <c r="X1450" s="18" t="str">
        <f t="shared" si="550"/>
        <v/>
      </c>
      <c r="Y1450" s="17" t="str">
        <f t="shared" si="560"/>
        <v/>
      </c>
      <c r="Z1450" s="17" t="str">
        <f t="shared" si="561"/>
        <v/>
      </c>
      <c r="AA1450" s="17" t="str">
        <f t="shared" si="562"/>
        <v/>
      </c>
      <c r="AB1450" s="17" t="str">
        <f t="shared" si="563"/>
        <v/>
      </c>
      <c r="AC1450" s="17" t="str">
        <f t="shared" si="564"/>
        <v/>
      </c>
      <c r="AD1450" s="18" t="str">
        <f t="shared" si="565"/>
        <v/>
      </c>
      <c r="AE1450" s="19" t="str">
        <f>IF($B1450&gt;$C$1,"",p_2*$Q1449*($S1449/$W1449)+p_3*$Q1449*($T1449/$W1449))</f>
        <v/>
      </c>
      <c r="AF1450" s="17" t="str">
        <f>IF($B1450&gt;$C$1,"",p_4*$R1449)</f>
        <v/>
      </c>
      <c r="AG1450" s="17" t="str">
        <f>IF($B1450&gt;$C$1,"",p_5*$R1449)</f>
        <v/>
      </c>
      <c r="AH1450" s="18" t="str">
        <f t="shared" si="566"/>
        <v/>
      </c>
      <c r="AI1450" s="72"/>
      <c r="AJ1450" s="73"/>
      <c r="AK1450" s="73"/>
      <c r="AL1450" s="72"/>
      <c r="AM1450" s="73"/>
      <c r="AN1450" s="73">
        <f t="shared" si="567"/>
        <v>518</v>
      </c>
      <c r="AO1450" s="19" t="str">
        <f t="shared" ca="1" si="568"/>
        <v>-</v>
      </c>
      <c r="AP1450" s="17" t="str">
        <f t="shared" ca="1" si="569"/>
        <v>-</v>
      </c>
      <c r="AQ1450" s="17" t="str">
        <f t="shared" ca="1" si="570"/>
        <v>-</v>
      </c>
      <c r="AR1450" s="66" t="str">
        <f t="shared" ca="1" si="571"/>
        <v>-</v>
      </c>
    </row>
    <row r="1451" spans="1:44" s="1" customFormat="1" ht="12" x14ac:dyDescent="0.35">
      <c r="A1451" s="84"/>
      <c r="B1451" s="40" t="str">
        <f t="shared" si="551"/>
        <v/>
      </c>
      <c r="C1451" s="41" t="str">
        <f t="shared" si="552"/>
        <v/>
      </c>
      <c r="D1451" s="28">
        <f>'I Disease Parameters'!$E$6/(1000*365)</f>
        <v>2.4383561643835616E-5</v>
      </c>
      <c r="E1451" s="28">
        <f>'I Disease Parameters'!$E$7/(1000*365)</f>
        <v>1.3698630136986302E-5</v>
      </c>
      <c r="F1451" s="27">
        <f>(1-'I Disease Parameters'!$E$8)/'I Disease Parameters'!$E$10</f>
        <v>0.16200000000000001</v>
      </c>
      <c r="G1451" s="27">
        <f>'I Disease Parameters'!$E$8/'I Disease Parameters'!$E$11</f>
        <v>3.7999999999999999E-2</v>
      </c>
      <c r="H1451" s="27">
        <f>1/'I Disease Parameters'!$E$12</f>
        <v>0.05</v>
      </c>
      <c r="I1451" s="27">
        <f>'I Disease Parameters'!$E$9/'I Disease Parameters'!$E$14</f>
        <v>0</v>
      </c>
      <c r="J1451" s="82">
        <f t="shared" si="572"/>
        <v>2.9622548171950012</v>
      </c>
      <c r="K1451" s="60">
        <f t="shared" si="573"/>
        <v>0.96147505943347544</v>
      </c>
      <c r="L1451" s="30">
        <f t="shared" si="574"/>
        <v>0.98499999999999999</v>
      </c>
      <c r="M1451" s="27">
        <f>J1451/'I Disease Parameters'!$E$12</f>
        <v>0.14811274085975007</v>
      </c>
      <c r="N1451" s="27">
        <f>K1451/'I Disease Parameters'!$E$13</f>
        <v>4.8073752971673774E-2</v>
      </c>
      <c r="O1451" s="27">
        <f>L1451/'I Disease Parameters'!$E$13</f>
        <v>4.9250000000000002E-2</v>
      </c>
      <c r="P1451" s="27">
        <f>(1-L1451)/'I Disease Parameters'!$E$13</f>
        <v>7.5000000000000067E-4</v>
      </c>
      <c r="Q1451" s="19" t="str">
        <f t="shared" si="553"/>
        <v/>
      </c>
      <c r="R1451" s="17" t="str">
        <f t="shared" si="554"/>
        <v/>
      </c>
      <c r="S1451" s="17" t="str">
        <f t="shared" si="555"/>
        <v/>
      </c>
      <c r="T1451" s="17" t="str">
        <f t="shared" si="556"/>
        <v/>
      </c>
      <c r="U1451" s="17" t="str">
        <f t="shared" si="557"/>
        <v/>
      </c>
      <c r="V1451" s="17" t="str">
        <f t="shared" si="558"/>
        <v/>
      </c>
      <c r="W1451" s="17" t="str">
        <f t="shared" si="559"/>
        <v/>
      </c>
      <c r="X1451" s="18" t="str">
        <f t="shared" si="550"/>
        <v/>
      </c>
      <c r="Y1451" s="17" t="str">
        <f t="shared" si="560"/>
        <v/>
      </c>
      <c r="Z1451" s="17" t="str">
        <f t="shared" si="561"/>
        <v/>
      </c>
      <c r="AA1451" s="17" t="str">
        <f t="shared" si="562"/>
        <v/>
      </c>
      <c r="AB1451" s="17" t="str">
        <f t="shared" si="563"/>
        <v/>
      </c>
      <c r="AC1451" s="17" t="str">
        <f t="shared" si="564"/>
        <v/>
      </c>
      <c r="AD1451" s="18" t="str">
        <f t="shared" si="565"/>
        <v/>
      </c>
      <c r="AE1451" s="19" t="str">
        <f>IF($B1451&gt;$C$1,"",p_2*$Q1450*($S1450/$W1450)+p_3*$Q1450*($T1450/$W1450))</f>
        <v/>
      </c>
      <c r="AF1451" s="17" t="str">
        <f>IF($B1451&gt;$C$1,"",p_4*$R1450)</f>
        <v/>
      </c>
      <c r="AG1451" s="17" t="str">
        <f>IF($B1451&gt;$C$1,"",p_5*$R1450)</f>
        <v/>
      </c>
      <c r="AH1451" s="18" t="str">
        <f t="shared" si="566"/>
        <v/>
      </c>
      <c r="AI1451" s="72"/>
      <c r="AJ1451" s="73"/>
      <c r="AK1451" s="73"/>
      <c r="AL1451" s="72"/>
      <c r="AM1451" s="73"/>
      <c r="AN1451" s="73">
        <f t="shared" si="567"/>
        <v>518</v>
      </c>
      <c r="AO1451" s="19" t="str">
        <f t="shared" ca="1" si="568"/>
        <v>-</v>
      </c>
      <c r="AP1451" s="17" t="str">
        <f t="shared" ca="1" si="569"/>
        <v>-</v>
      </c>
      <c r="AQ1451" s="17" t="str">
        <f t="shared" ca="1" si="570"/>
        <v>-</v>
      </c>
      <c r="AR1451" s="66" t="str">
        <f t="shared" ca="1" si="571"/>
        <v>-</v>
      </c>
    </row>
    <row r="1452" spans="1:44" s="1" customFormat="1" ht="12" x14ac:dyDescent="0.35">
      <c r="A1452" s="84"/>
      <c r="B1452" s="40" t="str">
        <f t="shared" si="551"/>
        <v/>
      </c>
      <c r="C1452" s="41" t="str">
        <f t="shared" si="552"/>
        <v/>
      </c>
      <c r="D1452" s="28">
        <f>'I Disease Parameters'!$E$6/(1000*365)</f>
        <v>2.4383561643835616E-5</v>
      </c>
      <c r="E1452" s="28">
        <f>'I Disease Parameters'!$E$7/(1000*365)</f>
        <v>1.3698630136986302E-5</v>
      </c>
      <c r="F1452" s="27">
        <f>(1-'I Disease Parameters'!$E$8)/'I Disease Parameters'!$E$10</f>
        <v>0.16200000000000001</v>
      </c>
      <c r="G1452" s="27">
        <f>'I Disease Parameters'!$E$8/'I Disease Parameters'!$E$11</f>
        <v>3.7999999999999999E-2</v>
      </c>
      <c r="H1452" s="27">
        <f>1/'I Disease Parameters'!$E$12</f>
        <v>0.05</v>
      </c>
      <c r="I1452" s="27">
        <f>'I Disease Parameters'!$E$9/'I Disease Parameters'!$E$14</f>
        <v>0</v>
      </c>
      <c r="J1452" s="82">
        <f t="shared" si="572"/>
        <v>2.9622548171950012</v>
      </c>
      <c r="K1452" s="60">
        <f t="shared" si="573"/>
        <v>0.96147505943347544</v>
      </c>
      <c r="L1452" s="30">
        <f t="shared" si="574"/>
        <v>0.98499999999999999</v>
      </c>
      <c r="M1452" s="27">
        <f>J1452/'I Disease Parameters'!$E$12</f>
        <v>0.14811274085975007</v>
      </c>
      <c r="N1452" s="27">
        <f>K1452/'I Disease Parameters'!$E$13</f>
        <v>4.8073752971673774E-2</v>
      </c>
      <c r="O1452" s="27">
        <f>L1452/'I Disease Parameters'!$E$13</f>
        <v>4.9250000000000002E-2</v>
      </c>
      <c r="P1452" s="27">
        <f>(1-L1452)/'I Disease Parameters'!$E$13</f>
        <v>7.5000000000000067E-4</v>
      </c>
      <c r="Q1452" s="19" t="str">
        <f t="shared" si="553"/>
        <v/>
      </c>
      <c r="R1452" s="17" t="str">
        <f t="shared" si="554"/>
        <v/>
      </c>
      <c r="S1452" s="17" t="str">
        <f t="shared" si="555"/>
        <v/>
      </c>
      <c r="T1452" s="17" t="str">
        <f t="shared" si="556"/>
        <v/>
      </c>
      <c r="U1452" s="17" t="str">
        <f t="shared" si="557"/>
        <v/>
      </c>
      <c r="V1452" s="17" t="str">
        <f t="shared" si="558"/>
        <v/>
      </c>
      <c r="W1452" s="17" t="str">
        <f t="shared" si="559"/>
        <v/>
      </c>
      <c r="X1452" s="18" t="str">
        <f t="shared" si="550"/>
        <v/>
      </c>
      <c r="Y1452" s="17" t="str">
        <f t="shared" si="560"/>
        <v/>
      </c>
      <c r="Z1452" s="17" t="str">
        <f t="shared" si="561"/>
        <v/>
      </c>
      <c r="AA1452" s="17" t="str">
        <f t="shared" si="562"/>
        <v/>
      </c>
      <c r="AB1452" s="17" t="str">
        <f t="shared" si="563"/>
        <v/>
      </c>
      <c r="AC1452" s="17" t="str">
        <f t="shared" si="564"/>
        <v/>
      </c>
      <c r="AD1452" s="18" t="str">
        <f t="shared" si="565"/>
        <v/>
      </c>
      <c r="AE1452" s="19" t="str">
        <f>IF($B1452&gt;$C$1,"",p_2*$Q1451*($S1451/$W1451)+p_3*$Q1451*($T1451/$W1451))</f>
        <v/>
      </c>
      <c r="AF1452" s="17" t="str">
        <f>IF($B1452&gt;$C$1,"",p_4*$R1451)</f>
        <v/>
      </c>
      <c r="AG1452" s="17" t="str">
        <f>IF($B1452&gt;$C$1,"",p_5*$R1451)</f>
        <v/>
      </c>
      <c r="AH1452" s="18" t="str">
        <f t="shared" si="566"/>
        <v/>
      </c>
      <c r="AI1452" s="72"/>
      <c r="AJ1452" s="73"/>
      <c r="AK1452" s="73"/>
      <c r="AL1452" s="72"/>
      <c r="AM1452" s="73"/>
      <c r="AN1452" s="73">
        <f t="shared" si="567"/>
        <v>518</v>
      </c>
      <c r="AO1452" s="19" t="str">
        <f t="shared" ca="1" si="568"/>
        <v>-</v>
      </c>
      <c r="AP1452" s="17" t="str">
        <f t="shared" ca="1" si="569"/>
        <v>-</v>
      </c>
      <c r="AQ1452" s="17" t="str">
        <f t="shared" ca="1" si="570"/>
        <v>-</v>
      </c>
      <c r="AR1452" s="66" t="str">
        <f t="shared" ca="1" si="571"/>
        <v>-</v>
      </c>
    </row>
    <row r="1453" spans="1:44" s="1" customFormat="1" ht="12" x14ac:dyDescent="0.35">
      <c r="A1453" s="84"/>
      <c r="B1453" s="40" t="str">
        <f t="shared" si="551"/>
        <v/>
      </c>
      <c r="C1453" s="41" t="str">
        <f t="shared" si="552"/>
        <v/>
      </c>
      <c r="D1453" s="28">
        <f>'I Disease Parameters'!$E$6/(1000*365)</f>
        <v>2.4383561643835616E-5</v>
      </c>
      <c r="E1453" s="28">
        <f>'I Disease Parameters'!$E$7/(1000*365)</f>
        <v>1.3698630136986302E-5</v>
      </c>
      <c r="F1453" s="27">
        <f>(1-'I Disease Parameters'!$E$8)/'I Disease Parameters'!$E$10</f>
        <v>0.16200000000000001</v>
      </c>
      <c r="G1453" s="27">
        <f>'I Disease Parameters'!$E$8/'I Disease Parameters'!$E$11</f>
        <v>3.7999999999999999E-2</v>
      </c>
      <c r="H1453" s="27">
        <f>1/'I Disease Parameters'!$E$12</f>
        <v>0.05</v>
      </c>
      <c r="I1453" s="27">
        <f>'I Disease Parameters'!$E$9/'I Disease Parameters'!$E$14</f>
        <v>0</v>
      </c>
      <c r="J1453" s="82">
        <f t="shared" si="572"/>
        <v>2.9622548171950012</v>
      </c>
      <c r="K1453" s="60">
        <f t="shared" si="573"/>
        <v>0.96147505943347544</v>
      </c>
      <c r="L1453" s="30">
        <f t="shared" si="574"/>
        <v>0.98499999999999999</v>
      </c>
      <c r="M1453" s="27">
        <f>J1453/'I Disease Parameters'!$E$12</f>
        <v>0.14811274085975007</v>
      </c>
      <c r="N1453" s="27">
        <f>K1453/'I Disease Parameters'!$E$13</f>
        <v>4.8073752971673774E-2</v>
      </c>
      <c r="O1453" s="27">
        <f>L1453/'I Disease Parameters'!$E$13</f>
        <v>4.9250000000000002E-2</v>
      </c>
      <c r="P1453" s="27">
        <f>(1-L1453)/'I Disease Parameters'!$E$13</f>
        <v>7.5000000000000067E-4</v>
      </c>
      <c r="Q1453" s="19" t="str">
        <f t="shared" si="553"/>
        <v/>
      </c>
      <c r="R1453" s="17" t="str">
        <f t="shared" si="554"/>
        <v/>
      </c>
      <c r="S1453" s="17" t="str">
        <f t="shared" si="555"/>
        <v/>
      </c>
      <c r="T1453" s="17" t="str">
        <f t="shared" si="556"/>
        <v/>
      </c>
      <c r="U1453" s="17" t="str">
        <f t="shared" si="557"/>
        <v/>
      </c>
      <c r="V1453" s="17" t="str">
        <f t="shared" si="558"/>
        <v/>
      </c>
      <c r="W1453" s="17" t="str">
        <f t="shared" si="559"/>
        <v/>
      </c>
      <c r="X1453" s="18" t="str">
        <f t="shared" si="550"/>
        <v/>
      </c>
      <c r="Y1453" s="17" t="str">
        <f t="shared" si="560"/>
        <v/>
      </c>
      <c r="Z1453" s="17" t="str">
        <f t="shared" si="561"/>
        <v/>
      </c>
      <c r="AA1453" s="17" t="str">
        <f t="shared" si="562"/>
        <v/>
      </c>
      <c r="AB1453" s="17" t="str">
        <f t="shared" si="563"/>
        <v/>
      </c>
      <c r="AC1453" s="17" t="str">
        <f t="shared" si="564"/>
        <v/>
      </c>
      <c r="AD1453" s="18" t="str">
        <f t="shared" si="565"/>
        <v/>
      </c>
      <c r="AE1453" s="19" t="str">
        <f>IF($B1453&gt;$C$1,"",p_2*$Q1452*($S1452/$W1452)+p_3*$Q1452*($T1452/$W1452))</f>
        <v/>
      </c>
      <c r="AF1453" s="17" t="str">
        <f>IF($B1453&gt;$C$1,"",p_4*$R1452)</f>
        <v/>
      </c>
      <c r="AG1453" s="17" t="str">
        <f>IF($B1453&gt;$C$1,"",p_5*$R1452)</f>
        <v/>
      </c>
      <c r="AH1453" s="18" t="str">
        <f t="shared" si="566"/>
        <v/>
      </c>
      <c r="AI1453" s="72"/>
      <c r="AJ1453" s="73"/>
      <c r="AK1453" s="73"/>
      <c r="AL1453" s="72"/>
      <c r="AM1453" s="73"/>
      <c r="AN1453" s="73">
        <f t="shared" si="567"/>
        <v>518</v>
      </c>
      <c r="AO1453" s="19" t="str">
        <f t="shared" ca="1" si="568"/>
        <v>-</v>
      </c>
      <c r="AP1453" s="17" t="str">
        <f t="shared" ca="1" si="569"/>
        <v>-</v>
      </c>
      <c r="AQ1453" s="17" t="str">
        <f t="shared" ca="1" si="570"/>
        <v>-</v>
      </c>
      <c r="AR1453" s="66" t="str">
        <f t="shared" ca="1" si="571"/>
        <v>-</v>
      </c>
    </row>
    <row r="1454" spans="1:44" s="1" customFormat="1" ht="12" x14ac:dyDescent="0.35">
      <c r="A1454" s="84"/>
      <c r="B1454" s="40" t="str">
        <f t="shared" si="551"/>
        <v/>
      </c>
      <c r="C1454" s="41" t="str">
        <f t="shared" si="552"/>
        <v/>
      </c>
      <c r="D1454" s="28">
        <f>'I Disease Parameters'!$E$6/(1000*365)</f>
        <v>2.4383561643835616E-5</v>
      </c>
      <c r="E1454" s="28">
        <f>'I Disease Parameters'!$E$7/(1000*365)</f>
        <v>1.3698630136986302E-5</v>
      </c>
      <c r="F1454" s="27">
        <f>(1-'I Disease Parameters'!$E$8)/'I Disease Parameters'!$E$10</f>
        <v>0.16200000000000001</v>
      </c>
      <c r="G1454" s="27">
        <f>'I Disease Parameters'!$E$8/'I Disease Parameters'!$E$11</f>
        <v>3.7999999999999999E-2</v>
      </c>
      <c r="H1454" s="27">
        <f>1/'I Disease Parameters'!$E$12</f>
        <v>0.05</v>
      </c>
      <c r="I1454" s="27">
        <f>'I Disease Parameters'!$E$9/'I Disease Parameters'!$E$14</f>
        <v>0</v>
      </c>
      <c r="J1454" s="82">
        <f t="shared" si="572"/>
        <v>2.9622548171950012</v>
      </c>
      <c r="K1454" s="60">
        <f t="shared" si="573"/>
        <v>0.96147505943347544</v>
      </c>
      <c r="L1454" s="30">
        <f t="shared" si="574"/>
        <v>0.98499999999999999</v>
      </c>
      <c r="M1454" s="27">
        <f>J1454/'I Disease Parameters'!$E$12</f>
        <v>0.14811274085975007</v>
      </c>
      <c r="N1454" s="27">
        <f>K1454/'I Disease Parameters'!$E$13</f>
        <v>4.8073752971673774E-2</v>
      </c>
      <c r="O1454" s="27">
        <f>L1454/'I Disease Parameters'!$E$13</f>
        <v>4.9250000000000002E-2</v>
      </c>
      <c r="P1454" s="27">
        <f>(1-L1454)/'I Disease Parameters'!$E$13</f>
        <v>7.5000000000000067E-4</v>
      </c>
      <c r="Q1454" s="19" t="str">
        <f t="shared" si="553"/>
        <v/>
      </c>
      <c r="R1454" s="17" t="str">
        <f t="shared" si="554"/>
        <v/>
      </c>
      <c r="S1454" s="17" t="str">
        <f t="shared" si="555"/>
        <v/>
      </c>
      <c r="T1454" s="17" t="str">
        <f t="shared" si="556"/>
        <v/>
      </c>
      <c r="U1454" s="17" t="str">
        <f t="shared" si="557"/>
        <v/>
      </c>
      <c r="V1454" s="17" t="str">
        <f t="shared" si="558"/>
        <v/>
      </c>
      <c r="W1454" s="17" t="str">
        <f t="shared" si="559"/>
        <v/>
      </c>
      <c r="X1454" s="18" t="str">
        <f t="shared" si="550"/>
        <v/>
      </c>
      <c r="Y1454" s="17" t="str">
        <f t="shared" si="560"/>
        <v/>
      </c>
      <c r="Z1454" s="17" t="str">
        <f t="shared" si="561"/>
        <v/>
      </c>
      <c r="AA1454" s="17" t="str">
        <f t="shared" si="562"/>
        <v/>
      </c>
      <c r="AB1454" s="17" t="str">
        <f t="shared" si="563"/>
        <v/>
      </c>
      <c r="AC1454" s="17" t="str">
        <f t="shared" si="564"/>
        <v/>
      </c>
      <c r="AD1454" s="18" t="str">
        <f t="shared" si="565"/>
        <v/>
      </c>
      <c r="AE1454" s="19" t="str">
        <f>IF($B1454&gt;$C$1,"",p_2*$Q1453*($S1453/$W1453)+p_3*$Q1453*($T1453/$W1453))</f>
        <v/>
      </c>
      <c r="AF1454" s="17" t="str">
        <f>IF($B1454&gt;$C$1,"",p_4*$R1453)</f>
        <v/>
      </c>
      <c r="AG1454" s="17" t="str">
        <f>IF($B1454&gt;$C$1,"",p_5*$R1453)</f>
        <v/>
      </c>
      <c r="AH1454" s="18" t="str">
        <f t="shared" si="566"/>
        <v/>
      </c>
      <c r="AI1454" s="72"/>
      <c r="AJ1454" s="73"/>
      <c r="AK1454" s="73"/>
      <c r="AL1454" s="72"/>
      <c r="AM1454" s="73"/>
      <c r="AN1454" s="73">
        <f t="shared" si="567"/>
        <v>518</v>
      </c>
      <c r="AO1454" s="19" t="str">
        <f t="shared" ca="1" si="568"/>
        <v>-</v>
      </c>
      <c r="AP1454" s="17" t="str">
        <f t="shared" ca="1" si="569"/>
        <v>-</v>
      </c>
      <c r="AQ1454" s="17" t="str">
        <f t="shared" ca="1" si="570"/>
        <v>-</v>
      </c>
      <c r="AR1454" s="66" t="str">
        <f t="shared" ca="1" si="571"/>
        <v>-</v>
      </c>
    </row>
    <row r="1455" spans="1:44" s="1" customFormat="1" ht="12" x14ac:dyDescent="0.35">
      <c r="A1455" s="84"/>
      <c r="B1455" s="40" t="str">
        <f t="shared" si="551"/>
        <v/>
      </c>
      <c r="C1455" s="41" t="str">
        <f t="shared" si="552"/>
        <v/>
      </c>
      <c r="D1455" s="28">
        <f>'I Disease Parameters'!$E$6/(1000*365)</f>
        <v>2.4383561643835616E-5</v>
      </c>
      <c r="E1455" s="28">
        <f>'I Disease Parameters'!$E$7/(1000*365)</f>
        <v>1.3698630136986302E-5</v>
      </c>
      <c r="F1455" s="27">
        <f>(1-'I Disease Parameters'!$E$8)/'I Disease Parameters'!$E$10</f>
        <v>0.16200000000000001</v>
      </c>
      <c r="G1455" s="27">
        <f>'I Disease Parameters'!$E$8/'I Disease Parameters'!$E$11</f>
        <v>3.7999999999999999E-2</v>
      </c>
      <c r="H1455" s="27">
        <f>1/'I Disease Parameters'!$E$12</f>
        <v>0.05</v>
      </c>
      <c r="I1455" s="27">
        <f>'I Disease Parameters'!$E$9/'I Disease Parameters'!$E$14</f>
        <v>0</v>
      </c>
      <c r="J1455" s="82">
        <f t="shared" si="572"/>
        <v>2.9622548171950012</v>
      </c>
      <c r="K1455" s="60">
        <f t="shared" si="573"/>
        <v>0.96147505943347544</v>
      </c>
      <c r="L1455" s="30">
        <f t="shared" si="574"/>
        <v>0.98499999999999999</v>
      </c>
      <c r="M1455" s="27">
        <f>J1455/'I Disease Parameters'!$E$12</f>
        <v>0.14811274085975007</v>
      </c>
      <c r="N1455" s="27">
        <f>K1455/'I Disease Parameters'!$E$13</f>
        <v>4.8073752971673774E-2</v>
      </c>
      <c r="O1455" s="27">
        <f>L1455/'I Disease Parameters'!$E$13</f>
        <v>4.9250000000000002E-2</v>
      </c>
      <c r="P1455" s="27">
        <f>(1-L1455)/'I Disease Parameters'!$E$13</f>
        <v>7.5000000000000067E-4</v>
      </c>
      <c r="Q1455" s="19" t="str">
        <f t="shared" si="553"/>
        <v/>
      </c>
      <c r="R1455" s="17" t="str">
        <f t="shared" si="554"/>
        <v/>
      </c>
      <c r="S1455" s="17" t="str">
        <f t="shared" si="555"/>
        <v/>
      </c>
      <c r="T1455" s="17" t="str">
        <f t="shared" si="556"/>
        <v/>
      </c>
      <c r="U1455" s="17" t="str">
        <f t="shared" si="557"/>
        <v/>
      </c>
      <c r="V1455" s="17" t="str">
        <f t="shared" si="558"/>
        <v/>
      </c>
      <c r="W1455" s="17" t="str">
        <f t="shared" si="559"/>
        <v/>
      </c>
      <c r="X1455" s="18" t="str">
        <f t="shared" si="550"/>
        <v/>
      </c>
      <c r="Y1455" s="17" t="str">
        <f t="shared" si="560"/>
        <v/>
      </c>
      <c r="Z1455" s="17" t="str">
        <f t="shared" si="561"/>
        <v/>
      </c>
      <c r="AA1455" s="17" t="str">
        <f t="shared" si="562"/>
        <v/>
      </c>
      <c r="AB1455" s="17" t="str">
        <f t="shared" si="563"/>
        <v/>
      </c>
      <c r="AC1455" s="17" t="str">
        <f t="shared" si="564"/>
        <v/>
      </c>
      <c r="AD1455" s="18" t="str">
        <f t="shared" si="565"/>
        <v/>
      </c>
      <c r="AE1455" s="19" t="str">
        <f>IF($B1455&gt;$C$1,"",p_2*$Q1454*($S1454/$W1454)+p_3*$Q1454*($T1454/$W1454))</f>
        <v/>
      </c>
      <c r="AF1455" s="17" t="str">
        <f>IF($B1455&gt;$C$1,"",p_4*$R1454)</f>
        <v/>
      </c>
      <c r="AG1455" s="17" t="str">
        <f>IF($B1455&gt;$C$1,"",p_5*$R1454)</f>
        <v/>
      </c>
      <c r="AH1455" s="18" t="str">
        <f t="shared" si="566"/>
        <v/>
      </c>
      <c r="AI1455" s="72"/>
      <c r="AJ1455" s="73"/>
      <c r="AK1455" s="73"/>
      <c r="AL1455" s="72"/>
      <c r="AM1455" s="73"/>
      <c r="AN1455" s="73">
        <f t="shared" si="567"/>
        <v>518</v>
      </c>
      <c r="AO1455" s="19" t="str">
        <f t="shared" ca="1" si="568"/>
        <v>-</v>
      </c>
      <c r="AP1455" s="17" t="str">
        <f t="shared" ca="1" si="569"/>
        <v>-</v>
      </c>
      <c r="AQ1455" s="17" t="str">
        <f t="shared" ca="1" si="570"/>
        <v>-</v>
      </c>
      <c r="AR1455" s="66" t="str">
        <f t="shared" ca="1" si="571"/>
        <v>-</v>
      </c>
    </row>
    <row r="1456" spans="1:44" s="1" customFormat="1" ht="12" x14ac:dyDescent="0.35">
      <c r="A1456" s="84"/>
      <c r="B1456" s="40" t="str">
        <f t="shared" si="551"/>
        <v/>
      </c>
      <c r="C1456" s="41" t="str">
        <f t="shared" si="552"/>
        <v/>
      </c>
      <c r="D1456" s="28">
        <f>'I Disease Parameters'!$E$6/(1000*365)</f>
        <v>2.4383561643835616E-5</v>
      </c>
      <c r="E1456" s="28">
        <f>'I Disease Parameters'!$E$7/(1000*365)</f>
        <v>1.3698630136986302E-5</v>
      </c>
      <c r="F1456" s="27">
        <f>(1-'I Disease Parameters'!$E$8)/'I Disease Parameters'!$E$10</f>
        <v>0.16200000000000001</v>
      </c>
      <c r="G1456" s="27">
        <f>'I Disease Parameters'!$E$8/'I Disease Parameters'!$E$11</f>
        <v>3.7999999999999999E-2</v>
      </c>
      <c r="H1456" s="27">
        <f>1/'I Disease Parameters'!$E$12</f>
        <v>0.05</v>
      </c>
      <c r="I1456" s="27">
        <f>'I Disease Parameters'!$E$9/'I Disease Parameters'!$E$14</f>
        <v>0</v>
      </c>
      <c r="J1456" s="82">
        <f t="shared" si="572"/>
        <v>2.9622548171950012</v>
      </c>
      <c r="K1456" s="60">
        <f t="shared" si="573"/>
        <v>0.96147505943347544</v>
      </c>
      <c r="L1456" s="30">
        <f t="shared" si="574"/>
        <v>0.98499999999999999</v>
      </c>
      <c r="M1456" s="27">
        <f>J1456/'I Disease Parameters'!$E$12</f>
        <v>0.14811274085975007</v>
      </c>
      <c r="N1456" s="27">
        <f>K1456/'I Disease Parameters'!$E$13</f>
        <v>4.8073752971673774E-2</v>
      </c>
      <c r="O1456" s="27">
        <f>L1456/'I Disease Parameters'!$E$13</f>
        <v>4.9250000000000002E-2</v>
      </c>
      <c r="P1456" s="27">
        <f>(1-L1456)/'I Disease Parameters'!$E$13</f>
        <v>7.5000000000000067E-4</v>
      </c>
      <c r="Q1456" s="19" t="str">
        <f t="shared" si="553"/>
        <v/>
      </c>
      <c r="R1456" s="17" t="str">
        <f t="shared" si="554"/>
        <v/>
      </c>
      <c r="S1456" s="17" t="str">
        <f t="shared" si="555"/>
        <v/>
      </c>
      <c r="T1456" s="17" t="str">
        <f t="shared" si="556"/>
        <v/>
      </c>
      <c r="U1456" s="17" t="str">
        <f t="shared" si="557"/>
        <v/>
      </c>
      <c r="V1456" s="17" t="str">
        <f t="shared" si="558"/>
        <v/>
      </c>
      <c r="W1456" s="17" t="str">
        <f t="shared" si="559"/>
        <v/>
      </c>
      <c r="X1456" s="18" t="str">
        <f t="shared" si="550"/>
        <v/>
      </c>
      <c r="Y1456" s="17" t="str">
        <f t="shared" si="560"/>
        <v/>
      </c>
      <c r="Z1456" s="17" t="str">
        <f t="shared" si="561"/>
        <v/>
      </c>
      <c r="AA1456" s="17" t="str">
        <f t="shared" si="562"/>
        <v/>
      </c>
      <c r="AB1456" s="17" t="str">
        <f t="shared" si="563"/>
        <v/>
      </c>
      <c r="AC1456" s="17" t="str">
        <f t="shared" si="564"/>
        <v/>
      </c>
      <c r="AD1456" s="18" t="str">
        <f t="shared" si="565"/>
        <v/>
      </c>
      <c r="AE1456" s="19" t="str">
        <f>IF($B1456&gt;$C$1,"",p_2*$Q1455*($S1455/$W1455)+p_3*$Q1455*($T1455/$W1455))</f>
        <v/>
      </c>
      <c r="AF1456" s="17" t="str">
        <f>IF($B1456&gt;$C$1,"",p_4*$R1455)</f>
        <v/>
      </c>
      <c r="AG1456" s="17" t="str">
        <f>IF($B1456&gt;$C$1,"",p_5*$R1455)</f>
        <v/>
      </c>
      <c r="AH1456" s="18" t="str">
        <f t="shared" si="566"/>
        <v/>
      </c>
      <c r="AI1456" s="72"/>
      <c r="AJ1456" s="73"/>
      <c r="AK1456" s="73"/>
      <c r="AL1456" s="72"/>
      <c r="AM1456" s="73"/>
      <c r="AN1456" s="73">
        <f t="shared" si="567"/>
        <v>518</v>
      </c>
      <c r="AO1456" s="19" t="str">
        <f t="shared" ca="1" si="568"/>
        <v>-</v>
      </c>
      <c r="AP1456" s="17" t="str">
        <f t="shared" ca="1" si="569"/>
        <v>-</v>
      </c>
      <c r="AQ1456" s="17" t="str">
        <f t="shared" ca="1" si="570"/>
        <v>-</v>
      </c>
      <c r="AR1456" s="66" t="str">
        <f t="shared" ca="1" si="571"/>
        <v>-</v>
      </c>
    </row>
    <row r="1457" spans="1:44" s="1" customFormat="1" ht="12" x14ac:dyDescent="0.35">
      <c r="A1457" s="84"/>
      <c r="B1457" s="40" t="str">
        <f t="shared" si="551"/>
        <v/>
      </c>
      <c r="C1457" s="41" t="str">
        <f t="shared" si="552"/>
        <v/>
      </c>
      <c r="D1457" s="28">
        <f>'I Disease Parameters'!$E$6/(1000*365)</f>
        <v>2.4383561643835616E-5</v>
      </c>
      <c r="E1457" s="28">
        <f>'I Disease Parameters'!$E$7/(1000*365)</f>
        <v>1.3698630136986302E-5</v>
      </c>
      <c r="F1457" s="27">
        <f>(1-'I Disease Parameters'!$E$8)/'I Disease Parameters'!$E$10</f>
        <v>0.16200000000000001</v>
      </c>
      <c r="G1457" s="27">
        <f>'I Disease Parameters'!$E$8/'I Disease Parameters'!$E$11</f>
        <v>3.7999999999999999E-2</v>
      </c>
      <c r="H1457" s="27">
        <f>1/'I Disease Parameters'!$E$12</f>
        <v>0.05</v>
      </c>
      <c r="I1457" s="27">
        <f>'I Disease Parameters'!$E$9/'I Disease Parameters'!$E$14</f>
        <v>0</v>
      </c>
      <c r="J1457" s="82">
        <f t="shared" si="572"/>
        <v>2.9622548171950012</v>
      </c>
      <c r="K1457" s="60">
        <f t="shared" si="573"/>
        <v>0.96147505943347544</v>
      </c>
      <c r="L1457" s="30">
        <f t="shared" si="574"/>
        <v>0.98499999999999999</v>
      </c>
      <c r="M1457" s="27">
        <f>J1457/'I Disease Parameters'!$E$12</f>
        <v>0.14811274085975007</v>
      </c>
      <c r="N1457" s="27">
        <f>K1457/'I Disease Parameters'!$E$13</f>
        <v>4.8073752971673774E-2</v>
      </c>
      <c r="O1457" s="27">
        <f>L1457/'I Disease Parameters'!$E$13</f>
        <v>4.9250000000000002E-2</v>
      </c>
      <c r="P1457" s="27">
        <f>(1-L1457)/'I Disease Parameters'!$E$13</f>
        <v>7.5000000000000067E-4</v>
      </c>
      <c r="Q1457" s="19" t="str">
        <f t="shared" si="553"/>
        <v/>
      </c>
      <c r="R1457" s="17" t="str">
        <f t="shared" si="554"/>
        <v/>
      </c>
      <c r="S1457" s="17" t="str">
        <f t="shared" si="555"/>
        <v/>
      </c>
      <c r="T1457" s="17" t="str">
        <f t="shared" si="556"/>
        <v/>
      </c>
      <c r="U1457" s="17" t="str">
        <f t="shared" si="557"/>
        <v/>
      </c>
      <c r="V1457" s="17" t="str">
        <f t="shared" si="558"/>
        <v/>
      </c>
      <c r="W1457" s="17" t="str">
        <f t="shared" si="559"/>
        <v/>
      </c>
      <c r="X1457" s="18" t="str">
        <f t="shared" si="550"/>
        <v/>
      </c>
      <c r="Y1457" s="17" t="str">
        <f t="shared" si="560"/>
        <v/>
      </c>
      <c r="Z1457" s="17" t="str">
        <f t="shared" si="561"/>
        <v/>
      </c>
      <c r="AA1457" s="17" t="str">
        <f t="shared" si="562"/>
        <v/>
      </c>
      <c r="AB1457" s="17" t="str">
        <f t="shared" si="563"/>
        <v/>
      </c>
      <c r="AC1457" s="17" t="str">
        <f t="shared" si="564"/>
        <v/>
      </c>
      <c r="AD1457" s="18" t="str">
        <f t="shared" si="565"/>
        <v/>
      </c>
      <c r="AE1457" s="19" t="str">
        <f>IF($B1457&gt;$C$1,"",p_2*$Q1456*($S1456/$W1456)+p_3*$Q1456*($T1456/$W1456))</f>
        <v/>
      </c>
      <c r="AF1457" s="17" t="str">
        <f>IF($B1457&gt;$C$1,"",p_4*$R1456)</f>
        <v/>
      </c>
      <c r="AG1457" s="17" t="str">
        <f>IF($B1457&gt;$C$1,"",p_5*$R1456)</f>
        <v/>
      </c>
      <c r="AH1457" s="18" t="str">
        <f t="shared" si="566"/>
        <v/>
      </c>
      <c r="AI1457" s="72"/>
      <c r="AJ1457" s="73"/>
      <c r="AK1457" s="73"/>
      <c r="AL1457" s="72"/>
      <c r="AM1457" s="73"/>
      <c r="AN1457" s="73">
        <f t="shared" si="567"/>
        <v>518</v>
      </c>
      <c r="AO1457" s="19" t="str">
        <f t="shared" ca="1" si="568"/>
        <v>-</v>
      </c>
      <c r="AP1457" s="17" t="str">
        <f t="shared" ca="1" si="569"/>
        <v>-</v>
      </c>
      <c r="AQ1457" s="17" t="str">
        <f t="shared" ca="1" si="570"/>
        <v>-</v>
      </c>
      <c r="AR1457" s="66" t="str">
        <f t="shared" ca="1" si="571"/>
        <v>-</v>
      </c>
    </row>
    <row r="1458" spans="1:44" s="1" customFormat="1" ht="12" x14ac:dyDescent="0.35">
      <c r="A1458" s="84"/>
      <c r="B1458" s="40" t="str">
        <f t="shared" si="551"/>
        <v/>
      </c>
      <c r="C1458" s="41" t="str">
        <f t="shared" si="552"/>
        <v/>
      </c>
      <c r="D1458" s="28">
        <f>'I Disease Parameters'!$E$6/(1000*365)</f>
        <v>2.4383561643835616E-5</v>
      </c>
      <c r="E1458" s="28">
        <f>'I Disease Parameters'!$E$7/(1000*365)</f>
        <v>1.3698630136986302E-5</v>
      </c>
      <c r="F1458" s="27">
        <f>(1-'I Disease Parameters'!$E$8)/'I Disease Parameters'!$E$10</f>
        <v>0.16200000000000001</v>
      </c>
      <c r="G1458" s="27">
        <f>'I Disease Parameters'!$E$8/'I Disease Parameters'!$E$11</f>
        <v>3.7999999999999999E-2</v>
      </c>
      <c r="H1458" s="27">
        <f>1/'I Disease Parameters'!$E$12</f>
        <v>0.05</v>
      </c>
      <c r="I1458" s="27">
        <f>'I Disease Parameters'!$E$9/'I Disease Parameters'!$E$14</f>
        <v>0</v>
      </c>
      <c r="J1458" s="82">
        <f t="shared" si="572"/>
        <v>2.9622548171950012</v>
      </c>
      <c r="K1458" s="60">
        <f t="shared" si="573"/>
        <v>0.96147505943347544</v>
      </c>
      <c r="L1458" s="30">
        <f t="shared" si="574"/>
        <v>0.98499999999999999</v>
      </c>
      <c r="M1458" s="27">
        <f>J1458/'I Disease Parameters'!$E$12</f>
        <v>0.14811274085975007</v>
      </c>
      <c r="N1458" s="27">
        <f>K1458/'I Disease Parameters'!$E$13</f>
        <v>4.8073752971673774E-2</v>
      </c>
      <c r="O1458" s="27">
        <f>L1458/'I Disease Parameters'!$E$13</f>
        <v>4.9250000000000002E-2</v>
      </c>
      <c r="P1458" s="27">
        <f>(1-L1458)/'I Disease Parameters'!$E$13</f>
        <v>7.5000000000000067E-4</v>
      </c>
      <c r="Q1458" s="19" t="str">
        <f t="shared" si="553"/>
        <v/>
      </c>
      <c r="R1458" s="17" t="str">
        <f t="shared" si="554"/>
        <v/>
      </c>
      <c r="S1458" s="17" t="str">
        <f t="shared" si="555"/>
        <v/>
      </c>
      <c r="T1458" s="17" t="str">
        <f t="shared" si="556"/>
        <v/>
      </c>
      <c r="U1458" s="17" t="str">
        <f t="shared" si="557"/>
        <v/>
      </c>
      <c r="V1458" s="17" t="str">
        <f t="shared" si="558"/>
        <v/>
      </c>
      <c r="W1458" s="17" t="str">
        <f t="shared" si="559"/>
        <v/>
      </c>
      <c r="X1458" s="18" t="str">
        <f t="shared" si="550"/>
        <v/>
      </c>
      <c r="Y1458" s="17" t="str">
        <f t="shared" si="560"/>
        <v/>
      </c>
      <c r="Z1458" s="17" t="str">
        <f t="shared" si="561"/>
        <v/>
      </c>
      <c r="AA1458" s="17" t="str">
        <f t="shared" si="562"/>
        <v/>
      </c>
      <c r="AB1458" s="17" t="str">
        <f t="shared" si="563"/>
        <v/>
      </c>
      <c r="AC1458" s="17" t="str">
        <f t="shared" si="564"/>
        <v/>
      </c>
      <c r="AD1458" s="18" t="str">
        <f t="shared" si="565"/>
        <v/>
      </c>
      <c r="AE1458" s="19" t="str">
        <f>IF($B1458&gt;$C$1,"",p_2*$Q1457*($S1457/$W1457)+p_3*$Q1457*($T1457/$W1457))</f>
        <v/>
      </c>
      <c r="AF1458" s="17" t="str">
        <f>IF($B1458&gt;$C$1,"",p_4*$R1457)</f>
        <v/>
      </c>
      <c r="AG1458" s="17" t="str">
        <f>IF($B1458&gt;$C$1,"",p_5*$R1457)</f>
        <v/>
      </c>
      <c r="AH1458" s="18" t="str">
        <f t="shared" si="566"/>
        <v/>
      </c>
      <c r="AI1458" s="72"/>
      <c r="AJ1458" s="73"/>
      <c r="AK1458" s="73"/>
      <c r="AL1458" s="72"/>
      <c r="AM1458" s="73"/>
      <c r="AN1458" s="73">
        <f t="shared" si="567"/>
        <v>518</v>
      </c>
      <c r="AO1458" s="19" t="str">
        <f t="shared" ca="1" si="568"/>
        <v>-</v>
      </c>
      <c r="AP1458" s="17" t="str">
        <f t="shared" ca="1" si="569"/>
        <v>-</v>
      </c>
      <c r="AQ1458" s="17" t="str">
        <f t="shared" ca="1" si="570"/>
        <v>-</v>
      </c>
      <c r="AR1458" s="66" t="str">
        <f t="shared" ca="1" si="571"/>
        <v>-</v>
      </c>
    </row>
    <row r="1459" spans="1:44" s="1" customFormat="1" ht="12" x14ac:dyDescent="0.35">
      <c r="A1459" s="84"/>
      <c r="B1459" s="40" t="str">
        <f t="shared" si="551"/>
        <v/>
      </c>
      <c r="C1459" s="41" t="str">
        <f t="shared" si="552"/>
        <v/>
      </c>
      <c r="D1459" s="28">
        <f>'I Disease Parameters'!$E$6/(1000*365)</f>
        <v>2.4383561643835616E-5</v>
      </c>
      <c r="E1459" s="28">
        <f>'I Disease Parameters'!$E$7/(1000*365)</f>
        <v>1.3698630136986302E-5</v>
      </c>
      <c r="F1459" s="27">
        <f>(1-'I Disease Parameters'!$E$8)/'I Disease Parameters'!$E$10</f>
        <v>0.16200000000000001</v>
      </c>
      <c r="G1459" s="27">
        <f>'I Disease Parameters'!$E$8/'I Disease Parameters'!$E$11</f>
        <v>3.7999999999999999E-2</v>
      </c>
      <c r="H1459" s="27">
        <f>1/'I Disease Parameters'!$E$12</f>
        <v>0.05</v>
      </c>
      <c r="I1459" s="27">
        <f>'I Disease Parameters'!$E$9/'I Disease Parameters'!$E$14</f>
        <v>0</v>
      </c>
      <c r="J1459" s="82">
        <f t="shared" si="572"/>
        <v>2.9622548171950012</v>
      </c>
      <c r="K1459" s="60">
        <f t="shared" si="573"/>
        <v>0.96147505943347544</v>
      </c>
      <c r="L1459" s="30">
        <f t="shared" si="574"/>
        <v>0.98499999999999999</v>
      </c>
      <c r="M1459" s="27">
        <f>J1459/'I Disease Parameters'!$E$12</f>
        <v>0.14811274085975007</v>
      </c>
      <c r="N1459" s="27">
        <f>K1459/'I Disease Parameters'!$E$13</f>
        <v>4.8073752971673774E-2</v>
      </c>
      <c r="O1459" s="27">
        <f>L1459/'I Disease Parameters'!$E$13</f>
        <v>4.9250000000000002E-2</v>
      </c>
      <c r="P1459" s="27">
        <f>(1-L1459)/'I Disease Parameters'!$E$13</f>
        <v>7.5000000000000067E-4</v>
      </c>
      <c r="Q1459" s="19" t="str">
        <f t="shared" si="553"/>
        <v/>
      </c>
      <c r="R1459" s="17" t="str">
        <f t="shared" si="554"/>
        <v/>
      </c>
      <c r="S1459" s="17" t="str">
        <f t="shared" si="555"/>
        <v/>
      </c>
      <c r="T1459" s="17" t="str">
        <f t="shared" si="556"/>
        <v/>
      </c>
      <c r="U1459" s="17" t="str">
        <f t="shared" si="557"/>
        <v/>
      </c>
      <c r="V1459" s="17" t="str">
        <f t="shared" si="558"/>
        <v/>
      </c>
      <c r="W1459" s="17" t="str">
        <f t="shared" si="559"/>
        <v/>
      </c>
      <c r="X1459" s="18" t="str">
        <f t="shared" si="550"/>
        <v/>
      </c>
      <c r="Y1459" s="17" t="str">
        <f t="shared" si="560"/>
        <v/>
      </c>
      <c r="Z1459" s="17" t="str">
        <f t="shared" si="561"/>
        <v/>
      </c>
      <c r="AA1459" s="17" t="str">
        <f t="shared" si="562"/>
        <v/>
      </c>
      <c r="AB1459" s="17" t="str">
        <f t="shared" si="563"/>
        <v/>
      </c>
      <c r="AC1459" s="17" t="str">
        <f t="shared" si="564"/>
        <v/>
      </c>
      <c r="AD1459" s="18" t="str">
        <f t="shared" si="565"/>
        <v/>
      </c>
      <c r="AE1459" s="19" t="str">
        <f>IF($B1459&gt;$C$1,"",p_2*$Q1458*($S1458/$W1458)+p_3*$Q1458*($T1458/$W1458))</f>
        <v/>
      </c>
      <c r="AF1459" s="17" t="str">
        <f>IF($B1459&gt;$C$1,"",p_4*$R1458)</f>
        <v/>
      </c>
      <c r="AG1459" s="17" t="str">
        <f>IF($B1459&gt;$C$1,"",p_5*$R1458)</f>
        <v/>
      </c>
      <c r="AH1459" s="18" t="str">
        <f t="shared" si="566"/>
        <v/>
      </c>
      <c r="AI1459" s="72"/>
      <c r="AJ1459" s="73"/>
      <c r="AK1459" s="73"/>
      <c r="AL1459" s="72"/>
      <c r="AM1459" s="73"/>
      <c r="AN1459" s="73">
        <f t="shared" si="567"/>
        <v>518</v>
      </c>
      <c r="AO1459" s="19" t="str">
        <f t="shared" ca="1" si="568"/>
        <v>-</v>
      </c>
      <c r="AP1459" s="17" t="str">
        <f t="shared" ca="1" si="569"/>
        <v>-</v>
      </c>
      <c r="AQ1459" s="17" t="str">
        <f t="shared" ca="1" si="570"/>
        <v>-</v>
      </c>
      <c r="AR1459" s="66" t="str">
        <f t="shared" ca="1" si="571"/>
        <v>-</v>
      </c>
    </row>
    <row r="1460" spans="1:44" s="1" customFormat="1" ht="12" x14ac:dyDescent="0.35">
      <c r="A1460" s="84"/>
      <c r="B1460" s="40" t="str">
        <f t="shared" si="551"/>
        <v/>
      </c>
      <c r="C1460" s="41" t="str">
        <f t="shared" si="552"/>
        <v/>
      </c>
      <c r="D1460" s="28">
        <f>'I Disease Parameters'!$E$6/(1000*365)</f>
        <v>2.4383561643835616E-5</v>
      </c>
      <c r="E1460" s="28">
        <f>'I Disease Parameters'!$E$7/(1000*365)</f>
        <v>1.3698630136986302E-5</v>
      </c>
      <c r="F1460" s="27">
        <f>(1-'I Disease Parameters'!$E$8)/'I Disease Parameters'!$E$10</f>
        <v>0.16200000000000001</v>
      </c>
      <c r="G1460" s="27">
        <f>'I Disease Parameters'!$E$8/'I Disease Parameters'!$E$11</f>
        <v>3.7999999999999999E-2</v>
      </c>
      <c r="H1460" s="27">
        <f>1/'I Disease Parameters'!$E$12</f>
        <v>0.05</v>
      </c>
      <c r="I1460" s="27">
        <f>'I Disease Parameters'!$E$9/'I Disease Parameters'!$E$14</f>
        <v>0</v>
      </c>
      <c r="J1460" s="82">
        <f t="shared" si="572"/>
        <v>2.9622548171950012</v>
      </c>
      <c r="K1460" s="60">
        <f t="shared" si="573"/>
        <v>0.96147505943347544</v>
      </c>
      <c r="L1460" s="30">
        <f t="shared" si="574"/>
        <v>0.98499999999999999</v>
      </c>
      <c r="M1460" s="27">
        <f>J1460/'I Disease Parameters'!$E$12</f>
        <v>0.14811274085975007</v>
      </c>
      <c r="N1460" s="27">
        <f>K1460/'I Disease Parameters'!$E$13</f>
        <v>4.8073752971673774E-2</v>
      </c>
      <c r="O1460" s="27">
        <f>L1460/'I Disease Parameters'!$E$13</f>
        <v>4.9250000000000002E-2</v>
      </c>
      <c r="P1460" s="27">
        <f>(1-L1460)/'I Disease Parameters'!$E$13</f>
        <v>7.5000000000000067E-4</v>
      </c>
      <c r="Q1460" s="19" t="str">
        <f t="shared" si="553"/>
        <v/>
      </c>
      <c r="R1460" s="17" t="str">
        <f t="shared" si="554"/>
        <v/>
      </c>
      <c r="S1460" s="17" t="str">
        <f t="shared" si="555"/>
        <v/>
      </c>
      <c r="T1460" s="17" t="str">
        <f t="shared" si="556"/>
        <v/>
      </c>
      <c r="U1460" s="17" t="str">
        <f t="shared" si="557"/>
        <v/>
      </c>
      <c r="V1460" s="17" t="str">
        <f t="shared" si="558"/>
        <v/>
      </c>
      <c r="W1460" s="17" t="str">
        <f t="shared" si="559"/>
        <v/>
      </c>
      <c r="X1460" s="18" t="str">
        <f t="shared" si="550"/>
        <v/>
      </c>
      <c r="Y1460" s="17" t="str">
        <f t="shared" si="560"/>
        <v/>
      </c>
      <c r="Z1460" s="17" t="str">
        <f t="shared" si="561"/>
        <v/>
      </c>
      <c r="AA1460" s="17" t="str">
        <f t="shared" si="562"/>
        <v/>
      </c>
      <c r="AB1460" s="17" t="str">
        <f t="shared" si="563"/>
        <v/>
      </c>
      <c r="AC1460" s="17" t="str">
        <f t="shared" si="564"/>
        <v/>
      </c>
      <c r="AD1460" s="18" t="str">
        <f t="shared" si="565"/>
        <v/>
      </c>
      <c r="AE1460" s="19" t="str">
        <f>IF($B1460&gt;$C$1,"",p_2*$Q1459*($S1459/$W1459)+p_3*$Q1459*($T1459/$W1459))</f>
        <v/>
      </c>
      <c r="AF1460" s="17" t="str">
        <f>IF($B1460&gt;$C$1,"",p_4*$R1459)</f>
        <v/>
      </c>
      <c r="AG1460" s="17" t="str">
        <f>IF($B1460&gt;$C$1,"",p_5*$R1459)</f>
        <v/>
      </c>
      <c r="AH1460" s="18" t="str">
        <f t="shared" si="566"/>
        <v/>
      </c>
      <c r="AI1460" s="72"/>
      <c r="AJ1460" s="73"/>
      <c r="AK1460" s="73"/>
      <c r="AL1460" s="72"/>
      <c r="AM1460" s="73"/>
      <c r="AN1460" s="73">
        <f t="shared" si="567"/>
        <v>518</v>
      </c>
      <c r="AO1460" s="19" t="str">
        <f t="shared" ca="1" si="568"/>
        <v>-</v>
      </c>
      <c r="AP1460" s="17" t="str">
        <f t="shared" ca="1" si="569"/>
        <v>-</v>
      </c>
      <c r="AQ1460" s="17" t="str">
        <f t="shared" ca="1" si="570"/>
        <v>-</v>
      </c>
      <c r="AR1460" s="66" t="str">
        <f t="shared" ca="1" si="571"/>
        <v>-</v>
      </c>
    </row>
    <row r="1461" spans="1:44" s="1" customFormat="1" ht="12" x14ac:dyDescent="0.35">
      <c r="A1461" s="84"/>
      <c r="B1461" s="40" t="str">
        <f t="shared" si="551"/>
        <v/>
      </c>
      <c r="C1461" s="41" t="str">
        <f t="shared" si="552"/>
        <v/>
      </c>
      <c r="D1461" s="28">
        <f>'I Disease Parameters'!$E$6/(1000*365)</f>
        <v>2.4383561643835616E-5</v>
      </c>
      <c r="E1461" s="28">
        <f>'I Disease Parameters'!$E$7/(1000*365)</f>
        <v>1.3698630136986302E-5</v>
      </c>
      <c r="F1461" s="27">
        <f>(1-'I Disease Parameters'!$E$8)/'I Disease Parameters'!$E$10</f>
        <v>0.16200000000000001</v>
      </c>
      <c r="G1461" s="27">
        <f>'I Disease Parameters'!$E$8/'I Disease Parameters'!$E$11</f>
        <v>3.7999999999999999E-2</v>
      </c>
      <c r="H1461" s="27">
        <f>1/'I Disease Parameters'!$E$12</f>
        <v>0.05</v>
      </c>
      <c r="I1461" s="27">
        <f>'I Disease Parameters'!$E$9/'I Disease Parameters'!$E$14</f>
        <v>0</v>
      </c>
      <c r="J1461" s="82">
        <f t="shared" si="572"/>
        <v>2.9622548171950012</v>
      </c>
      <c r="K1461" s="60">
        <f t="shared" si="573"/>
        <v>0.96147505943347544</v>
      </c>
      <c r="L1461" s="30">
        <f t="shared" si="574"/>
        <v>0.98499999999999999</v>
      </c>
      <c r="M1461" s="27">
        <f>J1461/'I Disease Parameters'!$E$12</f>
        <v>0.14811274085975007</v>
      </c>
      <c r="N1461" s="27">
        <f>K1461/'I Disease Parameters'!$E$13</f>
        <v>4.8073752971673774E-2</v>
      </c>
      <c r="O1461" s="27">
        <f>L1461/'I Disease Parameters'!$E$13</f>
        <v>4.9250000000000002E-2</v>
      </c>
      <c r="P1461" s="27">
        <f>(1-L1461)/'I Disease Parameters'!$E$13</f>
        <v>7.5000000000000067E-4</v>
      </c>
      <c r="Q1461" s="19" t="str">
        <f t="shared" si="553"/>
        <v/>
      </c>
      <c r="R1461" s="17" t="str">
        <f t="shared" si="554"/>
        <v/>
      </c>
      <c r="S1461" s="17" t="str">
        <f t="shared" si="555"/>
        <v/>
      </c>
      <c r="T1461" s="17" t="str">
        <f t="shared" si="556"/>
        <v/>
      </c>
      <c r="U1461" s="17" t="str">
        <f t="shared" si="557"/>
        <v/>
      </c>
      <c r="V1461" s="17" t="str">
        <f t="shared" si="558"/>
        <v/>
      </c>
      <c r="W1461" s="17" t="str">
        <f t="shared" si="559"/>
        <v/>
      </c>
      <c r="X1461" s="18" t="str">
        <f t="shared" si="550"/>
        <v/>
      </c>
      <c r="Y1461" s="17" t="str">
        <f t="shared" si="560"/>
        <v/>
      </c>
      <c r="Z1461" s="17" t="str">
        <f t="shared" si="561"/>
        <v/>
      </c>
      <c r="AA1461" s="17" t="str">
        <f t="shared" si="562"/>
        <v/>
      </c>
      <c r="AB1461" s="17" t="str">
        <f t="shared" si="563"/>
        <v/>
      </c>
      <c r="AC1461" s="17" t="str">
        <f t="shared" si="564"/>
        <v/>
      </c>
      <c r="AD1461" s="18" t="str">
        <f t="shared" si="565"/>
        <v/>
      </c>
      <c r="AE1461" s="19" t="str">
        <f>IF($B1461&gt;$C$1,"",p_2*$Q1460*($S1460/$W1460)+p_3*$Q1460*($T1460/$W1460))</f>
        <v/>
      </c>
      <c r="AF1461" s="17" t="str">
        <f>IF($B1461&gt;$C$1,"",p_4*$R1460)</f>
        <v/>
      </c>
      <c r="AG1461" s="17" t="str">
        <f>IF($B1461&gt;$C$1,"",p_5*$R1460)</f>
        <v/>
      </c>
      <c r="AH1461" s="18" t="str">
        <f t="shared" si="566"/>
        <v/>
      </c>
      <c r="AI1461" s="72"/>
      <c r="AJ1461" s="73"/>
      <c r="AK1461" s="73"/>
      <c r="AL1461" s="72"/>
      <c r="AM1461" s="73"/>
      <c r="AN1461" s="73">
        <f t="shared" si="567"/>
        <v>518</v>
      </c>
      <c r="AO1461" s="19" t="str">
        <f t="shared" ca="1" si="568"/>
        <v>-</v>
      </c>
      <c r="AP1461" s="17" t="str">
        <f t="shared" ca="1" si="569"/>
        <v>-</v>
      </c>
      <c r="AQ1461" s="17" t="str">
        <f t="shared" ca="1" si="570"/>
        <v>-</v>
      </c>
      <c r="AR1461" s="66" t="str">
        <f t="shared" ca="1" si="571"/>
        <v>-</v>
      </c>
    </row>
    <row r="1462" spans="1:44" s="1" customFormat="1" ht="12" x14ac:dyDescent="0.35">
      <c r="A1462" s="84"/>
      <c r="B1462" s="40" t="str">
        <f t="shared" si="551"/>
        <v/>
      </c>
      <c r="C1462" s="41" t="str">
        <f t="shared" si="552"/>
        <v/>
      </c>
      <c r="D1462" s="28">
        <f>'I Disease Parameters'!$E$6/(1000*365)</f>
        <v>2.4383561643835616E-5</v>
      </c>
      <c r="E1462" s="28">
        <f>'I Disease Parameters'!$E$7/(1000*365)</f>
        <v>1.3698630136986302E-5</v>
      </c>
      <c r="F1462" s="27">
        <f>(1-'I Disease Parameters'!$E$8)/'I Disease Parameters'!$E$10</f>
        <v>0.16200000000000001</v>
      </c>
      <c r="G1462" s="27">
        <f>'I Disease Parameters'!$E$8/'I Disease Parameters'!$E$11</f>
        <v>3.7999999999999999E-2</v>
      </c>
      <c r="H1462" s="27">
        <f>1/'I Disease Parameters'!$E$12</f>
        <v>0.05</v>
      </c>
      <c r="I1462" s="27">
        <f>'I Disease Parameters'!$E$9/'I Disease Parameters'!$E$14</f>
        <v>0</v>
      </c>
      <c r="J1462" s="82">
        <f t="shared" si="572"/>
        <v>2.9622548171950012</v>
      </c>
      <c r="K1462" s="60">
        <f t="shared" si="573"/>
        <v>0.96147505943347544</v>
      </c>
      <c r="L1462" s="30">
        <f t="shared" si="574"/>
        <v>0.98499999999999999</v>
      </c>
      <c r="M1462" s="27">
        <f>J1462/'I Disease Parameters'!$E$12</f>
        <v>0.14811274085975007</v>
      </c>
      <c r="N1462" s="27">
        <f>K1462/'I Disease Parameters'!$E$13</f>
        <v>4.8073752971673774E-2</v>
      </c>
      <c r="O1462" s="27">
        <f>L1462/'I Disease Parameters'!$E$13</f>
        <v>4.9250000000000002E-2</v>
      </c>
      <c r="P1462" s="27">
        <f>(1-L1462)/'I Disease Parameters'!$E$13</f>
        <v>7.5000000000000067E-4</v>
      </c>
      <c r="Q1462" s="19" t="str">
        <f t="shared" si="553"/>
        <v/>
      </c>
      <c r="R1462" s="17" t="str">
        <f t="shared" si="554"/>
        <v/>
      </c>
      <c r="S1462" s="17" t="str">
        <f t="shared" si="555"/>
        <v/>
      </c>
      <c r="T1462" s="17" t="str">
        <f t="shared" si="556"/>
        <v/>
      </c>
      <c r="U1462" s="17" t="str">
        <f t="shared" si="557"/>
        <v/>
      </c>
      <c r="V1462" s="17" t="str">
        <f t="shared" si="558"/>
        <v/>
      </c>
      <c r="W1462" s="17" t="str">
        <f t="shared" si="559"/>
        <v/>
      </c>
      <c r="X1462" s="18" t="str">
        <f t="shared" si="550"/>
        <v/>
      </c>
      <c r="Y1462" s="17" t="str">
        <f t="shared" si="560"/>
        <v/>
      </c>
      <c r="Z1462" s="17" t="str">
        <f t="shared" si="561"/>
        <v/>
      </c>
      <c r="AA1462" s="17" t="str">
        <f t="shared" si="562"/>
        <v/>
      </c>
      <c r="AB1462" s="17" t="str">
        <f t="shared" si="563"/>
        <v/>
      </c>
      <c r="AC1462" s="17" t="str">
        <f t="shared" si="564"/>
        <v/>
      </c>
      <c r="AD1462" s="18" t="str">
        <f t="shared" si="565"/>
        <v/>
      </c>
      <c r="AE1462" s="19" t="str">
        <f>IF($B1462&gt;$C$1,"",p_2*$Q1461*($S1461/$W1461)+p_3*$Q1461*($T1461/$W1461))</f>
        <v/>
      </c>
      <c r="AF1462" s="17" t="str">
        <f>IF($B1462&gt;$C$1,"",p_4*$R1461)</f>
        <v/>
      </c>
      <c r="AG1462" s="17" t="str">
        <f>IF($B1462&gt;$C$1,"",p_5*$R1461)</f>
        <v/>
      </c>
      <c r="AH1462" s="18" t="str">
        <f t="shared" si="566"/>
        <v/>
      </c>
      <c r="AI1462" s="72"/>
      <c r="AJ1462" s="73"/>
      <c r="AK1462" s="73"/>
      <c r="AL1462" s="72"/>
      <c r="AM1462" s="73"/>
      <c r="AN1462" s="73">
        <f t="shared" si="567"/>
        <v>518</v>
      </c>
      <c r="AO1462" s="19" t="str">
        <f t="shared" ca="1" si="568"/>
        <v>-</v>
      </c>
      <c r="AP1462" s="17" t="str">
        <f t="shared" ca="1" si="569"/>
        <v>-</v>
      </c>
      <c r="AQ1462" s="17" t="str">
        <f t="shared" ca="1" si="570"/>
        <v>-</v>
      </c>
      <c r="AR1462" s="66" t="str">
        <f t="shared" ca="1" si="571"/>
        <v>-</v>
      </c>
    </row>
    <row r="1463" spans="1:44" s="1" customFormat="1" ht="12" x14ac:dyDescent="0.35">
      <c r="A1463" s="84"/>
      <c r="B1463" s="40" t="str">
        <f t="shared" si="551"/>
        <v/>
      </c>
      <c r="C1463" s="41" t="str">
        <f t="shared" si="552"/>
        <v/>
      </c>
      <c r="D1463" s="28">
        <f>'I Disease Parameters'!$E$6/(1000*365)</f>
        <v>2.4383561643835616E-5</v>
      </c>
      <c r="E1463" s="28">
        <f>'I Disease Parameters'!$E$7/(1000*365)</f>
        <v>1.3698630136986302E-5</v>
      </c>
      <c r="F1463" s="27">
        <f>(1-'I Disease Parameters'!$E$8)/'I Disease Parameters'!$E$10</f>
        <v>0.16200000000000001</v>
      </c>
      <c r="G1463" s="27">
        <f>'I Disease Parameters'!$E$8/'I Disease Parameters'!$E$11</f>
        <v>3.7999999999999999E-2</v>
      </c>
      <c r="H1463" s="27">
        <f>1/'I Disease Parameters'!$E$12</f>
        <v>0.05</v>
      </c>
      <c r="I1463" s="27">
        <f>'I Disease Parameters'!$E$9/'I Disease Parameters'!$E$14</f>
        <v>0</v>
      </c>
      <c r="J1463" s="82">
        <f t="shared" si="572"/>
        <v>2.9622548171950012</v>
      </c>
      <c r="K1463" s="60">
        <f t="shared" si="573"/>
        <v>0.96147505943347544</v>
      </c>
      <c r="L1463" s="30">
        <f t="shared" si="574"/>
        <v>0.98499999999999999</v>
      </c>
      <c r="M1463" s="27">
        <f>J1463/'I Disease Parameters'!$E$12</f>
        <v>0.14811274085975007</v>
      </c>
      <c r="N1463" s="27">
        <f>K1463/'I Disease Parameters'!$E$13</f>
        <v>4.8073752971673774E-2</v>
      </c>
      <c r="O1463" s="27">
        <f>L1463/'I Disease Parameters'!$E$13</f>
        <v>4.9250000000000002E-2</v>
      </c>
      <c r="P1463" s="27">
        <f>(1-L1463)/'I Disease Parameters'!$E$13</f>
        <v>7.5000000000000067E-4</v>
      </c>
      <c r="Q1463" s="19" t="str">
        <f t="shared" si="553"/>
        <v/>
      </c>
      <c r="R1463" s="17" t="str">
        <f t="shared" si="554"/>
        <v/>
      </c>
      <c r="S1463" s="17" t="str">
        <f t="shared" si="555"/>
        <v/>
      </c>
      <c r="T1463" s="17" t="str">
        <f t="shared" si="556"/>
        <v/>
      </c>
      <c r="U1463" s="17" t="str">
        <f t="shared" si="557"/>
        <v/>
      </c>
      <c r="V1463" s="17" t="str">
        <f t="shared" si="558"/>
        <v/>
      </c>
      <c r="W1463" s="17" t="str">
        <f t="shared" si="559"/>
        <v/>
      </c>
      <c r="X1463" s="18" t="str">
        <f t="shared" si="550"/>
        <v/>
      </c>
      <c r="Y1463" s="17" t="str">
        <f t="shared" si="560"/>
        <v/>
      </c>
      <c r="Z1463" s="17" t="str">
        <f t="shared" si="561"/>
        <v/>
      </c>
      <c r="AA1463" s="17" t="str">
        <f t="shared" si="562"/>
        <v/>
      </c>
      <c r="AB1463" s="17" t="str">
        <f t="shared" si="563"/>
        <v/>
      </c>
      <c r="AC1463" s="17" t="str">
        <f t="shared" si="564"/>
        <v/>
      </c>
      <c r="AD1463" s="18" t="str">
        <f t="shared" si="565"/>
        <v/>
      </c>
      <c r="AE1463" s="19" t="str">
        <f>IF($B1463&gt;$C$1,"",p_2*$Q1462*($S1462/$W1462)+p_3*$Q1462*($T1462/$W1462))</f>
        <v/>
      </c>
      <c r="AF1463" s="17" t="str">
        <f>IF($B1463&gt;$C$1,"",p_4*$R1462)</f>
        <v/>
      </c>
      <c r="AG1463" s="17" t="str">
        <f>IF($B1463&gt;$C$1,"",p_5*$R1462)</f>
        <v/>
      </c>
      <c r="AH1463" s="18" t="str">
        <f t="shared" si="566"/>
        <v/>
      </c>
      <c r="AI1463" s="72"/>
      <c r="AJ1463" s="73"/>
      <c r="AK1463" s="73"/>
      <c r="AL1463" s="72"/>
      <c r="AM1463" s="73"/>
      <c r="AN1463" s="73">
        <f t="shared" si="567"/>
        <v>518</v>
      </c>
      <c r="AO1463" s="19" t="str">
        <f t="shared" ca="1" si="568"/>
        <v>-</v>
      </c>
      <c r="AP1463" s="17" t="str">
        <f t="shared" ca="1" si="569"/>
        <v>-</v>
      </c>
      <c r="AQ1463" s="17" t="str">
        <f t="shared" ca="1" si="570"/>
        <v>-</v>
      </c>
      <c r="AR1463" s="66" t="str">
        <f t="shared" ca="1" si="571"/>
        <v>-</v>
      </c>
    </row>
    <row r="1464" spans="1:44" s="1" customFormat="1" ht="12" x14ac:dyDescent="0.35">
      <c r="A1464" s="84"/>
      <c r="B1464" s="40" t="str">
        <f t="shared" si="551"/>
        <v/>
      </c>
      <c r="C1464" s="41" t="str">
        <f t="shared" si="552"/>
        <v/>
      </c>
      <c r="D1464" s="28">
        <f>'I Disease Parameters'!$E$6/(1000*365)</f>
        <v>2.4383561643835616E-5</v>
      </c>
      <c r="E1464" s="28">
        <f>'I Disease Parameters'!$E$7/(1000*365)</f>
        <v>1.3698630136986302E-5</v>
      </c>
      <c r="F1464" s="27">
        <f>(1-'I Disease Parameters'!$E$8)/'I Disease Parameters'!$E$10</f>
        <v>0.16200000000000001</v>
      </c>
      <c r="G1464" s="27">
        <f>'I Disease Parameters'!$E$8/'I Disease Parameters'!$E$11</f>
        <v>3.7999999999999999E-2</v>
      </c>
      <c r="H1464" s="27">
        <f>1/'I Disease Parameters'!$E$12</f>
        <v>0.05</v>
      </c>
      <c r="I1464" s="27">
        <f>'I Disease Parameters'!$E$9/'I Disease Parameters'!$E$14</f>
        <v>0</v>
      </c>
      <c r="J1464" s="82">
        <f t="shared" si="572"/>
        <v>2.9622548171950012</v>
      </c>
      <c r="K1464" s="60">
        <f t="shared" si="573"/>
        <v>0.96147505943347544</v>
      </c>
      <c r="L1464" s="30">
        <f t="shared" si="574"/>
        <v>0.98499999999999999</v>
      </c>
      <c r="M1464" s="27">
        <f>J1464/'I Disease Parameters'!$E$12</f>
        <v>0.14811274085975007</v>
      </c>
      <c r="N1464" s="27">
        <f>K1464/'I Disease Parameters'!$E$13</f>
        <v>4.8073752971673774E-2</v>
      </c>
      <c r="O1464" s="27">
        <f>L1464/'I Disease Parameters'!$E$13</f>
        <v>4.9250000000000002E-2</v>
      </c>
      <c r="P1464" s="27">
        <f>(1-L1464)/'I Disease Parameters'!$E$13</f>
        <v>7.5000000000000067E-4</v>
      </c>
      <c r="Q1464" s="19" t="str">
        <f t="shared" si="553"/>
        <v/>
      </c>
      <c r="R1464" s="17" t="str">
        <f t="shared" si="554"/>
        <v/>
      </c>
      <c r="S1464" s="17" t="str">
        <f t="shared" si="555"/>
        <v/>
      </c>
      <c r="T1464" s="17" t="str">
        <f t="shared" si="556"/>
        <v/>
      </c>
      <c r="U1464" s="17" t="str">
        <f t="shared" si="557"/>
        <v/>
      </c>
      <c r="V1464" s="17" t="str">
        <f t="shared" si="558"/>
        <v/>
      </c>
      <c r="W1464" s="17" t="str">
        <f t="shared" si="559"/>
        <v/>
      </c>
      <c r="X1464" s="18" t="str">
        <f t="shared" si="550"/>
        <v/>
      </c>
      <c r="Y1464" s="17" t="str">
        <f t="shared" si="560"/>
        <v/>
      </c>
      <c r="Z1464" s="17" t="str">
        <f t="shared" si="561"/>
        <v/>
      </c>
      <c r="AA1464" s="17" t="str">
        <f t="shared" si="562"/>
        <v/>
      </c>
      <c r="AB1464" s="17" t="str">
        <f t="shared" si="563"/>
        <v/>
      </c>
      <c r="AC1464" s="17" t="str">
        <f t="shared" si="564"/>
        <v/>
      </c>
      <c r="AD1464" s="18" t="str">
        <f t="shared" si="565"/>
        <v/>
      </c>
      <c r="AE1464" s="19" t="str">
        <f>IF($B1464&gt;$C$1,"",p_2*$Q1463*($S1463/$W1463)+p_3*$Q1463*($T1463/$W1463))</f>
        <v/>
      </c>
      <c r="AF1464" s="17" t="str">
        <f>IF($B1464&gt;$C$1,"",p_4*$R1463)</f>
        <v/>
      </c>
      <c r="AG1464" s="17" t="str">
        <f>IF($B1464&gt;$C$1,"",p_5*$R1463)</f>
        <v/>
      </c>
      <c r="AH1464" s="18" t="str">
        <f t="shared" si="566"/>
        <v/>
      </c>
      <c r="AI1464" s="72"/>
      <c r="AJ1464" s="73"/>
      <c r="AK1464" s="73"/>
      <c r="AL1464" s="72"/>
      <c r="AM1464" s="73"/>
      <c r="AN1464" s="73">
        <f t="shared" si="567"/>
        <v>518</v>
      </c>
      <c r="AO1464" s="19" t="str">
        <f t="shared" ca="1" si="568"/>
        <v>-</v>
      </c>
      <c r="AP1464" s="17" t="str">
        <f t="shared" ca="1" si="569"/>
        <v>-</v>
      </c>
      <c r="AQ1464" s="17" t="str">
        <f t="shared" ca="1" si="570"/>
        <v>-</v>
      </c>
      <c r="AR1464" s="66" t="str">
        <f t="shared" ca="1" si="571"/>
        <v>-</v>
      </c>
    </row>
    <row r="1465" spans="1:44" s="1" customFormat="1" ht="12" x14ac:dyDescent="0.35">
      <c r="A1465" s="84"/>
      <c r="B1465" s="40" t="str">
        <f t="shared" si="551"/>
        <v/>
      </c>
      <c r="C1465" s="41" t="str">
        <f t="shared" si="552"/>
        <v/>
      </c>
      <c r="D1465" s="28">
        <f>'I Disease Parameters'!$E$6/(1000*365)</f>
        <v>2.4383561643835616E-5</v>
      </c>
      <c r="E1465" s="28">
        <f>'I Disease Parameters'!$E$7/(1000*365)</f>
        <v>1.3698630136986302E-5</v>
      </c>
      <c r="F1465" s="27">
        <f>(1-'I Disease Parameters'!$E$8)/'I Disease Parameters'!$E$10</f>
        <v>0.16200000000000001</v>
      </c>
      <c r="G1465" s="27">
        <f>'I Disease Parameters'!$E$8/'I Disease Parameters'!$E$11</f>
        <v>3.7999999999999999E-2</v>
      </c>
      <c r="H1465" s="27">
        <f>1/'I Disease Parameters'!$E$12</f>
        <v>0.05</v>
      </c>
      <c r="I1465" s="27">
        <f>'I Disease Parameters'!$E$9/'I Disease Parameters'!$E$14</f>
        <v>0</v>
      </c>
      <c r="J1465" s="82">
        <f t="shared" si="572"/>
        <v>2.9622548171950012</v>
      </c>
      <c r="K1465" s="60">
        <f t="shared" si="573"/>
        <v>0.96147505943347544</v>
      </c>
      <c r="L1465" s="30">
        <f t="shared" si="574"/>
        <v>0.98499999999999999</v>
      </c>
      <c r="M1465" s="27">
        <f>J1465/'I Disease Parameters'!$E$12</f>
        <v>0.14811274085975007</v>
      </c>
      <c r="N1465" s="27">
        <f>K1465/'I Disease Parameters'!$E$13</f>
        <v>4.8073752971673774E-2</v>
      </c>
      <c r="O1465" s="27">
        <f>L1465/'I Disease Parameters'!$E$13</f>
        <v>4.9250000000000002E-2</v>
      </c>
      <c r="P1465" s="27">
        <f>(1-L1465)/'I Disease Parameters'!$E$13</f>
        <v>7.5000000000000067E-4</v>
      </c>
      <c r="Q1465" s="19" t="str">
        <f t="shared" si="553"/>
        <v/>
      </c>
      <c r="R1465" s="17" t="str">
        <f t="shared" si="554"/>
        <v/>
      </c>
      <c r="S1465" s="17" t="str">
        <f t="shared" si="555"/>
        <v/>
      </c>
      <c r="T1465" s="17" t="str">
        <f t="shared" si="556"/>
        <v/>
      </c>
      <c r="U1465" s="17" t="str">
        <f t="shared" si="557"/>
        <v/>
      </c>
      <c r="V1465" s="17" t="str">
        <f t="shared" si="558"/>
        <v/>
      </c>
      <c r="W1465" s="17" t="str">
        <f t="shared" si="559"/>
        <v/>
      </c>
      <c r="X1465" s="18" t="str">
        <f t="shared" si="550"/>
        <v/>
      </c>
      <c r="Y1465" s="17" t="str">
        <f t="shared" si="560"/>
        <v/>
      </c>
      <c r="Z1465" s="17" t="str">
        <f t="shared" si="561"/>
        <v/>
      </c>
      <c r="AA1465" s="17" t="str">
        <f t="shared" si="562"/>
        <v/>
      </c>
      <c r="AB1465" s="17" t="str">
        <f t="shared" si="563"/>
        <v/>
      </c>
      <c r="AC1465" s="17" t="str">
        <f t="shared" si="564"/>
        <v/>
      </c>
      <c r="AD1465" s="18" t="str">
        <f t="shared" si="565"/>
        <v/>
      </c>
      <c r="AE1465" s="19" t="str">
        <f>IF($B1465&gt;$C$1,"",p_2*$Q1464*($S1464/$W1464)+p_3*$Q1464*($T1464/$W1464))</f>
        <v/>
      </c>
      <c r="AF1465" s="17" t="str">
        <f>IF($B1465&gt;$C$1,"",p_4*$R1464)</f>
        <v/>
      </c>
      <c r="AG1465" s="17" t="str">
        <f>IF($B1465&gt;$C$1,"",p_5*$R1464)</f>
        <v/>
      </c>
      <c r="AH1465" s="18" t="str">
        <f t="shared" si="566"/>
        <v/>
      </c>
      <c r="AI1465" s="72"/>
      <c r="AJ1465" s="73"/>
      <c r="AK1465" s="73"/>
      <c r="AL1465" s="72"/>
      <c r="AM1465" s="73"/>
      <c r="AN1465" s="73">
        <f t="shared" si="567"/>
        <v>518</v>
      </c>
      <c r="AO1465" s="19" t="str">
        <f t="shared" ca="1" si="568"/>
        <v>-</v>
      </c>
      <c r="AP1465" s="17" t="str">
        <f t="shared" ca="1" si="569"/>
        <v>-</v>
      </c>
      <c r="AQ1465" s="17" t="str">
        <f t="shared" ca="1" si="570"/>
        <v>-</v>
      </c>
      <c r="AR1465" s="66" t="str">
        <f t="shared" ca="1" si="571"/>
        <v>-</v>
      </c>
    </row>
    <row r="1466" spans="1:44" s="1" customFormat="1" ht="12" x14ac:dyDescent="0.35">
      <c r="A1466" s="84"/>
      <c r="B1466" s="40" t="str">
        <f t="shared" si="551"/>
        <v/>
      </c>
      <c r="C1466" s="41" t="str">
        <f t="shared" si="552"/>
        <v/>
      </c>
      <c r="D1466" s="28">
        <f>'I Disease Parameters'!$E$6/(1000*365)</f>
        <v>2.4383561643835616E-5</v>
      </c>
      <c r="E1466" s="28">
        <f>'I Disease Parameters'!$E$7/(1000*365)</f>
        <v>1.3698630136986302E-5</v>
      </c>
      <c r="F1466" s="27">
        <f>(1-'I Disease Parameters'!$E$8)/'I Disease Parameters'!$E$10</f>
        <v>0.16200000000000001</v>
      </c>
      <c r="G1466" s="27">
        <f>'I Disease Parameters'!$E$8/'I Disease Parameters'!$E$11</f>
        <v>3.7999999999999999E-2</v>
      </c>
      <c r="H1466" s="27">
        <f>1/'I Disease Parameters'!$E$12</f>
        <v>0.05</v>
      </c>
      <c r="I1466" s="27">
        <f>'I Disease Parameters'!$E$9/'I Disease Parameters'!$E$14</f>
        <v>0</v>
      </c>
      <c r="J1466" s="82">
        <f t="shared" si="572"/>
        <v>2.9622548171950012</v>
      </c>
      <c r="K1466" s="60">
        <f t="shared" si="573"/>
        <v>0.96147505943347544</v>
      </c>
      <c r="L1466" s="30">
        <f t="shared" si="574"/>
        <v>0.98499999999999999</v>
      </c>
      <c r="M1466" s="27">
        <f>J1466/'I Disease Parameters'!$E$12</f>
        <v>0.14811274085975007</v>
      </c>
      <c r="N1466" s="27">
        <f>K1466/'I Disease Parameters'!$E$13</f>
        <v>4.8073752971673774E-2</v>
      </c>
      <c r="O1466" s="27">
        <f>L1466/'I Disease Parameters'!$E$13</f>
        <v>4.9250000000000002E-2</v>
      </c>
      <c r="P1466" s="27">
        <f>(1-L1466)/'I Disease Parameters'!$E$13</f>
        <v>7.5000000000000067E-4</v>
      </c>
      <c r="Q1466" s="19" t="str">
        <f t="shared" si="553"/>
        <v/>
      </c>
      <c r="R1466" s="17" t="str">
        <f t="shared" si="554"/>
        <v/>
      </c>
      <c r="S1466" s="17" t="str">
        <f t="shared" si="555"/>
        <v/>
      </c>
      <c r="T1466" s="17" t="str">
        <f t="shared" si="556"/>
        <v/>
      </c>
      <c r="U1466" s="17" t="str">
        <f t="shared" si="557"/>
        <v/>
      </c>
      <c r="V1466" s="17" t="str">
        <f t="shared" si="558"/>
        <v/>
      </c>
      <c r="W1466" s="17" t="str">
        <f t="shared" si="559"/>
        <v/>
      </c>
      <c r="X1466" s="18" t="str">
        <f t="shared" si="550"/>
        <v/>
      </c>
      <c r="Y1466" s="17" t="str">
        <f t="shared" si="560"/>
        <v/>
      </c>
      <c r="Z1466" s="17" t="str">
        <f t="shared" si="561"/>
        <v/>
      </c>
      <c r="AA1466" s="17" t="str">
        <f t="shared" si="562"/>
        <v/>
      </c>
      <c r="AB1466" s="17" t="str">
        <f t="shared" si="563"/>
        <v/>
      </c>
      <c r="AC1466" s="17" t="str">
        <f t="shared" si="564"/>
        <v/>
      </c>
      <c r="AD1466" s="18" t="str">
        <f t="shared" si="565"/>
        <v/>
      </c>
      <c r="AE1466" s="19" t="str">
        <f>IF($B1466&gt;$C$1,"",p_2*$Q1465*($S1465/$W1465)+p_3*$Q1465*($T1465/$W1465))</f>
        <v/>
      </c>
      <c r="AF1466" s="17" t="str">
        <f>IF($B1466&gt;$C$1,"",p_4*$R1465)</f>
        <v/>
      </c>
      <c r="AG1466" s="17" t="str">
        <f>IF($B1466&gt;$C$1,"",p_5*$R1465)</f>
        <v/>
      </c>
      <c r="AH1466" s="18" t="str">
        <f t="shared" si="566"/>
        <v/>
      </c>
      <c r="AI1466" s="72"/>
      <c r="AJ1466" s="73"/>
      <c r="AK1466" s="73"/>
      <c r="AL1466" s="72"/>
      <c r="AM1466" s="73"/>
      <c r="AN1466" s="73">
        <f t="shared" si="567"/>
        <v>518</v>
      </c>
      <c r="AO1466" s="19" t="str">
        <f t="shared" ca="1" si="568"/>
        <v>-</v>
      </c>
      <c r="AP1466" s="17" t="str">
        <f t="shared" ca="1" si="569"/>
        <v>-</v>
      </c>
      <c r="AQ1466" s="17" t="str">
        <f t="shared" ca="1" si="570"/>
        <v>-</v>
      </c>
      <c r="AR1466" s="66" t="str">
        <f t="shared" ca="1" si="571"/>
        <v>-</v>
      </c>
    </row>
    <row r="1467" spans="1:44" s="1" customFormat="1" ht="12" x14ac:dyDescent="0.35">
      <c r="A1467" s="84"/>
      <c r="B1467" s="40" t="str">
        <f t="shared" si="551"/>
        <v/>
      </c>
      <c r="C1467" s="41" t="str">
        <f t="shared" si="552"/>
        <v/>
      </c>
      <c r="D1467" s="28">
        <f>'I Disease Parameters'!$E$6/(1000*365)</f>
        <v>2.4383561643835616E-5</v>
      </c>
      <c r="E1467" s="28">
        <f>'I Disease Parameters'!$E$7/(1000*365)</f>
        <v>1.3698630136986302E-5</v>
      </c>
      <c r="F1467" s="27">
        <f>(1-'I Disease Parameters'!$E$8)/'I Disease Parameters'!$E$10</f>
        <v>0.16200000000000001</v>
      </c>
      <c r="G1467" s="27">
        <f>'I Disease Parameters'!$E$8/'I Disease Parameters'!$E$11</f>
        <v>3.7999999999999999E-2</v>
      </c>
      <c r="H1467" s="27">
        <f>1/'I Disease Parameters'!$E$12</f>
        <v>0.05</v>
      </c>
      <c r="I1467" s="27">
        <f>'I Disease Parameters'!$E$9/'I Disease Parameters'!$E$14</f>
        <v>0</v>
      </c>
      <c r="J1467" s="82">
        <f t="shared" si="572"/>
        <v>2.9622548171950012</v>
      </c>
      <c r="K1467" s="60">
        <f t="shared" si="573"/>
        <v>0.96147505943347544</v>
      </c>
      <c r="L1467" s="30">
        <f t="shared" si="574"/>
        <v>0.98499999999999999</v>
      </c>
      <c r="M1467" s="27">
        <f>J1467/'I Disease Parameters'!$E$12</f>
        <v>0.14811274085975007</v>
      </c>
      <c r="N1467" s="27">
        <f>K1467/'I Disease Parameters'!$E$13</f>
        <v>4.8073752971673774E-2</v>
      </c>
      <c r="O1467" s="27">
        <f>L1467/'I Disease Parameters'!$E$13</f>
        <v>4.9250000000000002E-2</v>
      </c>
      <c r="P1467" s="27">
        <f>(1-L1467)/'I Disease Parameters'!$E$13</f>
        <v>7.5000000000000067E-4</v>
      </c>
      <c r="Q1467" s="19" t="str">
        <f t="shared" si="553"/>
        <v/>
      </c>
      <c r="R1467" s="17" t="str">
        <f t="shared" si="554"/>
        <v/>
      </c>
      <c r="S1467" s="17" t="str">
        <f t="shared" si="555"/>
        <v/>
      </c>
      <c r="T1467" s="17" t="str">
        <f t="shared" si="556"/>
        <v/>
      </c>
      <c r="U1467" s="17" t="str">
        <f t="shared" si="557"/>
        <v/>
      </c>
      <c r="V1467" s="17" t="str">
        <f t="shared" si="558"/>
        <v/>
      </c>
      <c r="W1467" s="17" t="str">
        <f t="shared" si="559"/>
        <v/>
      </c>
      <c r="X1467" s="18" t="str">
        <f t="shared" si="550"/>
        <v/>
      </c>
      <c r="Y1467" s="17" t="str">
        <f t="shared" si="560"/>
        <v/>
      </c>
      <c r="Z1467" s="17" t="str">
        <f t="shared" si="561"/>
        <v/>
      </c>
      <c r="AA1467" s="17" t="str">
        <f t="shared" si="562"/>
        <v/>
      </c>
      <c r="AB1467" s="17" t="str">
        <f t="shared" si="563"/>
        <v/>
      </c>
      <c r="AC1467" s="17" t="str">
        <f t="shared" si="564"/>
        <v/>
      </c>
      <c r="AD1467" s="18" t="str">
        <f t="shared" si="565"/>
        <v/>
      </c>
      <c r="AE1467" s="19" t="str">
        <f>IF($B1467&gt;$C$1,"",p_2*$Q1466*($S1466/$W1466)+p_3*$Q1466*($T1466/$W1466))</f>
        <v/>
      </c>
      <c r="AF1467" s="17" t="str">
        <f>IF($B1467&gt;$C$1,"",p_4*$R1466)</f>
        <v/>
      </c>
      <c r="AG1467" s="17" t="str">
        <f>IF($B1467&gt;$C$1,"",p_5*$R1466)</f>
        <v/>
      </c>
      <c r="AH1467" s="18" t="str">
        <f t="shared" si="566"/>
        <v/>
      </c>
      <c r="AI1467" s="72"/>
      <c r="AJ1467" s="73"/>
      <c r="AK1467" s="73"/>
      <c r="AL1467" s="72"/>
      <c r="AM1467" s="73"/>
      <c r="AN1467" s="73">
        <f t="shared" si="567"/>
        <v>518</v>
      </c>
      <c r="AO1467" s="19" t="str">
        <f t="shared" ca="1" si="568"/>
        <v>-</v>
      </c>
      <c r="AP1467" s="17" t="str">
        <f t="shared" ca="1" si="569"/>
        <v>-</v>
      </c>
      <c r="AQ1467" s="17" t="str">
        <f t="shared" ca="1" si="570"/>
        <v>-</v>
      </c>
      <c r="AR1467" s="66" t="str">
        <f t="shared" ca="1" si="571"/>
        <v>-</v>
      </c>
    </row>
    <row r="1468" spans="1:44" s="1" customFormat="1" ht="12" x14ac:dyDescent="0.35">
      <c r="A1468" s="84"/>
      <c r="B1468" s="40" t="str">
        <f t="shared" si="551"/>
        <v/>
      </c>
      <c r="C1468" s="41" t="str">
        <f t="shared" si="552"/>
        <v/>
      </c>
      <c r="D1468" s="28">
        <f>'I Disease Parameters'!$E$6/(1000*365)</f>
        <v>2.4383561643835616E-5</v>
      </c>
      <c r="E1468" s="28">
        <f>'I Disease Parameters'!$E$7/(1000*365)</f>
        <v>1.3698630136986302E-5</v>
      </c>
      <c r="F1468" s="27">
        <f>(1-'I Disease Parameters'!$E$8)/'I Disease Parameters'!$E$10</f>
        <v>0.16200000000000001</v>
      </c>
      <c r="G1468" s="27">
        <f>'I Disease Parameters'!$E$8/'I Disease Parameters'!$E$11</f>
        <v>3.7999999999999999E-2</v>
      </c>
      <c r="H1468" s="27">
        <f>1/'I Disease Parameters'!$E$12</f>
        <v>0.05</v>
      </c>
      <c r="I1468" s="27">
        <f>'I Disease Parameters'!$E$9/'I Disease Parameters'!$E$14</f>
        <v>0</v>
      </c>
      <c r="J1468" s="82">
        <f t="shared" si="572"/>
        <v>2.9622548171950012</v>
      </c>
      <c r="K1468" s="60">
        <f t="shared" si="573"/>
        <v>0.96147505943347544</v>
      </c>
      <c r="L1468" s="30">
        <f t="shared" si="574"/>
        <v>0.98499999999999999</v>
      </c>
      <c r="M1468" s="27">
        <f>J1468/'I Disease Parameters'!$E$12</f>
        <v>0.14811274085975007</v>
      </c>
      <c r="N1468" s="27">
        <f>K1468/'I Disease Parameters'!$E$13</f>
        <v>4.8073752971673774E-2</v>
      </c>
      <c r="O1468" s="27">
        <f>L1468/'I Disease Parameters'!$E$13</f>
        <v>4.9250000000000002E-2</v>
      </c>
      <c r="P1468" s="27">
        <f>(1-L1468)/'I Disease Parameters'!$E$13</f>
        <v>7.5000000000000067E-4</v>
      </c>
      <c r="Q1468" s="19" t="str">
        <f t="shared" si="553"/>
        <v/>
      </c>
      <c r="R1468" s="17" t="str">
        <f t="shared" si="554"/>
        <v/>
      </c>
      <c r="S1468" s="17" t="str">
        <f t="shared" si="555"/>
        <v/>
      </c>
      <c r="T1468" s="17" t="str">
        <f t="shared" si="556"/>
        <v/>
      </c>
      <c r="U1468" s="17" t="str">
        <f t="shared" si="557"/>
        <v/>
      </c>
      <c r="V1468" s="17" t="str">
        <f t="shared" si="558"/>
        <v/>
      </c>
      <c r="W1468" s="17" t="str">
        <f t="shared" si="559"/>
        <v/>
      </c>
      <c r="X1468" s="18" t="str">
        <f t="shared" si="550"/>
        <v/>
      </c>
      <c r="Y1468" s="17" t="str">
        <f t="shared" si="560"/>
        <v/>
      </c>
      <c r="Z1468" s="17" t="str">
        <f t="shared" si="561"/>
        <v/>
      </c>
      <c r="AA1468" s="17" t="str">
        <f t="shared" si="562"/>
        <v/>
      </c>
      <c r="AB1468" s="17" t="str">
        <f t="shared" si="563"/>
        <v/>
      </c>
      <c r="AC1468" s="17" t="str">
        <f t="shared" si="564"/>
        <v/>
      </c>
      <c r="AD1468" s="18" t="str">
        <f t="shared" si="565"/>
        <v/>
      </c>
      <c r="AE1468" s="19" t="str">
        <f>IF($B1468&gt;$C$1,"",p_2*$Q1467*($S1467/$W1467)+p_3*$Q1467*($T1467/$W1467))</f>
        <v/>
      </c>
      <c r="AF1468" s="17" t="str">
        <f>IF($B1468&gt;$C$1,"",p_4*$R1467)</f>
        <v/>
      </c>
      <c r="AG1468" s="17" t="str">
        <f>IF($B1468&gt;$C$1,"",p_5*$R1467)</f>
        <v/>
      </c>
      <c r="AH1468" s="18" t="str">
        <f t="shared" si="566"/>
        <v/>
      </c>
      <c r="AI1468" s="72"/>
      <c r="AJ1468" s="73"/>
      <c r="AK1468" s="73"/>
      <c r="AL1468" s="72"/>
      <c r="AM1468" s="73"/>
      <c r="AN1468" s="73">
        <f t="shared" si="567"/>
        <v>518</v>
      </c>
      <c r="AO1468" s="19" t="str">
        <f t="shared" ca="1" si="568"/>
        <v>-</v>
      </c>
      <c r="AP1468" s="17" t="str">
        <f t="shared" ca="1" si="569"/>
        <v>-</v>
      </c>
      <c r="AQ1468" s="17" t="str">
        <f t="shared" ca="1" si="570"/>
        <v>-</v>
      </c>
      <c r="AR1468" s="66" t="str">
        <f t="shared" ca="1" si="571"/>
        <v>-</v>
      </c>
    </row>
    <row r="1469" spans="1:44" s="1" customFormat="1" ht="12" x14ac:dyDescent="0.35">
      <c r="A1469" s="84"/>
      <c r="B1469" s="40" t="str">
        <f t="shared" si="551"/>
        <v/>
      </c>
      <c r="C1469" s="41" t="str">
        <f t="shared" si="552"/>
        <v/>
      </c>
      <c r="D1469" s="28">
        <f>'I Disease Parameters'!$E$6/(1000*365)</f>
        <v>2.4383561643835616E-5</v>
      </c>
      <c r="E1469" s="28">
        <f>'I Disease Parameters'!$E$7/(1000*365)</f>
        <v>1.3698630136986302E-5</v>
      </c>
      <c r="F1469" s="27">
        <f>(1-'I Disease Parameters'!$E$8)/'I Disease Parameters'!$E$10</f>
        <v>0.16200000000000001</v>
      </c>
      <c r="G1469" s="27">
        <f>'I Disease Parameters'!$E$8/'I Disease Parameters'!$E$11</f>
        <v>3.7999999999999999E-2</v>
      </c>
      <c r="H1469" s="27">
        <f>1/'I Disease Parameters'!$E$12</f>
        <v>0.05</v>
      </c>
      <c r="I1469" s="27">
        <f>'I Disease Parameters'!$E$9/'I Disease Parameters'!$E$14</f>
        <v>0</v>
      </c>
      <c r="J1469" s="82">
        <f t="shared" si="572"/>
        <v>2.9622548171950012</v>
      </c>
      <c r="K1469" s="60">
        <f t="shared" si="573"/>
        <v>0.96147505943347544</v>
      </c>
      <c r="L1469" s="30">
        <f t="shared" si="574"/>
        <v>0.98499999999999999</v>
      </c>
      <c r="M1469" s="27">
        <f>J1469/'I Disease Parameters'!$E$12</f>
        <v>0.14811274085975007</v>
      </c>
      <c r="N1469" s="27">
        <f>K1469/'I Disease Parameters'!$E$13</f>
        <v>4.8073752971673774E-2</v>
      </c>
      <c r="O1469" s="27">
        <f>L1469/'I Disease Parameters'!$E$13</f>
        <v>4.9250000000000002E-2</v>
      </c>
      <c r="P1469" s="27">
        <f>(1-L1469)/'I Disease Parameters'!$E$13</f>
        <v>7.5000000000000067E-4</v>
      </c>
      <c r="Q1469" s="19" t="str">
        <f t="shared" si="553"/>
        <v/>
      </c>
      <c r="R1469" s="17" t="str">
        <f t="shared" si="554"/>
        <v/>
      </c>
      <c r="S1469" s="17" t="str">
        <f t="shared" si="555"/>
        <v/>
      </c>
      <c r="T1469" s="17" t="str">
        <f t="shared" si="556"/>
        <v/>
      </c>
      <c r="U1469" s="17" t="str">
        <f t="shared" si="557"/>
        <v/>
      </c>
      <c r="V1469" s="17" t="str">
        <f t="shared" si="558"/>
        <v/>
      </c>
      <c r="W1469" s="17" t="str">
        <f t="shared" si="559"/>
        <v/>
      </c>
      <c r="X1469" s="18" t="str">
        <f t="shared" si="550"/>
        <v/>
      </c>
      <c r="Y1469" s="17" t="str">
        <f t="shared" si="560"/>
        <v/>
      </c>
      <c r="Z1469" s="17" t="str">
        <f t="shared" si="561"/>
        <v/>
      </c>
      <c r="AA1469" s="17" t="str">
        <f t="shared" si="562"/>
        <v/>
      </c>
      <c r="AB1469" s="17" t="str">
        <f t="shared" si="563"/>
        <v/>
      </c>
      <c r="AC1469" s="17" t="str">
        <f t="shared" si="564"/>
        <v/>
      </c>
      <c r="AD1469" s="18" t="str">
        <f t="shared" si="565"/>
        <v/>
      </c>
      <c r="AE1469" s="19" t="str">
        <f>IF($B1469&gt;$C$1,"",p_2*$Q1468*($S1468/$W1468)+p_3*$Q1468*($T1468/$W1468))</f>
        <v/>
      </c>
      <c r="AF1469" s="17" t="str">
        <f>IF($B1469&gt;$C$1,"",p_4*$R1468)</f>
        <v/>
      </c>
      <c r="AG1469" s="17" t="str">
        <f>IF($B1469&gt;$C$1,"",p_5*$R1468)</f>
        <v/>
      </c>
      <c r="AH1469" s="18" t="str">
        <f t="shared" si="566"/>
        <v/>
      </c>
      <c r="AI1469" s="72"/>
      <c r="AJ1469" s="73"/>
      <c r="AK1469" s="73"/>
      <c r="AL1469" s="72"/>
      <c r="AM1469" s="73"/>
      <c r="AN1469" s="73">
        <f t="shared" si="567"/>
        <v>518</v>
      </c>
      <c r="AO1469" s="19" t="str">
        <f t="shared" ca="1" si="568"/>
        <v>-</v>
      </c>
      <c r="AP1469" s="17" t="str">
        <f t="shared" ca="1" si="569"/>
        <v>-</v>
      </c>
      <c r="AQ1469" s="17" t="str">
        <f t="shared" ca="1" si="570"/>
        <v>-</v>
      </c>
      <c r="AR1469" s="66" t="str">
        <f t="shared" ca="1" si="571"/>
        <v>-</v>
      </c>
    </row>
    <row r="1470" spans="1:44" s="1" customFormat="1" ht="12" x14ac:dyDescent="0.35">
      <c r="A1470" s="84"/>
      <c r="B1470" s="40" t="str">
        <f t="shared" si="551"/>
        <v/>
      </c>
      <c r="C1470" s="41" t="str">
        <f t="shared" si="552"/>
        <v/>
      </c>
      <c r="D1470" s="28">
        <f>'I Disease Parameters'!$E$6/(1000*365)</f>
        <v>2.4383561643835616E-5</v>
      </c>
      <c r="E1470" s="28">
        <f>'I Disease Parameters'!$E$7/(1000*365)</f>
        <v>1.3698630136986302E-5</v>
      </c>
      <c r="F1470" s="27">
        <f>(1-'I Disease Parameters'!$E$8)/'I Disease Parameters'!$E$10</f>
        <v>0.16200000000000001</v>
      </c>
      <c r="G1470" s="27">
        <f>'I Disease Parameters'!$E$8/'I Disease Parameters'!$E$11</f>
        <v>3.7999999999999999E-2</v>
      </c>
      <c r="H1470" s="27">
        <f>1/'I Disease Parameters'!$E$12</f>
        <v>0.05</v>
      </c>
      <c r="I1470" s="27">
        <f>'I Disease Parameters'!$E$9/'I Disease Parameters'!$E$14</f>
        <v>0</v>
      </c>
      <c r="J1470" s="82">
        <f t="shared" si="572"/>
        <v>2.9622548171950012</v>
      </c>
      <c r="K1470" s="60">
        <f t="shared" si="573"/>
        <v>0.96147505943347544</v>
      </c>
      <c r="L1470" s="30">
        <f t="shared" si="574"/>
        <v>0.98499999999999999</v>
      </c>
      <c r="M1470" s="27">
        <f>J1470/'I Disease Parameters'!$E$12</f>
        <v>0.14811274085975007</v>
      </c>
      <c r="N1470" s="27">
        <f>K1470/'I Disease Parameters'!$E$13</f>
        <v>4.8073752971673774E-2</v>
      </c>
      <c r="O1470" s="27">
        <f>L1470/'I Disease Parameters'!$E$13</f>
        <v>4.9250000000000002E-2</v>
      </c>
      <c r="P1470" s="27">
        <f>(1-L1470)/'I Disease Parameters'!$E$13</f>
        <v>7.5000000000000067E-4</v>
      </c>
      <c r="Q1470" s="19" t="str">
        <f t="shared" si="553"/>
        <v/>
      </c>
      <c r="R1470" s="17" t="str">
        <f t="shared" si="554"/>
        <v/>
      </c>
      <c r="S1470" s="17" t="str">
        <f t="shared" si="555"/>
        <v/>
      </c>
      <c r="T1470" s="17" t="str">
        <f t="shared" si="556"/>
        <v/>
      </c>
      <c r="U1470" s="17" t="str">
        <f t="shared" si="557"/>
        <v/>
      </c>
      <c r="V1470" s="17" t="str">
        <f t="shared" si="558"/>
        <v/>
      </c>
      <c r="W1470" s="17" t="str">
        <f t="shared" si="559"/>
        <v/>
      </c>
      <c r="X1470" s="18" t="str">
        <f t="shared" si="550"/>
        <v/>
      </c>
      <c r="Y1470" s="17" t="str">
        <f t="shared" si="560"/>
        <v/>
      </c>
      <c r="Z1470" s="17" t="str">
        <f t="shared" si="561"/>
        <v/>
      </c>
      <c r="AA1470" s="17" t="str">
        <f t="shared" si="562"/>
        <v/>
      </c>
      <c r="AB1470" s="17" t="str">
        <f t="shared" si="563"/>
        <v/>
      </c>
      <c r="AC1470" s="17" t="str">
        <f t="shared" si="564"/>
        <v/>
      </c>
      <c r="AD1470" s="18" t="str">
        <f t="shared" si="565"/>
        <v/>
      </c>
      <c r="AE1470" s="19" t="str">
        <f>IF($B1470&gt;$C$1,"",p_2*$Q1469*($S1469/$W1469)+p_3*$Q1469*($T1469/$W1469))</f>
        <v/>
      </c>
      <c r="AF1470" s="17" t="str">
        <f>IF($B1470&gt;$C$1,"",p_4*$R1469)</f>
        <v/>
      </c>
      <c r="AG1470" s="17" t="str">
        <f>IF($B1470&gt;$C$1,"",p_5*$R1469)</f>
        <v/>
      </c>
      <c r="AH1470" s="18" t="str">
        <f t="shared" si="566"/>
        <v/>
      </c>
      <c r="AI1470" s="72"/>
      <c r="AJ1470" s="73"/>
      <c r="AK1470" s="73"/>
      <c r="AL1470" s="72"/>
      <c r="AM1470" s="73"/>
      <c r="AN1470" s="73">
        <f t="shared" si="567"/>
        <v>518</v>
      </c>
      <c r="AO1470" s="19" t="str">
        <f t="shared" ca="1" si="568"/>
        <v>-</v>
      </c>
      <c r="AP1470" s="17" t="str">
        <f t="shared" ca="1" si="569"/>
        <v>-</v>
      </c>
      <c r="AQ1470" s="17" t="str">
        <f t="shared" ca="1" si="570"/>
        <v>-</v>
      </c>
      <c r="AR1470" s="66" t="str">
        <f t="shared" ca="1" si="571"/>
        <v>-</v>
      </c>
    </row>
    <row r="1471" spans="1:44" s="1" customFormat="1" ht="12" x14ac:dyDescent="0.35">
      <c r="A1471" s="84"/>
      <c r="B1471" s="40" t="str">
        <f t="shared" si="551"/>
        <v/>
      </c>
      <c r="C1471" s="41" t="str">
        <f t="shared" si="552"/>
        <v/>
      </c>
      <c r="D1471" s="28">
        <f>'I Disease Parameters'!$E$6/(1000*365)</f>
        <v>2.4383561643835616E-5</v>
      </c>
      <c r="E1471" s="28">
        <f>'I Disease Parameters'!$E$7/(1000*365)</f>
        <v>1.3698630136986302E-5</v>
      </c>
      <c r="F1471" s="27">
        <f>(1-'I Disease Parameters'!$E$8)/'I Disease Parameters'!$E$10</f>
        <v>0.16200000000000001</v>
      </c>
      <c r="G1471" s="27">
        <f>'I Disease Parameters'!$E$8/'I Disease Parameters'!$E$11</f>
        <v>3.7999999999999999E-2</v>
      </c>
      <c r="H1471" s="27">
        <f>1/'I Disease Parameters'!$E$12</f>
        <v>0.05</v>
      </c>
      <c r="I1471" s="27">
        <f>'I Disease Parameters'!$E$9/'I Disease Parameters'!$E$14</f>
        <v>0</v>
      </c>
      <c r="J1471" s="82">
        <f t="shared" si="572"/>
        <v>2.9622548171950012</v>
      </c>
      <c r="K1471" s="60">
        <f t="shared" si="573"/>
        <v>0.96147505943347544</v>
      </c>
      <c r="L1471" s="30">
        <f t="shared" si="574"/>
        <v>0.98499999999999999</v>
      </c>
      <c r="M1471" s="27">
        <f>J1471/'I Disease Parameters'!$E$12</f>
        <v>0.14811274085975007</v>
      </c>
      <c r="N1471" s="27">
        <f>K1471/'I Disease Parameters'!$E$13</f>
        <v>4.8073752971673774E-2</v>
      </c>
      <c r="O1471" s="27">
        <f>L1471/'I Disease Parameters'!$E$13</f>
        <v>4.9250000000000002E-2</v>
      </c>
      <c r="P1471" s="27">
        <f>(1-L1471)/'I Disease Parameters'!$E$13</f>
        <v>7.5000000000000067E-4</v>
      </c>
      <c r="Q1471" s="19" t="str">
        <f t="shared" si="553"/>
        <v/>
      </c>
      <c r="R1471" s="17" t="str">
        <f t="shared" si="554"/>
        <v/>
      </c>
      <c r="S1471" s="17" t="str">
        <f t="shared" si="555"/>
        <v/>
      </c>
      <c r="T1471" s="17" t="str">
        <f t="shared" si="556"/>
        <v/>
      </c>
      <c r="U1471" s="17" t="str">
        <f t="shared" si="557"/>
        <v/>
      </c>
      <c r="V1471" s="17" t="str">
        <f t="shared" si="558"/>
        <v/>
      </c>
      <c r="W1471" s="17" t="str">
        <f t="shared" si="559"/>
        <v/>
      </c>
      <c r="X1471" s="18" t="str">
        <f t="shared" si="550"/>
        <v/>
      </c>
      <c r="Y1471" s="17" t="str">
        <f t="shared" si="560"/>
        <v/>
      </c>
      <c r="Z1471" s="17" t="str">
        <f t="shared" si="561"/>
        <v/>
      </c>
      <c r="AA1471" s="17" t="str">
        <f t="shared" si="562"/>
        <v/>
      </c>
      <c r="AB1471" s="17" t="str">
        <f t="shared" si="563"/>
        <v/>
      </c>
      <c r="AC1471" s="17" t="str">
        <f t="shared" si="564"/>
        <v/>
      </c>
      <c r="AD1471" s="18" t="str">
        <f t="shared" si="565"/>
        <v/>
      </c>
      <c r="AE1471" s="19" t="str">
        <f>IF($B1471&gt;$C$1,"",p_2*$Q1470*($S1470/$W1470)+p_3*$Q1470*($T1470/$W1470))</f>
        <v/>
      </c>
      <c r="AF1471" s="17" t="str">
        <f>IF($B1471&gt;$C$1,"",p_4*$R1470)</f>
        <v/>
      </c>
      <c r="AG1471" s="17" t="str">
        <f>IF($B1471&gt;$C$1,"",p_5*$R1470)</f>
        <v/>
      </c>
      <c r="AH1471" s="18" t="str">
        <f t="shared" si="566"/>
        <v/>
      </c>
      <c r="AI1471" s="72"/>
      <c r="AJ1471" s="73"/>
      <c r="AK1471" s="73"/>
      <c r="AL1471" s="72"/>
      <c r="AM1471" s="73"/>
      <c r="AN1471" s="73">
        <f t="shared" si="567"/>
        <v>518</v>
      </c>
      <c r="AO1471" s="19" t="str">
        <f t="shared" ca="1" si="568"/>
        <v>-</v>
      </c>
      <c r="AP1471" s="17" t="str">
        <f t="shared" ca="1" si="569"/>
        <v>-</v>
      </c>
      <c r="AQ1471" s="17" t="str">
        <f t="shared" ca="1" si="570"/>
        <v>-</v>
      </c>
      <c r="AR1471" s="66" t="str">
        <f t="shared" ca="1" si="571"/>
        <v>-</v>
      </c>
    </row>
    <row r="1472" spans="1:44" s="1" customFormat="1" ht="12" x14ac:dyDescent="0.35">
      <c r="A1472" s="84"/>
      <c r="B1472" s="40" t="str">
        <f t="shared" si="551"/>
        <v/>
      </c>
      <c r="C1472" s="41" t="str">
        <f t="shared" si="552"/>
        <v/>
      </c>
      <c r="D1472" s="28">
        <f>'I Disease Parameters'!$E$6/(1000*365)</f>
        <v>2.4383561643835616E-5</v>
      </c>
      <c r="E1472" s="28">
        <f>'I Disease Parameters'!$E$7/(1000*365)</f>
        <v>1.3698630136986302E-5</v>
      </c>
      <c r="F1472" s="27">
        <f>(1-'I Disease Parameters'!$E$8)/'I Disease Parameters'!$E$10</f>
        <v>0.16200000000000001</v>
      </c>
      <c r="G1472" s="27">
        <f>'I Disease Parameters'!$E$8/'I Disease Parameters'!$E$11</f>
        <v>3.7999999999999999E-2</v>
      </c>
      <c r="H1472" s="27">
        <f>1/'I Disease Parameters'!$E$12</f>
        <v>0.05</v>
      </c>
      <c r="I1472" s="27">
        <f>'I Disease Parameters'!$E$9/'I Disease Parameters'!$E$14</f>
        <v>0</v>
      </c>
      <c r="J1472" s="82">
        <f t="shared" si="572"/>
        <v>2.9622548171950012</v>
      </c>
      <c r="K1472" s="60">
        <f t="shared" si="573"/>
        <v>0.96147505943347544</v>
      </c>
      <c r="L1472" s="30">
        <f t="shared" si="574"/>
        <v>0.98499999999999999</v>
      </c>
      <c r="M1472" s="27">
        <f>J1472/'I Disease Parameters'!$E$12</f>
        <v>0.14811274085975007</v>
      </c>
      <c r="N1472" s="27">
        <f>K1472/'I Disease Parameters'!$E$13</f>
        <v>4.8073752971673774E-2</v>
      </c>
      <c r="O1472" s="27">
        <f>L1472/'I Disease Parameters'!$E$13</f>
        <v>4.9250000000000002E-2</v>
      </c>
      <c r="P1472" s="27">
        <f>(1-L1472)/'I Disease Parameters'!$E$13</f>
        <v>7.5000000000000067E-4</v>
      </c>
      <c r="Q1472" s="19" t="str">
        <f t="shared" si="553"/>
        <v/>
      </c>
      <c r="R1472" s="17" t="str">
        <f t="shared" si="554"/>
        <v/>
      </c>
      <c r="S1472" s="17" t="str">
        <f t="shared" si="555"/>
        <v/>
      </c>
      <c r="T1472" s="17" t="str">
        <f t="shared" si="556"/>
        <v/>
      </c>
      <c r="U1472" s="17" t="str">
        <f t="shared" si="557"/>
        <v/>
      </c>
      <c r="V1472" s="17" t="str">
        <f t="shared" si="558"/>
        <v/>
      </c>
      <c r="W1472" s="17" t="str">
        <f t="shared" si="559"/>
        <v/>
      </c>
      <c r="X1472" s="18" t="str">
        <f t="shared" si="550"/>
        <v/>
      </c>
      <c r="Y1472" s="17" t="str">
        <f t="shared" si="560"/>
        <v/>
      </c>
      <c r="Z1472" s="17" t="str">
        <f t="shared" si="561"/>
        <v/>
      </c>
      <c r="AA1472" s="17" t="str">
        <f t="shared" si="562"/>
        <v/>
      </c>
      <c r="AB1472" s="17" t="str">
        <f t="shared" si="563"/>
        <v/>
      </c>
      <c r="AC1472" s="17" t="str">
        <f t="shared" si="564"/>
        <v/>
      </c>
      <c r="AD1472" s="18" t="str">
        <f t="shared" si="565"/>
        <v/>
      </c>
      <c r="AE1472" s="19" t="str">
        <f>IF($B1472&gt;$C$1,"",p_2*$Q1471*($S1471/$W1471)+p_3*$Q1471*($T1471/$W1471))</f>
        <v/>
      </c>
      <c r="AF1472" s="17" t="str">
        <f>IF($B1472&gt;$C$1,"",p_4*$R1471)</f>
        <v/>
      </c>
      <c r="AG1472" s="17" t="str">
        <f>IF($B1472&gt;$C$1,"",p_5*$R1471)</f>
        <v/>
      </c>
      <c r="AH1472" s="18" t="str">
        <f t="shared" si="566"/>
        <v/>
      </c>
      <c r="AI1472" s="72"/>
      <c r="AJ1472" s="73"/>
      <c r="AK1472" s="73"/>
      <c r="AL1472" s="72"/>
      <c r="AM1472" s="73"/>
      <c r="AN1472" s="73">
        <f t="shared" si="567"/>
        <v>518</v>
      </c>
      <c r="AO1472" s="19" t="str">
        <f t="shared" ca="1" si="568"/>
        <v>-</v>
      </c>
      <c r="AP1472" s="17" t="str">
        <f t="shared" ca="1" si="569"/>
        <v>-</v>
      </c>
      <c r="AQ1472" s="17" t="str">
        <f t="shared" ca="1" si="570"/>
        <v>-</v>
      </c>
      <c r="AR1472" s="66" t="str">
        <f t="shared" ca="1" si="571"/>
        <v>-</v>
      </c>
    </row>
    <row r="1473" spans="1:44" s="1" customFormat="1" ht="12" x14ac:dyDescent="0.35">
      <c r="A1473" s="84"/>
      <c r="B1473" s="40" t="str">
        <f t="shared" si="551"/>
        <v/>
      </c>
      <c r="C1473" s="41" t="str">
        <f t="shared" si="552"/>
        <v/>
      </c>
      <c r="D1473" s="28">
        <f>'I Disease Parameters'!$E$6/(1000*365)</f>
        <v>2.4383561643835616E-5</v>
      </c>
      <c r="E1473" s="28">
        <f>'I Disease Parameters'!$E$7/(1000*365)</f>
        <v>1.3698630136986302E-5</v>
      </c>
      <c r="F1473" s="27">
        <f>(1-'I Disease Parameters'!$E$8)/'I Disease Parameters'!$E$10</f>
        <v>0.16200000000000001</v>
      </c>
      <c r="G1473" s="27">
        <f>'I Disease Parameters'!$E$8/'I Disease Parameters'!$E$11</f>
        <v>3.7999999999999999E-2</v>
      </c>
      <c r="H1473" s="27">
        <f>1/'I Disease Parameters'!$E$12</f>
        <v>0.05</v>
      </c>
      <c r="I1473" s="27">
        <f>'I Disease Parameters'!$E$9/'I Disease Parameters'!$E$14</f>
        <v>0</v>
      </c>
      <c r="J1473" s="82">
        <f t="shared" si="572"/>
        <v>2.9622548171950012</v>
      </c>
      <c r="K1473" s="60">
        <f t="shared" si="573"/>
        <v>0.96147505943347544</v>
      </c>
      <c r="L1473" s="30">
        <f t="shared" si="574"/>
        <v>0.98499999999999999</v>
      </c>
      <c r="M1473" s="27">
        <f>J1473/'I Disease Parameters'!$E$12</f>
        <v>0.14811274085975007</v>
      </c>
      <c r="N1473" s="27">
        <f>K1473/'I Disease Parameters'!$E$13</f>
        <v>4.8073752971673774E-2</v>
      </c>
      <c r="O1473" s="27">
        <f>L1473/'I Disease Parameters'!$E$13</f>
        <v>4.9250000000000002E-2</v>
      </c>
      <c r="P1473" s="27">
        <f>(1-L1473)/'I Disease Parameters'!$E$13</f>
        <v>7.5000000000000067E-4</v>
      </c>
      <c r="Q1473" s="19" t="str">
        <f t="shared" si="553"/>
        <v/>
      </c>
      <c r="R1473" s="17" t="str">
        <f t="shared" si="554"/>
        <v/>
      </c>
      <c r="S1473" s="17" t="str">
        <f t="shared" si="555"/>
        <v/>
      </c>
      <c r="T1473" s="17" t="str">
        <f t="shared" si="556"/>
        <v/>
      </c>
      <c r="U1473" s="17" t="str">
        <f t="shared" si="557"/>
        <v/>
      </c>
      <c r="V1473" s="17" t="str">
        <f t="shared" si="558"/>
        <v/>
      </c>
      <c r="W1473" s="17" t="str">
        <f t="shared" si="559"/>
        <v/>
      </c>
      <c r="X1473" s="18" t="str">
        <f t="shared" si="550"/>
        <v/>
      </c>
      <c r="Y1473" s="17" t="str">
        <f t="shared" si="560"/>
        <v/>
      </c>
      <c r="Z1473" s="17" t="str">
        <f t="shared" si="561"/>
        <v/>
      </c>
      <c r="AA1473" s="17" t="str">
        <f t="shared" si="562"/>
        <v/>
      </c>
      <c r="AB1473" s="17" t="str">
        <f t="shared" si="563"/>
        <v/>
      </c>
      <c r="AC1473" s="17" t="str">
        <f t="shared" si="564"/>
        <v/>
      </c>
      <c r="AD1473" s="18" t="str">
        <f t="shared" si="565"/>
        <v/>
      </c>
      <c r="AE1473" s="19" t="str">
        <f>IF($B1473&gt;$C$1,"",p_2*$Q1472*($S1472/$W1472)+p_3*$Q1472*($T1472/$W1472))</f>
        <v/>
      </c>
      <c r="AF1473" s="17" t="str">
        <f>IF($B1473&gt;$C$1,"",p_4*$R1472)</f>
        <v/>
      </c>
      <c r="AG1473" s="17" t="str">
        <f>IF($B1473&gt;$C$1,"",p_5*$R1472)</f>
        <v/>
      </c>
      <c r="AH1473" s="18" t="str">
        <f t="shared" si="566"/>
        <v/>
      </c>
      <c r="AI1473" s="72"/>
      <c r="AJ1473" s="73"/>
      <c r="AK1473" s="73"/>
      <c r="AL1473" s="72"/>
      <c r="AM1473" s="73"/>
      <c r="AN1473" s="73">
        <f t="shared" si="567"/>
        <v>518</v>
      </c>
      <c r="AO1473" s="19" t="str">
        <f t="shared" ca="1" si="568"/>
        <v>-</v>
      </c>
      <c r="AP1473" s="17" t="str">
        <f t="shared" ca="1" si="569"/>
        <v>-</v>
      </c>
      <c r="AQ1473" s="17" t="str">
        <f t="shared" ca="1" si="570"/>
        <v>-</v>
      </c>
      <c r="AR1473" s="66" t="str">
        <f t="shared" ca="1" si="571"/>
        <v>-</v>
      </c>
    </row>
    <row r="1474" spans="1:44" s="1" customFormat="1" ht="12" x14ac:dyDescent="0.35">
      <c r="A1474" s="84"/>
      <c r="B1474" s="40" t="str">
        <f t="shared" si="551"/>
        <v/>
      </c>
      <c r="C1474" s="41" t="str">
        <f t="shared" si="552"/>
        <v/>
      </c>
      <c r="D1474" s="28">
        <f>'I Disease Parameters'!$E$6/(1000*365)</f>
        <v>2.4383561643835616E-5</v>
      </c>
      <c r="E1474" s="28">
        <f>'I Disease Parameters'!$E$7/(1000*365)</f>
        <v>1.3698630136986302E-5</v>
      </c>
      <c r="F1474" s="27">
        <f>(1-'I Disease Parameters'!$E$8)/'I Disease Parameters'!$E$10</f>
        <v>0.16200000000000001</v>
      </c>
      <c r="G1474" s="27">
        <f>'I Disease Parameters'!$E$8/'I Disease Parameters'!$E$11</f>
        <v>3.7999999999999999E-2</v>
      </c>
      <c r="H1474" s="27">
        <f>1/'I Disease Parameters'!$E$12</f>
        <v>0.05</v>
      </c>
      <c r="I1474" s="27">
        <f>'I Disease Parameters'!$E$9/'I Disease Parameters'!$E$14</f>
        <v>0</v>
      </c>
      <c r="J1474" s="82">
        <f t="shared" si="572"/>
        <v>2.9622548171950012</v>
      </c>
      <c r="K1474" s="60">
        <f t="shared" si="573"/>
        <v>0.96147505943347544</v>
      </c>
      <c r="L1474" s="30">
        <f t="shared" si="574"/>
        <v>0.98499999999999999</v>
      </c>
      <c r="M1474" s="27">
        <f>J1474/'I Disease Parameters'!$E$12</f>
        <v>0.14811274085975007</v>
      </c>
      <c r="N1474" s="27">
        <f>K1474/'I Disease Parameters'!$E$13</f>
        <v>4.8073752971673774E-2</v>
      </c>
      <c r="O1474" s="27">
        <f>L1474/'I Disease Parameters'!$E$13</f>
        <v>4.9250000000000002E-2</v>
      </c>
      <c r="P1474" s="27">
        <f>(1-L1474)/'I Disease Parameters'!$E$13</f>
        <v>7.5000000000000067E-4</v>
      </c>
      <c r="Q1474" s="19" t="str">
        <f t="shared" si="553"/>
        <v/>
      </c>
      <c r="R1474" s="17" t="str">
        <f t="shared" si="554"/>
        <v/>
      </c>
      <c r="S1474" s="17" t="str">
        <f t="shared" si="555"/>
        <v/>
      </c>
      <c r="T1474" s="17" t="str">
        <f t="shared" si="556"/>
        <v/>
      </c>
      <c r="U1474" s="17" t="str">
        <f t="shared" si="557"/>
        <v/>
      </c>
      <c r="V1474" s="17" t="str">
        <f t="shared" si="558"/>
        <v/>
      </c>
      <c r="W1474" s="17" t="str">
        <f t="shared" si="559"/>
        <v/>
      </c>
      <c r="X1474" s="18" t="str">
        <f t="shared" si="550"/>
        <v/>
      </c>
      <c r="Y1474" s="17" t="str">
        <f t="shared" si="560"/>
        <v/>
      </c>
      <c r="Z1474" s="17" t="str">
        <f t="shared" si="561"/>
        <v/>
      </c>
      <c r="AA1474" s="17" t="str">
        <f t="shared" si="562"/>
        <v/>
      </c>
      <c r="AB1474" s="17" t="str">
        <f t="shared" si="563"/>
        <v/>
      </c>
      <c r="AC1474" s="17" t="str">
        <f t="shared" si="564"/>
        <v/>
      </c>
      <c r="AD1474" s="18" t="str">
        <f t="shared" si="565"/>
        <v/>
      </c>
      <c r="AE1474" s="19" t="str">
        <f>IF($B1474&gt;$C$1,"",p_2*$Q1473*($S1473/$W1473)+p_3*$Q1473*($T1473/$W1473))</f>
        <v/>
      </c>
      <c r="AF1474" s="17" t="str">
        <f>IF($B1474&gt;$C$1,"",p_4*$R1473)</f>
        <v/>
      </c>
      <c r="AG1474" s="17" t="str">
        <f>IF($B1474&gt;$C$1,"",p_5*$R1473)</f>
        <v/>
      </c>
      <c r="AH1474" s="18" t="str">
        <f t="shared" si="566"/>
        <v/>
      </c>
      <c r="AI1474" s="72"/>
      <c r="AJ1474" s="73"/>
      <c r="AK1474" s="73"/>
      <c r="AL1474" s="72"/>
      <c r="AM1474" s="73"/>
      <c r="AN1474" s="73">
        <f t="shared" si="567"/>
        <v>518</v>
      </c>
      <c r="AO1474" s="19" t="str">
        <f t="shared" ca="1" si="568"/>
        <v>-</v>
      </c>
      <c r="AP1474" s="17" t="str">
        <f t="shared" ca="1" si="569"/>
        <v>-</v>
      </c>
      <c r="AQ1474" s="17" t="str">
        <f t="shared" ca="1" si="570"/>
        <v>-</v>
      </c>
      <c r="AR1474" s="66" t="str">
        <f t="shared" ca="1" si="571"/>
        <v>-</v>
      </c>
    </row>
    <row r="1475" spans="1:44" s="1" customFormat="1" ht="12" x14ac:dyDescent="0.35">
      <c r="A1475" s="84"/>
      <c r="B1475" s="40" t="str">
        <f t="shared" si="551"/>
        <v/>
      </c>
      <c r="C1475" s="41" t="str">
        <f t="shared" si="552"/>
        <v/>
      </c>
      <c r="D1475" s="28">
        <f>'I Disease Parameters'!$E$6/(1000*365)</f>
        <v>2.4383561643835616E-5</v>
      </c>
      <c r="E1475" s="28">
        <f>'I Disease Parameters'!$E$7/(1000*365)</f>
        <v>1.3698630136986302E-5</v>
      </c>
      <c r="F1475" s="27">
        <f>(1-'I Disease Parameters'!$E$8)/'I Disease Parameters'!$E$10</f>
        <v>0.16200000000000001</v>
      </c>
      <c r="G1475" s="27">
        <f>'I Disease Parameters'!$E$8/'I Disease Parameters'!$E$11</f>
        <v>3.7999999999999999E-2</v>
      </c>
      <c r="H1475" s="27">
        <f>1/'I Disease Parameters'!$E$12</f>
        <v>0.05</v>
      </c>
      <c r="I1475" s="27">
        <f>'I Disease Parameters'!$E$9/'I Disease Parameters'!$E$14</f>
        <v>0</v>
      </c>
      <c r="J1475" s="82">
        <f t="shared" si="572"/>
        <v>2.9622548171950012</v>
      </c>
      <c r="K1475" s="60">
        <f t="shared" si="573"/>
        <v>0.96147505943347544</v>
      </c>
      <c r="L1475" s="30">
        <f t="shared" si="574"/>
        <v>0.98499999999999999</v>
      </c>
      <c r="M1475" s="27">
        <f>J1475/'I Disease Parameters'!$E$12</f>
        <v>0.14811274085975007</v>
      </c>
      <c r="N1475" s="27">
        <f>K1475/'I Disease Parameters'!$E$13</f>
        <v>4.8073752971673774E-2</v>
      </c>
      <c r="O1475" s="27">
        <f>L1475/'I Disease Parameters'!$E$13</f>
        <v>4.9250000000000002E-2</v>
      </c>
      <c r="P1475" s="27">
        <f>(1-L1475)/'I Disease Parameters'!$E$13</f>
        <v>7.5000000000000067E-4</v>
      </c>
      <c r="Q1475" s="19" t="str">
        <f t="shared" si="553"/>
        <v/>
      </c>
      <c r="R1475" s="17" t="str">
        <f t="shared" si="554"/>
        <v/>
      </c>
      <c r="S1475" s="17" t="str">
        <f t="shared" si="555"/>
        <v/>
      </c>
      <c r="T1475" s="17" t="str">
        <f t="shared" si="556"/>
        <v/>
      </c>
      <c r="U1475" s="17" t="str">
        <f t="shared" si="557"/>
        <v/>
      </c>
      <c r="V1475" s="17" t="str">
        <f t="shared" si="558"/>
        <v/>
      </c>
      <c r="W1475" s="17" t="str">
        <f t="shared" si="559"/>
        <v/>
      </c>
      <c r="X1475" s="18" t="str">
        <f t="shared" si="550"/>
        <v/>
      </c>
      <c r="Y1475" s="17" t="str">
        <f t="shared" si="560"/>
        <v/>
      </c>
      <c r="Z1475" s="17" t="str">
        <f t="shared" si="561"/>
        <v/>
      </c>
      <c r="AA1475" s="17" t="str">
        <f t="shared" si="562"/>
        <v/>
      </c>
      <c r="AB1475" s="17" t="str">
        <f t="shared" si="563"/>
        <v/>
      </c>
      <c r="AC1475" s="17" t="str">
        <f t="shared" si="564"/>
        <v/>
      </c>
      <c r="AD1475" s="18" t="str">
        <f t="shared" si="565"/>
        <v/>
      </c>
      <c r="AE1475" s="19" t="str">
        <f>IF($B1475&gt;$C$1,"",p_2*$Q1474*($S1474/$W1474)+p_3*$Q1474*($T1474/$W1474))</f>
        <v/>
      </c>
      <c r="AF1475" s="17" t="str">
        <f>IF($B1475&gt;$C$1,"",p_4*$R1474)</f>
        <v/>
      </c>
      <c r="AG1475" s="17" t="str">
        <f>IF($B1475&gt;$C$1,"",p_5*$R1474)</f>
        <v/>
      </c>
      <c r="AH1475" s="18" t="str">
        <f t="shared" si="566"/>
        <v/>
      </c>
      <c r="AI1475" s="72"/>
      <c r="AJ1475" s="73"/>
      <c r="AK1475" s="73"/>
      <c r="AL1475" s="72"/>
      <c r="AM1475" s="73"/>
      <c r="AN1475" s="73">
        <f t="shared" si="567"/>
        <v>518</v>
      </c>
      <c r="AO1475" s="19" t="str">
        <f t="shared" ca="1" si="568"/>
        <v>-</v>
      </c>
      <c r="AP1475" s="17" t="str">
        <f t="shared" ca="1" si="569"/>
        <v>-</v>
      </c>
      <c r="AQ1475" s="17" t="str">
        <f t="shared" ca="1" si="570"/>
        <v>-</v>
      </c>
      <c r="AR1475" s="66" t="str">
        <f t="shared" ca="1" si="571"/>
        <v>-</v>
      </c>
    </row>
    <row r="1476" spans="1:44" s="1" customFormat="1" ht="12" x14ac:dyDescent="0.35">
      <c r="A1476" s="84"/>
      <c r="B1476" s="40" t="str">
        <f t="shared" si="551"/>
        <v/>
      </c>
      <c r="C1476" s="41" t="str">
        <f t="shared" si="552"/>
        <v/>
      </c>
      <c r="D1476" s="28">
        <f>'I Disease Parameters'!$E$6/(1000*365)</f>
        <v>2.4383561643835616E-5</v>
      </c>
      <c r="E1476" s="28">
        <f>'I Disease Parameters'!$E$7/(1000*365)</f>
        <v>1.3698630136986302E-5</v>
      </c>
      <c r="F1476" s="27">
        <f>(1-'I Disease Parameters'!$E$8)/'I Disease Parameters'!$E$10</f>
        <v>0.16200000000000001</v>
      </c>
      <c r="G1476" s="27">
        <f>'I Disease Parameters'!$E$8/'I Disease Parameters'!$E$11</f>
        <v>3.7999999999999999E-2</v>
      </c>
      <c r="H1476" s="27">
        <f>1/'I Disease Parameters'!$E$12</f>
        <v>0.05</v>
      </c>
      <c r="I1476" s="27">
        <f>'I Disease Parameters'!$E$9/'I Disease Parameters'!$E$14</f>
        <v>0</v>
      </c>
      <c r="J1476" s="82">
        <f t="shared" si="572"/>
        <v>2.9622548171950012</v>
      </c>
      <c r="K1476" s="60">
        <f t="shared" si="573"/>
        <v>0.96147505943347544</v>
      </c>
      <c r="L1476" s="30">
        <f t="shared" si="574"/>
        <v>0.98499999999999999</v>
      </c>
      <c r="M1476" s="27">
        <f>J1476/'I Disease Parameters'!$E$12</f>
        <v>0.14811274085975007</v>
      </c>
      <c r="N1476" s="27">
        <f>K1476/'I Disease Parameters'!$E$13</f>
        <v>4.8073752971673774E-2</v>
      </c>
      <c r="O1476" s="27">
        <f>L1476/'I Disease Parameters'!$E$13</f>
        <v>4.9250000000000002E-2</v>
      </c>
      <c r="P1476" s="27">
        <f>(1-L1476)/'I Disease Parameters'!$E$13</f>
        <v>7.5000000000000067E-4</v>
      </c>
      <c r="Q1476" s="19" t="str">
        <f t="shared" si="553"/>
        <v/>
      </c>
      <c r="R1476" s="17" t="str">
        <f t="shared" si="554"/>
        <v/>
      </c>
      <c r="S1476" s="17" t="str">
        <f t="shared" si="555"/>
        <v/>
      </c>
      <c r="T1476" s="17" t="str">
        <f t="shared" si="556"/>
        <v/>
      </c>
      <c r="U1476" s="17" t="str">
        <f t="shared" si="557"/>
        <v/>
      </c>
      <c r="V1476" s="17" t="str">
        <f t="shared" si="558"/>
        <v/>
      </c>
      <c r="W1476" s="17" t="str">
        <f t="shared" si="559"/>
        <v/>
      </c>
      <c r="X1476" s="18" t="str">
        <f t="shared" ref="X1476:X1539" si="575">IF($B1476&gt;$C$1,"",MAX(View_T_C))</f>
        <v/>
      </c>
      <c r="Y1476" s="17" t="str">
        <f t="shared" si="560"/>
        <v/>
      </c>
      <c r="Z1476" s="17" t="str">
        <f t="shared" si="561"/>
        <v/>
      </c>
      <c r="AA1476" s="17" t="str">
        <f t="shared" si="562"/>
        <v/>
      </c>
      <c r="AB1476" s="17" t="str">
        <f t="shared" si="563"/>
        <v/>
      </c>
      <c r="AC1476" s="17" t="str">
        <f t="shared" si="564"/>
        <v/>
      </c>
      <c r="AD1476" s="18" t="str">
        <f t="shared" si="565"/>
        <v/>
      </c>
      <c r="AE1476" s="19" t="str">
        <f>IF($B1476&gt;$C$1,"",p_2*$Q1475*($S1475/$W1475)+p_3*$Q1475*($T1475/$W1475))</f>
        <v/>
      </c>
      <c r="AF1476" s="17" t="str">
        <f>IF($B1476&gt;$C$1,"",p_4*$R1475)</f>
        <v/>
      </c>
      <c r="AG1476" s="17" t="str">
        <f>IF($B1476&gt;$C$1,"",p_5*$R1475)</f>
        <v/>
      </c>
      <c r="AH1476" s="18" t="str">
        <f t="shared" si="566"/>
        <v/>
      </c>
      <c r="AI1476" s="72"/>
      <c r="AJ1476" s="73"/>
      <c r="AK1476" s="73"/>
      <c r="AL1476" s="72"/>
      <c r="AM1476" s="73"/>
      <c r="AN1476" s="73">
        <f t="shared" si="567"/>
        <v>518</v>
      </c>
      <c r="AO1476" s="19" t="str">
        <f t="shared" ca="1" si="568"/>
        <v>-</v>
      </c>
      <c r="AP1476" s="17" t="str">
        <f t="shared" ca="1" si="569"/>
        <v>-</v>
      </c>
      <c r="AQ1476" s="17" t="str">
        <f t="shared" ca="1" si="570"/>
        <v>-</v>
      </c>
      <c r="AR1476" s="66" t="str">
        <f t="shared" ca="1" si="571"/>
        <v>-</v>
      </c>
    </row>
    <row r="1477" spans="1:44" s="1" customFormat="1" ht="12" x14ac:dyDescent="0.35">
      <c r="A1477" s="84"/>
      <c r="B1477" s="40" t="str">
        <f t="shared" ref="B1477:B1540" si="576">IF($B1476&gt;=$C$1,"",B1476+1)</f>
        <v/>
      </c>
      <c r="C1477" s="41" t="str">
        <f t="shared" ref="C1477:C1540" si="577">IF($B1477&gt;$C$1,"",C1476+1)</f>
        <v/>
      </c>
      <c r="D1477" s="28">
        <f>'I Disease Parameters'!$E$6/(1000*365)</f>
        <v>2.4383561643835616E-5</v>
      </c>
      <c r="E1477" s="28">
        <f>'I Disease Parameters'!$E$7/(1000*365)</f>
        <v>1.3698630136986302E-5</v>
      </c>
      <c r="F1477" s="27">
        <f>(1-'I Disease Parameters'!$E$8)/'I Disease Parameters'!$E$10</f>
        <v>0.16200000000000001</v>
      </c>
      <c r="G1477" s="27">
        <f>'I Disease Parameters'!$E$8/'I Disease Parameters'!$E$11</f>
        <v>3.7999999999999999E-2</v>
      </c>
      <c r="H1477" s="27">
        <f>1/'I Disease Parameters'!$E$12</f>
        <v>0.05</v>
      </c>
      <c r="I1477" s="27">
        <f>'I Disease Parameters'!$E$9/'I Disease Parameters'!$E$14</f>
        <v>0</v>
      </c>
      <c r="J1477" s="82">
        <f t="shared" si="572"/>
        <v>2.9622548171950012</v>
      </c>
      <c r="K1477" s="60">
        <f t="shared" si="573"/>
        <v>0.96147505943347544</v>
      </c>
      <c r="L1477" s="30">
        <f t="shared" si="574"/>
        <v>0.98499999999999999</v>
      </c>
      <c r="M1477" s="27">
        <f>J1477/'I Disease Parameters'!$E$12</f>
        <v>0.14811274085975007</v>
      </c>
      <c r="N1477" s="27">
        <f>K1477/'I Disease Parameters'!$E$13</f>
        <v>4.8073752971673774E-2</v>
      </c>
      <c r="O1477" s="27">
        <f>L1477/'I Disease Parameters'!$E$13</f>
        <v>4.9250000000000002E-2</v>
      </c>
      <c r="P1477" s="27">
        <f>(1-L1477)/'I Disease Parameters'!$E$13</f>
        <v>7.5000000000000067E-4</v>
      </c>
      <c r="Q1477" s="19" t="str">
        <f t="shared" ref="Q1477:Q1540" si="578">IF($B1477&gt;$C$1,"",Q1476+p_0*$W1476+p_9*$U1476-p_1*$Q1476-p_2*$Q1476*($S1476/$W1476)-p_3*$Q1476*($T1476/$W1476))</f>
        <v/>
      </c>
      <c r="R1477" s="17" t="str">
        <f t="shared" ref="R1477:R1540" si="579">IF($B1477&gt;$C$1,"",R1476+p_2*$Q1476*($S1476/$W1476)+p_3*$Q1476*($T1476/$W1476) - p_1*$R1476- p_4*$R1476 - p_5*$R1476+AI1476)</f>
        <v/>
      </c>
      <c r="S1477" s="17" t="str">
        <f t="shared" ref="S1477:S1540" si="580">IF($B1477&gt;$C$1,"",S1476+p_4*$R1476-p_1*$S1476-p_6*$S1476+AJ1476)</f>
        <v/>
      </c>
      <c r="T1477" s="17" t="str">
        <f t="shared" ref="T1477:T1540" si="581">IF($B1477&gt;$C$1,"",T1476+p_5*$R1476-p_1*$T1476-p_7*$T1476-p_8*$T1476+AK1476)</f>
        <v/>
      </c>
      <c r="U1477" s="17" t="str">
        <f t="shared" ref="U1477:U1540" si="582">IF($B1477&gt;$C$1,"",U1476+p_7*$T1476+p_6*$S1476-p_1*$U1476-p_9*$U1476)</f>
        <v/>
      </c>
      <c r="V1477" s="17" t="str">
        <f t="shared" ref="V1477:V1540" si="583">IF($B1477&gt;$C$1,"",V1476+p_8*$T1476)</f>
        <v/>
      </c>
      <c r="W1477" s="17" t="str">
        <f t="shared" ref="W1477:W1540" si="584">IF($B1477&gt;$C$1,"",SUM($Q1477:$U1477))</f>
        <v/>
      </c>
      <c r="X1477" s="18" t="str">
        <f t="shared" si="575"/>
        <v/>
      </c>
      <c r="Y1477" s="17" t="str">
        <f t="shared" ref="Y1477:Y1540" si="585">IF($B1477&gt;$C$1,"",Q1477-Q1476)</f>
        <v/>
      </c>
      <c r="Z1477" s="17" t="str">
        <f t="shared" ref="Z1477:Z1540" si="586">IF($B1477&gt;$C$1,"",R1477-R1476)</f>
        <v/>
      </c>
      <c r="AA1477" s="17" t="str">
        <f t="shared" ref="AA1477:AA1540" si="587">IF($B1477&gt;$C$1,"",S1477-S1476)</f>
        <v/>
      </c>
      <c r="AB1477" s="17" t="str">
        <f t="shared" ref="AB1477:AB1540" si="588">IF($B1477&gt;$C$1,"",T1477-T1476)</f>
        <v/>
      </c>
      <c r="AC1477" s="17" t="str">
        <f t="shared" ref="AC1477:AC1540" si="589">IF($B1477&gt;$C$1,"",U1477-U1476)</f>
        <v/>
      </c>
      <c r="AD1477" s="18" t="str">
        <f t="shared" ref="AD1477:AD1540" si="590">IF($B1477&gt;$C$1,"",V1477-V1476)</f>
        <v/>
      </c>
      <c r="AE1477" s="19" t="str">
        <f>IF($B1477&gt;$C$1,"",p_2*$Q1476*($S1476/$W1476)+p_3*$Q1476*($T1476/$W1476))</f>
        <v/>
      </c>
      <c r="AF1477" s="17" t="str">
        <f>IF($B1477&gt;$C$1,"",p_4*$R1476)</f>
        <v/>
      </c>
      <c r="AG1477" s="17" t="str">
        <f>IF($B1477&gt;$C$1,"",p_5*$R1476)</f>
        <v/>
      </c>
      <c r="AH1477" s="18" t="str">
        <f t="shared" si="566"/>
        <v/>
      </c>
      <c r="AI1477" s="72"/>
      <c r="AJ1477" s="73"/>
      <c r="AK1477" s="73"/>
      <c r="AL1477" s="72"/>
      <c r="AM1477" s="73"/>
      <c r="AN1477" s="73">
        <f t="shared" si="567"/>
        <v>518</v>
      </c>
      <c r="AO1477" s="19" t="str">
        <f t="shared" ca="1" si="568"/>
        <v>-</v>
      </c>
      <c r="AP1477" s="17" t="str">
        <f t="shared" ca="1" si="569"/>
        <v>-</v>
      </c>
      <c r="AQ1477" s="17" t="str">
        <f t="shared" ca="1" si="570"/>
        <v>-</v>
      </c>
      <c r="AR1477" s="66" t="str">
        <f t="shared" ca="1" si="571"/>
        <v>-</v>
      </c>
    </row>
    <row r="1478" spans="1:44" s="1" customFormat="1" ht="12" x14ac:dyDescent="0.35">
      <c r="A1478" s="84"/>
      <c r="B1478" s="40" t="str">
        <f t="shared" si="576"/>
        <v/>
      </c>
      <c r="C1478" s="41" t="str">
        <f t="shared" si="577"/>
        <v/>
      </c>
      <c r="D1478" s="28">
        <f>'I Disease Parameters'!$E$6/(1000*365)</f>
        <v>2.4383561643835616E-5</v>
      </c>
      <c r="E1478" s="28">
        <f>'I Disease Parameters'!$E$7/(1000*365)</f>
        <v>1.3698630136986302E-5</v>
      </c>
      <c r="F1478" s="27">
        <f>(1-'I Disease Parameters'!$E$8)/'I Disease Parameters'!$E$10</f>
        <v>0.16200000000000001</v>
      </c>
      <c r="G1478" s="27">
        <f>'I Disease Parameters'!$E$8/'I Disease Parameters'!$E$11</f>
        <v>3.7999999999999999E-2</v>
      </c>
      <c r="H1478" s="27">
        <f>1/'I Disease Parameters'!$E$12</f>
        <v>0.05</v>
      </c>
      <c r="I1478" s="27">
        <f>'I Disease Parameters'!$E$9/'I Disease Parameters'!$E$14</f>
        <v>0</v>
      </c>
      <c r="J1478" s="82">
        <f t="shared" si="572"/>
        <v>2.9622548171950012</v>
      </c>
      <c r="K1478" s="60">
        <f t="shared" si="573"/>
        <v>0.96147505943347544</v>
      </c>
      <c r="L1478" s="30">
        <f t="shared" si="574"/>
        <v>0.98499999999999999</v>
      </c>
      <c r="M1478" s="27">
        <f>J1478/'I Disease Parameters'!$E$12</f>
        <v>0.14811274085975007</v>
      </c>
      <c r="N1478" s="27">
        <f>K1478/'I Disease Parameters'!$E$13</f>
        <v>4.8073752971673774E-2</v>
      </c>
      <c r="O1478" s="27">
        <f>L1478/'I Disease Parameters'!$E$13</f>
        <v>4.9250000000000002E-2</v>
      </c>
      <c r="P1478" s="27">
        <f>(1-L1478)/'I Disease Parameters'!$E$13</f>
        <v>7.5000000000000067E-4</v>
      </c>
      <c r="Q1478" s="19" t="str">
        <f t="shared" si="578"/>
        <v/>
      </c>
      <c r="R1478" s="17" t="str">
        <f t="shared" si="579"/>
        <v/>
      </c>
      <c r="S1478" s="17" t="str">
        <f t="shared" si="580"/>
        <v/>
      </c>
      <c r="T1478" s="17" t="str">
        <f t="shared" si="581"/>
        <v/>
      </c>
      <c r="U1478" s="17" t="str">
        <f t="shared" si="582"/>
        <v/>
      </c>
      <c r="V1478" s="17" t="str">
        <f t="shared" si="583"/>
        <v/>
      </c>
      <c r="W1478" s="17" t="str">
        <f t="shared" si="584"/>
        <v/>
      </c>
      <c r="X1478" s="18" t="str">
        <f t="shared" si="575"/>
        <v/>
      </c>
      <c r="Y1478" s="17" t="str">
        <f t="shared" si="585"/>
        <v/>
      </c>
      <c r="Z1478" s="17" t="str">
        <f t="shared" si="586"/>
        <v/>
      </c>
      <c r="AA1478" s="17" t="str">
        <f t="shared" si="587"/>
        <v/>
      </c>
      <c r="AB1478" s="17" t="str">
        <f t="shared" si="588"/>
        <v/>
      </c>
      <c r="AC1478" s="17" t="str">
        <f t="shared" si="589"/>
        <v/>
      </c>
      <c r="AD1478" s="18" t="str">
        <f t="shared" si="590"/>
        <v/>
      </c>
      <c r="AE1478" s="19" t="str">
        <f>IF($B1478&gt;$C$1,"",p_2*$Q1477*($S1477/$W1477)+p_3*$Q1477*($T1477/$W1477))</f>
        <v/>
      </c>
      <c r="AF1478" s="17" t="str">
        <f>IF($B1478&gt;$C$1,"",p_4*$R1477)</f>
        <v/>
      </c>
      <c r="AG1478" s="17" t="str">
        <f>IF($B1478&gt;$C$1,"",p_5*$R1477)</f>
        <v/>
      </c>
      <c r="AH1478" s="18" t="str">
        <f t="shared" ref="AH1478:AH1541" si="591">IF($B1478&gt;$C$1,"",AG1478+AF1478)</f>
        <v/>
      </c>
      <c r="AI1478" s="72"/>
      <c r="AJ1478" s="73"/>
      <c r="AK1478" s="73"/>
      <c r="AL1478" s="72"/>
      <c r="AM1478" s="73"/>
      <c r="AN1478" s="73">
        <f t="shared" ref="AN1478:AN1541" si="592">AM1478+AN1477</f>
        <v>518</v>
      </c>
      <c r="AO1478" s="19" t="str">
        <f t="shared" ref="AO1478:AO1541" ca="1" si="593">IF($C1478&gt;=TODAY(),"-",(AL1478-AD1478)^2)</f>
        <v>-</v>
      </c>
      <c r="AP1478" s="17" t="str">
        <f t="shared" ref="AP1478:AP1541" ca="1" si="594">IF($C1478&gt;=TODAY(),"-",(AM1478-AH1478)^2)</f>
        <v>-</v>
      </c>
      <c r="AQ1478" s="17" t="str">
        <f t="shared" ref="AQ1478:AQ1541" ca="1" si="595">IF($C1478&gt;=TODAY(),"-",AO1478*$AO$2+AP1478*$AP$2)</f>
        <v>-</v>
      </c>
      <c r="AR1478" s="66" t="str">
        <f t="shared" ref="AR1478:AR1541" ca="1" si="596">IF($C1478&gt;=TODAY(),"-",($AR$2)^((TODAY()-C1478-1)))</f>
        <v>-</v>
      </c>
    </row>
    <row r="1479" spans="1:44" s="1" customFormat="1" ht="12" x14ac:dyDescent="0.35">
      <c r="A1479" s="84"/>
      <c r="B1479" s="40" t="str">
        <f t="shared" si="576"/>
        <v/>
      </c>
      <c r="C1479" s="41" t="str">
        <f t="shared" si="577"/>
        <v/>
      </c>
      <c r="D1479" s="28">
        <f>'I Disease Parameters'!$E$6/(1000*365)</f>
        <v>2.4383561643835616E-5</v>
      </c>
      <c r="E1479" s="28">
        <f>'I Disease Parameters'!$E$7/(1000*365)</f>
        <v>1.3698630136986302E-5</v>
      </c>
      <c r="F1479" s="27">
        <f>(1-'I Disease Parameters'!$E$8)/'I Disease Parameters'!$E$10</f>
        <v>0.16200000000000001</v>
      </c>
      <c r="G1479" s="27">
        <f>'I Disease Parameters'!$E$8/'I Disease Parameters'!$E$11</f>
        <v>3.7999999999999999E-2</v>
      </c>
      <c r="H1479" s="27">
        <f>1/'I Disease Parameters'!$E$12</f>
        <v>0.05</v>
      </c>
      <c r="I1479" s="27">
        <f>'I Disease Parameters'!$E$9/'I Disease Parameters'!$E$14</f>
        <v>0</v>
      </c>
      <c r="J1479" s="82">
        <f t="shared" ref="J1479:J1542" si="597">J1478</f>
        <v>2.9622548171950012</v>
      </c>
      <c r="K1479" s="60">
        <f t="shared" ref="K1479:K1542" si="598">K1478</f>
        <v>0.96147505943347544</v>
      </c>
      <c r="L1479" s="30">
        <f t="shared" ref="L1479:L1542" si="599">L1478</f>
        <v>0.98499999999999999</v>
      </c>
      <c r="M1479" s="27">
        <f>J1479/'I Disease Parameters'!$E$12</f>
        <v>0.14811274085975007</v>
      </c>
      <c r="N1479" s="27">
        <f>K1479/'I Disease Parameters'!$E$13</f>
        <v>4.8073752971673774E-2</v>
      </c>
      <c r="O1479" s="27">
        <f>L1479/'I Disease Parameters'!$E$13</f>
        <v>4.9250000000000002E-2</v>
      </c>
      <c r="P1479" s="27">
        <f>(1-L1479)/'I Disease Parameters'!$E$13</f>
        <v>7.5000000000000067E-4</v>
      </c>
      <c r="Q1479" s="19" t="str">
        <f t="shared" si="578"/>
        <v/>
      </c>
      <c r="R1479" s="17" t="str">
        <f t="shared" si="579"/>
        <v/>
      </c>
      <c r="S1479" s="17" t="str">
        <f t="shared" si="580"/>
        <v/>
      </c>
      <c r="T1479" s="17" t="str">
        <f t="shared" si="581"/>
        <v/>
      </c>
      <c r="U1479" s="17" t="str">
        <f t="shared" si="582"/>
        <v/>
      </c>
      <c r="V1479" s="17" t="str">
        <f t="shared" si="583"/>
        <v/>
      </c>
      <c r="W1479" s="17" t="str">
        <f t="shared" si="584"/>
        <v/>
      </c>
      <c r="X1479" s="18" t="str">
        <f t="shared" si="575"/>
        <v/>
      </c>
      <c r="Y1479" s="17" t="str">
        <f t="shared" si="585"/>
        <v/>
      </c>
      <c r="Z1479" s="17" t="str">
        <f t="shared" si="586"/>
        <v/>
      </c>
      <c r="AA1479" s="17" t="str">
        <f t="shared" si="587"/>
        <v/>
      </c>
      <c r="AB1479" s="17" t="str">
        <f t="shared" si="588"/>
        <v/>
      </c>
      <c r="AC1479" s="17" t="str">
        <f t="shared" si="589"/>
        <v/>
      </c>
      <c r="AD1479" s="18" t="str">
        <f t="shared" si="590"/>
        <v/>
      </c>
      <c r="AE1479" s="19" t="str">
        <f>IF($B1479&gt;$C$1,"",p_2*$Q1478*($S1478/$W1478)+p_3*$Q1478*($T1478/$W1478))</f>
        <v/>
      </c>
      <c r="AF1479" s="17" t="str">
        <f>IF($B1479&gt;$C$1,"",p_4*$R1478)</f>
        <v/>
      </c>
      <c r="AG1479" s="17" t="str">
        <f>IF($B1479&gt;$C$1,"",p_5*$R1478)</f>
        <v/>
      </c>
      <c r="AH1479" s="18" t="str">
        <f t="shared" si="591"/>
        <v/>
      </c>
      <c r="AI1479" s="72"/>
      <c r="AJ1479" s="73"/>
      <c r="AK1479" s="73"/>
      <c r="AL1479" s="72"/>
      <c r="AM1479" s="73"/>
      <c r="AN1479" s="73">
        <f t="shared" si="592"/>
        <v>518</v>
      </c>
      <c r="AO1479" s="19" t="str">
        <f t="shared" ca="1" si="593"/>
        <v>-</v>
      </c>
      <c r="AP1479" s="17" t="str">
        <f t="shared" ca="1" si="594"/>
        <v>-</v>
      </c>
      <c r="AQ1479" s="17" t="str">
        <f t="shared" ca="1" si="595"/>
        <v>-</v>
      </c>
      <c r="AR1479" s="66" t="str">
        <f t="shared" ca="1" si="596"/>
        <v>-</v>
      </c>
    </row>
    <row r="1480" spans="1:44" s="1" customFormat="1" ht="12" x14ac:dyDescent="0.35">
      <c r="A1480" s="84"/>
      <c r="B1480" s="40" t="str">
        <f t="shared" si="576"/>
        <v/>
      </c>
      <c r="C1480" s="41" t="str">
        <f t="shared" si="577"/>
        <v/>
      </c>
      <c r="D1480" s="28">
        <f>'I Disease Parameters'!$E$6/(1000*365)</f>
        <v>2.4383561643835616E-5</v>
      </c>
      <c r="E1480" s="28">
        <f>'I Disease Parameters'!$E$7/(1000*365)</f>
        <v>1.3698630136986302E-5</v>
      </c>
      <c r="F1480" s="27">
        <f>(1-'I Disease Parameters'!$E$8)/'I Disease Parameters'!$E$10</f>
        <v>0.16200000000000001</v>
      </c>
      <c r="G1480" s="27">
        <f>'I Disease Parameters'!$E$8/'I Disease Parameters'!$E$11</f>
        <v>3.7999999999999999E-2</v>
      </c>
      <c r="H1480" s="27">
        <f>1/'I Disease Parameters'!$E$12</f>
        <v>0.05</v>
      </c>
      <c r="I1480" s="27">
        <f>'I Disease Parameters'!$E$9/'I Disease Parameters'!$E$14</f>
        <v>0</v>
      </c>
      <c r="J1480" s="82">
        <f t="shared" si="597"/>
        <v>2.9622548171950012</v>
      </c>
      <c r="K1480" s="60">
        <f t="shared" si="598"/>
        <v>0.96147505943347544</v>
      </c>
      <c r="L1480" s="30">
        <f t="shared" si="599"/>
        <v>0.98499999999999999</v>
      </c>
      <c r="M1480" s="27">
        <f>J1480/'I Disease Parameters'!$E$12</f>
        <v>0.14811274085975007</v>
      </c>
      <c r="N1480" s="27">
        <f>K1480/'I Disease Parameters'!$E$13</f>
        <v>4.8073752971673774E-2</v>
      </c>
      <c r="O1480" s="27">
        <f>L1480/'I Disease Parameters'!$E$13</f>
        <v>4.9250000000000002E-2</v>
      </c>
      <c r="P1480" s="27">
        <f>(1-L1480)/'I Disease Parameters'!$E$13</f>
        <v>7.5000000000000067E-4</v>
      </c>
      <c r="Q1480" s="19" t="str">
        <f t="shared" si="578"/>
        <v/>
      </c>
      <c r="R1480" s="17" t="str">
        <f t="shared" si="579"/>
        <v/>
      </c>
      <c r="S1480" s="17" t="str">
        <f t="shared" si="580"/>
        <v/>
      </c>
      <c r="T1480" s="17" t="str">
        <f t="shared" si="581"/>
        <v/>
      </c>
      <c r="U1480" s="17" t="str">
        <f t="shared" si="582"/>
        <v/>
      </c>
      <c r="V1480" s="17" t="str">
        <f t="shared" si="583"/>
        <v/>
      </c>
      <c r="W1480" s="17" t="str">
        <f t="shared" si="584"/>
        <v/>
      </c>
      <c r="X1480" s="18" t="str">
        <f t="shared" si="575"/>
        <v/>
      </c>
      <c r="Y1480" s="17" t="str">
        <f t="shared" si="585"/>
        <v/>
      </c>
      <c r="Z1480" s="17" t="str">
        <f t="shared" si="586"/>
        <v/>
      </c>
      <c r="AA1480" s="17" t="str">
        <f t="shared" si="587"/>
        <v/>
      </c>
      <c r="AB1480" s="17" t="str">
        <f t="shared" si="588"/>
        <v/>
      </c>
      <c r="AC1480" s="17" t="str">
        <f t="shared" si="589"/>
        <v/>
      </c>
      <c r="AD1480" s="18" t="str">
        <f t="shared" si="590"/>
        <v/>
      </c>
      <c r="AE1480" s="19" t="str">
        <f>IF($B1480&gt;$C$1,"",p_2*$Q1479*($S1479/$W1479)+p_3*$Q1479*($T1479/$W1479))</f>
        <v/>
      </c>
      <c r="AF1480" s="17" t="str">
        <f>IF($B1480&gt;$C$1,"",p_4*$R1479)</f>
        <v/>
      </c>
      <c r="AG1480" s="17" t="str">
        <f>IF($B1480&gt;$C$1,"",p_5*$R1479)</f>
        <v/>
      </c>
      <c r="AH1480" s="18" t="str">
        <f t="shared" si="591"/>
        <v/>
      </c>
      <c r="AI1480" s="72"/>
      <c r="AJ1480" s="73"/>
      <c r="AK1480" s="73"/>
      <c r="AL1480" s="72"/>
      <c r="AM1480" s="73"/>
      <c r="AN1480" s="73">
        <f t="shared" si="592"/>
        <v>518</v>
      </c>
      <c r="AO1480" s="19" t="str">
        <f t="shared" ca="1" si="593"/>
        <v>-</v>
      </c>
      <c r="AP1480" s="17" t="str">
        <f t="shared" ca="1" si="594"/>
        <v>-</v>
      </c>
      <c r="AQ1480" s="17" t="str">
        <f t="shared" ca="1" si="595"/>
        <v>-</v>
      </c>
      <c r="AR1480" s="66" t="str">
        <f t="shared" ca="1" si="596"/>
        <v>-</v>
      </c>
    </row>
    <row r="1481" spans="1:44" s="1" customFormat="1" ht="12" x14ac:dyDescent="0.35">
      <c r="A1481" s="84"/>
      <c r="B1481" s="40" t="str">
        <f t="shared" si="576"/>
        <v/>
      </c>
      <c r="C1481" s="41" t="str">
        <f t="shared" si="577"/>
        <v/>
      </c>
      <c r="D1481" s="28">
        <f>'I Disease Parameters'!$E$6/(1000*365)</f>
        <v>2.4383561643835616E-5</v>
      </c>
      <c r="E1481" s="28">
        <f>'I Disease Parameters'!$E$7/(1000*365)</f>
        <v>1.3698630136986302E-5</v>
      </c>
      <c r="F1481" s="27">
        <f>(1-'I Disease Parameters'!$E$8)/'I Disease Parameters'!$E$10</f>
        <v>0.16200000000000001</v>
      </c>
      <c r="G1481" s="27">
        <f>'I Disease Parameters'!$E$8/'I Disease Parameters'!$E$11</f>
        <v>3.7999999999999999E-2</v>
      </c>
      <c r="H1481" s="27">
        <f>1/'I Disease Parameters'!$E$12</f>
        <v>0.05</v>
      </c>
      <c r="I1481" s="27">
        <f>'I Disease Parameters'!$E$9/'I Disease Parameters'!$E$14</f>
        <v>0</v>
      </c>
      <c r="J1481" s="82">
        <f t="shared" si="597"/>
        <v>2.9622548171950012</v>
      </c>
      <c r="K1481" s="60">
        <f t="shared" si="598"/>
        <v>0.96147505943347544</v>
      </c>
      <c r="L1481" s="30">
        <f t="shared" si="599"/>
        <v>0.98499999999999999</v>
      </c>
      <c r="M1481" s="27">
        <f>J1481/'I Disease Parameters'!$E$12</f>
        <v>0.14811274085975007</v>
      </c>
      <c r="N1481" s="27">
        <f>K1481/'I Disease Parameters'!$E$13</f>
        <v>4.8073752971673774E-2</v>
      </c>
      <c r="O1481" s="27">
        <f>L1481/'I Disease Parameters'!$E$13</f>
        <v>4.9250000000000002E-2</v>
      </c>
      <c r="P1481" s="27">
        <f>(1-L1481)/'I Disease Parameters'!$E$13</f>
        <v>7.5000000000000067E-4</v>
      </c>
      <c r="Q1481" s="19" t="str">
        <f t="shared" si="578"/>
        <v/>
      </c>
      <c r="R1481" s="17" t="str">
        <f t="shared" si="579"/>
        <v/>
      </c>
      <c r="S1481" s="17" t="str">
        <f t="shared" si="580"/>
        <v/>
      </c>
      <c r="T1481" s="17" t="str">
        <f t="shared" si="581"/>
        <v/>
      </c>
      <c r="U1481" s="17" t="str">
        <f t="shared" si="582"/>
        <v/>
      </c>
      <c r="V1481" s="17" t="str">
        <f t="shared" si="583"/>
        <v/>
      </c>
      <c r="W1481" s="17" t="str">
        <f t="shared" si="584"/>
        <v/>
      </c>
      <c r="X1481" s="18" t="str">
        <f t="shared" si="575"/>
        <v/>
      </c>
      <c r="Y1481" s="17" t="str">
        <f t="shared" si="585"/>
        <v/>
      </c>
      <c r="Z1481" s="17" t="str">
        <f t="shared" si="586"/>
        <v/>
      </c>
      <c r="AA1481" s="17" t="str">
        <f t="shared" si="587"/>
        <v/>
      </c>
      <c r="AB1481" s="17" t="str">
        <f t="shared" si="588"/>
        <v/>
      </c>
      <c r="AC1481" s="17" t="str">
        <f t="shared" si="589"/>
        <v/>
      </c>
      <c r="AD1481" s="18" t="str">
        <f t="shared" si="590"/>
        <v/>
      </c>
      <c r="AE1481" s="19" t="str">
        <f>IF($B1481&gt;$C$1,"",p_2*$Q1480*($S1480/$W1480)+p_3*$Q1480*($T1480/$W1480))</f>
        <v/>
      </c>
      <c r="AF1481" s="17" t="str">
        <f>IF($B1481&gt;$C$1,"",p_4*$R1480)</f>
        <v/>
      </c>
      <c r="AG1481" s="17" t="str">
        <f>IF($B1481&gt;$C$1,"",p_5*$R1480)</f>
        <v/>
      </c>
      <c r="AH1481" s="18" t="str">
        <f t="shared" si="591"/>
        <v/>
      </c>
      <c r="AI1481" s="72"/>
      <c r="AJ1481" s="73"/>
      <c r="AK1481" s="73"/>
      <c r="AL1481" s="72"/>
      <c r="AM1481" s="73"/>
      <c r="AN1481" s="73">
        <f t="shared" si="592"/>
        <v>518</v>
      </c>
      <c r="AO1481" s="19" t="str">
        <f t="shared" ca="1" si="593"/>
        <v>-</v>
      </c>
      <c r="AP1481" s="17" t="str">
        <f t="shared" ca="1" si="594"/>
        <v>-</v>
      </c>
      <c r="AQ1481" s="17" t="str">
        <f t="shared" ca="1" si="595"/>
        <v>-</v>
      </c>
      <c r="AR1481" s="66" t="str">
        <f t="shared" ca="1" si="596"/>
        <v>-</v>
      </c>
    </row>
    <row r="1482" spans="1:44" s="1" customFormat="1" ht="12" x14ac:dyDescent="0.35">
      <c r="A1482" s="84"/>
      <c r="B1482" s="40" t="str">
        <f t="shared" si="576"/>
        <v/>
      </c>
      <c r="C1482" s="41" t="str">
        <f t="shared" si="577"/>
        <v/>
      </c>
      <c r="D1482" s="28">
        <f>'I Disease Parameters'!$E$6/(1000*365)</f>
        <v>2.4383561643835616E-5</v>
      </c>
      <c r="E1482" s="28">
        <f>'I Disease Parameters'!$E$7/(1000*365)</f>
        <v>1.3698630136986302E-5</v>
      </c>
      <c r="F1482" s="27">
        <f>(1-'I Disease Parameters'!$E$8)/'I Disease Parameters'!$E$10</f>
        <v>0.16200000000000001</v>
      </c>
      <c r="G1482" s="27">
        <f>'I Disease Parameters'!$E$8/'I Disease Parameters'!$E$11</f>
        <v>3.7999999999999999E-2</v>
      </c>
      <c r="H1482" s="27">
        <f>1/'I Disease Parameters'!$E$12</f>
        <v>0.05</v>
      </c>
      <c r="I1482" s="27">
        <f>'I Disease Parameters'!$E$9/'I Disease Parameters'!$E$14</f>
        <v>0</v>
      </c>
      <c r="J1482" s="82">
        <f t="shared" si="597"/>
        <v>2.9622548171950012</v>
      </c>
      <c r="K1482" s="60">
        <f t="shared" si="598"/>
        <v>0.96147505943347544</v>
      </c>
      <c r="L1482" s="30">
        <f t="shared" si="599"/>
        <v>0.98499999999999999</v>
      </c>
      <c r="M1482" s="27">
        <f>J1482/'I Disease Parameters'!$E$12</f>
        <v>0.14811274085975007</v>
      </c>
      <c r="N1482" s="27">
        <f>K1482/'I Disease Parameters'!$E$13</f>
        <v>4.8073752971673774E-2</v>
      </c>
      <c r="O1482" s="27">
        <f>L1482/'I Disease Parameters'!$E$13</f>
        <v>4.9250000000000002E-2</v>
      </c>
      <c r="P1482" s="27">
        <f>(1-L1482)/'I Disease Parameters'!$E$13</f>
        <v>7.5000000000000067E-4</v>
      </c>
      <c r="Q1482" s="19" t="str">
        <f t="shared" si="578"/>
        <v/>
      </c>
      <c r="R1482" s="17" t="str">
        <f t="shared" si="579"/>
        <v/>
      </c>
      <c r="S1482" s="17" t="str">
        <f t="shared" si="580"/>
        <v/>
      </c>
      <c r="T1482" s="17" t="str">
        <f t="shared" si="581"/>
        <v/>
      </c>
      <c r="U1482" s="17" t="str">
        <f t="shared" si="582"/>
        <v/>
      </c>
      <c r="V1482" s="17" t="str">
        <f t="shared" si="583"/>
        <v/>
      </c>
      <c r="W1482" s="17" t="str">
        <f t="shared" si="584"/>
        <v/>
      </c>
      <c r="X1482" s="18" t="str">
        <f t="shared" si="575"/>
        <v/>
      </c>
      <c r="Y1482" s="17" t="str">
        <f t="shared" si="585"/>
        <v/>
      </c>
      <c r="Z1482" s="17" t="str">
        <f t="shared" si="586"/>
        <v/>
      </c>
      <c r="AA1482" s="17" t="str">
        <f t="shared" si="587"/>
        <v/>
      </c>
      <c r="AB1482" s="17" t="str">
        <f t="shared" si="588"/>
        <v/>
      </c>
      <c r="AC1482" s="17" t="str">
        <f t="shared" si="589"/>
        <v/>
      </c>
      <c r="AD1482" s="18" t="str">
        <f t="shared" si="590"/>
        <v/>
      </c>
      <c r="AE1482" s="19" t="str">
        <f>IF($B1482&gt;$C$1,"",p_2*$Q1481*($S1481/$W1481)+p_3*$Q1481*($T1481/$W1481))</f>
        <v/>
      </c>
      <c r="AF1482" s="17" t="str">
        <f>IF($B1482&gt;$C$1,"",p_4*$R1481)</f>
        <v/>
      </c>
      <c r="AG1482" s="17" t="str">
        <f>IF($B1482&gt;$C$1,"",p_5*$R1481)</f>
        <v/>
      </c>
      <c r="AH1482" s="18" t="str">
        <f t="shared" si="591"/>
        <v/>
      </c>
      <c r="AI1482" s="72"/>
      <c r="AJ1482" s="73"/>
      <c r="AK1482" s="73"/>
      <c r="AL1482" s="72"/>
      <c r="AM1482" s="73"/>
      <c r="AN1482" s="73">
        <f t="shared" si="592"/>
        <v>518</v>
      </c>
      <c r="AO1482" s="19" t="str">
        <f t="shared" ca="1" si="593"/>
        <v>-</v>
      </c>
      <c r="AP1482" s="17" t="str">
        <f t="shared" ca="1" si="594"/>
        <v>-</v>
      </c>
      <c r="AQ1482" s="17" t="str">
        <f t="shared" ca="1" si="595"/>
        <v>-</v>
      </c>
      <c r="AR1482" s="66" t="str">
        <f t="shared" ca="1" si="596"/>
        <v>-</v>
      </c>
    </row>
    <row r="1483" spans="1:44" s="1" customFormat="1" ht="12" x14ac:dyDescent="0.35">
      <c r="A1483" s="84"/>
      <c r="B1483" s="40" t="str">
        <f t="shared" si="576"/>
        <v/>
      </c>
      <c r="C1483" s="41" t="str">
        <f t="shared" si="577"/>
        <v/>
      </c>
      <c r="D1483" s="28">
        <f>'I Disease Parameters'!$E$6/(1000*365)</f>
        <v>2.4383561643835616E-5</v>
      </c>
      <c r="E1483" s="28">
        <f>'I Disease Parameters'!$E$7/(1000*365)</f>
        <v>1.3698630136986302E-5</v>
      </c>
      <c r="F1483" s="27">
        <f>(1-'I Disease Parameters'!$E$8)/'I Disease Parameters'!$E$10</f>
        <v>0.16200000000000001</v>
      </c>
      <c r="G1483" s="27">
        <f>'I Disease Parameters'!$E$8/'I Disease Parameters'!$E$11</f>
        <v>3.7999999999999999E-2</v>
      </c>
      <c r="H1483" s="27">
        <f>1/'I Disease Parameters'!$E$12</f>
        <v>0.05</v>
      </c>
      <c r="I1483" s="27">
        <f>'I Disease Parameters'!$E$9/'I Disease Parameters'!$E$14</f>
        <v>0</v>
      </c>
      <c r="J1483" s="82">
        <f t="shared" si="597"/>
        <v>2.9622548171950012</v>
      </c>
      <c r="K1483" s="60">
        <f t="shared" si="598"/>
        <v>0.96147505943347544</v>
      </c>
      <c r="L1483" s="30">
        <f t="shared" si="599"/>
        <v>0.98499999999999999</v>
      </c>
      <c r="M1483" s="27">
        <f>J1483/'I Disease Parameters'!$E$12</f>
        <v>0.14811274085975007</v>
      </c>
      <c r="N1483" s="27">
        <f>K1483/'I Disease Parameters'!$E$13</f>
        <v>4.8073752971673774E-2</v>
      </c>
      <c r="O1483" s="27">
        <f>L1483/'I Disease Parameters'!$E$13</f>
        <v>4.9250000000000002E-2</v>
      </c>
      <c r="P1483" s="27">
        <f>(1-L1483)/'I Disease Parameters'!$E$13</f>
        <v>7.5000000000000067E-4</v>
      </c>
      <c r="Q1483" s="19" t="str">
        <f t="shared" si="578"/>
        <v/>
      </c>
      <c r="R1483" s="17" t="str">
        <f t="shared" si="579"/>
        <v/>
      </c>
      <c r="S1483" s="17" t="str">
        <f t="shared" si="580"/>
        <v/>
      </c>
      <c r="T1483" s="17" t="str">
        <f t="shared" si="581"/>
        <v/>
      </c>
      <c r="U1483" s="17" t="str">
        <f t="shared" si="582"/>
        <v/>
      </c>
      <c r="V1483" s="17" t="str">
        <f t="shared" si="583"/>
        <v/>
      </c>
      <c r="W1483" s="17" t="str">
        <f t="shared" si="584"/>
        <v/>
      </c>
      <c r="X1483" s="18" t="str">
        <f t="shared" si="575"/>
        <v/>
      </c>
      <c r="Y1483" s="17" t="str">
        <f t="shared" si="585"/>
        <v/>
      </c>
      <c r="Z1483" s="17" t="str">
        <f t="shared" si="586"/>
        <v/>
      </c>
      <c r="AA1483" s="17" t="str">
        <f t="shared" si="587"/>
        <v/>
      </c>
      <c r="AB1483" s="17" t="str">
        <f t="shared" si="588"/>
        <v/>
      </c>
      <c r="AC1483" s="17" t="str">
        <f t="shared" si="589"/>
        <v/>
      </c>
      <c r="AD1483" s="18" t="str">
        <f t="shared" si="590"/>
        <v/>
      </c>
      <c r="AE1483" s="19" t="str">
        <f>IF($B1483&gt;$C$1,"",p_2*$Q1482*($S1482/$W1482)+p_3*$Q1482*($T1482/$W1482))</f>
        <v/>
      </c>
      <c r="AF1483" s="17" t="str">
        <f>IF($B1483&gt;$C$1,"",p_4*$R1482)</f>
        <v/>
      </c>
      <c r="AG1483" s="17" t="str">
        <f>IF($B1483&gt;$C$1,"",p_5*$R1482)</f>
        <v/>
      </c>
      <c r="AH1483" s="18" t="str">
        <f t="shared" si="591"/>
        <v/>
      </c>
      <c r="AI1483" s="72"/>
      <c r="AJ1483" s="73"/>
      <c r="AK1483" s="73"/>
      <c r="AL1483" s="72"/>
      <c r="AM1483" s="73"/>
      <c r="AN1483" s="73">
        <f t="shared" si="592"/>
        <v>518</v>
      </c>
      <c r="AO1483" s="19" t="str">
        <f t="shared" ca="1" si="593"/>
        <v>-</v>
      </c>
      <c r="AP1483" s="17" t="str">
        <f t="shared" ca="1" si="594"/>
        <v>-</v>
      </c>
      <c r="AQ1483" s="17" t="str">
        <f t="shared" ca="1" si="595"/>
        <v>-</v>
      </c>
      <c r="AR1483" s="66" t="str">
        <f t="shared" ca="1" si="596"/>
        <v>-</v>
      </c>
    </row>
    <row r="1484" spans="1:44" s="1" customFormat="1" ht="12" x14ac:dyDescent="0.35">
      <c r="A1484" s="84"/>
      <c r="B1484" s="40" t="str">
        <f t="shared" si="576"/>
        <v/>
      </c>
      <c r="C1484" s="41" t="str">
        <f t="shared" si="577"/>
        <v/>
      </c>
      <c r="D1484" s="28">
        <f>'I Disease Parameters'!$E$6/(1000*365)</f>
        <v>2.4383561643835616E-5</v>
      </c>
      <c r="E1484" s="28">
        <f>'I Disease Parameters'!$E$7/(1000*365)</f>
        <v>1.3698630136986302E-5</v>
      </c>
      <c r="F1484" s="27">
        <f>(1-'I Disease Parameters'!$E$8)/'I Disease Parameters'!$E$10</f>
        <v>0.16200000000000001</v>
      </c>
      <c r="G1484" s="27">
        <f>'I Disease Parameters'!$E$8/'I Disease Parameters'!$E$11</f>
        <v>3.7999999999999999E-2</v>
      </c>
      <c r="H1484" s="27">
        <f>1/'I Disease Parameters'!$E$12</f>
        <v>0.05</v>
      </c>
      <c r="I1484" s="27">
        <f>'I Disease Parameters'!$E$9/'I Disease Parameters'!$E$14</f>
        <v>0</v>
      </c>
      <c r="J1484" s="82">
        <f t="shared" si="597"/>
        <v>2.9622548171950012</v>
      </c>
      <c r="K1484" s="60">
        <f t="shared" si="598"/>
        <v>0.96147505943347544</v>
      </c>
      <c r="L1484" s="30">
        <f t="shared" si="599"/>
        <v>0.98499999999999999</v>
      </c>
      <c r="M1484" s="27">
        <f>J1484/'I Disease Parameters'!$E$12</f>
        <v>0.14811274085975007</v>
      </c>
      <c r="N1484" s="27">
        <f>K1484/'I Disease Parameters'!$E$13</f>
        <v>4.8073752971673774E-2</v>
      </c>
      <c r="O1484" s="27">
        <f>L1484/'I Disease Parameters'!$E$13</f>
        <v>4.9250000000000002E-2</v>
      </c>
      <c r="P1484" s="27">
        <f>(1-L1484)/'I Disease Parameters'!$E$13</f>
        <v>7.5000000000000067E-4</v>
      </c>
      <c r="Q1484" s="19" t="str">
        <f t="shared" si="578"/>
        <v/>
      </c>
      <c r="R1484" s="17" t="str">
        <f t="shared" si="579"/>
        <v/>
      </c>
      <c r="S1484" s="17" t="str">
        <f t="shared" si="580"/>
        <v/>
      </c>
      <c r="T1484" s="17" t="str">
        <f t="shared" si="581"/>
        <v/>
      </c>
      <c r="U1484" s="17" t="str">
        <f t="shared" si="582"/>
        <v/>
      </c>
      <c r="V1484" s="17" t="str">
        <f t="shared" si="583"/>
        <v/>
      </c>
      <c r="W1484" s="17" t="str">
        <f t="shared" si="584"/>
        <v/>
      </c>
      <c r="X1484" s="18" t="str">
        <f t="shared" si="575"/>
        <v/>
      </c>
      <c r="Y1484" s="17" t="str">
        <f t="shared" si="585"/>
        <v/>
      </c>
      <c r="Z1484" s="17" t="str">
        <f t="shared" si="586"/>
        <v/>
      </c>
      <c r="AA1484" s="17" t="str">
        <f t="shared" si="587"/>
        <v/>
      </c>
      <c r="AB1484" s="17" t="str">
        <f t="shared" si="588"/>
        <v/>
      </c>
      <c r="AC1484" s="17" t="str">
        <f t="shared" si="589"/>
        <v/>
      </c>
      <c r="AD1484" s="18" t="str">
        <f t="shared" si="590"/>
        <v/>
      </c>
      <c r="AE1484" s="19" t="str">
        <f>IF($B1484&gt;$C$1,"",p_2*$Q1483*($S1483/$W1483)+p_3*$Q1483*($T1483/$W1483))</f>
        <v/>
      </c>
      <c r="AF1484" s="17" t="str">
        <f>IF($B1484&gt;$C$1,"",p_4*$R1483)</f>
        <v/>
      </c>
      <c r="AG1484" s="17" t="str">
        <f>IF($B1484&gt;$C$1,"",p_5*$R1483)</f>
        <v/>
      </c>
      <c r="AH1484" s="18" t="str">
        <f t="shared" si="591"/>
        <v/>
      </c>
      <c r="AI1484" s="72"/>
      <c r="AJ1484" s="73"/>
      <c r="AK1484" s="73"/>
      <c r="AL1484" s="72"/>
      <c r="AM1484" s="73"/>
      <c r="AN1484" s="73">
        <f t="shared" si="592"/>
        <v>518</v>
      </c>
      <c r="AO1484" s="19" t="str">
        <f t="shared" ca="1" si="593"/>
        <v>-</v>
      </c>
      <c r="AP1484" s="17" t="str">
        <f t="shared" ca="1" si="594"/>
        <v>-</v>
      </c>
      <c r="AQ1484" s="17" t="str">
        <f t="shared" ca="1" si="595"/>
        <v>-</v>
      </c>
      <c r="AR1484" s="66" t="str">
        <f t="shared" ca="1" si="596"/>
        <v>-</v>
      </c>
    </row>
    <row r="1485" spans="1:44" s="1" customFormat="1" ht="12" x14ac:dyDescent="0.35">
      <c r="A1485" s="84"/>
      <c r="B1485" s="40" t="str">
        <f t="shared" si="576"/>
        <v/>
      </c>
      <c r="C1485" s="41" t="str">
        <f t="shared" si="577"/>
        <v/>
      </c>
      <c r="D1485" s="28">
        <f>'I Disease Parameters'!$E$6/(1000*365)</f>
        <v>2.4383561643835616E-5</v>
      </c>
      <c r="E1485" s="28">
        <f>'I Disease Parameters'!$E$7/(1000*365)</f>
        <v>1.3698630136986302E-5</v>
      </c>
      <c r="F1485" s="27">
        <f>(1-'I Disease Parameters'!$E$8)/'I Disease Parameters'!$E$10</f>
        <v>0.16200000000000001</v>
      </c>
      <c r="G1485" s="27">
        <f>'I Disease Parameters'!$E$8/'I Disease Parameters'!$E$11</f>
        <v>3.7999999999999999E-2</v>
      </c>
      <c r="H1485" s="27">
        <f>1/'I Disease Parameters'!$E$12</f>
        <v>0.05</v>
      </c>
      <c r="I1485" s="27">
        <f>'I Disease Parameters'!$E$9/'I Disease Parameters'!$E$14</f>
        <v>0</v>
      </c>
      <c r="J1485" s="82">
        <f t="shared" si="597"/>
        <v>2.9622548171950012</v>
      </c>
      <c r="K1485" s="60">
        <f t="shared" si="598"/>
        <v>0.96147505943347544</v>
      </c>
      <c r="L1485" s="30">
        <f t="shared" si="599"/>
        <v>0.98499999999999999</v>
      </c>
      <c r="M1485" s="27">
        <f>J1485/'I Disease Parameters'!$E$12</f>
        <v>0.14811274085975007</v>
      </c>
      <c r="N1485" s="27">
        <f>K1485/'I Disease Parameters'!$E$13</f>
        <v>4.8073752971673774E-2</v>
      </c>
      <c r="O1485" s="27">
        <f>L1485/'I Disease Parameters'!$E$13</f>
        <v>4.9250000000000002E-2</v>
      </c>
      <c r="P1485" s="27">
        <f>(1-L1485)/'I Disease Parameters'!$E$13</f>
        <v>7.5000000000000067E-4</v>
      </c>
      <c r="Q1485" s="19" t="str">
        <f t="shared" si="578"/>
        <v/>
      </c>
      <c r="R1485" s="17" t="str">
        <f t="shared" si="579"/>
        <v/>
      </c>
      <c r="S1485" s="17" t="str">
        <f t="shared" si="580"/>
        <v/>
      </c>
      <c r="T1485" s="17" t="str">
        <f t="shared" si="581"/>
        <v/>
      </c>
      <c r="U1485" s="17" t="str">
        <f t="shared" si="582"/>
        <v/>
      </c>
      <c r="V1485" s="17" t="str">
        <f t="shared" si="583"/>
        <v/>
      </c>
      <c r="W1485" s="17" t="str">
        <f t="shared" si="584"/>
        <v/>
      </c>
      <c r="X1485" s="18" t="str">
        <f t="shared" si="575"/>
        <v/>
      </c>
      <c r="Y1485" s="17" t="str">
        <f t="shared" si="585"/>
        <v/>
      </c>
      <c r="Z1485" s="17" t="str">
        <f t="shared" si="586"/>
        <v/>
      </c>
      <c r="AA1485" s="17" t="str">
        <f t="shared" si="587"/>
        <v/>
      </c>
      <c r="AB1485" s="17" t="str">
        <f t="shared" si="588"/>
        <v/>
      </c>
      <c r="AC1485" s="17" t="str">
        <f t="shared" si="589"/>
        <v/>
      </c>
      <c r="AD1485" s="18" t="str">
        <f t="shared" si="590"/>
        <v/>
      </c>
      <c r="AE1485" s="19" t="str">
        <f>IF($B1485&gt;$C$1,"",p_2*$Q1484*($S1484/$W1484)+p_3*$Q1484*($T1484/$W1484))</f>
        <v/>
      </c>
      <c r="AF1485" s="17" t="str">
        <f>IF($B1485&gt;$C$1,"",p_4*$R1484)</f>
        <v/>
      </c>
      <c r="AG1485" s="17" t="str">
        <f>IF($B1485&gt;$C$1,"",p_5*$R1484)</f>
        <v/>
      </c>
      <c r="AH1485" s="18" t="str">
        <f t="shared" si="591"/>
        <v/>
      </c>
      <c r="AI1485" s="72"/>
      <c r="AJ1485" s="73"/>
      <c r="AK1485" s="73"/>
      <c r="AL1485" s="72"/>
      <c r="AM1485" s="73"/>
      <c r="AN1485" s="73">
        <f t="shared" si="592"/>
        <v>518</v>
      </c>
      <c r="AO1485" s="19" t="str">
        <f t="shared" ca="1" si="593"/>
        <v>-</v>
      </c>
      <c r="AP1485" s="17" t="str">
        <f t="shared" ca="1" si="594"/>
        <v>-</v>
      </c>
      <c r="AQ1485" s="17" t="str">
        <f t="shared" ca="1" si="595"/>
        <v>-</v>
      </c>
      <c r="AR1485" s="66" t="str">
        <f t="shared" ca="1" si="596"/>
        <v>-</v>
      </c>
    </row>
    <row r="1486" spans="1:44" s="1" customFormat="1" ht="12" x14ac:dyDescent="0.35">
      <c r="A1486" s="84"/>
      <c r="B1486" s="40" t="str">
        <f t="shared" si="576"/>
        <v/>
      </c>
      <c r="C1486" s="41" t="str">
        <f t="shared" si="577"/>
        <v/>
      </c>
      <c r="D1486" s="28">
        <f>'I Disease Parameters'!$E$6/(1000*365)</f>
        <v>2.4383561643835616E-5</v>
      </c>
      <c r="E1486" s="28">
        <f>'I Disease Parameters'!$E$7/(1000*365)</f>
        <v>1.3698630136986302E-5</v>
      </c>
      <c r="F1486" s="27">
        <f>(1-'I Disease Parameters'!$E$8)/'I Disease Parameters'!$E$10</f>
        <v>0.16200000000000001</v>
      </c>
      <c r="G1486" s="27">
        <f>'I Disease Parameters'!$E$8/'I Disease Parameters'!$E$11</f>
        <v>3.7999999999999999E-2</v>
      </c>
      <c r="H1486" s="27">
        <f>1/'I Disease Parameters'!$E$12</f>
        <v>0.05</v>
      </c>
      <c r="I1486" s="27">
        <f>'I Disease Parameters'!$E$9/'I Disease Parameters'!$E$14</f>
        <v>0</v>
      </c>
      <c r="J1486" s="82">
        <f t="shared" si="597"/>
        <v>2.9622548171950012</v>
      </c>
      <c r="K1486" s="60">
        <f t="shared" si="598"/>
        <v>0.96147505943347544</v>
      </c>
      <c r="L1486" s="30">
        <f t="shared" si="599"/>
        <v>0.98499999999999999</v>
      </c>
      <c r="M1486" s="27">
        <f>J1486/'I Disease Parameters'!$E$12</f>
        <v>0.14811274085975007</v>
      </c>
      <c r="N1486" s="27">
        <f>K1486/'I Disease Parameters'!$E$13</f>
        <v>4.8073752971673774E-2</v>
      </c>
      <c r="O1486" s="27">
        <f>L1486/'I Disease Parameters'!$E$13</f>
        <v>4.9250000000000002E-2</v>
      </c>
      <c r="P1486" s="27">
        <f>(1-L1486)/'I Disease Parameters'!$E$13</f>
        <v>7.5000000000000067E-4</v>
      </c>
      <c r="Q1486" s="19" t="str">
        <f t="shared" si="578"/>
        <v/>
      </c>
      <c r="R1486" s="17" t="str">
        <f t="shared" si="579"/>
        <v/>
      </c>
      <c r="S1486" s="17" t="str">
        <f t="shared" si="580"/>
        <v/>
      </c>
      <c r="T1486" s="17" t="str">
        <f t="shared" si="581"/>
        <v/>
      </c>
      <c r="U1486" s="17" t="str">
        <f t="shared" si="582"/>
        <v/>
      </c>
      <c r="V1486" s="17" t="str">
        <f t="shared" si="583"/>
        <v/>
      </c>
      <c r="W1486" s="17" t="str">
        <f t="shared" si="584"/>
        <v/>
      </c>
      <c r="X1486" s="18" t="str">
        <f t="shared" si="575"/>
        <v/>
      </c>
      <c r="Y1486" s="17" t="str">
        <f t="shared" si="585"/>
        <v/>
      </c>
      <c r="Z1486" s="17" t="str">
        <f t="shared" si="586"/>
        <v/>
      </c>
      <c r="AA1486" s="17" t="str">
        <f t="shared" si="587"/>
        <v/>
      </c>
      <c r="AB1486" s="17" t="str">
        <f t="shared" si="588"/>
        <v/>
      </c>
      <c r="AC1486" s="17" t="str">
        <f t="shared" si="589"/>
        <v/>
      </c>
      <c r="AD1486" s="18" t="str">
        <f t="shared" si="590"/>
        <v/>
      </c>
      <c r="AE1486" s="19" t="str">
        <f>IF($B1486&gt;$C$1,"",p_2*$Q1485*($S1485/$W1485)+p_3*$Q1485*($T1485/$W1485))</f>
        <v/>
      </c>
      <c r="AF1486" s="17" t="str">
        <f>IF($B1486&gt;$C$1,"",p_4*$R1485)</f>
        <v/>
      </c>
      <c r="AG1486" s="17" t="str">
        <f>IF($B1486&gt;$C$1,"",p_5*$R1485)</f>
        <v/>
      </c>
      <c r="AH1486" s="18" t="str">
        <f t="shared" si="591"/>
        <v/>
      </c>
      <c r="AI1486" s="72"/>
      <c r="AJ1486" s="73"/>
      <c r="AK1486" s="73"/>
      <c r="AL1486" s="72"/>
      <c r="AM1486" s="73"/>
      <c r="AN1486" s="73">
        <f t="shared" si="592"/>
        <v>518</v>
      </c>
      <c r="AO1486" s="19" t="str">
        <f t="shared" ca="1" si="593"/>
        <v>-</v>
      </c>
      <c r="AP1486" s="17" t="str">
        <f t="shared" ca="1" si="594"/>
        <v>-</v>
      </c>
      <c r="AQ1486" s="17" t="str">
        <f t="shared" ca="1" si="595"/>
        <v>-</v>
      </c>
      <c r="AR1486" s="66" t="str">
        <f t="shared" ca="1" si="596"/>
        <v>-</v>
      </c>
    </row>
    <row r="1487" spans="1:44" s="1" customFormat="1" ht="12" x14ac:dyDescent="0.35">
      <c r="A1487" s="84"/>
      <c r="B1487" s="40" t="str">
        <f t="shared" si="576"/>
        <v/>
      </c>
      <c r="C1487" s="41" t="str">
        <f t="shared" si="577"/>
        <v/>
      </c>
      <c r="D1487" s="28">
        <f>'I Disease Parameters'!$E$6/(1000*365)</f>
        <v>2.4383561643835616E-5</v>
      </c>
      <c r="E1487" s="28">
        <f>'I Disease Parameters'!$E$7/(1000*365)</f>
        <v>1.3698630136986302E-5</v>
      </c>
      <c r="F1487" s="27">
        <f>(1-'I Disease Parameters'!$E$8)/'I Disease Parameters'!$E$10</f>
        <v>0.16200000000000001</v>
      </c>
      <c r="G1487" s="27">
        <f>'I Disease Parameters'!$E$8/'I Disease Parameters'!$E$11</f>
        <v>3.7999999999999999E-2</v>
      </c>
      <c r="H1487" s="27">
        <f>1/'I Disease Parameters'!$E$12</f>
        <v>0.05</v>
      </c>
      <c r="I1487" s="27">
        <f>'I Disease Parameters'!$E$9/'I Disease Parameters'!$E$14</f>
        <v>0</v>
      </c>
      <c r="J1487" s="82">
        <f t="shared" si="597"/>
        <v>2.9622548171950012</v>
      </c>
      <c r="K1487" s="60">
        <f t="shared" si="598"/>
        <v>0.96147505943347544</v>
      </c>
      <c r="L1487" s="30">
        <f t="shared" si="599"/>
        <v>0.98499999999999999</v>
      </c>
      <c r="M1487" s="27">
        <f>J1487/'I Disease Parameters'!$E$12</f>
        <v>0.14811274085975007</v>
      </c>
      <c r="N1487" s="27">
        <f>K1487/'I Disease Parameters'!$E$13</f>
        <v>4.8073752971673774E-2</v>
      </c>
      <c r="O1487" s="27">
        <f>L1487/'I Disease Parameters'!$E$13</f>
        <v>4.9250000000000002E-2</v>
      </c>
      <c r="P1487" s="27">
        <f>(1-L1487)/'I Disease Parameters'!$E$13</f>
        <v>7.5000000000000067E-4</v>
      </c>
      <c r="Q1487" s="19" t="str">
        <f t="shared" si="578"/>
        <v/>
      </c>
      <c r="R1487" s="17" t="str">
        <f t="shared" si="579"/>
        <v/>
      </c>
      <c r="S1487" s="17" t="str">
        <f t="shared" si="580"/>
        <v/>
      </c>
      <c r="T1487" s="17" t="str">
        <f t="shared" si="581"/>
        <v/>
      </c>
      <c r="U1487" s="17" t="str">
        <f t="shared" si="582"/>
        <v/>
      </c>
      <c r="V1487" s="17" t="str">
        <f t="shared" si="583"/>
        <v/>
      </c>
      <c r="W1487" s="17" t="str">
        <f t="shared" si="584"/>
        <v/>
      </c>
      <c r="X1487" s="18" t="str">
        <f t="shared" si="575"/>
        <v/>
      </c>
      <c r="Y1487" s="17" t="str">
        <f t="shared" si="585"/>
        <v/>
      </c>
      <c r="Z1487" s="17" t="str">
        <f t="shared" si="586"/>
        <v/>
      </c>
      <c r="AA1487" s="17" t="str">
        <f t="shared" si="587"/>
        <v/>
      </c>
      <c r="AB1487" s="17" t="str">
        <f t="shared" si="588"/>
        <v/>
      </c>
      <c r="AC1487" s="17" t="str">
        <f t="shared" si="589"/>
        <v/>
      </c>
      <c r="AD1487" s="18" t="str">
        <f t="shared" si="590"/>
        <v/>
      </c>
      <c r="AE1487" s="19" t="str">
        <f>IF($B1487&gt;$C$1,"",p_2*$Q1486*($S1486/$W1486)+p_3*$Q1486*($T1486/$W1486))</f>
        <v/>
      </c>
      <c r="AF1487" s="17" t="str">
        <f>IF($B1487&gt;$C$1,"",p_4*$R1486)</f>
        <v/>
      </c>
      <c r="AG1487" s="17" t="str">
        <f>IF($B1487&gt;$C$1,"",p_5*$R1486)</f>
        <v/>
      </c>
      <c r="AH1487" s="18" t="str">
        <f t="shared" si="591"/>
        <v/>
      </c>
      <c r="AI1487" s="72"/>
      <c r="AJ1487" s="73"/>
      <c r="AK1487" s="73"/>
      <c r="AL1487" s="72"/>
      <c r="AM1487" s="73"/>
      <c r="AN1487" s="73">
        <f t="shared" si="592"/>
        <v>518</v>
      </c>
      <c r="AO1487" s="19" t="str">
        <f t="shared" ca="1" si="593"/>
        <v>-</v>
      </c>
      <c r="AP1487" s="17" t="str">
        <f t="shared" ca="1" si="594"/>
        <v>-</v>
      </c>
      <c r="AQ1487" s="17" t="str">
        <f t="shared" ca="1" si="595"/>
        <v>-</v>
      </c>
      <c r="AR1487" s="66" t="str">
        <f t="shared" ca="1" si="596"/>
        <v>-</v>
      </c>
    </row>
    <row r="1488" spans="1:44" s="1" customFormat="1" ht="12" x14ac:dyDescent="0.35">
      <c r="A1488" s="84"/>
      <c r="B1488" s="40" t="str">
        <f t="shared" si="576"/>
        <v/>
      </c>
      <c r="C1488" s="41" t="str">
        <f t="shared" si="577"/>
        <v/>
      </c>
      <c r="D1488" s="28">
        <f>'I Disease Parameters'!$E$6/(1000*365)</f>
        <v>2.4383561643835616E-5</v>
      </c>
      <c r="E1488" s="28">
        <f>'I Disease Parameters'!$E$7/(1000*365)</f>
        <v>1.3698630136986302E-5</v>
      </c>
      <c r="F1488" s="27">
        <f>(1-'I Disease Parameters'!$E$8)/'I Disease Parameters'!$E$10</f>
        <v>0.16200000000000001</v>
      </c>
      <c r="G1488" s="27">
        <f>'I Disease Parameters'!$E$8/'I Disease Parameters'!$E$11</f>
        <v>3.7999999999999999E-2</v>
      </c>
      <c r="H1488" s="27">
        <f>1/'I Disease Parameters'!$E$12</f>
        <v>0.05</v>
      </c>
      <c r="I1488" s="27">
        <f>'I Disease Parameters'!$E$9/'I Disease Parameters'!$E$14</f>
        <v>0</v>
      </c>
      <c r="J1488" s="82">
        <f t="shared" si="597"/>
        <v>2.9622548171950012</v>
      </c>
      <c r="K1488" s="60">
        <f t="shared" si="598"/>
        <v>0.96147505943347544</v>
      </c>
      <c r="L1488" s="30">
        <f t="shared" si="599"/>
        <v>0.98499999999999999</v>
      </c>
      <c r="M1488" s="27">
        <f>J1488/'I Disease Parameters'!$E$12</f>
        <v>0.14811274085975007</v>
      </c>
      <c r="N1488" s="27">
        <f>K1488/'I Disease Parameters'!$E$13</f>
        <v>4.8073752971673774E-2</v>
      </c>
      <c r="O1488" s="27">
        <f>L1488/'I Disease Parameters'!$E$13</f>
        <v>4.9250000000000002E-2</v>
      </c>
      <c r="P1488" s="27">
        <f>(1-L1488)/'I Disease Parameters'!$E$13</f>
        <v>7.5000000000000067E-4</v>
      </c>
      <c r="Q1488" s="19" t="str">
        <f t="shared" si="578"/>
        <v/>
      </c>
      <c r="R1488" s="17" t="str">
        <f t="shared" si="579"/>
        <v/>
      </c>
      <c r="S1488" s="17" t="str">
        <f t="shared" si="580"/>
        <v/>
      </c>
      <c r="T1488" s="17" t="str">
        <f t="shared" si="581"/>
        <v/>
      </c>
      <c r="U1488" s="17" t="str">
        <f t="shared" si="582"/>
        <v/>
      </c>
      <c r="V1488" s="17" t="str">
        <f t="shared" si="583"/>
        <v/>
      </c>
      <c r="W1488" s="17" t="str">
        <f t="shared" si="584"/>
        <v/>
      </c>
      <c r="X1488" s="18" t="str">
        <f t="shared" si="575"/>
        <v/>
      </c>
      <c r="Y1488" s="17" t="str">
        <f t="shared" si="585"/>
        <v/>
      </c>
      <c r="Z1488" s="17" t="str">
        <f t="shared" si="586"/>
        <v/>
      </c>
      <c r="AA1488" s="17" t="str">
        <f t="shared" si="587"/>
        <v/>
      </c>
      <c r="AB1488" s="17" t="str">
        <f t="shared" si="588"/>
        <v/>
      </c>
      <c r="AC1488" s="17" t="str">
        <f t="shared" si="589"/>
        <v/>
      </c>
      <c r="AD1488" s="18" t="str">
        <f t="shared" si="590"/>
        <v/>
      </c>
      <c r="AE1488" s="19" t="str">
        <f>IF($B1488&gt;$C$1,"",p_2*$Q1487*($S1487/$W1487)+p_3*$Q1487*($T1487/$W1487))</f>
        <v/>
      </c>
      <c r="AF1488" s="17" t="str">
        <f>IF($B1488&gt;$C$1,"",p_4*$R1487)</f>
        <v/>
      </c>
      <c r="AG1488" s="17" t="str">
        <f>IF($B1488&gt;$C$1,"",p_5*$R1487)</f>
        <v/>
      </c>
      <c r="AH1488" s="18" t="str">
        <f t="shared" si="591"/>
        <v/>
      </c>
      <c r="AI1488" s="72"/>
      <c r="AJ1488" s="73"/>
      <c r="AK1488" s="73"/>
      <c r="AL1488" s="72"/>
      <c r="AM1488" s="73"/>
      <c r="AN1488" s="73">
        <f t="shared" si="592"/>
        <v>518</v>
      </c>
      <c r="AO1488" s="19" t="str">
        <f t="shared" ca="1" si="593"/>
        <v>-</v>
      </c>
      <c r="AP1488" s="17" t="str">
        <f t="shared" ca="1" si="594"/>
        <v>-</v>
      </c>
      <c r="AQ1488" s="17" t="str">
        <f t="shared" ca="1" si="595"/>
        <v>-</v>
      </c>
      <c r="AR1488" s="66" t="str">
        <f t="shared" ca="1" si="596"/>
        <v>-</v>
      </c>
    </row>
    <row r="1489" spans="1:44" s="1" customFormat="1" ht="12" x14ac:dyDescent="0.35">
      <c r="A1489" s="84"/>
      <c r="B1489" s="40" t="str">
        <f t="shared" si="576"/>
        <v/>
      </c>
      <c r="C1489" s="41" t="str">
        <f t="shared" si="577"/>
        <v/>
      </c>
      <c r="D1489" s="28">
        <f>'I Disease Parameters'!$E$6/(1000*365)</f>
        <v>2.4383561643835616E-5</v>
      </c>
      <c r="E1489" s="28">
        <f>'I Disease Parameters'!$E$7/(1000*365)</f>
        <v>1.3698630136986302E-5</v>
      </c>
      <c r="F1489" s="27">
        <f>(1-'I Disease Parameters'!$E$8)/'I Disease Parameters'!$E$10</f>
        <v>0.16200000000000001</v>
      </c>
      <c r="G1489" s="27">
        <f>'I Disease Parameters'!$E$8/'I Disease Parameters'!$E$11</f>
        <v>3.7999999999999999E-2</v>
      </c>
      <c r="H1489" s="27">
        <f>1/'I Disease Parameters'!$E$12</f>
        <v>0.05</v>
      </c>
      <c r="I1489" s="27">
        <f>'I Disease Parameters'!$E$9/'I Disease Parameters'!$E$14</f>
        <v>0</v>
      </c>
      <c r="J1489" s="82">
        <f t="shared" si="597"/>
        <v>2.9622548171950012</v>
      </c>
      <c r="K1489" s="60">
        <f t="shared" si="598"/>
        <v>0.96147505943347544</v>
      </c>
      <c r="L1489" s="30">
        <f t="shared" si="599"/>
        <v>0.98499999999999999</v>
      </c>
      <c r="M1489" s="27">
        <f>J1489/'I Disease Parameters'!$E$12</f>
        <v>0.14811274085975007</v>
      </c>
      <c r="N1489" s="27">
        <f>K1489/'I Disease Parameters'!$E$13</f>
        <v>4.8073752971673774E-2</v>
      </c>
      <c r="O1489" s="27">
        <f>L1489/'I Disease Parameters'!$E$13</f>
        <v>4.9250000000000002E-2</v>
      </c>
      <c r="P1489" s="27">
        <f>(1-L1489)/'I Disease Parameters'!$E$13</f>
        <v>7.5000000000000067E-4</v>
      </c>
      <c r="Q1489" s="19" t="str">
        <f t="shared" si="578"/>
        <v/>
      </c>
      <c r="R1489" s="17" t="str">
        <f t="shared" si="579"/>
        <v/>
      </c>
      <c r="S1489" s="17" t="str">
        <f t="shared" si="580"/>
        <v/>
      </c>
      <c r="T1489" s="17" t="str">
        <f t="shared" si="581"/>
        <v/>
      </c>
      <c r="U1489" s="17" t="str">
        <f t="shared" si="582"/>
        <v/>
      </c>
      <c r="V1489" s="17" t="str">
        <f t="shared" si="583"/>
        <v/>
      </c>
      <c r="W1489" s="17" t="str">
        <f t="shared" si="584"/>
        <v/>
      </c>
      <c r="X1489" s="18" t="str">
        <f t="shared" si="575"/>
        <v/>
      </c>
      <c r="Y1489" s="17" t="str">
        <f t="shared" si="585"/>
        <v/>
      </c>
      <c r="Z1489" s="17" t="str">
        <f t="shared" si="586"/>
        <v/>
      </c>
      <c r="AA1489" s="17" t="str">
        <f t="shared" si="587"/>
        <v/>
      </c>
      <c r="AB1489" s="17" t="str">
        <f t="shared" si="588"/>
        <v/>
      </c>
      <c r="AC1489" s="17" t="str">
        <f t="shared" si="589"/>
        <v/>
      </c>
      <c r="AD1489" s="18" t="str">
        <f t="shared" si="590"/>
        <v/>
      </c>
      <c r="AE1489" s="19" t="str">
        <f>IF($B1489&gt;$C$1,"",p_2*$Q1488*($S1488/$W1488)+p_3*$Q1488*($T1488/$W1488))</f>
        <v/>
      </c>
      <c r="AF1489" s="17" t="str">
        <f>IF($B1489&gt;$C$1,"",p_4*$R1488)</f>
        <v/>
      </c>
      <c r="AG1489" s="17" t="str">
        <f>IF($B1489&gt;$C$1,"",p_5*$R1488)</f>
        <v/>
      </c>
      <c r="AH1489" s="18" t="str">
        <f t="shared" si="591"/>
        <v/>
      </c>
      <c r="AI1489" s="72"/>
      <c r="AJ1489" s="73"/>
      <c r="AK1489" s="73"/>
      <c r="AL1489" s="72"/>
      <c r="AM1489" s="73"/>
      <c r="AN1489" s="73">
        <f t="shared" si="592"/>
        <v>518</v>
      </c>
      <c r="AO1489" s="19" t="str">
        <f t="shared" ca="1" si="593"/>
        <v>-</v>
      </c>
      <c r="AP1489" s="17" t="str">
        <f t="shared" ca="1" si="594"/>
        <v>-</v>
      </c>
      <c r="AQ1489" s="17" t="str">
        <f t="shared" ca="1" si="595"/>
        <v>-</v>
      </c>
      <c r="AR1489" s="66" t="str">
        <f t="shared" ca="1" si="596"/>
        <v>-</v>
      </c>
    </row>
    <row r="1490" spans="1:44" s="1" customFormat="1" ht="12" x14ac:dyDescent="0.35">
      <c r="A1490" s="84"/>
      <c r="B1490" s="40" t="str">
        <f t="shared" si="576"/>
        <v/>
      </c>
      <c r="C1490" s="41" t="str">
        <f t="shared" si="577"/>
        <v/>
      </c>
      <c r="D1490" s="28">
        <f>'I Disease Parameters'!$E$6/(1000*365)</f>
        <v>2.4383561643835616E-5</v>
      </c>
      <c r="E1490" s="28">
        <f>'I Disease Parameters'!$E$7/(1000*365)</f>
        <v>1.3698630136986302E-5</v>
      </c>
      <c r="F1490" s="27">
        <f>(1-'I Disease Parameters'!$E$8)/'I Disease Parameters'!$E$10</f>
        <v>0.16200000000000001</v>
      </c>
      <c r="G1490" s="27">
        <f>'I Disease Parameters'!$E$8/'I Disease Parameters'!$E$11</f>
        <v>3.7999999999999999E-2</v>
      </c>
      <c r="H1490" s="27">
        <f>1/'I Disease Parameters'!$E$12</f>
        <v>0.05</v>
      </c>
      <c r="I1490" s="27">
        <f>'I Disease Parameters'!$E$9/'I Disease Parameters'!$E$14</f>
        <v>0</v>
      </c>
      <c r="J1490" s="82">
        <f t="shared" si="597"/>
        <v>2.9622548171950012</v>
      </c>
      <c r="K1490" s="60">
        <f t="shared" si="598"/>
        <v>0.96147505943347544</v>
      </c>
      <c r="L1490" s="30">
        <f t="shared" si="599"/>
        <v>0.98499999999999999</v>
      </c>
      <c r="M1490" s="27">
        <f>J1490/'I Disease Parameters'!$E$12</f>
        <v>0.14811274085975007</v>
      </c>
      <c r="N1490" s="27">
        <f>K1490/'I Disease Parameters'!$E$13</f>
        <v>4.8073752971673774E-2</v>
      </c>
      <c r="O1490" s="27">
        <f>L1490/'I Disease Parameters'!$E$13</f>
        <v>4.9250000000000002E-2</v>
      </c>
      <c r="P1490" s="27">
        <f>(1-L1490)/'I Disease Parameters'!$E$13</f>
        <v>7.5000000000000067E-4</v>
      </c>
      <c r="Q1490" s="19" t="str">
        <f t="shared" si="578"/>
        <v/>
      </c>
      <c r="R1490" s="17" t="str">
        <f t="shared" si="579"/>
        <v/>
      </c>
      <c r="S1490" s="17" t="str">
        <f t="shared" si="580"/>
        <v/>
      </c>
      <c r="T1490" s="17" t="str">
        <f t="shared" si="581"/>
        <v/>
      </c>
      <c r="U1490" s="17" t="str">
        <f t="shared" si="582"/>
        <v/>
      </c>
      <c r="V1490" s="17" t="str">
        <f t="shared" si="583"/>
        <v/>
      </c>
      <c r="W1490" s="17" t="str">
        <f t="shared" si="584"/>
        <v/>
      </c>
      <c r="X1490" s="18" t="str">
        <f t="shared" si="575"/>
        <v/>
      </c>
      <c r="Y1490" s="17" t="str">
        <f t="shared" si="585"/>
        <v/>
      </c>
      <c r="Z1490" s="17" t="str">
        <f t="shared" si="586"/>
        <v/>
      </c>
      <c r="AA1490" s="17" t="str">
        <f t="shared" si="587"/>
        <v/>
      </c>
      <c r="AB1490" s="17" t="str">
        <f t="shared" si="588"/>
        <v/>
      </c>
      <c r="AC1490" s="17" t="str">
        <f t="shared" si="589"/>
        <v/>
      </c>
      <c r="AD1490" s="18" t="str">
        <f t="shared" si="590"/>
        <v/>
      </c>
      <c r="AE1490" s="19" t="str">
        <f>IF($B1490&gt;$C$1,"",p_2*$Q1489*($S1489/$W1489)+p_3*$Q1489*($T1489/$W1489))</f>
        <v/>
      </c>
      <c r="AF1490" s="17" t="str">
        <f>IF($B1490&gt;$C$1,"",p_4*$R1489)</f>
        <v/>
      </c>
      <c r="AG1490" s="17" t="str">
        <f>IF($B1490&gt;$C$1,"",p_5*$R1489)</f>
        <v/>
      </c>
      <c r="AH1490" s="18" t="str">
        <f t="shared" si="591"/>
        <v/>
      </c>
      <c r="AI1490" s="72"/>
      <c r="AJ1490" s="73"/>
      <c r="AK1490" s="73"/>
      <c r="AL1490" s="72"/>
      <c r="AM1490" s="73"/>
      <c r="AN1490" s="73">
        <f t="shared" si="592"/>
        <v>518</v>
      </c>
      <c r="AO1490" s="19" t="str">
        <f t="shared" ca="1" si="593"/>
        <v>-</v>
      </c>
      <c r="AP1490" s="17" t="str">
        <f t="shared" ca="1" si="594"/>
        <v>-</v>
      </c>
      <c r="AQ1490" s="17" t="str">
        <f t="shared" ca="1" si="595"/>
        <v>-</v>
      </c>
      <c r="AR1490" s="66" t="str">
        <f t="shared" ca="1" si="596"/>
        <v>-</v>
      </c>
    </row>
    <row r="1491" spans="1:44" s="1" customFormat="1" ht="12" x14ac:dyDescent="0.35">
      <c r="A1491" s="84"/>
      <c r="B1491" s="40" t="str">
        <f t="shared" si="576"/>
        <v/>
      </c>
      <c r="C1491" s="41" t="str">
        <f t="shared" si="577"/>
        <v/>
      </c>
      <c r="D1491" s="28">
        <f>'I Disease Parameters'!$E$6/(1000*365)</f>
        <v>2.4383561643835616E-5</v>
      </c>
      <c r="E1491" s="28">
        <f>'I Disease Parameters'!$E$7/(1000*365)</f>
        <v>1.3698630136986302E-5</v>
      </c>
      <c r="F1491" s="27">
        <f>(1-'I Disease Parameters'!$E$8)/'I Disease Parameters'!$E$10</f>
        <v>0.16200000000000001</v>
      </c>
      <c r="G1491" s="27">
        <f>'I Disease Parameters'!$E$8/'I Disease Parameters'!$E$11</f>
        <v>3.7999999999999999E-2</v>
      </c>
      <c r="H1491" s="27">
        <f>1/'I Disease Parameters'!$E$12</f>
        <v>0.05</v>
      </c>
      <c r="I1491" s="27">
        <f>'I Disease Parameters'!$E$9/'I Disease Parameters'!$E$14</f>
        <v>0</v>
      </c>
      <c r="J1491" s="82">
        <f t="shared" si="597"/>
        <v>2.9622548171950012</v>
      </c>
      <c r="K1491" s="60">
        <f t="shared" si="598"/>
        <v>0.96147505943347544</v>
      </c>
      <c r="L1491" s="30">
        <f t="shared" si="599"/>
        <v>0.98499999999999999</v>
      </c>
      <c r="M1491" s="27">
        <f>J1491/'I Disease Parameters'!$E$12</f>
        <v>0.14811274085975007</v>
      </c>
      <c r="N1491" s="27">
        <f>K1491/'I Disease Parameters'!$E$13</f>
        <v>4.8073752971673774E-2</v>
      </c>
      <c r="O1491" s="27">
        <f>L1491/'I Disease Parameters'!$E$13</f>
        <v>4.9250000000000002E-2</v>
      </c>
      <c r="P1491" s="27">
        <f>(1-L1491)/'I Disease Parameters'!$E$13</f>
        <v>7.5000000000000067E-4</v>
      </c>
      <c r="Q1491" s="19" t="str">
        <f t="shared" si="578"/>
        <v/>
      </c>
      <c r="R1491" s="17" t="str">
        <f t="shared" si="579"/>
        <v/>
      </c>
      <c r="S1491" s="17" t="str">
        <f t="shared" si="580"/>
        <v/>
      </c>
      <c r="T1491" s="17" t="str">
        <f t="shared" si="581"/>
        <v/>
      </c>
      <c r="U1491" s="17" t="str">
        <f t="shared" si="582"/>
        <v/>
      </c>
      <c r="V1491" s="17" t="str">
        <f t="shared" si="583"/>
        <v/>
      </c>
      <c r="W1491" s="17" t="str">
        <f t="shared" si="584"/>
        <v/>
      </c>
      <c r="X1491" s="18" t="str">
        <f t="shared" si="575"/>
        <v/>
      </c>
      <c r="Y1491" s="17" t="str">
        <f t="shared" si="585"/>
        <v/>
      </c>
      <c r="Z1491" s="17" t="str">
        <f t="shared" si="586"/>
        <v/>
      </c>
      <c r="AA1491" s="17" t="str">
        <f t="shared" si="587"/>
        <v/>
      </c>
      <c r="AB1491" s="17" t="str">
        <f t="shared" si="588"/>
        <v/>
      </c>
      <c r="AC1491" s="17" t="str">
        <f t="shared" si="589"/>
        <v/>
      </c>
      <c r="AD1491" s="18" t="str">
        <f t="shared" si="590"/>
        <v/>
      </c>
      <c r="AE1491" s="19" t="str">
        <f>IF($B1491&gt;$C$1,"",p_2*$Q1490*($S1490/$W1490)+p_3*$Q1490*($T1490/$W1490))</f>
        <v/>
      </c>
      <c r="AF1491" s="17" t="str">
        <f>IF($B1491&gt;$C$1,"",p_4*$R1490)</f>
        <v/>
      </c>
      <c r="AG1491" s="17" t="str">
        <f>IF($B1491&gt;$C$1,"",p_5*$R1490)</f>
        <v/>
      </c>
      <c r="AH1491" s="18" t="str">
        <f t="shared" si="591"/>
        <v/>
      </c>
      <c r="AI1491" s="72"/>
      <c r="AJ1491" s="73"/>
      <c r="AK1491" s="73"/>
      <c r="AL1491" s="72"/>
      <c r="AM1491" s="73"/>
      <c r="AN1491" s="73">
        <f t="shared" si="592"/>
        <v>518</v>
      </c>
      <c r="AO1491" s="19" t="str">
        <f t="shared" ca="1" si="593"/>
        <v>-</v>
      </c>
      <c r="AP1491" s="17" t="str">
        <f t="shared" ca="1" si="594"/>
        <v>-</v>
      </c>
      <c r="AQ1491" s="17" t="str">
        <f t="shared" ca="1" si="595"/>
        <v>-</v>
      </c>
      <c r="AR1491" s="66" t="str">
        <f t="shared" ca="1" si="596"/>
        <v>-</v>
      </c>
    </row>
    <row r="1492" spans="1:44" s="1" customFormat="1" ht="12" x14ac:dyDescent="0.35">
      <c r="A1492" s="84"/>
      <c r="B1492" s="40" t="str">
        <f t="shared" si="576"/>
        <v/>
      </c>
      <c r="C1492" s="41" t="str">
        <f t="shared" si="577"/>
        <v/>
      </c>
      <c r="D1492" s="28">
        <f>'I Disease Parameters'!$E$6/(1000*365)</f>
        <v>2.4383561643835616E-5</v>
      </c>
      <c r="E1492" s="28">
        <f>'I Disease Parameters'!$E$7/(1000*365)</f>
        <v>1.3698630136986302E-5</v>
      </c>
      <c r="F1492" s="27">
        <f>(1-'I Disease Parameters'!$E$8)/'I Disease Parameters'!$E$10</f>
        <v>0.16200000000000001</v>
      </c>
      <c r="G1492" s="27">
        <f>'I Disease Parameters'!$E$8/'I Disease Parameters'!$E$11</f>
        <v>3.7999999999999999E-2</v>
      </c>
      <c r="H1492" s="27">
        <f>1/'I Disease Parameters'!$E$12</f>
        <v>0.05</v>
      </c>
      <c r="I1492" s="27">
        <f>'I Disease Parameters'!$E$9/'I Disease Parameters'!$E$14</f>
        <v>0</v>
      </c>
      <c r="J1492" s="82">
        <f t="shared" si="597"/>
        <v>2.9622548171950012</v>
      </c>
      <c r="K1492" s="60">
        <f t="shared" si="598"/>
        <v>0.96147505943347544</v>
      </c>
      <c r="L1492" s="30">
        <f t="shared" si="599"/>
        <v>0.98499999999999999</v>
      </c>
      <c r="M1492" s="27">
        <f>J1492/'I Disease Parameters'!$E$12</f>
        <v>0.14811274085975007</v>
      </c>
      <c r="N1492" s="27">
        <f>K1492/'I Disease Parameters'!$E$13</f>
        <v>4.8073752971673774E-2</v>
      </c>
      <c r="O1492" s="27">
        <f>L1492/'I Disease Parameters'!$E$13</f>
        <v>4.9250000000000002E-2</v>
      </c>
      <c r="P1492" s="27">
        <f>(1-L1492)/'I Disease Parameters'!$E$13</f>
        <v>7.5000000000000067E-4</v>
      </c>
      <c r="Q1492" s="19" t="str">
        <f t="shared" si="578"/>
        <v/>
      </c>
      <c r="R1492" s="17" t="str">
        <f t="shared" si="579"/>
        <v/>
      </c>
      <c r="S1492" s="17" t="str">
        <f t="shared" si="580"/>
        <v/>
      </c>
      <c r="T1492" s="17" t="str">
        <f t="shared" si="581"/>
        <v/>
      </c>
      <c r="U1492" s="17" t="str">
        <f t="shared" si="582"/>
        <v/>
      </c>
      <c r="V1492" s="17" t="str">
        <f t="shared" si="583"/>
        <v/>
      </c>
      <c r="W1492" s="17" t="str">
        <f t="shared" si="584"/>
        <v/>
      </c>
      <c r="X1492" s="18" t="str">
        <f t="shared" si="575"/>
        <v/>
      </c>
      <c r="Y1492" s="17" t="str">
        <f t="shared" si="585"/>
        <v/>
      </c>
      <c r="Z1492" s="17" t="str">
        <f t="shared" si="586"/>
        <v/>
      </c>
      <c r="AA1492" s="17" t="str">
        <f t="shared" si="587"/>
        <v/>
      </c>
      <c r="AB1492" s="17" t="str">
        <f t="shared" si="588"/>
        <v/>
      </c>
      <c r="AC1492" s="17" t="str">
        <f t="shared" si="589"/>
        <v/>
      </c>
      <c r="AD1492" s="18" t="str">
        <f t="shared" si="590"/>
        <v/>
      </c>
      <c r="AE1492" s="19" t="str">
        <f>IF($B1492&gt;$C$1,"",p_2*$Q1491*($S1491/$W1491)+p_3*$Q1491*($T1491/$W1491))</f>
        <v/>
      </c>
      <c r="AF1492" s="17" t="str">
        <f>IF($B1492&gt;$C$1,"",p_4*$R1491)</f>
        <v/>
      </c>
      <c r="AG1492" s="17" t="str">
        <f>IF($B1492&gt;$C$1,"",p_5*$R1491)</f>
        <v/>
      </c>
      <c r="AH1492" s="18" t="str">
        <f t="shared" si="591"/>
        <v/>
      </c>
      <c r="AI1492" s="72"/>
      <c r="AJ1492" s="73"/>
      <c r="AK1492" s="73"/>
      <c r="AL1492" s="72"/>
      <c r="AM1492" s="73"/>
      <c r="AN1492" s="73">
        <f t="shared" si="592"/>
        <v>518</v>
      </c>
      <c r="AO1492" s="19" t="str">
        <f t="shared" ca="1" si="593"/>
        <v>-</v>
      </c>
      <c r="AP1492" s="17" t="str">
        <f t="shared" ca="1" si="594"/>
        <v>-</v>
      </c>
      <c r="AQ1492" s="17" t="str">
        <f t="shared" ca="1" si="595"/>
        <v>-</v>
      </c>
      <c r="AR1492" s="66" t="str">
        <f t="shared" ca="1" si="596"/>
        <v>-</v>
      </c>
    </row>
    <row r="1493" spans="1:44" s="1" customFormat="1" ht="12" x14ac:dyDescent="0.35">
      <c r="A1493" s="84"/>
      <c r="B1493" s="40" t="str">
        <f t="shared" si="576"/>
        <v/>
      </c>
      <c r="C1493" s="41" t="str">
        <f t="shared" si="577"/>
        <v/>
      </c>
      <c r="D1493" s="28">
        <f>'I Disease Parameters'!$E$6/(1000*365)</f>
        <v>2.4383561643835616E-5</v>
      </c>
      <c r="E1493" s="28">
        <f>'I Disease Parameters'!$E$7/(1000*365)</f>
        <v>1.3698630136986302E-5</v>
      </c>
      <c r="F1493" s="27">
        <f>(1-'I Disease Parameters'!$E$8)/'I Disease Parameters'!$E$10</f>
        <v>0.16200000000000001</v>
      </c>
      <c r="G1493" s="27">
        <f>'I Disease Parameters'!$E$8/'I Disease Parameters'!$E$11</f>
        <v>3.7999999999999999E-2</v>
      </c>
      <c r="H1493" s="27">
        <f>1/'I Disease Parameters'!$E$12</f>
        <v>0.05</v>
      </c>
      <c r="I1493" s="27">
        <f>'I Disease Parameters'!$E$9/'I Disease Parameters'!$E$14</f>
        <v>0</v>
      </c>
      <c r="J1493" s="82">
        <f t="shared" si="597"/>
        <v>2.9622548171950012</v>
      </c>
      <c r="K1493" s="60">
        <f t="shared" si="598"/>
        <v>0.96147505943347544</v>
      </c>
      <c r="L1493" s="30">
        <f t="shared" si="599"/>
        <v>0.98499999999999999</v>
      </c>
      <c r="M1493" s="27">
        <f>J1493/'I Disease Parameters'!$E$12</f>
        <v>0.14811274085975007</v>
      </c>
      <c r="N1493" s="27">
        <f>K1493/'I Disease Parameters'!$E$13</f>
        <v>4.8073752971673774E-2</v>
      </c>
      <c r="O1493" s="27">
        <f>L1493/'I Disease Parameters'!$E$13</f>
        <v>4.9250000000000002E-2</v>
      </c>
      <c r="P1493" s="27">
        <f>(1-L1493)/'I Disease Parameters'!$E$13</f>
        <v>7.5000000000000067E-4</v>
      </c>
      <c r="Q1493" s="19" t="str">
        <f t="shared" si="578"/>
        <v/>
      </c>
      <c r="R1493" s="17" t="str">
        <f t="shared" si="579"/>
        <v/>
      </c>
      <c r="S1493" s="17" t="str">
        <f t="shared" si="580"/>
        <v/>
      </c>
      <c r="T1493" s="17" t="str">
        <f t="shared" si="581"/>
        <v/>
      </c>
      <c r="U1493" s="17" t="str">
        <f t="shared" si="582"/>
        <v/>
      </c>
      <c r="V1493" s="17" t="str">
        <f t="shared" si="583"/>
        <v/>
      </c>
      <c r="W1493" s="17" t="str">
        <f t="shared" si="584"/>
        <v/>
      </c>
      <c r="X1493" s="18" t="str">
        <f t="shared" si="575"/>
        <v/>
      </c>
      <c r="Y1493" s="17" t="str">
        <f t="shared" si="585"/>
        <v/>
      </c>
      <c r="Z1493" s="17" t="str">
        <f t="shared" si="586"/>
        <v/>
      </c>
      <c r="AA1493" s="17" t="str">
        <f t="shared" si="587"/>
        <v/>
      </c>
      <c r="AB1493" s="17" t="str">
        <f t="shared" si="588"/>
        <v/>
      </c>
      <c r="AC1493" s="17" t="str">
        <f t="shared" si="589"/>
        <v/>
      </c>
      <c r="AD1493" s="18" t="str">
        <f t="shared" si="590"/>
        <v/>
      </c>
      <c r="AE1493" s="19" t="str">
        <f>IF($B1493&gt;$C$1,"",p_2*$Q1492*($S1492/$W1492)+p_3*$Q1492*($T1492/$W1492))</f>
        <v/>
      </c>
      <c r="AF1493" s="17" t="str">
        <f>IF($B1493&gt;$C$1,"",p_4*$R1492)</f>
        <v/>
      </c>
      <c r="AG1493" s="17" t="str">
        <f>IF($B1493&gt;$C$1,"",p_5*$R1492)</f>
        <v/>
      </c>
      <c r="AH1493" s="18" t="str">
        <f t="shared" si="591"/>
        <v/>
      </c>
      <c r="AI1493" s="72"/>
      <c r="AJ1493" s="73"/>
      <c r="AK1493" s="73"/>
      <c r="AL1493" s="72"/>
      <c r="AM1493" s="73"/>
      <c r="AN1493" s="73">
        <f t="shared" si="592"/>
        <v>518</v>
      </c>
      <c r="AO1493" s="19" t="str">
        <f t="shared" ca="1" si="593"/>
        <v>-</v>
      </c>
      <c r="AP1493" s="17" t="str">
        <f t="shared" ca="1" si="594"/>
        <v>-</v>
      </c>
      <c r="AQ1493" s="17" t="str">
        <f t="shared" ca="1" si="595"/>
        <v>-</v>
      </c>
      <c r="AR1493" s="66" t="str">
        <f t="shared" ca="1" si="596"/>
        <v>-</v>
      </c>
    </row>
    <row r="1494" spans="1:44" s="1" customFormat="1" ht="12" x14ac:dyDescent="0.35">
      <c r="A1494" s="84"/>
      <c r="B1494" s="40" t="str">
        <f t="shared" si="576"/>
        <v/>
      </c>
      <c r="C1494" s="41" t="str">
        <f t="shared" si="577"/>
        <v/>
      </c>
      <c r="D1494" s="28">
        <f>'I Disease Parameters'!$E$6/(1000*365)</f>
        <v>2.4383561643835616E-5</v>
      </c>
      <c r="E1494" s="28">
        <f>'I Disease Parameters'!$E$7/(1000*365)</f>
        <v>1.3698630136986302E-5</v>
      </c>
      <c r="F1494" s="27">
        <f>(1-'I Disease Parameters'!$E$8)/'I Disease Parameters'!$E$10</f>
        <v>0.16200000000000001</v>
      </c>
      <c r="G1494" s="27">
        <f>'I Disease Parameters'!$E$8/'I Disease Parameters'!$E$11</f>
        <v>3.7999999999999999E-2</v>
      </c>
      <c r="H1494" s="27">
        <f>1/'I Disease Parameters'!$E$12</f>
        <v>0.05</v>
      </c>
      <c r="I1494" s="27">
        <f>'I Disease Parameters'!$E$9/'I Disease Parameters'!$E$14</f>
        <v>0</v>
      </c>
      <c r="J1494" s="82">
        <f t="shared" si="597"/>
        <v>2.9622548171950012</v>
      </c>
      <c r="K1494" s="60">
        <f t="shared" si="598"/>
        <v>0.96147505943347544</v>
      </c>
      <c r="L1494" s="30">
        <f t="shared" si="599"/>
        <v>0.98499999999999999</v>
      </c>
      <c r="M1494" s="27">
        <f>J1494/'I Disease Parameters'!$E$12</f>
        <v>0.14811274085975007</v>
      </c>
      <c r="N1494" s="27">
        <f>K1494/'I Disease Parameters'!$E$13</f>
        <v>4.8073752971673774E-2</v>
      </c>
      <c r="O1494" s="27">
        <f>L1494/'I Disease Parameters'!$E$13</f>
        <v>4.9250000000000002E-2</v>
      </c>
      <c r="P1494" s="27">
        <f>(1-L1494)/'I Disease Parameters'!$E$13</f>
        <v>7.5000000000000067E-4</v>
      </c>
      <c r="Q1494" s="19" t="str">
        <f t="shared" si="578"/>
        <v/>
      </c>
      <c r="R1494" s="17" t="str">
        <f t="shared" si="579"/>
        <v/>
      </c>
      <c r="S1494" s="17" t="str">
        <f t="shared" si="580"/>
        <v/>
      </c>
      <c r="T1494" s="17" t="str">
        <f t="shared" si="581"/>
        <v/>
      </c>
      <c r="U1494" s="17" t="str">
        <f t="shared" si="582"/>
        <v/>
      </c>
      <c r="V1494" s="17" t="str">
        <f t="shared" si="583"/>
        <v/>
      </c>
      <c r="W1494" s="17" t="str">
        <f t="shared" si="584"/>
        <v/>
      </c>
      <c r="X1494" s="18" t="str">
        <f t="shared" si="575"/>
        <v/>
      </c>
      <c r="Y1494" s="17" t="str">
        <f t="shared" si="585"/>
        <v/>
      </c>
      <c r="Z1494" s="17" t="str">
        <f t="shared" si="586"/>
        <v/>
      </c>
      <c r="AA1494" s="17" t="str">
        <f t="shared" si="587"/>
        <v/>
      </c>
      <c r="AB1494" s="17" t="str">
        <f t="shared" si="588"/>
        <v/>
      </c>
      <c r="AC1494" s="17" t="str">
        <f t="shared" si="589"/>
        <v/>
      </c>
      <c r="AD1494" s="18" t="str">
        <f t="shared" si="590"/>
        <v/>
      </c>
      <c r="AE1494" s="19" t="str">
        <f>IF($B1494&gt;$C$1,"",p_2*$Q1493*($S1493/$W1493)+p_3*$Q1493*($T1493/$W1493))</f>
        <v/>
      </c>
      <c r="AF1494" s="17" t="str">
        <f>IF($B1494&gt;$C$1,"",p_4*$R1493)</f>
        <v/>
      </c>
      <c r="AG1494" s="17" t="str">
        <f>IF($B1494&gt;$C$1,"",p_5*$R1493)</f>
        <v/>
      </c>
      <c r="AH1494" s="18" t="str">
        <f t="shared" si="591"/>
        <v/>
      </c>
      <c r="AI1494" s="72"/>
      <c r="AJ1494" s="73"/>
      <c r="AK1494" s="73"/>
      <c r="AL1494" s="72"/>
      <c r="AM1494" s="73"/>
      <c r="AN1494" s="73">
        <f t="shared" si="592"/>
        <v>518</v>
      </c>
      <c r="AO1494" s="19" t="str">
        <f t="shared" ca="1" si="593"/>
        <v>-</v>
      </c>
      <c r="AP1494" s="17" t="str">
        <f t="shared" ca="1" si="594"/>
        <v>-</v>
      </c>
      <c r="AQ1494" s="17" t="str">
        <f t="shared" ca="1" si="595"/>
        <v>-</v>
      </c>
      <c r="AR1494" s="66" t="str">
        <f t="shared" ca="1" si="596"/>
        <v>-</v>
      </c>
    </row>
    <row r="1495" spans="1:44" s="1" customFormat="1" ht="12" x14ac:dyDescent="0.35">
      <c r="A1495" s="84"/>
      <c r="B1495" s="40" t="str">
        <f t="shared" si="576"/>
        <v/>
      </c>
      <c r="C1495" s="41" t="str">
        <f t="shared" si="577"/>
        <v/>
      </c>
      <c r="D1495" s="28">
        <f>'I Disease Parameters'!$E$6/(1000*365)</f>
        <v>2.4383561643835616E-5</v>
      </c>
      <c r="E1495" s="28">
        <f>'I Disease Parameters'!$E$7/(1000*365)</f>
        <v>1.3698630136986302E-5</v>
      </c>
      <c r="F1495" s="27">
        <f>(1-'I Disease Parameters'!$E$8)/'I Disease Parameters'!$E$10</f>
        <v>0.16200000000000001</v>
      </c>
      <c r="G1495" s="27">
        <f>'I Disease Parameters'!$E$8/'I Disease Parameters'!$E$11</f>
        <v>3.7999999999999999E-2</v>
      </c>
      <c r="H1495" s="27">
        <f>1/'I Disease Parameters'!$E$12</f>
        <v>0.05</v>
      </c>
      <c r="I1495" s="27">
        <f>'I Disease Parameters'!$E$9/'I Disease Parameters'!$E$14</f>
        <v>0</v>
      </c>
      <c r="J1495" s="82">
        <f t="shared" si="597"/>
        <v>2.9622548171950012</v>
      </c>
      <c r="K1495" s="60">
        <f t="shared" si="598"/>
        <v>0.96147505943347544</v>
      </c>
      <c r="L1495" s="30">
        <f t="shared" si="599"/>
        <v>0.98499999999999999</v>
      </c>
      <c r="M1495" s="27">
        <f>J1495/'I Disease Parameters'!$E$12</f>
        <v>0.14811274085975007</v>
      </c>
      <c r="N1495" s="27">
        <f>K1495/'I Disease Parameters'!$E$13</f>
        <v>4.8073752971673774E-2</v>
      </c>
      <c r="O1495" s="27">
        <f>L1495/'I Disease Parameters'!$E$13</f>
        <v>4.9250000000000002E-2</v>
      </c>
      <c r="P1495" s="27">
        <f>(1-L1495)/'I Disease Parameters'!$E$13</f>
        <v>7.5000000000000067E-4</v>
      </c>
      <c r="Q1495" s="19" t="str">
        <f t="shared" si="578"/>
        <v/>
      </c>
      <c r="R1495" s="17" t="str">
        <f t="shared" si="579"/>
        <v/>
      </c>
      <c r="S1495" s="17" t="str">
        <f t="shared" si="580"/>
        <v/>
      </c>
      <c r="T1495" s="17" t="str">
        <f t="shared" si="581"/>
        <v/>
      </c>
      <c r="U1495" s="17" t="str">
        <f t="shared" si="582"/>
        <v/>
      </c>
      <c r="V1495" s="17" t="str">
        <f t="shared" si="583"/>
        <v/>
      </c>
      <c r="W1495" s="17" t="str">
        <f t="shared" si="584"/>
        <v/>
      </c>
      <c r="X1495" s="18" t="str">
        <f t="shared" si="575"/>
        <v/>
      </c>
      <c r="Y1495" s="17" t="str">
        <f t="shared" si="585"/>
        <v/>
      </c>
      <c r="Z1495" s="17" t="str">
        <f t="shared" si="586"/>
        <v/>
      </c>
      <c r="AA1495" s="17" t="str">
        <f t="shared" si="587"/>
        <v/>
      </c>
      <c r="AB1495" s="17" t="str">
        <f t="shared" si="588"/>
        <v/>
      </c>
      <c r="AC1495" s="17" t="str">
        <f t="shared" si="589"/>
        <v/>
      </c>
      <c r="AD1495" s="18" t="str">
        <f t="shared" si="590"/>
        <v/>
      </c>
      <c r="AE1495" s="19" t="str">
        <f>IF($B1495&gt;$C$1,"",p_2*$Q1494*($S1494/$W1494)+p_3*$Q1494*($T1494/$W1494))</f>
        <v/>
      </c>
      <c r="AF1495" s="17" t="str">
        <f>IF($B1495&gt;$C$1,"",p_4*$R1494)</f>
        <v/>
      </c>
      <c r="AG1495" s="17" t="str">
        <f>IF($B1495&gt;$C$1,"",p_5*$R1494)</f>
        <v/>
      </c>
      <c r="AH1495" s="18" t="str">
        <f t="shared" si="591"/>
        <v/>
      </c>
      <c r="AI1495" s="72"/>
      <c r="AJ1495" s="73"/>
      <c r="AK1495" s="73"/>
      <c r="AL1495" s="72"/>
      <c r="AM1495" s="73"/>
      <c r="AN1495" s="73">
        <f t="shared" si="592"/>
        <v>518</v>
      </c>
      <c r="AO1495" s="19" t="str">
        <f t="shared" ca="1" si="593"/>
        <v>-</v>
      </c>
      <c r="AP1495" s="17" t="str">
        <f t="shared" ca="1" si="594"/>
        <v>-</v>
      </c>
      <c r="AQ1495" s="17" t="str">
        <f t="shared" ca="1" si="595"/>
        <v>-</v>
      </c>
      <c r="AR1495" s="66" t="str">
        <f t="shared" ca="1" si="596"/>
        <v>-</v>
      </c>
    </row>
    <row r="1496" spans="1:44" s="1" customFormat="1" ht="12" x14ac:dyDescent="0.35">
      <c r="A1496" s="84"/>
      <c r="B1496" s="40" t="str">
        <f t="shared" si="576"/>
        <v/>
      </c>
      <c r="C1496" s="41" t="str">
        <f t="shared" si="577"/>
        <v/>
      </c>
      <c r="D1496" s="28">
        <f>'I Disease Parameters'!$E$6/(1000*365)</f>
        <v>2.4383561643835616E-5</v>
      </c>
      <c r="E1496" s="28">
        <f>'I Disease Parameters'!$E$7/(1000*365)</f>
        <v>1.3698630136986302E-5</v>
      </c>
      <c r="F1496" s="27">
        <f>(1-'I Disease Parameters'!$E$8)/'I Disease Parameters'!$E$10</f>
        <v>0.16200000000000001</v>
      </c>
      <c r="G1496" s="27">
        <f>'I Disease Parameters'!$E$8/'I Disease Parameters'!$E$11</f>
        <v>3.7999999999999999E-2</v>
      </c>
      <c r="H1496" s="27">
        <f>1/'I Disease Parameters'!$E$12</f>
        <v>0.05</v>
      </c>
      <c r="I1496" s="27">
        <f>'I Disease Parameters'!$E$9/'I Disease Parameters'!$E$14</f>
        <v>0</v>
      </c>
      <c r="J1496" s="82">
        <f t="shared" si="597"/>
        <v>2.9622548171950012</v>
      </c>
      <c r="K1496" s="60">
        <f t="shared" si="598"/>
        <v>0.96147505943347544</v>
      </c>
      <c r="L1496" s="30">
        <f t="shared" si="599"/>
        <v>0.98499999999999999</v>
      </c>
      <c r="M1496" s="27">
        <f>J1496/'I Disease Parameters'!$E$12</f>
        <v>0.14811274085975007</v>
      </c>
      <c r="N1496" s="27">
        <f>K1496/'I Disease Parameters'!$E$13</f>
        <v>4.8073752971673774E-2</v>
      </c>
      <c r="O1496" s="27">
        <f>L1496/'I Disease Parameters'!$E$13</f>
        <v>4.9250000000000002E-2</v>
      </c>
      <c r="P1496" s="27">
        <f>(1-L1496)/'I Disease Parameters'!$E$13</f>
        <v>7.5000000000000067E-4</v>
      </c>
      <c r="Q1496" s="19" t="str">
        <f t="shared" si="578"/>
        <v/>
      </c>
      <c r="R1496" s="17" t="str">
        <f t="shared" si="579"/>
        <v/>
      </c>
      <c r="S1496" s="17" t="str">
        <f t="shared" si="580"/>
        <v/>
      </c>
      <c r="T1496" s="17" t="str">
        <f t="shared" si="581"/>
        <v/>
      </c>
      <c r="U1496" s="17" t="str">
        <f t="shared" si="582"/>
        <v/>
      </c>
      <c r="V1496" s="17" t="str">
        <f t="shared" si="583"/>
        <v/>
      </c>
      <c r="W1496" s="17" t="str">
        <f t="shared" si="584"/>
        <v/>
      </c>
      <c r="X1496" s="18" t="str">
        <f t="shared" si="575"/>
        <v/>
      </c>
      <c r="Y1496" s="17" t="str">
        <f t="shared" si="585"/>
        <v/>
      </c>
      <c r="Z1496" s="17" t="str">
        <f t="shared" si="586"/>
        <v/>
      </c>
      <c r="AA1496" s="17" t="str">
        <f t="shared" si="587"/>
        <v/>
      </c>
      <c r="AB1496" s="17" t="str">
        <f t="shared" si="588"/>
        <v/>
      </c>
      <c r="AC1496" s="17" t="str">
        <f t="shared" si="589"/>
        <v/>
      </c>
      <c r="AD1496" s="18" t="str">
        <f t="shared" si="590"/>
        <v/>
      </c>
      <c r="AE1496" s="19" t="str">
        <f>IF($B1496&gt;$C$1,"",p_2*$Q1495*($S1495/$W1495)+p_3*$Q1495*($T1495/$W1495))</f>
        <v/>
      </c>
      <c r="AF1496" s="17" t="str">
        <f>IF($B1496&gt;$C$1,"",p_4*$R1495)</f>
        <v/>
      </c>
      <c r="AG1496" s="17" t="str">
        <f>IF($B1496&gt;$C$1,"",p_5*$R1495)</f>
        <v/>
      </c>
      <c r="AH1496" s="18" t="str">
        <f t="shared" si="591"/>
        <v/>
      </c>
      <c r="AI1496" s="72"/>
      <c r="AJ1496" s="73"/>
      <c r="AK1496" s="73"/>
      <c r="AL1496" s="72"/>
      <c r="AM1496" s="73"/>
      <c r="AN1496" s="73">
        <f t="shared" si="592"/>
        <v>518</v>
      </c>
      <c r="AO1496" s="19" t="str">
        <f t="shared" ca="1" si="593"/>
        <v>-</v>
      </c>
      <c r="AP1496" s="17" t="str">
        <f t="shared" ca="1" si="594"/>
        <v>-</v>
      </c>
      <c r="AQ1496" s="17" t="str">
        <f t="shared" ca="1" si="595"/>
        <v>-</v>
      </c>
      <c r="AR1496" s="66" t="str">
        <f t="shared" ca="1" si="596"/>
        <v>-</v>
      </c>
    </row>
    <row r="1497" spans="1:44" s="1" customFormat="1" ht="12" x14ac:dyDescent="0.35">
      <c r="A1497" s="84"/>
      <c r="B1497" s="40" t="str">
        <f t="shared" si="576"/>
        <v/>
      </c>
      <c r="C1497" s="41" t="str">
        <f t="shared" si="577"/>
        <v/>
      </c>
      <c r="D1497" s="28">
        <f>'I Disease Parameters'!$E$6/(1000*365)</f>
        <v>2.4383561643835616E-5</v>
      </c>
      <c r="E1497" s="28">
        <f>'I Disease Parameters'!$E$7/(1000*365)</f>
        <v>1.3698630136986302E-5</v>
      </c>
      <c r="F1497" s="27">
        <f>(1-'I Disease Parameters'!$E$8)/'I Disease Parameters'!$E$10</f>
        <v>0.16200000000000001</v>
      </c>
      <c r="G1497" s="27">
        <f>'I Disease Parameters'!$E$8/'I Disease Parameters'!$E$11</f>
        <v>3.7999999999999999E-2</v>
      </c>
      <c r="H1497" s="27">
        <f>1/'I Disease Parameters'!$E$12</f>
        <v>0.05</v>
      </c>
      <c r="I1497" s="27">
        <f>'I Disease Parameters'!$E$9/'I Disease Parameters'!$E$14</f>
        <v>0</v>
      </c>
      <c r="J1497" s="82">
        <f t="shared" si="597"/>
        <v>2.9622548171950012</v>
      </c>
      <c r="K1497" s="60">
        <f t="shared" si="598"/>
        <v>0.96147505943347544</v>
      </c>
      <c r="L1497" s="30">
        <f t="shared" si="599"/>
        <v>0.98499999999999999</v>
      </c>
      <c r="M1497" s="27">
        <f>J1497/'I Disease Parameters'!$E$12</f>
        <v>0.14811274085975007</v>
      </c>
      <c r="N1497" s="27">
        <f>K1497/'I Disease Parameters'!$E$13</f>
        <v>4.8073752971673774E-2</v>
      </c>
      <c r="O1497" s="27">
        <f>L1497/'I Disease Parameters'!$E$13</f>
        <v>4.9250000000000002E-2</v>
      </c>
      <c r="P1497" s="27">
        <f>(1-L1497)/'I Disease Parameters'!$E$13</f>
        <v>7.5000000000000067E-4</v>
      </c>
      <c r="Q1497" s="19" t="str">
        <f t="shared" si="578"/>
        <v/>
      </c>
      <c r="R1497" s="17" t="str">
        <f t="shared" si="579"/>
        <v/>
      </c>
      <c r="S1497" s="17" t="str">
        <f t="shared" si="580"/>
        <v/>
      </c>
      <c r="T1497" s="17" t="str">
        <f t="shared" si="581"/>
        <v/>
      </c>
      <c r="U1497" s="17" t="str">
        <f t="shared" si="582"/>
        <v/>
      </c>
      <c r="V1497" s="17" t="str">
        <f t="shared" si="583"/>
        <v/>
      </c>
      <c r="W1497" s="17" t="str">
        <f t="shared" si="584"/>
        <v/>
      </c>
      <c r="X1497" s="18" t="str">
        <f t="shared" si="575"/>
        <v/>
      </c>
      <c r="Y1497" s="17" t="str">
        <f t="shared" si="585"/>
        <v/>
      </c>
      <c r="Z1497" s="17" t="str">
        <f t="shared" si="586"/>
        <v/>
      </c>
      <c r="AA1497" s="17" t="str">
        <f t="shared" si="587"/>
        <v/>
      </c>
      <c r="AB1497" s="17" t="str">
        <f t="shared" si="588"/>
        <v/>
      </c>
      <c r="AC1497" s="17" t="str">
        <f t="shared" si="589"/>
        <v/>
      </c>
      <c r="AD1497" s="18" t="str">
        <f t="shared" si="590"/>
        <v/>
      </c>
      <c r="AE1497" s="19" t="str">
        <f>IF($B1497&gt;$C$1,"",p_2*$Q1496*($S1496/$W1496)+p_3*$Q1496*($T1496/$W1496))</f>
        <v/>
      </c>
      <c r="AF1497" s="17" t="str">
        <f>IF($B1497&gt;$C$1,"",p_4*$R1496)</f>
        <v/>
      </c>
      <c r="AG1497" s="17" t="str">
        <f>IF($B1497&gt;$C$1,"",p_5*$R1496)</f>
        <v/>
      </c>
      <c r="AH1497" s="18" t="str">
        <f t="shared" si="591"/>
        <v/>
      </c>
      <c r="AI1497" s="72"/>
      <c r="AJ1497" s="73"/>
      <c r="AK1497" s="73"/>
      <c r="AL1497" s="72"/>
      <c r="AM1497" s="73"/>
      <c r="AN1497" s="73">
        <f t="shared" si="592"/>
        <v>518</v>
      </c>
      <c r="AO1497" s="19" t="str">
        <f t="shared" ca="1" si="593"/>
        <v>-</v>
      </c>
      <c r="AP1497" s="17" t="str">
        <f t="shared" ca="1" si="594"/>
        <v>-</v>
      </c>
      <c r="AQ1497" s="17" t="str">
        <f t="shared" ca="1" si="595"/>
        <v>-</v>
      </c>
      <c r="AR1497" s="66" t="str">
        <f t="shared" ca="1" si="596"/>
        <v>-</v>
      </c>
    </row>
    <row r="1498" spans="1:44" s="1" customFormat="1" ht="12" x14ac:dyDescent="0.35">
      <c r="A1498" s="84"/>
      <c r="B1498" s="40" t="str">
        <f t="shared" si="576"/>
        <v/>
      </c>
      <c r="C1498" s="41" t="str">
        <f t="shared" si="577"/>
        <v/>
      </c>
      <c r="D1498" s="28">
        <f>'I Disease Parameters'!$E$6/(1000*365)</f>
        <v>2.4383561643835616E-5</v>
      </c>
      <c r="E1498" s="28">
        <f>'I Disease Parameters'!$E$7/(1000*365)</f>
        <v>1.3698630136986302E-5</v>
      </c>
      <c r="F1498" s="27">
        <f>(1-'I Disease Parameters'!$E$8)/'I Disease Parameters'!$E$10</f>
        <v>0.16200000000000001</v>
      </c>
      <c r="G1498" s="27">
        <f>'I Disease Parameters'!$E$8/'I Disease Parameters'!$E$11</f>
        <v>3.7999999999999999E-2</v>
      </c>
      <c r="H1498" s="27">
        <f>1/'I Disease Parameters'!$E$12</f>
        <v>0.05</v>
      </c>
      <c r="I1498" s="27">
        <f>'I Disease Parameters'!$E$9/'I Disease Parameters'!$E$14</f>
        <v>0</v>
      </c>
      <c r="J1498" s="82">
        <f t="shared" si="597"/>
        <v>2.9622548171950012</v>
      </c>
      <c r="K1498" s="60">
        <f t="shared" si="598"/>
        <v>0.96147505943347544</v>
      </c>
      <c r="L1498" s="30">
        <f t="shared" si="599"/>
        <v>0.98499999999999999</v>
      </c>
      <c r="M1498" s="27">
        <f>J1498/'I Disease Parameters'!$E$12</f>
        <v>0.14811274085975007</v>
      </c>
      <c r="N1498" s="27">
        <f>K1498/'I Disease Parameters'!$E$13</f>
        <v>4.8073752971673774E-2</v>
      </c>
      <c r="O1498" s="27">
        <f>L1498/'I Disease Parameters'!$E$13</f>
        <v>4.9250000000000002E-2</v>
      </c>
      <c r="P1498" s="27">
        <f>(1-L1498)/'I Disease Parameters'!$E$13</f>
        <v>7.5000000000000067E-4</v>
      </c>
      <c r="Q1498" s="19" t="str">
        <f t="shared" si="578"/>
        <v/>
      </c>
      <c r="R1498" s="17" t="str">
        <f t="shared" si="579"/>
        <v/>
      </c>
      <c r="S1498" s="17" t="str">
        <f t="shared" si="580"/>
        <v/>
      </c>
      <c r="T1498" s="17" t="str">
        <f t="shared" si="581"/>
        <v/>
      </c>
      <c r="U1498" s="17" t="str">
        <f t="shared" si="582"/>
        <v/>
      </c>
      <c r="V1498" s="17" t="str">
        <f t="shared" si="583"/>
        <v/>
      </c>
      <c r="W1498" s="17" t="str">
        <f t="shared" si="584"/>
        <v/>
      </c>
      <c r="X1498" s="18" t="str">
        <f t="shared" si="575"/>
        <v/>
      </c>
      <c r="Y1498" s="17" t="str">
        <f t="shared" si="585"/>
        <v/>
      </c>
      <c r="Z1498" s="17" t="str">
        <f t="shared" si="586"/>
        <v/>
      </c>
      <c r="AA1498" s="17" t="str">
        <f t="shared" si="587"/>
        <v/>
      </c>
      <c r="AB1498" s="17" t="str">
        <f t="shared" si="588"/>
        <v/>
      </c>
      <c r="AC1498" s="17" t="str">
        <f t="shared" si="589"/>
        <v/>
      </c>
      <c r="AD1498" s="18" t="str">
        <f t="shared" si="590"/>
        <v/>
      </c>
      <c r="AE1498" s="19" t="str">
        <f>IF($B1498&gt;$C$1,"",p_2*$Q1497*($S1497/$W1497)+p_3*$Q1497*($T1497/$W1497))</f>
        <v/>
      </c>
      <c r="AF1498" s="17" t="str">
        <f>IF($B1498&gt;$C$1,"",p_4*$R1497)</f>
        <v/>
      </c>
      <c r="AG1498" s="17" t="str">
        <f>IF($B1498&gt;$C$1,"",p_5*$R1497)</f>
        <v/>
      </c>
      <c r="AH1498" s="18" t="str">
        <f t="shared" si="591"/>
        <v/>
      </c>
      <c r="AI1498" s="72"/>
      <c r="AJ1498" s="73"/>
      <c r="AK1498" s="73"/>
      <c r="AL1498" s="72"/>
      <c r="AM1498" s="73"/>
      <c r="AN1498" s="73">
        <f t="shared" si="592"/>
        <v>518</v>
      </c>
      <c r="AO1498" s="19" t="str">
        <f t="shared" ca="1" si="593"/>
        <v>-</v>
      </c>
      <c r="AP1498" s="17" t="str">
        <f t="shared" ca="1" si="594"/>
        <v>-</v>
      </c>
      <c r="AQ1498" s="17" t="str">
        <f t="shared" ca="1" si="595"/>
        <v>-</v>
      </c>
      <c r="AR1498" s="66" t="str">
        <f t="shared" ca="1" si="596"/>
        <v>-</v>
      </c>
    </row>
    <row r="1499" spans="1:44" s="1" customFormat="1" ht="12" x14ac:dyDescent="0.35">
      <c r="A1499" s="84"/>
      <c r="B1499" s="40" t="str">
        <f t="shared" si="576"/>
        <v/>
      </c>
      <c r="C1499" s="41" t="str">
        <f t="shared" si="577"/>
        <v/>
      </c>
      <c r="D1499" s="28">
        <f>'I Disease Parameters'!$E$6/(1000*365)</f>
        <v>2.4383561643835616E-5</v>
      </c>
      <c r="E1499" s="28">
        <f>'I Disease Parameters'!$E$7/(1000*365)</f>
        <v>1.3698630136986302E-5</v>
      </c>
      <c r="F1499" s="27">
        <f>(1-'I Disease Parameters'!$E$8)/'I Disease Parameters'!$E$10</f>
        <v>0.16200000000000001</v>
      </c>
      <c r="G1499" s="27">
        <f>'I Disease Parameters'!$E$8/'I Disease Parameters'!$E$11</f>
        <v>3.7999999999999999E-2</v>
      </c>
      <c r="H1499" s="27">
        <f>1/'I Disease Parameters'!$E$12</f>
        <v>0.05</v>
      </c>
      <c r="I1499" s="27">
        <f>'I Disease Parameters'!$E$9/'I Disease Parameters'!$E$14</f>
        <v>0</v>
      </c>
      <c r="J1499" s="82">
        <f t="shared" si="597"/>
        <v>2.9622548171950012</v>
      </c>
      <c r="K1499" s="60">
        <f t="shared" si="598"/>
        <v>0.96147505943347544</v>
      </c>
      <c r="L1499" s="30">
        <f t="shared" si="599"/>
        <v>0.98499999999999999</v>
      </c>
      <c r="M1499" s="27">
        <f>J1499/'I Disease Parameters'!$E$12</f>
        <v>0.14811274085975007</v>
      </c>
      <c r="N1499" s="27">
        <f>K1499/'I Disease Parameters'!$E$13</f>
        <v>4.8073752971673774E-2</v>
      </c>
      <c r="O1499" s="27">
        <f>L1499/'I Disease Parameters'!$E$13</f>
        <v>4.9250000000000002E-2</v>
      </c>
      <c r="P1499" s="27">
        <f>(1-L1499)/'I Disease Parameters'!$E$13</f>
        <v>7.5000000000000067E-4</v>
      </c>
      <c r="Q1499" s="19" t="str">
        <f t="shared" si="578"/>
        <v/>
      </c>
      <c r="R1499" s="17" t="str">
        <f t="shared" si="579"/>
        <v/>
      </c>
      <c r="S1499" s="17" t="str">
        <f t="shared" si="580"/>
        <v/>
      </c>
      <c r="T1499" s="17" t="str">
        <f t="shared" si="581"/>
        <v/>
      </c>
      <c r="U1499" s="17" t="str">
        <f t="shared" si="582"/>
        <v/>
      </c>
      <c r="V1499" s="17" t="str">
        <f t="shared" si="583"/>
        <v/>
      </c>
      <c r="W1499" s="17" t="str">
        <f t="shared" si="584"/>
        <v/>
      </c>
      <c r="X1499" s="18" t="str">
        <f t="shared" si="575"/>
        <v/>
      </c>
      <c r="Y1499" s="17" t="str">
        <f t="shared" si="585"/>
        <v/>
      </c>
      <c r="Z1499" s="17" t="str">
        <f t="shared" si="586"/>
        <v/>
      </c>
      <c r="AA1499" s="17" t="str">
        <f t="shared" si="587"/>
        <v/>
      </c>
      <c r="AB1499" s="17" t="str">
        <f t="shared" si="588"/>
        <v/>
      </c>
      <c r="AC1499" s="17" t="str">
        <f t="shared" si="589"/>
        <v/>
      </c>
      <c r="AD1499" s="18" t="str">
        <f t="shared" si="590"/>
        <v/>
      </c>
      <c r="AE1499" s="19" t="str">
        <f>IF($B1499&gt;$C$1,"",p_2*$Q1498*($S1498/$W1498)+p_3*$Q1498*($T1498/$W1498))</f>
        <v/>
      </c>
      <c r="AF1499" s="17" t="str">
        <f>IF($B1499&gt;$C$1,"",p_4*$R1498)</f>
        <v/>
      </c>
      <c r="AG1499" s="17" t="str">
        <f>IF($B1499&gt;$C$1,"",p_5*$R1498)</f>
        <v/>
      </c>
      <c r="AH1499" s="18" t="str">
        <f t="shared" si="591"/>
        <v/>
      </c>
      <c r="AI1499" s="72"/>
      <c r="AJ1499" s="73"/>
      <c r="AK1499" s="73"/>
      <c r="AL1499" s="72"/>
      <c r="AM1499" s="73"/>
      <c r="AN1499" s="73">
        <f t="shared" si="592"/>
        <v>518</v>
      </c>
      <c r="AO1499" s="19" t="str">
        <f t="shared" ca="1" si="593"/>
        <v>-</v>
      </c>
      <c r="AP1499" s="17" t="str">
        <f t="shared" ca="1" si="594"/>
        <v>-</v>
      </c>
      <c r="AQ1499" s="17" t="str">
        <f t="shared" ca="1" si="595"/>
        <v>-</v>
      </c>
      <c r="AR1499" s="66" t="str">
        <f t="shared" ca="1" si="596"/>
        <v>-</v>
      </c>
    </row>
    <row r="1500" spans="1:44" s="1" customFormat="1" ht="12" x14ac:dyDescent="0.35">
      <c r="A1500" s="84"/>
      <c r="B1500" s="40" t="str">
        <f t="shared" si="576"/>
        <v/>
      </c>
      <c r="C1500" s="41" t="str">
        <f t="shared" si="577"/>
        <v/>
      </c>
      <c r="D1500" s="28">
        <f>'I Disease Parameters'!$E$6/(1000*365)</f>
        <v>2.4383561643835616E-5</v>
      </c>
      <c r="E1500" s="28">
        <f>'I Disease Parameters'!$E$7/(1000*365)</f>
        <v>1.3698630136986302E-5</v>
      </c>
      <c r="F1500" s="27">
        <f>(1-'I Disease Parameters'!$E$8)/'I Disease Parameters'!$E$10</f>
        <v>0.16200000000000001</v>
      </c>
      <c r="G1500" s="27">
        <f>'I Disease Parameters'!$E$8/'I Disease Parameters'!$E$11</f>
        <v>3.7999999999999999E-2</v>
      </c>
      <c r="H1500" s="27">
        <f>1/'I Disease Parameters'!$E$12</f>
        <v>0.05</v>
      </c>
      <c r="I1500" s="27">
        <f>'I Disease Parameters'!$E$9/'I Disease Parameters'!$E$14</f>
        <v>0</v>
      </c>
      <c r="J1500" s="82">
        <f t="shared" si="597"/>
        <v>2.9622548171950012</v>
      </c>
      <c r="K1500" s="60">
        <f t="shared" si="598"/>
        <v>0.96147505943347544</v>
      </c>
      <c r="L1500" s="30">
        <f t="shared" si="599"/>
        <v>0.98499999999999999</v>
      </c>
      <c r="M1500" s="27">
        <f>J1500/'I Disease Parameters'!$E$12</f>
        <v>0.14811274085975007</v>
      </c>
      <c r="N1500" s="27">
        <f>K1500/'I Disease Parameters'!$E$13</f>
        <v>4.8073752971673774E-2</v>
      </c>
      <c r="O1500" s="27">
        <f>L1500/'I Disease Parameters'!$E$13</f>
        <v>4.9250000000000002E-2</v>
      </c>
      <c r="P1500" s="27">
        <f>(1-L1500)/'I Disease Parameters'!$E$13</f>
        <v>7.5000000000000067E-4</v>
      </c>
      <c r="Q1500" s="19" t="str">
        <f t="shared" si="578"/>
        <v/>
      </c>
      <c r="R1500" s="17" t="str">
        <f t="shared" si="579"/>
        <v/>
      </c>
      <c r="S1500" s="17" t="str">
        <f t="shared" si="580"/>
        <v/>
      </c>
      <c r="T1500" s="17" t="str">
        <f t="shared" si="581"/>
        <v/>
      </c>
      <c r="U1500" s="17" t="str">
        <f t="shared" si="582"/>
        <v/>
      </c>
      <c r="V1500" s="17" t="str">
        <f t="shared" si="583"/>
        <v/>
      </c>
      <c r="W1500" s="17" t="str">
        <f t="shared" si="584"/>
        <v/>
      </c>
      <c r="X1500" s="18" t="str">
        <f t="shared" si="575"/>
        <v/>
      </c>
      <c r="Y1500" s="17" t="str">
        <f t="shared" si="585"/>
        <v/>
      </c>
      <c r="Z1500" s="17" t="str">
        <f t="shared" si="586"/>
        <v/>
      </c>
      <c r="AA1500" s="17" t="str">
        <f t="shared" si="587"/>
        <v/>
      </c>
      <c r="AB1500" s="17" t="str">
        <f t="shared" si="588"/>
        <v/>
      </c>
      <c r="AC1500" s="17" t="str">
        <f t="shared" si="589"/>
        <v/>
      </c>
      <c r="AD1500" s="18" t="str">
        <f t="shared" si="590"/>
        <v/>
      </c>
      <c r="AE1500" s="19" t="str">
        <f>IF($B1500&gt;$C$1,"",p_2*$Q1499*($S1499/$W1499)+p_3*$Q1499*($T1499/$W1499))</f>
        <v/>
      </c>
      <c r="AF1500" s="17" t="str">
        <f>IF($B1500&gt;$C$1,"",p_4*$R1499)</f>
        <v/>
      </c>
      <c r="AG1500" s="17" t="str">
        <f>IF($B1500&gt;$C$1,"",p_5*$R1499)</f>
        <v/>
      </c>
      <c r="AH1500" s="18" t="str">
        <f t="shared" si="591"/>
        <v/>
      </c>
      <c r="AI1500" s="72"/>
      <c r="AJ1500" s="73"/>
      <c r="AK1500" s="73"/>
      <c r="AL1500" s="72"/>
      <c r="AM1500" s="73"/>
      <c r="AN1500" s="73">
        <f t="shared" si="592"/>
        <v>518</v>
      </c>
      <c r="AO1500" s="19" t="str">
        <f t="shared" ca="1" si="593"/>
        <v>-</v>
      </c>
      <c r="AP1500" s="17" t="str">
        <f t="shared" ca="1" si="594"/>
        <v>-</v>
      </c>
      <c r="AQ1500" s="17" t="str">
        <f t="shared" ca="1" si="595"/>
        <v>-</v>
      </c>
      <c r="AR1500" s="66" t="str">
        <f t="shared" ca="1" si="596"/>
        <v>-</v>
      </c>
    </row>
    <row r="1501" spans="1:44" s="1" customFormat="1" ht="12" x14ac:dyDescent="0.35">
      <c r="A1501" s="84"/>
      <c r="B1501" s="40" t="str">
        <f t="shared" si="576"/>
        <v/>
      </c>
      <c r="C1501" s="41" t="str">
        <f t="shared" si="577"/>
        <v/>
      </c>
      <c r="D1501" s="28">
        <f>'I Disease Parameters'!$E$6/(1000*365)</f>
        <v>2.4383561643835616E-5</v>
      </c>
      <c r="E1501" s="28">
        <f>'I Disease Parameters'!$E$7/(1000*365)</f>
        <v>1.3698630136986302E-5</v>
      </c>
      <c r="F1501" s="27">
        <f>(1-'I Disease Parameters'!$E$8)/'I Disease Parameters'!$E$10</f>
        <v>0.16200000000000001</v>
      </c>
      <c r="G1501" s="27">
        <f>'I Disease Parameters'!$E$8/'I Disease Parameters'!$E$11</f>
        <v>3.7999999999999999E-2</v>
      </c>
      <c r="H1501" s="27">
        <f>1/'I Disease Parameters'!$E$12</f>
        <v>0.05</v>
      </c>
      <c r="I1501" s="27">
        <f>'I Disease Parameters'!$E$9/'I Disease Parameters'!$E$14</f>
        <v>0</v>
      </c>
      <c r="J1501" s="82">
        <f t="shared" si="597"/>
        <v>2.9622548171950012</v>
      </c>
      <c r="K1501" s="60">
        <f t="shared" si="598"/>
        <v>0.96147505943347544</v>
      </c>
      <c r="L1501" s="30">
        <f t="shared" si="599"/>
        <v>0.98499999999999999</v>
      </c>
      <c r="M1501" s="27">
        <f>J1501/'I Disease Parameters'!$E$12</f>
        <v>0.14811274085975007</v>
      </c>
      <c r="N1501" s="27">
        <f>K1501/'I Disease Parameters'!$E$13</f>
        <v>4.8073752971673774E-2</v>
      </c>
      <c r="O1501" s="27">
        <f>L1501/'I Disease Parameters'!$E$13</f>
        <v>4.9250000000000002E-2</v>
      </c>
      <c r="P1501" s="27">
        <f>(1-L1501)/'I Disease Parameters'!$E$13</f>
        <v>7.5000000000000067E-4</v>
      </c>
      <c r="Q1501" s="19" t="str">
        <f t="shared" si="578"/>
        <v/>
      </c>
      <c r="R1501" s="17" t="str">
        <f t="shared" si="579"/>
        <v/>
      </c>
      <c r="S1501" s="17" t="str">
        <f t="shared" si="580"/>
        <v/>
      </c>
      <c r="T1501" s="17" t="str">
        <f t="shared" si="581"/>
        <v/>
      </c>
      <c r="U1501" s="17" t="str">
        <f t="shared" si="582"/>
        <v/>
      </c>
      <c r="V1501" s="17" t="str">
        <f t="shared" si="583"/>
        <v/>
      </c>
      <c r="W1501" s="17" t="str">
        <f t="shared" si="584"/>
        <v/>
      </c>
      <c r="X1501" s="18" t="str">
        <f t="shared" si="575"/>
        <v/>
      </c>
      <c r="Y1501" s="17" t="str">
        <f t="shared" si="585"/>
        <v/>
      </c>
      <c r="Z1501" s="17" t="str">
        <f t="shared" si="586"/>
        <v/>
      </c>
      <c r="AA1501" s="17" t="str">
        <f t="shared" si="587"/>
        <v/>
      </c>
      <c r="AB1501" s="17" t="str">
        <f t="shared" si="588"/>
        <v/>
      </c>
      <c r="AC1501" s="17" t="str">
        <f t="shared" si="589"/>
        <v/>
      </c>
      <c r="AD1501" s="18" t="str">
        <f t="shared" si="590"/>
        <v/>
      </c>
      <c r="AE1501" s="19" t="str">
        <f>IF($B1501&gt;$C$1,"",p_2*$Q1500*($S1500/$W1500)+p_3*$Q1500*($T1500/$W1500))</f>
        <v/>
      </c>
      <c r="AF1501" s="17" t="str">
        <f>IF($B1501&gt;$C$1,"",p_4*$R1500)</f>
        <v/>
      </c>
      <c r="AG1501" s="17" t="str">
        <f>IF($B1501&gt;$C$1,"",p_5*$R1500)</f>
        <v/>
      </c>
      <c r="AH1501" s="18" t="str">
        <f t="shared" si="591"/>
        <v/>
      </c>
      <c r="AI1501" s="72"/>
      <c r="AJ1501" s="73"/>
      <c r="AK1501" s="73"/>
      <c r="AL1501" s="72"/>
      <c r="AM1501" s="73"/>
      <c r="AN1501" s="73">
        <f t="shared" si="592"/>
        <v>518</v>
      </c>
      <c r="AO1501" s="19" t="str">
        <f t="shared" ca="1" si="593"/>
        <v>-</v>
      </c>
      <c r="AP1501" s="17" t="str">
        <f t="shared" ca="1" si="594"/>
        <v>-</v>
      </c>
      <c r="AQ1501" s="17" t="str">
        <f t="shared" ca="1" si="595"/>
        <v>-</v>
      </c>
      <c r="AR1501" s="66" t="str">
        <f t="shared" ca="1" si="596"/>
        <v>-</v>
      </c>
    </row>
    <row r="1502" spans="1:44" s="1" customFormat="1" ht="12" x14ac:dyDescent="0.35">
      <c r="A1502" s="84"/>
      <c r="B1502" s="40" t="str">
        <f t="shared" si="576"/>
        <v/>
      </c>
      <c r="C1502" s="41" t="str">
        <f t="shared" si="577"/>
        <v/>
      </c>
      <c r="D1502" s="28">
        <f>'I Disease Parameters'!$E$6/(1000*365)</f>
        <v>2.4383561643835616E-5</v>
      </c>
      <c r="E1502" s="28">
        <f>'I Disease Parameters'!$E$7/(1000*365)</f>
        <v>1.3698630136986302E-5</v>
      </c>
      <c r="F1502" s="27">
        <f>(1-'I Disease Parameters'!$E$8)/'I Disease Parameters'!$E$10</f>
        <v>0.16200000000000001</v>
      </c>
      <c r="G1502" s="27">
        <f>'I Disease Parameters'!$E$8/'I Disease Parameters'!$E$11</f>
        <v>3.7999999999999999E-2</v>
      </c>
      <c r="H1502" s="27">
        <f>1/'I Disease Parameters'!$E$12</f>
        <v>0.05</v>
      </c>
      <c r="I1502" s="27">
        <f>'I Disease Parameters'!$E$9/'I Disease Parameters'!$E$14</f>
        <v>0</v>
      </c>
      <c r="J1502" s="82">
        <f t="shared" si="597"/>
        <v>2.9622548171950012</v>
      </c>
      <c r="K1502" s="60">
        <f t="shared" si="598"/>
        <v>0.96147505943347544</v>
      </c>
      <c r="L1502" s="30">
        <f t="shared" si="599"/>
        <v>0.98499999999999999</v>
      </c>
      <c r="M1502" s="27">
        <f>J1502/'I Disease Parameters'!$E$12</f>
        <v>0.14811274085975007</v>
      </c>
      <c r="N1502" s="27">
        <f>K1502/'I Disease Parameters'!$E$13</f>
        <v>4.8073752971673774E-2</v>
      </c>
      <c r="O1502" s="27">
        <f>L1502/'I Disease Parameters'!$E$13</f>
        <v>4.9250000000000002E-2</v>
      </c>
      <c r="P1502" s="27">
        <f>(1-L1502)/'I Disease Parameters'!$E$13</f>
        <v>7.5000000000000067E-4</v>
      </c>
      <c r="Q1502" s="19" t="str">
        <f t="shared" si="578"/>
        <v/>
      </c>
      <c r="R1502" s="17" t="str">
        <f t="shared" si="579"/>
        <v/>
      </c>
      <c r="S1502" s="17" t="str">
        <f t="shared" si="580"/>
        <v/>
      </c>
      <c r="T1502" s="17" t="str">
        <f t="shared" si="581"/>
        <v/>
      </c>
      <c r="U1502" s="17" t="str">
        <f t="shared" si="582"/>
        <v/>
      </c>
      <c r="V1502" s="17" t="str">
        <f t="shared" si="583"/>
        <v/>
      </c>
      <c r="W1502" s="17" t="str">
        <f t="shared" si="584"/>
        <v/>
      </c>
      <c r="X1502" s="18" t="str">
        <f t="shared" si="575"/>
        <v/>
      </c>
      <c r="Y1502" s="17" t="str">
        <f t="shared" si="585"/>
        <v/>
      </c>
      <c r="Z1502" s="17" t="str">
        <f t="shared" si="586"/>
        <v/>
      </c>
      <c r="AA1502" s="17" t="str">
        <f t="shared" si="587"/>
        <v/>
      </c>
      <c r="AB1502" s="17" t="str">
        <f t="shared" si="588"/>
        <v/>
      </c>
      <c r="AC1502" s="17" t="str">
        <f t="shared" si="589"/>
        <v/>
      </c>
      <c r="AD1502" s="18" t="str">
        <f t="shared" si="590"/>
        <v/>
      </c>
      <c r="AE1502" s="19" t="str">
        <f>IF($B1502&gt;$C$1,"",p_2*$Q1501*($S1501/$W1501)+p_3*$Q1501*($T1501/$W1501))</f>
        <v/>
      </c>
      <c r="AF1502" s="17" t="str">
        <f>IF($B1502&gt;$C$1,"",p_4*$R1501)</f>
        <v/>
      </c>
      <c r="AG1502" s="17" t="str">
        <f>IF($B1502&gt;$C$1,"",p_5*$R1501)</f>
        <v/>
      </c>
      <c r="AH1502" s="18" t="str">
        <f t="shared" si="591"/>
        <v/>
      </c>
      <c r="AI1502" s="72"/>
      <c r="AJ1502" s="73"/>
      <c r="AK1502" s="73"/>
      <c r="AL1502" s="72"/>
      <c r="AM1502" s="73"/>
      <c r="AN1502" s="73">
        <f t="shared" si="592"/>
        <v>518</v>
      </c>
      <c r="AO1502" s="19" t="str">
        <f t="shared" ca="1" si="593"/>
        <v>-</v>
      </c>
      <c r="AP1502" s="17" t="str">
        <f t="shared" ca="1" si="594"/>
        <v>-</v>
      </c>
      <c r="AQ1502" s="17" t="str">
        <f t="shared" ca="1" si="595"/>
        <v>-</v>
      </c>
      <c r="AR1502" s="66" t="str">
        <f t="shared" ca="1" si="596"/>
        <v>-</v>
      </c>
    </row>
    <row r="1503" spans="1:44" s="1" customFormat="1" ht="12" x14ac:dyDescent="0.35">
      <c r="A1503" s="84"/>
      <c r="B1503" s="40" t="str">
        <f t="shared" si="576"/>
        <v/>
      </c>
      <c r="C1503" s="41" t="str">
        <f t="shared" si="577"/>
        <v/>
      </c>
      <c r="D1503" s="28">
        <f>'I Disease Parameters'!$E$6/(1000*365)</f>
        <v>2.4383561643835616E-5</v>
      </c>
      <c r="E1503" s="28">
        <f>'I Disease Parameters'!$E$7/(1000*365)</f>
        <v>1.3698630136986302E-5</v>
      </c>
      <c r="F1503" s="27">
        <f>(1-'I Disease Parameters'!$E$8)/'I Disease Parameters'!$E$10</f>
        <v>0.16200000000000001</v>
      </c>
      <c r="G1503" s="27">
        <f>'I Disease Parameters'!$E$8/'I Disease Parameters'!$E$11</f>
        <v>3.7999999999999999E-2</v>
      </c>
      <c r="H1503" s="27">
        <f>1/'I Disease Parameters'!$E$12</f>
        <v>0.05</v>
      </c>
      <c r="I1503" s="27">
        <f>'I Disease Parameters'!$E$9/'I Disease Parameters'!$E$14</f>
        <v>0</v>
      </c>
      <c r="J1503" s="82">
        <f t="shared" si="597"/>
        <v>2.9622548171950012</v>
      </c>
      <c r="K1503" s="60">
        <f t="shared" si="598"/>
        <v>0.96147505943347544</v>
      </c>
      <c r="L1503" s="30">
        <f t="shared" si="599"/>
        <v>0.98499999999999999</v>
      </c>
      <c r="M1503" s="27">
        <f>J1503/'I Disease Parameters'!$E$12</f>
        <v>0.14811274085975007</v>
      </c>
      <c r="N1503" s="27">
        <f>K1503/'I Disease Parameters'!$E$13</f>
        <v>4.8073752971673774E-2</v>
      </c>
      <c r="O1503" s="27">
        <f>L1503/'I Disease Parameters'!$E$13</f>
        <v>4.9250000000000002E-2</v>
      </c>
      <c r="P1503" s="27">
        <f>(1-L1503)/'I Disease Parameters'!$E$13</f>
        <v>7.5000000000000067E-4</v>
      </c>
      <c r="Q1503" s="19" t="str">
        <f t="shared" si="578"/>
        <v/>
      </c>
      <c r="R1503" s="17" t="str">
        <f t="shared" si="579"/>
        <v/>
      </c>
      <c r="S1503" s="17" t="str">
        <f t="shared" si="580"/>
        <v/>
      </c>
      <c r="T1503" s="17" t="str">
        <f t="shared" si="581"/>
        <v/>
      </c>
      <c r="U1503" s="17" t="str">
        <f t="shared" si="582"/>
        <v/>
      </c>
      <c r="V1503" s="17" t="str">
        <f t="shared" si="583"/>
        <v/>
      </c>
      <c r="W1503" s="17" t="str">
        <f t="shared" si="584"/>
        <v/>
      </c>
      <c r="X1503" s="18" t="str">
        <f t="shared" si="575"/>
        <v/>
      </c>
      <c r="Y1503" s="17" t="str">
        <f t="shared" si="585"/>
        <v/>
      </c>
      <c r="Z1503" s="17" t="str">
        <f t="shared" si="586"/>
        <v/>
      </c>
      <c r="AA1503" s="17" t="str">
        <f t="shared" si="587"/>
        <v/>
      </c>
      <c r="AB1503" s="17" t="str">
        <f t="shared" si="588"/>
        <v/>
      </c>
      <c r="AC1503" s="17" t="str">
        <f t="shared" si="589"/>
        <v/>
      </c>
      <c r="AD1503" s="18" t="str">
        <f t="shared" si="590"/>
        <v/>
      </c>
      <c r="AE1503" s="19" t="str">
        <f>IF($B1503&gt;$C$1,"",p_2*$Q1502*($S1502/$W1502)+p_3*$Q1502*($T1502/$W1502))</f>
        <v/>
      </c>
      <c r="AF1503" s="17" t="str">
        <f>IF($B1503&gt;$C$1,"",p_4*$R1502)</f>
        <v/>
      </c>
      <c r="AG1503" s="17" t="str">
        <f>IF($B1503&gt;$C$1,"",p_5*$R1502)</f>
        <v/>
      </c>
      <c r="AH1503" s="18" t="str">
        <f t="shared" si="591"/>
        <v/>
      </c>
      <c r="AI1503" s="72"/>
      <c r="AJ1503" s="73"/>
      <c r="AK1503" s="73"/>
      <c r="AL1503" s="72"/>
      <c r="AM1503" s="73"/>
      <c r="AN1503" s="73">
        <f t="shared" si="592"/>
        <v>518</v>
      </c>
      <c r="AO1503" s="19" t="str">
        <f t="shared" ca="1" si="593"/>
        <v>-</v>
      </c>
      <c r="AP1503" s="17" t="str">
        <f t="shared" ca="1" si="594"/>
        <v>-</v>
      </c>
      <c r="AQ1503" s="17" t="str">
        <f t="shared" ca="1" si="595"/>
        <v>-</v>
      </c>
      <c r="AR1503" s="66" t="str">
        <f t="shared" ca="1" si="596"/>
        <v>-</v>
      </c>
    </row>
    <row r="1504" spans="1:44" s="1" customFormat="1" ht="12" x14ac:dyDescent="0.35">
      <c r="A1504" s="84"/>
      <c r="B1504" s="40" t="str">
        <f t="shared" si="576"/>
        <v/>
      </c>
      <c r="C1504" s="41" t="str">
        <f t="shared" si="577"/>
        <v/>
      </c>
      <c r="D1504" s="28">
        <f>'I Disease Parameters'!$E$6/(1000*365)</f>
        <v>2.4383561643835616E-5</v>
      </c>
      <c r="E1504" s="28">
        <f>'I Disease Parameters'!$E$7/(1000*365)</f>
        <v>1.3698630136986302E-5</v>
      </c>
      <c r="F1504" s="27">
        <f>(1-'I Disease Parameters'!$E$8)/'I Disease Parameters'!$E$10</f>
        <v>0.16200000000000001</v>
      </c>
      <c r="G1504" s="27">
        <f>'I Disease Parameters'!$E$8/'I Disease Parameters'!$E$11</f>
        <v>3.7999999999999999E-2</v>
      </c>
      <c r="H1504" s="27">
        <f>1/'I Disease Parameters'!$E$12</f>
        <v>0.05</v>
      </c>
      <c r="I1504" s="27">
        <f>'I Disease Parameters'!$E$9/'I Disease Parameters'!$E$14</f>
        <v>0</v>
      </c>
      <c r="J1504" s="82">
        <f t="shared" si="597"/>
        <v>2.9622548171950012</v>
      </c>
      <c r="K1504" s="60">
        <f t="shared" si="598"/>
        <v>0.96147505943347544</v>
      </c>
      <c r="L1504" s="30">
        <f t="shared" si="599"/>
        <v>0.98499999999999999</v>
      </c>
      <c r="M1504" s="27">
        <f>J1504/'I Disease Parameters'!$E$12</f>
        <v>0.14811274085975007</v>
      </c>
      <c r="N1504" s="27">
        <f>K1504/'I Disease Parameters'!$E$13</f>
        <v>4.8073752971673774E-2</v>
      </c>
      <c r="O1504" s="27">
        <f>L1504/'I Disease Parameters'!$E$13</f>
        <v>4.9250000000000002E-2</v>
      </c>
      <c r="P1504" s="27">
        <f>(1-L1504)/'I Disease Parameters'!$E$13</f>
        <v>7.5000000000000067E-4</v>
      </c>
      <c r="Q1504" s="19" t="str">
        <f t="shared" si="578"/>
        <v/>
      </c>
      <c r="R1504" s="17" t="str">
        <f t="shared" si="579"/>
        <v/>
      </c>
      <c r="S1504" s="17" t="str">
        <f t="shared" si="580"/>
        <v/>
      </c>
      <c r="T1504" s="17" t="str">
        <f t="shared" si="581"/>
        <v/>
      </c>
      <c r="U1504" s="17" t="str">
        <f t="shared" si="582"/>
        <v/>
      </c>
      <c r="V1504" s="17" t="str">
        <f t="shared" si="583"/>
        <v/>
      </c>
      <c r="W1504" s="17" t="str">
        <f t="shared" si="584"/>
        <v/>
      </c>
      <c r="X1504" s="18" t="str">
        <f t="shared" si="575"/>
        <v/>
      </c>
      <c r="Y1504" s="17" t="str">
        <f t="shared" si="585"/>
        <v/>
      </c>
      <c r="Z1504" s="17" t="str">
        <f t="shared" si="586"/>
        <v/>
      </c>
      <c r="AA1504" s="17" t="str">
        <f t="shared" si="587"/>
        <v/>
      </c>
      <c r="AB1504" s="17" t="str">
        <f t="shared" si="588"/>
        <v/>
      </c>
      <c r="AC1504" s="17" t="str">
        <f t="shared" si="589"/>
        <v/>
      </c>
      <c r="AD1504" s="18" t="str">
        <f t="shared" si="590"/>
        <v/>
      </c>
      <c r="AE1504" s="19" t="str">
        <f>IF($B1504&gt;$C$1,"",p_2*$Q1503*($S1503/$W1503)+p_3*$Q1503*($T1503/$W1503))</f>
        <v/>
      </c>
      <c r="AF1504" s="17" t="str">
        <f>IF($B1504&gt;$C$1,"",p_4*$R1503)</f>
        <v/>
      </c>
      <c r="AG1504" s="17" t="str">
        <f>IF($B1504&gt;$C$1,"",p_5*$R1503)</f>
        <v/>
      </c>
      <c r="AH1504" s="18" t="str">
        <f t="shared" si="591"/>
        <v/>
      </c>
      <c r="AI1504" s="72"/>
      <c r="AJ1504" s="73"/>
      <c r="AK1504" s="73"/>
      <c r="AL1504" s="72"/>
      <c r="AM1504" s="73"/>
      <c r="AN1504" s="73">
        <f t="shared" si="592"/>
        <v>518</v>
      </c>
      <c r="AO1504" s="19" t="str">
        <f t="shared" ca="1" si="593"/>
        <v>-</v>
      </c>
      <c r="AP1504" s="17" t="str">
        <f t="shared" ca="1" si="594"/>
        <v>-</v>
      </c>
      <c r="AQ1504" s="17" t="str">
        <f t="shared" ca="1" si="595"/>
        <v>-</v>
      </c>
      <c r="AR1504" s="66" t="str">
        <f t="shared" ca="1" si="596"/>
        <v>-</v>
      </c>
    </row>
    <row r="1505" spans="1:44" s="1" customFormat="1" ht="12" x14ac:dyDescent="0.35">
      <c r="A1505" s="84"/>
      <c r="B1505" s="40" t="str">
        <f t="shared" si="576"/>
        <v/>
      </c>
      <c r="C1505" s="41" t="str">
        <f t="shared" si="577"/>
        <v/>
      </c>
      <c r="D1505" s="28">
        <f>'I Disease Parameters'!$E$6/(1000*365)</f>
        <v>2.4383561643835616E-5</v>
      </c>
      <c r="E1505" s="28">
        <f>'I Disease Parameters'!$E$7/(1000*365)</f>
        <v>1.3698630136986302E-5</v>
      </c>
      <c r="F1505" s="27">
        <f>(1-'I Disease Parameters'!$E$8)/'I Disease Parameters'!$E$10</f>
        <v>0.16200000000000001</v>
      </c>
      <c r="G1505" s="27">
        <f>'I Disease Parameters'!$E$8/'I Disease Parameters'!$E$11</f>
        <v>3.7999999999999999E-2</v>
      </c>
      <c r="H1505" s="27">
        <f>1/'I Disease Parameters'!$E$12</f>
        <v>0.05</v>
      </c>
      <c r="I1505" s="27">
        <f>'I Disease Parameters'!$E$9/'I Disease Parameters'!$E$14</f>
        <v>0</v>
      </c>
      <c r="J1505" s="82">
        <f t="shared" si="597"/>
        <v>2.9622548171950012</v>
      </c>
      <c r="K1505" s="60">
        <f t="shared" si="598"/>
        <v>0.96147505943347544</v>
      </c>
      <c r="L1505" s="30">
        <f t="shared" si="599"/>
        <v>0.98499999999999999</v>
      </c>
      <c r="M1505" s="27">
        <f>J1505/'I Disease Parameters'!$E$12</f>
        <v>0.14811274085975007</v>
      </c>
      <c r="N1505" s="27">
        <f>K1505/'I Disease Parameters'!$E$13</f>
        <v>4.8073752971673774E-2</v>
      </c>
      <c r="O1505" s="27">
        <f>L1505/'I Disease Parameters'!$E$13</f>
        <v>4.9250000000000002E-2</v>
      </c>
      <c r="P1505" s="27">
        <f>(1-L1505)/'I Disease Parameters'!$E$13</f>
        <v>7.5000000000000067E-4</v>
      </c>
      <c r="Q1505" s="19" t="str">
        <f t="shared" si="578"/>
        <v/>
      </c>
      <c r="R1505" s="17" t="str">
        <f t="shared" si="579"/>
        <v/>
      </c>
      <c r="S1505" s="17" t="str">
        <f t="shared" si="580"/>
        <v/>
      </c>
      <c r="T1505" s="17" t="str">
        <f t="shared" si="581"/>
        <v/>
      </c>
      <c r="U1505" s="17" t="str">
        <f t="shared" si="582"/>
        <v/>
      </c>
      <c r="V1505" s="17" t="str">
        <f t="shared" si="583"/>
        <v/>
      </c>
      <c r="W1505" s="17" t="str">
        <f t="shared" si="584"/>
        <v/>
      </c>
      <c r="X1505" s="18" t="str">
        <f t="shared" si="575"/>
        <v/>
      </c>
      <c r="Y1505" s="17" t="str">
        <f t="shared" si="585"/>
        <v/>
      </c>
      <c r="Z1505" s="17" t="str">
        <f t="shared" si="586"/>
        <v/>
      </c>
      <c r="AA1505" s="17" t="str">
        <f t="shared" si="587"/>
        <v/>
      </c>
      <c r="AB1505" s="17" t="str">
        <f t="shared" si="588"/>
        <v/>
      </c>
      <c r="AC1505" s="17" t="str">
        <f t="shared" si="589"/>
        <v/>
      </c>
      <c r="AD1505" s="18" t="str">
        <f t="shared" si="590"/>
        <v/>
      </c>
      <c r="AE1505" s="19" t="str">
        <f>IF($B1505&gt;$C$1,"",p_2*$Q1504*($S1504/$W1504)+p_3*$Q1504*($T1504/$W1504))</f>
        <v/>
      </c>
      <c r="AF1505" s="17" t="str">
        <f>IF($B1505&gt;$C$1,"",p_4*$R1504)</f>
        <v/>
      </c>
      <c r="AG1505" s="17" t="str">
        <f>IF($B1505&gt;$C$1,"",p_5*$R1504)</f>
        <v/>
      </c>
      <c r="AH1505" s="18" t="str">
        <f t="shared" si="591"/>
        <v/>
      </c>
      <c r="AI1505" s="72"/>
      <c r="AJ1505" s="73"/>
      <c r="AK1505" s="73"/>
      <c r="AL1505" s="72"/>
      <c r="AM1505" s="73"/>
      <c r="AN1505" s="73">
        <f t="shared" si="592"/>
        <v>518</v>
      </c>
      <c r="AO1505" s="19" t="str">
        <f t="shared" ca="1" si="593"/>
        <v>-</v>
      </c>
      <c r="AP1505" s="17" t="str">
        <f t="shared" ca="1" si="594"/>
        <v>-</v>
      </c>
      <c r="AQ1505" s="17" t="str">
        <f t="shared" ca="1" si="595"/>
        <v>-</v>
      </c>
      <c r="AR1505" s="66" t="str">
        <f t="shared" ca="1" si="596"/>
        <v>-</v>
      </c>
    </row>
    <row r="1506" spans="1:44" s="1" customFormat="1" ht="12" x14ac:dyDescent="0.35">
      <c r="A1506" s="84"/>
      <c r="B1506" s="40" t="str">
        <f t="shared" si="576"/>
        <v/>
      </c>
      <c r="C1506" s="41" t="str">
        <f t="shared" si="577"/>
        <v/>
      </c>
      <c r="D1506" s="28">
        <f>'I Disease Parameters'!$E$6/(1000*365)</f>
        <v>2.4383561643835616E-5</v>
      </c>
      <c r="E1506" s="28">
        <f>'I Disease Parameters'!$E$7/(1000*365)</f>
        <v>1.3698630136986302E-5</v>
      </c>
      <c r="F1506" s="27">
        <f>(1-'I Disease Parameters'!$E$8)/'I Disease Parameters'!$E$10</f>
        <v>0.16200000000000001</v>
      </c>
      <c r="G1506" s="27">
        <f>'I Disease Parameters'!$E$8/'I Disease Parameters'!$E$11</f>
        <v>3.7999999999999999E-2</v>
      </c>
      <c r="H1506" s="27">
        <f>1/'I Disease Parameters'!$E$12</f>
        <v>0.05</v>
      </c>
      <c r="I1506" s="27">
        <f>'I Disease Parameters'!$E$9/'I Disease Parameters'!$E$14</f>
        <v>0</v>
      </c>
      <c r="J1506" s="82">
        <f t="shared" si="597"/>
        <v>2.9622548171950012</v>
      </c>
      <c r="K1506" s="60">
        <f t="shared" si="598"/>
        <v>0.96147505943347544</v>
      </c>
      <c r="L1506" s="30">
        <f t="shared" si="599"/>
        <v>0.98499999999999999</v>
      </c>
      <c r="M1506" s="27">
        <f>J1506/'I Disease Parameters'!$E$12</f>
        <v>0.14811274085975007</v>
      </c>
      <c r="N1506" s="27">
        <f>K1506/'I Disease Parameters'!$E$13</f>
        <v>4.8073752971673774E-2</v>
      </c>
      <c r="O1506" s="27">
        <f>L1506/'I Disease Parameters'!$E$13</f>
        <v>4.9250000000000002E-2</v>
      </c>
      <c r="P1506" s="27">
        <f>(1-L1506)/'I Disease Parameters'!$E$13</f>
        <v>7.5000000000000067E-4</v>
      </c>
      <c r="Q1506" s="19" t="str">
        <f t="shared" si="578"/>
        <v/>
      </c>
      <c r="R1506" s="17" t="str">
        <f t="shared" si="579"/>
        <v/>
      </c>
      <c r="S1506" s="17" t="str">
        <f t="shared" si="580"/>
        <v/>
      </c>
      <c r="T1506" s="17" t="str">
        <f t="shared" si="581"/>
        <v/>
      </c>
      <c r="U1506" s="17" t="str">
        <f t="shared" si="582"/>
        <v/>
      </c>
      <c r="V1506" s="17" t="str">
        <f t="shared" si="583"/>
        <v/>
      </c>
      <c r="W1506" s="17" t="str">
        <f t="shared" si="584"/>
        <v/>
      </c>
      <c r="X1506" s="18" t="str">
        <f t="shared" si="575"/>
        <v/>
      </c>
      <c r="Y1506" s="17" t="str">
        <f t="shared" si="585"/>
        <v/>
      </c>
      <c r="Z1506" s="17" t="str">
        <f t="shared" si="586"/>
        <v/>
      </c>
      <c r="AA1506" s="17" t="str">
        <f t="shared" si="587"/>
        <v/>
      </c>
      <c r="AB1506" s="17" t="str">
        <f t="shared" si="588"/>
        <v/>
      </c>
      <c r="AC1506" s="17" t="str">
        <f t="shared" si="589"/>
        <v/>
      </c>
      <c r="AD1506" s="18" t="str">
        <f t="shared" si="590"/>
        <v/>
      </c>
      <c r="AE1506" s="19" t="str">
        <f>IF($B1506&gt;$C$1,"",p_2*$Q1505*($S1505/$W1505)+p_3*$Q1505*($T1505/$W1505))</f>
        <v/>
      </c>
      <c r="AF1506" s="17" t="str">
        <f>IF($B1506&gt;$C$1,"",p_4*$R1505)</f>
        <v/>
      </c>
      <c r="AG1506" s="17" t="str">
        <f>IF($B1506&gt;$C$1,"",p_5*$R1505)</f>
        <v/>
      </c>
      <c r="AH1506" s="18" t="str">
        <f t="shared" si="591"/>
        <v/>
      </c>
      <c r="AI1506" s="72"/>
      <c r="AJ1506" s="73"/>
      <c r="AK1506" s="73"/>
      <c r="AL1506" s="72"/>
      <c r="AM1506" s="73"/>
      <c r="AN1506" s="73">
        <f t="shared" si="592"/>
        <v>518</v>
      </c>
      <c r="AO1506" s="19" t="str">
        <f t="shared" ca="1" si="593"/>
        <v>-</v>
      </c>
      <c r="AP1506" s="17" t="str">
        <f t="shared" ca="1" si="594"/>
        <v>-</v>
      </c>
      <c r="AQ1506" s="17" t="str">
        <f t="shared" ca="1" si="595"/>
        <v>-</v>
      </c>
      <c r="AR1506" s="66" t="str">
        <f t="shared" ca="1" si="596"/>
        <v>-</v>
      </c>
    </row>
    <row r="1507" spans="1:44" s="1" customFormat="1" ht="12" x14ac:dyDescent="0.35">
      <c r="A1507" s="84"/>
      <c r="B1507" s="40" t="str">
        <f t="shared" si="576"/>
        <v/>
      </c>
      <c r="C1507" s="41" t="str">
        <f t="shared" si="577"/>
        <v/>
      </c>
      <c r="D1507" s="28">
        <f>'I Disease Parameters'!$E$6/(1000*365)</f>
        <v>2.4383561643835616E-5</v>
      </c>
      <c r="E1507" s="28">
        <f>'I Disease Parameters'!$E$7/(1000*365)</f>
        <v>1.3698630136986302E-5</v>
      </c>
      <c r="F1507" s="27">
        <f>(1-'I Disease Parameters'!$E$8)/'I Disease Parameters'!$E$10</f>
        <v>0.16200000000000001</v>
      </c>
      <c r="G1507" s="27">
        <f>'I Disease Parameters'!$E$8/'I Disease Parameters'!$E$11</f>
        <v>3.7999999999999999E-2</v>
      </c>
      <c r="H1507" s="27">
        <f>1/'I Disease Parameters'!$E$12</f>
        <v>0.05</v>
      </c>
      <c r="I1507" s="27">
        <f>'I Disease Parameters'!$E$9/'I Disease Parameters'!$E$14</f>
        <v>0</v>
      </c>
      <c r="J1507" s="82">
        <f t="shared" si="597"/>
        <v>2.9622548171950012</v>
      </c>
      <c r="K1507" s="60">
        <f t="shared" si="598"/>
        <v>0.96147505943347544</v>
      </c>
      <c r="L1507" s="30">
        <f t="shared" si="599"/>
        <v>0.98499999999999999</v>
      </c>
      <c r="M1507" s="27">
        <f>J1507/'I Disease Parameters'!$E$12</f>
        <v>0.14811274085975007</v>
      </c>
      <c r="N1507" s="27">
        <f>K1507/'I Disease Parameters'!$E$13</f>
        <v>4.8073752971673774E-2</v>
      </c>
      <c r="O1507" s="27">
        <f>L1507/'I Disease Parameters'!$E$13</f>
        <v>4.9250000000000002E-2</v>
      </c>
      <c r="P1507" s="27">
        <f>(1-L1507)/'I Disease Parameters'!$E$13</f>
        <v>7.5000000000000067E-4</v>
      </c>
      <c r="Q1507" s="19" t="str">
        <f t="shared" si="578"/>
        <v/>
      </c>
      <c r="R1507" s="17" t="str">
        <f t="shared" si="579"/>
        <v/>
      </c>
      <c r="S1507" s="17" t="str">
        <f t="shared" si="580"/>
        <v/>
      </c>
      <c r="T1507" s="17" t="str">
        <f t="shared" si="581"/>
        <v/>
      </c>
      <c r="U1507" s="17" t="str">
        <f t="shared" si="582"/>
        <v/>
      </c>
      <c r="V1507" s="17" t="str">
        <f t="shared" si="583"/>
        <v/>
      </c>
      <c r="W1507" s="17" t="str">
        <f t="shared" si="584"/>
        <v/>
      </c>
      <c r="X1507" s="18" t="str">
        <f t="shared" si="575"/>
        <v/>
      </c>
      <c r="Y1507" s="17" t="str">
        <f t="shared" si="585"/>
        <v/>
      </c>
      <c r="Z1507" s="17" t="str">
        <f t="shared" si="586"/>
        <v/>
      </c>
      <c r="AA1507" s="17" t="str">
        <f t="shared" si="587"/>
        <v/>
      </c>
      <c r="AB1507" s="17" t="str">
        <f t="shared" si="588"/>
        <v/>
      </c>
      <c r="AC1507" s="17" t="str">
        <f t="shared" si="589"/>
        <v/>
      </c>
      <c r="AD1507" s="18" t="str">
        <f t="shared" si="590"/>
        <v/>
      </c>
      <c r="AE1507" s="19" t="str">
        <f>IF($B1507&gt;$C$1,"",p_2*$Q1506*($S1506/$W1506)+p_3*$Q1506*($T1506/$W1506))</f>
        <v/>
      </c>
      <c r="AF1507" s="17" t="str">
        <f>IF($B1507&gt;$C$1,"",p_4*$R1506)</f>
        <v/>
      </c>
      <c r="AG1507" s="17" t="str">
        <f>IF($B1507&gt;$C$1,"",p_5*$R1506)</f>
        <v/>
      </c>
      <c r="AH1507" s="18" t="str">
        <f t="shared" si="591"/>
        <v/>
      </c>
      <c r="AI1507" s="72"/>
      <c r="AJ1507" s="73"/>
      <c r="AK1507" s="73"/>
      <c r="AL1507" s="72"/>
      <c r="AM1507" s="73"/>
      <c r="AN1507" s="73">
        <f t="shared" si="592"/>
        <v>518</v>
      </c>
      <c r="AO1507" s="19" t="str">
        <f t="shared" ca="1" si="593"/>
        <v>-</v>
      </c>
      <c r="AP1507" s="17" t="str">
        <f t="shared" ca="1" si="594"/>
        <v>-</v>
      </c>
      <c r="AQ1507" s="17" t="str">
        <f t="shared" ca="1" si="595"/>
        <v>-</v>
      </c>
      <c r="AR1507" s="66" t="str">
        <f t="shared" ca="1" si="596"/>
        <v>-</v>
      </c>
    </row>
    <row r="1508" spans="1:44" s="1" customFormat="1" ht="12" x14ac:dyDescent="0.35">
      <c r="A1508" s="84"/>
      <c r="B1508" s="40" t="str">
        <f t="shared" si="576"/>
        <v/>
      </c>
      <c r="C1508" s="41" t="str">
        <f t="shared" si="577"/>
        <v/>
      </c>
      <c r="D1508" s="28">
        <f>'I Disease Parameters'!$E$6/(1000*365)</f>
        <v>2.4383561643835616E-5</v>
      </c>
      <c r="E1508" s="28">
        <f>'I Disease Parameters'!$E$7/(1000*365)</f>
        <v>1.3698630136986302E-5</v>
      </c>
      <c r="F1508" s="27">
        <f>(1-'I Disease Parameters'!$E$8)/'I Disease Parameters'!$E$10</f>
        <v>0.16200000000000001</v>
      </c>
      <c r="G1508" s="27">
        <f>'I Disease Parameters'!$E$8/'I Disease Parameters'!$E$11</f>
        <v>3.7999999999999999E-2</v>
      </c>
      <c r="H1508" s="27">
        <f>1/'I Disease Parameters'!$E$12</f>
        <v>0.05</v>
      </c>
      <c r="I1508" s="27">
        <f>'I Disease Parameters'!$E$9/'I Disease Parameters'!$E$14</f>
        <v>0</v>
      </c>
      <c r="J1508" s="82">
        <f t="shared" si="597"/>
        <v>2.9622548171950012</v>
      </c>
      <c r="K1508" s="60">
        <f t="shared" si="598"/>
        <v>0.96147505943347544</v>
      </c>
      <c r="L1508" s="30">
        <f t="shared" si="599"/>
        <v>0.98499999999999999</v>
      </c>
      <c r="M1508" s="27">
        <f>J1508/'I Disease Parameters'!$E$12</f>
        <v>0.14811274085975007</v>
      </c>
      <c r="N1508" s="27">
        <f>K1508/'I Disease Parameters'!$E$13</f>
        <v>4.8073752971673774E-2</v>
      </c>
      <c r="O1508" s="27">
        <f>L1508/'I Disease Parameters'!$E$13</f>
        <v>4.9250000000000002E-2</v>
      </c>
      <c r="P1508" s="27">
        <f>(1-L1508)/'I Disease Parameters'!$E$13</f>
        <v>7.5000000000000067E-4</v>
      </c>
      <c r="Q1508" s="19" t="str">
        <f t="shared" si="578"/>
        <v/>
      </c>
      <c r="R1508" s="17" t="str">
        <f t="shared" si="579"/>
        <v/>
      </c>
      <c r="S1508" s="17" t="str">
        <f t="shared" si="580"/>
        <v/>
      </c>
      <c r="T1508" s="17" t="str">
        <f t="shared" si="581"/>
        <v/>
      </c>
      <c r="U1508" s="17" t="str">
        <f t="shared" si="582"/>
        <v/>
      </c>
      <c r="V1508" s="17" t="str">
        <f t="shared" si="583"/>
        <v/>
      </c>
      <c r="W1508" s="17" t="str">
        <f t="shared" si="584"/>
        <v/>
      </c>
      <c r="X1508" s="18" t="str">
        <f t="shared" si="575"/>
        <v/>
      </c>
      <c r="Y1508" s="17" t="str">
        <f t="shared" si="585"/>
        <v/>
      </c>
      <c r="Z1508" s="17" t="str">
        <f t="shared" si="586"/>
        <v/>
      </c>
      <c r="AA1508" s="17" t="str">
        <f t="shared" si="587"/>
        <v/>
      </c>
      <c r="AB1508" s="17" t="str">
        <f t="shared" si="588"/>
        <v/>
      </c>
      <c r="AC1508" s="17" t="str">
        <f t="shared" si="589"/>
        <v/>
      </c>
      <c r="AD1508" s="18" t="str">
        <f t="shared" si="590"/>
        <v/>
      </c>
      <c r="AE1508" s="19" t="str">
        <f>IF($B1508&gt;$C$1,"",p_2*$Q1507*($S1507/$W1507)+p_3*$Q1507*($T1507/$W1507))</f>
        <v/>
      </c>
      <c r="AF1508" s="17" t="str">
        <f>IF($B1508&gt;$C$1,"",p_4*$R1507)</f>
        <v/>
      </c>
      <c r="AG1508" s="17" t="str">
        <f>IF($B1508&gt;$C$1,"",p_5*$R1507)</f>
        <v/>
      </c>
      <c r="AH1508" s="18" t="str">
        <f t="shared" si="591"/>
        <v/>
      </c>
      <c r="AI1508" s="72"/>
      <c r="AJ1508" s="73"/>
      <c r="AK1508" s="73"/>
      <c r="AL1508" s="72"/>
      <c r="AM1508" s="73"/>
      <c r="AN1508" s="73">
        <f t="shared" si="592"/>
        <v>518</v>
      </c>
      <c r="AO1508" s="19" t="str">
        <f t="shared" ca="1" si="593"/>
        <v>-</v>
      </c>
      <c r="AP1508" s="17" t="str">
        <f t="shared" ca="1" si="594"/>
        <v>-</v>
      </c>
      <c r="AQ1508" s="17" t="str">
        <f t="shared" ca="1" si="595"/>
        <v>-</v>
      </c>
      <c r="AR1508" s="66" t="str">
        <f t="shared" ca="1" si="596"/>
        <v>-</v>
      </c>
    </row>
    <row r="1509" spans="1:44" s="1" customFormat="1" ht="12" x14ac:dyDescent="0.35">
      <c r="A1509" s="84"/>
      <c r="B1509" s="40" t="str">
        <f t="shared" si="576"/>
        <v/>
      </c>
      <c r="C1509" s="41" t="str">
        <f t="shared" si="577"/>
        <v/>
      </c>
      <c r="D1509" s="28">
        <f>'I Disease Parameters'!$E$6/(1000*365)</f>
        <v>2.4383561643835616E-5</v>
      </c>
      <c r="E1509" s="28">
        <f>'I Disease Parameters'!$E$7/(1000*365)</f>
        <v>1.3698630136986302E-5</v>
      </c>
      <c r="F1509" s="27">
        <f>(1-'I Disease Parameters'!$E$8)/'I Disease Parameters'!$E$10</f>
        <v>0.16200000000000001</v>
      </c>
      <c r="G1509" s="27">
        <f>'I Disease Parameters'!$E$8/'I Disease Parameters'!$E$11</f>
        <v>3.7999999999999999E-2</v>
      </c>
      <c r="H1509" s="27">
        <f>1/'I Disease Parameters'!$E$12</f>
        <v>0.05</v>
      </c>
      <c r="I1509" s="27">
        <f>'I Disease Parameters'!$E$9/'I Disease Parameters'!$E$14</f>
        <v>0</v>
      </c>
      <c r="J1509" s="82">
        <f t="shared" si="597"/>
        <v>2.9622548171950012</v>
      </c>
      <c r="K1509" s="60">
        <f t="shared" si="598"/>
        <v>0.96147505943347544</v>
      </c>
      <c r="L1509" s="30">
        <f t="shared" si="599"/>
        <v>0.98499999999999999</v>
      </c>
      <c r="M1509" s="27">
        <f>J1509/'I Disease Parameters'!$E$12</f>
        <v>0.14811274085975007</v>
      </c>
      <c r="N1509" s="27">
        <f>K1509/'I Disease Parameters'!$E$13</f>
        <v>4.8073752971673774E-2</v>
      </c>
      <c r="O1509" s="27">
        <f>L1509/'I Disease Parameters'!$E$13</f>
        <v>4.9250000000000002E-2</v>
      </c>
      <c r="P1509" s="27">
        <f>(1-L1509)/'I Disease Parameters'!$E$13</f>
        <v>7.5000000000000067E-4</v>
      </c>
      <c r="Q1509" s="19" t="str">
        <f t="shared" si="578"/>
        <v/>
      </c>
      <c r="R1509" s="17" t="str">
        <f t="shared" si="579"/>
        <v/>
      </c>
      <c r="S1509" s="17" t="str">
        <f t="shared" si="580"/>
        <v/>
      </c>
      <c r="T1509" s="17" t="str">
        <f t="shared" si="581"/>
        <v/>
      </c>
      <c r="U1509" s="17" t="str">
        <f t="shared" si="582"/>
        <v/>
      </c>
      <c r="V1509" s="17" t="str">
        <f t="shared" si="583"/>
        <v/>
      </c>
      <c r="W1509" s="17" t="str">
        <f t="shared" si="584"/>
        <v/>
      </c>
      <c r="X1509" s="18" t="str">
        <f t="shared" si="575"/>
        <v/>
      </c>
      <c r="Y1509" s="17" t="str">
        <f t="shared" si="585"/>
        <v/>
      </c>
      <c r="Z1509" s="17" t="str">
        <f t="shared" si="586"/>
        <v/>
      </c>
      <c r="AA1509" s="17" t="str">
        <f t="shared" si="587"/>
        <v/>
      </c>
      <c r="AB1509" s="17" t="str">
        <f t="shared" si="588"/>
        <v/>
      </c>
      <c r="AC1509" s="17" t="str">
        <f t="shared" si="589"/>
        <v/>
      </c>
      <c r="AD1509" s="18" t="str">
        <f t="shared" si="590"/>
        <v/>
      </c>
      <c r="AE1509" s="19" t="str">
        <f>IF($B1509&gt;$C$1,"",p_2*$Q1508*($S1508/$W1508)+p_3*$Q1508*($T1508/$W1508))</f>
        <v/>
      </c>
      <c r="AF1509" s="17" t="str">
        <f>IF($B1509&gt;$C$1,"",p_4*$R1508)</f>
        <v/>
      </c>
      <c r="AG1509" s="17" t="str">
        <f>IF($B1509&gt;$C$1,"",p_5*$R1508)</f>
        <v/>
      </c>
      <c r="AH1509" s="18" t="str">
        <f t="shared" si="591"/>
        <v/>
      </c>
      <c r="AI1509" s="72"/>
      <c r="AJ1509" s="73"/>
      <c r="AK1509" s="73"/>
      <c r="AL1509" s="72"/>
      <c r="AM1509" s="73"/>
      <c r="AN1509" s="73">
        <f t="shared" si="592"/>
        <v>518</v>
      </c>
      <c r="AO1509" s="19" t="str">
        <f t="shared" ca="1" si="593"/>
        <v>-</v>
      </c>
      <c r="AP1509" s="17" t="str">
        <f t="shared" ca="1" si="594"/>
        <v>-</v>
      </c>
      <c r="AQ1509" s="17" t="str">
        <f t="shared" ca="1" si="595"/>
        <v>-</v>
      </c>
      <c r="AR1509" s="66" t="str">
        <f t="shared" ca="1" si="596"/>
        <v>-</v>
      </c>
    </row>
    <row r="1510" spans="1:44" s="1" customFormat="1" ht="12" x14ac:dyDescent="0.35">
      <c r="A1510" s="84"/>
      <c r="B1510" s="40" t="str">
        <f t="shared" si="576"/>
        <v/>
      </c>
      <c r="C1510" s="41" t="str">
        <f t="shared" si="577"/>
        <v/>
      </c>
      <c r="D1510" s="28">
        <f>'I Disease Parameters'!$E$6/(1000*365)</f>
        <v>2.4383561643835616E-5</v>
      </c>
      <c r="E1510" s="28">
        <f>'I Disease Parameters'!$E$7/(1000*365)</f>
        <v>1.3698630136986302E-5</v>
      </c>
      <c r="F1510" s="27">
        <f>(1-'I Disease Parameters'!$E$8)/'I Disease Parameters'!$E$10</f>
        <v>0.16200000000000001</v>
      </c>
      <c r="G1510" s="27">
        <f>'I Disease Parameters'!$E$8/'I Disease Parameters'!$E$11</f>
        <v>3.7999999999999999E-2</v>
      </c>
      <c r="H1510" s="27">
        <f>1/'I Disease Parameters'!$E$12</f>
        <v>0.05</v>
      </c>
      <c r="I1510" s="27">
        <f>'I Disease Parameters'!$E$9/'I Disease Parameters'!$E$14</f>
        <v>0</v>
      </c>
      <c r="J1510" s="82">
        <f t="shared" si="597"/>
        <v>2.9622548171950012</v>
      </c>
      <c r="K1510" s="60">
        <f t="shared" si="598"/>
        <v>0.96147505943347544</v>
      </c>
      <c r="L1510" s="30">
        <f t="shared" si="599"/>
        <v>0.98499999999999999</v>
      </c>
      <c r="M1510" s="27">
        <f>J1510/'I Disease Parameters'!$E$12</f>
        <v>0.14811274085975007</v>
      </c>
      <c r="N1510" s="27">
        <f>K1510/'I Disease Parameters'!$E$13</f>
        <v>4.8073752971673774E-2</v>
      </c>
      <c r="O1510" s="27">
        <f>L1510/'I Disease Parameters'!$E$13</f>
        <v>4.9250000000000002E-2</v>
      </c>
      <c r="P1510" s="27">
        <f>(1-L1510)/'I Disease Parameters'!$E$13</f>
        <v>7.5000000000000067E-4</v>
      </c>
      <c r="Q1510" s="19" t="str">
        <f t="shared" si="578"/>
        <v/>
      </c>
      <c r="R1510" s="17" t="str">
        <f t="shared" si="579"/>
        <v/>
      </c>
      <c r="S1510" s="17" t="str">
        <f t="shared" si="580"/>
        <v/>
      </c>
      <c r="T1510" s="17" t="str">
        <f t="shared" si="581"/>
        <v/>
      </c>
      <c r="U1510" s="17" t="str">
        <f t="shared" si="582"/>
        <v/>
      </c>
      <c r="V1510" s="17" t="str">
        <f t="shared" si="583"/>
        <v/>
      </c>
      <c r="W1510" s="17" t="str">
        <f t="shared" si="584"/>
        <v/>
      </c>
      <c r="X1510" s="18" t="str">
        <f t="shared" si="575"/>
        <v/>
      </c>
      <c r="Y1510" s="17" t="str">
        <f t="shared" si="585"/>
        <v/>
      </c>
      <c r="Z1510" s="17" t="str">
        <f t="shared" si="586"/>
        <v/>
      </c>
      <c r="AA1510" s="17" t="str">
        <f t="shared" si="587"/>
        <v/>
      </c>
      <c r="AB1510" s="17" t="str">
        <f t="shared" si="588"/>
        <v/>
      </c>
      <c r="AC1510" s="17" t="str">
        <f t="shared" si="589"/>
        <v/>
      </c>
      <c r="AD1510" s="18" t="str">
        <f t="shared" si="590"/>
        <v/>
      </c>
      <c r="AE1510" s="19" t="str">
        <f>IF($B1510&gt;$C$1,"",p_2*$Q1509*($S1509/$W1509)+p_3*$Q1509*($T1509/$W1509))</f>
        <v/>
      </c>
      <c r="AF1510" s="17" t="str">
        <f>IF($B1510&gt;$C$1,"",p_4*$R1509)</f>
        <v/>
      </c>
      <c r="AG1510" s="17" t="str">
        <f>IF($B1510&gt;$C$1,"",p_5*$R1509)</f>
        <v/>
      </c>
      <c r="AH1510" s="18" t="str">
        <f t="shared" si="591"/>
        <v/>
      </c>
      <c r="AI1510" s="72"/>
      <c r="AJ1510" s="73"/>
      <c r="AK1510" s="73"/>
      <c r="AL1510" s="72"/>
      <c r="AM1510" s="73"/>
      <c r="AN1510" s="73">
        <f t="shared" si="592"/>
        <v>518</v>
      </c>
      <c r="AO1510" s="19" t="str">
        <f t="shared" ca="1" si="593"/>
        <v>-</v>
      </c>
      <c r="AP1510" s="17" t="str">
        <f t="shared" ca="1" si="594"/>
        <v>-</v>
      </c>
      <c r="AQ1510" s="17" t="str">
        <f t="shared" ca="1" si="595"/>
        <v>-</v>
      </c>
      <c r="AR1510" s="66" t="str">
        <f t="shared" ca="1" si="596"/>
        <v>-</v>
      </c>
    </row>
    <row r="1511" spans="1:44" s="1" customFormat="1" ht="12" x14ac:dyDescent="0.35">
      <c r="A1511" s="84"/>
      <c r="B1511" s="40" t="str">
        <f t="shared" si="576"/>
        <v/>
      </c>
      <c r="C1511" s="41" t="str">
        <f t="shared" si="577"/>
        <v/>
      </c>
      <c r="D1511" s="28">
        <f>'I Disease Parameters'!$E$6/(1000*365)</f>
        <v>2.4383561643835616E-5</v>
      </c>
      <c r="E1511" s="28">
        <f>'I Disease Parameters'!$E$7/(1000*365)</f>
        <v>1.3698630136986302E-5</v>
      </c>
      <c r="F1511" s="27">
        <f>(1-'I Disease Parameters'!$E$8)/'I Disease Parameters'!$E$10</f>
        <v>0.16200000000000001</v>
      </c>
      <c r="G1511" s="27">
        <f>'I Disease Parameters'!$E$8/'I Disease Parameters'!$E$11</f>
        <v>3.7999999999999999E-2</v>
      </c>
      <c r="H1511" s="27">
        <f>1/'I Disease Parameters'!$E$12</f>
        <v>0.05</v>
      </c>
      <c r="I1511" s="27">
        <f>'I Disease Parameters'!$E$9/'I Disease Parameters'!$E$14</f>
        <v>0</v>
      </c>
      <c r="J1511" s="82">
        <f t="shared" si="597"/>
        <v>2.9622548171950012</v>
      </c>
      <c r="K1511" s="60">
        <f t="shared" si="598"/>
        <v>0.96147505943347544</v>
      </c>
      <c r="L1511" s="30">
        <f t="shared" si="599"/>
        <v>0.98499999999999999</v>
      </c>
      <c r="M1511" s="27">
        <f>J1511/'I Disease Parameters'!$E$12</f>
        <v>0.14811274085975007</v>
      </c>
      <c r="N1511" s="27">
        <f>K1511/'I Disease Parameters'!$E$13</f>
        <v>4.8073752971673774E-2</v>
      </c>
      <c r="O1511" s="27">
        <f>L1511/'I Disease Parameters'!$E$13</f>
        <v>4.9250000000000002E-2</v>
      </c>
      <c r="P1511" s="27">
        <f>(1-L1511)/'I Disease Parameters'!$E$13</f>
        <v>7.5000000000000067E-4</v>
      </c>
      <c r="Q1511" s="19" t="str">
        <f t="shared" si="578"/>
        <v/>
      </c>
      <c r="R1511" s="17" t="str">
        <f t="shared" si="579"/>
        <v/>
      </c>
      <c r="S1511" s="17" t="str">
        <f t="shared" si="580"/>
        <v/>
      </c>
      <c r="T1511" s="17" t="str">
        <f t="shared" si="581"/>
        <v/>
      </c>
      <c r="U1511" s="17" t="str">
        <f t="shared" si="582"/>
        <v/>
      </c>
      <c r="V1511" s="17" t="str">
        <f t="shared" si="583"/>
        <v/>
      </c>
      <c r="W1511" s="17" t="str">
        <f t="shared" si="584"/>
        <v/>
      </c>
      <c r="X1511" s="18" t="str">
        <f t="shared" si="575"/>
        <v/>
      </c>
      <c r="Y1511" s="17" t="str">
        <f t="shared" si="585"/>
        <v/>
      </c>
      <c r="Z1511" s="17" t="str">
        <f t="shared" si="586"/>
        <v/>
      </c>
      <c r="AA1511" s="17" t="str">
        <f t="shared" si="587"/>
        <v/>
      </c>
      <c r="AB1511" s="17" t="str">
        <f t="shared" si="588"/>
        <v/>
      </c>
      <c r="AC1511" s="17" t="str">
        <f t="shared" si="589"/>
        <v/>
      </c>
      <c r="AD1511" s="18" t="str">
        <f t="shared" si="590"/>
        <v/>
      </c>
      <c r="AE1511" s="19" t="str">
        <f>IF($B1511&gt;$C$1,"",p_2*$Q1510*($S1510/$W1510)+p_3*$Q1510*($T1510/$W1510))</f>
        <v/>
      </c>
      <c r="AF1511" s="17" t="str">
        <f>IF($B1511&gt;$C$1,"",p_4*$R1510)</f>
        <v/>
      </c>
      <c r="AG1511" s="17" t="str">
        <f>IF($B1511&gt;$C$1,"",p_5*$R1510)</f>
        <v/>
      </c>
      <c r="AH1511" s="18" t="str">
        <f t="shared" si="591"/>
        <v/>
      </c>
      <c r="AI1511" s="72"/>
      <c r="AJ1511" s="73"/>
      <c r="AK1511" s="73"/>
      <c r="AL1511" s="72"/>
      <c r="AM1511" s="73"/>
      <c r="AN1511" s="73">
        <f t="shared" si="592"/>
        <v>518</v>
      </c>
      <c r="AO1511" s="19" t="str">
        <f t="shared" ca="1" si="593"/>
        <v>-</v>
      </c>
      <c r="AP1511" s="17" t="str">
        <f t="shared" ca="1" si="594"/>
        <v>-</v>
      </c>
      <c r="AQ1511" s="17" t="str">
        <f t="shared" ca="1" si="595"/>
        <v>-</v>
      </c>
      <c r="AR1511" s="66" t="str">
        <f t="shared" ca="1" si="596"/>
        <v>-</v>
      </c>
    </row>
    <row r="1512" spans="1:44" s="1" customFormat="1" ht="12" x14ac:dyDescent="0.35">
      <c r="A1512" s="84"/>
      <c r="B1512" s="40" t="str">
        <f t="shared" si="576"/>
        <v/>
      </c>
      <c r="C1512" s="41" t="str">
        <f t="shared" si="577"/>
        <v/>
      </c>
      <c r="D1512" s="28">
        <f>'I Disease Parameters'!$E$6/(1000*365)</f>
        <v>2.4383561643835616E-5</v>
      </c>
      <c r="E1512" s="28">
        <f>'I Disease Parameters'!$E$7/(1000*365)</f>
        <v>1.3698630136986302E-5</v>
      </c>
      <c r="F1512" s="27">
        <f>(1-'I Disease Parameters'!$E$8)/'I Disease Parameters'!$E$10</f>
        <v>0.16200000000000001</v>
      </c>
      <c r="G1512" s="27">
        <f>'I Disease Parameters'!$E$8/'I Disease Parameters'!$E$11</f>
        <v>3.7999999999999999E-2</v>
      </c>
      <c r="H1512" s="27">
        <f>1/'I Disease Parameters'!$E$12</f>
        <v>0.05</v>
      </c>
      <c r="I1512" s="27">
        <f>'I Disease Parameters'!$E$9/'I Disease Parameters'!$E$14</f>
        <v>0</v>
      </c>
      <c r="J1512" s="82">
        <f t="shared" si="597"/>
        <v>2.9622548171950012</v>
      </c>
      <c r="K1512" s="60">
        <f t="shared" si="598"/>
        <v>0.96147505943347544</v>
      </c>
      <c r="L1512" s="30">
        <f t="shared" si="599"/>
        <v>0.98499999999999999</v>
      </c>
      <c r="M1512" s="27">
        <f>J1512/'I Disease Parameters'!$E$12</f>
        <v>0.14811274085975007</v>
      </c>
      <c r="N1512" s="27">
        <f>K1512/'I Disease Parameters'!$E$13</f>
        <v>4.8073752971673774E-2</v>
      </c>
      <c r="O1512" s="27">
        <f>L1512/'I Disease Parameters'!$E$13</f>
        <v>4.9250000000000002E-2</v>
      </c>
      <c r="P1512" s="27">
        <f>(1-L1512)/'I Disease Parameters'!$E$13</f>
        <v>7.5000000000000067E-4</v>
      </c>
      <c r="Q1512" s="19" t="str">
        <f t="shared" si="578"/>
        <v/>
      </c>
      <c r="R1512" s="17" t="str">
        <f t="shared" si="579"/>
        <v/>
      </c>
      <c r="S1512" s="17" t="str">
        <f t="shared" si="580"/>
        <v/>
      </c>
      <c r="T1512" s="17" t="str">
        <f t="shared" si="581"/>
        <v/>
      </c>
      <c r="U1512" s="17" t="str">
        <f t="shared" si="582"/>
        <v/>
      </c>
      <c r="V1512" s="17" t="str">
        <f t="shared" si="583"/>
        <v/>
      </c>
      <c r="W1512" s="17" t="str">
        <f t="shared" si="584"/>
        <v/>
      </c>
      <c r="X1512" s="18" t="str">
        <f t="shared" si="575"/>
        <v/>
      </c>
      <c r="Y1512" s="17" t="str">
        <f t="shared" si="585"/>
        <v/>
      </c>
      <c r="Z1512" s="17" t="str">
        <f t="shared" si="586"/>
        <v/>
      </c>
      <c r="AA1512" s="17" t="str">
        <f t="shared" si="587"/>
        <v/>
      </c>
      <c r="AB1512" s="17" t="str">
        <f t="shared" si="588"/>
        <v/>
      </c>
      <c r="AC1512" s="17" t="str">
        <f t="shared" si="589"/>
        <v/>
      </c>
      <c r="AD1512" s="18" t="str">
        <f t="shared" si="590"/>
        <v/>
      </c>
      <c r="AE1512" s="19" t="str">
        <f>IF($B1512&gt;$C$1,"",p_2*$Q1511*($S1511/$W1511)+p_3*$Q1511*($T1511/$W1511))</f>
        <v/>
      </c>
      <c r="AF1512" s="17" t="str">
        <f>IF($B1512&gt;$C$1,"",p_4*$R1511)</f>
        <v/>
      </c>
      <c r="AG1512" s="17" t="str">
        <f>IF($B1512&gt;$C$1,"",p_5*$R1511)</f>
        <v/>
      </c>
      <c r="AH1512" s="18" t="str">
        <f t="shared" si="591"/>
        <v/>
      </c>
      <c r="AI1512" s="72"/>
      <c r="AJ1512" s="73"/>
      <c r="AK1512" s="73"/>
      <c r="AL1512" s="72"/>
      <c r="AM1512" s="73"/>
      <c r="AN1512" s="73">
        <f t="shared" si="592"/>
        <v>518</v>
      </c>
      <c r="AO1512" s="19" t="str">
        <f t="shared" ca="1" si="593"/>
        <v>-</v>
      </c>
      <c r="AP1512" s="17" t="str">
        <f t="shared" ca="1" si="594"/>
        <v>-</v>
      </c>
      <c r="AQ1512" s="17" t="str">
        <f t="shared" ca="1" si="595"/>
        <v>-</v>
      </c>
      <c r="AR1512" s="66" t="str">
        <f t="shared" ca="1" si="596"/>
        <v>-</v>
      </c>
    </row>
    <row r="1513" spans="1:44" s="1" customFormat="1" ht="12" x14ac:dyDescent="0.35">
      <c r="A1513" s="84"/>
      <c r="B1513" s="40" t="str">
        <f t="shared" si="576"/>
        <v/>
      </c>
      <c r="C1513" s="41" t="str">
        <f t="shared" si="577"/>
        <v/>
      </c>
      <c r="D1513" s="28">
        <f>'I Disease Parameters'!$E$6/(1000*365)</f>
        <v>2.4383561643835616E-5</v>
      </c>
      <c r="E1513" s="28">
        <f>'I Disease Parameters'!$E$7/(1000*365)</f>
        <v>1.3698630136986302E-5</v>
      </c>
      <c r="F1513" s="27">
        <f>(1-'I Disease Parameters'!$E$8)/'I Disease Parameters'!$E$10</f>
        <v>0.16200000000000001</v>
      </c>
      <c r="G1513" s="27">
        <f>'I Disease Parameters'!$E$8/'I Disease Parameters'!$E$11</f>
        <v>3.7999999999999999E-2</v>
      </c>
      <c r="H1513" s="27">
        <f>1/'I Disease Parameters'!$E$12</f>
        <v>0.05</v>
      </c>
      <c r="I1513" s="27">
        <f>'I Disease Parameters'!$E$9/'I Disease Parameters'!$E$14</f>
        <v>0</v>
      </c>
      <c r="J1513" s="82">
        <f t="shared" si="597"/>
        <v>2.9622548171950012</v>
      </c>
      <c r="K1513" s="60">
        <f t="shared" si="598"/>
        <v>0.96147505943347544</v>
      </c>
      <c r="L1513" s="30">
        <f t="shared" si="599"/>
        <v>0.98499999999999999</v>
      </c>
      <c r="M1513" s="27">
        <f>J1513/'I Disease Parameters'!$E$12</f>
        <v>0.14811274085975007</v>
      </c>
      <c r="N1513" s="27">
        <f>K1513/'I Disease Parameters'!$E$13</f>
        <v>4.8073752971673774E-2</v>
      </c>
      <c r="O1513" s="27">
        <f>L1513/'I Disease Parameters'!$E$13</f>
        <v>4.9250000000000002E-2</v>
      </c>
      <c r="P1513" s="27">
        <f>(1-L1513)/'I Disease Parameters'!$E$13</f>
        <v>7.5000000000000067E-4</v>
      </c>
      <c r="Q1513" s="19" t="str">
        <f t="shared" si="578"/>
        <v/>
      </c>
      <c r="R1513" s="17" t="str">
        <f t="shared" si="579"/>
        <v/>
      </c>
      <c r="S1513" s="17" t="str">
        <f t="shared" si="580"/>
        <v/>
      </c>
      <c r="T1513" s="17" t="str">
        <f t="shared" si="581"/>
        <v/>
      </c>
      <c r="U1513" s="17" t="str">
        <f t="shared" si="582"/>
        <v/>
      </c>
      <c r="V1513" s="17" t="str">
        <f t="shared" si="583"/>
        <v/>
      </c>
      <c r="W1513" s="17" t="str">
        <f t="shared" si="584"/>
        <v/>
      </c>
      <c r="X1513" s="18" t="str">
        <f t="shared" si="575"/>
        <v/>
      </c>
      <c r="Y1513" s="17" t="str">
        <f t="shared" si="585"/>
        <v/>
      </c>
      <c r="Z1513" s="17" t="str">
        <f t="shared" si="586"/>
        <v/>
      </c>
      <c r="AA1513" s="17" t="str">
        <f t="shared" si="587"/>
        <v/>
      </c>
      <c r="AB1513" s="17" t="str">
        <f t="shared" si="588"/>
        <v/>
      </c>
      <c r="AC1513" s="17" t="str">
        <f t="shared" si="589"/>
        <v/>
      </c>
      <c r="AD1513" s="18" t="str">
        <f t="shared" si="590"/>
        <v/>
      </c>
      <c r="AE1513" s="19" t="str">
        <f>IF($B1513&gt;$C$1,"",p_2*$Q1512*($S1512/$W1512)+p_3*$Q1512*($T1512/$W1512))</f>
        <v/>
      </c>
      <c r="AF1513" s="17" t="str">
        <f>IF($B1513&gt;$C$1,"",p_4*$R1512)</f>
        <v/>
      </c>
      <c r="AG1513" s="17" t="str">
        <f>IF($B1513&gt;$C$1,"",p_5*$R1512)</f>
        <v/>
      </c>
      <c r="AH1513" s="18" t="str">
        <f t="shared" si="591"/>
        <v/>
      </c>
      <c r="AI1513" s="72"/>
      <c r="AJ1513" s="73"/>
      <c r="AK1513" s="73"/>
      <c r="AL1513" s="72"/>
      <c r="AM1513" s="73"/>
      <c r="AN1513" s="73">
        <f t="shared" si="592"/>
        <v>518</v>
      </c>
      <c r="AO1513" s="19" t="str">
        <f t="shared" ca="1" si="593"/>
        <v>-</v>
      </c>
      <c r="AP1513" s="17" t="str">
        <f t="shared" ca="1" si="594"/>
        <v>-</v>
      </c>
      <c r="AQ1513" s="17" t="str">
        <f t="shared" ca="1" si="595"/>
        <v>-</v>
      </c>
      <c r="AR1513" s="66" t="str">
        <f t="shared" ca="1" si="596"/>
        <v>-</v>
      </c>
    </row>
    <row r="1514" spans="1:44" s="1" customFormat="1" ht="12" x14ac:dyDescent="0.35">
      <c r="A1514" s="84"/>
      <c r="B1514" s="40" t="str">
        <f t="shared" si="576"/>
        <v/>
      </c>
      <c r="C1514" s="41" t="str">
        <f t="shared" si="577"/>
        <v/>
      </c>
      <c r="D1514" s="28">
        <f>'I Disease Parameters'!$E$6/(1000*365)</f>
        <v>2.4383561643835616E-5</v>
      </c>
      <c r="E1514" s="28">
        <f>'I Disease Parameters'!$E$7/(1000*365)</f>
        <v>1.3698630136986302E-5</v>
      </c>
      <c r="F1514" s="27">
        <f>(1-'I Disease Parameters'!$E$8)/'I Disease Parameters'!$E$10</f>
        <v>0.16200000000000001</v>
      </c>
      <c r="G1514" s="27">
        <f>'I Disease Parameters'!$E$8/'I Disease Parameters'!$E$11</f>
        <v>3.7999999999999999E-2</v>
      </c>
      <c r="H1514" s="27">
        <f>1/'I Disease Parameters'!$E$12</f>
        <v>0.05</v>
      </c>
      <c r="I1514" s="27">
        <f>'I Disease Parameters'!$E$9/'I Disease Parameters'!$E$14</f>
        <v>0</v>
      </c>
      <c r="J1514" s="82">
        <f t="shared" si="597"/>
        <v>2.9622548171950012</v>
      </c>
      <c r="K1514" s="60">
        <f t="shared" si="598"/>
        <v>0.96147505943347544</v>
      </c>
      <c r="L1514" s="30">
        <f t="shared" si="599"/>
        <v>0.98499999999999999</v>
      </c>
      <c r="M1514" s="27">
        <f>J1514/'I Disease Parameters'!$E$12</f>
        <v>0.14811274085975007</v>
      </c>
      <c r="N1514" s="27">
        <f>K1514/'I Disease Parameters'!$E$13</f>
        <v>4.8073752971673774E-2</v>
      </c>
      <c r="O1514" s="27">
        <f>L1514/'I Disease Parameters'!$E$13</f>
        <v>4.9250000000000002E-2</v>
      </c>
      <c r="P1514" s="27">
        <f>(1-L1514)/'I Disease Parameters'!$E$13</f>
        <v>7.5000000000000067E-4</v>
      </c>
      <c r="Q1514" s="19" t="str">
        <f t="shared" si="578"/>
        <v/>
      </c>
      <c r="R1514" s="17" t="str">
        <f t="shared" si="579"/>
        <v/>
      </c>
      <c r="S1514" s="17" t="str">
        <f t="shared" si="580"/>
        <v/>
      </c>
      <c r="T1514" s="17" t="str">
        <f t="shared" si="581"/>
        <v/>
      </c>
      <c r="U1514" s="17" t="str">
        <f t="shared" si="582"/>
        <v/>
      </c>
      <c r="V1514" s="17" t="str">
        <f t="shared" si="583"/>
        <v/>
      </c>
      <c r="W1514" s="17" t="str">
        <f t="shared" si="584"/>
        <v/>
      </c>
      <c r="X1514" s="18" t="str">
        <f t="shared" si="575"/>
        <v/>
      </c>
      <c r="Y1514" s="17" t="str">
        <f t="shared" si="585"/>
        <v/>
      </c>
      <c r="Z1514" s="17" t="str">
        <f t="shared" si="586"/>
        <v/>
      </c>
      <c r="AA1514" s="17" t="str">
        <f t="shared" si="587"/>
        <v/>
      </c>
      <c r="AB1514" s="17" t="str">
        <f t="shared" si="588"/>
        <v/>
      </c>
      <c r="AC1514" s="17" t="str">
        <f t="shared" si="589"/>
        <v/>
      </c>
      <c r="AD1514" s="18" t="str">
        <f t="shared" si="590"/>
        <v/>
      </c>
      <c r="AE1514" s="19" t="str">
        <f>IF($B1514&gt;$C$1,"",p_2*$Q1513*($S1513/$W1513)+p_3*$Q1513*($T1513/$W1513))</f>
        <v/>
      </c>
      <c r="AF1514" s="17" t="str">
        <f>IF($B1514&gt;$C$1,"",p_4*$R1513)</f>
        <v/>
      </c>
      <c r="AG1514" s="17" t="str">
        <f>IF($B1514&gt;$C$1,"",p_5*$R1513)</f>
        <v/>
      </c>
      <c r="AH1514" s="18" t="str">
        <f t="shared" si="591"/>
        <v/>
      </c>
      <c r="AI1514" s="72"/>
      <c r="AJ1514" s="73"/>
      <c r="AK1514" s="73"/>
      <c r="AL1514" s="72"/>
      <c r="AM1514" s="73"/>
      <c r="AN1514" s="73">
        <f t="shared" si="592"/>
        <v>518</v>
      </c>
      <c r="AO1514" s="19" t="str">
        <f t="shared" ca="1" si="593"/>
        <v>-</v>
      </c>
      <c r="AP1514" s="17" t="str">
        <f t="shared" ca="1" si="594"/>
        <v>-</v>
      </c>
      <c r="AQ1514" s="17" t="str">
        <f t="shared" ca="1" si="595"/>
        <v>-</v>
      </c>
      <c r="AR1514" s="66" t="str">
        <f t="shared" ca="1" si="596"/>
        <v>-</v>
      </c>
    </row>
    <row r="1515" spans="1:44" s="1" customFormat="1" ht="12" x14ac:dyDescent="0.35">
      <c r="A1515" s="84"/>
      <c r="B1515" s="40" t="str">
        <f t="shared" si="576"/>
        <v/>
      </c>
      <c r="C1515" s="41" t="str">
        <f t="shared" si="577"/>
        <v/>
      </c>
      <c r="D1515" s="28">
        <f>'I Disease Parameters'!$E$6/(1000*365)</f>
        <v>2.4383561643835616E-5</v>
      </c>
      <c r="E1515" s="28">
        <f>'I Disease Parameters'!$E$7/(1000*365)</f>
        <v>1.3698630136986302E-5</v>
      </c>
      <c r="F1515" s="27">
        <f>(1-'I Disease Parameters'!$E$8)/'I Disease Parameters'!$E$10</f>
        <v>0.16200000000000001</v>
      </c>
      <c r="G1515" s="27">
        <f>'I Disease Parameters'!$E$8/'I Disease Parameters'!$E$11</f>
        <v>3.7999999999999999E-2</v>
      </c>
      <c r="H1515" s="27">
        <f>1/'I Disease Parameters'!$E$12</f>
        <v>0.05</v>
      </c>
      <c r="I1515" s="27">
        <f>'I Disease Parameters'!$E$9/'I Disease Parameters'!$E$14</f>
        <v>0</v>
      </c>
      <c r="J1515" s="82">
        <f t="shared" si="597"/>
        <v>2.9622548171950012</v>
      </c>
      <c r="K1515" s="60">
        <f t="shared" si="598"/>
        <v>0.96147505943347544</v>
      </c>
      <c r="L1515" s="30">
        <f t="shared" si="599"/>
        <v>0.98499999999999999</v>
      </c>
      <c r="M1515" s="27">
        <f>J1515/'I Disease Parameters'!$E$12</f>
        <v>0.14811274085975007</v>
      </c>
      <c r="N1515" s="27">
        <f>K1515/'I Disease Parameters'!$E$13</f>
        <v>4.8073752971673774E-2</v>
      </c>
      <c r="O1515" s="27">
        <f>L1515/'I Disease Parameters'!$E$13</f>
        <v>4.9250000000000002E-2</v>
      </c>
      <c r="P1515" s="27">
        <f>(1-L1515)/'I Disease Parameters'!$E$13</f>
        <v>7.5000000000000067E-4</v>
      </c>
      <c r="Q1515" s="19" t="str">
        <f t="shared" si="578"/>
        <v/>
      </c>
      <c r="R1515" s="17" t="str">
        <f t="shared" si="579"/>
        <v/>
      </c>
      <c r="S1515" s="17" t="str">
        <f t="shared" si="580"/>
        <v/>
      </c>
      <c r="T1515" s="17" t="str">
        <f t="shared" si="581"/>
        <v/>
      </c>
      <c r="U1515" s="17" t="str">
        <f t="shared" si="582"/>
        <v/>
      </c>
      <c r="V1515" s="17" t="str">
        <f t="shared" si="583"/>
        <v/>
      </c>
      <c r="W1515" s="17" t="str">
        <f t="shared" si="584"/>
        <v/>
      </c>
      <c r="X1515" s="18" t="str">
        <f t="shared" si="575"/>
        <v/>
      </c>
      <c r="Y1515" s="17" t="str">
        <f t="shared" si="585"/>
        <v/>
      </c>
      <c r="Z1515" s="17" t="str">
        <f t="shared" si="586"/>
        <v/>
      </c>
      <c r="AA1515" s="17" t="str">
        <f t="shared" si="587"/>
        <v/>
      </c>
      <c r="AB1515" s="17" t="str">
        <f t="shared" si="588"/>
        <v/>
      </c>
      <c r="AC1515" s="17" t="str">
        <f t="shared" si="589"/>
        <v/>
      </c>
      <c r="AD1515" s="18" t="str">
        <f t="shared" si="590"/>
        <v/>
      </c>
      <c r="AE1515" s="19" t="str">
        <f>IF($B1515&gt;$C$1,"",p_2*$Q1514*($S1514/$W1514)+p_3*$Q1514*($T1514/$W1514))</f>
        <v/>
      </c>
      <c r="AF1515" s="17" t="str">
        <f>IF($B1515&gt;$C$1,"",p_4*$R1514)</f>
        <v/>
      </c>
      <c r="AG1515" s="17" t="str">
        <f>IF($B1515&gt;$C$1,"",p_5*$R1514)</f>
        <v/>
      </c>
      <c r="AH1515" s="18" t="str">
        <f t="shared" si="591"/>
        <v/>
      </c>
      <c r="AI1515" s="72"/>
      <c r="AJ1515" s="73"/>
      <c r="AK1515" s="73"/>
      <c r="AL1515" s="72"/>
      <c r="AM1515" s="73"/>
      <c r="AN1515" s="73">
        <f t="shared" si="592"/>
        <v>518</v>
      </c>
      <c r="AO1515" s="19" t="str">
        <f t="shared" ca="1" si="593"/>
        <v>-</v>
      </c>
      <c r="AP1515" s="17" t="str">
        <f t="shared" ca="1" si="594"/>
        <v>-</v>
      </c>
      <c r="AQ1515" s="17" t="str">
        <f t="shared" ca="1" si="595"/>
        <v>-</v>
      </c>
      <c r="AR1515" s="66" t="str">
        <f t="shared" ca="1" si="596"/>
        <v>-</v>
      </c>
    </row>
    <row r="1516" spans="1:44" s="1" customFormat="1" ht="12" x14ac:dyDescent="0.35">
      <c r="A1516" s="84"/>
      <c r="B1516" s="40" t="str">
        <f t="shared" si="576"/>
        <v/>
      </c>
      <c r="C1516" s="41" t="str">
        <f t="shared" si="577"/>
        <v/>
      </c>
      <c r="D1516" s="28">
        <f>'I Disease Parameters'!$E$6/(1000*365)</f>
        <v>2.4383561643835616E-5</v>
      </c>
      <c r="E1516" s="28">
        <f>'I Disease Parameters'!$E$7/(1000*365)</f>
        <v>1.3698630136986302E-5</v>
      </c>
      <c r="F1516" s="27">
        <f>(1-'I Disease Parameters'!$E$8)/'I Disease Parameters'!$E$10</f>
        <v>0.16200000000000001</v>
      </c>
      <c r="G1516" s="27">
        <f>'I Disease Parameters'!$E$8/'I Disease Parameters'!$E$11</f>
        <v>3.7999999999999999E-2</v>
      </c>
      <c r="H1516" s="27">
        <f>1/'I Disease Parameters'!$E$12</f>
        <v>0.05</v>
      </c>
      <c r="I1516" s="27">
        <f>'I Disease Parameters'!$E$9/'I Disease Parameters'!$E$14</f>
        <v>0</v>
      </c>
      <c r="J1516" s="82">
        <f t="shared" si="597"/>
        <v>2.9622548171950012</v>
      </c>
      <c r="K1516" s="60">
        <f t="shared" si="598"/>
        <v>0.96147505943347544</v>
      </c>
      <c r="L1516" s="30">
        <f t="shared" si="599"/>
        <v>0.98499999999999999</v>
      </c>
      <c r="M1516" s="27">
        <f>J1516/'I Disease Parameters'!$E$12</f>
        <v>0.14811274085975007</v>
      </c>
      <c r="N1516" s="27">
        <f>K1516/'I Disease Parameters'!$E$13</f>
        <v>4.8073752971673774E-2</v>
      </c>
      <c r="O1516" s="27">
        <f>L1516/'I Disease Parameters'!$E$13</f>
        <v>4.9250000000000002E-2</v>
      </c>
      <c r="P1516" s="27">
        <f>(1-L1516)/'I Disease Parameters'!$E$13</f>
        <v>7.5000000000000067E-4</v>
      </c>
      <c r="Q1516" s="19" t="str">
        <f t="shared" si="578"/>
        <v/>
      </c>
      <c r="R1516" s="17" t="str">
        <f t="shared" si="579"/>
        <v/>
      </c>
      <c r="S1516" s="17" t="str">
        <f t="shared" si="580"/>
        <v/>
      </c>
      <c r="T1516" s="17" t="str">
        <f t="shared" si="581"/>
        <v/>
      </c>
      <c r="U1516" s="17" t="str">
        <f t="shared" si="582"/>
        <v/>
      </c>
      <c r="V1516" s="17" t="str">
        <f t="shared" si="583"/>
        <v/>
      </c>
      <c r="W1516" s="17" t="str">
        <f t="shared" si="584"/>
        <v/>
      </c>
      <c r="X1516" s="18" t="str">
        <f t="shared" si="575"/>
        <v/>
      </c>
      <c r="Y1516" s="17" t="str">
        <f t="shared" si="585"/>
        <v/>
      </c>
      <c r="Z1516" s="17" t="str">
        <f t="shared" si="586"/>
        <v/>
      </c>
      <c r="AA1516" s="17" t="str">
        <f t="shared" si="587"/>
        <v/>
      </c>
      <c r="AB1516" s="17" t="str">
        <f t="shared" si="588"/>
        <v/>
      </c>
      <c r="AC1516" s="17" t="str">
        <f t="shared" si="589"/>
        <v/>
      </c>
      <c r="AD1516" s="18" t="str">
        <f t="shared" si="590"/>
        <v/>
      </c>
      <c r="AE1516" s="19" t="str">
        <f>IF($B1516&gt;$C$1,"",p_2*$Q1515*($S1515/$W1515)+p_3*$Q1515*($T1515/$W1515))</f>
        <v/>
      </c>
      <c r="AF1516" s="17" t="str">
        <f>IF($B1516&gt;$C$1,"",p_4*$R1515)</f>
        <v/>
      </c>
      <c r="AG1516" s="17" t="str">
        <f>IF($B1516&gt;$C$1,"",p_5*$R1515)</f>
        <v/>
      </c>
      <c r="AH1516" s="18" t="str">
        <f t="shared" si="591"/>
        <v/>
      </c>
      <c r="AI1516" s="72"/>
      <c r="AJ1516" s="73"/>
      <c r="AK1516" s="73"/>
      <c r="AL1516" s="72"/>
      <c r="AM1516" s="73"/>
      <c r="AN1516" s="73">
        <f t="shared" si="592"/>
        <v>518</v>
      </c>
      <c r="AO1516" s="19" t="str">
        <f t="shared" ca="1" si="593"/>
        <v>-</v>
      </c>
      <c r="AP1516" s="17" t="str">
        <f t="shared" ca="1" si="594"/>
        <v>-</v>
      </c>
      <c r="AQ1516" s="17" t="str">
        <f t="shared" ca="1" si="595"/>
        <v>-</v>
      </c>
      <c r="AR1516" s="66" t="str">
        <f t="shared" ca="1" si="596"/>
        <v>-</v>
      </c>
    </row>
    <row r="1517" spans="1:44" s="1" customFormat="1" ht="12" x14ac:dyDescent="0.35">
      <c r="A1517" s="84"/>
      <c r="B1517" s="40" t="str">
        <f t="shared" si="576"/>
        <v/>
      </c>
      <c r="C1517" s="41" t="str">
        <f t="shared" si="577"/>
        <v/>
      </c>
      <c r="D1517" s="28">
        <f>'I Disease Parameters'!$E$6/(1000*365)</f>
        <v>2.4383561643835616E-5</v>
      </c>
      <c r="E1517" s="28">
        <f>'I Disease Parameters'!$E$7/(1000*365)</f>
        <v>1.3698630136986302E-5</v>
      </c>
      <c r="F1517" s="27">
        <f>(1-'I Disease Parameters'!$E$8)/'I Disease Parameters'!$E$10</f>
        <v>0.16200000000000001</v>
      </c>
      <c r="G1517" s="27">
        <f>'I Disease Parameters'!$E$8/'I Disease Parameters'!$E$11</f>
        <v>3.7999999999999999E-2</v>
      </c>
      <c r="H1517" s="27">
        <f>1/'I Disease Parameters'!$E$12</f>
        <v>0.05</v>
      </c>
      <c r="I1517" s="27">
        <f>'I Disease Parameters'!$E$9/'I Disease Parameters'!$E$14</f>
        <v>0</v>
      </c>
      <c r="J1517" s="82">
        <f t="shared" si="597"/>
        <v>2.9622548171950012</v>
      </c>
      <c r="K1517" s="60">
        <f t="shared" si="598"/>
        <v>0.96147505943347544</v>
      </c>
      <c r="L1517" s="30">
        <f t="shared" si="599"/>
        <v>0.98499999999999999</v>
      </c>
      <c r="M1517" s="27">
        <f>J1517/'I Disease Parameters'!$E$12</f>
        <v>0.14811274085975007</v>
      </c>
      <c r="N1517" s="27">
        <f>K1517/'I Disease Parameters'!$E$13</f>
        <v>4.8073752971673774E-2</v>
      </c>
      <c r="O1517" s="27">
        <f>L1517/'I Disease Parameters'!$E$13</f>
        <v>4.9250000000000002E-2</v>
      </c>
      <c r="P1517" s="27">
        <f>(1-L1517)/'I Disease Parameters'!$E$13</f>
        <v>7.5000000000000067E-4</v>
      </c>
      <c r="Q1517" s="19" t="str">
        <f t="shared" si="578"/>
        <v/>
      </c>
      <c r="R1517" s="17" t="str">
        <f t="shared" si="579"/>
        <v/>
      </c>
      <c r="S1517" s="17" t="str">
        <f t="shared" si="580"/>
        <v/>
      </c>
      <c r="T1517" s="17" t="str">
        <f t="shared" si="581"/>
        <v/>
      </c>
      <c r="U1517" s="17" t="str">
        <f t="shared" si="582"/>
        <v/>
      </c>
      <c r="V1517" s="17" t="str">
        <f t="shared" si="583"/>
        <v/>
      </c>
      <c r="W1517" s="17" t="str">
        <f t="shared" si="584"/>
        <v/>
      </c>
      <c r="X1517" s="18" t="str">
        <f t="shared" si="575"/>
        <v/>
      </c>
      <c r="Y1517" s="17" t="str">
        <f t="shared" si="585"/>
        <v/>
      </c>
      <c r="Z1517" s="17" t="str">
        <f t="shared" si="586"/>
        <v/>
      </c>
      <c r="AA1517" s="17" t="str">
        <f t="shared" si="587"/>
        <v/>
      </c>
      <c r="AB1517" s="17" t="str">
        <f t="shared" si="588"/>
        <v/>
      </c>
      <c r="AC1517" s="17" t="str">
        <f t="shared" si="589"/>
        <v/>
      </c>
      <c r="AD1517" s="18" t="str">
        <f t="shared" si="590"/>
        <v/>
      </c>
      <c r="AE1517" s="19" t="str">
        <f>IF($B1517&gt;$C$1,"",p_2*$Q1516*($S1516/$W1516)+p_3*$Q1516*($T1516/$W1516))</f>
        <v/>
      </c>
      <c r="AF1517" s="17" t="str">
        <f>IF($B1517&gt;$C$1,"",p_4*$R1516)</f>
        <v/>
      </c>
      <c r="AG1517" s="17" t="str">
        <f>IF($B1517&gt;$C$1,"",p_5*$R1516)</f>
        <v/>
      </c>
      <c r="AH1517" s="18" t="str">
        <f t="shared" si="591"/>
        <v/>
      </c>
      <c r="AI1517" s="72"/>
      <c r="AJ1517" s="73"/>
      <c r="AK1517" s="73"/>
      <c r="AL1517" s="72"/>
      <c r="AM1517" s="73"/>
      <c r="AN1517" s="73">
        <f t="shared" si="592"/>
        <v>518</v>
      </c>
      <c r="AO1517" s="19" t="str">
        <f t="shared" ca="1" si="593"/>
        <v>-</v>
      </c>
      <c r="AP1517" s="17" t="str">
        <f t="shared" ca="1" si="594"/>
        <v>-</v>
      </c>
      <c r="AQ1517" s="17" t="str">
        <f t="shared" ca="1" si="595"/>
        <v>-</v>
      </c>
      <c r="AR1517" s="66" t="str">
        <f t="shared" ca="1" si="596"/>
        <v>-</v>
      </c>
    </row>
    <row r="1518" spans="1:44" s="1" customFormat="1" ht="12" x14ac:dyDescent="0.35">
      <c r="A1518" s="84"/>
      <c r="B1518" s="40" t="str">
        <f t="shared" si="576"/>
        <v/>
      </c>
      <c r="C1518" s="41" t="str">
        <f t="shared" si="577"/>
        <v/>
      </c>
      <c r="D1518" s="28">
        <f>'I Disease Parameters'!$E$6/(1000*365)</f>
        <v>2.4383561643835616E-5</v>
      </c>
      <c r="E1518" s="28">
        <f>'I Disease Parameters'!$E$7/(1000*365)</f>
        <v>1.3698630136986302E-5</v>
      </c>
      <c r="F1518" s="27">
        <f>(1-'I Disease Parameters'!$E$8)/'I Disease Parameters'!$E$10</f>
        <v>0.16200000000000001</v>
      </c>
      <c r="G1518" s="27">
        <f>'I Disease Parameters'!$E$8/'I Disease Parameters'!$E$11</f>
        <v>3.7999999999999999E-2</v>
      </c>
      <c r="H1518" s="27">
        <f>1/'I Disease Parameters'!$E$12</f>
        <v>0.05</v>
      </c>
      <c r="I1518" s="27">
        <f>'I Disease Parameters'!$E$9/'I Disease Parameters'!$E$14</f>
        <v>0</v>
      </c>
      <c r="J1518" s="82">
        <f t="shared" si="597"/>
        <v>2.9622548171950012</v>
      </c>
      <c r="K1518" s="60">
        <f t="shared" si="598"/>
        <v>0.96147505943347544</v>
      </c>
      <c r="L1518" s="30">
        <f t="shared" si="599"/>
        <v>0.98499999999999999</v>
      </c>
      <c r="M1518" s="27">
        <f>J1518/'I Disease Parameters'!$E$12</f>
        <v>0.14811274085975007</v>
      </c>
      <c r="N1518" s="27">
        <f>K1518/'I Disease Parameters'!$E$13</f>
        <v>4.8073752971673774E-2</v>
      </c>
      <c r="O1518" s="27">
        <f>L1518/'I Disease Parameters'!$E$13</f>
        <v>4.9250000000000002E-2</v>
      </c>
      <c r="P1518" s="27">
        <f>(1-L1518)/'I Disease Parameters'!$E$13</f>
        <v>7.5000000000000067E-4</v>
      </c>
      <c r="Q1518" s="19" t="str">
        <f t="shared" si="578"/>
        <v/>
      </c>
      <c r="R1518" s="17" t="str">
        <f t="shared" si="579"/>
        <v/>
      </c>
      <c r="S1518" s="17" t="str">
        <f t="shared" si="580"/>
        <v/>
      </c>
      <c r="T1518" s="17" t="str">
        <f t="shared" si="581"/>
        <v/>
      </c>
      <c r="U1518" s="17" t="str">
        <f t="shared" si="582"/>
        <v/>
      </c>
      <c r="V1518" s="17" t="str">
        <f t="shared" si="583"/>
        <v/>
      </c>
      <c r="W1518" s="17" t="str">
        <f t="shared" si="584"/>
        <v/>
      </c>
      <c r="X1518" s="18" t="str">
        <f t="shared" si="575"/>
        <v/>
      </c>
      <c r="Y1518" s="17" t="str">
        <f t="shared" si="585"/>
        <v/>
      </c>
      <c r="Z1518" s="17" t="str">
        <f t="shared" si="586"/>
        <v/>
      </c>
      <c r="AA1518" s="17" t="str">
        <f t="shared" si="587"/>
        <v/>
      </c>
      <c r="AB1518" s="17" t="str">
        <f t="shared" si="588"/>
        <v/>
      </c>
      <c r="AC1518" s="17" t="str">
        <f t="shared" si="589"/>
        <v/>
      </c>
      <c r="AD1518" s="18" t="str">
        <f t="shared" si="590"/>
        <v/>
      </c>
      <c r="AE1518" s="19" t="str">
        <f>IF($B1518&gt;$C$1,"",p_2*$Q1517*($S1517/$W1517)+p_3*$Q1517*($T1517/$W1517))</f>
        <v/>
      </c>
      <c r="AF1518" s="17" t="str">
        <f>IF($B1518&gt;$C$1,"",p_4*$R1517)</f>
        <v/>
      </c>
      <c r="AG1518" s="17" t="str">
        <f>IF($B1518&gt;$C$1,"",p_5*$R1517)</f>
        <v/>
      </c>
      <c r="AH1518" s="18" t="str">
        <f t="shared" si="591"/>
        <v/>
      </c>
      <c r="AI1518" s="72"/>
      <c r="AJ1518" s="73"/>
      <c r="AK1518" s="73"/>
      <c r="AL1518" s="72"/>
      <c r="AM1518" s="73"/>
      <c r="AN1518" s="73">
        <f t="shared" si="592"/>
        <v>518</v>
      </c>
      <c r="AO1518" s="19" t="str">
        <f t="shared" ca="1" si="593"/>
        <v>-</v>
      </c>
      <c r="AP1518" s="17" t="str">
        <f t="shared" ca="1" si="594"/>
        <v>-</v>
      </c>
      <c r="AQ1518" s="17" t="str">
        <f t="shared" ca="1" si="595"/>
        <v>-</v>
      </c>
      <c r="AR1518" s="66" t="str">
        <f t="shared" ca="1" si="596"/>
        <v>-</v>
      </c>
    </row>
    <row r="1519" spans="1:44" s="1" customFormat="1" ht="12" x14ac:dyDescent="0.35">
      <c r="A1519" s="84"/>
      <c r="B1519" s="40" t="str">
        <f t="shared" si="576"/>
        <v/>
      </c>
      <c r="C1519" s="41" t="str">
        <f t="shared" si="577"/>
        <v/>
      </c>
      <c r="D1519" s="28">
        <f>'I Disease Parameters'!$E$6/(1000*365)</f>
        <v>2.4383561643835616E-5</v>
      </c>
      <c r="E1519" s="28">
        <f>'I Disease Parameters'!$E$7/(1000*365)</f>
        <v>1.3698630136986302E-5</v>
      </c>
      <c r="F1519" s="27">
        <f>(1-'I Disease Parameters'!$E$8)/'I Disease Parameters'!$E$10</f>
        <v>0.16200000000000001</v>
      </c>
      <c r="G1519" s="27">
        <f>'I Disease Parameters'!$E$8/'I Disease Parameters'!$E$11</f>
        <v>3.7999999999999999E-2</v>
      </c>
      <c r="H1519" s="27">
        <f>1/'I Disease Parameters'!$E$12</f>
        <v>0.05</v>
      </c>
      <c r="I1519" s="27">
        <f>'I Disease Parameters'!$E$9/'I Disease Parameters'!$E$14</f>
        <v>0</v>
      </c>
      <c r="J1519" s="82">
        <f t="shared" si="597"/>
        <v>2.9622548171950012</v>
      </c>
      <c r="K1519" s="60">
        <f t="shared" si="598"/>
        <v>0.96147505943347544</v>
      </c>
      <c r="L1519" s="30">
        <f t="shared" si="599"/>
        <v>0.98499999999999999</v>
      </c>
      <c r="M1519" s="27">
        <f>J1519/'I Disease Parameters'!$E$12</f>
        <v>0.14811274085975007</v>
      </c>
      <c r="N1519" s="27">
        <f>K1519/'I Disease Parameters'!$E$13</f>
        <v>4.8073752971673774E-2</v>
      </c>
      <c r="O1519" s="27">
        <f>L1519/'I Disease Parameters'!$E$13</f>
        <v>4.9250000000000002E-2</v>
      </c>
      <c r="P1519" s="27">
        <f>(1-L1519)/'I Disease Parameters'!$E$13</f>
        <v>7.5000000000000067E-4</v>
      </c>
      <c r="Q1519" s="19" t="str">
        <f t="shared" si="578"/>
        <v/>
      </c>
      <c r="R1519" s="17" t="str">
        <f t="shared" si="579"/>
        <v/>
      </c>
      <c r="S1519" s="17" t="str">
        <f t="shared" si="580"/>
        <v/>
      </c>
      <c r="T1519" s="17" t="str">
        <f t="shared" si="581"/>
        <v/>
      </c>
      <c r="U1519" s="17" t="str">
        <f t="shared" si="582"/>
        <v/>
      </c>
      <c r="V1519" s="17" t="str">
        <f t="shared" si="583"/>
        <v/>
      </c>
      <c r="W1519" s="17" t="str">
        <f t="shared" si="584"/>
        <v/>
      </c>
      <c r="X1519" s="18" t="str">
        <f t="shared" si="575"/>
        <v/>
      </c>
      <c r="Y1519" s="17" t="str">
        <f t="shared" si="585"/>
        <v/>
      </c>
      <c r="Z1519" s="17" t="str">
        <f t="shared" si="586"/>
        <v/>
      </c>
      <c r="AA1519" s="17" t="str">
        <f t="shared" si="587"/>
        <v/>
      </c>
      <c r="AB1519" s="17" t="str">
        <f t="shared" si="588"/>
        <v/>
      </c>
      <c r="AC1519" s="17" t="str">
        <f t="shared" si="589"/>
        <v/>
      </c>
      <c r="AD1519" s="18" t="str">
        <f t="shared" si="590"/>
        <v/>
      </c>
      <c r="AE1519" s="19" t="str">
        <f>IF($B1519&gt;$C$1,"",p_2*$Q1518*($S1518/$W1518)+p_3*$Q1518*($T1518/$W1518))</f>
        <v/>
      </c>
      <c r="AF1519" s="17" t="str">
        <f>IF($B1519&gt;$C$1,"",p_4*$R1518)</f>
        <v/>
      </c>
      <c r="AG1519" s="17" t="str">
        <f>IF($B1519&gt;$C$1,"",p_5*$R1518)</f>
        <v/>
      </c>
      <c r="AH1519" s="18" t="str">
        <f t="shared" si="591"/>
        <v/>
      </c>
      <c r="AI1519" s="72"/>
      <c r="AJ1519" s="73"/>
      <c r="AK1519" s="73"/>
      <c r="AL1519" s="72"/>
      <c r="AM1519" s="73"/>
      <c r="AN1519" s="73">
        <f t="shared" si="592"/>
        <v>518</v>
      </c>
      <c r="AO1519" s="19" t="str">
        <f t="shared" ca="1" si="593"/>
        <v>-</v>
      </c>
      <c r="AP1519" s="17" t="str">
        <f t="shared" ca="1" si="594"/>
        <v>-</v>
      </c>
      <c r="AQ1519" s="17" t="str">
        <f t="shared" ca="1" si="595"/>
        <v>-</v>
      </c>
      <c r="AR1519" s="66" t="str">
        <f t="shared" ca="1" si="596"/>
        <v>-</v>
      </c>
    </row>
    <row r="1520" spans="1:44" s="1" customFormat="1" ht="12" x14ac:dyDescent="0.35">
      <c r="A1520" s="84"/>
      <c r="B1520" s="40" t="str">
        <f t="shared" si="576"/>
        <v/>
      </c>
      <c r="C1520" s="41" t="str">
        <f t="shared" si="577"/>
        <v/>
      </c>
      <c r="D1520" s="28">
        <f>'I Disease Parameters'!$E$6/(1000*365)</f>
        <v>2.4383561643835616E-5</v>
      </c>
      <c r="E1520" s="28">
        <f>'I Disease Parameters'!$E$7/(1000*365)</f>
        <v>1.3698630136986302E-5</v>
      </c>
      <c r="F1520" s="27">
        <f>(1-'I Disease Parameters'!$E$8)/'I Disease Parameters'!$E$10</f>
        <v>0.16200000000000001</v>
      </c>
      <c r="G1520" s="27">
        <f>'I Disease Parameters'!$E$8/'I Disease Parameters'!$E$11</f>
        <v>3.7999999999999999E-2</v>
      </c>
      <c r="H1520" s="27">
        <f>1/'I Disease Parameters'!$E$12</f>
        <v>0.05</v>
      </c>
      <c r="I1520" s="27">
        <f>'I Disease Parameters'!$E$9/'I Disease Parameters'!$E$14</f>
        <v>0</v>
      </c>
      <c r="J1520" s="82">
        <f t="shared" si="597"/>
        <v>2.9622548171950012</v>
      </c>
      <c r="K1520" s="60">
        <f t="shared" si="598"/>
        <v>0.96147505943347544</v>
      </c>
      <c r="L1520" s="30">
        <f t="shared" si="599"/>
        <v>0.98499999999999999</v>
      </c>
      <c r="M1520" s="27">
        <f>J1520/'I Disease Parameters'!$E$12</f>
        <v>0.14811274085975007</v>
      </c>
      <c r="N1520" s="27">
        <f>K1520/'I Disease Parameters'!$E$13</f>
        <v>4.8073752971673774E-2</v>
      </c>
      <c r="O1520" s="27">
        <f>L1520/'I Disease Parameters'!$E$13</f>
        <v>4.9250000000000002E-2</v>
      </c>
      <c r="P1520" s="27">
        <f>(1-L1520)/'I Disease Parameters'!$E$13</f>
        <v>7.5000000000000067E-4</v>
      </c>
      <c r="Q1520" s="19" t="str">
        <f t="shared" si="578"/>
        <v/>
      </c>
      <c r="R1520" s="17" t="str">
        <f t="shared" si="579"/>
        <v/>
      </c>
      <c r="S1520" s="17" t="str">
        <f t="shared" si="580"/>
        <v/>
      </c>
      <c r="T1520" s="17" t="str">
        <f t="shared" si="581"/>
        <v/>
      </c>
      <c r="U1520" s="17" t="str">
        <f t="shared" si="582"/>
        <v/>
      </c>
      <c r="V1520" s="17" t="str">
        <f t="shared" si="583"/>
        <v/>
      </c>
      <c r="W1520" s="17" t="str">
        <f t="shared" si="584"/>
        <v/>
      </c>
      <c r="X1520" s="18" t="str">
        <f t="shared" si="575"/>
        <v/>
      </c>
      <c r="Y1520" s="17" t="str">
        <f t="shared" si="585"/>
        <v/>
      </c>
      <c r="Z1520" s="17" t="str">
        <f t="shared" si="586"/>
        <v/>
      </c>
      <c r="AA1520" s="17" t="str">
        <f t="shared" si="587"/>
        <v/>
      </c>
      <c r="AB1520" s="17" t="str">
        <f t="shared" si="588"/>
        <v/>
      </c>
      <c r="AC1520" s="17" t="str">
        <f t="shared" si="589"/>
        <v/>
      </c>
      <c r="AD1520" s="18" t="str">
        <f t="shared" si="590"/>
        <v/>
      </c>
      <c r="AE1520" s="19" t="str">
        <f>IF($B1520&gt;$C$1,"",p_2*$Q1519*($S1519/$W1519)+p_3*$Q1519*($T1519/$W1519))</f>
        <v/>
      </c>
      <c r="AF1520" s="17" t="str">
        <f>IF($B1520&gt;$C$1,"",p_4*$R1519)</f>
        <v/>
      </c>
      <c r="AG1520" s="17" t="str">
        <f>IF($B1520&gt;$C$1,"",p_5*$R1519)</f>
        <v/>
      </c>
      <c r="AH1520" s="18" t="str">
        <f t="shared" si="591"/>
        <v/>
      </c>
      <c r="AI1520" s="72"/>
      <c r="AJ1520" s="73"/>
      <c r="AK1520" s="73"/>
      <c r="AL1520" s="72"/>
      <c r="AM1520" s="73"/>
      <c r="AN1520" s="73">
        <f t="shared" si="592"/>
        <v>518</v>
      </c>
      <c r="AO1520" s="19" t="str">
        <f t="shared" ca="1" si="593"/>
        <v>-</v>
      </c>
      <c r="AP1520" s="17" t="str">
        <f t="shared" ca="1" si="594"/>
        <v>-</v>
      </c>
      <c r="AQ1520" s="17" t="str">
        <f t="shared" ca="1" si="595"/>
        <v>-</v>
      </c>
      <c r="AR1520" s="66" t="str">
        <f t="shared" ca="1" si="596"/>
        <v>-</v>
      </c>
    </row>
    <row r="1521" spans="1:44" s="1" customFormat="1" ht="12" x14ac:dyDescent="0.35">
      <c r="A1521" s="84"/>
      <c r="B1521" s="40" t="str">
        <f t="shared" si="576"/>
        <v/>
      </c>
      <c r="C1521" s="41" t="str">
        <f t="shared" si="577"/>
        <v/>
      </c>
      <c r="D1521" s="28">
        <f>'I Disease Parameters'!$E$6/(1000*365)</f>
        <v>2.4383561643835616E-5</v>
      </c>
      <c r="E1521" s="28">
        <f>'I Disease Parameters'!$E$7/(1000*365)</f>
        <v>1.3698630136986302E-5</v>
      </c>
      <c r="F1521" s="27">
        <f>(1-'I Disease Parameters'!$E$8)/'I Disease Parameters'!$E$10</f>
        <v>0.16200000000000001</v>
      </c>
      <c r="G1521" s="27">
        <f>'I Disease Parameters'!$E$8/'I Disease Parameters'!$E$11</f>
        <v>3.7999999999999999E-2</v>
      </c>
      <c r="H1521" s="27">
        <f>1/'I Disease Parameters'!$E$12</f>
        <v>0.05</v>
      </c>
      <c r="I1521" s="27">
        <f>'I Disease Parameters'!$E$9/'I Disease Parameters'!$E$14</f>
        <v>0</v>
      </c>
      <c r="J1521" s="82">
        <f t="shared" si="597"/>
        <v>2.9622548171950012</v>
      </c>
      <c r="K1521" s="60">
        <f t="shared" si="598"/>
        <v>0.96147505943347544</v>
      </c>
      <c r="L1521" s="30">
        <f t="shared" si="599"/>
        <v>0.98499999999999999</v>
      </c>
      <c r="M1521" s="27">
        <f>J1521/'I Disease Parameters'!$E$12</f>
        <v>0.14811274085975007</v>
      </c>
      <c r="N1521" s="27">
        <f>K1521/'I Disease Parameters'!$E$13</f>
        <v>4.8073752971673774E-2</v>
      </c>
      <c r="O1521" s="27">
        <f>L1521/'I Disease Parameters'!$E$13</f>
        <v>4.9250000000000002E-2</v>
      </c>
      <c r="P1521" s="27">
        <f>(1-L1521)/'I Disease Parameters'!$E$13</f>
        <v>7.5000000000000067E-4</v>
      </c>
      <c r="Q1521" s="19" t="str">
        <f t="shared" si="578"/>
        <v/>
      </c>
      <c r="R1521" s="17" t="str">
        <f t="shared" si="579"/>
        <v/>
      </c>
      <c r="S1521" s="17" t="str">
        <f t="shared" si="580"/>
        <v/>
      </c>
      <c r="T1521" s="17" t="str">
        <f t="shared" si="581"/>
        <v/>
      </c>
      <c r="U1521" s="17" t="str">
        <f t="shared" si="582"/>
        <v/>
      </c>
      <c r="V1521" s="17" t="str">
        <f t="shared" si="583"/>
        <v/>
      </c>
      <c r="W1521" s="17" t="str">
        <f t="shared" si="584"/>
        <v/>
      </c>
      <c r="X1521" s="18" t="str">
        <f t="shared" si="575"/>
        <v/>
      </c>
      <c r="Y1521" s="17" t="str">
        <f t="shared" si="585"/>
        <v/>
      </c>
      <c r="Z1521" s="17" t="str">
        <f t="shared" si="586"/>
        <v/>
      </c>
      <c r="AA1521" s="17" t="str">
        <f t="shared" si="587"/>
        <v/>
      </c>
      <c r="AB1521" s="17" t="str">
        <f t="shared" si="588"/>
        <v/>
      </c>
      <c r="AC1521" s="17" t="str">
        <f t="shared" si="589"/>
        <v/>
      </c>
      <c r="AD1521" s="18" t="str">
        <f t="shared" si="590"/>
        <v/>
      </c>
      <c r="AE1521" s="19" t="str">
        <f>IF($B1521&gt;$C$1,"",p_2*$Q1520*($S1520/$W1520)+p_3*$Q1520*($T1520/$W1520))</f>
        <v/>
      </c>
      <c r="AF1521" s="17" t="str">
        <f>IF($B1521&gt;$C$1,"",p_4*$R1520)</f>
        <v/>
      </c>
      <c r="AG1521" s="17" t="str">
        <f>IF($B1521&gt;$C$1,"",p_5*$R1520)</f>
        <v/>
      </c>
      <c r="AH1521" s="18" t="str">
        <f t="shared" si="591"/>
        <v/>
      </c>
      <c r="AI1521" s="72"/>
      <c r="AJ1521" s="73"/>
      <c r="AK1521" s="73"/>
      <c r="AL1521" s="72"/>
      <c r="AM1521" s="73"/>
      <c r="AN1521" s="73">
        <f t="shared" si="592"/>
        <v>518</v>
      </c>
      <c r="AO1521" s="19" t="str">
        <f t="shared" ca="1" si="593"/>
        <v>-</v>
      </c>
      <c r="AP1521" s="17" t="str">
        <f t="shared" ca="1" si="594"/>
        <v>-</v>
      </c>
      <c r="AQ1521" s="17" t="str">
        <f t="shared" ca="1" si="595"/>
        <v>-</v>
      </c>
      <c r="AR1521" s="66" t="str">
        <f t="shared" ca="1" si="596"/>
        <v>-</v>
      </c>
    </row>
    <row r="1522" spans="1:44" s="1" customFormat="1" ht="12" x14ac:dyDescent="0.35">
      <c r="A1522" s="84"/>
      <c r="B1522" s="40" t="str">
        <f t="shared" si="576"/>
        <v/>
      </c>
      <c r="C1522" s="41" t="str">
        <f t="shared" si="577"/>
        <v/>
      </c>
      <c r="D1522" s="28">
        <f>'I Disease Parameters'!$E$6/(1000*365)</f>
        <v>2.4383561643835616E-5</v>
      </c>
      <c r="E1522" s="28">
        <f>'I Disease Parameters'!$E$7/(1000*365)</f>
        <v>1.3698630136986302E-5</v>
      </c>
      <c r="F1522" s="27">
        <f>(1-'I Disease Parameters'!$E$8)/'I Disease Parameters'!$E$10</f>
        <v>0.16200000000000001</v>
      </c>
      <c r="G1522" s="27">
        <f>'I Disease Parameters'!$E$8/'I Disease Parameters'!$E$11</f>
        <v>3.7999999999999999E-2</v>
      </c>
      <c r="H1522" s="27">
        <f>1/'I Disease Parameters'!$E$12</f>
        <v>0.05</v>
      </c>
      <c r="I1522" s="27">
        <f>'I Disease Parameters'!$E$9/'I Disease Parameters'!$E$14</f>
        <v>0</v>
      </c>
      <c r="J1522" s="82">
        <f t="shared" si="597"/>
        <v>2.9622548171950012</v>
      </c>
      <c r="K1522" s="60">
        <f t="shared" si="598"/>
        <v>0.96147505943347544</v>
      </c>
      <c r="L1522" s="30">
        <f t="shared" si="599"/>
        <v>0.98499999999999999</v>
      </c>
      <c r="M1522" s="27">
        <f>J1522/'I Disease Parameters'!$E$12</f>
        <v>0.14811274085975007</v>
      </c>
      <c r="N1522" s="27">
        <f>K1522/'I Disease Parameters'!$E$13</f>
        <v>4.8073752971673774E-2</v>
      </c>
      <c r="O1522" s="27">
        <f>L1522/'I Disease Parameters'!$E$13</f>
        <v>4.9250000000000002E-2</v>
      </c>
      <c r="P1522" s="27">
        <f>(1-L1522)/'I Disease Parameters'!$E$13</f>
        <v>7.5000000000000067E-4</v>
      </c>
      <c r="Q1522" s="19" t="str">
        <f t="shared" si="578"/>
        <v/>
      </c>
      <c r="R1522" s="17" t="str">
        <f t="shared" si="579"/>
        <v/>
      </c>
      <c r="S1522" s="17" t="str">
        <f t="shared" si="580"/>
        <v/>
      </c>
      <c r="T1522" s="17" t="str">
        <f t="shared" si="581"/>
        <v/>
      </c>
      <c r="U1522" s="17" t="str">
        <f t="shared" si="582"/>
        <v/>
      </c>
      <c r="V1522" s="17" t="str">
        <f t="shared" si="583"/>
        <v/>
      </c>
      <c r="W1522" s="17" t="str">
        <f t="shared" si="584"/>
        <v/>
      </c>
      <c r="X1522" s="18" t="str">
        <f t="shared" si="575"/>
        <v/>
      </c>
      <c r="Y1522" s="17" t="str">
        <f t="shared" si="585"/>
        <v/>
      </c>
      <c r="Z1522" s="17" t="str">
        <f t="shared" si="586"/>
        <v/>
      </c>
      <c r="AA1522" s="17" t="str">
        <f t="shared" si="587"/>
        <v/>
      </c>
      <c r="AB1522" s="17" t="str">
        <f t="shared" si="588"/>
        <v/>
      </c>
      <c r="AC1522" s="17" t="str">
        <f t="shared" si="589"/>
        <v/>
      </c>
      <c r="AD1522" s="18" t="str">
        <f t="shared" si="590"/>
        <v/>
      </c>
      <c r="AE1522" s="19" t="str">
        <f>IF($B1522&gt;$C$1,"",p_2*$Q1521*($S1521/$W1521)+p_3*$Q1521*($T1521/$W1521))</f>
        <v/>
      </c>
      <c r="AF1522" s="17" t="str">
        <f>IF($B1522&gt;$C$1,"",p_4*$R1521)</f>
        <v/>
      </c>
      <c r="AG1522" s="17" t="str">
        <f>IF($B1522&gt;$C$1,"",p_5*$R1521)</f>
        <v/>
      </c>
      <c r="AH1522" s="18" t="str">
        <f t="shared" si="591"/>
        <v/>
      </c>
      <c r="AI1522" s="72"/>
      <c r="AJ1522" s="73"/>
      <c r="AK1522" s="73"/>
      <c r="AL1522" s="72"/>
      <c r="AM1522" s="73"/>
      <c r="AN1522" s="73">
        <f t="shared" si="592"/>
        <v>518</v>
      </c>
      <c r="AO1522" s="19" t="str">
        <f t="shared" ca="1" si="593"/>
        <v>-</v>
      </c>
      <c r="AP1522" s="17" t="str">
        <f t="shared" ca="1" si="594"/>
        <v>-</v>
      </c>
      <c r="AQ1522" s="17" t="str">
        <f t="shared" ca="1" si="595"/>
        <v>-</v>
      </c>
      <c r="AR1522" s="66" t="str">
        <f t="shared" ca="1" si="596"/>
        <v>-</v>
      </c>
    </row>
    <row r="1523" spans="1:44" s="1" customFormat="1" ht="12" x14ac:dyDescent="0.35">
      <c r="A1523" s="84"/>
      <c r="B1523" s="40" t="str">
        <f t="shared" si="576"/>
        <v/>
      </c>
      <c r="C1523" s="41" t="str">
        <f t="shared" si="577"/>
        <v/>
      </c>
      <c r="D1523" s="28">
        <f>'I Disease Parameters'!$E$6/(1000*365)</f>
        <v>2.4383561643835616E-5</v>
      </c>
      <c r="E1523" s="28">
        <f>'I Disease Parameters'!$E$7/(1000*365)</f>
        <v>1.3698630136986302E-5</v>
      </c>
      <c r="F1523" s="27">
        <f>(1-'I Disease Parameters'!$E$8)/'I Disease Parameters'!$E$10</f>
        <v>0.16200000000000001</v>
      </c>
      <c r="G1523" s="27">
        <f>'I Disease Parameters'!$E$8/'I Disease Parameters'!$E$11</f>
        <v>3.7999999999999999E-2</v>
      </c>
      <c r="H1523" s="27">
        <f>1/'I Disease Parameters'!$E$12</f>
        <v>0.05</v>
      </c>
      <c r="I1523" s="27">
        <f>'I Disease Parameters'!$E$9/'I Disease Parameters'!$E$14</f>
        <v>0</v>
      </c>
      <c r="J1523" s="82">
        <f t="shared" si="597"/>
        <v>2.9622548171950012</v>
      </c>
      <c r="K1523" s="60">
        <f t="shared" si="598"/>
        <v>0.96147505943347544</v>
      </c>
      <c r="L1523" s="30">
        <f t="shared" si="599"/>
        <v>0.98499999999999999</v>
      </c>
      <c r="M1523" s="27">
        <f>J1523/'I Disease Parameters'!$E$12</f>
        <v>0.14811274085975007</v>
      </c>
      <c r="N1523" s="27">
        <f>K1523/'I Disease Parameters'!$E$13</f>
        <v>4.8073752971673774E-2</v>
      </c>
      <c r="O1523" s="27">
        <f>L1523/'I Disease Parameters'!$E$13</f>
        <v>4.9250000000000002E-2</v>
      </c>
      <c r="P1523" s="27">
        <f>(1-L1523)/'I Disease Parameters'!$E$13</f>
        <v>7.5000000000000067E-4</v>
      </c>
      <c r="Q1523" s="19" t="str">
        <f t="shared" si="578"/>
        <v/>
      </c>
      <c r="R1523" s="17" t="str">
        <f t="shared" si="579"/>
        <v/>
      </c>
      <c r="S1523" s="17" t="str">
        <f t="shared" si="580"/>
        <v/>
      </c>
      <c r="T1523" s="17" t="str">
        <f t="shared" si="581"/>
        <v/>
      </c>
      <c r="U1523" s="17" t="str">
        <f t="shared" si="582"/>
        <v/>
      </c>
      <c r="V1523" s="17" t="str">
        <f t="shared" si="583"/>
        <v/>
      </c>
      <c r="W1523" s="17" t="str">
        <f t="shared" si="584"/>
        <v/>
      </c>
      <c r="X1523" s="18" t="str">
        <f t="shared" si="575"/>
        <v/>
      </c>
      <c r="Y1523" s="17" t="str">
        <f t="shared" si="585"/>
        <v/>
      </c>
      <c r="Z1523" s="17" t="str">
        <f t="shared" si="586"/>
        <v/>
      </c>
      <c r="AA1523" s="17" t="str">
        <f t="shared" si="587"/>
        <v/>
      </c>
      <c r="AB1523" s="17" t="str">
        <f t="shared" si="588"/>
        <v/>
      </c>
      <c r="AC1523" s="17" t="str">
        <f t="shared" si="589"/>
        <v/>
      </c>
      <c r="AD1523" s="18" t="str">
        <f t="shared" si="590"/>
        <v/>
      </c>
      <c r="AE1523" s="19" t="str">
        <f>IF($B1523&gt;$C$1,"",p_2*$Q1522*($S1522/$W1522)+p_3*$Q1522*($T1522/$W1522))</f>
        <v/>
      </c>
      <c r="AF1523" s="17" t="str">
        <f>IF($B1523&gt;$C$1,"",p_4*$R1522)</f>
        <v/>
      </c>
      <c r="AG1523" s="17" t="str">
        <f>IF($B1523&gt;$C$1,"",p_5*$R1522)</f>
        <v/>
      </c>
      <c r="AH1523" s="18" t="str">
        <f t="shared" si="591"/>
        <v/>
      </c>
      <c r="AI1523" s="72"/>
      <c r="AJ1523" s="73"/>
      <c r="AK1523" s="73"/>
      <c r="AL1523" s="72"/>
      <c r="AM1523" s="73"/>
      <c r="AN1523" s="73">
        <f t="shared" si="592"/>
        <v>518</v>
      </c>
      <c r="AO1523" s="19" t="str">
        <f t="shared" ca="1" si="593"/>
        <v>-</v>
      </c>
      <c r="AP1523" s="17" t="str">
        <f t="shared" ca="1" si="594"/>
        <v>-</v>
      </c>
      <c r="AQ1523" s="17" t="str">
        <f t="shared" ca="1" si="595"/>
        <v>-</v>
      </c>
      <c r="AR1523" s="66" t="str">
        <f t="shared" ca="1" si="596"/>
        <v>-</v>
      </c>
    </row>
    <row r="1524" spans="1:44" s="1" customFormat="1" ht="12" x14ac:dyDescent="0.35">
      <c r="A1524" s="84"/>
      <c r="B1524" s="40" t="str">
        <f t="shared" si="576"/>
        <v/>
      </c>
      <c r="C1524" s="41" t="str">
        <f t="shared" si="577"/>
        <v/>
      </c>
      <c r="D1524" s="28">
        <f>'I Disease Parameters'!$E$6/(1000*365)</f>
        <v>2.4383561643835616E-5</v>
      </c>
      <c r="E1524" s="28">
        <f>'I Disease Parameters'!$E$7/(1000*365)</f>
        <v>1.3698630136986302E-5</v>
      </c>
      <c r="F1524" s="27">
        <f>(1-'I Disease Parameters'!$E$8)/'I Disease Parameters'!$E$10</f>
        <v>0.16200000000000001</v>
      </c>
      <c r="G1524" s="27">
        <f>'I Disease Parameters'!$E$8/'I Disease Parameters'!$E$11</f>
        <v>3.7999999999999999E-2</v>
      </c>
      <c r="H1524" s="27">
        <f>1/'I Disease Parameters'!$E$12</f>
        <v>0.05</v>
      </c>
      <c r="I1524" s="27">
        <f>'I Disease Parameters'!$E$9/'I Disease Parameters'!$E$14</f>
        <v>0</v>
      </c>
      <c r="J1524" s="82">
        <f t="shared" si="597"/>
        <v>2.9622548171950012</v>
      </c>
      <c r="K1524" s="60">
        <f t="shared" si="598"/>
        <v>0.96147505943347544</v>
      </c>
      <c r="L1524" s="30">
        <f t="shared" si="599"/>
        <v>0.98499999999999999</v>
      </c>
      <c r="M1524" s="27">
        <f>J1524/'I Disease Parameters'!$E$12</f>
        <v>0.14811274085975007</v>
      </c>
      <c r="N1524" s="27">
        <f>K1524/'I Disease Parameters'!$E$13</f>
        <v>4.8073752971673774E-2</v>
      </c>
      <c r="O1524" s="27">
        <f>L1524/'I Disease Parameters'!$E$13</f>
        <v>4.9250000000000002E-2</v>
      </c>
      <c r="P1524" s="27">
        <f>(1-L1524)/'I Disease Parameters'!$E$13</f>
        <v>7.5000000000000067E-4</v>
      </c>
      <c r="Q1524" s="19" t="str">
        <f t="shared" si="578"/>
        <v/>
      </c>
      <c r="R1524" s="17" t="str">
        <f t="shared" si="579"/>
        <v/>
      </c>
      <c r="S1524" s="17" t="str">
        <f t="shared" si="580"/>
        <v/>
      </c>
      <c r="T1524" s="17" t="str">
        <f t="shared" si="581"/>
        <v/>
      </c>
      <c r="U1524" s="17" t="str">
        <f t="shared" si="582"/>
        <v/>
      </c>
      <c r="V1524" s="17" t="str">
        <f t="shared" si="583"/>
        <v/>
      </c>
      <c r="W1524" s="17" t="str">
        <f t="shared" si="584"/>
        <v/>
      </c>
      <c r="X1524" s="18" t="str">
        <f t="shared" si="575"/>
        <v/>
      </c>
      <c r="Y1524" s="17" t="str">
        <f t="shared" si="585"/>
        <v/>
      </c>
      <c r="Z1524" s="17" t="str">
        <f t="shared" si="586"/>
        <v/>
      </c>
      <c r="AA1524" s="17" t="str">
        <f t="shared" si="587"/>
        <v/>
      </c>
      <c r="AB1524" s="17" t="str">
        <f t="shared" si="588"/>
        <v/>
      </c>
      <c r="AC1524" s="17" t="str">
        <f t="shared" si="589"/>
        <v/>
      </c>
      <c r="AD1524" s="18" t="str">
        <f t="shared" si="590"/>
        <v/>
      </c>
      <c r="AE1524" s="19" t="str">
        <f>IF($B1524&gt;$C$1,"",p_2*$Q1523*($S1523/$W1523)+p_3*$Q1523*($T1523/$W1523))</f>
        <v/>
      </c>
      <c r="AF1524" s="17" t="str">
        <f>IF($B1524&gt;$C$1,"",p_4*$R1523)</f>
        <v/>
      </c>
      <c r="AG1524" s="17" t="str">
        <f>IF($B1524&gt;$C$1,"",p_5*$R1523)</f>
        <v/>
      </c>
      <c r="AH1524" s="18" t="str">
        <f t="shared" si="591"/>
        <v/>
      </c>
      <c r="AI1524" s="72"/>
      <c r="AJ1524" s="73"/>
      <c r="AK1524" s="73"/>
      <c r="AL1524" s="72"/>
      <c r="AM1524" s="73"/>
      <c r="AN1524" s="73">
        <f t="shared" si="592"/>
        <v>518</v>
      </c>
      <c r="AO1524" s="19" t="str">
        <f t="shared" ca="1" si="593"/>
        <v>-</v>
      </c>
      <c r="AP1524" s="17" t="str">
        <f t="shared" ca="1" si="594"/>
        <v>-</v>
      </c>
      <c r="AQ1524" s="17" t="str">
        <f t="shared" ca="1" si="595"/>
        <v>-</v>
      </c>
      <c r="AR1524" s="66" t="str">
        <f t="shared" ca="1" si="596"/>
        <v>-</v>
      </c>
    </row>
    <row r="1525" spans="1:44" s="1" customFormat="1" ht="12" x14ac:dyDescent="0.35">
      <c r="A1525" s="84"/>
      <c r="B1525" s="40" t="str">
        <f t="shared" si="576"/>
        <v/>
      </c>
      <c r="C1525" s="41" t="str">
        <f t="shared" si="577"/>
        <v/>
      </c>
      <c r="D1525" s="28">
        <f>'I Disease Parameters'!$E$6/(1000*365)</f>
        <v>2.4383561643835616E-5</v>
      </c>
      <c r="E1525" s="28">
        <f>'I Disease Parameters'!$E$7/(1000*365)</f>
        <v>1.3698630136986302E-5</v>
      </c>
      <c r="F1525" s="27">
        <f>(1-'I Disease Parameters'!$E$8)/'I Disease Parameters'!$E$10</f>
        <v>0.16200000000000001</v>
      </c>
      <c r="G1525" s="27">
        <f>'I Disease Parameters'!$E$8/'I Disease Parameters'!$E$11</f>
        <v>3.7999999999999999E-2</v>
      </c>
      <c r="H1525" s="27">
        <f>1/'I Disease Parameters'!$E$12</f>
        <v>0.05</v>
      </c>
      <c r="I1525" s="27">
        <f>'I Disease Parameters'!$E$9/'I Disease Parameters'!$E$14</f>
        <v>0</v>
      </c>
      <c r="J1525" s="82">
        <f t="shared" si="597"/>
        <v>2.9622548171950012</v>
      </c>
      <c r="K1525" s="60">
        <f t="shared" si="598"/>
        <v>0.96147505943347544</v>
      </c>
      <c r="L1525" s="30">
        <f t="shared" si="599"/>
        <v>0.98499999999999999</v>
      </c>
      <c r="M1525" s="27">
        <f>J1525/'I Disease Parameters'!$E$12</f>
        <v>0.14811274085975007</v>
      </c>
      <c r="N1525" s="27">
        <f>K1525/'I Disease Parameters'!$E$13</f>
        <v>4.8073752971673774E-2</v>
      </c>
      <c r="O1525" s="27">
        <f>L1525/'I Disease Parameters'!$E$13</f>
        <v>4.9250000000000002E-2</v>
      </c>
      <c r="P1525" s="27">
        <f>(1-L1525)/'I Disease Parameters'!$E$13</f>
        <v>7.5000000000000067E-4</v>
      </c>
      <c r="Q1525" s="19" t="str">
        <f t="shared" si="578"/>
        <v/>
      </c>
      <c r="R1525" s="17" t="str">
        <f t="shared" si="579"/>
        <v/>
      </c>
      <c r="S1525" s="17" t="str">
        <f t="shared" si="580"/>
        <v/>
      </c>
      <c r="T1525" s="17" t="str">
        <f t="shared" si="581"/>
        <v/>
      </c>
      <c r="U1525" s="17" t="str">
        <f t="shared" si="582"/>
        <v/>
      </c>
      <c r="V1525" s="17" t="str">
        <f t="shared" si="583"/>
        <v/>
      </c>
      <c r="W1525" s="17" t="str">
        <f t="shared" si="584"/>
        <v/>
      </c>
      <c r="X1525" s="18" t="str">
        <f t="shared" si="575"/>
        <v/>
      </c>
      <c r="Y1525" s="17" t="str">
        <f t="shared" si="585"/>
        <v/>
      </c>
      <c r="Z1525" s="17" t="str">
        <f t="shared" si="586"/>
        <v/>
      </c>
      <c r="AA1525" s="17" t="str">
        <f t="shared" si="587"/>
        <v/>
      </c>
      <c r="AB1525" s="17" t="str">
        <f t="shared" si="588"/>
        <v/>
      </c>
      <c r="AC1525" s="17" t="str">
        <f t="shared" si="589"/>
        <v/>
      </c>
      <c r="AD1525" s="18" t="str">
        <f t="shared" si="590"/>
        <v/>
      </c>
      <c r="AE1525" s="19" t="str">
        <f>IF($B1525&gt;$C$1,"",p_2*$Q1524*($S1524/$W1524)+p_3*$Q1524*($T1524/$W1524))</f>
        <v/>
      </c>
      <c r="AF1525" s="17" t="str">
        <f>IF($B1525&gt;$C$1,"",p_4*$R1524)</f>
        <v/>
      </c>
      <c r="AG1525" s="17" t="str">
        <f>IF($B1525&gt;$C$1,"",p_5*$R1524)</f>
        <v/>
      </c>
      <c r="AH1525" s="18" t="str">
        <f t="shared" si="591"/>
        <v/>
      </c>
      <c r="AI1525" s="72"/>
      <c r="AJ1525" s="73"/>
      <c r="AK1525" s="73"/>
      <c r="AL1525" s="72"/>
      <c r="AM1525" s="73"/>
      <c r="AN1525" s="73">
        <f t="shared" si="592"/>
        <v>518</v>
      </c>
      <c r="AO1525" s="19" t="str">
        <f t="shared" ca="1" si="593"/>
        <v>-</v>
      </c>
      <c r="AP1525" s="17" t="str">
        <f t="shared" ca="1" si="594"/>
        <v>-</v>
      </c>
      <c r="AQ1525" s="17" t="str">
        <f t="shared" ca="1" si="595"/>
        <v>-</v>
      </c>
      <c r="AR1525" s="66" t="str">
        <f t="shared" ca="1" si="596"/>
        <v>-</v>
      </c>
    </row>
    <row r="1526" spans="1:44" s="1" customFormat="1" ht="12" x14ac:dyDescent="0.35">
      <c r="A1526" s="84"/>
      <c r="B1526" s="40" t="str">
        <f t="shared" si="576"/>
        <v/>
      </c>
      <c r="C1526" s="41" t="str">
        <f t="shared" si="577"/>
        <v/>
      </c>
      <c r="D1526" s="28">
        <f>'I Disease Parameters'!$E$6/(1000*365)</f>
        <v>2.4383561643835616E-5</v>
      </c>
      <c r="E1526" s="28">
        <f>'I Disease Parameters'!$E$7/(1000*365)</f>
        <v>1.3698630136986302E-5</v>
      </c>
      <c r="F1526" s="27">
        <f>(1-'I Disease Parameters'!$E$8)/'I Disease Parameters'!$E$10</f>
        <v>0.16200000000000001</v>
      </c>
      <c r="G1526" s="27">
        <f>'I Disease Parameters'!$E$8/'I Disease Parameters'!$E$11</f>
        <v>3.7999999999999999E-2</v>
      </c>
      <c r="H1526" s="27">
        <f>1/'I Disease Parameters'!$E$12</f>
        <v>0.05</v>
      </c>
      <c r="I1526" s="27">
        <f>'I Disease Parameters'!$E$9/'I Disease Parameters'!$E$14</f>
        <v>0</v>
      </c>
      <c r="J1526" s="82">
        <f t="shared" si="597"/>
        <v>2.9622548171950012</v>
      </c>
      <c r="K1526" s="60">
        <f t="shared" si="598"/>
        <v>0.96147505943347544</v>
      </c>
      <c r="L1526" s="30">
        <f t="shared" si="599"/>
        <v>0.98499999999999999</v>
      </c>
      <c r="M1526" s="27">
        <f>J1526/'I Disease Parameters'!$E$12</f>
        <v>0.14811274085975007</v>
      </c>
      <c r="N1526" s="27">
        <f>K1526/'I Disease Parameters'!$E$13</f>
        <v>4.8073752971673774E-2</v>
      </c>
      <c r="O1526" s="27">
        <f>L1526/'I Disease Parameters'!$E$13</f>
        <v>4.9250000000000002E-2</v>
      </c>
      <c r="P1526" s="27">
        <f>(1-L1526)/'I Disease Parameters'!$E$13</f>
        <v>7.5000000000000067E-4</v>
      </c>
      <c r="Q1526" s="19" t="str">
        <f t="shared" si="578"/>
        <v/>
      </c>
      <c r="R1526" s="17" t="str">
        <f t="shared" si="579"/>
        <v/>
      </c>
      <c r="S1526" s="17" t="str">
        <f t="shared" si="580"/>
        <v/>
      </c>
      <c r="T1526" s="17" t="str">
        <f t="shared" si="581"/>
        <v/>
      </c>
      <c r="U1526" s="17" t="str">
        <f t="shared" si="582"/>
        <v/>
      </c>
      <c r="V1526" s="17" t="str">
        <f t="shared" si="583"/>
        <v/>
      </c>
      <c r="W1526" s="17" t="str">
        <f t="shared" si="584"/>
        <v/>
      </c>
      <c r="X1526" s="18" t="str">
        <f t="shared" si="575"/>
        <v/>
      </c>
      <c r="Y1526" s="17" t="str">
        <f t="shared" si="585"/>
        <v/>
      </c>
      <c r="Z1526" s="17" t="str">
        <f t="shared" si="586"/>
        <v/>
      </c>
      <c r="AA1526" s="17" t="str">
        <f t="shared" si="587"/>
        <v/>
      </c>
      <c r="AB1526" s="17" t="str">
        <f t="shared" si="588"/>
        <v/>
      </c>
      <c r="AC1526" s="17" t="str">
        <f t="shared" si="589"/>
        <v/>
      </c>
      <c r="AD1526" s="18" t="str">
        <f t="shared" si="590"/>
        <v/>
      </c>
      <c r="AE1526" s="19" t="str">
        <f>IF($B1526&gt;$C$1,"",p_2*$Q1525*($S1525/$W1525)+p_3*$Q1525*($T1525/$W1525))</f>
        <v/>
      </c>
      <c r="AF1526" s="17" t="str">
        <f>IF($B1526&gt;$C$1,"",p_4*$R1525)</f>
        <v/>
      </c>
      <c r="AG1526" s="17" t="str">
        <f>IF($B1526&gt;$C$1,"",p_5*$R1525)</f>
        <v/>
      </c>
      <c r="AH1526" s="18" t="str">
        <f t="shared" si="591"/>
        <v/>
      </c>
      <c r="AI1526" s="72"/>
      <c r="AJ1526" s="73"/>
      <c r="AK1526" s="73"/>
      <c r="AL1526" s="72"/>
      <c r="AM1526" s="73"/>
      <c r="AN1526" s="73">
        <f t="shared" si="592"/>
        <v>518</v>
      </c>
      <c r="AO1526" s="19" t="str">
        <f t="shared" ca="1" si="593"/>
        <v>-</v>
      </c>
      <c r="AP1526" s="17" t="str">
        <f t="shared" ca="1" si="594"/>
        <v>-</v>
      </c>
      <c r="AQ1526" s="17" t="str">
        <f t="shared" ca="1" si="595"/>
        <v>-</v>
      </c>
      <c r="AR1526" s="66" t="str">
        <f t="shared" ca="1" si="596"/>
        <v>-</v>
      </c>
    </row>
    <row r="1527" spans="1:44" s="1" customFormat="1" ht="12" x14ac:dyDescent="0.35">
      <c r="A1527" s="84"/>
      <c r="B1527" s="40" t="str">
        <f t="shared" si="576"/>
        <v/>
      </c>
      <c r="C1527" s="41" t="str">
        <f t="shared" si="577"/>
        <v/>
      </c>
      <c r="D1527" s="28">
        <f>'I Disease Parameters'!$E$6/(1000*365)</f>
        <v>2.4383561643835616E-5</v>
      </c>
      <c r="E1527" s="28">
        <f>'I Disease Parameters'!$E$7/(1000*365)</f>
        <v>1.3698630136986302E-5</v>
      </c>
      <c r="F1527" s="27">
        <f>(1-'I Disease Parameters'!$E$8)/'I Disease Parameters'!$E$10</f>
        <v>0.16200000000000001</v>
      </c>
      <c r="G1527" s="27">
        <f>'I Disease Parameters'!$E$8/'I Disease Parameters'!$E$11</f>
        <v>3.7999999999999999E-2</v>
      </c>
      <c r="H1527" s="27">
        <f>1/'I Disease Parameters'!$E$12</f>
        <v>0.05</v>
      </c>
      <c r="I1527" s="27">
        <f>'I Disease Parameters'!$E$9/'I Disease Parameters'!$E$14</f>
        <v>0</v>
      </c>
      <c r="J1527" s="82">
        <f t="shared" si="597"/>
        <v>2.9622548171950012</v>
      </c>
      <c r="K1527" s="60">
        <f t="shared" si="598"/>
        <v>0.96147505943347544</v>
      </c>
      <c r="L1527" s="30">
        <f t="shared" si="599"/>
        <v>0.98499999999999999</v>
      </c>
      <c r="M1527" s="27">
        <f>J1527/'I Disease Parameters'!$E$12</f>
        <v>0.14811274085975007</v>
      </c>
      <c r="N1527" s="27">
        <f>K1527/'I Disease Parameters'!$E$13</f>
        <v>4.8073752971673774E-2</v>
      </c>
      <c r="O1527" s="27">
        <f>L1527/'I Disease Parameters'!$E$13</f>
        <v>4.9250000000000002E-2</v>
      </c>
      <c r="P1527" s="27">
        <f>(1-L1527)/'I Disease Parameters'!$E$13</f>
        <v>7.5000000000000067E-4</v>
      </c>
      <c r="Q1527" s="19" t="str">
        <f t="shared" si="578"/>
        <v/>
      </c>
      <c r="R1527" s="17" t="str">
        <f t="shared" si="579"/>
        <v/>
      </c>
      <c r="S1527" s="17" t="str">
        <f t="shared" si="580"/>
        <v/>
      </c>
      <c r="T1527" s="17" t="str">
        <f t="shared" si="581"/>
        <v/>
      </c>
      <c r="U1527" s="17" t="str">
        <f t="shared" si="582"/>
        <v/>
      </c>
      <c r="V1527" s="17" t="str">
        <f t="shared" si="583"/>
        <v/>
      </c>
      <c r="W1527" s="17" t="str">
        <f t="shared" si="584"/>
        <v/>
      </c>
      <c r="X1527" s="18" t="str">
        <f t="shared" si="575"/>
        <v/>
      </c>
      <c r="Y1527" s="17" t="str">
        <f t="shared" si="585"/>
        <v/>
      </c>
      <c r="Z1527" s="17" t="str">
        <f t="shared" si="586"/>
        <v/>
      </c>
      <c r="AA1527" s="17" t="str">
        <f t="shared" si="587"/>
        <v/>
      </c>
      <c r="AB1527" s="17" t="str">
        <f t="shared" si="588"/>
        <v/>
      </c>
      <c r="AC1527" s="17" t="str">
        <f t="shared" si="589"/>
        <v/>
      </c>
      <c r="AD1527" s="18" t="str">
        <f t="shared" si="590"/>
        <v/>
      </c>
      <c r="AE1527" s="19" t="str">
        <f>IF($B1527&gt;$C$1,"",p_2*$Q1526*($S1526/$W1526)+p_3*$Q1526*($T1526/$W1526))</f>
        <v/>
      </c>
      <c r="AF1527" s="17" t="str">
        <f>IF($B1527&gt;$C$1,"",p_4*$R1526)</f>
        <v/>
      </c>
      <c r="AG1527" s="17" t="str">
        <f>IF($B1527&gt;$C$1,"",p_5*$R1526)</f>
        <v/>
      </c>
      <c r="AH1527" s="18" t="str">
        <f t="shared" si="591"/>
        <v/>
      </c>
      <c r="AI1527" s="72"/>
      <c r="AJ1527" s="73"/>
      <c r="AK1527" s="73"/>
      <c r="AL1527" s="72"/>
      <c r="AM1527" s="73"/>
      <c r="AN1527" s="73">
        <f t="shared" si="592"/>
        <v>518</v>
      </c>
      <c r="AO1527" s="19" t="str">
        <f t="shared" ca="1" si="593"/>
        <v>-</v>
      </c>
      <c r="AP1527" s="17" t="str">
        <f t="shared" ca="1" si="594"/>
        <v>-</v>
      </c>
      <c r="AQ1527" s="17" t="str">
        <f t="shared" ca="1" si="595"/>
        <v>-</v>
      </c>
      <c r="AR1527" s="66" t="str">
        <f t="shared" ca="1" si="596"/>
        <v>-</v>
      </c>
    </row>
    <row r="1528" spans="1:44" s="1" customFormat="1" ht="12" x14ac:dyDescent="0.35">
      <c r="A1528" s="84"/>
      <c r="B1528" s="40" t="str">
        <f t="shared" si="576"/>
        <v/>
      </c>
      <c r="C1528" s="41" t="str">
        <f t="shared" si="577"/>
        <v/>
      </c>
      <c r="D1528" s="28">
        <f>'I Disease Parameters'!$E$6/(1000*365)</f>
        <v>2.4383561643835616E-5</v>
      </c>
      <c r="E1528" s="28">
        <f>'I Disease Parameters'!$E$7/(1000*365)</f>
        <v>1.3698630136986302E-5</v>
      </c>
      <c r="F1528" s="27">
        <f>(1-'I Disease Parameters'!$E$8)/'I Disease Parameters'!$E$10</f>
        <v>0.16200000000000001</v>
      </c>
      <c r="G1528" s="27">
        <f>'I Disease Parameters'!$E$8/'I Disease Parameters'!$E$11</f>
        <v>3.7999999999999999E-2</v>
      </c>
      <c r="H1528" s="27">
        <f>1/'I Disease Parameters'!$E$12</f>
        <v>0.05</v>
      </c>
      <c r="I1528" s="27">
        <f>'I Disease Parameters'!$E$9/'I Disease Parameters'!$E$14</f>
        <v>0</v>
      </c>
      <c r="J1528" s="82">
        <f t="shared" si="597"/>
        <v>2.9622548171950012</v>
      </c>
      <c r="K1528" s="60">
        <f t="shared" si="598"/>
        <v>0.96147505943347544</v>
      </c>
      <c r="L1528" s="30">
        <f t="shared" si="599"/>
        <v>0.98499999999999999</v>
      </c>
      <c r="M1528" s="27">
        <f>J1528/'I Disease Parameters'!$E$12</f>
        <v>0.14811274085975007</v>
      </c>
      <c r="N1528" s="27">
        <f>K1528/'I Disease Parameters'!$E$13</f>
        <v>4.8073752971673774E-2</v>
      </c>
      <c r="O1528" s="27">
        <f>L1528/'I Disease Parameters'!$E$13</f>
        <v>4.9250000000000002E-2</v>
      </c>
      <c r="P1528" s="27">
        <f>(1-L1528)/'I Disease Parameters'!$E$13</f>
        <v>7.5000000000000067E-4</v>
      </c>
      <c r="Q1528" s="19" t="str">
        <f t="shared" si="578"/>
        <v/>
      </c>
      <c r="R1528" s="17" t="str">
        <f t="shared" si="579"/>
        <v/>
      </c>
      <c r="S1528" s="17" t="str">
        <f t="shared" si="580"/>
        <v/>
      </c>
      <c r="T1528" s="17" t="str">
        <f t="shared" si="581"/>
        <v/>
      </c>
      <c r="U1528" s="17" t="str">
        <f t="shared" si="582"/>
        <v/>
      </c>
      <c r="V1528" s="17" t="str">
        <f t="shared" si="583"/>
        <v/>
      </c>
      <c r="W1528" s="17" t="str">
        <f t="shared" si="584"/>
        <v/>
      </c>
      <c r="X1528" s="18" t="str">
        <f t="shared" si="575"/>
        <v/>
      </c>
      <c r="Y1528" s="17" t="str">
        <f t="shared" si="585"/>
        <v/>
      </c>
      <c r="Z1528" s="17" t="str">
        <f t="shared" si="586"/>
        <v/>
      </c>
      <c r="AA1528" s="17" t="str">
        <f t="shared" si="587"/>
        <v/>
      </c>
      <c r="AB1528" s="17" t="str">
        <f t="shared" si="588"/>
        <v/>
      </c>
      <c r="AC1528" s="17" t="str">
        <f t="shared" si="589"/>
        <v/>
      </c>
      <c r="AD1528" s="18" t="str">
        <f t="shared" si="590"/>
        <v/>
      </c>
      <c r="AE1528" s="19" t="str">
        <f>IF($B1528&gt;$C$1,"",p_2*$Q1527*($S1527/$W1527)+p_3*$Q1527*($T1527/$W1527))</f>
        <v/>
      </c>
      <c r="AF1528" s="17" t="str">
        <f>IF($B1528&gt;$C$1,"",p_4*$R1527)</f>
        <v/>
      </c>
      <c r="AG1528" s="17" t="str">
        <f>IF($B1528&gt;$C$1,"",p_5*$R1527)</f>
        <v/>
      </c>
      <c r="AH1528" s="18" t="str">
        <f t="shared" si="591"/>
        <v/>
      </c>
      <c r="AI1528" s="72"/>
      <c r="AJ1528" s="73"/>
      <c r="AK1528" s="73"/>
      <c r="AL1528" s="72"/>
      <c r="AM1528" s="73"/>
      <c r="AN1528" s="73">
        <f t="shared" si="592"/>
        <v>518</v>
      </c>
      <c r="AO1528" s="19" t="str">
        <f t="shared" ca="1" si="593"/>
        <v>-</v>
      </c>
      <c r="AP1528" s="17" t="str">
        <f t="shared" ca="1" si="594"/>
        <v>-</v>
      </c>
      <c r="AQ1528" s="17" t="str">
        <f t="shared" ca="1" si="595"/>
        <v>-</v>
      </c>
      <c r="AR1528" s="66" t="str">
        <f t="shared" ca="1" si="596"/>
        <v>-</v>
      </c>
    </row>
    <row r="1529" spans="1:44" s="1" customFormat="1" ht="12" x14ac:dyDescent="0.35">
      <c r="A1529" s="84"/>
      <c r="B1529" s="40" t="str">
        <f t="shared" si="576"/>
        <v/>
      </c>
      <c r="C1529" s="41" t="str">
        <f t="shared" si="577"/>
        <v/>
      </c>
      <c r="D1529" s="28">
        <f>'I Disease Parameters'!$E$6/(1000*365)</f>
        <v>2.4383561643835616E-5</v>
      </c>
      <c r="E1529" s="28">
        <f>'I Disease Parameters'!$E$7/(1000*365)</f>
        <v>1.3698630136986302E-5</v>
      </c>
      <c r="F1529" s="27">
        <f>(1-'I Disease Parameters'!$E$8)/'I Disease Parameters'!$E$10</f>
        <v>0.16200000000000001</v>
      </c>
      <c r="G1529" s="27">
        <f>'I Disease Parameters'!$E$8/'I Disease Parameters'!$E$11</f>
        <v>3.7999999999999999E-2</v>
      </c>
      <c r="H1529" s="27">
        <f>1/'I Disease Parameters'!$E$12</f>
        <v>0.05</v>
      </c>
      <c r="I1529" s="27">
        <f>'I Disease Parameters'!$E$9/'I Disease Parameters'!$E$14</f>
        <v>0</v>
      </c>
      <c r="J1529" s="82">
        <f t="shared" si="597"/>
        <v>2.9622548171950012</v>
      </c>
      <c r="K1529" s="60">
        <f t="shared" si="598"/>
        <v>0.96147505943347544</v>
      </c>
      <c r="L1529" s="30">
        <f t="shared" si="599"/>
        <v>0.98499999999999999</v>
      </c>
      <c r="M1529" s="27">
        <f>J1529/'I Disease Parameters'!$E$12</f>
        <v>0.14811274085975007</v>
      </c>
      <c r="N1529" s="27">
        <f>K1529/'I Disease Parameters'!$E$13</f>
        <v>4.8073752971673774E-2</v>
      </c>
      <c r="O1529" s="27">
        <f>L1529/'I Disease Parameters'!$E$13</f>
        <v>4.9250000000000002E-2</v>
      </c>
      <c r="P1529" s="27">
        <f>(1-L1529)/'I Disease Parameters'!$E$13</f>
        <v>7.5000000000000067E-4</v>
      </c>
      <c r="Q1529" s="19" t="str">
        <f t="shared" si="578"/>
        <v/>
      </c>
      <c r="R1529" s="17" t="str">
        <f t="shared" si="579"/>
        <v/>
      </c>
      <c r="S1529" s="17" t="str">
        <f t="shared" si="580"/>
        <v/>
      </c>
      <c r="T1529" s="17" t="str">
        <f t="shared" si="581"/>
        <v/>
      </c>
      <c r="U1529" s="17" t="str">
        <f t="shared" si="582"/>
        <v/>
      </c>
      <c r="V1529" s="17" t="str">
        <f t="shared" si="583"/>
        <v/>
      </c>
      <c r="W1529" s="17" t="str">
        <f t="shared" si="584"/>
        <v/>
      </c>
      <c r="X1529" s="18" t="str">
        <f t="shared" si="575"/>
        <v/>
      </c>
      <c r="Y1529" s="17" t="str">
        <f t="shared" si="585"/>
        <v/>
      </c>
      <c r="Z1529" s="17" t="str">
        <f t="shared" si="586"/>
        <v/>
      </c>
      <c r="AA1529" s="17" t="str">
        <f t="shared" si="587"/>
        <v/>
      </c>
      <c r="AB1529" s="17" t="str">
        <f t="shared" si="588"/>
        <v/>
      </c>
      <c r="AC1529" s="17" t="str">
        <f t="shared" si="589"/>
        <v/>
      </c>
      <c r="AD1529" s="18" t="str">
        <f t="shared" si="590"/>
        <v/>
      </c>
      <c r="AE1529" s="19" t="str">
        <f>IF($B1529&gt;$C$1,"",p_2*$Q1528*($S1528/$W1528)+p_3*$Q1528*($T1528/$W1528))</f>
        <v/>
      </c>
      <c r="AF1529" s="17" t="str">
        <f>IF($B1529&gt;$C$1,"",p_4*$R1528)</f>
        <v/>
      </c>
      <c r="AG1529" s="17" t="str">
        <f>IF($B1529&gt;$C$1,"",p_5*$R1528)</f>
        <v/>
      </c>
      <c r="AH1529" s="18" t="str">
        <f t="shared" si="591"/>
        <v/>
      </c>
      <c r="AI1529" s="72"/>
      <c r="AJ1529" s="73"/>
      <c r="AK1529" s="73"/>
      <c r="AL1529" s="72"/>
      <c r="AM1529" s="73"/>
      <c r="AN1529" s="73">
        <f t="shared" si="592"/>
        <v>518</v>
      </c>
      <c r="AO1529" s="19" t="str">
        <f t="shared" ca="1" si="593"/>
        <v>-</v>
      </c>
      <c r="AP1529" s="17" t="str">
        <f t="shared" ca="1" si="594"/>
        <v>-</v>
      </c>
      <c r="AQ1529" s="17" t="str">
        <f t="shared" ca="1" si="595"/>
        <v>-</v>
      </c>
      <c r="AR1529" s="66" t="str">
        <f t="shared" ca="1" si="596"/>
        <v>-</v>
      </c>
    </row>
    <row r="1530" spans="1:44" s="1" customFormat="1" ht="12" x14ac:dyDescent="0.35">
      <c r="A1530" s="84"/>
      <c r="B1530" s="40" t="str">
        <f t="shared" si="576"/>
        <v/>
      </c>
      <c r="C1530" s="41" t="str">
        <f t="shared" si="577"/>
        <v/>
      </c>
      <c r="D1530" s="28">
        <f>'I Disease Parameters'!$E$6/(1000*365)</f>
        <v>2.4383561643835616E-5</v>
      </c>
      <c r="E1530" s="28">
        <f>'I Disease Parameters'!$E$7/(1000*365)</f>
        <v>1.3698630136986302E-5</v>
      </c>
      <c r="F1530" s="27">
        <f>(1-'I Disease Parameters'!$E$8)/'I Disease Parameters'!$E$10</f>
        <v>0.16200000000000001</v>
      </c>
      <c r="G1530" s="27">
        <f>'I Disease Parameters'!$E$8/'I Disease Parameters'!$E$11</f>
        <v>3.7999999999999999E-2</v>
      </c>
      <c r="H1530" s="27">
        <f>1/'I Disease Parameters'!$E$12</f>
        <v>0.05</v>
      </c>
      <c r="I1530" s="27">
        <f>'I Disease Parameters'!$E$9/'I Disease Parameters'!$E$14</f>
        <v>0</v>
      </c>
      <c r="J1530" s="82">
        <f t="shared" si="597"/>
        <v>2.9622548171950012</v>
      </c>
      <c r="K1530" s="60">
        <f t="shared" si="598"/>
        <v>0.96147505943347544</v>
      </c>
      <c r="L1530" s="30">
        <f t="shared" si="599"/>
        <v>0.98499999999999999</v>
      </c>
      <c r="M1530" s="27">
        <f>J1530/'I Disease Parameters'!$E$12</f>
        <v>0.14811274085975007</v>
      </c>
      <c r="N1530" s="27">
        <f>K1530/'I Disease Parameters'!$E$13</f>
        <v>4.8073752971673774E-2</v>
      </c>
      <c r="O1530" s="27">
        <f>L1530/'I Disease Parameters'!$E$13</f>
        <v>4.9250000000000002E-2</v>
      </c>
      <c r="P1530" s="27">
        <f>(1-L1530)/'I Disease Parameters'!$E$13</f>
        <v>7.5000000000000067E-4</v>
      </c>
      <c r="Q1530" s="19" t="str">
        <f t="shared" si="578"/>
        <v/>
      </c>
      <c r="R1530" s="17" t="str">
        <f t="shared" si="579"/>
        <v/>
      </c>
      <c r="S1530" s="17" t="str">
        <f t="shared" si="580"/>
        <v/>
      </c>
      <c r="T1530" s="17" t="str">
        <f t="shared" si="581"/>
        <v/>
      </c>
      <c r="U1530" s="17" t="str">
        <f t="shared" si="582"/>
        <v/>
      </c>
      <c r="V1530" s="17" t="str">
        <f t="shared" si="583"/>
        <v/>
      </c>
      <c r="W1530" s="17" t="str">
        <f t="shared" si="584"/>
        <v/>
      </c>
      <c r="X1530" s="18" t="str">
        <f t="shared" si="575"/>
        <v/>
      </c>
      <c r="Y1530" s="17" t="str">
        <f t="shared" si="585"/>
        <v/>
      </c>
      <c r="Z1530" s="17" t="str">
        <f t="shared" si="586"/>
        <v/>
      </c>
      <c r="AA1530" s="17" t="str">
        <f t="shared" si="587"/>
        <v/>
      </c>
      <c r="AB1530" s="17" t="str">
        <f t="shared" si="588"/>
        <v/>
      </c>
      <c r="AC1530" s="17" t="str">
        <f t="shared" si="589"/>
        <v/>
      </c>
      <c r="AD1530" s="18" t="str">
        <f t="shared" si="590"/>
        <v/>
      </c>
      <c r="AE1530" s="19" t="str">
        <f>IF($B1530&gt;$C$1,"",p_2*$Q1529*($S1529/$W1529)+p_3*$Q1529*($T1529/$W1529))</f>
        <v/>
      </c>
      <c r="AF1530" s="17" t="str">
        <f>IF($B1530&gt;$C$1,"",p_4*$R1529)</f>
        <v/>
      </c>
      <c r="AG1530" s="17" t="str">
        <f>IF($B1530&gt;$C$1,"",p_5*$R1529)</f>
        <v/>
      </c>
      <c r="AH1530" s="18" t="str">
        <f t="shared" si="591"/>
        <v/>
      </c>
      <c r="AI1530" s="72"/>
      <c r="AJ1530" s="73"/>
      <c r="AK1530" s="73"/>
      <c r="AL1530" s="72"/>
      <c r="AM1530" s="73"/>
      <c r="AN1530" s="73">
        <f t="shared" si="592"/>
        <v>518</v>
      </c>
      <c r="AO1530" s="19" t="str">
        <f t="shared" ca="1" si="593"/>
        <v>-</v>
      </c>
      <c r="AP1530" s="17" t="str">
        <f t="shared" ca="1" si="594"/>
        <v>-</v>
      </c>
      <c r="AQ1530" s="17" t="str">
        <f t="shared" ca="1" si="595"/>
        <v>-</v>
      </c>
      <c r="AR1530" s="66" t="str">
        <f t="shared" ca="1" si="596"/>
        <v>-</v>
      </c>
    </row>
    <row r="1531" spans="1:44" s="1" customFormat="1" ht="12" x14ac:dyDescent="0.35">
      <c r="A1531" s="84"/>
      <c r="B1531" s="40" t="str">
        <f t="shared" si="576"/>
        <v/>
      </c>
      <c r="C1531" s="41" t="str">
        <f t="shared" si="577"/>
        <v/>
      </c>
      <c r="D1531" s="28">
        <f>'I Disease Parameters'!$E$6/(1000*365)</f>
        <v>2.4383561643835616E-5</v>
      </c>
      <c r="E1531" s="28">
        <f>'I Disease Parameters'!$E$7/(1000*365)</f>
        <v>1.3698630136986302E-5</v>
      </c>
      <c r="F1531" s="27">
        <f>(1-'I Disease Parameters'!$E$8)/'I Disease Parameters'!$E$10</f>
        <v>0.16200000000000001</v>
      </c>
      <c r="G1531" s="27">
        <f>'I Disease Parameters'!$E$8/'I Disease Parameters'!$E$11</f>
        <v>3.7999999999999999E-2</v>
      </c>
      <c r="H1531" s="27">
        <f>1/'I Disease Parameters'!$E$12</f>
        <v>0.05</v>
      </c>
      <c r="I1531" s="27">
        <f>'I Disease Parameters'!$E$9/'I Disease Parameters'!$E$14</f>
        <v>0</v>
      </c>
      <c r="J1531" s="82">
        <f t="shared" si="597"/>
        <v>2.9622548171950012</v>
      </c>
      <c r="K1531" s="60">
        <f t="shared" si="598"/>
        <v>0.96147505943347544</v>
      </c>
      <c r="L1531" s="30">
        <f t="shared" si="599"/>
        <v>0.98499999999999999</v>
      </c>
      <c r="M1531" s="27">
        <f>J1531/'I Disease Parameters'!$E$12</f>
        <v>0.14811274085975007</v>
      </c>
      <c r="N1531" s="27">
        <f>K1531/'I Disease Parameters'!$E$13</f>
        <v>4.8073752971673774E-2</v>
      </c>
      <c r="O1531" s="27">
        <f>L1531/'I Disease Parameters'!$E$13</f>
        <v>4.9250000000000002E-2</v>
      </c>
      <c r="P1531" s="27">
        <f>(1-L1531)/'I Disease Parameters'!$E$13</f>
        <v>7.5000000000000067E-4</v>
      </c>
      <c r="Q1531" s="19" t="str">
        <f t="shared" si="578"/>
        <v/>
      </c>
      <c r="R1531" s="17" t="str">
        <f t="shared" si="579"/>
        <v/>
      </c>
      <c r="S1531" s="17" t="str">
        <f t="shared" si="580"/>
        <v/>
      </c>
      <c r="T1531" s="17" t="str">
        <f t="shared" si="581"/>
        <v/>
      </c>
      <c r="U1531" s="17" t="str">
        <f t="shared" si="582"/>
        <v/>
      </c>
      <c r="V1531" s="17" t="str">
        <f t="shared" si="583"/>
        <v/>
      </c>
      <c r="W1531" s="17" t="str">
        <f t="shared" si="584"/>
        <v/>
      </c>
      <c r="X1531" s="18" t="str">
        <f t="shared" si="575"/>
        <v/>
      </c>
      <c r="Y1531" s="17" t="str">
        <f t="shared" si="585"/>
        <v/>
      </c>
      <c r="Z1531" s="17" t="str">
        <f t="shared" si="586"/>
        <v/>
      </c>
      <c r="AA1531" s="17" t="str">
        <f t="shared" si="587"/>
        <v/>
      </c>
      <c r="AB1531" s="17" t="str">
        <f t="shared" si="588"/>
        <v/>
      </c>
      <c r="AC1531" s="17" t="str">
        <f t="shared" si="589"/>
        <v/>
      </c>
      <c r="AD1531" s="18" t="str">
        <f t="shared" si="590"/>
        <v/>
      </c>
      <c r="AE1531" s="19" t="str">
        <f>IF($B1531&gt;$C$1,"",p_2*$Q1530*($S1530/$W1530)+p_3*$Q1530*($T1530/$W1530))</f>
        <v/>
      </c>
      <c r="AF1531" s="17" t="str">
        <f>IF($B1531&gt;$C$1,"",p_4*$R1530)</f>
        <v/>
      </c>
      <c r="AG1531" s="17" t="str">
        <f>IF($B1531&gt;$C$1,"",p_5*$R1530)</f>
        <v/>
      </c>
      <c r="AH1531" s="18" t="str">
        <f t="shared" si="591"/>
        <v/>
      </c>
      <c r="AI1531" s="72"/>
      <c r="AJ1531" s="73"/>
      <c r="AK1531" s="73"/>
      <c r="AL1531" s="72"/>
      <c r="AM1531" s="73"/>
      <c r="AN1531" s="73">
        <f t="shared" si="592"/>
        <v>518</v>
      </c>
      <c r="AO1531" s="19" t="str">
        <f t="shared" ca="1" si="593"/>
        <v>-</v>
      </c>
      <c r="AP1531" s="17" t="str">
        <f t="shared" ca="1" si="594"/>
        <v>-</v>
      </c>
      <c r="AQ1531" s="17" t="str">
        <f t="shared" ca="1" si="595"/>
        <v>-</v>
      </c>
      <c r="AR1531" s="66" t="str">
        <f t="shared" ca="1" si="596"/>
        <v>-</v>
      </c>
    </row>
    <row r="1532" spans="1:44" s="1" customFormat="1" ht="12" x14ac:dyDescent="0.35">
      <c r="A1532" s="84"/>
      <c r="B1532" s="40" t="str">
        <f t="shared" si="576"/>
        <v/>
      </c>
      <c r="C1532" s="41" t="str">
        <f t="shared" si="577"/>
        <v/>
      </c>
      <c r="D1532" s="28">
        <f>'I Disease Parameters'!$E$6/(1000*365)</f>
        <v>2.4383561643835616E-5</v>
      </c>
      <c r="E1532" s="28">
        <f>'I Disease Parameters'!$E$7/(1000*365)</f>
        <v>1.3698630136986302E-5</v>
      </c>
      <c r="F1532" s="27">
        <f>(1-'I Disease Parameters'!$E$8)/'I Disease Parameters'!$E$10</f>
        <v>0.16200000000000001</v>
      </c>
      <c r="G1532" s="27">
        <f>'I Disease Parameters'!$E$8/'I Disease Parameters'!$E$11</f>
        <v>3.7999999999999999E-2</v>
      </c>
      <c r="H1532" s="27">
        <f>1/'I Disease Parameters'!$E$12</f>
        <v>0.05</v>
      </c>
      <c r="I1532" s="27">
        <f>'I Disease Parameters'!$E$9/'I Disease Parameters'!$E$14</f>
        <v>0</v>
      </c>
      <c r="J1532" s="82">
        <f t="shared" si="597"/>
        <v>2.9622548171950012</v>
      </c>
      <c r="K1532" s="60">
        <f t="shared" si="598"/>
        <v>0.96147505943347544</v>
      </c>
      <c r="L1532" s="30">
        <f t="shared" si="599"/>
        <v>0.98499999999999999</v>
      </c>
      <c r="M1532" s="27">
        <f>J1532/'I Disease Parameters'!$E$12</f>
        <v>0.14811274085975007</v>
      </c>
      <c r="N1532" s="27">
        <f>K1532/'I Disease Parameters'!$E$13</f>
        <v>4.8073752971673774E-2</v>
      </c>
      <c r="O1532" s="27">
        <f>L1532/'I Disease Parameters'!$E$13</f>
        <v>4.9250000000000002E-2</v>
      </c>
      <c r="P1532" s="27">
        <f>(1-L1532)/'I Disease Parameters'!$E$13</f>
        <v>7.5000000000000067E-4</v>
      </c>
      <c r="Q1532" s="19" t="str">
        <f t="shared" si="578"/>
        <v/>
      </c>
      <c r="R1532" s="17" t="str">
        <f t="shared" si="579"/>
        <v/>
      </c>
      <c r="S1532" s="17" t="str">
        <f t="shared" si="580"/>
        <v/>
      </c>
      <c r="T1532" s="17" t="str">
        <f t="shared" si="581"/>
        <v/>
      </c>
      <c r="U1532" s="17" t="str">
        <f t="shared" si="582"/>
        <v/>
      </c>
      <c r="V1532" s="17" t="str">
        <f t="shared" si="583"/>
        <v/>
      </c>
      <c r="W1532" s="17" t="str">
        <f t="shared" si="584"/>
        <v/>
      </c>
      <c r="X1532" s="18" t="str">
        <f t="shared" si="575"/>
        <v/>
      </c>
      <c r="Y1532" s="17" t="str">
        <f t="shared" si="585"/>
        <v/>
      </c>
      <c r="Z1532" s="17" t="str">
        <f t="shared" si="586"/>
        <v/>
      </c>
      <c r="AA1532" s="17" t="str">
        <f t="shared" si="587"/>
        <v/>
      </c>
      <c r="AB1532" s="17" t="str">
        <f t="shared" si="588"/>
        <v/>
      </c>
      <c r="AC1532" s="17" t="str">
        <f t="shared" si="589"/>
        <v/>
      </c>
      <c r="AD1532" s="18" t="str">
        <f t="shared" si="590"/>
        <v/>
      </c>
      <c r="AE1532" s="19" t="str">
        <f>IF($B1532&gt;$C$1,"",p_2*$Q1531*($S1531/$W1531)+p_3*$Q1531*($T1531/$W1531))</f>
        <v/>
      </c>
      <c r="AF1532" s="17" t="str">
        <f>IF($B1532&gt;$C$1,"",p_4*$R1531)</f>
        <v/>
      </c>
      <c r="AG1532" s="17" t="str">
        <f>IF($B1532&gt;$C$1,"",p_5*$R1531)</f>
        <v/>
      </c>
      <c r="AH1532" s="18" t="str">
        <f t="shared" si="591"/>
        <v/>
      </c>
      <c r="AI1532" s="72"/>
      <c r="AJ1532" s="73"/>
      <c r="AK1532" s="73"/>
      <c r="AL1532" s="72"/>
      <c r="AM1532" s="73"/>
      <c r="AN1532" s="73">
        <f t="shared" si="592"/>
        <v>518</v>
      </c>
      <c r="AO1532" s="19" t="str">
        <f t="shared" ca="1" si="593"/>
        <v>-</v>
      </c>
      <c r="AP1532" s="17" t="str">
        <f t="shared" ca="1" si="594"/>
        <v>-</v>
      </c>
      <c r="AQ1532" s="17" t="str">
        <f t="shared" ca="1" si="595"/>
        <v>-</v>
      </c>
      <c r="AR1532" s="66" t="str">
        <f t="shared" ca="1" si="596"/>
        <v>-</v>
      </c>
    </row>
    <row r="1533" spans="1:44" s="1" customFormat="1" ht="12" x14ac:dyDescent="0.35">
      <c r="A1533" s="84"/>
      <c r="B1533" s="40" t="str">
        <f t="shared" si="576"/>
        <v/>
      </c>
      <c r="C1533" s="41" t="str">
        <f t="shared" si="577"/>
        <v/>
      </c>
      <c r="D1533" s="28">
        <f>'I Disease Parameters'!$E$6/(1000*365)</f>
        <v>2.4383561643835616E-5</v>
      </c>
      <c r="E1533" s="28">
        <f>'I Disease Parameters'!$E$7/(1000*365)</f>
        <v>1.3698630136986302E-5</v>
      </c>
      <c r="F1533" s="27">
        <f>(1-'I Disease Parameters'!$E$8)/'I Disease Parameters'!$E$10</f>
        <v>0.16200000000000001</v>
      </c>
      <c r="G1533" s="27">
        <f>'I Disease Parameters'!$E$8/'I Disease Parameters'!$E$11</f>
        <v>3.7999999999999999E-2</v>
      </c>
      <c r="H1533" s="27">
        <f>1/'I Disease Parameters'!$E$12</f>
        <v>0.05</v>
      </c>
      <c r="I1533" s="27">
        <f>'I Disease Parameters'!$E$9/'I Disease Parameters'!$E$14</f>
        <v>0</v>
      </c>
      <c r="J1533" s="82">
        <f t="shared" si="597"/>
        <v>2.9622548171950012</v>
      </c>
      <c r="K1533" s="60">
        <f t="shared" si="598"/>
        <v>0.96147505943347544</v>
      </c>
      <c r="L1533" s="30">
        <f t="shared" si="599"/>
        <v>0.98499999999999999</v>
      </c>
      <c r="M1533" s="27">
        <f>J1533/'I Disease Parameters'!$E$12</f>
        <v>0.14811274085975007</v>
      </c>
      <c r="N1533" s="27">
        <f>K1533/'I Disease Parameters'!$E$13</f>
        <v>4.8073752971673774E-2</v>
      </c>
      <c r="O1533" s="27">
        <f>L1533/'I Disease Parameters'!$E$13</f>
        <v>4.9250000000000002E-2</v>
      </c>
      <c r="P1533" s="27">
        <f>(1-L1533)/'I Disease Parameters'!$E$13</f>
        <v>7.5000000000000067E-4</v>
      </c>
      <c r="Q1533" s="19" t="str">
        <f t="shared" si="578"/>
        <v/>
      </c>
      <c r="R1533" s="17" t="str">
        <f t="shared" si="579"/>
        <v/>
      </c>
      <c r="S1533" s="17" t="str">
        <f t="shared" si="580"/>
        <v/>
      </c>
      <c r="T1533" s="17" t="str">
        <f t="shared" si="581"/>
        <v/>
      </c>
      <c r="U1533" s="17" t="str">
        <f t="shared" si="582"/>
        <v/>
      </c>
      <c r="V1533" s="17" t="str">
        <f t="shared" si="583"/>
        <v/>
      </c>
      <c r="W1533" s="17" t="str">
        <f t="shared" si="584"/>
        <v/>
      </c>
      <c r="X1533" s="18" t="str">
        <f t="shared" si="575"/>
        <v/>
      </c>
      <c r="Y1533" s="17" t="str">
        <f t="shared" si="585"/>
        <v/>
      </c>
      <c r="Z1533" s="17" t="str">
        <f t="shared" si="586"/>
        <v/>
      </c>
      <c r="AA1533" s="17" t="str">
        <f t="shared" si="587"/>
        <v/>
      </c>
      <c r="AB1533" s="17" t="str">
        <f t="shared" si="588"/>
        <v/>
      </c>
      <c r="AC1533" s="17" t="str">
        <f t="shared" si="589"/>
        <v/>
      </c>
      <c r="AD1533" s="18" t="str">
        <f t="shared" si="590"/>
        <v/>
      </c>
      <c r="AE1533" s="19" t="str">
        <f>IF($B1533&gt;$C$1,"",p_2*$Q1532*($S1532/$W1532)+p_3*$Q1532*($T1532/$W1532))</f>
        <v/>
      </c>
      <c r="AF1533" s="17" t="str">
        <f>IF($B1533&gt;$C$1,"",p_4*$R1532)</f>
        <v/>
      </c>
      <c r="AG1533" s="17" t="str">
        <f>IF($B1533&gt;$C$1,"",p_5*$R1532)</f>
        <v/>
      </c>
      <c r="AH1533" s="18" t="str">
        <f t="shared" si="591"/>
        <v/>
      </c>
      <c r="AI1533" s="72"/>
      <c r="AJ1533" s="73"/>
      <c r="AK1533" s="73"/>
      <c r="AL1533" s="72"/>
      <c r="AM1533" s="73"/>
      <c r="AN1533" s="73">
        <f t="shared" si="592"/>
        <v>518</v>
      </c>
      <c r="AO1533" s="19" t="str">
        <f t="shared" ca="1" si="593"/>
        <v>-</v>
      </c>
      <c r="AP1533" s="17" t="str">
        <f t="shared" ca="1" si="594"/>
        <v>-</v>
      </c>
      <c r="AQ1533" s="17" t="str">
        <f t="shared" ca="1" si="595"/>
        <v>-</v>
      </c>
      <c r="AR1533" s="66" t="str">
        <f t="shared" ca="1" si="596"/>
        <v>-</v>
      </c>
    </row>
    <row r="1534" spans="1:44" s="1" customFormat="1" ht="12" x14ac:dyDescent="0.35">
      <c r="A1534" s="84"/>
      <c r="B1534" s="40" t="str">
        <f t="shared" si="576"/>
        <v/>
      </c>
      <c r="C1534" s="41" t="str">
        <f t="shared" si="577"/>
        <v/>
      </c>
      <c r="D1534" s="28">
        <f>'I Disease Parameters'!$E$6/(1000*365)</f>
        <v>2.4383561643835616E-5</v>
      </c>
      <c r="E1534" s="28">
        <f>'I Disease Parameters'!$E$7/(1000*365)</f>
        <v>1.3698630136986302E-5</v>
      </c>
      <c r="F1534" s="27">
        <f>(1-'I Disease Parameters'!$E$8)/'I Disease Parameters'!$E$10</f>
        <v>0.16200000000000001</v>
      </c>
      <c r="G1534" s="27">
        <f>'I Disease Parameters'!$E$8/'I Disease Parameters'!$E$11</f>
        <v>3.7999999999999999E-2</v>
      </c>
      <c r="H1534" s="27">
        <f>1/'I Disease Parameters'!$E$12</f>
        <v>0.05</v>
      </c>
      <c r="I1534" s="27">
        <f>'I Disease Parameters'!$E$9/'I Disease Parameters'!$E$14</f>
        <v>0</v>
      </c>
      <c r="J1534" s="82">
        <f t="shared" si="597"/>
        <v>2.9622548171950012</v>
      </c>
      <c r="K1534" s="60">
        <f t="shared" si="598"/>
        <v>0.96147505943347544</v>
      </c>
      <c r="L1534" s="30">
        <f t="shared" si="599"/>
        <v>0.98499999999999999</v>
      </c>
      <c r="M1534" s="27">
        <f>J1534/'I Disease Parameters'!$E$12</f>
        <v>0.14811274085975007</v>
      </c>
      <c r="N1534" s="27">
        <f>K1534/'I Disease Parameters'!$E$13</f>
        <v>4.8073752971673774E-2</v>
      </c>
      <c r="O1534" s="27">
        <f>L1534/'I Disease Parameters'!$E$13</f>
        <v>4.9250000000000002E-2</v>
      </c>
      <c r="P1534" s="27">
        <f>(1-L1534)/'I Disease Parameters'!$E$13</f>
        <v>7.5000000000000067E-4</v>
      </c>
      <c r="Q1534" s="19" t="str">
        <f t="shared" si="578"/>
        <v/>
      </c>
      <c r="R1534" s="17" t="str">
        <f t="shared" si="579"/>
        <v/>
      </c>
      <c r="S1534" s="17" t="str">
        <f t="shared" si="580"/>
        <v/>
      </c>
      <c r="T1534" s="17" t="str">
        <f t="shared" si="581"/>
        <v/>
      </c>
      <c r="U1534" s="17" t="str">
        <f t="shared" si="582"/>
        <v/>
      </c>
      <c r="V1534" s="17" t="str">
        <f t="shared" si="583"/>
        <v/>
      </c>
      <c r="W1534" s="17" t="str">
        <f t="shared" si="584"/>
        <v/>
      </c>
      <c r="X1534" s="18" t="str">
        <f t="shared" si="575"/>
        <v/>
      </c>
      <c r="Y1534" s="17" t="str">
        <f t="shared" si="585"/>
        <v/>
      </c>
      <c r="Z1534" s="17" t="str">
        <f t="shared" si="586"/>
        <v/>
      </c>
      <c r="AA1534" s="17" t="str">
        <f t="shared" si="587"/>
        <v/>
      </c>
      <c r="AB1534" s="17" t="str">
        <f t="shared" si="588"/>
        <v/>
      </c>
      <c r="AC1534" s="17" t="str">
        <f t="shared" si="589"/>
        <v/>
      </c>
      <c r="AD1534" s="18" t="str">
        <f t="shared" si="590"/>
        <v/>
      </c>
      <c r="AE1534" s="19" t="str">
        <f>IF($B1534&gt;$C$1,"",p_2*$Q1533*($S1533/$W1533)+p_3*$Q1533*($T1533/$W1533))</f>
        <v/>
      </c>
      <c r="AF1534" s="17" t="str">
        <f>IF($B1534&gt;$C$1,"",p_4*$R1533)</f>
        <v/>
      </c>
      <c r="AG1534" s="17" t="str">
        <f>IF($B1534&gt;$C$1,"",p_5*$R1533)</f>
        <v/>
      </c>
      <c r="AH1534" s="18" t="str">
        <f t="shared" si="591"/>
        <v/>
      </c>
      <c r="AI1534" s="72"/>
      <c r="AJ1534" s="73"/>
      <c r="AK1534" s="73"/>
      <c r="AL1534" s="72"/>
      <c r="AM1534" s="73"/>
      <c r="AN1534" s="73">
        <f t="shared" si="592"/>
        <v>518</v>
      </c>
      <c r="AO1534" s="19" t="str">
        <f t="shared" ca="1" si="593"/>
        <v>-</v>
      </c>
      <c r="AP1534" s="17" t="str">
        <f t="shared" ca="1" si="594"/>
        <v>-</v>
      </c>
      <c r="AQ1534" s="17" t="str">
        <f t="shared" ca="1" si="595"/>
        <v>-</v>
      </c>
      <c r="AR1534" s="66" t="str">
        <f t="shared" ca="1" si="596"/>
        <v>-</v>
      </c>
    </row>
    <row r="1535" spans="1:44" s="1" customFormat="1" ht="12" x14ac:dyDescent="0.35">
      <c r="A1535" s="84"/>
      <c r="B1535" s="40" t="str">
        <f t="shared" si="576"/>
        <v/>
      </c>
      <c r="C1535" s="41" t="str">
        <f t="shared" si="577"/>
        <v/>
      </c>
      <c r="D1535" s="28">
        <f>'I Disease Parameters'!$E$6/(1000*365)</f>
        <v>2.4383561643835616E-5</v>
      </c>
      <c r="E1535" s="28">
        <f>'I Disease Parameters'!$E$7/(1000*365)</f>
        <v>1.3698630136986302E-5</v>
      </c>
      <c r="F1535" s="27">
        <f>(1-'I Disease Parameters'!$E$8)/'I Disease Parameters'!$E$10</f>
        <v>0.16200000000000001</v>
      </c>
      <c r="G1535" s="27">
        <f>'I Disease Parameters'!$E$8/'I Disease Parameters'!$E$11</f>
        <v>3.7999999999999999E-2</v>
      </c>
      <c r="H1535" s="27">
        <f>1/'I Disease Parameters'!$E$12</f>
        <v>0.05</v>
      </c>
      <c r="I1535" s="27">
        <f>'I Disease Parameters'!$E$9/'I Disease Parameters'!$E$14</f>
        <v>0</v>
      </c>
      <c r="J1535" s="82">
        <f t="shared" si="597"/>
        <v>2.9622548171950012</v>
      </c>
      <c r="K1535" s="60">
        <f t="shared" si="598"/>
        <v>0.96147505943347544</v>
      </c>
      <c r="L1535" s="30">
        <f t="shared" si="599"/>
        <v>0.98499999999999999</v>
      </c>
      <c r="M1535" s="27">
        <f>J1535/'I Disease Parameters'!$E$12</f>
        <v>0.14811274085975007</v>
      </c>
      <c r="N1535" s="27">
        <f>K1535/'I Disease Parameters'!$E$13</f>
        <v>4.8073752971673774E-2</v>
      </c>
      <c r="O1535" s="27">
        <f>L1535/'I Disease Parameters'!$E$13</f>
        <v>4.9250000000000002E-2</v>
      </c>
      <c r="P1535" s="27">
        <f>(1-L1535)/'I Disease Parameters'!$E$13</f>
        <v>7.5000000000000067E-4</v>
      </c>
      <c r="Q1535" s="19" t="str">
        <f t="shared" si="578"/>
        <v/>
      </c>
      <c r="R1535" s="17" t="str">
        <f t="shared" si="579"/>
        <v/>
      </c>
      <c r="S1535" s="17" t="str">
        <f t="shared" si="580"/>
        <v/>
      </c>
      <c r="T1535" s="17" t="str">
        <f t="shared" si="581"/>
        <v/>
      </c>
      <c r="U1535" s="17" t="str">
        <f t="shared" si="582"/>
        <v/>
      </c>
      <c r="V1535" s="17" t="str">
        <f t="shared" si="583"/>
        <v/>
      </c>
      <c r="W1535" s="17" t="str">
        <f t="shared" si="584"/>
        <v/>
      </c>
      <c r="X1535" s="18" t="str">
        <f t="shared" si="575"/>
        <v/>
      </c>
      <c r="Y1535" s="17" t="str">
        <f t="shared" si="585"/>
        <v/>
      </c>
      <c r="Z1535" s="17" t="str">
        <f t="shared" si="586"/>
        <v/>
      </c>
      <c r="AA1535" s="17" t="str">
        <f t="shared" si="587"/>
        <v/>
      </c>
      <c r="AB1535" s="17" t="str">
        <f t="shared" si="588"/>
        <v/>
      </c>
      <c r="AC1535" s="17" t="str">
        <f t="shared" si="589"/>
        <v/>
      </c>
      <c r="AD1535" s="18" t="str">
        <f t="shared" si="590"/>
        <v/>
      </c>
      <c r="AE1535" s="19" t="str">
        <f>IF($B1535&gt;$C$1,"",p_2*$Q1534*($S1534/$W1534)+p_3*$Q1534*($T1534/$W1534))</f>
        <v/>
      </c>
      <c r="AF1535" s="17" t="str">
        <f>IF($B1535&gt;$C$1,"",p_4*$R1534)</f>
        <v/>
      </c>
      <c r="AG1535" s="17" t="str">
        <f>IF($B1535&gt;$C$1,"",p_5*$R1534)</f>
        <v/>
      </c>
      <c r="AH1535" s="18" t="str">
        <f t="shared" si="591"/>
        <v/>
      </c>
      <c r="AI1535" s="72"/>
      <c r="AJ1535" s="73"/>
      <c r="AK1535" s="73"/>
      <c r="AL1535" s="72"/>
      <c r="AM1535" s="73"/>
      <c r="AN1535" s="73">
        <f t="shared" si="592"/>
        <v>518</v>
      </c>
      <c r="AO1535" s="19" t="str">
        <f t="shared" ca="1" si="593"/>
        <v>-</v>
      </c>
      <c r="AP1535" s="17" t="str">
        <f t="shared" ca="1" si="594"/>
        <v>-</v>
      </c>
      <c r="AQ1535" s="17" t="str">
        <f t="shared" ca="1" si="595"/>
        <v>-</v>
      </c>
      <c r="AR1535" s="66" t="str">
        <f t="shared" ca="1" si="596"/>
        <v>-</v>
      </c>
    </row>
    <row r="1536" spans="1:44" s="1" customFormat="1" ht="12" x14ac:dyDescent="0.35">
      <c r="A1536" s="84"/>
      <c r="B1536" s="40" t="str">
        <f t="shared" si="576"/>
        <v/>
      </c>
      <c r="C1536" s="41" t="str">
        <f t="shared" si="577"/>
        <v/>
      </c>
      <c r="D1536" s="28">
        <f>'I Disease Parameters'!$E$6/(1000*365)</f>
        <v>2.4383561643835616E-5</v>
      </c>
      <c r="E1536" s="28">
        <f>'I Disease Parameters'!$E$7/(1000*365)</f>
        <v>1.3698630136986302E-5</v>
      </c>
      <c r="F1536" s="27">
        <f>(1-'I Disease Parameters'!$E$8)/'I Disease Parameters'!$E$10</f>
        <v>0.16200000000000001</v>
      </c>
      <c r="G1536" s="27">
        <f>'I Disease Parameters'!$E$8/'I Disease Parameters'!$E$11</f>
        <v>3.7999999999999999E-2</v>
      </c>
      <c r="H1536" s="27">
        <f>1/'I Disease Parameters'!$E$12</f>
        <v>0.05</v>
      </c>
      <c r="I1536" s="27">
        <f>'I Disease Parameters'!$E$9/'I Disease Parameters'!$E$14</f>
        <v>0</v>
      </c>
      <c r="J1536" s="82">
        <f t="shared" si="597"/>
        <v>2.9622548171950012</v>
      </c>
      <c r="K1536" s="60">
        <f t="shared" si="598"/>
        <v>0.96147505943347544</v>
      </c>
      <c r="L1536" s="30">
        <f t="shared" si="599"/>
        <v>0.98499999999999999</v>
      </c>
      <c r="M1536" s="27">
        <f>J1536/'I Disease Parameters'!$E$12</f>
        <v>0.14811274085975007</v>
      </c>
      <c r="N1536" s="27">
        <f>K1536/'I Disease Parameters'!$E$13</f>
        <v>4.8073752971673774E-2</v>
      </c>
      <c r="O1536" s="27">
        <f>L1536/'I Disease Parameters'!$E$13</f>
        <v>4.9250000000000002E-2</v>
      </c>
      <c r="P1536" s="27">
        <f>(1-L1536)/'I Disease Parameters'!$E$13</f>
        <v>7.5000000000000067E-4</v>
      </c>
      <c r="Q1536" s="19" t="str">
        <f t="shared" si="578"/>
        <v/>
      </c>
      <c r="R1536" s="17" t="str">
        <f t="shared" si="579"/>
        <v/>
      </c>
      <c r="S1536" s="17" t="str">
        <f t="shared" si="580"/>
        <v/>
      </c>
      <c r="T1536" s="17" t="str">
        <f t="shared" si="581"/>
        <v/>
      </c>
      <c r="U1536" s="17" t="str">
        <f t="shared" si="582"/>
        <v/>
      </c>
      <c r="V1536" s="17" t="str">
        <f t="shared" si="583"/>
        <v/>
      </c>
      <c r="W1536" s="17" t="str">
        <f t="shared" si="584"/>
        <v/>
      </c>
      <c r="X1536" s="18" t="str">
        <f t="shared" si="575"/>
        <v/>
      </c>
      <c r="Y1536" s="17" t="str">
        <f t="shared" si="585"/>
        <v/>
      </c>
      <c r="Z1536" s="17" t="str">
        <f t="shared" si="586"/>
        <v/>
      </c>
      <c r="AA1536" s="17" t="str">
        <f t="shared" si="587"/>
        <v/>
      </c>
      <c r="AB1536" s="17" t="str">
        <f t="shared" si="588"/>
        <v/>
      </c>
      <c r="AC1536" s="17" t="str">
        <f t="shared" si="589"/>
        <v/>
      </c>
      <c r="AD1536" s="18" t="str">
        <f t="shared" si="590"/>
        <v/>
      </c>
      <c r="AE1536" s="19" t="str">
        <f>IF($B1536&gt;$C$1,"",p_2*$Q1535*($S1535/$W1535)+p_3*$Q1535*($T1535/$W1535))</f>
        <v/>
      </c>
      <c r="AF1536" s="17" t="str">
        <f>IF($B1536&gt;$C$1,"",p_4*$R1535)</f>
        <v/>
      </c>
      <c r="AG1536" s="17" t="str">
        <f>IF($B1536&gt;$C$1,"",p_5*$R1535)</f>
        <v/>
      </c>
      <c r="AH1536" s="18" t="str">
        <f t="shared" si="591"/>
        <v/>
      </c>
      <c r="AI1536" s="72"/>
      <c r="AJ1536" s="73"/>
      <c r="AK1536" s="73"/>
      <c r="AL1536" s="72"/>
      <c r="AM1536" s="73"/>
      <c r="AN1536" s="73">
        <f t="shared" si="592"/>
        <v>518</v>
      </c>
      <c r="AO1536" s="19" t="str">
        <f t="shared" ca="1" si="593"/>
        <v>-</v>
      </c>
      <c r="AP1536" s="17" t="str">
        <f t="shared" ca="1" si="594"/>
        <v>-</v>
      </c>
      <c r="AQ1536" s="17" t="str">
        <f t="shared" ca="1" si="595"/>
        <v>-</v>
      </c>
      <c r="AR1536" s="66" t="str">
        <f t="shared" ca="1" si="596"/>
        <v>-</v>
      </c>
    </row>
    <row r="1537" spans="1:44" s="1" customFormat="1" ht="12" x14ac:dyDescent="0.35">
      <c r="A1537" s="84"/>
      <c r="B1537" s="40" t="str">
        <f t="shared" si="576"/>
        <v/>
      </c>
      <c r="C1537" s="41" t="str">
        <f t="shared" si="577"/>
        <v/>
      </c>
      <c r="D1537" s="28">
        <f>'I Disease Parameters'!$E$6/(1000*365)</f>
        <v>2.4383561643835616E-5</v>
      </c>
      <c r="E1537" s="28">
        <f>'I Disease Parameters'!$E$7/(1000*365)</f>
        <v>1.3698630136986302E-5</v>
      </c>
      <c r="F1537" s="27">
        <f>(1-'I Disease Parameters'!$E$8)/'I Disease Parameters'!$E$10</f>
        <v>0.16200000000000001</v>
      </c>
      <c r="G1537" s="27">
        <f>'I Disease Parameters'!$E$8/'I Disease Parameters'!$E$11</f>
        <v>3.7999999999999999E-2</v>
      </c>
      <c r="H1537" s="27">
        <f>1/'I Disease Parameters'!$E$12</f>
        <v>0.05</v>
      </c>
      <c r="I1537" s="27">
        <f>'I Disease Parameters'!$E$9/'I Disease Parameters'!$E$14</f>
        <v>0</v>
      </c>
      <c r="J1537" s="82">
        <f t="shared" si="597"/>
        <v>2.9622548171950012</v>
      </c>
      <c r="K1537" s="60">
        <f t="shared" si="598"/>
        <v>0.96147505943347544</v>
      </c>
      <c r="L1537" s="30">
        <f t="shared" si="599"/>
        <v>0.98499999999999999</v>
      </c>
      <c r="M1537" s="27">
        <f>J1537/'I Disease Parameters'!$E$12</f>
        <v>0.14811274085975007</v>
      </c>
      <c r="N1537" s="27">
        <f>K1537/'I Disease Parameters'!$E$13</f>
        <v>4.8073752971673774E-2</v>
      </c>
      <c r="O1537" s="27">
        <f>L1537/'I Disease Parameters'!$E$13</f>
        <v>4.9250000000000002E-2</v>
      </c>
      <c r="P1537" s="27">
        <f>(1-L1537)/'I Disease Parameters'!$E$13</f>
        <v>7.5000000000000067E-4</v>
      </c>
      <c r="Q1537" s="19" t="str">
        <f t="shared" si="578"/>
        <v/>
      </c>
      <c r="R1537" s="17" t="str">
        <f t="shared" si="579"/>
        <v/>
      </c>
      <c r="S1537" s="17" t="str">
        <f t="shared" si="580"/>
        <v/>
      </c>
      <c r="T1537" s="17" t="str">
        <f t="shared" si="581"/>
        <v/>
      </c>
      <c r="U1537" s="17" t="str">
        <f t="shared" si="582"/>
        <v/>
      </c>
      <c r="V1537" s="17" t="str">
        <f t="shared" si="583"/>
        <v/>
      </c>
      <c r="W1537" s="17" t="str">
        <f t="shared" si="584"/>
        <v/>
      </c>
      <c r="X1537" s="18" t="str">
        <f t="shared" si="575"/>
        <v/>
      </c>
      <c r="Y1537" s="17" t="str">
        <f t="shared" si="585"/>
        <v/>
      </c>
      <c r="Z1537" s="17" t="str">
        <f t="shared" si="586"/>
        <v/>
      </c>
      <c r="AA1537" s="17" t="str">
        <f t="shared" si="587"/>
        <v/>
      </c>
      <c r="AB1537" s="17" t="str">
        <f t="shared" si="588"/>
        <v/>
      </c>
      <c r="AC1537" s="17" t="str">
        <f t="shared" si="589"/>
        <v/>
      </c>
      <c r="AD1537" s="18" t="str">
        <f t="shared" si="590"/>
        <v/>
      </c>
      <c r="AE1537" s="19" t="str">
        <f>IF($B1537&gt;$C$1,"",p_2*$Q1536*($S1536/$W1536)+p_3*$Q1536*($T1536/$W1536))</f>
        <v/>
      </c>
      <c r="AF1537" s="17" t="str">
        <f>IF($B1537&gt;$C$1,"",p_4*$R1536)</f>
        <v/>
      </c>
      <c r="AG1537" s="17" t="str">
        <f>IF($B1537&gt;$C$1,"",p_5*$R1536)</f>
        <v/>
      </c>
      <c r="AH1537" s="18" t="str">
        <f t="shared" si="591"/>
        <v/>
      </c>
      <c r="AI1537" s="72"/>
      <c r="AJ1537" s="73"/>
      <c r="AK1537" s="73"/>
      <c r="AL1537" s="72"/>
      <c r="AM1537" s="73"/>
      <c r="AN1537" s="73">
        <f t="shared" si="592"/>
        <v>518</v>
      </c>
      <c r="AO1537" s="19" t="str">
        <f t="shared" ca="1" si="593"/>
        <v>-</v>
      </c>
      <c r="AP1537" s="17" t="str">
        <f t="shared" ca="1" si="594"/>
        <v>-</v>
      </c>
      <c r="AQ1537" s="17" t="str">
        <f t="shared" ca="1" si="595"/>
        <v>-</v>
      </c>
      <c r="AR1537" s="66" t="str">
        <f t="shared" ca="1" si="596"/>
        <v>-</v>
      </c>
    </row>
    <row r="1538" spans="1:44" s="1" customFormat="1" ht="12" x14ac:dyDescent="0.35">
      <c r="A1538" s="84"/>
      <c r="B1538" s="40" t="str">
        <f t="shared" si="576"/>
        <v/>
      </c>
      <c r="C1538" s="41" t="str">
        <f t="shared" si="577"/>
        <v/>
      </c>
      <c r="D1538" s="28">
        <f>'I Disease Parameters'!$E$6/(1000*365)</f>
        <v>2.4383561643835616E-5</v>
      </c>
      <c r="E1538" s="28">
        <f>'I Disease Parameters'!$E$7/(1000*365)</f>
        <v>1.3698630136986302E-5</v>
      </c>
      <c r="F1538" s="27">
        <f>(1-'I Disease Parameters'!$E$8)/'I Disease Parameters'!$E$10</f>
        <v>0.16200000000000001</v>
      </c>
      <c r="G1538" s="27">
        <f>'I Disease Parameters'!$E$8/'I Disease Parameters'!$E$11</f>
        <v>3.7999999999999999E-2</v>
      </c>
      <c r="H1538" s="27">
        <f>1/'I Disease Parameters'!$E$12</f>
        <v>0.05</v>
      </c>
      <c r="I1538" s="27">
        <f>'I Disease Parameters'!$E$9/'I Disease Parameters'!$E$14</f>
        <v>0</v>
      </c>
      <c r="J1538" s="82">
        <f t="shared" si="597"/>
        <v>2.9622548171950012</v>
      </c>
      <c r="K1538" s="60">
        <f t="shared" si="598"/>
        <v>0.96147505943347544</v>
      </c>
      <c r="L1538" s="30">
        <f t="shared" si="599"/>
        <v>0.98499999999999999</v>
      </c>
      <c r="M1538" s="27">
        <f>J1538/'I Disease Parameters'!$E$12</f>
        <v>0.14811274085975007</v>
      </c>
      <c r="N1538" s="27">
        <f>K1538/'I Disease Parameters'!$E$13</f>
        <v>4.8073752971673774E-2</v>
      </c>
      <c r="O1538" s="27">
        <f>L1538/'I Disease Parameters'!$E$13</f>
        <v>4.9250000000000002E-2</v>
      </c>
      <c r="P1538" s="27">
        <f>(1-L1538)/'I Disease Parameters'!$E$13</f>
        <v>7.5000000000000067E-4</v>
      </c>
      <c r="Q1538" s="19" t="str">
        <f t="shared" si="578"/>
        <v/>
      </c>
      <c r="R1538" s="17" t="str">
        <f t="shared" si="579"/>
        <v/>
      </c>
      <c r="S1538" s="17" t="str">
        <f t="shared" si="580"/>
        <v/>
      </c>
      <c r="T1538" s="17" t="str">
        <f t="shared" si="581"/>
        <v/>
      </c>
      <c r="U1538" s="17" t="str">
        <f t="shared" si="582"/>
        <v/>
      </c>
      <c r="V1538" s="17" t="str">
        <f t="shared" si="583"/>
        <v/>
      </c>
      <c r="W1538" s="17" t="str">
        <f t="shared" si="584"/>
        <v/>
      </c>
      <c r="X1538" s="18" t="str">
        <f t="shared" si="575"/>
        <v/>
      </c>
      <c r="Y1538" s="17" t="str">
        <f t="shared" si="585"/>
        <v/>
      </c>
      <c r="Z1538" s="17" t="str">
        <f t="shared" si="586"/>
        <v/>
      </c>
      <c r="AA1538" s="17" t="str">
        <f t="shared" si="587"/>
        <v/>
      </c>
      <c r="AB1538" s="17" t="str">
        <f t="shared" si="588"/>
        <v/>
      </c>
      <c r="AC1538" s="17" t="str">
        <f t="shared" si="589"/>
        <v/>
      </c>
      <c r="AD1538" s="18" t="str">
        <f t="shared" si="590"/>
        <v/>
      </c>
      <c r="AE1538" s="19" t="str">
        <f>IF($B1538&gt;$C$1,"",p_2*$Q1537*($S1537/$W1537)+p_3*$Q1537*($T1537/$W1537))</f>
        <v/>
      </c>
      <c r="AF1538" s="17" t="str">
        <f>IF($B1538&gt;$C$1,"",p_4*$R1537)</f>
        <v/>
      </c>
      <c r="AG1538" s="17" t="str">
        <f>IF($B1538&gt;$C$1,"",p_5*$R1537)</f>
        <v/>
      </c>
      <c r="AH1538" s="18" t="str">
        <f t="shared" si="591"/>
        <v/>
      </c>
      <c r="AI1538" s="72"/>
      <c r="AJ1538" s="73"/>
      <c r="AK1538" s="73"/>
      <c r="AL1538" s="72"/>
      <c r="AM1538" s="73"/>
      <c r="AN1538" s="73">
        <f t="shared" si="592"/>
        <v>518</v>
      </c>
      <c r="AO1538" s="19" t="str">
        <f t="shared" ca="1" si="593"/>
        <v>-</v>
      </c>
      <c r="AP1538" s="17" t="str">
        <f t="shared" ca="1" si="594"/>
        <v>-</v>
      </c>
      <c r="AQ1538" s="17" t="str">
        <f t="shared" ca="1" si="595"/>
        <v>-</v>
      </c>
      <c r="AR1538" s="66" t="str">
        <f t="shared" ca="1" si="596"/>
        <v>-</v>
      </c>
    </row>
    <row r="1539" spans="1:44" s="1" customFormat="1" ht="12" x14ac:dyDescent="0.35">
      <c r="A1539" s="84"/>
      <c r="B1539" s="40" t="str">
        <f t="shared" si="576"/>
        <v/>
      </c>
      <c r="C1539" s="41" t="str">
        <f t="shared" si="577"/>
        <v/>
      </c>
      <c r="D1539" s="28">
        <f>'I Disease Parameters'!$E$6/(1000*365)</f>
        <v>2.4383561643835616E-5</v>
      </c>
      <c r="E1539" s="28">
        <f>'I Disease Parameters'!$E$7/(1000*365)</f>
        <v>1.3698630136986302E-5</v>
      </c>
      <c r="F1539" s="27">
        <f>(1-'I Disease Parameters'!$E$8)/'I Disease Parameters'!$E$10</f>
        <v>0.16200000000000001</v>
      </c>
      <c r="G1539" s="27">
        <f>'I Disease Parameters'!$E$8/'I Disease Parameters'!$E$11</f>
        <v>3.7999999999999999E-2</v>
      </c>
      <c r="H1539" s="27">
        <f>1/'I Disease Parameters'!$E$12</f>
        <v>0.05</v>
      </c>
      <c r="I1539" s="27">
        <f>'I Disease Parameters'!$E$9/'I Disease Parameters'!$E$14</f>
        <v>0</v>
      </c>
      <c r="J1539" s="82">
        <f t="shared" si="597"/>
        <v>2.9622548171950012</v>
      </c>
      <c r="K1539" s="60">
        <f t="shared" si="598"/>
        <v>0.96147505943347544</v>
      </c>
      <c r="L1539" s="30">
        <f t="shared" si="599"/>
        <v>0.98499999999999999</v>
      </c>
      <c r="M1539" s="27">
        <f>J1539/'I Disease Parameters'!$E$12</f>
        <v>0.14811274085975007</v>
      </c>
      <c r="N1539" s="27">
        <f>K1539/'I Disease Parameters'!$E$13</f>
        <v>4.8073752971673774E-2</v>
      </c>
      <c r="O1539" s="27">
        <f>L1539/'I Disease Parameters'!$E$13</f>
        <v>4.9250000000000002E-2</v>
      </c>
      <c r="P1539" s="27">
        <f>(1-L1539)/'I Disease Parameters'!$E$13</f>
        <v>7.5000000000000067E-4</v>
      </c>
      <c r="Q1539" s="19" t="str">
        <f t="shared" si="578"/>
        <v/>
      </c>
      <c r="R1539" s="17" t="str">
        <f t="shared" si="579"/>
        <v/>
      </c>
      <c r="S1539" s="17" t="str">
        <f t="shared" si="580"/>
        <v/>
      </c>
      <c r="T1539" s="17" t="str">
        <f t="shared" si="581"/>
        <v/>
      </c>
      <c r="U1539" s="17" t="str">
        <f t="shared" si="582"/>
        <v/>
      </c>
      <c r="V1539" s="17" t="str">
        <f t="shared" si="583"/>
        <v/>
      </c>
      <c r="W1539" s="17" t="str">
        <f t="shared" si="584"/>
        <v/>
      </c>
      <c r="X1539" s="18" t="str">
        <f t="shared" si="575"/>
        <v/>
      </c>
      <c r="Y1539" s="17" t="str">
        <f t="shared" si="585"/>
        <v/>
      </c>
      <c r="Z1539" s="17" t="str">
        <f t="shared" si="586"/>
        <v/>
      </c>
      <c r="AA1539" s="17" t="str">
        <f t="shared" si="587"/>
        <v/>
      </c>
      <c r="AB1539" s="17" t="str">
        <f t="shared" si="588"/>
        <v/>
      </c>
      <c r="AC1539" s="17" t="str">
        <f t="shared" si="589"/>
        <v/>
      </c>
      <c r="AD1539" s="18" t="str">
        <f t="shared" si="590"/>
        <v/>
      </c>
      <c r="AE1539" s="19" t="str">
        <f>IF($B1539&gt;$C$1,"",p_2*$Q1538*($S1538/$W1538)+p_3*$Q1538*($T1538/$W1538))</f>
        <v/>
      </c>
      <c r="AF1539" s="17" t="str">
        <f>IF($B1539&gt;$C$1,"",p_4*$R1538)</f>
        <v/>
      </c>
      <c r="AG1539" s="17" t="str">
        <f>IF($B1539&gt;$C$1,"",p_5*$R1538)</f>
        <v/>
      </c>
      <c r="AH1539" s="18" t="str">
        <f t="shared" si="591"/>
        <v/>
      </c>
      <c r="AI1539" s="72"/>
      <c r="AJ1539" s="73"/>
      <c r="AK1539" s="73"/>
      <c r="AL1539" s="72"/>
      <c r="AM1539" s="73"/>
      <c r="AN1539" s="73">
        <f t="shared" si="592"/>
        <v>518</v>
      </c>
      <c r="AO1539" s="19" t="str">
        <f t="shared" ca="1" si="593"/>
        <v>-</v>
      </c>
      <c r="AP1539" s="17" t="str">
        <f t="shared" ca="1" si="594"/>
        <v>-</v>
      </c>
      <c r="AQ1539" s="17" t="str">
        <f t="shared" ca="1" si="595"/>
        <v>-</v>
      </c>
      <c r="AR1539" s="66" t="str">
        <f t="shared" ca="1" si="596"/>
        <v>-</v>
      </c>
    </row>
    <row r="1540" spans="1:44" s="1" customFormat="1" ht="12" x14ac:dyDescent="0.35">
      <c r="A1540" s="84"/>
      <c r="B1540" s="40" t="str">
        <f t="shared" si="576"/>
        <v/>
      </c>
      <c r="C1540" s="41" t="str">
        <f t="shared" si="577"/>
        <v/>
      </c>
      <c r="D1540" s="28">
        <f>'I Disease Parameters'!$E$6/(1000*365)</f>
        <v>2.4383561643835616E-5</v>
      </c>
      <c r="E1540" s="28">
        <f>'I Disease Parameters'!$E$7/(1000*365)</f>
        <v>1.3698630136986302E-5</v>
      </c>
      <c r="F1540" s="27">
        <f>(1-'I Disease Parameters'!$E$8)/'I Disease Parameters'!$E$10</f>
        <v>0.16200000000000001</v>
      </c>
      <c r="G1540" s="27">
        <f>'I Disease Parameters'!$E$8/'I Disease Parameters'!$E$11</f>
        <v>3.7999999999999999E-2</v>
      </c>
      <c r="H1540" s="27">
        <f>1/'I Disease Parameters'!$E$12</f>
        <v>0.05</v>
      </c>
      <c r="I1540" s="27">
        <f>'I Disease Parameters'!$E$9/'I Disease Parameters'!$E$14</f>
        <v>0</v>
      </c>
      <c r="J1540" s="82">
        <f t="shared" si="597"/>
        <v>2.9622548171950012</v>
      </c>
      <c r="K1540" s="60">
        <f t="shared" si="598"/>
        <v>0.96147505943347544</v>
      </c>
      <c r="L1540" s="30">
        <f t="shared" si="599"/>
        <v>0.98499999999999999</v>
      </c>
      <c r="M1540" s="27">
        <f>J1540/'I Disease Parameters'!$E$12</f>
        <v>0.14811274085975007</v>
      </c>
      <c r="N1540" s="27">
        <f>K1540/'I Disease Parameters'!$E$13</f>
        <v>4.8073752971673774E-2</v>
      </c>
      <c r="O1540" s="27">
        <f>L1540/'I Disease Parameters'!$E$13</f>
        <v>4.9250000000000002E-2</v>
      </c>
      <c r="P1540" s="27">
        <f>(1-L1540)/'I Disease Parameters'!$E$13</f>
        <v>7.5000000000000067E-4</v>
      </c>
      <c r="Q1540" s="19" t="str">
        <f t="shared" si="578"/>
        <v/>
      </c>
      <c r="R1540" s="17" t="str">
        <f t="shared" si="579"/>
        <v/>
      </c>
      <c r="S1540" s="17" t="str">
        <f t="shared" si="580"/>
        <v/>
      </c>
      <c r="T1540" s="17" t="str">
        <f t="shared" si="581"/>
        <v/>
      </c>
      <c r="U1540" s="17" t="str">
        <f t="shared" si="582"/>
        <v/>
      </c>
      <c r="V1540" s="17" t="str">
        <f t="shared" si="583"/>
        <v/>
      </c>
      <c r="W1540" s="17" t="str">
        <f t="shared" si="584"/>
        <v/>
      </c>
      <c r="X1540" s="18" t="str">
        <f t="shared" ref="X1540:X1603" si="600">IF($B1540&gt;$C$1,"",MAX(View_T_C))</f>
        <v/>
      </c>
      <c r="Y1540" s="17" t="str">
        <f t="shared" si="585"/>
        <v/>
      </c>
      <c r="Z1540" s="17" t="str">
        <f t="shared" si="586"/>
        <v/>
      </c>
      <c r="AA1540" s="17" t="str">
        <f t="shared" si="587"/>
        <v/>
      </c>
      <c r="AB1540" s="17" t="str">
        <f t="shared" si="588"/>
        <v/>
      </c>
      <c r="AC1540" s="17" t="str">
        <f t="shared" si="589"/>
        <v/>
      </c>
      <c r="AD1540" s="18" t="str">
        <f t="shared" si="590"/>
        <v/>
      </c>
      <c r="AE1540" s="19" t="str">
        <f>IF($B1540&gt;$C$1,"",p_2*$Q1539*($S1539/$W1539)+p_3*$Q1539*($T1539/$W1539))</f>
        <v/>
      </c>
      <c r="AF1540" s="17" t="str">
        <f>IF($B1540&gt;$C$1,"",p_4*$R1539)</f>
        <v/>
      </c>
      <c r="AG1540" s="17" t="str">
        <f>IF($B1540&gt;$C$1,"",p_5*$R1539)</f>
        <v/>
      </c>
      <c r="AH1540" s="18" t="str">
        <f t="shared" si="591"/>
        <v/>
      </c>
      <c r="AI1540" s="72"/>
      <c r="AJ1540" s="73"/>
      <c r="AK1540" s="73"/>
      <c r="AL1540" s="72"/>
      <c r="AM1540" s="73"/>
      <c r="AN1540" s="73">
        <f t="shared" si="592"/>
        <v>518</v>
      </c>
      <c r="AO1540" s="19" t="str">
        <f t="shared" ca="1" si="593"/>
        <v>-</v>
      </c>
      <c r="AP1540" s="17" t="str">
        <f t="shared" ca="1" si="594"/>
        <v>-</v>
      </c>
      <c r="AQ1540" s="17" t="str">
        <f t="shared" ca="1" si="595"/>
        <v>-</v>
      </c>
      <c r="AR1540" s="66" t="str">
        <f t="shared" ca="1" si="596"/>
        <v>-</v>
      </c>
    </row>
    <row r="1541" spans="1:44" s="1" customFormat="1" ht="12" x14ac:dyDescent="0.35">
      <c r="A1541" s="84"/>
      <c r="B1541" s="40" t="str">
        <f t="shared" ref="B1541:B1604" si="601">IF($B1540&gt;=$C$1,"",B1540+1)</f>
        <v/>
      </c>
      <c r="C1541" s="41" t="str">
        <f t="shared" ref="C1541:C1604" si="602">IF($B1541&gt;$C$1,"",C1540+1)</f>
        <v/>
      </c>
      <c r="D1541" s="28">
        <f>'I Disease Parameters'!$E$6/(1000*365)</f>
        <v>2.4383561643835616E-5</v>
      </c>
      <c r="E1541" s="28">
        <f>'I Disease Parameters'!$E$7/(1000*365)</f>
        <v>1.3698630136986302E-5</v>
      </c>
      <c r="F1541" s="27">
        <f>(1-'I Disease Parameters'!$E$8)/'I Disease Parameters'!$E$10</f>
        <v>0.16200000000000001</v>
      </c>
      <c r="G1541" s="27">
        <f>'I Disease Parameters'!$E$8/'I Disease Parameters'!$E$11</f>
        <v>3.7999999999999999E-2</v>
      </c>
      <c r="H1541" s="27">
        <f>1/'I Disease Parameters'!$E$12</f>
        <v>0.05</v>
      </c>
      <c r="I1541" s="27">
        <f>'I Disease Parameters'!$E$9/'I Disease Parameters'!$E$14</f>
        <v>0</v>
      </c>
      <c r="J1541" s="82">
        <f t="shared" si="597"/>
        <v>2.9622548171950012</v>
      </c>
      <c r="K1541" s="60">
        <f t="shared" si="598"/>
        <v>0.96147505943347544</v>
      </c>
      <c r="L1541" s="30">
        <f t="shared" si="599"/>
        <v>0.98499999999999999</v>
      </c>
      <c r="M1541" s="27">
        <f>J1541/'I Disease Parameters'!$E$12</f>
        <v>0.14811274085975007</v>
      </c>
      <c r="N1541" s="27">
        <f>K1541/'I Disease Parameters'!$E$13</f>
        <v>4.8073752971673774E-2</v>
      </c>
      <c r="O1541" s="27">
        <f>L1541/'I Disease Parameters'!$E$13</f>
        <v>4.9250000000000002E-2</v>
      </c>
      <c r="P1541" s="27">
        <f>(1-L1541)/'I Disease Parameters'!$E$13</f>
        <v>7.5000000000000067E-4</v>
      </c>
      <c r="Q1541" s="19" t="str">
        <f t="shared" ref="Q1541:Q1604" si="603">IF($B1541&gt;$C$1,"",Q1540+p_0*$W1540+p_9*$U1540-p_1*$Q1540-p_2*$Q1540*($S1540/$W1540)-p_3*$Q1540*($T1540/$W1540))</f>
        <v/>
      </c>
      <c r="R1541" s="17" t="str">
        <f t="shared" ref="R1541:R1604" si="604">IF($B1541&gt;$C$1,"",R1540+p_2*$Q1540*($S1540/$W1540)+p_3*$Q1540*($T1540/$W1540) - p_1*$R1540- p_4*$R1540 - p_5*$R1540+AI1540)</f>
        <v/>
      </c>
      <c r="S1541" s="17" t="str">
        <f t="shared" ref="S1541:S1604" si="605">IF($B1541&gt;$C$1,"",S1540+p_4*$R1540-p_1*$S1540-p_6*$S1540+AJ1540)</f>
        <v/>
      </c>
      <c r="T1541" s="17" t="str">
        <f t="shared" ref="T1541:T1604" si="606">IF($B1541&gt;$C$1,"",T1540+p_5*$R1540-p_1*$T1540-p_7*$T1540-p_8*$T1540+AK1540)</f>
        <v/>
      </c>
      <c r="U1541" s="17" t="str">
        <f t="shared" ref="U1541:U1604" si="607">IF($B1541&gt;$C$1,"",U1540+p_7*$T1540+p_6*$S1540-p_1*$U1540-p_9*$U1540)</f>
        <v/>
      </c>
      <c r="V1541" s="17" t="str">
        <f t="shared" ref="V1541:V1604" si="608">IF($B1541&gt;$C$1,"",V1540+p_8*$T1540)</f>
        <v/>
      </c>
      <c r="W1541" s="17" t="str">
        <f t="shared" ref="W1541:W1604" si="609">IF($B1541&gt;$C$1,"",SUM($Q1541:$U1541))</f>
        <v/>
      </c>
      <c r="X1541" s="18" t="str">
        <f t="shared" si="600"/>
        <v/>
      </c>
      <c r="Y1541" s="17" t="str">
        <f t="shared" ref="Y1541:Y1604" si="610">IF($B1541&gt;$C$1,"",Q1541-Q1540)</f>
        <v/>
      </c>
      <c r="Z1541" s="17" t="str">
        <f t="shared" ref="Z1541:Z1604" si="611">IF($B1541&gt;$C$1,"",R1541-R1540)</f>
        <v/>
      </c>
      <c r="AA1541" s="17" t="str">
        <f t="shared" ref="AA1541:AA1604" si="612">IF($B1541&gt;$C$1,"",S1541-S1540)</f>
        <v/>
      </c>
      <c r="AB1541" s="17" t="str">
        <f t="shared" ref="AB1541:AB1604" si="613">IF($B1541&gt;$C$1,"",T1541-T1540)</f>
        <v/>
      </c>
      <c r="AC1541" s="17" t="str">
        <f t="shared" ref="AC1541:AC1604" si="614">IF($B1541&gt;$C$1,"",U1541-U1540)</f>
        <v/>
      </c>
      <c r="AD1541" s="18" t="str">
        <f t="shared" ref="AD1541:AD1604" si="615">IF($B1541&gt;$C$1,"",V1541-V1540)</f>
        <v/>
      </c>
      <c r="AE1541" s="19" t="str">
        <f>IF($B1541&gt;$C$1,"",p_2*$Q1540*($S1540/$W1540)+p_3*$Q1540*($T1540/$W1540))</f>
        <v/>
      </c>
      <c r="AF1541" s="17" t="str">
        <f>IF($B1541&gt;$C$1,"",p_4*$R1540)</f>
        <v/>
      </c>
      <c r="AG1541" s="17" t="str">
        <f>IF($B1541&gt;$C$1,"",p_5*$R1540)</f>
        <v/>
      </c>
      <c r="AH1541" s="18" t="str">
        <f t="shared" si="591"/>
        <v/>
      </c>
      <c r="AI1541" s="72"/>
      <c r="AJ1541" s="73"/>
      <c r="AK1541" s="73"/>
      <c r="AL1541" s="72"/>
      <c r="AM1541" s="73"/>
      <c r="AN1541" s="73">
        <f t="shared" si="592"/>
        <v>518</v>
      </c>
      <c r="AO1541" s="19" t="str">
        <f t="shared" ca="1" si="593"/>
        <v>-</v>
      </c>
      <c r="AP1541" s="17" t="str">
        <f t="shared" ca="1" si="594"/>
        <v>-</v>
      </c>
      <c r="AQ1541" s="17" t="str">
        <f t="shared" ca="1" si="595"/>
        <v>-</v>
      </c>
      <c r="AR1541" s="66" t="str">
        <f t="shared" ca="1" si="596"/>
        <v>-</v>
      </c>
    </row>
    <row r="1542" spans="1:44" s="1" customFormat="1" ht="12" x14ac:dyDescent="0.35">
      <c r="A1542" s="84"/>
      <c r="B1542" s="40" t="str">
        <f t="shared" si="601"/>
        <v/>
      </c>
      <c r="C1542" s="41" t="str">
        <f t="shared" si="602"/>
        <v/>
      </c>
      <c r="D1542" s="28">
        <f>'I Disease Parameters'!$E$6/(1000*365)</f>
        <v>2.4383561643835616E-5</v>
      </c>
      <c r="E1542" s="28">
        <f>'I Disease Parameters'!$E$7/(1000*365)</f>
        <v>1.3698630136986302E-5</v>
      </c>
      <c r="F1542" s="27">
        <f>(1-'I Disease Parameters'!$E$8)/'I Disease Parameters'!$E$10</f>
        <v>0.16200000000000001</v>
      </c>
      <c r="G1542" s="27">
        <f>'I Disease Parameters'!$E$8/'I Disease Parameters'!$E$11</f>
        <v>3.7999999999999999E-2</v>
      </c>
      <c r="H1542" s="27">
        <f>1/'I Disease Parameters'!$E$12</f>
        <v>0.05</v>
      </c>
      <c r="I1542" s="27">
        <f>'I Disease Parameters'!$E$9/'I Disease Parameters'!$E$14</f>
        <v>0</v>
      </c>
      <c r="J1542" s="82">
        <f t="shared" si="597"/>
        <v>2.9622548171950012</v>
      </c>
      <c r="K1542" s="60">
        <f t="shared" si="598"/>
        <v>0.96147505943347544</v>
      </c>
      <c r="L1542" s="30">
        <f t="shared" si="599"/>
        <v>0.98499999999999999</v>
      </c>
      <c r="M1542" s="27">
        <f>J1542/'I Disease Parameters'!$E$12</f>
        <v>0.14811274085975007</v>
      </c>
      <c r="N1542" s="27">
        <f>K1542/'I Disease Parameters'!$E$13</f>
        <v>4.8073752971673774E-2</v>
      </c>
      <c r="O1542" s="27">
        <f>L1542/'I Disease Parameters'!$E$13</f>
        <v>4.9250000000000002E-2</v>
      </c>
      <c r="P1542" s="27">
        <f>(1-L1542)/'I Disease Parameters'!$E$13</f>
        <v>7.5000000000000067E-4</v>
      </c>
      <c r="Q1542" s="19" t="str">
        <f t="shared" si="603"/>
        <v/>
      </c>
      <c r="R1542" s="17" t="str">
        <f t="shared" si="604"/>
        <v/>
      </c>
      <c r="S1542" s="17" t="str">
        <f t="shared" si="605"/>
        <v/>
      </c>
      <c r="T1542" s="17" t="str">
        <f t="shared" si="606"/>
        <v/>
      </c>
      <c r="U1542" s="17" t="str">
        <f t="shared" si="607"/>
        <v/>
      </c>
      <c r="V1542" s="17" t="str">
        <f t="shared" si="608"/>
        <v/>
      </c>
      <c r="W1542" s="17" t="str">
        <f t="shared" si="609"/>
        <v/>
      </c>
      <c r="X1542" s="18" t="str">
        <f t="shared" si="600"/>
        <v/>
      </c>
      <c r="Y1542" s="17" t="str">
        <f t="shared" si="610"/>
        <v/>
      </c>
      <c r="Z1542" s="17" t="str">
        <f t="shared" si="611"/>
        <v/>
      </c>
      <c r="AA1542" s="17" t="str">
        <f t="shared" si="612"/>
        <v/>
      </c>
      <c r="AB1542" s="17" t="str">
        <f t="shared" si="613"/>
        <v/>
      </c>
      <c r="AC1542" s="17" t="str">
        <f t="shared" si="614"/>
        <v/>
      </c>
      <c r="AD1542" s="18" t="str">
        <f t="shared" si="615"/>
        <v/>
      </c>
      <c r="AE1542" s="19" t="str">
        <f>IF($B1542&gt;$C$1,"",p_2*$Q1541*($S1541/$W1541)+p_3*$Q1541*($T1541/$W1541))</f>
        <v/>
      </c>
      <c r="AF1542" s="17" t="str">
        <f>IF($B1542&gt;$C$1,"",p_4*$R1541)</f>
        <v/>
      </c>
      <c r="AG1542" s="17" t="str">
        <f>IF($B1542&gt;$C$1,"",p_5*$R1541)</f>
        <v/>
      </c>
      <c r="AH1542" s="18" t="str">
        <f t="shared" ref="AH1542:AH1605" si="616">IF($B1542&gt;$C$1,"",AG1542+AF1542)</f>
        <v/>
      </c>
      <c r="AI1542" s="72"/>
      <c r="AJ1542" s="73"/>
      <c r="AK1542" s="73"/>
      <c r="AL1542" s="72"/>
      <c r="AM1542" s="73"/>
      <c r="AN1542" s="73">
        <f t="shared" ref="AN1542:AN1605" si="617">AM1542+AN1541</f>
        <v>518</v>
      </c>
      <c r="AO1542" s="19" t="str">
        <f t="shared" ref="AO1542:AO1605" ca="1" si="618">IF($C1542&gt;=TODAY(),"-",(AL1542-AD1542)^2)</f>
        <v>-</v>
      </c>
      <c r="AP1542" s="17" t="str">
        <f t="shared" ref="AP1542:AP1605" ca="1" si="619">IF($C1542&gt;=TODAY(),"-",(AM1542-AH1542)^2)</f>
        <v>-</v>
      </c>
      <c r="AQ1542" s="17" t="str">
        <f t="shared" ref="AQ1542:AQ1605" ca="1" si="620">IF($C1542&gt;=TODAY(),"-",AO1542*$AO$2+AP1542*$AP$2)</f>
        <v>-</v>
      </c>
      <c r="AR1542" s="66" t="str">
        <f t="shared" ref="AR1542:AR1605" ca="1" si="621">IF($C1542&gt;=TODAY(),"-",($AR$2)^((TODAY()-C1542-1)))</f>
        <v>-</v>
      </c>
    </row>
    <row r="1543" spans="1:44" s="1" customFormat="1" ht="12" x14ac:dyDescent="0.35">
      <c r="A1543" s="84"/>
      <c r="B1543" s="40" t="str">
        <f t="shared" si="601"/>
        <v/>
      </c>
      <c r="C1543" s="41" t="str">
        <f t="shared" si="602"/>
        <v/>
      </c>
      <c r="D1543" s="28">
        <f>'I Disease Parameters'!$E$6/(1000*365)</f>
        <v>2.4383561643835616E-5</v>
      </c>
      <c r="E1543" s="28">
        <f>'I Disease Parameters'!$E$7/(1000*365)</f>
        <v>1.3698630136986302E-5</v>
      </c>
      <c r="F1543" s="27">
        <f>(1-'I Disease Parameters'!$E$8)/'I Disease Parameters'!$E$10</f>
        <v>0.16200000000000001</v>
      </c>
      <c r="G1543" s="27">
        <f>'I Disease Parameters'!$E$8/'I Disease Parameters'!$E$11</f>
        <v>3.7999999999999999E-2</v>
      </c>
      <c r="H1543" s="27">
        <f>1/'I Disease Parameters'!$E$12</f>
        <v>0.05</v>
      </c>
      <c r="I1543" s="27">
        <f>'I Disease Parameters'!$E$9/'I Disease Parameters'!$E$14</f>
        <v>0</v>
      </c>
      <c r="J1543" s="82">
        <f t="shared" ref="J1543:J1606" si="622">J1542</f>
        <v>2.9622548171950012</v>
      </c>
      <c r="K1543" s="60">
        <f t="shared" ref="K1543:K1606" si="623">K1542</f>
        <v>0.96147505943347544</v>
      </c>
      <c r="L1543" s="30">
        <f t="shared" ref="L1543:L1606" si="624">L1542</f>
        <v>0.98499999999999999</v>
      </c>
      <c r="M1543" s="27">
        <f>J1543/'I Disease Parameters'!$E$12</f>
        <v>0.14811274085975007</v>
      </c>
      <c r="N1543" s="27">
        <f>K1543/'I Disease Parameters'!$E$13</f>
        <v>4.8073752971673774E-2</v>
      </c>
      <c r="O1543" s="27">
        <f>L1543/'I Disease Parameters'!$E$13</f>
        <v>4.9250000000000002E-2</v>
      </c>
      <c r="P1543" s="27">
        <f>(1-L1543)/'I Disease Parameters'!$E$13</f>
        <v>7.5000000000000067E-4</v>
      </c>
      <c r="Q1543" s="19" t="str">
        <f t="shared" si="603"/>
        <v/>
      </c>
      <c r="R1543" s="17" t="str">
        <f t="shared" si="604"/>
        <v/>
      </c>
      <c r="S1543" s="17" t="str">
        <f t="shared" si="605"/>
        <v/>
      </c>
      <c r="T1543" s="17" t="str">
        <f t="shared" si="606"/>
        <v/>
      </c>
      <c r="U1543" s="17" t="str">
        <f t="shared" si="607"/>
        <v/>
      </c>
      <c r="V1543" s="17" t="str">
        <f t="shared" si="608"/>
        <v/>
      </c>
      <c r="W1543" s="17" t="str">
        <f t="shared" si="609"/>
        <v/>
      </c>
      <c r="X1543" s="18" t="str">
        <f t="shared" si="600"/>
        <v/>
      </c>
      <c r="Y1543" s="17" t="str">
        <f t="shared" si="610"/>
        <v/>
      </c>
      <c r="Z1543" s="17" t="str">
        <f t="shared" si="611"/>
        <v/>
      </c>
      <c r="AA1543" s="17" t="str">
        <f t="shared" si="612"/>
        <v/>
      </c>
      <c r="AB1543" s="17" t="str">
        <f t="shared" si="613"/>
        <v/>
      </c>
      <c r="AC1543" s="17" t="str">
        <f t="shared" si="614"/>
        <v/>
      </c>
      <c r="AD1543" s="18" t="str">
        <f t="shared" si="615"/>
        <v/>
      </c>
      <c r="AE1543" s="19" t="str">
        <f>IF($B1543&gt;$C$1,"",p_2*$Q1542*($S1542/$W1542)+p_3*$Q1542*($T1542/$W1542))</f>
        <v/>
      </c>
      <c r="AF1543" s="17" t="str">
        <f>IF($B1543&gt;$C$1,"",p_4*$R1542)</f>
        <v/>
      </c>
      <c r="AG1543" s="17" t="str">
        <f>IF($B1543&gt;$C$1,"",p_5*$R1542)</f>
        <v/>
      </c>
      <c r="AH1543" s="18" t="str">
        <f t="shared" si="616"/>
        <v/>
      </c>
      <c r="AI1543" s="72"/>
      <c r="AJ1543" s="73"/>
      <c r="AK1543" s="73"/>
      <c r="AL1543" s="72"/>
      <c r="AM1543" s="73"/>
      <c r="AN1543" s="73">
        <f t="shared" si="617"/>
        <v>518</v>
      </c>
      <c r="AO1543" s="19" t="str">
        <f t="shared" ca="1" si="618"/>
        <v>-</v>
      </c>
      <c r="AP1543" s="17" t="str">
        <f t="shared" ca="1" si="619"/>
        <v>-</v>
      </c>
      <c r="AQ1543" s="17" t="str">
        <f t="shared" ca="1" si="620"/>
        <v>-</v>
      </c>
      <c r="AR1543" s="66" t="str">
        <f t="shared" ca="1" si="621"/>
        <v>-</v>
      </c>
    </row>
    <row r="1544" spans="1:44" s="1" customFormat="1" ht="12" x14ac:dyDescent="0.35">
      <c r="A1544" s="84"/>
      <c r="B1544" s="40" t="str">
        <f t="shared" si="601"/>
        <v/>
      </c>
      <c r="C1544" s="41" t="str">
        <f t="shared" si="602"/>
        <v/>
      </c>
      <c r="D1544" s="28">
        <f>'I Disease Parameters'!$E$6/(1000*365)</f>
        <v>2.4383561643835616E-5</v>
      </c>
      <c r="E1544" s="28">
        <f>'I Disease Parameters'!$E$7/(1000*365)</f>
        <v>1.3698630136986302E-5</v>
      </c>
      <c r="F1544" s="27">
        <f>(1-'I Disease Parameters'!$E$8)/'I Disease Parameters'!$E$10</f>
        <v>0.16200000000000001</v>
      </c>
      <c r="G1544" s="27">
        <f>'I Disease Parameters'!$E$8/'I Disease Parameters'!$E$11</f>
        <v>3.7999999999999999E-2</v>
      </c>
      <c r="H1544" s="27">
        <f>1/'I Disease Parameters'!$E$12</f>
        <v>0.05</v>
      </c>
      <c r="I1544" s="27">
        <f>'I Disease Parameters'!$E$9/'I Disease Parameters'!$E$14</f>
        <v>0</v>
      </c>
      <c r="J1544" s="82">
        <f t="shared" si="622"/>
        <v>2.9622548171950012</v>
      </c>
      <c r="K1544" s="60">
        <f t="shared" si="623"/>
        <v>0.96147505943347544</v>
      </c>
      <c r="L1544" s="30">
        <f t="shared" si="624"/>
        <v>0.98499999999999999</v>
      </c>
      <c r="M1544" s="27">
        <f>J1544/'I Disease Parameters'!$E$12</f>
        <v>0.14811274085975007</v>
      </c>
      <c r="N1544" s="27">
        <f>K1544/'I Disease Parameters'!$E$13</f>
        <v>4.8073752971673774E-2</v>
      </c>
      <c r="O1544" s="27">
        <f>L1544/'I Disease Parameters'!$E$13</f>
        <v>4.9250000000000002E-2</v>
      </c>
      <c r="P1544" s="27">
        <f>(1-L1544)/'I Disease Parameters'!$E$13</f>
        <v>7.5000000000000067E-4</v>
      </c>
      <c r="Q1544" s="19" t="str">
        <f t="shared" si="603"/>
        <v/>
      </c>
      <c r="R1544" s="17" t="str">
        <f t="shared" si="604"/>
        <v/>
      </c>
      <c r="S1544" s="17" t="str">
        <f t="shared" si="605"/>
        <v/>
      </c>
      <c r="T1544" s="17" t="str">
        <f t="shared" si="606"/>
        <v/>
      </c>
      <c r="U1544" s="17" t="str">
        <f t="shared" si="607"/>
        <v/>
      </c>
      <c r="V1544" s="17" t="str">
        <f t="shared" si="608"/>
        <v/>
      </c>
      <c r="W1544" s="17" t="str">
        <f t="shared" si="609"/>
        <v/>
      </c>
      <c r="X1544" s="18" t="str">
        <f t="shared" si="600"/>
        <v/>
      </c>
      <c r="Y1544" s="17" t="str">
        <f t="shared" si="610"/>
        <v/>
      </c>
      <c r="Z1544" s="17" t="str">
        <f t="shared" si="611"/>
        <v/>
      </c>
      <c r="AA1544" s="17" t="str">
        <f t="shared" si="612"/>
        <v/>
      </c>
      <c r="AB1544" s="17" t="str">
        <f t="shared" si="613"/>
        <v/>
      </c>
      <c r="AC1544" s="17" t="str">
        <f t="shared" si="614"/>
        <v/>
      </c>
      <c r="AD1544" s="18" t="str">
        <f t="shared" si="615"/>
        <v/>
      </c>
      <c r="AE1544" s="19" t="str">
        <f>IF($B1544&gt;$C$1,"",p_2*$Q1543*($S1543/$W1543)+p_3*$Q1543*($T1543/$W1543))</f>
        <v/>
      </c>
      <c r="AF1544" s="17" t="str">
        <f>IF($B1544&gt;$C$1,"",p_4*$R1543)</f>
        <v/>
      </c>
      <c r="AG1544" s="17" t="str">
        <f>IF($B1544&gt;$C$1,"",p_5*$R1543)</f>
        <v/>
      </c>
      <c r="AH1544" s="18" t="str">
        <f t="shared" si="616"/>
        <v/>
      </c>
      <c r="AI1544" s="72"/>
      <c r="AJ1544" s="73"/>
      <c r="AK1544" s="73"/>
      <c r="AL1544" s="72"/>
      <c r="AM1544" s="73"/>
      <c r="AN1544" s="73">
        <f t="shared" si="617"/>
        <v>518</v>
      </c>
      <c r="AO1544" s="19" t="str">
        <f t="shared" ca="1" si="618"/>
        <v>-</v>
      </c>
      <c r="AP1544" s="17" t="str">
        <f t="shared" ca="1" si="619"/>
        <v>-</v>
      </c>
      <c r="AQ1544" s="17" t="str">
        <f t="shared" ca="1" si="620"/>
        <v>-</v>
      </c>
      <c r="AR1544" s="66" t="str">
        <f t="shared" ca="1" si="621"/>
        <v>-</v>
      </c>
    </row>
    <row r="1545" spans="1:44" s="1" customFormat="1" ht="12" x14ac:dyDescent="0.35">
      <c r="A1545" s="84"/>
      <c r="B1545" s="40" t="str">
        <f t="shared" si="601"/>
        <v/>
      </c>
      <c r="C1545" s="41" t="str">
        <f t="shared" si="602"/>
        <v/>
      </c>
      <c r="D1545" s="28">
        <f>'I Disease Parameters'!$E$6/(1000*365)</f>
        <v>2.4383561643835616E-5</v>
      </c>
      <c r="E1545" s="28">
        <f>'I Disease Parameters'!$E$7/(1000*365)</f>
        <v>1.3698630136986302E-5</v>
      </c>
      <c r="F1545" s="27">
        <f>(1-'I Disease Parameters'!$E$8)/'I Disease Parameters'!$E$10</f>
        <v>0.16200000000000001</v>
      </c>
      <c r="G1545" s="27">
        <f>'I Disease Parameters'!$E$8/'I Disease Parameters'!$E$11</f>
        <v>3.7999999999999999E-2</v>
      </c>
      <c r="H1545" s="27">
        <f>1/'I Disease Parameters'!$E$12</f>
        <v>0.05</v>
      </c>
      <c r="I1545" s="27">
        <f>'I Disease Parameters'!$E$9/'I Disease Parameters'!$E$14</f>
        <v>0</v>
      </c>
      <c r="J1545" s="82">
        <f t="shared" si="622"/>
        <v>2.9622548171950012</v>
      </c>
      <c r="K1545" s="60">
        <f t="shared" si="623"/>
        <v>0.96147505943347544</v>
      </c>
      <c r="L1545" s="30">
        <f t="shared" si="624"/>
        <v>0.98499999999999999</v>
      </c>
      <c r="M1545" s="27">
        <f>J1545/'I Disease Parameters'!$E$12</f>
        <v>0.14811274085975007</v>
      </c>
      <c r="N1545" s="27">
        <f>K1545/'I Disease Parameters'!$E$13</f>
        <v>4.8073752971673774E-2</v>
      </c>
      <c r="O1545" s="27">
        <f>L1545/'I Disease Parameters'!$E$13</f>
        <v>4.9250000000000002E-2</v>
      </c>
      <c r="P1545" s="27">
        <f>(1-L1545)/'I Disease Parameters'!$E$13</f>
        <v>7.5000000000000067E-4</v>
      </c>
      <c r="Q1545" s="19" t="str">
        <f t="shared" si="603"/>
        <v/>
      </c>
      <c r="R1545" s="17" t="str">
        <f t="shared" si="604"/>
        <v/>
      </c>
      <c r="S1545" s="17" t="str">
        <f t="shared" si="605"/>
        <v/>
      </c>
      <c r="T1545" s="17" t="str">
        <f t="shared" si="606"/>
        <v/>
      </c>
      <c r="U1545" s="17" t="str">
        <f t="shared" si="607"/>
        <v/>
      </c>
      <c r="V1545" s="17" t="str">
        <f t="shared" si="608"/>
        <v/>
      </c>
      <c r="W1545" s="17" t="str">
        <f t="shared" si="609"/>
        <v/>
      </c>
      <c r="X1545" s="18" t="str">
        <f t="shared" si="600"/>
        <v/>
      </c>
      <c r="Y1545" s="17" t="str">
        <f t="shared" si="610"/>
        <v/>
      </c>
      <c r="Z1545" s="17" t="str">
        <f t="shared" si="611"/>
        <v/>
      </c>
      <c r="AA1545" s="17" t="str">
        <f t="shared" si="612"/>
        <v/>
      </c>
      <c r="AB1545" s="17" t="str">
        <f t="shared" si="613"/>
        <v/>
      </c>
      <c r="AC1545" s="17" t="str">
        <f t="shared" si="614"/>
        <v/>
      </c>
      <c r="AD1545" s="18" t="str">
        <f t="shared" si="615"/>
        <v/>
      </c>
      <c r="AE1545" s="19" t="str">
        <f>IF($B1545&gt;$C$1,"",p_2*$Q1544*($S1544/$W1544)+p_3*$Q1544*($T1544/$W1544))</f>
        <v/>
      </c>
      <c r="AF1545" s="17" t="str">
        <f>IF($B1545&gt;$C$1,"",p_4*$R1544)</f>
        <v/>
      </c>
      <c r="AG1545" s="17" t="str">
        <f>IF($B1545&gt;$C$1,"",p_5*$R1544)</f>
        <v/>
      </c>
      <c r="AH1545" s="18" t="str">
        <f t="shared" si="616"/>
        <v/>
      </c>
      <c r="AI1545" s="72"/>
      <c r="AJ1545" s="73"/>
      <c r="AK1545" s="73"/>
      <c r="AL1545" s="72"/>
      <c r="AM1545" s="73"/>
      <c r="AN1545" s="73">
        <f t="shared" si="617"/>
        <v>518</v>
      </c>
      <c r="AO1545" s="19" t="str">
        <f t="shared" ca="1" si="618"/>
        <v>-</v>
      </c>
      <c r="AP1545" s="17" t="str">
        <f t="shared" ca="1" si="619"/>
        <v>-</v>
      </c>
      <c r="AQ1545" s="17" t="str">
        <f t="shared" ca="1" si="620"/>
        <v>-</v>
      </c>
      <c r="AR1545" s="66" t="str">
        <f t="shared" ca="1" si="621"/>
        <v>-</v>
      </c>
    </row>
    <row r="1546" spans="1:44" s="1" customFormat="1" ht="12" x14ac:dyDescent="0.35">
      <c r="A1546" s="84"/>
      <c r="B1546" s="40" t="str">
        <f t="shared" si="601"/>
        <v/>
      </c>
      <c r="C1546" s="41" t="str">
        <f t="shared" si="602"/>
        <v/>
      </c>
      <c r="D1546" s="28">
        <f>'I Disease Parameters'!$E$6/(1000*365)</f>
        <v>2.4383561643835616E-5</v>
      </c>
      <c r="E1546" s="28">
        <f>'I Disease Parameters'!$E$7/(1000*365)</f>
        <v>1.3698630136986302E-5</v>
      </c>
      <c r="F1546" s="27">
        <f>(1-'I Disease Parameters'!$E$8)/'I Disease Parameters'!$E$10</f>
        <v>0.16200000000000001</v>
      </c>
      <c r="G1546" s="27">
        <f>'I Disease Parameters'!$E$8/'I Disease Parameters'!$E$11</f>
        <v>3.7999999999999999E-2</v>
      </c>
      <c r="H1546" s="27">
        <f>1/'I Disease Parameters'!$E$12</f>
        <v>0.05</v>
      </c>
      <c r="I1546" s="27">
        <f>'I Disease Parameters'!$E$9/'I Disease Parameters'!$E$14</f>
        <v>0</v>
      </c>
      <c r="J1546" s="82">
        <f t="shared" si="622"/>
        <v>2.9622548171950012</v>
      </c>
      <c r="K1546" s="60">
        <f t="shared" si="623"/>
        <v>0.96147505943347544</v>
      </c>
      <c r="L1546" s="30">
        <f t="shared" si="624"/>
        <v>0.98499999999999999</v>
      </c>
      <c r="M1546" s="27">
        <f>J1546/'I Disease Parameters'!$E$12</f>
        <v>0.14811274085975007</v>
      </c>
      <c r="N1546" s="27">
        <f>K1546/'I Disease Parameters'!$E$13</f>
        <v>4.8073752971673774E-2</v>
      </c>
      <c r="O1546" s="27">
        <f>L1546/'I Disease Parameters'!$E$13</f>
        <v>4.9250000000000002E-2</v>
      </c>
      <c r="P1546" s="27">
        <f>(1-L1546)/'I Disease Parameters'!$E$13</f>
        <v>7.5000000000000067E-4</v>
      </c>
      <c r="Q1546" s="19" t="str">
        <f t="shared" si="603"/>
        <v/>
      </c>
      <c r="R1546" s="17" t="str">
        <f t="shared" si="604"/>
        <v/>
      </c>
      <c r="S1546" s="17" t="str">
        <f t="shared" si="605"/>
        <v/>
      </c>
      <c r="T1546" s="17" t="str">
        <f t="shared" si="606"/>
        <v/>
      </c>
      <c r="U1546" s="17" t="str">
        <f t="shared" si="607"/>
        <v/>
      </c>
      <c r="V1546" s="17" t="str">
        <f t="shared" si="608"/>
        <v/>
      </c>
      <c r="W1546" s="17" t="str">
        <f t="shared" si="609"/>
        <v/>
      </c>
      <c r="X1546" s="18" t="str">
        <f t="shared" si="600"/>
        <v/>
      </c>
      <c r="Y1546" s="17" t="str">
        <f t="shared" si="610"/>
        <v/>
      </c>
      <c r="Z1546" s="17" t="str">
        <f t="shared" si="611"/>
        <v/>
      </c>
      <c r="AA1546" s="17" t="str">
        <f t="shared" si="612"/>
        <v/>
      </c>
      <c r="AB1546" s="17" t="str">
        <f t="shared" si="613"/>
        <v/>
      </c>
      <c r="AC1546" s="17" t="str">
        <f t="shared" si="614"/>
        <v/>
      </c>
      <c r="AD1546" s="18" t="str">
        <f t="shared" si="615"/>
        <v/>
      </c>
      <c r="AE1546" s="19" t="str">
        <f>IF($B1546&gt;$C$1,"",p_2*$Q1545*($S1545/$W1545)+p_3*$Q1545*($T1545/$W1545))</f>
        <v/>
      </c>
      <c r="AF1546" s="17" t="str">
        <f>IF($B1546&gt;$C$1,"",p_4*$R1545)</f>
        <v/>
      </c>
      <c r="AG1546" s="17" t="str">
        <f>IF($B1546&gt;$C$1,"",p_5*$R1545)</f>
        <v/>
      </c>
      <c r="AH1546" s="18" t="str">
        <f t="shared" si="616"/>
        <v/>
      </c>
      <c r="AI1546" s="72"/>
      <c r="AJ1546" s="73"/>
      <c r="AK1546" s="73"/>
      <c r="AL1546" s="72"/>
      <c r="AM1546" s="73"/>
      <c r="AN1546" s="73">
        <f t="shared" si="617"/>
        <v>518</v>
      </c>
      <c r="AO1546" s="19" t="str">
        <f t="shared" ca="1" si="618"/>
        <v>-</v>
      </c>
      <c r="AP1546" s="17" t="str">
        <f t="shared" ca="1" si="619"/>
        <v>-</v>
      </c>
      <c r="AQ1546" s="17" t="str">
        <f t="shared" ca="1" si="620"/>
        <v>-</v>
      </c>
      <c r="AR1546" s="66" t="str">
        <f t="shared" ca="1" si="621"/>
        <v>-</v>
      </c>
    </row>
    <row r="1547" spans="1:44" s="1" customFormat="1" ht="12" x14ac:dyDescent="0.35">
      <c r="A1547" s="84"/>
      <c r="B1547" s="40" t="str">
        <f t="shared" si="601"/>
        <v/>
      </c>
      <c r="C1547" s="41" t="str">
        <f t="shared" si="602"/>
        <v/>
      </c>
      <c r="D1547" s="28">
        <f>'I Disease Parameters'!$E$6/(1000*365)</f>
        <v>2.4383561643835616E-5</v>
      </c>
      <c r="E1547" s="28">
        <f>'I Disease Parameters'!$E$7/(1000*365)</f>
        <v>1.3698630136986302E-5</v>
      </c>
      <c r="F1547" s="27">
        <f>(1-'I Disease Parameters'!$E$8)/'I Disease Parameters'!$E$10</f>
        <v>0.16200000000000001</v>
      </c>
      <c r="G1547" s="27">
        <f>'I Disease Parameters'!$E$8/'I Disease Parameters'!$E$11</f>
        <v>3.7999999999999999E-2</v>
      </c>
      <c r="H1547" s="27">
        <f>1/'I Disease Parameters'!$E$12</f>
        <v>0.05</v>
      </c>
      <c r="I1547" s="27">
        <f>'I Disease Parameters'!$E$9/'I Disease Parameters'!$E$14</f>
        <v>0</v>
      </c>
      <c r="J1547" s="82">
        <f t="shared" si="622"/>
        <v>2.9622548171950012</v>
      </c>
      <c r="K1547" s="60">
        <f t="shared" si="623"/>
        <v>0.96147505943347544</v>
      </c>
      <c r="L1547" s="30">
        <f t="shared" si="624"/>
        <v>0.98499999999999999</v>
      </c>
      <c r="M1547" s="27">
        <f>J1547/'I Disease Parameters'!$E$12</f>
        <v>0.14811274085975007</v>
      </c>
      <c r="N1547" s="27">
        <f>K1547/'I Disease Parameters'!$E$13</f>
        <v>4.8073752971673774E-2</v>
      </c>
      <c r="O1547" s="27">
        <f>L1547/'I Disease Parameters'!$E$13</f>
        <v>4.9250000000000002E-2</v>
      </c>
      <c r="P1547" s="27">
        <f>(1-L1547)/'I Disease Parameters'!$E$13</f>
        <v>7.5000000000000067E-4</v>
      </c>
      <c r="Q1547" s="19" t="str">
        <f t="shared" si="603"/>
        <v/>
      </c>
      <c r="R1547" s="17" t="str">
        <f t="shared" si="604"/>
        <v/>
      </c>
      <c r="S1547" s="17" t="str">
        <f t="shared" si="605"/>
        <v/>
      </c>
      <c r="T1547" s="17" t="str">
        <f t="shared" si="606"/>
        <v/>
      </c>
      <c r="U1547" s="17" t="str">
        <f t="shared" si="607"/>
        <v/>
      </c>
      <c r="V1547" s="17" t="str">
        <f t="shared" si="608"/>
        <v/>
      </c>
      <c r="W1547" s="17" t="str">
        <f t="shared" si="609"/>
        <v/>
      </c>
      <c r="X1547" s="18" t="str">
        <f t="shared" si="600"/>
        <v/>
      </c>
      <c r="Y1547" s="17" t="str">
        <f t="shared" si="610"/>
        <v/>
      </c>
      <c r="Z1547" s="17" t="str">
        <f t="shared" si="611"/>
        <v/>
      </c>
      <c r="AA1547" s="17" t="str">
        <f t="shared" si="612"/>
        <v/>
      </c>
      <c r="AB1547" s="17" t="str">
        <f t="shared" si="613"/>
        <v/>
      </c>
      <c r="AC1547" s="17" t="str">
        <f t="shared" si="614"/>
        <v/>
      </c>
      <c r="AD1547" s="18" t="str">
        <f t="shared" si="615"/>
        <v/>
      </c>
      <c r="AE1547" s="19" t="str">
        <f>IF($B1547&gt;$C$1,"",p_2*$Q1546*($S1546/$W1546)+p_3*$Q1546*($T1546/$W1546))</f>
        <v/>
      </c>
      <c r="AF1547" s="17" t="str">
        <f>IF($B1547&gt;$C$1,"",p_4*$R1546)</f>
        <v/>
      </c>
      <c r="AG1547" s="17" t="str">
        <f>IF($B1547&gt;$C$1,"",p_5*$R1546)</f>
        <v/>
      </c>
      <c r="AH1547" s="18" t="str">
        <f t="shared" si="616"/>
        <v/>
      </c>
      <c r="AI1547" s="72"/>
      <c r="AJ1547" s="73"/>
      <c r="AK1547" s="73"/>
      <c r="AL1547" s="72"/>
      <c r="AM1547" s="73"/>
      <c r="AN1547" s="73">
        <f t="shared" si="617"/>
        <v>518</v>
      </c>
      <c r="AO1547" s="19" t="str">
        <f t="shared" ca="1" si="618"/>
        <v>-</v>
      </c>
      <c r="AP1547" s="17" t="str">
        <f t="shared" ca="1" si="619"/>
        <v>-</v>
      </c>
      <c r="AQ1547" s="17" t="str">
        <f t="shared" ca="1" si="620"/>
        <v>-</v>
      </c>
      <c r="AR1547" s="66" t="str">
        <f t="shared" ca="1" si="621"/>
        <v>-</v>
      </c>
    </row>
    <row r="1548" spans="1:44" s="1" customFormat="1" ht="12" x14ac:dyDescent="0.35">
      <c r="A1548" s="84"/>
      <c r="B1548" s="40" t="str">
        <f t="shared" si="601"/>
        <v/>
      </c>
      <c r="C1548" s="41" t="str">
        <f t="shared" si="602"/>
        <v/>
      </c>
      <c r="D1548" s="28">
        <f>'I Disease Parameters'!$E$6/(1000*365)</f>
        <v>2.4383561643835616E-5</v>
      </c>
      <c r="E1548" s="28">
        <f>'I Disease Parameters'!$E$7/(1000*365)</f>
        <v>1.3698630136986302E-5</v>
      </c>
      <c r="F1548" s="27">
        <f>(1-'I Disease Parameters'!$E$8)/'I Disease Parameters'!$E$10</f>
        <v>0.16200000000000001</v>
      </c>
      <c r="G1548" s="27">
        <f>'I Disease Parameters'!$E$8/'I Disease Parameters'!$E$11</f>
        <v>3.7999999999999999E-2</v>
      </c>
      <c r="H1548" s="27">
        <f>1/'I Disease Parameters'!$E$12</f>
        <v>0.05</v>
      </c>
      <c r="I1548" s="27">
        <f>'I Disease Parameters'!$E$9/'I Disease Parameters'!$E$14</f>
        <v>0</v>
      </c>
      <c r="J1548" s="82">
        <f t="shared" si="622"/>
        <v>2.9622548171950012</v>
      </c>
      <c r="K1548" s="60">
        <f t="shared" si="623"/>
        <v>0.96147505943347544</v>
      </c>
      <c r="L1548" s="30">
        <f t="shared" si="624"/>
        <v>0.98499999999999999</v>
      </c>
      <c r="M1548" s="27">
        <f>J1548/'I Disease Parameters'!$E$12</f>
        <v>0.14811274085975007</v>
      </c>
      <c r="N1548" s="27">
        <f>K1548/'I Disease Parameters'!$E$13</f>
        <v>4.8073752971673774E-2</v>
      </c>
      <c r="O1548" s="27">
        <f>L1548/'I Disease Parameters'!$E$13</f>
        <v>4.9250000000000002E-2</v>
      </c>
      <c r="P1548" s="27">
        <f>(1-L1548)/'I Disease Parameters'!$E$13</f>
        <v>7.5000000000000067E-4</v>
      </c>
      <c r="Q1548" s="19" t="str">
        <f t="shared" si="603"/>
        <v/>
      </c>
      <c r="R1548" s="17" t="str">
        <f t="shared" si="604"/>
        <v/>
      </c>
      <c r="S1548" s="17" t="str">
        <f t="shared" si="605"/>
        <v/>
      </c>
      <c r="T1548" s="17" t="str">
        <f t="shared" si="606"/>
        <v/>
      </c>
      <c r="U1548" s="17" t="str">
        <f t="shared" si="607"/>
        <v/>
      </c>
      <c r="V1548" s="17" t="str">
        <f t="shared" si="608"/>
        <v/>
      </c>
      <c r="W1548" s="17" t="str">
        <f t="shared" si="609"/>
        <v/>
      </c>
      <c r="X1548" s="18" t="str">
        <f t="shared" si="600"/>
        <v/>
      </c>
      <c r="Y1548" s="17" t="str">
        <f t="shared" si="610"/>
        <v/>
      </c>
      <c r="Z1548" s="17" t="str">
        <f t="shared" si="611"/>
        <v/>
      </c>
      <c r="AA1548" s="17" t="str">
        <f t="shared" si="612"/>
        <v/>
      </c>
      <c r="AB1548" s="17" t="str">
        <f t="shared" si="613"/>
        <v/>
      </c>
      <c r="AC1548" s="17" t="str">
        <f t="shared" si="614"/>
        <v/>
      </c>
      <c r="AD1548" s="18" t="str">
        <f t="shared" si="615"/>
        <v/>
      </c>
      <c r="AE1548" s="19" t="str">
        <f>IF($B1548&gt;$C$1,"",p_2*$Q1547*($S1547/$W1547)+p_3*$Q1547*($T1547/$W1547))</f>
        <v/>
      </c>
      <c r="AF1548" s="17" t="str">
        <f>IF($B1548&gt;$C$1,"",p_4*$R1547)</f>
        <v/>
      </c>
      <c r="AG1548" s="17" t="str">
        <f>IF($B1548&gt;$C$1,"",p_5*$R1547)</f>
        <v/>
      </c>
      <c r="AH1548" s="18" t="str">
        <f t="shared" si="616"/>
        <v/>
      </c>
      <c r="AI1548" s="72"/>
      <c r="AJ1548" s="73"/>
      <c r="AK1548" s="73"/>
      <c r="AL1548" s="72"/>
      <c r="AM1548" s="73"/>
      <c r="AN1548" s="73">
        <f t="shared" si="617"/>
        <v>518</v>
      </c>
      <c r="AO1548" s="19" t="str">
        <f t="shared" ca="1" si="618"/>
        <v>-</v>
      </c>
      <c r="AP1548" s="17" t="str">
        <f t="shared" ca="1" si="619"/>
        <v>-</v>
      </c>
      <c r="AQ1548" s="17" t="str">
        <f t="shared" ca="1" si="620"/>
        <v>-</v>
      </c>
      <c r="AR1548" s="66" t="str">
        <f t="shared" ca="1" si="621"/>
        <v>-</v>
      </c>
    </row>
    <row r="1549" spans="1:44" s="1" customFormat="1" ht="12" x14ac:dyDescent="0.35">
      <c r="A1549" s="84"/>
      <c r="B1549" s="40" t="str">
        <f t="shared" si="601"/>
        <v/>
      </c>
      <c r="C1549" s="41" t="str">
        <f t="shared" si="602"/>
        <v/>
      </c>
      <c r="D1549" s="28">
        <f>'I Disease Parameters'!$E$6/(1000*365)</f>
        <v>2.4383561643835616E-5</v>
      </c>
      <c r="E1549" s="28">
        <f>'I Disease Parameters'!$E$7/(1000*365)</f>
        <v>1.3698630136986302E-5</v>
      </c>
      <c r="F1549" s="27">
        <f>(1-'I Disease Parameters'!$E$8)/'I Disease Parameters'!$E$10</f>
        <v>0.16200000000000001</v>
      </c>
      <c r="G1549" s="27">
        <f>'I Disease Parameters'!$E$8/'I Disease Parameters'!$E$11</f>
        <v>3.7999999999999999E-2</v>
      </c>
      <c r="H1549" s="27">
        <f>1/'I Disease Parameters'!$E$12</f>
        <v>0.05</v>
      </c>
      <c r="I1549" s="27">
        <f>'I Disease Parameters'!$E$9/'I Disease Parameters'!$E$14</f>
        <v>0</v>
      </c>
      <c r="J1549" s="82">
        <f t="shared" si="622"/>
        <v>2.9622548171950012</v>
      </c>
      <c r="K1549" s="60">
        <f t="shared" si="623"/>
        <v>0.96147505943347544</v>
      </c>
      <c r="L1549" s="30">
        <f t="shared" si="624"/>
        <v>0.98499999999999999</v>
      </c>
      <c r="M1549" s="27">
        <f>J1549/'I Disease Parameters'!$E$12</f>
        <v>0.14811274085975007</v>
      </c>
      <c r="N1549" s="27">
        <f>K1549/'I Disease Parameters'!$E$13</f>
        <v>4.8073752971673774E-2</v>
      </c>
      <c r="O1549" s="27">
        <f>L1549/'I Disease Parameters'!$E$13</f>
        <v>4.9250000000000002E-2</v>
      </c>
      <c r="P1549" s="27">
        <f>(1-L1549)/'I Disease Parameters'!$E$13</f>
        <v>7.5000000000000067E-4</v>
      </c>
      <c r="Q1549" s="19" t="str">
        <f t="shared" si="603"/>
        <v/>
      </c>
      <c r="R1549" s="17" t="str">
        <f t="shared" si="604"/>
        <v/>
      </c>
      <c r="S1549" s="17" t="str">
        <f t="shared" si="605"/>
        <v/>
      </c>
      <c r="T1549" s="17" t="str">
        <f t="shared" si="606"/>
        <v/>
      </c>
      <c r="U1549" s="17" t="str">
        <f t="shared" si="607"/>
        <v/>
      </c>
      <c r="V1549" s="17" t="str">
        <f t="shared" si="608"/>
        <v/>
      </c>
      <c r="W1549" s="17" t="str">
        <f t="shared" si="609"/>
        <v/>
      </c>
      <c r="X1549" s="18" t="str">
        <f t="shared" si="600"/>
        <v/>
      </c>
      <c r="Y1549" s="17" t="str">
        <f t="shared" si="610"/>
        <v/>
      </c>
      <c r="Z1549" s="17" t="str">
        <f t="shared" si="611"/>
        <v/>
      </c>
      <c r="AA1549" s="17" t="str">
        <f t="shared" si="612"/>
        <v/>
      </c>
      <c r="AB1549" s="17" t="str">
        <f t="shared" si="613"/>
        <v/>
      </c>
      <c r="AC1549" s="17" t="str">
        <f t="shared" si="614"/>
        <v/>
      </c>
      <c r="AD1549" s="18" t="str">
        <f t="shared" si="615"/>
        <v/>
      </c>
      <c r="AE1549" s="19" t="str">
        <f>IF($B1549&gt;$C$1,"",p_2*$Q1548*($S1548/$W1548)+p_3*$Q1548*($T1548/$W1548))</f>
        <v/>
      </c>
      <c r="AF1549" s="17" t="str">
        <f>IF($B1549&gt;$C$1,"",p_4*$R1548)</f>
        <v/>
      </c>
      <c r="AG1549" s="17" t="str">
        <f>IF($B1549&gt;$C$1,"",p_5*$R1548)</f>
        <v/>
      </c>
      <c r="AH1549" s="18" t="str">
        <f t="shared" si="616"/>
        <v/>
      </c>
      <c r="AI1549" s="72"/>
      <c r="AJ1549" s="73"/>
      <c r="AK1549" s="73"/>
      <c r="AL1549" s="72"/>
      <c r="AM1549" s="73"/>
      <c r="AN1549" s="73">
        <f t="shared" si="617"/>
        <v>518</v>
      </c>
      <c r="AO1549" s="19" t="str">
        <f t="shared" ca="1" si="618"/>
        <v>-</v>
      </c>
      <c r="AP1549" s="17" t="str">
        <f t="shared" ca="1" si="619"/>
        <v>-</v>
      </c>
      <c r="AQ1549" s="17" t="str">
        <f t="shared" ca="1" si="620"/>
        <v>-</v>
      </c>
      <c r="AR1549" s="66" t="str">
        <f t="shared" ca="1" si="621"/>
        <v>-</v>
      </c>
    </row>
    <row r="1550" spans="1:44" s="1" customFormat="1" ht="12" x14ac:dyDescent="0.35">
      <c r="A1550" s="84"/>
      <c r="B1550" s="40" t="str">
        <f t="shared" si="601"/>
        <v/>
      </c>
      <c r="C1550" s="41" t="str">
        <f t="shared" si="602"/>
        <v/>
      </c>
      <c r="D1550" s="28">
        <f>'I Disease Parameters'!$E$6/(1000*365)</f>
        <v>2.4383561643835616E-5</v>
      </c>
      <c r="E1550" s="28">
        <f>'I Disease Parameters'!$E$7/(1000*365)</f>
        <v>1.3698630136986302E-5</v>
      </c>
      <c r="F1550" s="27">
        <f>(1-'I Disease Parameters'!$E$8)/'I Disease Parameters'!$E$10</f>
        <v>0.16200000000000001</v>
      </c>
      <c r="G1550" s="27">
        <f>'I Disease Parameters'!$E$8/'I Disease Parameters'!$E$11</f>
        <v>3.7999999999999999E-2</v>
      </c>
      <c r="H1550" s="27">
        <f>1/'I Disease Parameters'!$E$12</f>
        <v>0.05</v>
      </c>
      <c r="I1550" s="27">
        <f>'I Disease Parameters'!$E$9/'I Disease Parameters'!$E$14</f>
        <v>0</v>
      </c>
      <c r="J1550" s="82">
        <f t="shared" si="622"/>
        <v>2.9622548171950012</v>
      </c>
      <c r="K1550" s="60">
        <f t="shared" si="623"/>
        <v>0.96147505943347544</v>
      </c>
      <c r="L1550" s="30">
        <f t="shared" si="624"/>
        <v>0.98499999999999999</v>
      </c>
      <c r="M1550" s="27">
        <f>J1550/'I Disease Parameters'!$E$12</f>
        <v>0.14811274085975007</v>
      </c>
      <c r="N1550" s="27">
        <f>K1550/'I Disease Parameters'!$E$13</f>
        <v>4.8073752971673774E-2</v>
      </c>
      <c r="O1550" s="27">
        <f>L1550/'I Disease Parameters'!$E$13</f>
        <v>4.9250000000000002E-2</v>
      </c>
      <c r="P1550" s="27">
        <f>(1-L1550)/'I Disease Parameters'!$E$13</f>
        <v>7.5000000000000067E-4</v>
      </c>
      <c r="Q1550" s="19" t="str">
        <f t="shared" si="603"/>
        <v/>
      </c>
      <c r="R1550" s="17" t="str">
        <f t="shared" si="604"/>
        <v/>
      </c>
      <c r="S1550" s="17" t="str">
        <f t="shared" si="605"/>
        <v/>
      </c>
      <c r="T1550" s="17" t="str">
        <f t="shared" si="606"/>
        <v/>
      </c>
      <c r="U1550" s="17" t="str">
        <f t="shared" si="607"/>
        <v/>
      </c>
      <c r="V1550" s="17" t="str">
        <f t="shared" si="608"/>
        <v/>
      </c>
      <c r="W1550" s="17" t="str">
        <f t="shared" si="609"/>
        <v/>
      </c>
      <c r="X1550" s="18" t="str">
        <f t="shared" si="600"/>
        <v/>
      </c>
      <c r="Y1550" s="17" t="str">
        <f t="shared" si="610"/>
        <v/>
      </c>
      <c r="Z1550" s="17" t="str">
        <f t="shared" si="611"/>
        <v/>
      </c>
      <c r="AA1550" s="17" t="str">
        <f t="shared" si="612"/>
        <v/>
      </c>
      <c r="AB1550" s="17" t="str">
        <f t="shared" si="613"/>
        <v/>
      </c>
      <c r="AC1550" s="17" t="str">
        <f t="shared" si="614"/>
        <v/>
      </c>
      <c r="AD1550" s="18" t="str">
        <f t="shared" si="615"/>
        <v/>
      </c>
      <c r="AE1550" s="19" t="str">
        <f>IF($B1550&gt;$C$1,"",p_2*$Q1549*($S1549/$W1549)+p_3*$Q1549*($T1549/$W1549))</f>
        <v/>
      </c>
      <c r="AF1550" s="17" t="str">
        <f>IF($B1550&gt;$C$1,"",p_4*$R1549)</f>
        <v/>
      </c>
      <c r="AG1550" s="17" t="str">
        <f>IF($B1550&gt;$C$1,"",p_5*$R1549)</f>
        <v/>
      </c>
      <c r="AH1550" s="18" t="str">
        <f t="shared" si="616"/>
        <v/>
      </c>
      <c r="AI1550" s="72"/>
      <c r="AJ1550" s="73"/>
      <c r="AK1550" s="73"/>
      <c r="AL1550" s="72"/>
      <c r="AM1550" s="73"/>
      <c r="AN1550" s="73">
        <f t="shared" si="617"/>
        <v>518</v>
      </c>
      <c r="AO1550" s="19" t="str">
        <f t="shared" ca="1" si="618"/>
        <v>-</v>
      </c>
      <c r="AP1550" s="17" t="str">
        <f t="shared" ca="1" si="619"/>
        <v>-</v>
      </c>
      <c r="AQ1550" s="17" t="str">
        <f t="shared" ca="1" si="620"/>
        <v>-</v>
      </c>
      <c r="AR1550" s="66" t="str">
        <f t="shared" ca="1" si="621"/>
        <v>-</v>
      </c>
    </row>
    <row r="1551" spans="1:44" s="1" customFormat="1" ht="12" x14ac:dyDescent="0.35">
      <c r="A1551" s="84"/>
      <c r="B1551" s="40" t="str">
        <f t="shared" si="601"/>
        <v/>
      </c>
      <c r="C1551" s="41" t="str">
        <f t="shared" si="602"/>
        <v/>
      </c>
      <c r="D1551" s="28">
        <f>'I Disease Parameters'!$E$6/(1000*365)</f>
        <v>2.4383561643835616E-5</v>
      </c>
      <c r="E1551" s="28">
        <f>'I Disease Parameters'!$E$7/(1000*365)</f>
        <v>1.3698630136986302E-5</v>
      </c>
      <c r="F1551" s="27">
        <f>(1-'I Disease Parameters'!$E$8)/'I Disease Parameters'!$E$10</f>
        <v>0.16200000000000001</v>
      </c>
      <c r="G1551" s="27">
        <f>'I Disease Parameters'!$E$8/'I Disease Parameters'!$E$11</f>
        <v>3.7999999999999999E-2</v>
      </c>
      <c r="H1551" s="27">
        <f>1/'I Disease Parameters'!$E$12</f>
        <v>0.05</v>
      </c>
      <c r="I1551" s="27">
        <f>'I Disease Parameters'!$E$9/'I Disease Parameters'!$E$14</f>
        <v>0</v>
      </c>
      <c r="J1551" s="82">
        <f t="shared" si="622"/>
        <v>2.9622548171950012</v>
      </c>
      <c r="K1551" s="60">
        <f t="shared" si="623"/>
        <v>0.96147505943347544</v>
      </c>
      <c r="L1551" s="30">
        <f t="shared" si="624"/>
        <v>0.98499999999999999</v>
      </c>
      <c r="M1551" s="27">
        <f>J1551/'I Disease Parameters'!$E$12</f>
        <v>0.14811274085975007</v>
      </c>
      <c r="N1551" s="27">
        <f>K1551/'I Disease Parameters'!$E$13</f>
        <v>4.8073752971673774E-2</v>
      </c>
      <c r="O1551" s="27">
        <f>L1551/'I Disease Parameters'!$E$13</f>
        <v>4.9250000000000002E-2</v>
      </c>
      <c r="P1551" s="27">
        <f>(1-L1551)/'I Disease Parameters'!$E$13</f>
        <v>7.5000000000000067E-4</v>
      </c>
      <c r="Q1551" s="19" t="str">
        <f t="shared" si="603"/>
        <v/>
      </c>
      <c r="R1551" s="17" t="str">
        <f t="shared" si="604"/>
        <v/>
      </c>
      <c r="S1551" s="17" t="str">
        <f t="shared" si="605"/>
        <v/>
      </c>
      <c r="T1551" s="17" t="str">
        <f t="shared" si="606"/>
        <v/>
      </c>
      <c r="U1551" s="17" t="str">
        <f t="shared" si="607"/>
        <v/>
      </c>
      <c r="V1551" s="17" t="str">
        <f t="shared" si="608"/>
        <v/>
      </c>
      <c r="W1551" s="17" t="str">
        <f t="shared" si="609"/>
        <v/>
      </c>
      <c r="X1551" s="18" t="str">
        <f t="shared" si="600"/>
        <v/>
      </c>
      <c r="Y1551" s="17" t="str">
        <f t="shared" si="610"/>
        <v/>
      </c>
      <c r="Z1551" s="17" t="str">
        <f t="shared" si="611"/>
        <v/>
      </c>
      <c r="AA1551" s="17" t="str">
        <f t="shared" si="612"/>
        <v/>
      </c>
      <c r="AB1551" s="17" t="str">
        <f t="shared" si="613"/>
        <v/>
      </c>
      <c r="AC1551" s="17" t="str">
        <f t="shared" si="614"/>
        <v/>
      </c>
      <c r="AD1551" s="18" t="str">
        <f t="shared" si="615"/>
        <v/>
      </c>
      <c r="AE1551" s="19" t="str">
        <f>IF($B1551&gt;$C$1,"",p_2*$Q1550*($S1550/$W1550)+p_3*$Q1550*($T1550/$W1550))</f>
        <v/>
      </c>
      <c r="AF1551" s="17" t="str">
        <f>IF($B1551&gt;$C$1,"",p_4*$R1550)</f>
        <v/>
      </c>
      <c r="AG1551" s="17" t="str">
        <f>IF($B1551&gt;$C$1,"",p_5*$R1550)</f>
        <v/>
      </c>
      <c r="AH1551" s="18" t="str">
        <f t="shared" si="616"/>
        <v/>
      </c>
      <c r="AI1551" s="72"/>
      <c r="AJ1551" s="73"/>
      <c r="AK1551" s="73"/>
      <c r="AL1551" s="72"/>
      <c r="AM1551" s="73"/>
      <c r="AN1551" s="73">
        <f t="shared" si="617"/>
        <v>518</v>
      </c>
      <c r="AO1551" s="19" t="str">
        <f t="shared" ca="1" si="618"/>
        <v>-</v>
      </c>
      <c r="AP1551" s="17" t="str">
        <f t="shared" ca="1" si="619"/>
        <v>-</v>
      </c>
      <c r="AQ1551" s="17" t="str">
        <f t="shared" ca="1" si="620"/>
        <v>-</v>
      </c>
      <c r="AR1551" s="66" t="str">
        <f t="shared" ca="1" si="621"/>
        <v>-</v>
      </c>
    </row>
    <row r="1552" spans="1:44" s="1" customFormat="1" ht="12" x14ac:dyDescent="0.35">
      <c r="A1552" s="84"/>
      <c r="B1552" s="40" t="str">
        <f t="shared" si="601"/>
        <v/>
      </c>
      <c r="C1552" s="41" t="str">
        <f t="shared" si="602"/>
        <v/>
      </c>
      <c r="D1552" s="28">
        <f>'I Disease Parameters'!$E$6/(1000*365)</f>
        <v>2.4383561643835616E-5</v>
      </c>
      <c r="E1552" s="28">
        <f>'I Disease Parameters'!$E$7/(1000*365)</f>
        <v>1.3698630136986302E-5</v>
      </c>
      <c r="F1552" s="27">
        <f>(1-'I Disease Parameters'!$E$8)/'I Disease Parameters'!$E$10</f>
        <v>0.16200000000000001</v>
      </c>
      <c r="G1552" s="27">
        <f>'I Disease Parameters'!$E$8/'I Disease Parameters'!$E$11</f>
        <v>3.7999999999999999E-2</v>
      </c>
      <c r="H1552" s="27">
        <f>1/'I Disease Parameters'!$E$12</f>
        <v>0.05</v>
      </c>
      <c r="I1552" s="27">
        <f>'I Disease Parameters'!$E$9/'I Disease Parameters'!$E$14</f>
        <v>0</v>
      </c>
      <c r="J1552" s="82">
        <f t="shared" si="622"/>
        <v>2.9622548171950012</v>
      </c>
      <c r="K1552" s="60">
        <f t="shared" si="623"/>
        <v>0.96147505943347544</v>
      </c>
      <c r="L1552" s="30">
        <f t="shared" si="624"/>
        <v>0.98499999999999999</v>
      </c>
      <c r="M1552" s="27">
        <f>J1552/'I Disease Parameters'!$E$12</f>
        <v>0.14811274085975007</v>
      </c>
      <c r="N1552" s="27">
        <f>K1552/'I Disease Parameters'!$E$13</f>
        <v>4.8073752971673774E-2</v>
      </c>
      <c r="O1552" s="27">
        <f>L1552/'I Disease Parameters'!$E$13</f>
        <v>4.9250000000000002E-2</v>
      </c>
      <c r="P1552" s="27">
        <f>(1-L1552)/'I Disease Parameters'!$E$13</f>
        <v>7.5000000000000067E-4</v>
      </c>
      <c r="Q1552" s="19" t="str">
        <f t="shared" si="603"/>
        <v/>
      </c>
      <c r="R1552" s="17" t="str">
        <f t="shared" si="604"/>
        <v/>
      </c>
      <c r="S1552" s="17" t="str">
        <f t="shared" si="605"/>
        <v/>
      </c>
      <c r="T1552" s="17" t="str">
        <f t="shared" si="606"/>
        <v/>
      </c>
      <c r="U1552" s="17" t="str">
        <f t="shared" si="607"/>
        <v/>
      </c>
      <c r="V1552" s="17" t="str">
        <f t="shared" si="608"/>
        <v/>
      </c>
      <c r="W1552" s="17" t="str">
        <f t="shared" si="609"/>
        <v/>
      </c>
      <c r="X1552" s="18" t="str">
        <f t="shared" si="600"/>
        <v/>
      </c>
      <c r="Y1552" s="17" t="str">
        <f t="shared" si="610"/>
        <v/>
      </c>
      <c r="Z1552" s="17" t="str">
        <f t="shared" si="611"/>
        <v/>
      </c>
      <c r="AA1552" s="17" t="str">
        <f t="shared" si="612"/>
        <v/>
      </c>
      <c r="AB1552" s="17" t="str">
        <f t="shared" si="613"/>
        <v/>
      </c>
      <c r="AC1552" s="17" t="str">
        <f t="shared" si="614"/>
        <v/>
      </c>
      <c r="AD1552" s="18" t="str">
        <f t="shared" si="615"/>
        <v/>
      </c>
      <c r="AE1552" s="19" t="str">
        <f>IF($B1552&gt;$C$1,"",p_2*$Q1551*($S1551/$W1551)+p_3*$Q1551*($T1551/$W1551))</f>
        <v/>
      </c>
      <c r="AF1552" s="17" t="str">
        <f>IF($B1552&gt;$C$1,"",p_4*$R1551)</f>
        <v/>
      </c>
      <c r="AG1552" s="17" t="str">
        <f>IF($B1552&gt;$C$1,"",p_5*$R1551)</f>
        <v/>
      </c>
      <c r="AH1552" s="18" t="str">
        <f t="shared" si="616"/>
        <v/>
      </c>
      <c r="AI1552" s="72"/>
      <c r="AJ1552" s="73"/>
      <c r="AK1552" s="73"/>
      <c r="AL1552" s="72"/>
      <c r="AM1552" s="73"/>
      <c r="AN1552" s="73">
        <f t="shared" si="617"/>
        <v>518</v>
      </c>
      <c r="AO1552" s="19" t="str">
        <f t="shared" ca="1" si="618"/>
        <v>-</v>
      </c>
      <c r="AP1552" s="17" t="str">
        <f t="shared" ca="1" si="619"/>
        <v>-</v>
      </c>
      <c r="AQ1552" s="17" t="str">
        <f t="shared" ca="1" si="620"/>
        <v>-</v>
      </c>
      <c r="AR1552" s="66" t="str">
        <f t="shared" ca="1" si="621"/>
        <v>-</v>
      </c>
    </row>
    <row r="1553" spans="1:44" s="1" customFormat="1" ht="12" x14ac:dyDescent="0.35">
      <c r="A1553" s="84"/>
      <c r="B1553" s="40" t="str">
        <f t="shared" si="601"/>
        <v/>
      </c>
      <c r="C1553" s="41" t="str">
        <f t="shared" si="602"/>
        <v/>
      </c>
      <c r="D1553" s="28">
        <f>'I Disease Parameters'!$E$6/(1000*365)</f>
        <v>2.4383561643835616E-5</v>
      </c>
      <c r="E1553" s="28">
        <f>'I Disease Parameters'!$E$7/(1000*365)</f>
        <v>1.3698630136986302E-5</v>
      </c>
      <c r="F1553" s="27">
        <f>(1-'I Disease Parameters'!$E$8)/'I Disease Parameters'!$E$10</f>
        <v>0.16200000000000001</v>
      </c>
      <c r="G1553" s="27">
        <f>'I Disease Parameters'!$E$8/'I Disease Parameters'!$E$11</f>
        <v>3.7999999999999999E-2</v>
      </c>
      <c r="H1553" s="27">
        <f>1/'I Disease Parameters'!$E$12</f>
        <v>0.05</v>
      </c>
      <c r="I1553" s="27">
        <f>'I Disease Parameters'!$E$9/'I Disease Parameters'!$E$14</f>
        <v>0</v>
      </c>
      <c r="J1553" s="82">
        <f t="shared" si="622"/>
        <v>2.9622548171950012</v>
      </c>
      <c r="K1553" s="60">
        <f t="shared" si="623"/>
        <v>0.96147505943347544</v>
      </c>
      <c r="L1553" s="30">
        <f t="shared" si="624"/>
        <v>0.98499999999999999</v>
      </c>
      <c r="M1553" s="27">
        <f>J1553/'I Disease Parameters'!$E$12</f>
        <v>0.14811274085975007</v>
      </c>
      <c r="N1553" s="27">
        <f>K1553/'I Disease Parameters'!$E$13</f>
        <v>4.8073752971673774E-2</v>
      </c>
      <c r="O1553" s="27">
        <f>L1553/'I Disease Parameters'!$E$13</f>
        <v>4.9250000000000002E-2</v>
      </c>
      <c r="P1553" s="27">
        <f>(1-L1553)/'I Disease Parameters'!$E$13</f>
        <v>7.5000000000000067E-4</v>
      </c>
      <c r="Q1553" s="19" t="str">
        <f t="shared" si="603"/>
        <v/>
      </c>
      <c r="R1553" s="17" t="str">
        <f t="shared" si="604"/>
        <v/>
      </c>
      <c r="S1553" s="17" t="str">
        <f t="shared" si="605"/>
        <v/>
      </c>
      <c r="T1553" s="17" t="str">
        <f t="shared" si="606"/>
        <v/>
      </c>
      <c r="U1553" s="17" t="str">
        <f t="shared" si="607"/>
        <v/>
      </c>
      <c r="V1553" s="17" t="str">
        <f t="shared" si="608"/>
        <v/>
      </c>
      <c r="W1553" s="17" t="str">
        <f t="shared" si="609"/>
        <v/>
      </c>
      <c r="X1553" s="18" t="str">
        <f t="shared" si="600"/>
        <v/>
      </c>
      <c r="Y1553" s="17" t="str">
        <f t="shared" si="610"/>
        <v/>
      </c>
      <c r="Z1553" s="17" t="str">
        <f t="shared" si="611"/>
        <v/>
      </c>
      <c r="AA1553" s="17" t="str">
        <f t="shared" si="612"/>
        <v/>
      </c>
      <c r="AB1553" s="17" t="str">
        <f t="shared" si="613"/>
        <v/>
      </c>
      <c r="AC1553" s="17" t="str">
        <f t="shared" si="614"/>
        <v/>
      </c>
      <c r="AD1553" s="18" t="str">
        <f t="shared" si="615"/>
        <v/>
      </c>
      <c r="AE1553" s="19" t="str">
        <f>IF($B1553&gt;$C$1,"",p_2*$Q1552*($S1552/$W1552)+p_3*$Q1552*($T1552/$W1552))</f>
        <v/>
      </c>
      <c r="AF1553" s="17" t="str">
        <f>IF($B1553&gt;$C$1,"",p_4*$R1552)</f>
        <v/>
      </c>
      <c r="AG1553" s="17" t="str">
        <f>IF($B1553&gt;$C$1,"",p_5*$R1552)</f>
        <v/>
      </c>
      <c r="AH1553" s="18" t="str">
        <f t="shared" si="616"/>
        <v/>
      </c>
      <c r="AI1553" s="72"/>
      <c r="AJ1553" s="73"/>
      <c r="AK1553" s="73"/>
      <c r="AL1553" s="72"/>
      <c r="AM1553" s="73"/>
      <c r="AN1553" s="73">
        <f t="shared" si="617"/>
        <v>518</v>
      </c>
      <c r="AO1553" s="19" t="str">
        <f t="shared" ca="1" si="618"/>
        <v>-</v>
      </c>
      <c r="AP1553" s="17" t="str">
        <f t="shared" ca="1" si="619"/>
        <v>-</v>
      </c>
      <c r="AQ1553" s="17" t="str">
        <f t="shared" ca="1" si="620"/>
        <v>-</v>
      </c>
      <c r="AR1553" s="66" t="str">
        <f t="shared" ca="1" si="621"/>
        <v>-</v>
      </c>
    </row>
    <row r="1554" spans="1:44" s="1" customFormat="1" ht="12" x14ac:dyDescent="0.35">
      <c r="A1554" s="84"/>
      <c r="B1554" s="40" t="str">
        <f t="shared" si="601"/>
        <v/>
      </c>
      <c r="C1554" s="41" t="str">
        <f t="shared" si="602"/>
        <v/>
      </c>
      <c r="D1554" s="28">
        <f>'I Disease Parameters'!$E$6/(1000*365)</f>
        <v>2.4383561643835616E-5</v>
      </c>
      <c r="E1554" s="28">
        <f>'I Disease Parameters'!$E$7/(1000*365)</f>
        <v>1.3698630136986302E-5</v>
      </c>
      <c r="F1554" s="27">
        <f>(1-'I Disease Parameters'!$E$8)/'I Disease Parameters'!$E$10</f>
        <v>0.16200000000000001</v>
      </c>
      <c r="G1554" s="27">
        <f>'I Disease Parameters'!$E$8/'I Disease Parameters'!$E$11</f>
        <v>3.7999999999999999E-2</v>
      </c>
      <c r="H1554" s="27">
        <f>1/'I Disease Parameters'!$E$12</f>
        <v>0.05</v>
      </c>
      <c r="I1554" s="27">
        <f>'I Disease Parameters'!$E$9/'I Disease Parameters'!$E$14</f>
        <v>0</v>
      </c>
      <c r="J1554" s="82">
        <f t="shared" si="622"/>
        <v>2.9622548171950012</v>
      </c>
      <c r="K1554" s="60">
        <f t="shared" si="623"/>
        <v>0.96147505943347544</v>
      </c>
      <c r="L1554" s="30">
        <f t="shared" si="624"/>
        <v>0.98499999999999999</v>
      </c>
      <c r="M1554" s="27">
        <f>J1554/'I Disease Parameters'!$E$12</f>
        <v>0.14811274085975007</v>
      </c>
      <c r="N1554" s="27">
        <f>K1554/'I Disease Parameters'!$E$13</f>
        <v>4.8073752971673774E-2</v>
      </c>
      <c r="O1554" s="27">
        <f>L1554/'I Disease Parameters'!$E$13</f>
        <v>4.9250000000000002E-2</v>
      </c>
      <c r="P1554" s="27">
        <f>(1-L1554)/'I Disease Parameters'!$E$13</f>
        <v>7.5000000000000067E-4</v>
      </c>
      <c r="Q1554" s="19" t="str">
        <f t="shared" si="603"/>
        <v/>
      </c>
      <c r="R1554" s="17" t="str">
        <f t="shared" si="604"/>
        <v/>
      </c>
      <c r="S1554" s="17" t="str">
        <f t="shared" si="605"/>
        <v/>
      </c>
      <c r="T1554" s="17" t="str">
        <f t="shared" si="606"/>
        <v/>
      </c>
      <c r="U1554" s="17" t="str">
        <f t="shared" si="607"/>
        <v/>
      </c>
      <c r="V1554" s="17" t="str">
        <f t="shared" si="608"/>
        <v/>
      </c>
      <c r="W1554" s="17" t="str">
        <f t="shared" si="609"/>
        <v/>
      </c>
      <c r="X1554" s="18" t="str">
        <f t="shared" si="600"/>
        <v/>
      </c>
      <c r="Y1554" s="17" t="str">
        <f t="shared" si="610"/>
        <v/>
      </c>
      <c r="Z1554" s="17" t="str">
        <f t="shared" si="611"/>
        <v/>
      </c>
      <c r="AA1554" s="17" t="str">
        <f t="shared" si="612"/>
        <v/>
      </c>
      <c r="AB1554" s="17" t="str">
        <f t="shared" si="613"/>
        <v/>
      </c>
      <c r="AC1554" s="17" t="str">
        <f t="shared" si="614"/>
        <v/>
      </c>
      <c r="AD1554" s="18" t="str">
        <f t="shared" si="615"/>
        <v/>
      </c>
      <c r="AE1554" s="19" t="str">
        <f>IF($B1554&gt;$C$1,"",p_2*$Q1553*($S1553/$W1553)+p_3*$Q1553*($T1553/$W1553))</f>
        <v/>
      </c>
      <c r="AF1554" s="17" t="str">
        <f>IF($B1554&gt;$C$1,"",p_4*$R1553)</f>
        <v/>
      </c>
      <c r="AG1554" s="17" t="str">
        <f>IF($B1554&gt;$C$1,"",p_5*$R1553)</f>
        <v/>
      </c>
      <c r="AH1554" s="18" t="str">
        <f t="shared" si="616"/>
        <v/>
      </c>
      <c r="AI1554" s="72"/>
      <c r="AJ1554" s="73"/>
      <c r="AK1554" s="73"/>
      <c r="AL1554" s="72"/>
      <c r="AM1554" s="73"/>
      <c r="AN1554" s="73">
        <f t="shared" si="617"/>
        <v>518</v>
      </c>
      <c r="AO1554" s="19" t="str">
        <f t="shared" ca="1" si="618"/>
        <v>-</v>
      </c>
      <c r="AP1554" s="17" t="str">
        <f t="shared" ca="1" si="619"/>
        <v>-</v>
      </c>
      <c r="AQ1554" s="17" t="str">
        <f t="shared" ca="1" si="620"/>
        <v>-</v>
      </c>
      <c r="AR1554" s="66" t="str">
        <f t="shared" ca="1" si="621"/>
        <v>-</v>
      </c>
    </row>
    <row r="1555" spans="1:44" s="1" customFormat="1" ht="12" x14ac:dyDescent="0.35">
      <c r="A1555" s="84"/>
      <c r="B1555" s="40" t="str">
        <f t="shared" si="601"/>
        <v/>
      </c>
      <c r="C1555" s="41" t="str">
        <f t="shared" si="602"/>
        <v/>
      </c>
      <c r="D1555" s="28">
        <f>'I Disease Parameters'!$E$6/(1000*365)</f>
        <v>2.4383561643835616E-5</v>
      </c>
      <c r="E1555" s="28">
        <f>'I Disease Parameters'!$E$7/(1000*365)</f>
        <v>1.3698630136986302E-5</v>
      </c>
      <c r="F1555" s="27">
        <f>(1-'I Disease Parameters'!$E$8)/'I Disease Parameters'!$E$10</f>
        <v>0.16200000000000001</v>
      </c>
      <c r="G1555" s="27">
        <f>'I Disease Parameters'!$E$8/'I Disease Parameters'!$E$11</f>
        <v>3.7999999999999999E-2</v>
      </c>
      <c r="H1555" s="27">
        <f>1/'I Disease Parameters'!$E$12</f>
        <v>0.05</v>
      </c>
      <c r="I1555" s="27">
        <f>'I Disease Parameters'!$E$9/'I Disease Parameters'!$E$14</f>
        <v>0</v>
      </c>
      <c r="J1555" s="82">
        <f t="shared" si="622"/>
        <v>2.9622548171950012</v>
      </c>
      <c r="K1555" s="60">
        <f t="shared" si="623"/>
        <v>0.96147505943347544</v>
      </c>
      <c r="L1555" s="30">
        <f t="shared" si="624"/>
        <v>0.98499999999999999</v>
      </c>
      <c r="M1555" s="27">
        <f>J1555/'I Disease Parameters'!$E$12</f>
        <v>0.14811274085975007</v>
      </c>
      <c r="N1555" s="27">
        <f>K1555/'I Disease Parameters'!$E$13</f>
        <v>4.8073752971673774E-2</v>
      </c>
      <c r="O1555" s="27">
        <f>L1555/'I Disease Parameters'!$E$13</f>
        <v>4.9250000000000002E-2</v>
      </c>
      <c r="P1555" s="27">
        <f>(1-L1555)/'I Disease Parameters'!$E$13</f>
        <v>7.5000000000000067E-4</v>
      </c>
      <c r="Q1555" s="19" t="str">
        <f t="shared" si="603"/>
        <v/>
      </c>
      <c r="R1555" s="17" t="str">
        <f t="shared" si="604"/>
        <v/>
      </c>
      <c r="S1555" s="17" t="str">
        <f t="shared" si="605"/>
        <v/>
      </c>
      <c r="T1555" s="17" t="str">
        <f t="shared" si="606"/>
        <v/>
      </c>
      <c r="U1555" s="17" t="str">
        <f t="shared" si="607"/>
        <v/>
      </c>
      <c r="V1555" s="17" t="str">
        <f t="shared" si="608"/>
        <v/>
      </c>
      <c r="W1555" s="17" t="str">
        <f t="shared" si="609"/>
        <v/>
      </c>
      <c r="X1555" s="18" t="str">
        <f t="shared" si="600"/>
        <v/>
      </c>
      <c r="Y1555" s="17" t="str">
        <f t="shared" si="610"/>
        <v/>
      </c>
      <c r="Z1555" s="17" t="str">
        <f t="shared" si="611"/>
        <v/>
      </c>
      <c r="AA1555" s="17" t="str">
        <f t="shared" si="612"/>
        <v/>
      </c>
      <c r="AB1555" s="17" t="str">
        <f t="shared" si="613"/>
        <v/>
      </c>
      <c r="AC1555" s="17" t="str">
        <f t="shared" si="614"/>
        <v/>
      </c>
      <c r="AD1555" s="18" t="str">
        <f t="shared" si="615"/>
        <v/>
      </c>
      <c r="AE1555" s="19" t="str">
        <f>IF($B1555&gt;$C$1,"",p_2*$Q1554*($S1554/$W1554)+p_3*$Q1554*($T1554/$W1554))</f>
        <v/>
      </c>
      <c r="AF1555" s="17" t="str">
        <f>IF($B1555&gt;$C$1,"",p_4*$R1554)</f>
        <v/>
      </c>
      <c r="AG1555" s="17" t="str">
        <f>IF($B1555&gt;$C$1,"",p_5*$R1554)</f>
        <v/>
      </c>
      <c r="AH1555" s="18" t="str">
        <f t="shared" si="616"/>
        <v/>
      </c>
      <c r="AI1555" s="72"/>
      <c r="AJ1555" s="73"/>
      <c r="AK1555" s="73"/>
      <c r="AL1555" s="72"/>
      <c r="AM1555" s="73"/>
      <c r="AN1555" s="73">
        <f t="shared" si="617"/>
        <v>518</v>
      </c>
      <c r="AO1555" s="19" t="str">
        <f t="shared" ca="1" si="618"/>
        <v>-</v>
      </c>
      <c r="AP1555" s="17" t="str">
        <f t="shared" ca="1" si="619"/>
        <v>-</v>
      </c>
      <c r="AQ1555" s="17" t="str">
        <f t="shared" ca="1" si="620"/>
        <v>-</v>
      </c>
      <c r="AR1555" s="66" t="str">
        <f t="shared" ca="1" si="621"/>
        <v>-</v>
      </c>
    </row>
    <row r="1556" spans="1:44" s="1" customFormat="1" ht="12" x14ac:dyDescent="0.35">
      <c r="A1556" s="84"/>
      <c r="B1556" s="40" t="str">
        <f t="shared" si="601"/>
        <v/>
      </c>
      <c r="C1556" s="41" t="str">
        <f t="shared" si="602"/>
        <v/>
      </c>
      <c r="D1556" s="28">
        <f>'I Disease Parameters'!$E$6/(1000*365)</f>
        <v>2.4383561643835616E-5</v>
      </c>
      <c r="E1556" s="28">
        <f>'I Disease Parameters'!$E$7/(1000*365)</f>
        <v>1.3698630136986302E-5</v>
      </c>
      <c r="F1556" s="27">
        <f>(1-'I Disease Parameters'!$E$8)/'I Disease Parameters'!$E$10</f>
        <v>0.16200000000000001</v>
      </c>
      <c r="G1556" s="27">
        <f>'I Disease Parameters'!$E$8/'I Disease Parameters'!$E$11</f>
        <v>3.7999999999999999E-2</v>
      </c>
      <c r="H1556" s="27">
        <f>1/'I Disease Parameters'!$E$12</f>
        <v>0.05</v>
      </c>
      <c r="I1556" s="27">
        <f>'I Disease Parameters'!$E$9/'I Disease Parameters'!$E$14</f>
        <v>0</v>
      </c>
      <c r="J1556" s="82">
        <f t="shared" si="622"/>
        <v>2.9622548171950012</v>
      </c>
      <c r="K1556" s="60">
        <f t="shared" si="623"/>
        <v>0.96147505943347544</v>
      </c>
      <c r="L1556" s="30">
        <f t="shared" si="624"/>
        <v>0.98499999999999999</v>
      </c>
      <c r="M1556" s="27">
        <f>J1556/'I Disease Parameters'!$E$12</f>
        <v>0.14811274085975007</v>
      </c>
      <c r="N1556" s="27">
        <f>K1556/'I Disease Parameters'!$E$13</f>
        <v>4.8073752971673774E-2</v>
      </c>
      <c r="O1556" s="27">
        <f>L1556/'I Disease Parameters'!$E$13</f>
        <v>4.9250000000000002E-2</v>
      </c>
      <c r="P1556" s="27">
        <f>(1-L1556)/'I Disease Parameters'!$E$13</f>
        <v>7.5000000000000067E-4</v>
      </c>
      <c r="Q1556" s="19" t="str">
        <f t="shared" si="603"/>
        <v/>
      </c>
      <c r="R1556" s="17" t="str">
        <f t="shared" si="604"/>
        <v/>
      </c>
      <c r="S1556" s="17" t="str">
        <f t="shared" si="605"/>
        <v/>
      </c>
      <c r="T1556" s="17" t="str">
        <f t="shared" si="606"/>
        <v/>
      </c>
      <c r="U1556" s="17" t="str">
        <f t="shared" si="607"/>
        <v/>
      </c>
      <c r="V1556" s="17" t="str">
        <f t="shared" si="608"/>
        <v/>
      </c>
      <c r="W1556" s="17" t="str">
        <f t="shared" si="609"/>
        <v/>
      </c>
      <c r="X1556" s="18" t="str">
        <f t="shared" si="600"/>
        <v/>
      </c>
      <c r="Y1556" s="17" t="str">
        <f t="shared" si="610"/>
        <v/>
      </c>
      <c r="Z1556" s="17" t="str">
        <f t="shared" si="611"/>
        <v/>
      </c>
      <c r="AA1556" s="17" t="str">
        <f t="shared" si="612"/>
        <v/>
      </c>
      <c r="AB1556" s="17" t="str">
        <f t="shared" si="613"/>
        <v/>
      </c>
      <c r="AC1556" s="17" t="str">
        <f t="shared" si="614"/>
        <v/>
      </c>
      <c r="AD1556" s="18" t="str">
        <f t="shared" si="615"/>
        <v/>
      </c>
      <c r="AE1556" s="19" t="str">
        <f>IF($B1556&gt;$C$1,"",p_2*$Q1555*($S1555/$W1555)+p_3*$Q1555*($T1555/$W1555))</f>
        <v/>
      </c>
      <c r="AF1556" s="17" t="str">
        <f>IF($B1556&gt;$C$1,"",p_4*$R1555)</f>
        <v/>
      </c>
      <c r="AG1556" s="17" t="str">
        <f>IF($B1556&gt;$C$1,"",p_5*$R1555)</f>
        <v/>
      </c>
      <c r="AH1556" s="18" t="str">
        <f t="shared" si="616"/>
        <v/>
      </c>
      <c r="AI1556" s="72"/>
      <c r="AJ1556" s="73"/>
      <c r="AK1556" s="73"/>
      <c r="AL1556" s="72"/>
      <c r="AM1556" s="73"/>
      <c r="AN1556" s="73">
        <f t="shared" si="617"/>
        <v>518</v>
      </c>
      <c r="AO1556" s="19" t="str">
        <f t="shared" ca="1" si="618"/>
        <v>-</v>
      </c>
      <c r="AP1556" s="17" t="str">
        <f t="shared" ca="1" si="619"/>
        <v>-</v>
      </c>
      <c r="AQ1556" s="17" t="str">
        <f t="shared" ca="1" si="620"/>
        <v>-</v>
      </c>
      <c r="AR1556" s="66" t="str">
        <f t="shared" ca="1" si="621"/>
        <v>-</v>
      </c>
    </row>
    <row r="1557" spans="1:44" s="1" customFormat="1" ht="12" x14ac:dyDescent="0.35">
      <c r="A1557" s="84"/>
      <c r="B1557" s="40" t="str">
        <f t="shared" si="601"/>
        <v/>
      </c>
      <c r="C1557" s="41" t="str">
        <f t="shared" si="602"/>
        <v/>
      </c>
      <c r="D1557" s="28">
        <f>'I Disease Parameters'!$E$6/(1000*365)</f>
        <v>2.4383561643835616E-5</v>
      </c>
      <c r="E1557" s="28">
        <f>'I Disease Parameters'!$E$7/(1000*365)</f>
        <v>1.3698630136986302E-5</v>
      </c>
      <c r="F1557" s="27">
        <f>(1-'I Disease Parameters'!$E$8)/'I Disease Parameters'!$E$10</f>
        <v>0.16200000000000001</v>
      </c>
      <c r="G1557" s="27">
        <f>'I Disease Parameters'!$E$8/'I Disease Parameters'!$E$11</f>
        <v>3.7999999999999999E-2</v>
      </c>
      <c r="H1557" s="27">
        <f>1/'I Disease Parameters'!$E$12</f>
        <v>0.05</v>
      </c>
      <c r="I1557" s="27">
        <f>'I Disease Parameters'!$E$9/'I Disease Parameters'!$E$14</f>
        <v>0</v>
      </c>
      <c r="J1557" s="82">
        <f t="shared" si="622"/>
        <v>2.9622548171950012</v>
      </c>
      <c r="K1557" s="60">
        <f t="shared" si="623"/>
        <v>0.96147505943347544</v>
      </c>
      <c r="L1557" s="30">
        <f t="shared" si="624"/>
        <v>0.98499999999999999</v>
      </c>
      <c r="M1557" s="27">
        <f>J1557/'I Disease Parameters'!$E$12</f>
        <v>0.14811274085975007</v>
      </c>
      <c r="N1557" s="27">
        <f>K1557/'I Disease Parameters'!$E$13</f>
        <v>4.8073752971673774E-2</v>
      </c>
      <c r="O1557" s="27">
        <f>L1557/'I Disease Parameters'!$E$13</f>
        <v>4.9250000000000002E-2</v>
      </c>
      <c r="P1557" s="27">
        <f>(1-L1557)/'I Disease Parameters'!$E$13</f>
        <v>7.5000000000000067E-4</v>
      </c>
      <c r="Q1557" s="19" t="str">
        <f t="shared" si="603"/>
        <v/>
      </c>
      <c r="R1557" s="17" t="str">
        <f t="shared" si="604"/>
        <v/>
      </c>
      <c r="S1557" s="17" t="str">
        <f t="shared" si="605"/>
        <v/>
      </c>
      <c r="T1557" s="17" t="str">
        <f t="shared" si="606"/>
        <v/>
      </c>
      <c r="U1557" s="17" t="str">
        <f t="shared" si="607"/>
        <v/>
      </c>
      <c r="V1557" s="17" t="str">
        <f t="shared" si="608"/>
        <v/>
      </c>
      <c r="W1557" s="17" t="str">
        <f t="shared" si="609"/>
        <v/>
      </c>
      <c r="X1557" s="18" t="str">
        <f t="shared" si="600"/>
        <v/>
      </c>
      <c r="Y1557" s="17" t="str">
        <f t="shared" si="610"/>
        <v/>
      </c>
      <c r="Z1557" s="17" t="str">
        <f t="shared" si="611"/>
        <v/>
      </c>
      <c r="AA1557" s="17" t="str">
        <f t="shared" si="612"/>
        <v/>
      </c>
      <c r="AB1557" s="17" t="str">
        <f t="shared" si="613"/>
        <v/>
      </c>
      <c r="AC1557" s="17" t="str">
        <f t="shared" si="614"/>
        <v/>
      </c>
      <c r="AD1557" s="18" t="str">
        <f t="shared" si="615"/>
        <v/>
      </c>
      <c r="AE1557" s="19" t="str">
        <f>IF($B1557&gt;$C$1,"",p_2*$Q1556*($S1556/$W1556)+p_3*$Q1556*($T1556/$W1556))</f>
        <v/>
      </c>
      <c r="AF1557" s="17" t="str">
        <f>IF($B1557&gt;$C$1,"",p_4*$R1556)</f>
        <v/>
      </c>
      <c r="AG1557" s="17" t="str">
        <f>IF($B1557&gt;$C$1,"",p_5*$R1556)</f>
        <v/>
      </c>
      <c r="AH1557" s="18" t="str">
        <f t="shared" si="616"/>
        <v/>
      </c>
      <c r="AI1557" s="72"/>
      <c r="AJ1557" s="73"/>
      <c r="AK1557" s="73"/>
      <c r="AL1557" s="72"/>
      <c r="AM1557" s="73"/>
      <c r="AN1557" s="73">
        <f t="shared" si="617"/>
        <v>518</v>
      </c>
      <c r="AO1557" s="19" t="str">
        <f t="shared" ca="1" si="618"/>
        <v>-</v>
      </c>
      <c r="AP1557" s="17" t="str">
        <f t="shared" ca="1" si="619"/>
        <v>-</v>
      </c>
      <c r="AQ1557" s="17" t="str">
        <f t="shared" ca="1" si="620"/>
        <v>-</v>
      </c>
      <c r="AR1557" s="66" t="str">
        <f t="shared" ca="1" si="621"/>
        <v>-</v>
      </c>
    </row>
    <row r="1558" spans="1:44" s="1" customFormat="1" ht="12" x14ac:dyDescent="0.35">
      <c r="A1558" s="84"/>
      <c r="B1558" s="40" t="str">
        <f t="shared" si="601"/>
        <v/>
      </c>
      <c r="C1558" s="41" t="str">
        <f t="shared" si="602"/>
        <v/>
      </c>
      <c r="D1558" s="28">
        <f>'I Disease Parameters'!$E$6/(1000*365)</f>
        <v>2.4383561643835616E-5</v>
      </c>
      <c r="E1558" s="28">
        <f>'I Disease Parameters'!$E$7/(1000*365)</f>
        <v>1.3698630136986302E-5</v>
      </c>
      <c r="F1558" s="27">
        <f>(1-'I Disease Parameters'!$E$8)/'I Disease Parameters'!$E$10</f>
        <v>0.16200000000000001</v>
      </c>
      <c r="G1558" s="27">
        <f>'I Disease Parameters'!$E$8/'I Disease Parameters'!$E$11</f>
        <v>3.7999999999999999E-2</v>
      </c>
      <c r="H1558" s="27">
        <f>1/'I Disease Parameters'!$E$12</f>
        <v>0.05</v>
      </c>
      <c r="I1558" s="27">
        <f>'I Disease Parameters'!$E$9/'I Disease Parameters'!$E$14</f>
        <v>0</v>
      </c>
      <c r="J1558" s="82">
        <f t="shared" si="622"/>
        <v>2.9622548171950012</v>
      </c>
      <c r="K1558" s="60">
        <f t="shared" si="623"/>
        <v>0.96147505943347544</v>
      </c>
      <c r="L1558" s="30">
        <f t="shared" si="624"/>
        <v>0.98499999999999999</v>
      </c>
      <c r="M1558" s="27">
        <f>J1558/'I Disease Parameters'!$E$12</f>
        <v>0.14811274085975007</v>
      </c>
      <c r="N1558" s="27">
        <f>K1558/'I Disease Parameters'!$E$13</f>
        <v>4.8073752971673774E-2</v>
      </c>
      <c r="O1558" s="27">
        <f>L1558/'I Disease Parameters'!$E$13</f>
        <v>4.9250000000000002E-2</v>
      </c>
      <c r="P1558" s="27">
        <f>(1-L1558)/'I Disease Parameters'!$E$13</f>
        <v>7.5000000000000067E-4</v>
      </c>
      <c r="Q1558" s="19" t="str">
        <f t="shared" si="603"/>
        <v/>
      </c>
      <c r="R1558" s="17" t="str">
        <f t="shared" si="604"/>
        <v/>
      </c>
      <c r="S1558" s="17" t="str">
        <f t="shared" si="605"/>
        <v/>
      </c>
      <c r="T1558" s="17" t="str">
        <f t="shared" si="606"/>
        <v/>
      </c>
      <c r="U1558" s="17" t="str">
        <f t="shared" si="607"/>
        <v/>
      </c>
      <c r="V1558" s="17" t="str">
        <f t="shared" si="608"/>
        <v/>
      </c>
      <c r="W1558" s="17" t="str">
        <f t="shared" si="609"/>
        <v/>
      </c>
      <c r="X1558" s="18" t="str">
        <f t="shared" si="600"/>
        <v/>
      </c>
      <c r="Y1558" s="17" t="str">
        <f t="shared" si="610"/>
        <v/>
      </c>
      <c r="Z1558" s="17" t="str">
        <f t="shared" si="611"/>
        <v/>
      </c>
      <c r="AA1558" s="17" t="str">
        <f t="shared" si="612"/>
        <v/>
      </c>
      <c r="AB1558" s="17" t="str">
        <f t="shared" si="613"/>
        <v/>
      </c>
      <c r="AC1558" s="17" t="str">
        <f t="shared" si="614"/>
        <v/>
      </c>
      <c r="AD1558" s="18" t="str">
        <f t="shared" si="615"/>
        <v/>
      </c>
      <c r="AE1558" s="19" t="str">
        <f>IF($B1558&gt;$C$1,"",p_2*$Q1557*($S1557/$W1557)+p_3*$Q1557*($T1557/$W1557))</f>
        <v/>
      </c>
      <c r="AF1558" s="17" t="str">
        <f>IF($B1558&gt;$C$1,"",p_4*$R1557)</f>
        <v/>
      </c>
      <c r="AG1558" s="17" t="str">
        <f>IF($B1558&gt;$C$1,"",p_5*$R1557)</f>
        <v/>
      </c>
      <c r="AH1558" s="18" t="str">
        <f t="shared" si="616"/>
        <v/>
      </c>
      <c r="AI1558" s="72"/>
      <c r="AJ1558" s="73"/>
      <c r="AK1558" s="73"/>
      <c r="AL1558" s="72"/>
      <c r="AM1558" s="73"/>
      <c r="AN1558" s="73">
        <f t="shared" si="617"/>
        <v>518</v>
      </c>
      <c r="AO1558" s="19" t="str">
        <f t="shared" ca="1" si="618"/>
        <v>-</v>
      </c>
      <c r="AP1558" s="17" t="str">
        <f t="shared" ca="1" si="619"/>
        <v>-</v>
      </c>
      <c r="AQ1558" s="17" t="str">
        <f t="shared" ca="1" si="620"/>
        <v>-</v>
      </c>
      <c r="AR1558" s="66" t="str">
        <f t="shared" ca="1" si="621"/>
        <v>-</v>
      </c>
    </row>
    <row r="1559" spans="1:44" s="1" customFormat="1" ht="12" x14ac:dyDescent="0.35">
      <c r="A1559" s="84"/>
      <c r="B1559" s="40" t="str">
        <f t="shared" si="601"/>
        <v/>
      </c>
      <c r="C1559" s="41" t="str">
        <f t="shared" si="602"/>
        <v/>
      </c>
      <c r="D1559" s="28">
        <f>'I Disease Parameters'!$E$6/(1000*365)</f>
        <v>2.4383561643835616E-5</v>
      </c>
      <c r="E1559" s="28">
        <f>'I Disease Parameters'!$E$7/(1000*365)</f>
        <v>1.3698630136986302E-5</v>
      </c>
      <c r="F1559" s="27">
        <f>(1-'I Disease Parameters'!$E$8)/'I Disease Parameters'!$E$10</f>
        <v>0.16200000000000001</v>
      </c>
      <c r="G1559" s="27">
        <f>'I Disease Parameters'!$E$8/'I Disease Parameters'!$E$11</f>
        <v>3.7999999999999999E-2</v>
      </c>
      <c r="H1559" s="27">
        <f>1/'I Disease Parameters'!$E$12</f>
        <v>0.05</v>
      </c>
      <c r="I1559" s="27">
        <f>'I Disease Parameters'!$E$9/'I Disease Parameters'!$E$14</f>
        <v>0</v>
      </c>
      <c r="J1559" s="82">
        <f t="shared" si="622"/>
        <v>2.9622548171950012</v>
      </c>
      <c r="K1559" s="60">
        <f t="shared" si="623"/>
        <v>0.96147505943347544</v>
      </c>
      <c r="L1559" s="30">
        <f t="shared" si="624"/>
        <v>0.98499999999999999</v>
      </c>
      <c r="M1559" s="27">
        <f>J1559/'I Disease Parameters'!$E$12</f>
        <v>0.14811274085975007</v>
      </c>
      <c r="N1559" s="27">
        <f>K1559/'I Disease Parameters'!$E$13</f>
        <v>4.8073752971673774E-2</v>
      </c>
      <c r="O1559" s="27">
        <f>L1559/'I Disease Parameters'!$E$13</f>
        <v>4.9250000000000002E-2</v>
      </c>
      <c r="P1559" s="27">
        <f>(1-L1559)/'I Disease Parameters'!$E$13</f>
        <v>7.5000000000000067E-4</v>
      </c>
      <c r="Q1559" s="19" t="str">
        <f t="shared" si="603"/>
        <v/>
      </c>
      <c r="R1559" s="17" t="str">
        <f t="shared" si="604"/>
        <v/>
      </c>
      <c r="S1559" s="17" t="str">
        <f t="shared" si="605"/>
        <v/>
      </c>
      <c r="T1559" s="17" t="str">
        <f t="shared" si="606"/>
        <v/>
      </c>
      <c r="U1559" s="17" t="str">
        <f t="shared" si="607"/>
        <v/>
      </c>
      <c r="V1559" s="17" t="str">
        <f t="shared" si="608"/>
        <v/>
      </c>
      <c r="W1559" s="17" t="str">
        <f t="shared" si="609"/>
        <v/>
      </c>
      <c r="X1559" s="18" t="str">
        <f t="shared" si="600"/>
        <v/>
      </c>
      <c r="Y1559" s="17" t="str">
        <f t="shared" si="610"/>
        <v/>
      </c>
      <c r="Z1559" s="17" t="str">
        <f t="shared" si="611"/>
        <v/>
      </c>
      <c r="AA1559" s="17" t="str">
        <f t="shared" si="612"/>
        <v/>
      </c>
      <c r="AB1559" s="17" t="str">
        <f t="shared" si="613"/>
        <v/>
      </c>
      <c r="AC1559" s="17" t="str">
        <f t="shared" si="614"/>
        <v/>
      </c>
      <c r="AD1559" s="18" t="str">
        <f t="shared" si="615"/>
        <v/>
      </c>
      <c r="AE1559" s="19" t="str">
        <f>IF($B1559&gt;$C$1,"",p_2*$Q1558*($S1558/$W1558)+p_3*$Q1558*($T1558/$W1558))</f>
        <v/>
      </c>
      <c r="AF1559" s="17" t="str">
        <f>IF($B1559&gt;$C$1,"",p_4*$R1558)</f>
        <v/>
      </c>
      <c r="AG1559" s="17" t="str">
        <f>IF($B1559&gt;$C$1,"",p_5*$R1558)</f>
        <v/>
      </c>
      <c r="AH1559" s="18" t="str">
        <f t="shared" si="616"/>
        <v/>
      </c>
      <c r="AI1559" s="72"/>
      <c r="AJ1559" s="73"/>
      <c r="AK1559" s="73"/>
      <c r="AL1559" s="72"/>
      <c r="AM1559" s="73"/>
      <c r="AN1559" s="73">
        <f t="shared" si="617"/>
        <v>518</v>
      </c>
      <c r="AO1559" s="19" t="str">
        <f t="shared" ca="1" si="618"/>
        <v>-</v>
      </c>
      <c r="AP1559" s="17" t="str">
        <f t="shared" ca="1" si="619"/>
        <v>-</v>
      </c>
      <c r="AQ1559" s="17" t="str">
        <f t="shared" ca="1" si="620"/>
        <v>-</v>
      </c>
      <c r="AR1559" s="66" t="str">
        <f t="shared" ca="1" si="621"/>
        <v>-</v>
      </c>
    </row>
    <row r="1560" spans="1:44" s="1" customFormat="1" ht="12" x14ac:dyDescent="0.35">
      <c r="A1560" s="84"/>
      <c r="B1560" s="40" t="str">
        <f t="shared" si="601"/>
        <v/>
      </c>
      <c r="C1560" s="41" t="str">
        <f t="shared" si="602"/>
        <v/>
      </c>
      <c r="D1560" s="28">
        <f>'I Disease Parameters'!$E$6/(1000*365)</f>
        <v>2.4383561643835616E-5</v>
      </c>
      <c r="E1560" s="28">
        <f>'I Disease Parameters'!$E$7/(1000*365)</f>
        <v>1.3698630136986302E-5</v>
      </c>
      <c r="F1560" s="27">
        <f>(1-'I Disease Parameters'!$E$8)/'I Disease Parameters'!$E$10</f>
        <v>0.16200000000000001</v>
      </c>
      <c r="G1560" s="27">
        <f>'I Disease Parameters'!$E$8/'I Disease Parameters'!$E$11</f>
        <v>3.7999999999999999E-2</v>
      </c>
      <c r="H1560" s="27">
        <f>1/'I Disease Parameters'!$E$12</f>
        <v>0.05</v>
      </c>
      <c r="I1560" s="27">
        <f>'I Disease Parameters'!$E$9/'I Disease Parameters'!$E$14</f>
        <v>0</v>
      </c>
      <c r="J1560" s="82">
        <f t="shared" si="622"/>
        <v>2.9622548171950012</v>
      </c>
      <c r="K1560" s="60">
        <f t="shared" si="623"/>
        <v>0.96147505943347544</v>
      </c>
      <c r="L1560" s="30">
        <f t="shared" si="624"/>
        <v>0.98499999999999999</v>
      </c>
      <c r="M1560" s="27">
        <f>J1560/'I Disease Parameters'!$E$12</f>
        <v>0.14811274085975007</v>
      </c>
      <c r="N1560" s="27">
        <f>K1560/'I Disease Parameters'!$E$13</f>
        <v>4.8073752971673774E-2</v>
      </c>
      <c r="O1560" s="27">
        <f>L1560/'I Disease Parameters'!$E$13</f>
        <v>4.9250000000000002E-2</v>
      </c>
      <c r="P1560" s="27">
        <f>(1-L1560)/'I Disease Parameters'!$E$13</f>
        <v>7.5000000000000067E-4</v>
      </c>
      <c r="Q1560" s="19" t="str">
        <f t="shared" si="603"/>
        <v/>
      </c>
      <c r="R1560" s="17" t="str">
        <f t="shared" si="604"/>
        <v/>
      </c>
      <c r="S1560" s="17" t="str">
        <f t="shared" si="605"/>
        <v/>
      </c>
      <c r="T1560" s="17" t="str">
        <f t="shared" si="606"/>
        <v/>
      </c>
      <c r="U1560" s="17" t="str">
        <f t="shared" si="607"/>
        <v/>
      </c>
      <c r="V1560" s="17" t="str">
        <f t="shared" si="608"/>
        <v/>
      </c>
      <c r="W1560" s="17" t="str">
        <f t="shared" si="609"/>
        <v/>
      </c>
      <c r="X1560" s="18" t="str">
        <f t="shared" si="600"/>
        <v/>
      </c>
      <c r="Y1560" s="17" t="str">
        <f t="shared" si="610"/>
        <v/>
      </c>
      <c r="Z1560" s="17" t="str">
        <f t="shared" si="611"/>
        <v/>
      </c>
      <c r="AA1560" s="17" t="str">
        <f t="shared" si="612"/>
        <v/>
      </c>
      <c r="AB1560" s="17" t="str">
        <f t="shared" si="613"/>
        <v/>
      </c>
      <c r="AC1560" s="17" t="str">
        <f t="shared" si="614"/>
        <v/>
      </c>
      <c r="AD1560" s="18" t="str">
        <f t="shared" si="615"/>
        <v/>
      </c>
      <c r="AE1560" s="19" t="str">
        <f>IF($B1560&gt;$C$1,"",p_2*$Q1559*($S1559/$W1559)+p_3*$Q1559*($T1559/$W1559))</f>
        <v/>
      </c>
      <c r="AF1560" s="17" t="str">
        <f>IF($B1560&gt;$C$1,"",p_4*$R1559)</f>
        <v/>
      </c>
      <c r="AG1560" s="17" t="str">
        <f>IF($B1560&gt;$C$1,"",p_5*$R1559)</f>
        <v/>
      </c>
      <c r="AH1560" s="18" t="str">
        <f t="shared" si="616"/>
        <v/>
      </c>
      <c r="AI1560" s="72"/>
      <c r="AJ1560" s="73"/>
      <c r="AK1560" s="73"/>
      <c r="AL1560" s="72"/>
      <c r="AM1560" s="73"/>
      <c r="AN1560" s="73">
        <f t="shared" si="617"/>
        <v>518</v>
      </c>
      <c r="AO1560" s="19" t="str">
        <f t="shared" ca="1" si="618"/>
        <v>-</v>
      </c>
      <c r="AP1560" s="17" t="str">
        <f t="shared" ca="1" si="619"/>
        <v>-</v>
      </c>
      <c r="AQ1560" s="17" t="str">
        <f t="shared" ca="1" si="620"/>
        <v>-</v>
      </c>
      <c r="AR1560" s="66" t="str">
        <f t="shared" ca="1" si="621"/>
        <v>-</v>
      </c>
    </row>
    <row r="1561" spans="1:44" s="1" customFormat="1" ht="12" x14ac:dyDescent="0.35">
      <c r="A1561" s="84"/>
      <c r="B1561" s="40" t="str">
        <f t="shared" si="601"/>
        <v/>
      </c>
      <c r="C1561" s="41" t="str">
        <f t="shared" si="602"/>
        <v/>
      </c>
      <c r="D1561" s="28">
        <f>'I Disease Parameters'!$E$6/(1000*365)</f>
        <v>2.4383561643835616E-5</v>
      </c>
      <c r="E1561" s="28">
        <f>'I Disease Parameters'!$E$7/(1000*365)</f>
        <v>1.3698630136986302E-5</v>
      </c>
      <c r="F1561" s="27">
        <f>(1-'I Disease Parameters'!$E$8)/'I Disease Parameters'!$E$10</f>
        <v>0.16200000000000001</v>
      </c>
      <c r="G1561" s="27">
        <f>'I Disease Parameters'!$E$8/'I Disease Parameters'!$E$11</f>
        <v>3.7999999999999999E-2</v>
      </c>
      <c r="H1561" s="27">
        <f>1/'I Disease Parameters'!$E$12</f>
        <v>0.05</v>
      </c>
      <c r="I1561" s="27">
        <f>'I Disease Parameters'!$E$9/'I Disease Parameters'!$E$14</f>
        <v>0</v>
      </c>
      <c r="J1561" s="82">
        <f t="shared" si="622"/>
        <v>2.9622548171950012</v>
      </c>
      <c r="K1561" s="60">
        <f t="shared" si="623"/>
        <v>0.96147505943347544</v>
      </c>
      <c r="L1561" s="30">
        <f t="shared" si="624"/>
        <v>0.98499999999999999</v>
      </c>
      <c r="M1561" s="27">
        <f>J1561/'I Disease Parameters'!$E$12</f>
        <v>0.14811274085975007</v>
      </c>
      <c r="N1561" s="27">
        <f>K1561/'I Disease Parameters'!$E$13</f>
        <v>4.8073752971673774E-2</v>
      </c>
      <c r="O1561" s="27">
        <f>L1561/'I Disease Parameters'!$E$13</f>
        <v>4.9250000000000002E-2</v>
      </c>
      <c r="P1561" s="27">
        <f>(1-L1561)/'I Disease Parameters'!$E$13</f>
        <v>7.5000000000000067E-4</v>
      </c>
      <c r="Q1561" s="19" t="str">
        <f t="shared" si="603"/>
        <v/>
      </c>
      <c r="R1561" s="17" t="str">
        <f t="shared" si="604"/>
        <v/>
      </c>
      <c r="S1561" s="17" t="str">
        <f t="shared" si="605"/>
        <v/>
      </c>
      <c r="T1561" s="17" t="str">
        <f t="shared" si="606"/>
        <v/>
      </c>
      <c r="U1561" s="17" t="str">
        <f t="shared" si="607"/>
        <v/>
      </c>
      <c r="V1561" s="17" t="str">
        <f t="shared" si="608"/>
        <v/>
      </c>
      <c r="W1561" s="17" t="str">
        <f t="shared" si="609"/>
        <v/>
      </c>
      <c r="X1561" s="18" t="str">
        <f t="shared" si="600"/>
        <v/>
      </c>
      <c r="Y1561" s="17" t="str">
        <f t="shared" si="610"/>
        <v/>
      </c>
      <c r="Z1561" s="17" t="str">
        <f t="shared" si="611"/>
        <v/>
      </c>
      <c r="AA1561" s="17" t="str">
        <f t="shared" si="612"/>
        <v/>
      </c>
      <c r="AB1561" s="17" t="str">
        <f t="shared" si="613"/>
        <v/>
      </c>
      <c r="AC1561" s="17" t="str">
        <f t="shared" si="614"/>
        <v/>
      </c>
      <c r="AD1561" s="18" t="str">
        <f t="shared" si="615"/>
        <v/>
      </c>
      <c r="AE1561" s="19" t="str">
        <f>IF($B1561&gt;$C$1,"",p_2*$Q1560*($S1560/$W1560)+p_3*$Q1560*($T1560/$W1560))</f>
        <v/>
      </c>
      <c r="AF1561" s="17" t="str">
        <f>IF($B1561&gt;$C$1,"",p_4*$R1560)</f>
        <v/>
      </c>
      <c r="AG1561" s="17" t="str">
        <f>IF($B1561&gt;$C$1,"",p_5*$R1560)</f>
        <v/>
      </c>
      <c r="AH1561" s="18" t="str">
        <f t="shared" si="616"/>
        <v/>
      </c>
      <c r="AI1561" s="72"/>
      <c r="AJ1561" s="73"/>
      <c r="AK1561" s="73"/>
      <c r="AL1561" s="72"/>
      <c r="AM1561" s="73"/>
      <c r="AN1561" s="73">
        <f t="shared" si="617"/>
        <v>518</v>
      </c>
      <c r="AO1561" s="19" t="str">
        <f t="shared" ca="1" si="618"/>
        <v>-</v>
      </c>
      <c r="AP1561" s="17" t="str">
        <f t="shared" ca="1" si="619"/>
        <v>-</v>
      </c>
      <c r="AQ1561" s="17" t="str">
        <f t="shared" ca="1" si="620"/>
        <v>-</v>
      </c>
      <c r="AR1561" s="66" t="str">
        <f t="shared" ca="1" si="621"/>
        <v>-</v>
      </c>
    </row>
    <row r="1562" spans="1:44" s="1" customFormat="1" ht="12" x14ac:dyDescent="0.35">
      <c r="A1562" s="84"/>
      <c r="B1562" s="40" t="str">
        <f t="shared" si="601"/>
        <v/>
      </c>
      <c r="C1562" s="41" t="str">
        <f t="shared" si="602"/>
        <v/>
      </c>
      <c r="D1562" s="28">
        <f>'I Disease Parameters'!$E$6/(1000*365)</f>
        <v>2.4383561643835616E-5</v>
      </c>
      <c r="E1562" s="28">
        <f>'I Disease Parameters'!$E$7/(1000*365)</f>
        <v>1.3698630136986302E-5</v>
      </c>
      <c r="F1562" s="27">
        <f>(1-'I Disease Parameters'!$E$8)/'I Disease Parameters'!$E$10</f>
        <v>0.16200000000000001</v>
      </c>
      <c r="G1562" s="27">
        <f>'I Disease Parameters'!$E$8/'I Disease Parameters'!$E$11</f>
        <v>3.7999999999999999E-2</v>
      </c>
      <c r="H1562" s="27">
        <f>1/'I Disease Parameters'!$E$12</f>
        <v>0.05</v>
      </c>
      <c r="I1562" s="27">
        <f>'I Disease Parameters'!$E$9/'I Disease Parameters'!$E$14</f>
        <v>0</v>
      </c>
      <c r="J1562" s="82">
        <f t="shared" si="622"/>
        <v>2.9622548171950012</v>
      </c>
      <c r="K1562" s="60">
        <f t="shared" si="623"/>
        <v>0.96147505943347544</v>
      </c>
      <c r="L1562" s="30">
        <f t="shared" si="624"/>
        <v>0.98499999999999999</v>
      </c>
      <c r="M1562" s="27">
        <f>J1562/'I Disease Parameters'!$E$12</f>
        <v>0.14811274085975007</v>
      </c>
      <c r="N1562" s="27">
        <f>K1562/'I Disease Parameters'!$E$13</f>
        <v>4.8073752971673774E-2</v>
      </c>
      <c r="O1562" s="27">
        <f>L1562/'I Disease Parameters'!$E$13</f>
        <v>4.9250000000000002E-2</v>
      </c>
      <c r="P1562" s="27">
        <f>(1-L1562)/'I Disease Parameters'!$E$13</f>
        <v>7.5000000000000067E-4</v>
      </c>
      <c r="Q1562" s="19" t="str">
        <f t="shared" si="603"/>
        <v/>
      </c>
      <c r="R1562" s="17" t="str">
        <f t="shared" si="604"/>
        <v/>
      </c>
      <c r="S1562" s="17" t="str">
        <f t="shared" si="605"/>
        <v/>
      </c>
      <c r="T1562" s="17" t="str">
        <f t="shared" si="606"/>
        <v/>
      </c>
      <c r="U1562" s="17" t="str">
        <f t="shared" si="607"/>
        <v/>
      </c>
      <c r="V1562" s="17" t="str">
        <f t="shared" si="608"/>
        <v/>
      </c>
      <c r="W1562" s="17" t="str">
        <f t="shared" si="609"/>
        <v/>
      </c>
      <c r="X1562" s="18" t="str">
        <f t="shared" si="600"/>
        <v/>
      </c>
      <c r="Y1562" s="17" t="str">
        <f t="shared" si="610"/>
        <v/>
      </c>
      <c r="Z1562" s="17" t="str">
        <f t="shared" si="611"/>
        <v/>
      </c>
      <c r="AA1562" s="17" t="str">
        <f t="shared" si="612"/>
        <v/>
      </c>
      <c r="AB1562" s="17" t="str">
        <f t="shared" si="613"/>
        <v/>
      </c>
      <c r="AC1562" s="17" t="str">
        <f t="shared" si="614"/>
        <v/>
      </c>
      <c r="AD1562" s="18" t="str">
        <f t="shared" si="615"/>
        <v/>
      </c>
      <c r="AE1562" s="19" t="str">
        <f>IF($B1562&gt;$C$1,"",p_2*$Q1561*($S1561/$W1561)+p_3*$Q1561*($T1561/$W1561))</f>
        <v/>
      </c>
      <c r="AF1562" s="17" t="str">
        <f>IF($B1562&gt;$C$1,"",p_4*$R1561)</f>
        <v/>
      </c>
      <c r="AG1562" s="17" t="str">
        <f>IF($B1562&gt;$C$1,"",p_5*$R1561)</f>
        <v/>
      </c>
      <c r="AH1562" s="18" t="str">
        <f t="shared" si="616"/>
        <v/>
      </c>
      <c r="AI1562" s="72"/>
      <c r="AJ1562" s="73"/>
      <c r="AK1562" s="73"/>
      <c r="AL1562" s="72"/>
      <c r="AM1562" s="73"/>
      <c r="AN1562" s="73">
        <f t="shared" si="617"/>
        <v>518</v>
      </c>
      <c r="AO1562" s="19" t="str">
        <f t="shared" ca="1" si="618"/>
        <v>-</v>
      </c>
      <c r="AP1562" s="17" t="str">
        <f t="shared" ca="1" si="619"/>
        <v>-</v>
      </c>
      <c r="AQ1562" s="17" t="str">
        <f t="shared" ca="1" si="620"/>
        <v>-</v>
      </c>
      <c r="AR1562" s="66" t="str">
        <f t="shared" ca="1" si="621"/>
        <v>-</v>
      </c>
    </row>
    <row r="1563" spans="1:44" s="1" customFormat="1" ht="12" x14ac:dyDescent="0.35">
      <c r="A1563" s="84"/>
      <c r="B1563" s="40" t="str">
        <f t="shared" si="601"/>
        <v/>
      </c>
      <c r="C1563" s="41" t="str">
        <f t="shared" si="602"/>
        <v/>
      </c>
      <c r="D1563" s="28">
        <f>'I Disease Parameters'!$E$6/(1000*365)</f>
        <v>2.4383561643835616E-5</v>
      </c>
      <c r="E1563" s="28">
        <f>'I Disease Parameters'!$E$7/(1000*365)</f>
        <v>1.3698630136986302E-5</v>
      </c>
      <c r="F1563" s="27">
        <f>(1-'I Disease Parameters'!$E$8)/'I Disease Parameters'!$E$10</f>
        <v>0.16200000000000001</v>
      </c>
      <c r="G1563" s="27">
        <f>'I Disease Parameters'!$E$8/'I Disease Parameters'!$E$11</f>
        <v>3.7999999999999999E-2</v>
      </c>
      <c r="H1563" s="27">
        <f>1/'I Disease Parameters'!$E$12</f>
        <v>0.05</v>
      </c>
      <c r="I1563" s="27">
        <f>'I Disease Parameters'!$E$9/'I Disease Parameters'!$E$14</f>
        <v>0</v>
      </c>
      <c r="J1563" s="82">
        <f t="shared" si="622"/>
        <v>2.9622548171950012</v>
      </c>
      <c r="K1563" s="60">
        <f t="shared" si="623"/>
        <v>0.96147505943347544</v>
      </c>
      <c r="L1563" s="30">
        <f t="shared" si="624"/>
        <v>0.98499999999999999</v>
      </c>
      <c r="M1563" s="27">
        <f>J1563/'I Disease Parameters'!$E$12</f>
        <v>0.14811274085975007</v>
      </c>
      <c r="N1563" s="27">
        <f>K1563/'I Disease Parameters'!$E$13</f>
        <v>4.8073752971673774E-2</v>
      </c>
      <c r="O1563" s="27">
        <f>L1563/'I Disease Parameters'!$E$13</f>
        <v>4.9250000000000002E-2</v>
      </c>
      <c r="P1563" s="27">
        <f>(1-L1563)/'I Disease Parameters'!$E$13</f>
        <v>7.5000000000000067E-4</v>
      </c>
      <c r="Q1563" s="19" t="str">
        <f t="shared" si="603"/>
        <v/>
      </c>
      <c r="R1563" s="17" t="str">
        <f t="shared" si="604"/>
        <v/>
      </c>
      <c r="S1563" s="17" t="str">
        <f t="shared" si="605"/>
        <v/>
      </c>
      <c r="T1563" s="17" t="str">
        <f t="shared" si="606"/>
        <v/>
      </c>
      <c r="U1563" s="17" t="str">
        <f t="shared" si="607"/>
        <v/>
      </c>
      <c r="V1563" s="17" t="str">
        <f t="shared" si="608"/>
        <v/>
      </c>
      <c r="W1563" s="17" t="str">
        <f t="shared" si="609"/>
        <v/>
      </c>
      <c r="X1563" s="18" t="str">
        <f t="shared" si="600"/>
        <v/>
      </c>
      <c r="Y1563" s="17" t="str">
        <f t="shared" si="610"/>
        <v/>
      </c>
      <c r="Z1563" s="17" t="str">
        <f t="shared" si="611"/>
        <v/>
      </c>
      <c r="AA1563" s="17" t="str">
        <f t="shared" si="612"/>
        <v/>
      </c>
      <c r="AB1563" s="17" t="str">
        <f t="shared" si="613"/>
        <v/>
      </c>
      <c r="AC1563" s="17" t="str">
        <f t="shared" si="614"/>
        <v/>
      </c>
      <c r="AD1563" s="18" t="str">
        <f t="shared" si="615"/>
        <v/>
      </c>
      <c r="AE1563" s="19" t="str">
        <f>IF($B1563&gt;$C$1,"",p_2*$Q1562*($S1562/$W1562)+p_3*$Q1562*($T1562/$W1562))</f>
        <v/>
      </c>
      <c r="AF1563" s="17" t="str">
        <f>IF($B1563&gt;$C$1,"",p_4*$R1562)</f>
        <v/>
      </c>
      <c r="AG1563" s="17" t="str">
        <f>IF($B1563&gt;$C$1,"",p_5*$R1562)</f>
        <v/>
      </c>
      <c r="AH1563" s="18" t="str">
        <f t="shared" si="616"/>
        <v/>
      </c>
      <c r="AI1563" s="72"/>
      <c r="AJ1563" s="73"/>
      <c r="AK1563" s="73"/>
      <c r="AL1563" s="72"/>
      <c r="AM1563" s="73"/>
      <c r="AN1563" s="73">
        <f t="shared" si="617"/>
        <v>518</v>
      </c>
      <c r="AO1563" s="19" t="str">
        <f t="shared" ca="1" si="618"/>
        <v>-</v>
      </c>
      <c r="AP1563" s="17" t="str">
        <f t="shared" ca="1" si="619"/>
        <v>-</v>
      </c>
      <c r="AQ1563" s="17" t="str">
        <f t="shared" ca="1" si="620"/>
        <v>-</v>
      </c>
      <c r="AR1563" s="66" t="str">
        <f t="shared" ca="1" si="621"/>
        <v>-</v>
      </c>
    </row>
    <row r="1564" spans="1:44" s="1" customFormat="1" ht="12" x14ac:dyDescent="0.35">
      <c r="A1564" s="84"/>
      <c r="B1564" s="40" t="str">
        <f t="shared" si="601"/>
        <v/>
      </c>
      <c r="C1564" s="41" t="str">
        <f t="shared" si="602"/>
        <v/>
      </c>
      <c r="D1564" s="28">
        <f>'I Disease Parameters'!$E$6/(1000*365)</f>
        <v>2.4383561643835616E-5</v>
      </c>
      <c r="E1564" s="28">
        <f>'I Disease Parameters'!$E$7/(1000*365)</f>
        <v>1.3698630136986302E-5</v>
      </c>
      <c r="F1564" s="27">
        <f>(1-'I Disease Parameters'!$E$8)/'I Disease Parameters'!$E$10</f>
        <v>0.16200000000000001</v>
      </c>
      <c r="G1564" s="27">
        <f>'I Disease Parameters'!$E$8/'I Disease Parameters'!$E$11</f>
        <v>3.7999999999999999E-2</v>
      </c>
      <c r="H1564" s="27">
        <f>1/'I Disease Parameters'!$E$12</f>
        <v>0.05</v>
      </c>
      <c r="I1564" s="27">
        <f>'I Disease Parameters'!$E$9/'I Disease Parameters'!$E$14</f>
        <v>0</v>
      </c>
      <c r="J1564" s="82">
        <f t="shared" si="622"/>
        <v>2.9622548171950012</v>
      </c>
      <c r="K1564" s="60">
        <f t="shared" si="623"/>
        <v>0.96147505943347544</v>
      </c>
      <c r="L1564" s="30">
        <f t="shared" si="624"/>
        <v>0.98499999999999999</v>
      </c>
      <c r="M1564" s="27">
        <f>J1564/'I Disease Parameters'!$E$12</f>
        <v>0.14811274085975007</v>
      </c>
      <c r="N1564" s="27">
        <f>K1564/'I Disease Parameters'!$E$13</f>
        <v>4.8073752971673774E-2</v>
      </c>
      <c r="O1564" s="27">
        <f>L1564/'I Disease Parameters'!$E$13</f>
        <v>4.9250000000000002E-2</v>
      </c>
      <c r="P1564" s="27">
        <f>(1-L1564)/'I Disease Parameters'!$E$13</f>
        <v>7.5000000000000067E-4</v>
      </c>
      <c r="Q1564" s="19" t="str">
        <f t="shared" si="603"/>
        <v/>
      </c>
      <c r="R1564" s="17" t="str">
        <f t="shared" si="604"/>
        <v/>
      </c>
      <c r="S1564" s="17" t="str">
        <f t="shared" si="605"/>
        <v/>
      </c>
      <c r="T1564" s="17" t="str">
        <f t="shared" si="606"/>
        <v/>
      </c>
      <c r="U1564" s="17" t="str">
        <f t="shared" si="607"/>
        <v/>
      </c>
      <c r="V1564" s="17" t="str">
        <f t="shared" si="608"/>
        <v/>
      </c>
      <c r="W1564" s="17" t="str">
        <f t="shared" si="609"/>
        <v/>
      </c>
      <c r="X1564" s="18" t="str">
        <f t="shared" si="600"/>
        <v/>
      </c>
      <c r="Y1564" s="17" t="str">
        <f t="shared" si="610"/>
        <v/>
      </c>
      <c r="Z1564" s="17" t="str">
        <f t="shared" si="611"/>
        <v/>
      </c>
      <c r="AA1564" s="17" t="str">
        <f t="shared" si="612"/>
        <v/>
      </c>
      <c r="AB1564" s="17" t="str">
        <f t="shared" si="613"/>
        <v/>
      </c>
      <c r="AC1564" s="17" t="str">
        <f t="shared" si="614"/>
        <v/>
      </c>
      <c r="AD1564" s="18" t="str">
        <f t="shared" si="615"/>
        <v/>
      </c>
      <c r="AE1564" s="19" t="str">
        <f>IF($B1564&gt;$C$1,"",p_2*$Q1563*($S1563/$W1563)+p_3*$Q1563*($T1563/$W1563))</f>
        <v/>
      </c>
      <c r="AF1564" s="17" t="str">
        <f>IF($B1564&gt;$C$1,"",p_4*$R1563)</f>
        <v/>
      </c>
      <c r="AG1564" s="17" t="str">
        <f>IF($B1564&gt;$C$1,"",p_5*$R1563)</f>
        <v/>
      </c>
      <c r="AH1564" s="18" t="str">
        <f t="shared" si="616"/>
        <v/>
      </c>
      <c r="AI1564" s="72"/>
      <c r="AJ1564" s="73"/>
      <c r="AK1564" s="73"/>
      <c r="AL1564" s="72"/>
      <c r="AM1564" s="73"/>
      <c r="AN1564" s="73">
        <f t="shared" si="617"/>
        <v>518</v>
      </c>
      <c r="AO1564" s="19" t="str">
        <f t="shared" ca="1" si="618"/>
        <v>-</v>
      </c>
      <c r="AP1564" s="17" t="str">
        <f t="shared" ca="1" si="619"/>
        <v>-</v>
      </c>
      <c r="AQ1564" s="17" t="str">
        <f t="shared" ca="1" si="620"/>
        <v>-</v>
      </c>
      <c r="AR1564" s="66" t="str">
        <f t="shared" ca="1" si="621"/>
        <v>-</v>
      </c>
    </row>
    <row r="1565" spans="1:44" s="1" customFormat="1" ht="12" x14ac:dyDescent="0.35">
      <c r="A1565" s="84"/>
      <c r="B1565" s="40" t="str">
        <f t="shared" si="601"/>
        <v/>
      </c>
      <c r="C1565" s="41" t="str">
        <f t="shared" si="602"/>
        <v/>
      </c>
      <c r="D1565" s="28">
        <f>'I Disease Parameters'!$E$6/(1000*365)</f>
        <v>2.4383561643835616E-5</v>
      </c>
      <c r="E1565" s="28">
        <f>'I Disease Parameters'!$E$7/(1000*365)</f>
        <v>1.3698630136986302E-5</v>
      </c>
      <c r="F1565" s="27">
        <f>(1-'I Disease Parameters'!$E$8)/'I Disease Parameters'!$E$10</f>
        <v>0.16200000000000001</v>
      </c>
      <c r="G1565" s="27">
        <f>'I Disease Parameters'!$E$8/'I Disease Parameters'!$E$11</f>
        <v>3.7999999999999999E-2</v>
      </c>
      <c r="H1565" s="27">
        <f>1/'I Disease Parameters'!$E$12</f>
        <v>0.05</v>
      </c>
      <c r="I1565" s="27">
        <f>'I Disease Parameters'!$E$9/'I Disease Parameters'!$E$14</f>
        <v>0</v>
      </c>
      <c r="J1565" s="82">
        <f t="shared" si="622"/>
        <v>2.9622548171950012</v>
      </c>
      <c r="K1565" s="60">
        <f t="shared" si="623"/>
        <v>0.96147505943347544</v>
      </c>
      <c r="L1565" s="30">
        <f t="shared" si="624"/>
        <v>0.98499999999999999</v>
      </c>
      <c r="M1565" s="27">
        <f>J1565/'I Disease Parameters'!$E$12</f>
        <v>0.14811274085975007</v>
      </c>
      <c r="N1565" s="27">
        <f>K1565/'I Disease Parameters'!$E$13</f>
        <v>4.8073752971673774E-2</v>
      </c>
      <c r="O1565" s="27">
        <f>L1565/'I Disease Parameters'!$E$13</f>
        <v>4.9250000000000002E-2</v>
      </c>
      <c r="P1565" s="27">
        <f>(1-L1565)/'I Disease Parameters'!$E$13</f>
        <v>7.5000000000000067E-4</v>
      </c>
      <c r="Q1565" s="19" t="str">
        <f t="shared" si="603"/>
        <v/>
      </c>
      <c r="R1565" s="17" t="str">
        <f t="shared" si="604"/>
        <v/>
      </c>
      <c r="S1565" s="17" t="str">
        <f t="shared" si="605"/>
        <v/>
      </c>
      <c r="T1565" s="17" t="str">
        <f t="shared" si="606"/>
        <v/>
      </c>
      <c r="U1565" s="17" t="str">
        <f t="shared" si="607"/>
        <v/>
      </c>
      <c r="V1565" s="17" t="str">
        <f t="shared" si="608"/>
        <v/>
      </c>
      <c r="W1565" s="17" t="str">
        <f t="shared" si="609"/>
        <v/>
      </c>
      <c r="X1565" s="18" t="str">
        <f t="shared" si="600"/>
        <v/>
      </c>
      <c r="Y1565" s="17" t="str">
        <f t="shared" si="610"/>
        <v/>
      </c>
      <c r="Z1565" s="17" t="str">
        <f t="shared" si="611"/>
        <v/>
      </c>
      <c r="AA1565" s="17" t="str">
        <f t="shared" si="612"/>
        <v/>
      </c>
      <c r="AB1565" s="17" t="str">
        <f t="shared" si="613"/>
        <v/>
      </c>
      <c r="AC1565" s="17" t="str">
        <f t="shared" si="614"/>
        <v/>
      </c>
      <c r="AD1565" s="18" t="str">
        <f t="shared" si="615"/>
        <v/>
      </c>
      <c r="AE1565" s="19" t="str">
        <f>IF($B1565&gt;$C$1,"",p_2*$Q1564*($S1564/$W1564)+p_3*$Q1564*($T1564/$W1564))</f>
        <v/>
      </c>
      <c r="AF1565" s="17" t="str">
        <f>IF($B1565&gt;$C$1,"",p_4*$R1564)</f>
        <v/>
      </c>
      <c r="AG1565" s="17" t="str">
        <f>IF($B1565&gt;$C$1,"",p_5*$R1564)</f>
        <v/>
      </c>
      <c r="AH1565" s="18" t="str">
        <f t="shared" si="616"/>
        <v/>
      </c>
      <c r="AI1565" s="72"/>
      <c r="AJ1565" s="73"/>
      <c r="AK1565" s="73"/>
      <c r="AL1565" s="72"/>
      <c r="AM1565" s="73"/>
      <c r="AN1565" s="73">
        <f t="shared" si="617"/>
        <v>518</v>
      </c>
      <c r="AO1565" s="19" t="str">
        <f t="shared" ca="1" si="618"/>
        <v>-</v>
      </c>
      <c r="AP1565" s="17" t="str">
        <f t="shared" ca="1" si="619"/>
        <v>-</v>
      </c>
      <c r="AQ1565" s="17" t="str">
        <f t="shared" ca="1" si="620"/>
        <v>-</v>
      </c>
      <c r="AR1565" s="66" t="str">
        <f t="shared" ca="1" si="621"/>
        <v>-</v>
      </c>
    </row>
    <row r="1566" spans="1:44" s="1" customFormat="1" ht="12" x14ac:dyDescent="0.35">
      <c r="A1566" s="84"/>
      <c r="B1566" s="40" t="str">
        <f t="shared" si="601"/>
        <v/>
      </c>
      <c r="C1566" s="41" t="str">
        <f t="shared" si="602"/>
        <v/>
      </c>
      <c r="D1566" s="28">
        <f>'I Disease Parameters'!$E$6/(1000*365)</f>
        <v>2.4383561643835616E-5</v>
      </c>
      <c r="E1566" s="28">
        <f>'I Disease Parameters'!$E$7/(1000*365)</f>
        <v>1.3698630136986302E-5</v>
      </c>
      <c r="F1566" s="27">
        <f>(1-'I Disease Parameters'!$E$8)/'I Disease Parameters'!$E$10</f>
        <v>0.16200000000000001</v>
      </c>
      <c r="G1566" s="27">
        <f>'I Disease Parameters'!$E$8/'I Disease Parameters'!$E$11</f>
        <v>3.7999999999999999E-2</v>
      </c>
      <c r="H1566" s="27">
        <f>1/'I Disease Parameters'!$E$12</f>
        <v>0.05</v>
      </c>
      <c r="I1566" s="27">
        <f>'I Disease Parameters'!$E$9/'I Disease Parameters'!$E$14</f>
        <v>0</v>
      </c>
      <c r="J1566" s="82">
        <f t="shared" si="622"/>
        <v>2.9622548171950012</v>
      </c>
      <c r="K1566" s="60">
        <f t="shared" si="623"/>
        <v>0.96147505943347544</v>
      </c>
      <c r="L1566" s="30">
        <f t="shared" si="624"/>
        <v>0.98499999999999999</v>
      </c>
      <c r="M1566" s="27">
        <f>J1566/'I Disease Parameters'!$E$12</f>
        <v>0.14811274085975007</v>
      </c>
      <c r="N1566" s="27">
        <f>K1566/'I Disease Parameters'!$E$13</f>
        <v>4.8073752971673774E-2</v>
      </c>
      <c r="O1566" s="27">
        <f>L1566/'I Disease Parameters'!$E$13</f>
        <v>4.9250000000000002E-2</v>
      </c>
      <c r="P1566" s="27">
        <f>(1-L1566)/'I Disease Parameters'!$E$13</f>
        <v>7.5000000000000067E-4</v>
      </c>
      <c r="Q1566" s="19" t="str">
        <f t="shared" si="603"/>
        <v/>
      </c>
      <c r="R1566" s="17" t="str">
        <f t="shared" si="604"/>
        <v/>
      </c>
      <c r="S1566" s="17" t="str">
        <f t="shared" si="605"/>
        <v/>
      </c>
      <c r="T1566" s="17" t="str">
        <f t="shared" si="606"/>
        <v/>
      </c>
      <c r="U1566" s="17" t="str">
        <f t="shared" si="607"/>
        <v/>
      </c>
      <c r="V1566" s="17" t="str">
        <f t="shared" si="608"/>
        <v/>
      </c>
      <c r="W1566" s="17" t="str">
        <f t="shared" si="609"/>
        <v/>
      </c>
      <c r="X1566" s="18" t="str">
        <f t="shared" si="600"/>
        <v/>
      </c>
      <c r="Y1566" s="17" t="str">
        <f t="shared" si="610"/>
        <v/>
      </c>
      <c r="Z1566" s="17" t="str">
        <f t="shared" si="611"/>
        <v/>
      </c>
      <c r="AA1566" s="17" t="str">
        <f t="shared" si="612"/>
        <v/>
      </c>
      <c r="AB1566" s="17" t="str">
        <f t="shared" si="613"/>
        <v/>
      </c>
      <c r="AC1566" s="17" t="str">
        <f t="shared" si="614"/>
        <v/>
      </c>
      <c r="AD1566" s="18" t="str">
        <f t="shared" si="615"/>
        <v/>
      </c>
      <c r="AE1566" s="19" t="str">
        <f>IF($B1566&gt;$C$1,"",p_2*$Q1565*($S1565/$W1565)+p_3*$Q1565*($T1565/$W1565))</f>
        <v/>
      </c>
      <c r="AF1566" s="17" t="str">
        <f>IF($B1566&gt;$C$1,"",p_4*$R1565)</f>
        <v/>
      </c>
      <c r="AG1566" s="17" t="str">
        <f>IF($B1566&gt;$C$1,"",p_5*$R1565)</f>
        <v/>
      </c>
      <c r="AH1566" s="18" t="str">
        <f t="shared" si="616"/>
        <v/>
      </c>
      <c r="AI1566" s="72"/>
      <c r="AJ1566" s="73"/>
      <c r="AK1566" s="73"/>
      <c r="AL1566" s="72"/>
      <c r="AM1566" s="73"/>
      <c r="AN1566" s="73">
        <f t="shared" si="617"/>
        <v>518</v>
      </c>
      <c r="AO1566" s="19" t="str">
        <f t="shared" ca="1" si="618"/>
        <v>-</v>
      </c>
      <c r="AP1566" s="17" t="str">
        <f t="shared" ca="1" si="619"/>
        <v>-</v>
      </c>
      <c r="AQ1566" s="17" t="str">
        <f t="shared" ca="1" si="620"/>
        <v>-</v>
      </c>
      <c r="AR1566" s="66" t="str">
        <f t="shared" ca="1" si="621"/>
        <v>-</v>
      </c>
    </row>
    <row r="1567" spans="1:44" s="1" customFormat="1" ht="12" x14ac:dyDescent="0.35">
      <c r="A1567" s="84"/>
      <c r="B1567" s="40" t="str">
        <f t="shared" si="601"/>
        <v/>
      </c>
      <c r="C1567" s="41" t="str">
        <f t="shared" si="602"/>
        <v/>
      </c>
      <c r="D1567" s="28">
        <f>'I Disease Parameters'!$E$6/(1000*365)</f>
        <v>2.4383561643835616E-5</v>
      </c>
      <c r="E1567" s="28">
        <f>'I Disease Parameters'!$E$7/(1000*365)</f>
        <v>1.3698630136986302E-5</v>
      </c>
      <c r="F1567" s="27">
        <f>(1-'I Disease Parameters'!$E$8)/'I Disease Parameters'!$E$10</f>
        <v>0.16200000000000001</v>
      </c>
      <c r="G1567" s="27">
        <f>'I Disease Parameters'!$E$8/'I Disease Parameters'!$E$11</f>
        <v>3.7999999999999999E-2</v>
      </c>
      <c r="H1567" s="27">
        <f>1/'I Disease Parameters'!$E$12</f>
        <v>0.05</v>
      </c>
      <c r="I1567" s="27">
        <f>'I Disease Parameters'!$E$9/'I Disease Parameters'!$E$14</f>
        <v>0</v>
      </c>
      <c r="J1567" s="82">
        <f t="shared" si="622"/>
        <v>2.9622548171950012</v>
      </c>
      <c r="K1567" s="60">
        <f t="shared" si="623"/>
        <v>0.96147505943347544</v>
      </c>
      <c r="L1567" s="30">
        <f t="shared" si="624"/>
        <v>0.98499999999999999</v>
      </c>
      <c r="M1567" s="27">
        <f>J1567/'I Disease Parameters'!$E$12</f>
        <v>0.14811274085975007</v>
      </c>
      <c r="N1567" s="27">
        <f>K1567/'I Disease Parameters'!$E$13</f>
        <v>4.8073752971673774E-2</v>
      </c>
      <c r="O1567" s="27">
        <f>L1567/'I Disease Parameters'!$E$13</f>
        <v>4.9250000000000002E-2</v>
      </c>
      <c r="P1567" s="27">
        <f>(1-L1567)/'I Disease Parameters'!$E$13</f>
        <v>7.5000000000000067E-4</v>
      </c>
      <c r="Q1567" s="19" t="str">
        <f t="shared" si="603"/>
        <v/>
      </c>
      <c r="R1567" s="17" t="str">
        <f t="shared" si="604"/>
        <v/>
      </c>
      <c r="S1567" s="17" t="str">
        <f t="shared" si="605"/>
        <v/>
      </c>
      <c r="T1567" s="17" t="str">
        <f t="shared" si="606"/>
        <v/>
      </c>
      <c r="U1567" s="17" t="str">
        <f t="shared" si="607"/>
        <v/>
      </c>
      <c r="V1567" s="17" t="str">
        <f t="shared" si="608"/>
        <v/>
      </c>
      <c r="W1567" s="17" t="str">
        <f t="shared" si="609"/>
        <v/>
      </c>
      <c r="X1567" s="18" t="str">
        <f t="shared" si="600"/>
        <v/>
      </c>
      <c r="Y1567" s="17" t="str">
        <f t="shared" si="610"/>
        <v/>
      </c>
      <c r="Z1567" s="17" t="str">
        <f t="shared" si="611"/>
        <v/>
      </c>
      <c r="AA1567" s="17" t="str">
        <f t="shared" si="612"/>
        <v/>
      </c>
      <c r="AB1567" s="17" t="str">
        <f t="shared" si="613"/>
        <v/>
      </c>
      <c r="AC1567" s="17" t="str">
        <f t="shared" si="614"/>
        <v/>
      </c>
      <c r="AD1567" s="18" t="str">
        <f t="shared" si="615"/>
        <v/>
      </c>
      <c r="AE1567" s="19" t="str">
        <f>IF($B1567&gt;$C$1,"",p_2*$Q1566*($S1566/$W1566)+p_3*$Q1566*($T1566/$W1566))</f>
        <v/>
      </c>
      <c r="AF1567" s="17" t="str">
        <f>IF($B1567&gt;$C$1,"",p_4*$R1566)</f>
        <v/>
      </c>
      <c r="AG1567" s="17" t="str">
        <f>IF($B1567&gt;$C$1,"",p_5*$R1566)</f>
        <v/>
      </c>
      <c r="AH1567" s="18" t="str">
        <f t="shared" si="616"/>
        <v/>
      </c>
      <c r="AI1567" s="72"/>
      <c r="AJ1567" s="73"/>
      <c r="AK1567" s="73"/>
      <c r="AL1567" s="72"/>
      <c r="AM1567" s="73"/>
      <c r="AN1567" s="73">
        <f t="shared" si="617"/>
        <v>518</v>
      </c>
      <c r="AO1567" s="19" t="str">
        <f t="shared" ca="1" si="618"/>
        <v>-</v>
      </c>
      <c r="AP1567" s="17" t="str">
        <f t="shared" ca="1" si="619"/>
        <v>-</v>
      </c>
      <c r="AQ1567" s="17" t="str">
        <f t="shared" ca="1" si="620"/>
        <v>-</v>
      </c>
      <c r="AR1567" s="66" t="str">
        <f t="shared" ca="1" si="621"/>
        <v>-</v>
      </c>
    </row>
    <row r="1568" spans="1:44" s="1" customFormat="1" ht="12" x14ac:dyDescent="0.35">
      <c r="A1568" s="84"/>
      <c r="B1568" s="40" t="str">
        <f t="shared" si="601"/>
        <v/>
      </c>
      <c r="C1568" s="41" t="str">
        <f t="shared" si="602"/>
        <v/>
      </c>
      <c r="D1568" s="28">
        <f>'I Disease Parameters'!$E$6/(1000*365)</f>
        <v>2.4383561643835616E-5</v>
      </c>
      <c r="E1568" s="28">
        <f>'I Disease Parameters'!$E$7/(1000*365)</f>
        <v>1.3698630136986302E-5</v>
      </c>
      <c r="F1568" s="27">
        <f>(1-'I Disease Parameters'!$E$8)/'I Disease Parameters'!$E$10</f>
        <v>0.16200000000000001</v>
      </c>
      <c r="G1568" s="27">
        <f>'I Disease Parameters'!$E$8/'I Disease Parameters'!$E$11</f>
        <v>3.7999999999999999E-2</v>
      </c>
      <c r="H1568" s="27">
        <f>1/'I Disease Parameters'!$E$12</f>
        <v>0.05</v>
      </c>
      <c r="I1568" s="27">
        <f>'I Disease Parameters'!$E$9/'I Disease Parameters'!$E$14</f>
        <v>0</v>
      </c>
      <c r="J1568" s="82">
        <f t="shared" si="622"/>
        <v>2.9622548171950012</v>
      </c>
      <c r="K1568" s="60">
        <f t="shared" si="623"/>
        <v>0.96147505943347544</v>
      </c>
      <c r="L1568" s="30">
        <f t="shared" si="624"/>
        <v>0.98499999999999999</v>
      </c>
      <c r="M1568" s="27">
        <f>J1568/'I Disease Parameters'!$E$12</f>
        <v>0.14811274085975007</v>
      </c>
      <c r="N1568" s="27">
        <f>K1568/'I Disease Parameters'!$E$13</f>
        <v>4.8073752971673774E-2</v>
      </c>
      <c r="O1568" s="27">
        <f>L1568/'I Disease Parameters'!$E$13</f>
        <v>4.9250000000000002E-2</v>
      </c>
      <c r="P1568" s="27">
        <f>(1-L1568)/'I Disease Parameters'!$E$13</f>
        <v>7.5000000000000067E-4</v>
      </c>
      <c r="Q1568" s="19" t="str">
        <f t="shared" si="603"/>
        <v/>
      </c>
      <c r="R1568" s="17" t="str">
        <f t="shared" si="604"/>
        <v/>
      </c>
      <c r="S1568" s="17" t="str">
        <f t="shared" si="605"/>
        <v/>
      </c>
      <c r="T1568" s="17" t="str">
        <f t="shared" si="606"/>
        <v/>
      </c>
      <c r="U1568" s="17" t="str">
        <f t="shared" si="607"/>
        <v/>
      </c>
      <c r="V1568" s="17" t="str">
        <f t="shared" si="608"/>
        <v/>
      </c>
      <c r="W1568" s="17" t="str">
        <f t="shared" si="609"/>
        <v/>
      </c>
      <c r="X1568" s="18" t="str">
        <f t="shared" si="600"/>
        <v/>
      </c>
      <c r="Y1568" s="17" t="str">
        <f t="shared" si="610"/>
        <v/>
      </c>
      <c r="Z1568" s="17" t="str">
        <f t="shared" si="611"/>
        <v/>
      </c>
      <c r="AA1568" s="17" t="str">
        <f t="shared" si="612"/>
        <v/>
      </c>
      <c r="AB1568" s="17" t="str">
        <f t="shared" si="613"/>
        <v/>
      </c>
      <c r="AC1568" s="17" t="str">
        <f t="shared" si="614"/>
        <v/>
      </c>
      <c r="AD1568" s="18" t="str">
        <f t="shared" si="615"/>
        <v/>
      </c>
      <c r="AE1568" s="19" t="str">
        <f>IF($B1568&gt;$C$1,"",p_2*$Q1567*($S1567/$W1567)+p_3*$Q1567*($T1567/$W1567))</f>
        <v/>
      </c>
      <c r="AF1568" s="17" t="str">
        <f>IF($B1568&gt;$C$1,"",p_4*$R1567)</f>
        <v/>
      </c>
      <c r="AG1568" s="17" t="str">
        <f>IF($B1568&gt;$C$1,"",p_5*$R1567)</f>
        <v/>
      </c>
      <c r="AH1568" s="18" t="str">
        <f t="shared" si="616"/>
        <v/>
      </c>
      <c r="AI1568" s="72"/>
      <c r="AJ1568" s="73"/>
      <c r="AK1568" s="73"/>
      <c r="AL1568" s="72"/>
      <c r="AM1568" s="73"/>
      <c r="AN1568" s="73">
        <f t="shared" si="617"/>
        <v>518</v>
      </c>
      <c r="AO1568" s="19" t="str">
        <f t="shared" ca="1" si="618"/>
        <v>-</v>
      </c>
      <c r="AP1568" s="17" t="str">
        <f t="shared" ca="1" si="619"/>
        <v>-</v>
      </c>
      <c r="AQ1568" s="17" t="str">
        <f t="shared" ca="1" si="620"/>
        <v>-</v>
      </c>
      <c r="AR1568" s="66" t="str">
        <f t="shared" ca="1" si="621"/>
        <v>-</v>
      </c>
    </row>
    <row r="1569" spans="1:44" s="1" customFormat="1" ht="12" x14ac:dyDescent="0.35">
      <c r="A1569" s="84"/>
      <c r="B1569" s="40" t="str">
        <f t="shared" si="601"/>
        <v/>
      </c>
      <c r="C1569" s="41" t="str">
        <f t="shared" si="602"/>
        <v/>
      </c>
      <c r="D1569" s="28">
        <f>'I Disease Parameters'!$E$6/(1000*365)</f>
        <v>2.4383561643835616E-5</v>
      </c>
      <c r="E1569" s="28">
        <f>'I Disease Parameters'!$E$7/(1000*365)</f>
        <v>1.3698630136986302E-5</v>
      </c>
      <c r="F1569" s="27">
        <f>(1-'I Disease Parameters'!$E$8)/'I Disease Parameters'!$E$10</f>
        <v>0.16200000000000001</v>
      </c>
      <c r="G1569" s="27">
        <f>'I Disease Parameters'!$E$8/'I Disease Parameters'!$E$11</f>
        <v>3.7999999999999999E-2</v>
      </c>
      <c r="H1569" s="27">
        <f>1/'I Disease Parameters'!$E$12</f>
        <v>0.05</v>
      </c>
      <c r="I1569" s="27">
        <f>'I Disease Parameters'!$E$9/'I Disease Parameters'!$E$14</f>
        <v>0</v>
      </c>
      <c r="J1569" s="82">
        <f t="shared" si="622"/>
        <v>2.9622548171950012</v>
      </c>
      <c r="K1569" s="60">
        <f t="shared" si="623"/>
        <v>0.96147505943347544</v>
      </c>
      <c r="L1569" s="30">
        <f t="shared" si="624"/>
        <v>0.98499999999999999</v>
      </c>
      <c r="M1569" s="27">
        <f>J1569/'I Disease Parameters'!$E$12</f>
        <v>0.14811274085975007</v>
      </c>
      <c r="N1569" s="27">
        <f>K1569/'I Disease Parameters'!$E$13</f>
        <v>4.8073752971673774E-2</v>
      </c>
      <c r="O1569" s="27">
        <f>L1569/'I Disease Parameters'!$E$13</f>
        <v>4.9250000000000002E-2</v>
      </c>
      <c r="P1569" s="27">
        <f>(1-L1569)/'I Disease Parameters'!$E$13</f>
        <v>7.5000000000000067E-4</v>
      </c>
      <c r="Q1569" s="19" t="str">
        <f t="shared" si="603"/>
        <v/>
      </c>
      <c r="R1569" s="17" t="str">
        <f t="shared" si="604"/>
        <v/>
      </c>
      <c r="S1569" s="17" t="str">
        <f t="shared" si="605"/>
        <v/>
      </c>
      <c r="T1569" s="17" t="str">
        <f t="shared" si="606"/>
        <v/>
      </c>
      <c r="U1569" s="17" t="str">
        <f t="shared" si="607"/>
        <v/>
      </c>
      <c r="V1569" s="17" t="str">
        <f t="shared" si="608"/>
        <v/>
      </c>
      <c r="W1569" s="17" t="str">
        <f t="shared" si="609"/>
        <v/>
      </c>
      <c r="X1569" s="18" t="str">
        <f t="shared" si="600"/>
        <v/>
      </c>
      <c r="Y1569" s="17" t="str">
        <f t="shared" si="610"/>
        <v/>
      </c>
      <c r="Z1569" s="17" t="str">
        <f t="shared" si="611"/>
        <v/>
      </c>
      <c r="AA1569" s="17" t="str">
        <f t="shared" si="612"/>
        <v/>
      </c>
      <c r="AB1569" s="17" t="str">
        <f t="shared" si="613"/>
        <v/>
      </c>
      <c r="AC1569" s="17" t="str">
        <f t="shared" si="614"/>
        <v/>
      </c>
      <c r="AD1569" s="18" t="str">
        <f t="shared" si="615"/>
        <v/>
      </c>
      <c r="AE1569" s="19" t="str">
        <f>IF($B1569&gt;$C$1,"",p_2*$Q1568*($S1568/$W1568)+p_3*$Q1568*($T1568/$W1568))</f>
        <v/>
      </c>
      <c r="AF1569" s="17" t="str">
        <f>IF($B1569&gt;$C$1,"",p_4*$R1568)</f>
        <v/>
      </c>
      <c r="AG1569" s="17" t="str">
        <f>IF($B1569&gt;$C$1,"",p_5*$R1568)</f>
        <v/>
      </c>
      <c r="AH1569" s="18" t="str">
        <f t="shared" si="616"/>
        <v/>
      </c>
      <c r="AI1569" s="72"/>
      <c r="AJ1569" s="73"/>
      <c r="AK1569" s="73"/>
      <c r="AL1569" s="72"/>
      <c r="AM1569" s="73"/>
      <c r="AN1569" s="73">
        <f t="shared" si="617"/>
        <v>518</v>
      </c>
      <c r="AO1569" s="19" t="str">
        <f t="shared" ca="1" si="618"/>
        <v>-</v>
      </c>
      <c r="AP1569" s="17" t="str">
        <f t="shared" ca="1" si="619"/>
        <v>-</v>
      </c>
      <c r="AQ1569" s="17" t="str">
        <f t="shared" ca="1" si="620"/>
        <v>-</v>
      </c>
      <c r="AR1569" s="66" t="str">
        <f t="shared" ca="1" si="621"/>
        <v>-</v>
      </c>
    </row>
    <row r="1570" spans="1:44" s="1" customFormat="1" ht="12" x14ac:dyDescent="0.35">
      <c r="A1570" s="84"/>
      <c r="B1570" s="40" t="str">
        <f t="shared" si="601"/>
        <v/>
      </c>
      <c r="C1570" s="41" t="str">
        <f t="shared" si="602"/>
        <v/>
      </c>
      <c r="D1570" s="28">
        <f>'I Disease Parameters'!$E$6/(1000*365)</f>
        <v>2.4383561643835616E-5</v>
      </c>
      <c r="E1570" s="28">
        <f>'I Disease Parameters'!$E$7/(1000*365)</f>
        <v>1.3698630136986302E-5</v>
      </c>
      <c r="F1570" s="27">
        <f>(1-'I Disease Parameters'!$E$8)/'I Disease Parameters'!$E$10</f>
        <v>0.16200000000000001</v>
      </c>
      <c r="G1570" s="27">
        <f>'I Disease Parameters'!$E$8/'I Disease Parameters'!$E$11</f>
        <v>3.7999999999999999E-2</v>
      </c>
      <c r="H1570" s="27">
        <f>1/'I Disease Parameters'!$E$12</f>
        <v>0.05</v>
      </c>
      <c r="I1570" s="27">
        <f>'I Disease Parameters'!$E$9/'I Disease Parameters'!$E$14</f>
        <v>0</v>
      </c>
      <c r="J1570" s="82">
        <f t="shared" si="622"/>
        <v>2.9622548171950012</v>
      </c>
      <c r="K1570" s="60">
        <f t="shared" si="623"/>
        <v>0.96147505943347544</v>
      </c>
      <c r="L1570" s="30">
        <f t="shared" si="624"/>
        <v>0.98499999999999999</v>
      </c>
      <c r="M1570" s="27">
        <f>J1570/'I Disease Parameters'!$E$12</f>
        <v>0.14811274085975007</v>
      </c>
      <c r="N1570" s="27">
        <f>K1570/'I Disease Parameters'!$E$13</f>
        <v>4.8073752971673774E-2</v>
      </c>
      <c r="O1570" s="27">
        <f>L1570/'I Disease Parameters'!$E$13</f>
        <v>4.9250000000000002E-2</v>
      </c>
      <c r="P1570" s="27">
        <f>(1-L1570)/'I Disease Parameters'!$E$13</f>
        <v>7.5000000000000067E-4</v>
      </c>
      <c r="Q1570" s="19" t="str">
        <f t="shared" si="603"/>
        <v/>
      </c>
      <c r="R1570" s="17" t="str">
        <f t="shared" si="604"/>
        <v/>
      </c>
      <c r="S1570" s="17" t="str">
        <f t="shared" si="605"/>
        <v/>
      </c>
      <c r="T1570" s="17" t="str">
        <f t="shared" si="606"/>
        <v/>
      </c>
      <c r="U1570" s="17" t="str">
        <f t="shared" si="607"/>
        <v/>
      </c>
      <c r="V1570" s="17" t="str">
        <f t="shared" si="608"/>
        <v/>
      </c>
      <c r="W1570" s="17" t="str">
        <f t="shared" si="609"/>
        <v/>
      </c>
      <c r="X1570" s="18" t="str">
        <f t="shared" si="600"/>
        <v/>
      </c>
      <c r="Y1570" s="17" t="str">
        <f t="shared" si="610"/>
        <v/>
      </c>
      <c r="Z1570" s="17" t="str">
        <f t="shared" si="611"/>
        <v/>
      </c>
      <c r="AA1570" s="17" t="str">
        <f t="shared" si="612"/>
        <v/>
      </c>
      <c r="AB1570" s="17" t="str">
        <f t="shared" si="613"/>
        <v/>
      </c>
      <c r="AC1570" s="17" t="str">
        <f t="shared" si="614"/>
        <v/>
      </c>
      <c r="AD1570" s="18" t="str">
        <f t="shared" si="615"/>
        <v/>
      </c>
      <c r="AE1570" s="19" t="str">
        <f>IF($B1570&gt;$C$1,"",p_2*$Q1569*($S1569/$W1569)+p_3*$Q1569*($T1569/$W1569))</f>
        <v/>
      </c>
      <c r="AF1570" s="17" t="str">
        <f>IF($B1570&gt;$C$1,"",p_4*$R1569)</f>
        <v/>
      </c>
      <c r="AG1570" s="17" t="str">
        <f>IF($B1570&gt;$C$1,"",p_5*$R1569)</f>
        <v/>
      </c>
      <c r="AH1570" s="18" t="str">
        <f t="shared" si="616"/>
        <v/>
      </c>
      <c r="AI1570" s="72"/>
      <c r="AJ1570" s="73"/>
      <c r="AK1570" s="73"/>
      <c r="AL1570" s="72"/>
      <c r="AM1570" s="73"/>
      <c r="AN1570" s="73">
        <f t="shared" si="617"/>
        <v>518</v>
      </c>
      <c r="AO1570" s="19" t="str">
        <f t="shared" ca="1" si="618"/>
        <v>-</v>
      </c>
      <c r="AP1570" s="17" t="str">
        <f t="shared" ca="1" si="619"/>
        <v>-</v>
      </c>
      <c r="AQ1570" s="17" t="str">
        <f t="shared" ca="1" si="620"/>
        <v>-</v>
      </c>
      <c r="AR1570" s="66" t="str">
        <f t="shared" ca="1" si="621"/>
        <v>-</v>
      </c>
    </row>
    <row r="1571" spans="1:44" s="1" customFormat="1" ht="12" x14ac:dyDescent="0.35">
      <c r="A1571" s="84"/>
      <c r="B1571" s="40" t="str">
        <f t="shared" si="601"/>
        <v/>
      </c>
      <c r="C1571" s="41" t="str">
        <f t="shared" si="602"/>
        <v/>
      </c>
      <c r="D1571" s="28">
        <f>'I Disease Parameters'!$E$6/(1000*365)</f>
        <v>2.4383561643835616E-5</v>
      </c>
      <c r="E1571" s="28">
        <f>'I Disease Parameters'!$E$7/(1000*365)</f>
        <v>1.3698630136986302E-5</v>
      </c>
      <c r="F1571" s="27">
        <f>(1-'I Disease Parameters'!$E$8)/'I Disease Parameters'!$E$10</f>
        <v>0.16200000000000001</v>
      </c>
      <c r="G1571" s="27">
        <f>'I Disease Parameters'!$E$8/'I Disease Parameters'!$E$11</f>
        <v>3.7999999999999999E-2</v>
      </c>
      <c r="H1571" s="27">
        <f>1/'I Disease Parameters'!$E$12</f>
        <v>0.05</v>
      </c>
      <c r="I1571" s="27">
        <f>'I Disease Parameters'!$E$9/'I Disease Parameters'!$E$14</f>
        <v>0</v>
      </c>
      <c r="J1571" s="82">
        <f t="shared" si="622"/>
        <v>2.9622548171950012</v>
      </c>
      <c r="K1571" s="60">
        <f t="shared" si="623"/>
        <v>0.96147505943347544</v>
      </c>
      <c r="L1571" s="30">
        <f t="shared" si="624"/>
        <v>0.98499999999999999</v>
      </c>
      <c r="M1571" s="27">
        <f>J1571/'I Disease Parameters'!$E$12</f>
        <v>0.14811274085975007</v>
      </c>
      <c r="N1571" s="27">
        <f>K1571/'I Disease Parameters'!$E$13</f>
        <v>4.8073752971673774E-2</v>
      </c>
      <c r="O1571" s="27">
        <f>L1571/'I Disease Parameters'!$E$13</f>
        <v>4.9250000000000002E-2</v>
      </c>
      <c r="P1571" s="27">
        <f>(1-L1571)/'I Disease Parameters'!$E$13</f>
        <v>7.5000000000000067E-4</v>
      </c>
      <c r="Q1571" s="19" t="str">
        <f t="shared" si="603"/>
        <v/>
      </c>
      <c r="R1571" s="17" t="str">
        <f t="shared" si="604"/>
        <v/>
      </c>
      <c r="S1571" s="17" t="str">
        <f t="shared" si="605"/>
        <v/>
      </c>
      <c r="T1571" s="17" t="str">
        <f t="shared" si="606"/>
        <v/>
      </c>
      <c r="U1571" s="17" t="str">
        <f t="shared" si="607"/>
        <v/>
      </c>
      <c r="V1571" s="17" t="str">
        <f t="shared" si="608"/>
        <v/>
      </c>
      <c r="W1571" s="17" t="str">
        <f t="shared" si="609"/>
        <v/>
      </c>
      <c r="X1571" s="18" t="str">
        <f t="shared" si="600"/>
        <v/>
      </c>
      <c r="Y1571" s="17" t="str">
        <f t="shared" si="610"/>
        <v/>
      </c>
      <c r="Z1571" s="17" t="str">
        <f t="shared" si="611"/>
        <v/>
      </c>
      <c r="AA1571" s="17" t="str">
        <f t="shared" si="612"/>
        <v/>
      </c>
      <c r="AB1571" s="17" t="str">
        <f t="shared" si="613"/>
        <v/>
      </c>
      <c r="AC1571" s="17" t="str">
        <f t="shared" si="614"/>
        <v/>
      </c>
      <c r="AD1571" s="18" t="str">
        <f t="shared" si="615"/>
        <v/>
      </c>
      <c r="AE1571" s="19" t="str">
        <f>IF($B1571&gt;$C$1,"",p_2*$Q1570*($S1570/$W1570)+p_3*$Q1570*($T1570/$W1570))</f>
        <v/>
      </c>
      <c r="AF1571" s="17" t="str">
        <f>IF($B1571&gt;$C$1,"",p_4*$R1570)</f>
        <v/>
      </c>
      <c r="AG1571" s="17" t="str">
        <f>IF($B1571&gt;$C$1,"",p_5*$R1570)</f>
        <v/>
      </c>
      <c r="AH1571" s="18" t="str">
        <f t="shared" si="616"/>
        <v/>
      </c>
      <c r="AI1571" s="72"/>
      <c r="AJ1571" s="73"/>
      <c r="AK1571" s="73"/>
      <c r="AL1571" s="72"/>
      <c r="AM1571" s="73"/>
      <c r="AN1571" s="73">
        <f t="shared" si="617"/>
        <v>518</v>
      </c>
      <c r="AO1571" s="19" t="str">
        <f t="shared" ca="1" si="618"/>
        <v>-</v>
      </c>
      <c r="AP1571" s="17" t="str">
        <f t="shared" ca="1" si="619"/>
        <v>-</v>
      </c>
      <c r="AQ1571" s="17" t="str">
        <f t="shared" ca="1" si="620"/>
        <v>-</v>
      </c>
      <c r="AR1571" s="66" t="str">
        <f t="shared" ca="1" si="621"/>
        <v>-</v>
      </c>
    </row>
    <row r="1572" spans="1:44" s="1" customFormat="1" ht="12" x14ac:dyDescent="0.35">
      <c r="A1572" s="84"/>
      <c r="B1572" s="40" t="str">
        <f t="shared" si="601"/>
        <v/>
      </c>
      <c r="C1572" s="41" t="str">
        <f t="shared" si="602"/>
        <v/>
      </c>
      <c r="D1572" s="28">
        <f>'I Disease Parameters'!$E$6/(1000*365)</f>
        <v>2.4383561643835616E-5</v>
      </c>
      <c r="E1572" s="28">
        <f>'I Disease Parameters'!$E$7/(1000*365)</f>
        <v>1.3698630136986302E-5</v>
      </c>
      <c r="F1572" s="27">
        <f>(1-'I Disease Parameters'!$E$8)/'I Disease Parameters'!$E$10</f>
        <v>0.16200000000000001</v>
      </c>
      <c r="G1572" s="27">
        <f>'I Disease Parameters'!$E$8/'I Disease Parameters'!$E$11</f>
        <v>3.7999999999999999E-2</v>
      </c>
      <c r="H1572" s="27">
        <f>1/'I Disease Parameters'!$E$12</f>
        <v>0.05</v>
      </c>
      <c r="I1572" s="27">
        <f>'I Disease Parameters'!$E$9/'I Disease Parameters'!$E$14</f>
        <v>0</v>
      </c>
      <c r="J1572" s="82">
        <f t="shared" si="622"/>
        <v>2.9622548171950012</v>
      </c>
      <c r="K1572" s="60">
        <f t="shared" si="623"/>
        <v>0.96147505943347544</v>
      </c>
      <c r="L1572" s="30">
        <f t="shared" si="624"/>
        <v>0.98499999999999999</v>
      </c>
      <c r="M1572" s="27">
        <f>J1572/'I Disease Parameters'!$E$12</f>
        <v>0.14811274085975007</v>
      </c>
      <c r="N1572" s="27">
        <f>K1572/'I Disease Parameters'!$E$13</f>
        <v>4.8073752971673774E-2</v>
      </c>
      <c r="O1572" s="27">
        <f>L1572/'I Disease Parameters'!$E$13</f>
        <v>4.9250000000000002E-2</v>
      </c>
      <c r="P1572" s="27">
        <f>(1-L1572)/'I Disease Parameters'!$E$13</f>
        <v>7.5000000000000067E-4</v>
      </c>
      <c r="Q1572" s="19" t="str">
        <f t="shared" si="603"/>
        <v/>
      </c>
      <c r="R1572" s="17" t="str">
        <f t="shared" si="604"/>
        <v/>
      </c>
      <c r="S1572" s="17" t="str">
        <f t="shared" si="605"/>
        <v/>
      </c>
      <c r="T1572" s="17" t="str">
        <f t="shared" si="606"/>
        <v/>
      </c>
      <c r="U1572" s="17" t="str">
        <f t="shared" si="607"/>
        <v/>
      </c>
      <c r="V1572" s="17" t="str">
        <f t="shared" si="608"/>
        <v/>
      </c>
      <c r="W1572" s="17" t="str">
        <f t="shared" si="609"/>
        <v/>
      </c>
      <c r="X1572" s="18" t="str">
        <f t="shared" si="600"/>
        <v/>
      </c>
      <c r="Y1572" s="17" t="str">
        <f t="shared" si="610"/>
        <v/>
      </c>
      <c r="Z1572" s="17" t="str">
        <f t="shared" si="611"/>
        <v/>
      </c>
      <c r="AA1572" s="17" t="str">
        <f t="shared" si="612"/>
        <v/>
      </c>
      <c r="AB1572" s="17" t="str">
        <f t="shared" si="613"/>
        <v/>
      </c>
      <c r="AC1572" s="17" t="str">
        <f t="shared" si="614"/>
        <v/>
      </c>
      <c r="AD1572" s="18" t="str">
        <f t="shared" si="615"/>
        <v/>
      </c>
      <c r="AE1572" s="19" t="str">
        <f>IF($B1572&gt;$C$1,"",p_2*$Q1571*($S1571/$W1571)+p_3*$Q1571*($T1571/$W1571))</f>
        <v/>
      </c>
      <c r="AF1572" s="17" t="str">
        <f>IF($B1572&gt;$C$1,"",p_4*$R1571)</f>
        <v/>
      </c>
      <c r="AG1572" s="17" t="str">
        <f>IF($B1572&gt;$C$1,"",p_5*$R1571)</f>
        <v/>
      </c>
      <c r="AH1572" s="18" t="str">
        <f t="shared" si="616"/>
        <v/>
      </c>
      <c r="AI1572" s="72"/>
      <c r="AJ1572" s="73"/>
      <c r="AK1572" s="73"/>
      <c r="AL1572" s="72"/>
      <c r="AM1572" s="73"/>
      <c r="AN1572" s="73">
        <f t="shared" si="617"/>
        <v>518</v>
      </c>
      <c r="AO1572" s="19" t="str">
        <f t="shared" ca="1" si="618"/>
        <v>-</v>
      </c>
      <c r="AP1572" s="17" t="str">
        <f t="shared" ca="1" si="619"/>
        <v>-</v>
      </c>
      <c r="AQ1572" s="17" t="str">
        <f t="shared" ca="1" si="620"/>
        <v>-</v>
      </c>
      <c r="AR1572" s="66" t="str">
        <f t="shared" ca="1" si="621"/>
        <v>-</v>
      </c>
    </row>
    <row r="1573" spans="1:44" s="1" customFormat="1" ht="12" x14ac:dyDescent="0.35">
      <c r="A1573" s="84"/>
      <c r="B1573" s="40" t="str">
        <f t="shared" si="601"/>
        <v/>
      </c>
      <c r="C1573" s="41" t="str">
        <f t="shared" si="602"/>
        <v/>
      </c>
      <c r="D1573" s="28">
        <f>'I Disease Parameters'!$E$6/(1000*365)</f>
        <v>2.4383561643835616E-5</v>
      </c>
      <c r="E1573" s="28">
        <f>'I Disease Parameters'!$E$7/(1000*365)</f>
        <v>1.3698630136986302E-5</v>
      </c>
      <c r="F1573" s="27">
        <f>(1-'I Disease Parameters'!$E$8)/'I Disease Parameters'!$E$10</f>
        <v>0.16200000000000001</v>
      </c>
      <c r="G1573" s="27">
        <f>'I Disease Parameters'!$E$8/'I Disease Parameters'!$E$11</f>
        <v>3.7999999999999999E-2</v>
      </c>
      <c r="H1573" s="27">
        <f>1/'I Disease Parameters'!$E$12</f>
        <v>0.05</v>
      </c>
      <c r="I1573" s="27">
        <f>'I Disease Parameters'!$E$9/'I Disease Parameters'!$E$14</f>
        <v>0</v>
      </c>
      <c r="J1573" s="82">
        <f t="shared" si="622"/>
        <v>2.9622548171950012</v>
      </c>
      <c r="K1573" s="60">
        <f t="shared" si="623"/>
        <v>0.96147505943347544</v>
      </c>
      <c r="L1573" s="30">
        <f t="shared" si="624"/>
        <v>0.98499999999999999</v>
      </c>
      <c r="M1573" s="27">
        <f>J1573/'I Disease Parameters'!$E$12</f>
        <v>0.14811274085975007</v>
      </c>
      <c r="N1573" s="27">
        <f>K1573/'I Disease Parameters'!$E$13</f>
        <v>4.8073752971673774E-2</v>
      </c>
      <c r="O1573" s="27">
        <f>L1573/'I Disease Parameters'!$E$13</f>
        <v>4.9250000000000002E-2</v>
      </c>
      <c r="P1573" s="27">
        <f>(1-L1573)/'I Disease Parameters'!$E$13</f>
        <v>7.5000000000000067E-4</v>
      </c>
      <c r="Q1573" s="19" t="str">
        <f t="shared" si="603"/>
        <v/>
      </c>
      <c r="R1573" s="17" t="str">
        <f t="shared" si="604"/>
        <v/>
      </c>
      <c r="S1573" s="17" t="str">
        <f t="shared" si="605"/>
        <v/>
      </c>
      <c r="T1573" s="17" t="str">
        <f t="shared" si="606"/>
        <v/>
      </c>
      <c r="U1573" s="17" t="str">
        <f t="shared" si="607"/>
        <v/>
      </c>
      <c r="V1573" s="17" t="str">
        <f t="shared" si="608"/>
        <v/>
      </c>
      <c r="W1573" s="17" t="str">
        <f t="shared" si="609"/>
        <v/>
      </c>
      <c r="X1573" s="18" t="str">
        <f t="shared" si="600"/>
        <v/>
      </c>
      <c r="Y1573" s="17" t="str">
        <f t="shared" si="610"/>
        <v/>
      </c>
      <c r="Z1573" s="17" t="str">
        <f t="shared" si="611"/>
        <v/>
      </c>
      <c r="AA1573" s="17" t="str">
        <f t="shared" si="612"/>
        <v/>
      </c>
      <c r="AB1573" s="17" t="str">
        <f t="shared" si="613"/>
        <v/>
      </c>
      <c r="AC1573" s="17" t="str">
        <f t="shared" si="614"/>
        <v/>
      </c>
      <c r="AD1573" s="18" t="str">
        <f t="shared" si="615"/>
        <v/>
      </c>
      <c r="AE1573" s="19" t="str">
        <f>IF($B1573&gt;$C$1,"",p_2*$Q1572*($S1572/$W1572)+p_3*$Q1572*($T1572/$W1572))</f>
        <v/>
      </c>
      <c r="AF1573" s="17" t="str">
        <f>IF($B1573&gt;$C$1,"",p_4*$R1572)</f>
        <v/>
      </c>
      <c r="AG1573" s="17" t="str">
        <f>IF($B1573&gt;$C$1,"",p_5*$R1572)</f>
        <v/>
      </c>
      <c r="AH1573" s="18" t="str">
        <f t="shared" si="616"/>
        <v/>
      </c>
      <c r="AI1573" s="72"/>
      <c r="AJ1573" s="73"/>
      <c r="AK1573" s="73"/>
      <c r="AL1573" s="72"/>
      <c r="AM1573" s="73"/>
      <c r="AN1573" s="73">
        <f t="shared" si="617"/>
        <v>518</v>
      </c>
      <c r="AO1573" s="19" t="str">
        <f t="shared" ca="1" si="618"/>
        <v>-</v>
      </c>
      <c r="AP1573" s="17" t="str">
        <f t="shared" ca="1" si="619"/>
        <v>-</v>
      </c>
      <c r="AQ1573" s="17" t="str">
        <f t="shared" ca="1" si="620"/>
        <v>-</v>
      </c>
      <c r="AR1573" s="66" t="str">
        <f t="shared" ca="1" si="621"/>
        <v>-</v>
      </c>
    </row>
    <row r="1574" spans="1:44" s="1" customFormat="1" ht="12" x14ac:dyDescent="0.35">
      <c r="A1574" s="84"/>
      <c r="B1574" s="40" t="str">
        <f t="shared" si="601"/>
        <v/>
      </c>
      <c r="C1574" s="41" t="str">
        <f t="shared" si="602"/>
        <v/>
      </c>
      <c r="D1574" s="28">
        <f>'I Disease Parameters'!$E$6/(1000*365)</f>
        <v>2.4383561643835616E-5</v>
      </c>
      <c r="E1574" s="28">
        <f>'I Disease Parameters'!$E$7/(1000*365)</f>
        <v>1.3698630136986302E-5</v>
      </c>
      <c r="F1574" s="27">
        <f>(1-'I Disease Parameters'!$E$8)/'I Disease Parameters'!$E$10</f>
        <v>0.16200000000000001</v>
      </c>
      <c r="G1574" s="27">
        <f>'I Disease Parameters'!$E$8/'I Disease Parameters'!$E$11</f>
        <v>3.7999999999999999E-2</v>
      </c>
      <c r="H1574" s="27">
        <f>1/'I Disease Parameters'!$E$12</f>
        <v>0.05</v>
      </c>
      <c r="I1574" s="27">
        <f>'I Disease Parameters'!$E$9/'I Disease Parameters'!$E$14</f>
        <v>0</v>
      </c>
      <c r="J1574" s="82">
        <f t="shared" si="622"/>
        <v>2.9622548171950012</v>
      </c>
      <c r="K1574" s="60">
        <f t="shared" si="623"/>
        <v>0.96147505943347544</v>
      </c>
      <c r="L1574" s="30">
        <f t="shared" si="624"/>
        <v>0.98499999999999999</v>
      </c>
      <c r="M1574" s="27">
        <f>J1574/'I Disease Parameters'!$E$12</f>
        <v>0.14811274085975007</v>
      </c>
      <c r="N1574" s="27">
        <f>K1574/'I Disease Parameters'!$E$13</f>
        <v>4.8073752971673774E-2</v>
      </c>
      <c r="O1574" s="27">
        <f>L1574/'I Disease Parameters'!$E$13</f>
        <v>4.9250000000000002E-2</v>
      </c>
      <c r="P1574" s="27">
        <f>(1-L1574)/'I Disease Parameters'!$E$13</f>
        <v>7.5000000000000067E-4</v>
      </c>
      <c r="Q1574" s="19" t="str">
        <f t="shared" si="603"/>
        <v/>
      </c>
      <c r="R1574" s="17" t="str">
        <f t="shared" si="604"/>
        <v/>
      </c>
      <c r="S1574" s="17" t="str">
        <f t="shared" si="605"/>
        <v/>
      </c>
      <c r="T1574" s="17" t="str">
        <f t="shared" si="606"/>
        <v/>
      </c>
      <c r="U1574" s="17" t="str">
        <f t="shared" si="607"/>
        <v/>
      </c>
      <c r="V1574" s="17" t="str">
        <f t="shared" si="608"/>
        <v/>
      </c>
      <c r="W1574" s="17" t="str">
        <f t="shared" si="609"/>
        <v/>
      </c>
      <c r="X1574" s="18" t="str">
        <f t="shared" si="600"/>
        <v/>
      </c>
      <c r="Y1574" s="17" t="str">
        <f t="shared" si="610"/>
        <v/>
      </c>
      <c r="Z1574" s="17" t="str">
        <f t="shared" si="611"/>
        <v/>
      </c>
      <c r="AA1574" s="17" t="str">
        <f t="shared" si="612"/>
        <v/>
      </c>
      <c r="AB1574" s="17" t="str">
        <f t="shared" si="613"/>
        <v/>
      </c>
      <c r="AC1574" s="17" t="str">
        <f t="shared" si="614"/>
        <v/>
      </c>
      <c r="AD1574" s="18" t="str">
        <f t="shared" si="615"/>
        <v/>
      </c>
      <c r="AE1574" s="19" t="str">
        <f>IF($B1574&gt;$C$1,"",p_2*$Q1573*($S1573/$W1573)+p_3*$Q1573*($T1573/$W1573))</f>
        <v/>
      </c>
      <c r="AF1574" s="17" t="str">
        <f>IF($B1574&gt;$C$1,"",p_4*$R1573)</f>
        <v/>
      </c>
      <c r="AG1574" s="17" t="str">
        <f>IF($B1574&gt;$C$1,"",p_5*$R1573)</f>
        <v/>
      </c>
      <c r="AH1574" s="18" t="str">
        <f t="shared" si="616"/>
        <v/>
      </c>
      <c r="AI1574" s="72"/>
      <c r="AJ1574" s="73"/>
      <c r="AK1574" s="73"/>
      <c r="AL1574" s="72"/>
      <c r="AM1574" s="73"/>
      <c r="AN1574" s="73">
        <f t="shared" si="617"/>
        <v>518</v>
      </c>
      <c r="AO1574" s="19" t="str">
        <f t="shared" ca="1" si="618"/>
        <v>-</v>
      </c>
      <c r="AP1574" s="17" t="str">
        <f t="shared" ca="1" si="619"/>
        <v>-</v>
      </c>
      <c r="AQ1574" s="17" t="str">
        <f t="shared" ca="1" si="620"/>
        <v>-</v>
      </c>
      <c r="AR1574" s="66" t="str">
        <f t="shared" ca="1" si="621"/>
        <v>-</v>
      </c>
    </row>
    <row r="1575" spans="1:44" s="1" customFormat="1" ht="12" x14ac:dyDescent="0.35">
      <c r="A1575" s="84"/>
      <c r="B1575" s="40" t="str">
        <f t="shared" si="601"/>
        <v/>
      </c>
      <c r="C1575" s="41" t="str">
        <f t="shared" si="602"/>
        <v/>
      </c>
      <c r="D1575" s="28">
        <f>'I Disease Parameters'!$E$6/(1000*365)</f>
        <v>2.4383561643835616E-5</v>
      </c>
      <c r="E1575" s="28">
        <f>'I Disease Parameters'!$E$7/(1000*365)</f>
        <v>1.3698630136986302E-5</v>
      </c>
      <c r="F1575" s="27">
        <f>(1-'I Disease Parameters'!$E$8)/'I Disease Parameters'!$E$10</f>
        <v>0.16200000000000001</v>
      </c>
      <c r="G1575" s="27">
        <f>'I Disease Parameters'!$E$8/'I Disease Parameters'!$E$11</f>
        <v>3.7999999999999999E-2</v>
      </c>
      <c r="H1575" s="27">
        <f>1/'I Disease Parameters'!$E$12</f>
        <v>0.05</v>
      </c>
      <c r="I1575" s="27">
        <f>'I Disease Parameters'!$E$9/'I Disease Parameters'!$E$14</f>
        <v>0</v>
      </c>
      <c r="J1575" s="82">
        <f t="shared" si="622"/>
        <v>2.9622548171950012</v>
      </c>
      <c r="K1575" s="60">
        <f t="shared" si="623"/>
        <v>0.96147505943347544</v>
      </c>
      <c r="L1575" s="30">
        <f t="shared" si="624"/>
        <v>0.98499999999999999</v>
      </c>
      <c r="M1575" s="27">
        <f>J1575/'I Disease Parameters'!$E$12</f>
        <v>0.14811274085975007</v>
      </c>
      <c r="N1575" s="27">
        <f>K1575/'I Disease Parameters'!$E$13</f>
        <v>4.8073752971673774E-2</v>
      </c>
      <c r="O1575" s="27">
        <f>L1575/'I Disease Parameters'!$E$13</f>
        <v>4.9250000000000002E-2</v>
      </c>
      <c r="P1575" s="27">
        <f>(1-L1575)/'I Disease Parameters'!$E$13</f>
        <v>7.5000000000000067E-4</v>
      </c>
      <c r="Q1575" s="19" t="str">
        <f t="shared" si="603"/>
        <v/>
      </c>
      <c r="R1575" s="17" t="str">
        <f t="shared" si="604"/>
        <v/>
      </c>
      <c r="S1575" s="17" t="str">
        <f t="shared" si="605"/>
        <v/>
      </c>
      <c r="T1575" s="17" t="str">
        <f t="shared" si="606"/>
        <v/>
      </c>
      <c r="U1575" s="17" t="str">
        <f t="shared" si="607"/>
        <v/>
      </c>
      <c r="V1575" s="17" t="str">
        <f t="shared" si="608"/>
        <v/>
      </c>
      <c r="W1575" s="17" t="str">
        <f t="shared" si="609"/>
        <v/>
      </c>
      <c r="X1575" s="18" t="str">
        <f t="shared" si="600"/>
        <v/>
      </c>
      <c r="Y1575" s="17" t="str">
        <f t="shared" si="610"/>
        <v/>
      </c>
      <c r="Z1575" s="17" t="str">
        <f t="shared" si="611"/>
        <v/>
      </c>
      <c r="AA1575" s="17" t="str">
        <f t="shared" si="612"/>
        <v/>
      </c>
      <c r="AB1575" s="17" t="str">
        <f t="shared" si="613"/>
        <v/>
      </c>
      <c r="AC1575" s="17" t="str">
        <f t="shared" si="614"/>
        <v/>
      </c>
      <c r="AD1575" s="18" t="str">
        <f t="shared" si="615"/>
        <v/>
      </c>
      <c r="AE1575" s="19" t="str">
        <f>IF($B1575&gt;$C$1,"",p_2*$Q1574*($S1574/$W1574)+p_3*$Q1574*($T1574/$W1574))</f>
        <v/>
      </c>
      <c r="AF1575" s="17" t="str">
        <f>IF($B1575&gt;$C$1,"",p_4*$R1574)</f>
        <v/>
      </c>
      <c r="AG1575" s="17" t="str">
        <f>IF($B1575&gt;$C$1,"",p_5*$R1574)</f>
        <v/>
      </c>
      <c r="AH1575" s="18" t="str">
        <f t="shared" si="616"/>
        <v/>
      </c>
      <c r="AI1575" s="72"/>
      <c r="AJ1575" s="73"/>
      <c r="AK1575" s="73"/>
      <c r="AL1575" s="72"/>
      <c r="AM1575" s="73"/>
      <c r="AN1575" s="73">
        <f t="shared" si="617"/>
        <v>518</v>
      </c>
      <c r="AO1575" s="19" t="str">
        <f t="shared" ca="1" si="618"/>
        <v>-</v>
      </c>
      <c r="AP1575" s="17" t="str">
        <f t="shared" ca="1" si="619"/>
        <v>-</v>
      </c>
      <c r="AQ1575" s="17" t="str">
        <f t="shared" ca="1" si="620"/>
        <v>-</v>
      </c>
      <c r="AR1575" s="66" t="str">
        <f t="shared" ca="1" si="621"/>
        <v>-</v>
      </c>
    </row>
    <row r="1576" spans="1:44" s="1" customFormat="1" ht="12" x14ac:dyDescent="0.35">
      <c r="A1576" s="84"/>
      <c r="B1576" s="40" t="str">
        <f t="shared" si="601"/>
        <v/>
      </c>
      <c r="C1576" s="41" t="str">
        <f t="shared" si="602"/>
        <v/>
      </c>
      <c r="D1576" s="28">
        <f>'I Disease Parameters'!$E$6/(1000*365)</f>
        <v>2.4383561643835616E-5</v>
      </c>
      <c r="E1576" s="28">
        <f>'I Disease Parameters'!$E$7/(1000*365)</f>
        <v>1.3698630136986302E-5</v>
      </c>
      <c r="F1576" s="27">
        <f>(1-'I Disease Parameters'!$E$8)/'I Disease Parameters'!$E$10</f>
        <v>0.16200000000000001</v>
      </c>
      <c r="G1576" s="27">
        <f>'I Disease Parameters'!$E$8/'I Disease Parameters'!$E$11</f>
        <v>3.7999999999999999E-2</v>
      </c>
      <c r="H1576" s="27">
        <f>1/'I Disease Parameters'!$E$12</f>
        <v>0.05</v>
      </c>
      <c r="I1576" s="27">
        <f>'I Disease Parameters'!$E$9/'I Disease Parameters'!$E$14</f>
        <v>0</v>
      </c>
      <c r="J1576" s="82">
        <f t="shared" si="622"/>
        <v>2.9622548171950012</v>
      </c>
      <c r="K1576" s="60">
        <f t="shared" si="623"/>
        <v>0.96147505943347544</v>
      </c>
      <c r="L1576" s="30">
        <f t="shared" si="624"/>
        <v>0.98499999999999999</v>
      </c>
      <c r="M1576" s="27">
        <f>J1576/'I Disease Parameters'!$E$12</f>
        <v>0.14811274085975007</v>
      </c>
      <c r="N1576" s="27">
        <f>K1576/'I Disease Parameters'!$E$13</f>
        <v>4.8073752971673774E-2</v>
      </c>
      <c r="O1576" s="27">
        <f>L1576/'I Disease Parameters'!$E$13</f>
        <v>4.9250000000000002E-2</v>
      </c>
      <c r="P1576" s="27">
        <f>(1-L1576)/'I Disease Parameters'!$E$13</f>
        <v>7.5000000000000067E-4</v>
      </c>
      <c r="Q1576" s="19" t="str">
        <f t="shared" si="603"/>
        <v/>
      </c>
      <c r="R1576" s="17" t="str">
        <f t="shared" si="604"/>
        <v/>
      </c>
      <c r="S1576" s="17" t="str">
        <f t="shared" si="605"/>
        <v/>
      </c>
      <c r="T1576" s="17" t="str">
        <f t="shared" si="606"/>
        <v/>
      </c>
      <c r="U1576" s="17" t="str">
        <f t="shared" si="607"/>
        <v/>
      </c>
      <c r="V1576" s="17" t="str">
        <f t="shared" si="608"/>
        <v/>
      </c>
      <c r="W1576" s="17" t="str">
        <f t="shared" si="609"/>
        <v/>
      </c>
      <c r="X1576" s="18" t="str">
        <f t="shared" si="600"/>
        <v/>
      </c>
      <c r="Y1576" s="17" t="str">
        <f t="shared" si="610"/>
        <v/>
      </c>
      <c r="Z1576" s="17" t="str">
        <f t="shared" si="611"/>
        <v/>
      </c>
      <c r="AA1576" s="17" t="str">
        <f t="shared" si="612"/>
        <v/>
      </c>
      <c r="AB1576" s="17" t="str">
        <f t="shared" si="613"/>
        <v/>
      </c>
      <c r="AC1576" s="17" t="str">
        <f t="shared" si="614"/>
        <v/>
      </c>
      <c r="AD1576" s="18" t="str">
        <f t="shared" si="615"/>
        <v/>
      </c>
      <c r="AE1576" s="19" t="str">
        <f>IF($B1576&gt;$C$1,"",p_2*$Q1575*($S1575/$W1575)+p_3*$Q1575*($T1575/$W1575))</f>
        <v/>
      </c>
      <c r="AF1576" s="17" t="str">
        <f>IF($B1576&gt;$C$1,"",p_4*$R1575)</f>
        <v/>
      </c>
      <c r="AG1576" s="17" t="str">
        <f>IF($B1576&gt;$C$1,"",p_5*$R1575)</f>
        <v/>
      </c>
      <c r="AH1576" s="18" t="str">
        <f t="shared" si="616"/>
        <v/>
      </c>
      <c r="AI1576" s="72"/>
      <c r="AJ1576" s="73"/>
      <c r="AK1576" s="73"/>
      <c r="AL1576" s="72"/>
      <c r="AM1576" s="73"/>
      <c r="AN1576" s="73">
        <f t="shared" si="617"/>
        <v>518</v>
      </c>
      <c r="AO1576" s="19" t="str">
        <f t="shared" ca="1" si="618"/>
        <v>-</v>
      </c>
      <c r="AP1576" s="17" t="str">
        <f t="shared" ca="1" si="619"/>
        <v>-</v>
      </c>
      <c r="AQ1576" s="17" t="str">
        <f t="shared" ca="1" si="620"/>
        <v>-</v>
      </c>
      <c r="AR1576" s="66" t="str">
        <f t="shared" ca="1" si="621"/>
        <v>-</v>
      </c>
    </row>
    <row r="1577" spans="1:44" s="1" customFormat="1" ht="12" x14ac:dyDescent="0.35">
      <c r="A1577" s="84"/>
      <c r="B1577" s="40" t="str">
        <f t="shared" si="601"/>
        <v/>
      </c>
      <c r="C1577" s="41" t="str">
        <f t="shared" si="602"/>
        <v/>
      </c>
      <c r="D1577" s="28">
        <f>'I Disease Parameters'!$E$6/(1000*365)</f>
        <v>2.4383561643835616E-5</v>
      </c>
      <c r="E1577" s="28">
        <f>'I Disease Parameters'!$E$7/(1000*365)</f>
        <v>1.3698630136986302E-5</v>
      </c>
      <c r="F1577" s="27">
        <f>(1-'I Disease Parameters'!$E$8)/'I Disease Parameters'!$E$10</f>
        <v>0.16200000000000001</v>
      </c>
      <c r="G1577" s="27">
        <f>'I Disease Parameters'!$E$8/'I Disease Parameters'!$E$11</f>
        <v>3.7999999999999999E-2</v>
      </c>
      <c r="H1577" s="27">
        <f>1/'I Disease Parameters'!$E$12</f>
        <v>0.05</v>
      </c>
      <c r="I1577" s="27">
        <f>'I Disease Parameters'!$E$9/'I Disease Parameters'!$E$14</f>
        <v>0</v>
      </c>
      <c r="J1577" s="82">
        <f t="shared" si="622"/>
        <v>2.9622548171950012</v>
      </c>
      <c r="K1577" s="60">
        <f t="shared" si="623"/>
        <v>0.96147505943347544</v>
      </c>
      <c r="L1577" s="30">
        <f t="shared" si="624"/>
        <v>0.98499999999999999</v>
      </c>
      <c r="M1577" s="27">
        <f>J1577/'I Disease Parameters'!$E$12</f>
        <v>0.14811274085975007</v>
      </c>
      <c r="N1577" s="27">
        <f>K1577/'I Disease Parameters'!$E$13</f>
        <v>4.8073752971673774E-2</v>
      </c>
      <c r="O1577" s="27">
        <f>L1577/'I Disease Parameters'!$E$13</f>
        <v>4.9250000000000002E-2</v>
      </c>
      <c r="P1577" s="27">
        <f>(1-L1577)/'I Disease Parameters'!$E$13</f>
        <v>7.5000000000000067E-4</v>
      </c>
      <c r="Q1577" s="19" t="str">
        <f t="shared" si="603"/>
        <v/>
      </c>
      <c r="R1577" s="17" t="str">
        <f t="shared" si="604"/>
        <v/>
      </c>
      <c r="S1577" s="17" t="str">
        <f t="shared" si="605"/>
        <v/>
      </c>
      <c r="T1577" s="17" t="str">
        <f t="shared" si="606"/>
        <v/>
      </c>
      <c r="U1577" s="17" t="str">
        <f t="shared" si="607"/>
        <v/>
      </c>
      <c r="V1577" s="17" t="str">
        <f t="shared" si="608"/>
        <v/>
      </c>
      <c r="W1577" s="17" t="str">
        <f t="shared" si="609"/>
        <v/>
      </c>
      <c r="X1577" s="18" t="str">
        <f t="shared" si="600"/>
        <v/>
      </c>
      <c r="Y1577" s="17" t="str">
        <f t="shared" si="610"/>
        <v/>
      </c>
      <c r="Z1577" s="17" t="str">
        <f t="shared" si="611"/>
        <v/>
      </c>
      <c r="AA1577" s="17" t="str">
        <f t="shared" si="612"/>
        <v/>
      </c>
      <c r="AB1577" s="17" t="str">
        <f t="shared" si="613"/>
        <v/>
      </c>
      <c r="AC1577" s="17" t="str">
        <f t="shared" si="614"/>
        <v/>
      </c>
      <c r="AD1577" s="18" t="str">
        <f t="shared" si="615"/>
        <v/>
      </c>
      <c r="AE1577" s="19" t="str">
        <f>IF($B1577&gt;$C$1,"",p_2*$Q1576*($S1576/$W1576)+p_3*$Q1576*($T1576/$W1576))</f>
        <v/>
      </c>
      <c r="AF1577" s="17" t="str">
        <f>IF($B1577&gt;$C$1,"",p_4*$R1576)</f>
        <v/>
      </c>
      <c r="AG1577" s="17" t="str">
        <f>IF($B1577&gt;$C$1,"",p_5*$R1576)</f>
        <v/>
      </c>
      <c r="AH1577" s="18" t="str">
        <f t="shared" si="616"/>
        <v/>
      </c>
      <c r="AI1577" s="72"/>
      <c r="AJ1577" s="73"/>
      <c r="AK1577" s="73"/>
      <c r="AL1577" s="72"/>
      <c r="AM1577" s="73"/>
      <c r="AN1577" s="73">
        <f t="shared" si="617"/>
        <v>518</v>
      </c>
      <c r="AO1577" s="19" t="str">
        <f t="shared" ca="1" si="618"/>
        <v>-</v>
      </c>
      <c r="AP1577" s="17" t="str">
        <f t="shared" ca="1" si="619"/>
        <v>-</v>
      </c>
      <c r="AQ1577" s="17" t="str">
        <f t="shared" ca="1" si="620"/>
        <v>-</v>
      </c>
      <c r="AR1577" s="66" t="str">
        <f t="shared" ca="1" si="621"/>
        <v>-</v>
      </c>
    </row>
    <row r="1578" spans="1:44" s="1" customFormat="1" ht="12" x14ac:dyDescent="0.35">
      <c r="A1578" s="84"/>
      <c r="B1578" s="40" t="str">
        <f t="shared" si="601"/>
        <v/>
      </c>
      <c r="C1578" s="41" t="str">
        <f t="shared" si="602"/>
        <v/>
      </c>
      <c r="D1578" s="28">
        <f>'I Disease Parameters'!$E$6/(1000*365)</f>
        <v>2.4383561643835616E-5</v>
      </c>
      <c r="E1578" s="28">
        <f>'I Disease Parameters'!$E$7/(1000*365)</f>
        <v>1.3698630136986302E-5</v>
      </c>
      <c r="F1578" s="27">
        <f>(1-'I Disease Parameters'!$E$8)/'I Disease Parameters'!$E$10</f>
        <v>0.16200000000000001</v>
      </c>
      <c r="G1578" s="27">
        <f>'I Disease Parameters'!$E$8/'I Disease Parameters'!$E$11</f>
        <v>3.7999999999999999E-2</v>
      </c>
      <c r="H1578" s="27">
        <f>1/'I Disease Parameters'!$E$12</f>
        <v>0.05</v>
      </c>
      <c r="I1578" s="27">
        <f>'I Disease Parameters'!$E$9/'I Disease Parameters'!$E$14</f>
        <v>0</v>
      </c>
      <c r="J1578" s="82">
        <f t="shared" si="622"/>
        <v>2.9622548171950012</v>
      </c>
      <c r="K1578" s="60">
        <f t="shared" si="623"/>
        <v>0.96147505943347544</v>
      </c>
      <c r="L1578" s="30">
        <f t="shared" si="624"/>
        <v>0.98499999999999999</v>
      </c>
      <c r="M1578" s="27">
        <f>J1578/'I Disease Parameters'!$E$12</f>
        <v>0.14811274085975007</v>
      </c>
      <c r="N1578" s="27">
        <f>K1578/'I Disease Parameters'!$E$13</f>
        <v>4.8073752971673774E-2</v>
      </c>
      <c r="O1578" s="27">
        <f>L1578/'I Disease Parameters'!$E$13</f>
        <v>4.9250000000000002E-2</v>
      </c>
      <c r="P1578" s="27">
        <f>(1-L1578)/'I Disease Parameters'!$E$13</f>
        <v>7.5000000000000067E-4</v>
      </c>
      <c r="Q1578" s="19" t="str">
        <f t="shared" si="603"/>
        <v/>
      </c>
      <c r="R1578" s="17" t="str">
        <f t="shared" si="604"/>
        <v/>
      </c>
      <c r="S1578" s="17" t="str">
        <f t="shared" si="605"/>
        <v/>
      </c>
      <c r="T1578" s="17" t="str">
        <f t="shared" si="606"/>
        <v/>
      </c>
      <c r="U1578" s="17" t="str">
        <f t="shared" si="607"/>
        <v/>
      </c>
      <c r="V1578" s="17" t="str">
        <f t="shared" si="608"/>
        <v/>
      </c>
      <c r="W1578" s="17" t="str">
        <f t="shared" si="609"/>
        <v/>
      </c>
      <c r="X1578" s="18" t="str">
        <f t="shared" si="600"/>
        <v/>
      </c>
      <c r="Y1578" s="17" t="str">
        <f t="shared" si="610"/>
        <v/>
      </c>
      <c r="Z1578" s="17" t="str">
        <f t="shared" si="611"/>
        <v/>
      </c>
      <c r="AA1578" s="17" t="str">
        <f t="shared" si="612"/>
        <v/>
      </c>
      <c r="AB1578" s="17" t="str">
        <f t="shared" si="613"/>
        <v/>
      </c>
      <c r="AC1578" s="17" t="str">
        <f t="shared" si="614"/>
        <v/>
      </c>
      <c r="AD1578" s="18" t="str">
        <f t="shared" si="615"/>
        <v/>
      </c>
      <c r="AE1578" s="19" t="str">
        <f>IF($B1578&gt;$C$1,"",p_2*$Q1577*($S1577/$W1577)+p_3*$Q1577*($T1577/$W1577))</f>
        <v/>
      </c>
      <c r="AF1578" s="17" t="str">
        <f>IF($B1578&gt;$C$1,"",p_4*$R1577)</f>
        <v/>
      </c>
      <c r="AG1578" s="17" t="str">
        <f>IF($B1578&gt;$C$1,"",p_5*$R1577)</f>
        <v/>
      </c>
      <c r="AH1578" s="18" t="str">
        <f t="shared" si="616"/>
        <v/>
      </c>
      <c r="AI1578" s="72"/>
      <c r="AJ1578" s="73"/>
      <c r="AK1578" s="73"/>
      <c r="AL1578" s="72"/>
      <c r="AM1578" s="73"/>
      <c r="AN1578" s="73">
        <f t="shared" si="617"/>
        <v>518</v>
      </c>
      <c r="AO1578" s="19" t="str">
        <f t="shared" ca="1" si="618"/>
        <v>-</v>
      </c>
      <c r="AP1578" s="17" t="str">
        <f t="shared" ca="1" si="619"/>
        <v>-</v>
      </c>
      <c r="AQ1578" s="17" t="str">
        <f t="shared" ca="1" si="620"/>
        <v>-</v>
      </c>
      <c r="AR1578" s="66" t="str">
        <f t="shared" ca="1" si="621"/>
        <v>-</v>
      </c>
    </row>
    <row r="1579" spans="1:44" s="1" customFormat="1" ht="12" x14ac:dyDescent="0.35">
      <c r="A1579" s="84"/>
      <c r="B1579" s="40" t="str">
        <f t="shared" si="601"/>
        <v/>
      </c>
      <c r="C1579" s="41" t="str">
        <f t="shared" si="602"/>
        <v/>
      </c>
      <c r="D1579" s="28">
        <f>'I Disease Parameters'!$E$6/(1000*365)</f>
        <v>2.4383561643835616E-5</v>
      </c>
      <c r="E1579" s="28">
        <f>'I Disease Parameters'!$E$7/(1000*365)</f>
        <v>1.3698630136986302E-5</v>
      </c>
      <c r="F1579" s="27">
        <f>(1-'I Disease Parameters'!$E$8)/'I Disease Parameters'!$E$10</f>
        <v>0.16200000000000001</v>
      </c>
      <c r="G1579" s="27">
        <f>'I Disease Parameters'!$E$8/'I Disease Parameters'!$E$11</f>
        <v>3.7999999999999999E-2</v>
      </c>
      <c r="H1579" s="27">
        <f>1/'I Disease Parameters'!$E$12</f>
        <v>0.05</v>
      </c>
      <c r="I1579" s="27">
        <f>'I Disease Parameters'!$E$9/'I Disease Parameters'!$E$14</f>
        <v>0</v>
      </c>
      <c r="J1579" s="82">
        <f t="shared" si="622"/>
        <v>2.9622548171950012</v>
      </c>
      <c r="K1579" s="60">
        <f t="shared" si="623"/>
        <v>0.96147505943347544</v>
      </c>
      <c r="L1579" s="30">
        <f t="shared" si="624"/>
        <v>0.98499999999999999</v>
      </c>
      <c r="M1579" s="27">
        <f>J1579/'I Disease Parameters'!$E$12</f>
        <v>0.14811274085975007</v>
      </c>
      <c r="N1579" s="27">
        <f>K1579/'I Disease Parameters'!$E$13</f>
        <v>4.8073752971673774E-2</v>
      </c>
      <c r="O1579" s="27">
        <f>L1579/'I Disease Parameters'!$E$13</f>
        <v>4.9250000000000002E-2</v>
      </c>
      <c r="P1579" s="27">
        <f>(1-L1579)/'I Disease Parameters'!$E$13</f>
        <v>7.5000000000000067E-4</v>
      </c>
      <c r="Q1579" s="19" t="str">
        <f t="shared" si="603"/>
        <v/>
      </c>
      <c r="R1579" s="17" t="str">
        <f t="shared" si="604"/>
        <v/>
      </c>
      <c r="S1579" s="17" t="str">
        <f t="shared" si="605"/>
        <v/>
      </c>
      <c r="T1579" s="17" t="str">
        <f t="shared" si="606"/>
        <v/>
      </c>
      <c r="U1579" s="17" t="str">
        <f t="shared" si="607"/>
        <v/>
      </c>
      <c r="V1579" s="17" t="str">
        <f t="shared" si="608"/>
        <v/>
      </c>
      <c r="W1579" s="17" t="str">
        <f t="shared" si="609"/>
        <v/>
      </c>
      <c r="X1579" s="18" t="str">
        <f t="shared" si="600"/>
        <v/>
      </c>
      <c r="Y1579" s="17" t="str">
        <f t="shared" si="610"/>
        <v/>
      </c>
      <c r="Z1579" s="17" t="str">
        <f t="shared" si="611"/>
        <v/>
      </c>
      <c r="AA1579" s="17" t="str">
        <f t="shared" si="612"/>
        <v/>
      </c>
      <c r="AB1579" s="17" t="str">
        <f t="shared" si="613"/>
        <v/>
      </c>
      <c r="AC1579" s="17" t="str">
        <f t="shared" si="614"/>
        <v/>
      </c>
      <c r="AD1579" s="18" t="str">
        <f t="shared" si="615"/>
        <v/>
      </c>
      <c r="AE1579" s="19" t="str">
        <f>IF($B1579&gt;$C$1,"",p_2*$Q1578*($S1578/$W1578)+p_3*$Q1578*($T1578/$W1578))</f>
        <v/>
      </c>
      <c r="AF1579" s="17" t="str">
        <f>IF($B1579&gt;$C$1,"",p_4*$R1578)</f>
        <v/>
      </c>
      <c r="AG1579" s="17" t="str">
        <f>IF($B1579&gt;$C$1,"",p_5*$R1578)</f>
        <v/>
      </c>
      <c r="AH1579" s="18" t="str">
        <f t="shared" si="616"/>
        <v/>
      </c>
      <c r="AI1579" s="72"/>
      <c r="AJ1579" s="73"/>
      <c r="AK1579" s="73"/>
      <c r="AL1579" s="72"/>
      <c r="AM1579" s="73"/>
      <c r="AN1579" s="73">
        <f t="shared" si="617"/>
        <v>518</v>
      </c>
      <c r="AO1579" s="19" t="str">
        <f t="shared" ca="1" si="618"/>
        <v>-</v>
      </c>
      <c r="AP1579" s="17" t="str">
        <f t="shared" ca="1" si="619"/>
        <v>-</v>
      </c>
      <c r="AQ1579" s="17" t="str">
        <f t="shared" ca="1" si="620"/>
        <v>-</v>
      </c>
      <c r="AR1579" s="66" t="str">
        <f t="shared" ca="1" si="621"/>
        <v>-</v>
      </c>
    </row>
    <row r="1580" spans="1:44" s="1" customFormat="1" ht="12" x14ac:dyDescent="0.35">
      <c r="A1580" s="84"/>
      <c r="B1580" s="40" t="str">
        <f t="shared" si="601"/>
        <v/>
      </c>
      <c r="C1580" s="41" t="str">
        <f t="shared" si="602"/>
        <v/>
      </c>
      <c r="D1580" s="28">
        <f>'I Disease Parameters'!$E$6/(1000*365)</f>
        <v>2.4383561643835616E-5</v>
      </c>
      <c r="E1580" s="28">
        <f>'I Disease Parameters'!$E$7/(1000*365)</f>
        <v>1.3698630136986302E-5</v>
      </c>
      <c r="F1580" s="27">
        <f>(1-'I Disease Parameters'!$E$8)/'I Disease Parameters'!$E$10</f>
        <v>0.16200000000000001</v>
      </c>
      <c r="G1580" s="27">
        <f>'I Disease Parameters'!$E$8/'I Disease Parameters'!$E$11</f>
        <v>3.7999999999999999E-2</v>
      </c>
      <c r="H1580" s="27">
        <f>1/'I Disease Parameters'!$E$12</f>
        <v>0.05</v>
      </c>
      <c r="I1580" s="27">
        <f>'I Disease Parameters'!$E$9/'I Disease Parameters'!$E$14</f>
        <v>0</v>
      </c>
      <c r="J1580" s="82">
        <f t="shared" si="622"/>
        <v>2.9622548171950012</v>
      </c>
      <c r="K1580" s="60">
        <f t="shared" si="623"/>
        <v>0.96147505943347544</v>
      </c>
      <c r="L1580" s="30">
        <f t="shared" si="624"/>
        <v>0.98499999999999999</v>
      </c>
      <c r="M1580" s="27">
        <f>J1580/'I Disease Parameters'!$E$12</f>
        <v>0.14811274085975007</v>
      </c>
      <c r="N1580" s="27">
        <f>K1580/'I Disease Parameters'!$E$13</f>
        <v>4.8073752971673774E-2</v>
      </c>
      <c r="O1580" s="27">
        <f>L1580/'I Disease Parameters'!$E$13</f>
        <v>4.9250000000000002E-2</v>
      </c>
      <c r="P1580" s="27">
        <f>(1-L1580)/'I Disease Parameters'!$E$13</f>
        <v>7.5000000000000067E-4</v>
      </c>
      <c r="Q1580" s="19" t="str">
        <f t="shared" si="603"/>
        <v/>
      </c>
      <c r="R1580" s="17" t="str">
        <f t="shared" si="604"/>
        <v/>
      </c>
      <c r="S1580" s="17" t="str">
        <f t="shared" si="605"/>
        <v/>
      </c>
      <c r="T1580" s="17" t="str">
        <f t="shared" si="606"/>
        <v/>
      </c>
      <c r="U1580" s="17" t="str">
        <f t="shared" si="607"/>
        <v/>
      </c>
      <c r="V1580" s="17" t="str">
        <f t="shared" si="608"/>
        <v/>
      </c>
      <c r="W1580" s="17" t="str">
        <f t="shared" si="609"/>
        <v/>
      </c>
      <c r="X1580" s="18" t="str">
        <f t="shared" si="600"/>
        <v/>
      </c>
      <c r="Y1580" s="17" t="str">
        <f t="shared" si="610"/>
        <v/>
      </c>
      <c r="Z1580" s="17" t="str">
        <f t="shared" si="611"/>
        <v/>
      </c>
      <c r="AA1580" s="17" t="str">
        <f t="shared" si="612"/>
        <v/>
      </c>
      <c r="AB1580" s="17" t="str">
        <f t="shared" si="613"/>
        <v/>
      </c>
      <c r="AC1580" s="17" t="str">
        <f t="shared" si="614"/>
        <v/>
      </c>
      <c r="AD1580" s="18" t="str">
        <f t="shared" si="615"/>
        <v/>
      </c>
      <c r="AE1580" s="19" t="str">
        <f>IF($B1580&gt;$C$1,"",p_2*$Q1579*($S1579/$W1579)+p_3*$Q1579*($T1579/$W1579))</f>
        <v/>
      </c>
      <c r="AF1580" s="17" t="str">
        <f>IF($B1580&gt;$C$1,"",p_4*$R1579)</f>
        <v/>
      </c>
      <c r="AG1580" s="17" t="str">
        <f>IF($B1580&gt;$C$1,"",p_5*$R1579)</f>
        <v/>
      </c>
      <c r="AH1580" s="18" t="str">
        <f t="shared" si="616"/>
        <v/>
      </c>
      <c r="AI1580" s="72"/>
      <c r="AJ1580" s="73"/>
      <c r="AK1580" s="73"/>
      <c r="AL1580" s="72"/>
      <c r="AM1580" s="73"/>
      <c r="AN1580" s="73">
        <f t="shared" si="617"/>
        <v>518</v>
      </c>
      <c r="AO1580" s="19" t="str">
        <f t="shared" ca="1" si="618"/>
        <v>-</v>
      </c>
      <c r="AP1580" s="17" t="str">
        <f t="shared" ca="1" si="619"/>
        <v>-</v>
      </c>
      <c r="AQ1580" s="17" t="str">
        <f t="shared" ca="1" si="620"/>
        <v>-</v>
      </c>
      <c r="AR1580" s="66" t="str">
        <f t="shared" ca="1" si="621"/>
        <v>-</v>
      </c>
    </row>
    <row r="1581" spans="1:44" s="1" customFormat="1" ht="12" x14ac:dyDescent="0.35">
      <c r="A1581" s="84"/>
      <c r="B1581" s="40" t="str">
        <f t="shared" si="601"/>
        <v/>
      </c>
      <c r="C1581" s="41" t="str">
        <f t="shared" si="602"/>
        <v/>
      </c>
      <c r="D1581" s="28">
        <f>'I Disease Parameters'!$E$6/(1000*365)</f>
        <v>2.4383561643835616E-5</v>
      </c>
      <c r="E1581" s="28">
        <f>'I Disease Parameters'!$E$7/(1000*365)</f>
        <v>1.3698630136986302E-5</v>
      </c>
      <c r="F1581" s="27">
        <f>(1-'I Disease Parameters'!$E$8)/'I Disease Parameters'!$E$10</f>
        <v>0.16200000000000001</v>
      </c>
      <c r="G1581" s="27">
        <f>'I Disease Parameters'!$E$8/'I Disease Parameters'!$E$11</f>
        <v>3.7999999999999999E-2</v>
      </c>
      <c r="H1581" s="27">
        <f>1/'I Disease Parameters'!$E$12</f>
        <v>0.05</v>
      </c>
      <c r="I1581" s="27">
        <f>'I Disease Parameters'!$E$9/'I Disease Parameters'!$E$14</f>
        <v>0</v>
      </c>
      <c r="J1581" s="82">
        <f t="shared" si="622"/>
        <v>2.9622548171950012</v>
      </c>
      <c r="K1581" s="60">
        <f t="shared" si="623"/>
        <v>0.96147505943347544</v>
      </c>
      <c r="L1581" s="30">
        <f t="shared" si="624"/>
        <v>0.98499999999999999</v>
      </c>
      <c r="M1581" s="27">
        <f>J1581/'I Disease Parameters'!$E$12</f>
        <v>0.14811274085975007</v>
      </c>
      <c r="N1581" s="27">
        <f>K1581/'I Disease Parameters'!$E$13</f>
        <v>4.8073752971673774E-2</v>
      </c>
      <c r="O1581" s="27">
        <f>L1581/'I Disease Parameters'!$E$13</f>
        <v>4.9250000000000002E-2</v>
      </c>
      <c r="P1581" s="27">
        <f>(1-L1581)/'I Disease Parameters'!$E$13</f>
        <v>7.5000000000000067E-4</v>
      </c>
      <c r="Q1581" s="19" t="str">
        <f t="shared" si="603"/>
        <v/>
      </c>
      <c r="R1581" s="17" t="str">
        <f t="shared" si="604"/>
        <v/>
      </c>
      <c r="S1581" s="17" t="str">
        <f t="shared" si="605"/>
        <v/>
      </c>
      <c r="T1581" s="17" t="str">
        <f t="shared" si="606"/>
        <v/>
      </c>
      <c r="U1581" s="17" t="str">
        <f t="shared" si="607"/>
        <v/>
      </c>
      <c r="V1581" s="17" t="str">
        <f t="shared" si="608"/>
        <v/>
      </c>
      <c r="W1581" s="17" t="str">
        <f t="shared" si="609"/>
        <v/>
      </c>
      <c r="X1581" s="18" t="str">
        <f t="shared" si="600"/>
        <v/>
      </c>
      <c r="Y1581" s="17" t="str">
        <f t="shared" si="610"/>
        <v/>
      </c>
      <c r="Z1581" s="17" t="str">
        <f t="shared" si="611"/>
        <v/>
      </c>
      <c r="AA1581" s="17" t="str">
        <f t="shared" si="612"/>
        <v/>
      </c>
      <c r="AB1581" s="17" t="str">
        <f t="shared" si="613"/>
        <v/>
      </c>
      <c r="AC1581" s="17" t="str">
        <f t="shared" si="614"/>
        <v/>
      </c>
      <c r="AD1581" s="18" t="str">
        <f t="shared" si="615"/>
        <v/>
      </c>
      <c r="AE1581" s="19" t="str">
        <f>IF($B1581&gt;$C$1,"",p_2*$Q1580*($S1580/$W1580)+p_3*$Q1580*($T1580/$W1580))</f>
        <v/>
      </c>
      <c r="AF1581" s="17" t="str">
        <f>IF($B1581&gt;$C$1,"",p_4*$R1580)</f>
        <v/>
      </c>
      <c r="AG1581" s="17" t="str">
        <f>IF($B1581&gt;$C$1,"",p_5*$R1580)</f>
        <v/>
      </c>
      <c r="AH1581" s="18" t="str">
        <f t="shared" si="616"/>
        <v/>
      </c>
      <c r="AI1581" s="72"/>
      <c r="AJ1581" s="73"/>
      <c r="AK1581" s="73"/>
      <c r="AL1581" s="72"/>
      <c r="AM1581" s="73"/>
      <c r="AN1581" s="73">
        <f t="shared" si="617"/>
        <v>518</v>
      </c>
      <c r="AO1581" s="19" t="str">
        <f t="shared" ca="1" si="618"/>
        <v>-</v>
      </c>
      <c r="AP1581" s="17" t="str">
        <f t="shared" ca="1" si="619"/>
        <v>-</v>
      </c>
      <c r="AQ1581" s="17" t="str">
        <f t="shared" ca="1" si="620"/>
        <v>-</v>
      </c>
      <c r="AR1581" s="66" t="str">
        <f t="shared" ca="1" si="621"/>
        <v>-</v>
      </c>
    </row>
    <row r="1582" spans="1:44" s="1" customFormat="1" ht="12" x14ac:dyDescent="0.35">
      <c r="A1582" s="84"/>
      <c r="B1582" s="40" t="str">
        <f t="shared" si="601"/>
        <v/>
      </c>
      <c r="C1582" s="41" t="str">
        <f t="shared" si="602"/>
        <v/>
      </c>
      <c r="D1582" s="28">
        <f>'I Disease Parameters'!$E$6/(1000*365)</f>
        <v>2.4383561643835616E-5</v>
      </c>
      <c r="E1582" s="28">
        <f>'I Disease Parameters'!$E$7/(1000*365)</f>
        <v>1.3698630136986302E-5</v>
      </c>
      <c r="F1582" s="27">
        <f>(1-'I Disease Parameters'!$E$8)/'I Disease Parameters'!$E$10</f>
        <v>0.16200000000000001</v>
      </c>
      <c r="G1582" s="27">
        <f>'I Disease Parameters'!$E$8/'I Disease Parameters'!$E$11</f>
        <v>3.7999999999999999E-2</v>
      </c>
      <c r="H1582" s="27">
        <f>1/'I Disease Parameters'!$E$12</f>
        <v>0.05</v>
      </c>
      <c r="I1582" s="27">
        <f>'I Disease Parameters'!$E$9/'I Disease Parameters'!$E$14</f>
        <v>0</v>
      </c>
      <c r="J1582" s="82">
        <f t="shared" si="622"/>
        <v>2.9622548171950012</v>
      </c>
      <c r="K1582" s="60">
        <f t="shared" si="623"/>
        <v>0.96147505943347544</v>
      </c>
      <c r="L1582" s="30">
        <f t="shared" si="624"/>
        <v>0.98499999999999999</v>
      </c>
      <c r="M1582" s="27">
        <f>J1582/'I Disease Parameters'!$E$12</f>
        <v>0.14811274085975007</v>
      </c>
      <c r="N1582" s="27">
        <f>K1582/'I Disease Parameters'!$E$13</f>
        <v>4.8073752971673774E-2</v>
      </c>
      <c r="O1582" s="27">
        <f>L1582/'I Disease Parameters'!$E$13</f>
        <v>4.9250000000000002E-2</v>
      </c>
      <c r="P1582" s="27">
        <f>(1-L1582)/'I Disease Parameters'!$E$13</f>
        <v>7.5000000000000067E-4</v>
      </c>
      <c r="Q1582" s="19" t="str">
        <f t="shared" si="603"/>
        <v/>
      </c>
      <c r="R1582" s="17" t="str">
        <f t="shared" si="604"/>
        <v/>
      </c>
      <c r="S1582" s="17" t="str">
        <f t="shared" si="605"/>
        <v/>
      </c>
      <c r="T1582" s="17" t="str">
        <f t="shared" si="606"/>
        <v/>
      </c>
      <c r="U1582" s="17" t="str">
        <f t="shared" si="607"/>
        <v/>
      </c>
      <c r="V1582" s="17" t="str">
        <f t="shared" si="608"/>
        <v/>
      </c>
      <c r="W1582" s="17" t="str">
        <f t="shared" si="609"/>
        <v/>
      </c>
      <c r="X1582" s="18" t="str">
        <f t="shared" si="600"/>
        <v/>
      </c>
      <c r="Y1582" s="17" t="str">
        <f t="shared" si="610"/>
        <v/>
      </c>
      <c r="Z1582" s="17" t="str">
        <f t="shared" si="611"/>
        <v/>
      </c>
      <c r="AA1582" s="17" t="str">
        <f t="shared" si="612"/>
        <v/>
      </c>
      <c r="AB1582" s="17" t="str">
        <f t="shared" si="613"/>
        <v/>
      </c>
      <c r="AC1582" s="17" t="str">
        <f t="shared" si="614"/>
        <v/>
      </c>
      <c r="AD1582" s="18" t="str">
        <f t="shared" si="615"/>
        <v/>
      </c>
      <c r="AE1582" s="19" t="str">
        <f>IF($B1582&gt;$C$1,"",p_2*$Q1581*($S1581/$W1581)+p_3*$Q1581*($T1581/$W1581))</f>
        <v/>
      </c>
      <c r="AF1582" s="17" t="str">
        <f>IF($B1582&gt;$C$1,"",p_4*$R1581)</f>
        <v/>
      </c>
      <c r="AG1582" s="17" t="str">
        <f>IF($B1582&gt;$C$1,"",p_5*$R1581)</f>
        <v/>
      </c>
      <c r="AH1582" s="18" t="str">
        <f t="shared" si="616"/>
        <v/>
      </c>
      <c r="AI1582" s="72"/>
      <c r="AJ1582" s="73"/>
      <c r="AK1582" s="73"/>
      <c r="AL1582" s="72"/>
      <c r="AM1582" s="73"/>
      <c r="AN1582" s="73">
        <f t="shared" si="617"/>
        <v>518</v>
      </c>
      <c r="AO1582" s="19" t="str">
        <f t="shared" ca="1" si="618"/>
        <v>-</v>
      </c>
      <c r="AP1582" s="17" t="str">
        <f t="shared" ca="1" si="619"/>
        <v>-</v>
      </c>
      <c r="AQ1582" s="17" t="str">
        <f t="shared" ca="1" si="620"/>
        <v>-</v>
      </c>
      <c r="AR1582" s="66" t="str">
        <f t="shared" ca="1" si="621"/>
        <v>-</v>
      </c>
    </row>
    <row r="1583" spans="1:44" s="1" customFormat="1" ht="12" x14ac:dyDescent="0.35">
      <c r="A1583" s="84"/>
      <c r="B1583" s="40" t="str">
        <f t="shared" si="601"/>
        <v/>
      </c>
      <c r="C1583" s="41" t="str">
        <f t="shared" si="602"/>
        <v/>
      </c>
      <c r="D1583" s="28">
        <f>'I Disease Parameters'!$E$6/(1000*365)</f>
        <v>2.4383561643835616E-5</v>
      </c>
      <c r="E1583" s="28">
        <f>'I Disease Parameters'!$E$7/(1000*365)</f>
        <v>1.3698630136986302E-5</v>
      </c>
      <c r="F1583" s="27">
        <f>(1-'I Disease Parameters'!$E$8)/'I Disease Parameters'!$E$10</f>
        <v>0.16200000000000001</v>
      </c>
      <c r="G1583" s="27">
        <f>'I Disease Parameters'!$E$8/'I Disease Parameters'!$E$11</f>
        <v>3.7999999999999999E-2</v>
      </c>
      <c r="H1583" s="27">
        <f>1/'I Disease Parameters'!$E$12</f>
        <v>0.05</v>
      </c>
      <c r="I1583" s="27">
        <f>'I Disease Parameters'!$E$9/'I Disease Parameters'!$E$14</f>
        <v>0</v>
      </c>
      <c r="J1583" s="82">
        <f t="shared" si="622"/>
        <v>2.9622548171950012</v>
      </c>
      <c r="K1583" s="60">
        <f t="shared" si="623"/>
        <v>0.96147505943347544</v>
      </c>
      <c r="L1583" s="30">
        <f t="shared" si="624"/>
        <v>0.98499999999999999</v>
      </c>
      <c r="M1583" s="27">
        <f>J1583/'I Disease Parameters'!$E$12</f>
        <v>0.14811274085975007</v>
      </c>
      <c r="N1583" s="27">
        <f>K1583/'I Disease Parameters'!$E$13</f>
        <v>4.8073752971673774E-2</v>
      </c>
      <c r="O1583" s="27">
        <f>L1583/'I Disease Parameters'!$E$13</f>
        <v>4.9250000000000002E-2</v>
      </c>
      <c r="P1583" s="27">
        <f>(1-L1583)/'I Disease Parameters'!$E$13</f>
        <v>7.5000000000000067E-4</v>
      </c>
      <c r="Q1583" s="19" t="str">
        <f t="shared" si="603"/>
        <v/>
      </c>
      <c r="R1583" s="17" t="str">
        <f t="shared" si="604"/>
        <v/>
      </c>
      <c r="S1583" s="17" t="str">
        <f t="shared" si="605"/>
        <v/>
      </c>
      <c r="T1583" s="17" t="str">
        <f t="shared" si="606"/>
        <v/>
      </c>
      <c r="U1583" s="17" t="str">
        <f t="shared" si="607"/>
        <v/>
      </c>
      <c r="V1583" s="17" t="str">
        <f t="shared" si="608"/>
        <v/>
      </c>
      <c r="W1583" s="17" t="str">
        <f t="shared" si="609"/>
        <v/>
      </c>
      <c r="X1583" s="18" t="str">
        <f t="shared" si="600"/>
        <v/>
      </c>
      <c r="Y1583" s="17" t="str">
        <f t="shared" si="610"/>
        <v/>
      </c>
      <c r="Z1583" s="17" t="str">
        <f t="shared" si="611"/>
        <v/>
      </c>
      <c r="AA1583" s="17" t="str">
        <f t="shared" si="612"/>
        <v/>
      </c>
      <c r="AB1583" s="17" t="str">
        <f t="shared" si="613"/>
        <v/>
      </c>
      <c r="AC1583" s="17" t="str">
        <f t="shared" si="614"/>
        <v/>
      </c>
      <c r="AD1583" s="18" t="str">
        <f t="shared" si="615"/>
        <v/>
      </c>
      <c r="AE1583" s="19" t="str">
        <f>IF($B1583&gt;$C$1,"",p_2*$Q1582*($S1582/$W1582)+p_3*$Q1582*($T1582/$W1582))</f>
        <v/>
      </c>
      <c r="AF1583" s="17" t="str">
        <f>IF($B1583&gt;$C$1,"",p_4*$R1582)</f>
        <v/>
      </c>
      <c r="AG1583" s="17" t="str">
        <f>IF($B1583&gt;$C$1,"",p_5*$R1582)</f>
        <v/>
      </c>
      <c r="AH1583" s="18" t="str">
        <f t="shared" si="616"/>
        <v/>
      </c>
      <c r="AI1583" s="72"/>
      <c r="AJ1583" s="73"/>
      <c r="AK1583" s="73"/>
      <c r="AL1583" s="72"/>
      <c r="AM1583" s="73"/>
      <c r="AN1583" s="73">
        <f t="shared" si="617"/>
        <v>518</v>
      </c>
      <c r="AO1583" s="19" t="str">
        <f t="shared" ca="1" si="618"/>
        <v>-</v>
      </c>
      <c r="AP1583" s="17" t="str">
        <f t="shared" ca="1" si="619"/>
        <v>-</v>
      </c>
      <c r="AQ1583" s="17" t="str">
        <f t="shared" ca="1" si="620"/>
        <v>-</v>
      </c>
      <c r="AR1583" s="66" t="str">
        <f t="shared" ca="1" si="621"/>
        <v>-</v>
      </c>
    </row>
    <row r="1584" spans="1:44" s="1" customFormat="1" ht="12" x14ac:dyDescent="0.35">
      <c r="A1584" s="84"/>
      <c r="B1584" s="40" t="str">
        <f t="shared" si="601"/>
        <v/>
      </c>
      <c r="C1584" s="41" t="str">
        <f t="shared" si="602"/>
        <v/>
      </c>
      <c r="D1584" s="28">
        <f>'I Disease Parameters'!$E$6/(1000*365)</f>
        <v>2.4383561643835616E-5</v>
      </c>
      <c r="E1584" s="28">
        <f>'I Disease Parameters'!$E$7/(1000*365)</f>
        <v>1.3698630136986302E-5</v>
      </c>
      <c r="F1584" s="27">
        <f>(1-'I Disease Parameters'!$E$8)/'I Disease Parameters'!$E$10</f>
        <v>0.16200000000000001</v>
      </c>
      <c r="G1584" s="27">
        <f>'I Disease Parameters'!$E$8/'I Disease Parameters'!$E$11</f>
        <v>3.7999999999999999E-2</v>
      </c>
      <c r="H1584" s="27">
        <f>1/'I Disease Parameters'!$E$12</f>
        <v>0.05</v>
      </c>
      <c r="I1584" s="27">
        <f>'I Disease Parameters'!$E$9/'I Disease Parameters'!$E$14</f>
        <v>0</v>
      </c>
      <c r="J1584" s="82">
        <f t="shared" si="622"/>
        <v>2.9622548171950012</v>
      </c>
      <c r="K1584" s="60">
        <f t="shared" si="623"/>
        <v>0.96147505943347544</v>
      </c>
      <c r="L1584" s="30">
        <f t="shared" si="624"/>
        <v>0.98499999999999999</v>
      </c>
      <c r="M1584" s="27">
        <f>J1584/'I Disease Parameters'!$E$12</f>
        <v>0.14811274085975007</v>
      </c>
      <c r="N1584" s="27">
        <f>K1584/'I Disease Parameters'!$E$13</f>
        <v>4.8073752971673774E-2</v>
      </c>
      <c r="O1584" s="27">
        <f>L1584/'I Disease Parameters'!$E$13</f>
        <v>4.9250000000000002E-2</v>
      </c>
      <c r="P1584" s="27">
        <f>(1-L1584)/'I Disease Parameters'!$E$13</f>
        <v>7.5000000000000067E-4</v>
      </c>
      <c r="Q1584" s="19" t="str">
        <f t="shared" si="603"/>
        <v/>
      </c>
      <c r="R1584" s="17" t="str">
        <f t="shared" si="604"/>
        <v/>
      </c>
      <c r="S1584" s="17" t="str">
        <f t="shared" si="605"/>
        <v/>
      </c>
      <c r="T1584" s="17" t="str">
        <f t="shared" si="606"/>
        <v/>
      </c>
      <c r="U1584" s="17" t="str">
        <f t="shared" si="607"/>
        <v/>
      </c>
      <c r="V1584" s="17" t="str">
        <f t="shared" si="608"/>
        <v/>
      </c>
      <c r="W1584" s="17" t="str">
        <f t="shared" si="609"/>
        <v/>
      </c>
      <c r="X1584" s="18" t="str">
        <f t="shared" si="600"/>
        <v/>
      </c>
      <c r="Y1584" s="17" t="str">
        <f t="shared" si="610"/>
        <v/>
      </c>
      <c r="Z1584" s="17" t="str">
        <f t="shared" si="611"/>
        <v/>
      </c>
      <c r="AA1584" s="17" t="str">
        <f t="shared" si="612"/>
        <v/>
      </c>
      <c r="AB1584" s="17" t="str">
        <f t="shared" si="613"/>
        <v/>
      </c>
      <c r="AC1584" s="17" t="str">
        <f t="shared" si="614"/>
        <v/>
      </c>
      <c r="AD1584" s="18" t="str">
        <f t="shared" si="615"/>
        <v/>
      </c>
      <c r="AE1584" s="19" t="str">
        <f>IF($B1584&gt;$C$1,"",p_2*$Q1583*($S1583/$W1583)+p_3*$Q1583*($T1583/$W1583))</f>
        <v/>
      </c>
      <c r="AF1584" s="17" t="str">
        <f>IF($B1584&gt;$C$1,"",p_4*$R1583)</f>
        <v/>
      </c>
      <c r="AG1584" s="17" t="str">
        <f>IF($B1584&gt;$C$1,"",p_5*$R1583)</f>
        <v/>
      </c>
      <c r="AH1584" s="18" t="str">
        <f t="shared" si="616"/>
        <v/>
      </c>
      <c r="AI1584" s="72"/>
      <c r="AJ1584" s="73"/>
      <c r="AK1584" s="73"/>
      <c r="AL1584" s="72"/>
      <c r="AM1584" s="73"/>
      <c r="AN1584" s="73">
        <f t="shared" si="617"/>
        <v>518</v>
      </c>
      <c r="AO1584" s="19" t="str">
        <f t="shared" ca="1" si="618"/>
        <v>-</v>
      </c>
      <c r="AP1584" s="17" t="str">
        <f t="shared" ca="1" si="619"/>
        <v>-</v>
      </c>
      <c r="AQ1584" s="17" t="str">
        <f t="shared" ca="1" si="620"/>
        <v>-</v>
      </c>
      <c r="AR1584" s="66" t="str">
        <f t="shared" ca="1" si="621"/>
        <v>-</v>
      </c>
    </row>
    <row r="1585" spans="1:44" s="1" customFormat="1" ht="12" x14ac:dyDescent="0.35">
      <c r="A1585" s="84"/>
      <c r="B1585" s="40" t="str">
        <f t="shared" si="601"/>
        <v/>
      </c>
      <c r="C1585" s="41" t="str">
        <f t="shared" si="602"/>
        <v/>
      </c>
      <c r="D1585" s="28">
        <f>'I Disease Parameters'!$E$6/(1000*365)</f>
        <v>2.4383561643835616E-5</v>
      </c>
      <c r="E1585" s="28">
        <f>'I Disease Parameters'!$E$7/(1000*365)</f>
        <v>1.3698630136986302E-5</v>
      </c>
      <c r="F1585" s="27">
        <f>(1-'I Disease Parameters'!$E$8)/'I Disease Parameters'!$E$10</f>
        <v>0.16200000000000001</v>
      </c>
      <c r="G1585" s="27">
        <f>'I Disease Parameters'!$E$8/'I Disease Parameters'!$E$11</f>
        <v>3.7999999999999999E-2</v>
      </c>
      <c r="H1585" s="27">
        <f>1/'I Disease Parameters'!$E$12</f>
        <v>0.05</v>
      </c>
      <c r="I1585" s="27">
        <f>'I Disease Parameters'!$E$9/'I Disease Parameters'!$E$14</f>
        <v>0</v>
      </c>
      <c r="J1585" s="82">
        <f t="shared" si="622"/>
        <v>2.9622548171950012</v>
      </c>
      <c r="K1585" s="60">
        <f t="shared" si="623"/>
        <v>0.96147505943347544</v>
      </c>
      <c r="L1585" s="30">
        <f t="shared" si="624"/>
        <v>0.98499999999999999</v>
      </c>
      <c r="M1585" s="27">
        <f>J1585/'I Disease Parameters'!$E$12</f>
        <v>0.14811274085975007</v>
      </c>
      <c r="N1585" s="27">
        <f>K1585/'I Disease Parameters'!$E$13</f>
        <v>4.8073752971673774E-2</v>
      </c>
      <c r="O1585" s="27">
        <f>L1585/'I Disease Parameters'!$E$13</f>
        <v>4.9250000000000002E-2</v>
      </c>
      <c r="P1585" s="27">
        <f>(1-L1585)/'I Disease Parameters'!$E$13</f>
        <v>7.5000000000000067E-4</v>
      </c>
      <c r="Q1585" s="19" t="str">
        <f t="shared" si="603"/>
        <v/>
      </c>
      <c r="R1585" s="17" t="str">
        <f t="shared" si="604"/>
        <v/>
      </c>
      <c r="S1585" s="17" t="str">
        <f t="shared" si="605"/>
        <v/>
      </c>
      <c r="T1585" s="17" t="str">
        <f t="shared" si="606"/>
        <v/>
      </c>
      <c r="U1585" s="17" t="str">
        <f t="shared" si="607"/>
        <v/>
      </c>
      <c r="V1585" s="17" t="str">
        <f t="shared" si="608"/>
        <v/>
      </c>
      <c r="W1585" s="17" t="str">
        <f t="shared" si="609"/>
        <v/>
      </c>
      <c r="X1585" s="18" t="str">
        <f t="shared" si="600"/>
        <v/>
      </c>
      <c r="Y1585" s="17" t="str">
        <f t="shared" si="610"/>
        <v/>
      </c>
      <c r="Z1585" s="17" t="str">
        <f t="shared" si="611"/>
        <v/>
      </c>
      <c r="AA1585" s="17" t="str">
        <f t="shared" si="612"/>
        <v/>
      </c>
      <c r="AB1585" s="17" t="str">
        <f t="shared" si="613"/>
        <v/>
      </c>
      <c r="AC1585" s="17" t="str">
        <f t="shared" si="614"/>
        <v/>
      </c>
      <c r="AD1585" s="18" t="str">
        <f t="shared" si="615"/>
        <v/>
      </c>
      <c r="AE1585" s="19" t="str">
        <f>IF($B1585&gt;$C$1,"",p_2*$Q1584*($S1584/$W1584)+p_3*$Q1584*($T1584/$W1584))</f>
        <v/>
      </c>
      <c r="AF1585" s="17" t="str">
        <f>IF($B1585&gt;$C$1,"",p_4*$R1584)</f>
        <v/>
      </c>
      <c r="AG1585" s="17" t="str">
        <f>IF($B1585&gt;$C$1,"",p_5*$R1584)</f>
        <v/>
      </c>
      <c r="AH1585" s="18" t="str">
        <f t="shared" si="616"/>
        <v/>
      </c>
      <c r="AI1585" s="72"/>
      <c r="AJ1585" s="73"/>
      <c r="AK1585" s="73"/>
      <c r="AL1585" s="72"/>
      <c r="AM1585" s="73"/>
      <c r="AN1585" s="73">
        <f t="shared" si="617"/>
        <v>518</v>
      </c>
      <c r="AO1585" s="19" t="str">
        <f t="shared" ca="1" si="618"/>
        <v>-</v>
      </c>
      <c r="AP1585" s="17" t="str">
        <f t="shared" ca="1" si="619"/>
        <v>-</v>
      </c>
      <c r="AQ1585" s="17" t="str">
        <f t="shared" ca="1" si="620"/>
        <v>-</v>
      </c>
      <c r="AR1585" s="66" t="str">
        <f t="shared" ca="1" si="621"/>
        <v>-</v>
      </c>
    </row>
    <row r="1586" spans="1:44" s="1" customFormat="1" ht="12" x14ac:dyDescent="0.35">
      <c r="A1586" s="84"/>
      <c r="B1586" s="40" t="str">
        <f t="shared" si="601"/>
        <v/>
      </c>
      <c r="C1586" s="41" t="str">
        <f t="shared" si="602"/>
        <v/>
      </c>
      <c r="D1586" s="28">
        <f>'I Disease Parameters'!$E$6/(1000*365)</f>
        <v>2.4383561643835616E-5</v>
      </c>
      <c r="E1586" s="28">
        <f>'I Disease Parameters'!$E$7/(1000*365)</f>
        <v>1.3698630136986302E-5</v>
      </c>
      <c r="F1586" s="27">
        <f>(1-'I Disease Parameters'!$E$8)/'I Disease Parameters'!$E$10</f>
        <v>0.16200000000000001</v>
      </c>
      <c r="G1586" s="27">
        <f>'I Disease Parameters'!$E$8/'I Disease Parameters'!$E$11</f>
        <v>3.7999999999999999E-2</v>
      </c>
      <c r="H1586" s="27">
        <f>1/'I Disease Parameters'!$E$12</f>
        <v>0.05</v>
      </c>
      <c r="I1586" s="27">
        <f>'I Disease Parameters'!$E$9/'I Disease Parameters'!$E$14</f>
        <v>0</v>
      </c>
      <c r="J1586" s="82">
        <f t="shared" si="622"/>
        <v>2.9622548171950012</v>
      </c>
      <c r="K1586" s="60">
        <f t="shared" si="623"/>
        <v>0.96147505943347544</v>
      </c>
      <c r="L1586" s="30">
        <f t="shared" si="624"/>
        <v>0.98499999999999999</v>
      </c>
      <c r="M1586" s="27">
        <f>J1586/'I Disease Parameters'!$E$12</f>
        <v>0.14811274085975007</v>
      </c>
      <c r="N1586" s="27">
        <f>K1586/'I Disease Parameters'!$E$13</f>
        <v>4.8073752971673774E-2</v>
      </c>
      <c r="O1586" s="27">
        <f>L1586/'I Disease Parameters'!$E$13</f>
        <v>4.9250000000000002E-2</v>
      </c>
      <c r="P1586" s="27">
        <f>(1-L1586)/'I Disease Parameters'!$E$13</f>
        <v>7.5000000000000067E-4</v>
      </c>
      <c r="Q1586" s="19" t="str">
        <f t="shared" si="603"/>
        <v/>
      </c>
      <c r="R1586" s="17" t="str">
        <f t="shared" si="604"/>
        <v/>
      </c>
      <c r="S1586" s="17" t="str">
        <f t="shared" si="605"/>
        <v/>
      </c>
      <c r="T1586" s="17" t="str">
        <f t="shared" si="606"/>
        <v/>
      </c>
      <c r="U1586" s="17" t="str">
        <f t="shared" si="607"/>
        <v/>
      </c>
      <c r="V1586" s="17" t="str">
        <f t="shared" si="608"/>
        <v/>
      </c>
      <c r="W1586" s="17" t="str">
        <f t="shared" si="609"/>
        <v/>
      </c>
      <c r="X1586" s="18" t="str">
        <f t="shared" si="600"/>
        <v/>
      </c>
      <c r="Y1586" s="17" t="str">
        <f t="shared" si="610"/>
        <v/>
      </c>
      <c r="Z1586" s="17" t="str">
        <f t="shared" si="611"/>
        <v/>
      </c>
      <c r="AA1586" s="17" t="str">
        <f t="shared" si="612"/>
        <v/>
      </c>
      <c r="AB1586" s="17" t="str">
        <f t="shared" si="613"/>
        <v/>
      </c>
      <c r="AC1586" s="17" t="str">
        <f t="shared" si="614"/>
        <v/>
      </c>
      <c r="AD1586" s="18" t="str">
        <f t="shared" si="615"/>
        <v/>
      </c>
      <c r="AE1586" s="19" t="str">
        <f>IF($B1586&gt;$C$1,"",p_2*$Q1585*($S1585/$W1585)+p_3*$Q1585*($T1585/$W1585))</f>
        <v/>
      </c>
      <c r="AF1586" s="17" t="str">
        <f>IF($B1586&gt;$C$1,"",p_4*$R1585)</f>
        <v/>
      </c>
      <c r="AG1586" s="17" t="str">
        <f>IF($B1586&gt;$C$1,"",p_5*$R1585)</f>
        <v/>
      </c>
      <c r="AH1586" s="18" t="str">
        <f t="shared" si="616"/>
        <v/>
      </c>
      <c r="AI1586" s="72"/>
      <c r="AJ1586" s="73"/>
      <c r="AK1586" s="73"/>
      <c r="AL1586" s="72"/>
      <c r="AM1586" s="73"/>
      <c r="AN1586" s="73">
        <f t="shared" si="617"/>
        <v>518</v>
      </c>
      <c r="AO1586" s="19" t="str">
        <f t="shared" ca="1" si="618"/>
        <v>-</v>
      </c>
      <c r="AP1586" s="17" t="str">
        <f t="shared" ca="1" si="619"/>
        <v>-</v>
      </c>
      <c r="AQ1586" s="17" t="str">
        <f t="shared" ca="1" si="620"/>
        <v>-</v>
      </c>
      <c r="AR1586" s="66" t="str">
        <f t="shared" ca="1" si="621"/>
        <v>-</v>
      </c>
    </row>
    <row r="1587" spans="1:44" s="1" customFormat="1" ht="12" x14ac:dyDescent="0.35">
      <c r="A1587" s="84"/>
      <c r="B1587" s="40" t="str">
        <f t="shared" si="601"/>
        <v/>
      </c>
      <c r="C1587" s="41" t="str">
        <f t="shared" si="602"/>
        <v/>
      </c>
      <c r="D1587" s="28">
        <f>'I Disease Parameters'!$E$6/(1000*365)</f>
        <v>2.4383561643835616E-5</v>
      </c>
      <c r="E1587" s="28">
        <f>'I Disease Parameters'!$E$7/(1000*365)</f>
        <v>1.3698630136986302E-5</v>
      </c>
      <c r="F1587" s="27">
        <f>(1-'I Disease Parameters'!$E$8)/'I Disease Parameters'!$E$10</f>
        <v>0.16200000000000001</v>
      </c>
      <c r="G1587" s="27">
        <f>'I Disease Parameters'!$E$8/'I Disease Parameters'!$E$11</f>
        <v>3.7999999999999999E-2</v>
      </c>
      <c r="H1587" s="27">
        <f>1/'I Disease Parameters'!$E$12</f>
        <v>0.05</v>
      </c>
      <c r="I1587" s="27">
        <f>'I Disease Parameters'!$E$9/'I Disease Parameters'!$E$14</f>
        <v>0</v>
      </c>
      <c r="J1587" s="82">
        <f t="shared" si="622"/>
        <v>2.9622548171950012</v>
      </c>
      <c r="K1587" s="60">
        <f t="shared" si="623"/>
        <v>0.96147505943347544</v>
      </c>
      <c r="L1587" s="30">
        <f t="shared" si="624"/>
        <v>0.98499999999999999</v>
      </c>
      <c r="M1587" s="27">
        <f>J1587/'I Disease Parameters'!$E$12</f>
        <v>0.14811274085975007</v>
      </c>
      <c r="N1587" s="27">
        <f>K1587/'I Disease Parameters'!$E$13</f>
        <v>4.8073752971673774E-2</v>
      </c>
      <c r="O1587" s="27">
        <f>L1587/'I Disease Parameters'!$E$13</f>
        <v>4.9250000000000002E-2</v>
      </c>
      <c r="P1587" s="27">
        <f>(1-L1587)/'I Disease Parameters'!$E$13</f>
        <v>7.5000000000000067E-4</v>
      </c>
      <c r="Q1587" s="19" t="str">
        <f t="shared" si="603"/>
        <v/>
      </c>
      <c r="R1587" s="17" t="str">
        <f t="shared" si="604"/>
        <v/>
      </c>
      <c r="S1587" s="17" t="str">
        <f t="shared" si="605"/>
        <v/>
      </c>
      <c r="T1587" s="17" t="str">
        <f t="shared" si="606"/>
        <v/>
      </c>
      <c r="U1587" s="17" t="str">
        <f t="shared" si="607"/>
        <v/>
      </c>
      <c r="V1587" s="17" t="str">
        <f t="shared" si="608"/>
        <v/>
      </c>
      <c r="W1587" s="17" t="str">
        <f t="shared" si="609"/>
        <v/>
      </c>
      <c r="X1587" s="18" t="str">
        <f t="shared" si="600"/>
        <v/>
      </c>
      <c r="Y1587" s="17" t="str">
        <f t="shared" si="610"/>
        <v/>
      </c>
      <c r="Z1587" s="17" t="str">
        <f t="shared" si="611"/>
        <v/>
      </c>
      <c r="AA1587" s="17" t="str">
        <f t="shared" si="612"/>
        <v/>
      </c>
      <c r="AB1587" s="17" t="str">
        <f t="shared" si="613"/>
        <v/>
      </c>
      <c r="AC1587" s="17" t="str">
        <f t="shared" si="614"/>
        <v/>
      </c>
      <c r="AD1587" s="18" t="str">
        <f t="shared" si="615"/>
        <v/>
      </c>
      <c r="AE1587" s="19" t="str">
        <f>IF($B1587&gt;$C$1,"",p_2*$Q1586*($S1586/$W1586)+p_3*$Q1586*($T1586/$W1586))</f>
        <v/>
      </c>
      <c r="AF1587" s="17" t="str">
        <f>IF($B1587&gt;$C$1,"",p_4*$R1586)</f>
        <v/>
      </c>
      <c r="AG1587" s="17" t="str">
        <f>IF($B1587&gt;$C$1,"",p_5*$R1586)</f>
        <v/>
      </c>
      <c r="AH1587" s="18" t="str">
        <f t="shared" si="616"/>
        <v/>
      </c>
      <c r="AI1587" s="72"/>
      <c r="AJ1587" s="73"/>
      <c r="AK1587" s="73"/>
      <c r="AL1587" s="72"/>
      <c r="AM1587" s="73"/>
      <c r="AN1587" s="73">
        <f t="shared" si="617"/>
        <v>518</v>
      </c>
      <c r="AO1587" s="19" t="str">
        <f t="shared" ca="1" si="618"/>
        <v>-</v>
      </c>
      <c r="AP1587" s="17" t="str">
        <f t="shared" ca="1" si="619"/>
        <v>-</v>
      </c>
      <c r="AQ1587" s="17" t="str">
        <f t="shared" ca="1" si="620"/>
        <v>-</v>
      </c>
      <c r="AR1587" s="66" t="str">
        <f t="shared" ca="1" si="621"/>
        <v>-</v>
      </c>
    </row>
    <row r="1588" spans="1:44" s="1" customFormat="1" ht="12" x14ac:dyDescent="0.35">
      <c r="A1588" s="84"/>
      <c r="B1588" s="40" t="str">
        <f t="shared" si="601"/>
        <v/>
      </c>
      <c r="C1588" s="41" t="str">
        <f t="shared" si="602"/>
        <v/>
      </c>
      <c r="D1588" s="28">
        <f>'I Disease Parameters'!$E$6/(1000*365)</f>
        <v>2.4383561643835616E-5</v>
      </c>
      <c r="E1588" s="28">
        <f>'I Disease Parameters'!$E$7/(1000*365)</f>
        <v>1.3698630136986302E-5</v>
      </c>
      <c r="F1588" s="27">
        <f>(1-'I Disease Parameters'!$E$8)/'I Disease Parameters'!$E$10</f>
        <v>0.16200000000000001</v>
      </c>
      <c r="G1588" s="27">
        <f>'I Disease Parameters'!$E$8/'I Disease Parameters'!$E$11</f>
        <v>3.7999999999999999E-2</v>
      </c>
      <c r="H1588" s="27">
        <f>1/'I Disease Parameters'!$E$12</f>
        <v>0.05</v>
      </c>
      <c r="I1588" s="27">
        <f>'I Disease Parameters'!$E$9/'I Disease Parameters'!$E$14</f>
        <v>0</v>
      </c>
      <c r="J1588" s="82">
        <f t="shared" si="622"/>
        <v>2.9622548171950012</v>
      </c>
      <c r="K1588" s="60">
        <f t="shared" si="623"/>
        <v>0.96147505943347544</v>
      </c>
      <c r="L1588" s="30">
        <f t="shared" si="624"/>
        <v>0.98499999999999999</v>
      </c>
      <c r="M1588" s="27">
        <f>J1588/'I Disease Parameters'!$E$12</f>
        <v>0.14811274085975007</v>
      </c>
      <c r="N1588" s="27">
        <f>K1588/'I Disease Parameters'!$E$13</f>
        <v>4.8073752971673774E-2</v>
      </c>
      <c r="O1588" s="27">
        <f>L1588/'I Disease Parameters'!$E$13</f>
        <v>4.9250000000000002E-2</v>
      </c>
      <c r="P1588" s="27">
        <f>(1-L1588)/'I Disease Parameters'!$E$13</f>
        <v>7.5000000000000067E-4</v>
      </c>
      <c r="Q1588" s="19" t="str">
        <f t="shared" si="603"/>
        <v/>
      </c>
      <c r="R1588" s="17" t="str">
        <f t="shared" si="604"/>
        <v/>
      </c>
      <c r="S1588" s="17" t="str">
        <f t="shared" si="605"/>
        <v/>
      </c>
      <c r="T1588" s="17" t="str">
        <f t="shared" si="606"/>
        <v/>
      </c>
      <c r="U1588" s="17" t="str">
        <f t="shared" si="607"/>
        <v/>
      </c>
      <c r="V1588" s="17" t="str">
        <f t="shared" si="608"/>
        <v/>
      </c>
      <c r="W1588" s="17" t="str">
        <f t="shared" si="609"/>
        <v/>
      </c>
      <c r="X1588" s="18" t="str">
        <f t="shared" si="600"/>
        <v/>
      </c>
      <c r="Y1588" s="17" t="str">
        <f t="shared" si="610"/>
        <v/>
      </c>
      <c r="Z1588" s="17" t="str">
        <f t="shared" si="611"/>
        <v/>
      </c>
      <c r="AA1588" s="17" t="str">
        <f t="shared" si="612"/>
        <v/>
      </c>
      <c r="AB1588" s="17" t="str">
        <f t="shared" si="613"/>
        <v/>
      </c>
      <c r="AC1588" s="17" t="str">
        <f t="shared" si="614"/>
        <v/>
      </c>
      <c r="AD1588" s="18" t="str">
        <f t="shared" si="615"/>
        <v/>
      </c>
      <c r="AE1588" s="19" t="str">
        <f>IF($B1588&gt;$C$1,"",p_2*$Q1587*($S1587/$W1587)+p_3*$Q1587*($T1587/$W1587))</f>
        <v/>
      </c>
      <c r="AF1588" s="17" t="str">
        <f>IF($B1588&gt;$C$1,"",p_4*$R1587)</f>
        <v/>
      </c>
      <c r="AG1588" s="17" t="str">
        <f>IF($B1588&gt;$C$1,"",p_5*$R1587)</f>
        <v/>
      </c>
      <c r="AH1588" s="18" t="str">
        <f t="shared" si="616"/>
        <v/>
      </c>
      <c r="AI1588" s="72"/>
      <c r="AJ1588" s="73"/>
      <c r="AK1588" s="73"/>
      <c r="AL1588" s="72"/>
      <c r="AM1588" s="73"/>
      <c r="AN1588" s="73">
        <f t="shared" si="617"/>
        <v>518</v>
      </c>
      <c r="AO1588" s="19" t="str">
        <f t="shared" ca="1" si="618"/>
        <v>-</v>
      </c>
      <c r="AP1588" s="17" t="str">
        <f t="shared" ca="1" si="619"/>
        <v>-</v>
      </c>
      <c r="AQ1588" s="17" t="str">
        <f t="shared" ca="1" si="620"/>
        <v>-</v>
      </c>
      <c r="AR1588" s="66" t="str">
        <f t="shared" ca="1" si="621"/>
        <v>-</v>
      </c>
    </row>
    <row r="1589" spans="1:44" s="1" customFormat="1" ht="12" x14ac:dyDescent="0.35">
      <c r="A1589" s="84"/>
      <c r="B1589" s="40" t="str">
        <f t="shared" si="601"/>
        <v/>
      </c>
      <c r="C1589" s="41" t="str">
        <f t="shared" si="602"/>
        <v/>
      </c>
      <c r="D1589" s="28">
        <f>'I Disease Parameters'!$E$6/(1000*365)</f>
        <v>2.4383561643835616E-5</v>
      </c>
      <c r="E1589" s="28">
        <f>'I Disease Parameters'!$E$7/(1000*365)</f>
        <v>1.3698630136986302E-5</v>
      </c>
      <c r="F1589" s="27">
        <f>(1-'I Disease Parameters'!$E$8)/'I Disease Parameters'!$E$10</f>
        <v>0.16200000000000001</v>
      </c>
      <c r="G1589" s="27">
        <f>'I Disease Parameters'!$E$8/'I Disease Parameters'!$E$11</f>
        <v>3.7999999999999999E-2</v>
      </c>
      <c r="H1589" s="27">
        <f>1/'I Disease Parameters'!$E$12</f>
        <v>0.05</v>
      </c>
      <c r="I1589" s="27">
        <f>'I Disease Parameters'!$E$9/'I Disease Parameters'!$E$14</f>
        <v>0</v>
      </c>
      <c r="J1589" s="82">
        <f t="shared" si="622"/>
        <v>2.9622548171950012</v>
      </c>
      <c r="K1589" s="60">
        <f t="shared" si="623"/>
        <v>0.96147505943347544</v>
      </c>
      <c r="L1589" s="30">
        <f t="shared" si="624"/>
        <v>0.98499999999999999</v>
      </c>
      <c r="M1589" s="27">
        <f>J1589/'I Disease Parameters'!$E$12</f>
        <v>0.14811274085975007</v>
      </c>
      <c r="N1589" s="27">
        <f>K1589/'I Disease Parameters'!$E$13</f>
        <v>4.8073752971673774E-2</v>
      </c>
      <c r="O1589" s="27">
        <f>L1589/'I Disease Parameters'!$E$13</f>
        <v>4.9250000000000002E-2</v>
      </c>
      <c r="P1589" s="27">
        <f>(1-L1589)/'I Disease Parameters'!$E$13</f>
        <v>7.5000000000000067E-4</v>
      </c>
      <c r="Q1589" s="19" t="str">
        <f t="shared" si="603"/>
        <v/>
      </c>
      <c r="R1589" s="17" t="str">
        <f t="shared" si="604"/>
        <v/>
      </c>
      <c r="S1589" s="17" t="str">
        <f t="shared" si="605"/>
        <v/>
      </c>
      <c r="T1589" s="17" t="str">
        <f t="shared" si="606"/>
        <v/>
      </c>
      <c r="U1589" s="17" t="str">
        <f t="shared" si="607"/>
        <v/>
      </c>
      <c r="V1589" s="17" t="str">
        <f t="shared" si="608"/>
        <v/>
      </c>
      <c r="W1589" s="17" t="str">
        <f t="shared" si="609"/>
        <v/>
      </c>
      <c r="X1589" s="18" t="str">
        <f t="shared" si="600"/>
        <v/>
      </c>
      <c r="Y1589" s="17" t="str">
        <f t="shared" si="610"/>
        <v/>
      </c>
      <c r="Z1589" s="17" t="str">
        <f t="shared" si="611"/>
        <v/>
      </c>
      <c r="AA1589" s="17" t="str">
        <f t="shared" si="612"/>
        <v/>
      </c>
      <c r="AB1589" s="17" t="str">
        <f t="shared" si="613"/>
        <v/>
      </c>
      <c r="AC1589" s="17" t="str">
        <f t="shared" si="614"/>
        <v/>
      </c>
      <c r="AD1589" s="18" t="str">
        <f t="shared" si="615"/>
        <v/>
      </c>
      <c r="AE1589" s="19" t="str">
        <f>IF($B1589&gt;$C$1,"",p_2*$Q1588*($S1588/$W1588)+p_3*$Q1588*($T1588/$W1588))</f>
        <v/>
      </c>
      <c r="AF1589" s="17" t="str">
        <f>IF($B1589&gt;$C$1,"",p_4*$R1588)</f>
        <v/>
      </c>
      <c r="AG1589" s="17" t="str">
        <f>IF($B1589&gt;$C$1,"",p_5*$R1588)</f>
        <v/>
      </c>
      <c r="AH1589" s="18" t="str">
        <f t="shared" si="616"/>
        <v/>
      </c>
      <c r="AI1589" s="72"/>
      <c r="AJ1589" s="73"/>
      <c r="AK1589" s="73"/>
      <c r="AL1589" s="72"/>
      <c r="AM1589" s="73"/>
      <c r="AN1589" s="73">
        <f t="shared" si="617"/>
        <v>518</v>
      </c>
      <c r="AO1589" s="19" t="str">
        <f t="shared" ca="1" si="618"/>
        <v>-</v>
      </c>
      <c r="AP1589" s="17" t="str">
        <f t="shared" ca="1" si="619"/>
        <v>-</v>
      </c>
      <c r="AQ1589" s="17" t="str">
        <f t="shared" ca="1" si="620"/>
        <v>-</v>
      </c>
      <c r="AR1589" s="66" t="str">
        <f t="shared" ca="1" si="621"/>
        <v>-</v>
      </c>
    </row>
    <row r="1590" spans="1:44" s="1" customFormat="1" ht="12" x14ac:dyDescent="0.35">
      <c r="A1590" s="84"/>
      <c r="B1590" s="40" t="str">
        <f t="shared" si="601"/>
        <v/>
      </c>
      <c r="C1590" s="41" t="str">
        <f t="shared" si="602"/>
        <v/>
      </c>
      <c r="D1590" s="28">
        <f>'I Disease Parameters'!$E$6/(1000*365)</f>
        <v>2.4383561643835616E-5</v>
      </c>
      <c r="E1590" s="28">
        <f>'I Disease Parameters'!$E$7/(1000*365)</f>
        <v>1.3698630136986302E-5</v>
      </c>
      <c r="F1590" s="27">
        <f>(1-'I Disease Parameters'!$E$8)/'I Disease Parameters'!$E$10</f>
        <v>0.16200000000000001</v>
      </c>
      <c r="G1590" s="27">
        <f>'I Disease Parameters'!$E$8/'I Disease Parameters'!$E$11</f>
        <v>3.7999999999999999E-2</v>
      </c>
      <c r="H1590" s="27">
        <f>1/'I Disease Parameters'!$E$12</f>
        <v>0.05</v>
      </c>
      <c r="I1590" s="27">
        <f>'I Disease Parameters'!$E$9/'I Disease Parameters'!$E$14</f>
        <v>0</v>
      </c>
      <c r="J1590" s="82">
        <f t="shared" si="622"/>
        <v>2.9622548171950012</v>
      </c>
      <c r="K1590" s="60">
        <f t="shared" si="623"/>
        <v>0.96147505943347544</v>
      </c>
      <c r="L1590" s="30">
        <f t="shared" si="624"/>
        <v>0.98499999999999999</v>
      </c>
      <c r="M1590" s="27">
        <f>J1590/'I Disease Parameters'!$E$12</f>
        <v>0.14811274085975007</v>
      </c>
      <c r="N1590" s="27">
        <f>K1590/'I Disease Parameters'!$E$13</f>
        <v>4.8073752971673774E-2</v>
      </c>
      <c r="O1590" s="27">
        <f>L1590/'I Disease Parameters'!$E$13</f>
        <v>4.9250000000000002E-2</v>
      </c>
      <c r="P1590" s="27">
        <f>(1-L1590)/'I Disease Parameters'!$E$13</f>
        <v>7.5000000000000067E-4</v>
      </c>
      <c r="Q1590" s="19" t="str">
        <f t="shared" si="603"/>
        <v/>
      </c>
      <c r="R1590" s="17" t="str">
        <f t="shared" si="604"/>
        <v/>
      </c>
      <c r="S1590" s="17" t="str">
        <f t="shared" si="605"/>
        <v/>
      </c>
      <c r="T1590" s="17" t="str">
        <f t="shared" si="606"/>
        <v/>
      </c>
      <c r="U1590" s="17" t="str">
        <f t="shared" si="607"/>
        <v/>
      </c>
      <c r="V1590" s="17" t="str">
        <f t="shared" si="608"/>
        <v/>
      </c>
      <c r="W1590" s="17" t="str">
        <f t="shared" si="609"/>
        <v/>
      </c>
      <c r="X1590" s="18" t="str">
        <f t="shared" si="600"/>
        <v/>
      </c>
      <c r="Y1590" s="17" t="str">
        <f t="shared" si="610"/>
        <v/>
      </c>
      <c r="Z1590" s="17" t="str">
        <f t="shared" si="611"/>
        <v/>
      </c>
      <c r="AA1590" s="17" t="str">
        <f t="shared" si="612"/>
        <v/>
      </c>
      <c r="AB1590" s="17" t="str">
        <f t="shared" si="613"/>
        <v/>
      </c>
      <c r="AC1590" s="17" t="str">
        <f t="shared" si="614"/>
        <v/>
      </c>
      <c r="AD1590" s="18" t="str">
        <f t="shared" si="615"/>
        <v/>
      </c>
      <c r="AE1590" s="19" t="str">
        <f>IF($B1590&gt;$C$1,"",p_2*$Q1589*($S1589/$W1589)+p_3*$Q1589*($T1589/$W1589))</f>
        <v/>
      </c>
      <c r="AF1590" s="17" t="str">
        <f>IF($B1590&gt;$C$1,"",p_4*$R1589)</f>
        <v/>
      </c>
      <c r="AG1590" s="17" t="str">
        <f>IF($B1590&gt;$C$1,"",p_5*$R1589)</f>
        <v/>
      </c>
      <c r="AH1590" s="18" t="str">
        <f t="shared" si="616"/>
        <v/>
      </c>
      <c r="AI1590" s="72"/>
      <c r="AJ1590" s="73"/>
      <c r="AK1590" s="73"/>
      <c r="AL1590" s="72"/>
      <c r="AM1590" s="73"/>
      <c r="AN1590" s="73">
        <f t="shared" si="617"/>
        <v>518</v>
      </c>
      <c r="AO1590" s="19" t="str">
        <f t="shared" ca="1" si="618"/>
        <v>-</v>
      </c>
      <c r="AP1590" s="17" t="str">
        <f t="shared" ca="1" si="619"/>
        <v>-</v>
      </c>
      <c r="AQ1590" s="17" t="str">
        <f t="shared" ca="1" si="620"/>
        <v>-</v>
      </c>
      <c r="AR1590" s="66" t="str">
        <f t="shared" ca="1" si="621"/>
        <v>-</v>
      </c>
    </row>
    <row r="1591" spans="1:44" s="1" customFormat="1" ht="12" x14ac:dyDescent="0.35">
      <c r="A1591" s="84"/>
      <c r="B1591" s="40" t="str">
        <f t="shared" si="601"/>
        <v/>
      </c>
      <c r="C1591" s="41" t="str">
        <f t="shared" si="602"/>
        <v/>
      </c>
      <c r="D1591" s="28">
        <f>'I Disease Parameters'!$E$6/(1000*365)</f>
        <v>2.4383561643835616E-5</v>
      </c>
      <c r="E1591" s="28">
        <f>'I Disease Parameters'!$E$7/(1000*365)</f>
        <v>1.3698630136986302E-5</v>
      </c>
      <c r="F1591" s="27">
        <f>(1-'I Disease Parameters'!$E$8)/'I Disease Parameters'!$E$10</f>
        <v>0.16200000000000001</v>
      </c>
      <c r="G1591" s="27">
        <f>'I Disease Parameters'!$E$8/'I Disease Parameters'!$E$11</f>
        <v>3.7999999999999999E-2</v>
      </c>
      <c r="H1591" s="27">
        <f>1/'I Disease Parameters'!$E$12</f>
        <v>0.05</v>
      </c>
      <c r="I1591" s="27">
        <f>'I Disease Parameters'!$E$9/'I Disease Parameters'!$E$14</f>
        <v>0</v>
      </c>
      <c r="J1591" s="82">
        <f t="shared" si="622"/>
        <v>2.9622548171950012</v>
      </c>
      <c r="K1591" s="60">
        <f t="shared" si="623"/>
        <v>0.96147505943347544</v>
      </c>
      <c r="L1591" s="30">
        <f t="shared" si="624"/>
        <v>0.98499999999999999</v>
      </c>
      <c r="M1591" s="27">
        <f>J1591/'I Disease Parameters'!$E$12</f>
        <v>0.14811274085975007</v>
      </c>
      <c r="N1591" s="27">
        <f>K1591/'I Disease Parameters'!$E$13</f>
        <v>4.8073752971673774E-2</v>
      </c>
      <c r="O1591" s="27">
        <f>L1591/'I Disease Parameters'!$E$13</f>
        <v>4.9250000000000002E-2</v>
      </c>
      <c r="P1591" s="27">
        <f>(1-L1591)/'I Disease Parameters'!$E$13</f>
        <v>7.5000000000000067E-4</v>
      </c>
      <c r="Q1591" s="19" t="str">
        <f t="shared" si="603"/>
        <v/>
      </c>
      <c r="R1591" s="17" t="str">
        <f t="shared" si="604"/>
        <v/>
      </c>
      <c r="S1591" s="17" t="str">
        <f t="shared" si="605"/>
        <v/>
      </c>
      <c r="T1591" s="17" t="str">
        <f t="shared" si="606"/>
        <v/>
      </c>
      <c r="U1591" s="17" t="str">
        <f t="shared" si="607"/>
        <v/>
      </c>
      <c r="V1591" s="17" t="str">
        <f t="shared" si="608"/>
        <v/>
      </c>
      <c r="W1591" s="17" t="str">
        <f t="shared" si="609"/>
        <v/>
      </c>
      <c r="X1591" s="18" t="str">
        <f t="shared" si="600"/>
        <v/>
      </c>
      <c r="Y1591" s="17" t="str">
        <f t="shared" si="610"/>
        <v/>
      </c>
      <c r="Z1591" s="17" t="str">
        <f t="shared" si="611"/>
        <v/>
      </c>
      <c r="AA1591" s="17" t="str">
        <f t="shared" si="612"/>
        <v/>
      </c>
      <c r="AB1591" s="17" t="str">
        <f t="shared" si="613"/>
        <v/>
      </c>
      <c r="AC1591" s="17" t="str">
        <f t="shared" si="614"/>
        <v/>
      </c>
      <c r="AD1591" s="18" t="str">
        <f t="shared" si="615"/>
        <v/>
      </c>
      <c r="AE1591" s="19" t="str">
        <f>IF($B1591&gt;$C$1,"",p_2*$Q1590*($S1590/$W1590)+p_3*$Q1590*($T1590/$W1590))</f>
        <v/>
      </c>
      <c r="AF1591" s="17" t="str">
        <f>IF($B1591&gt;$C$1,"",p_4*$R1590)</f>
        <v/>
      </c>
      <c r="AG1591" s="17" t="str">
        <f>IF($B1591&gt;$C$1,"",p_5*$R1590)</f>
        <v/>
      </c>
      <c r="AH1591" s="18" t="str">
        <f t="shared" si="616"/>
        <v/>
      </c>
      <c r="AI1591" s="72"/>
      <c r="AJ1591" s="73"/>
      <c r="AK1591" s="73"/>
      <c r="AL1591" s="72"/>
      <c r="AM1591" s="73"/>
      <c r="AN1591" s="73">
        <f t="shared" si="617"/>
        <v>518</v>
      </c>
      <c r="AO1591" s="19" t="str">
        <f t="shared" ca="1" si="618"/>
        <v>-</v>
      </c>
      <c r="AP1591" s="17" t="str">
        <f t="shared" ca="1" si="619"/>
        <v>-</v>
      </c>
      <c r="AQ1591" s="17" t="str">
        <f t="shared" ca="1" si="620"/>
        <v>-</v>
      </c>
      <c r="AR1591" s="66" t="str">
        <f t="shared" ca="1" si="621"/>
        <v>-</v>
      </c>
    </row>
    <row r="1592" spans="1:44" s="1" customFormat="1" ht="12" x14ac:dyDescent="0.35">
      <c r="A1592" s="84"/>
      <c r="B1592" s="40" t="str">
        <f t="shared" si="601"/>
        <v/>
      </c>
      <c r="C1592" s="41" t="str">
        <f t="shared" si="602"/>
        <v/>
      </c>
      <c r="D1592" s="28">
        <f>'I Disease Parameters'!$E$6/(1000*365)</f>
        <v>2.4383561643835616E-5</v>
      </c>
      <c r="E1592" s="28">
        <f>'I Disease Parameters'!$E$7/(1000*365)</f>
        <v>1.3698630136986302E-5</v>
      </c>
      <c r="F1592" s="27">
        <f>(1-'I Disease Parameters'!$E$8)/'I Disease Parameters'!$E$10</f>
        <v>0.16200000000000001</v>
      </c>
      <c r="G1592" s="27">
        <f>'I Disease Parameters'!$E$8/'I Disease Parameters'!$E$11</f>
        <v>3.7999999999999999E-2</v>
      </c>
      <c r="H1592" s="27">
        <f>1/'I Disease Parameters'!$E$12</f>
        <v>0.05</v>
      </c>
      <c r="I1592" s="27">
        <f>'I Disease Parameters'!$E$9/'I Disease Parameters'!$E$14</f>
        <v>0</v>
      </c>
      <c r="J1592" s="82">
        <f t="shared" si="622"/>
        <v>2.9622548171950012</v>
      </c>
      <c r="K1592" s="60">
        <f t="shared" si="623"/>
        <v>0.96147505943347544</v>
      </c>
      <c r="L1592" s="30">
        <f t="shared" si="624"/>
        <v>0.98499999999999999</v>
      </c>
      <c r="M1592" s="27">
        <f>J1592/'I Disease Parameters'!$E$12</f>
        <v>0.14811274085975007</v>
      </c>
      <c r="N1592" s="27">
        <f>K1592/'I Disease Parameters'!$E$13</f>
        <v>4.8073752971673774E-2</v>
      </c>
      <c r="O1592" s="27">
        <f>L1592/'I Disease Parameters'!$E$13</f>
        <v>4.9250000000000002E-2</v>
      </c>
      <c r="P1592" s="27">
        <f>(1-L1592)/'I Disease Parameters'!$E$13</f>
        <v>7.5000000000000067E-4</v>
      </c>
      <c r="Q1592" s="19" t="str">
        <f t="shared" si="603"/>
        <v/>
      </c>
      <c r="R1592" s="17" t="str">
        <f t="shared" si="604"/>
        <v/>
      </c>
      <c r="S1592" s="17" t="str">
        <f t="shared" si="605"/>
        <v/>
      </c>
      <c r="T1592" s="17" t="str">
        <f t="shared" si="606"/>
        <v/>
      </c>
      <c r="U1592" s="17" t="str">
        <f t="shared" si="607"/>
        <v/>
      </c>
      <c r="V1592" s="17" t="str">
        <f t="shared" si="608"/>
        <v/>
      </c>
      <c r="W1592" s="17" t="str">
        <f t="shared" si="609"/>
        <v/>
      </c>
      <c r="X1592" s="18" t="str">
        <f t="shared" si="600"/>
        <v/>
      </c>
      <c r="Y1592" s="17" t="str">
        <f t="shared" si="610"/>
        <v/>
      </c>
      <c r="Z1592" s="17" t="str">
        <f t="shared" si="611"/>
        <v/>
      </c>
      <c r="AA1592" s="17" t="str">
        <f t="shared" si="612"/>
        <v/>
      </c>
      <c r="AB1592" s="17" t="str">
        <f t="shared" si="613"/>
        <v/>
      </c>
      <c r="AC1592" s="17" t="str">
        <f t="shared" si="614"/>
        <v/>
      </c>
      <c r="AD1592" s="18" t="str">
        <f t="shared" si="615"/>
        <v/>
      </c>
      <c r="AE1592" s="19" t="str">
        <f>IF($B1592&gt;$C$1,"",p_2*$Q1591*($S1591/$W1591)+p_3*$Q1591*($T1591/$W1591))</f>
        <v/>
      </c>
      <c r="AF1592" s="17" t="str">
        <f>IF($B1592&gt;$C$1,"",p_4*$R1591)</f>
        <v/>
      </c>
      <c r="AG1592" s="17" t="str">
        <f>IF($B1592&gt;$C$1,"",p_5*$R1591)</f>
        <v/>
      </c>
      <c r="AH1592" s="18" t="str">
        <f t="shared" si="616"/>
        <v/>
      </c>
      <c r="AI1592" s="72"/>
      <c r="AJ1592" s="73"/>
      <c r="AK1592" s="73"/>
      <c r="AL1592" s="72"/>
      <c r="AM1592" s="73"/>
      <c r="AN1592" s="73">
        <f t="shared" si="617"/>
        <v>518</v>
      </c>
      <c r="AO1592" s="19" t="str">
        <f t="shared" ca="1" si="618"/>
        <v>-</v>
      </c>
      <c r="AP1592" s="17" t="str">
        <f t="shared" ca="1" si="619"/>
        <v>-</v>
      </c>
      <c r="AQ1592" s="17" t="str">
        <f t="shared" ca="1" si="620"/>
        <v>-</v>
      </c>
      <c r="AR1592" s="66" t="str">
        <f t="shared" ca="1" si="621"/>
        <v>-</v>
      </c>
    </row>
    <row r="1593" spans="1:44" s="1" customFormat="1" ht="12" x14ac:dyDescent="0.35">
      <c r="A1593" s="84"/>
      <c r="B1593" s="40" t="str">
        <f t="shared" si="601"/>
        <v/>
      </c>
      <c r="C1593" s="41" t="str">
        <f t="shared" si="602"/>
        <v/>
      </c>
      <c r="D1593" s="28">
        <f>'I Disease Parameters'!$E$6/(1000*365)</f>
        <v>2.4383561643835616E-5</v>
      </c>
      <c r="E1593" s="28">
        <f>'I Disease Parameters'!$E$7/(1000*365)</f>
        <v>1.3698630136986302E-5</v>
      </c>
      <c r="F1593" s="27">
        <f>(1-'I Disease Parameters'!$E$8)/'I Disease Parameters'!$E$10</f>
        <v>0.16200000000000001</v>
      </c>
      <c r="G1593" s="27">
        <f>'I Disease Parameters'!$E$8/'I Disease Parameters'!$E$11</f>
        <v>3.7999999999999999E-2</v>
      </c>
      <c r="H1593" s="27">
        <f>1/'I Disease Parameters'!$E$12</f>
        <v>0.05</v>
      </c>
      <c r="I1593" s="27">
        <f>'I Disease Parameters'!$E$9/'I Disease Parameters'!$E$14</f>
        <v>0</v>
      </c>
      <c r="J1593" s="82">
        <f t="shared" si="622"/>
        <v>2.9622548171950012</v>
      </c>
      <c r="K1593" s="60">
        <f t="shared" si="623"/>
        <v>0.96147505943347544</v>
      </c>
      <c r="L1593" s="30">
        <f t="shared" si="624"/>
        <v>0.98499999999999999</v>
      </c>
      <c r="M1593" s="27">
        <f>J1593/'I Disease Parameters'!$E$12</f>
        <v>0.14811274085975007</v>
      </c>
      <c r="N1593" s="27">
        <f>K1593/'I Disease Parameters'!$E$13</f>
        <v>4.8073752971673774E-2</v>
      </c>
      <c r="O1593" s="27">
        <f>L1593/'I Disease Parameters'!$E$13</f>
        <v>4.9250000000000002E-2</v>
      </c>
      <c r="P1593" s="27">
        <f>(1-L1593)/'I Disease Parameters'!$E$13</f>
        <v>7.5000000000000067E-4</v>
      </c>
      <c r="Q1593" s="19" t="str">
        <f t="shared" si="603"/>
        <v/>
      </c>
      <c r="R1593" s="17" t="str">
        <f t="shared" si="604"/>
        <v/>
      </c>
      <c r="S1593" s="17" t="str">
        <f t="shared" si="605"/>
        <v/>
      </c>
      <c r="T1593" s="17" t="str">
        <f t="shared" si="606"/>
        <v/>
      </c>
      <c r="U1593" s="17" t="str">
        <f t="shared" si="607"/>
        <v/>
      </c>
      <c r="V1593" s="17" t="str">
        <f t="shared" si="608"/>
        <v/>
      </c>
      <c r="W1593" s="17" t="str">
        <f t="shared" si="609"/>
        <v/>
      </c>
      <c r="X1593" s="18" t="str">
        <f t="shared" si="600"/>
        <v/>
      </c>
      <c r="Y1593" s="17" t="str">
        <f t="shared" si="610"/>
        <v/>
      </c>
      <c r="Z1593" s="17" t="str">
        <f t="shared" si="611"/>
        <v/>
      </c>
      <c r="AA1593" s="17" t="str">
        <f t="shared" si="612"/>
        <v/>
      </c>
      <c r="AB1593" s="17" t="str">
        <f t="shared" si="613"/>
        <v/>
      </c>
      <c r="AC1593" s="17" t="str">
        <f t="shared" si="614"/>
        <v/>
      </c>
      <c r="AD1593" s="18" t="str">
        <f t="shared" si="615"/>
        <v/>
      </c>
      <c r="AE1593" s="19" t="str">
        <f>IF($B1593&gt;$C$1,"",p_2*$Q1592*($S1592/$W1592)+p_3*$Q1592*($T1592/$W1592))</f>
        <v/>
      </c>
      <c r="AF1593" s="17" t="str">
        <f>IF($B1593&gt;$C$1,"",p_4*$R1592)</f>
        <v/>
      </c>
      <c r="AG1593" s="17" t="str">
        <f>IF($B1593&gt;$C$1,"",p_5*$R1592)</f>
        <v/>
      </c>
      <c r="AH1593" s="18" t="str">
        <f t="shared" si="616"/>
        <v/>
      </c>
      <c r="AI1593" s="72"/>
      <c r="AJ1593" s="73"/>
      <c r="AK1593" s="73"/>
      <c r="AL1593" s="72"/>
      <c r="AM1593" s="73"/>
      <c r="AN1593" s="73">
        <f t="shared" si="617"/>
        <v>518</v>
      </c>
      <c r="AO1593" s="19" t="str">
        <f t="shared" ca="1" si="618"/>
        <v>-</v>
      </c>
      <c r="AP1593" s="17" t="str">
        <f t="shared" ca="1" si="619"/>
        <v>-</v>
      </c>
      <c r="AQ1593" s="17" t="str">
        <f t="shared" ca="1" si="620"/>
        <v>-</v>
      </c>
      <c r="AR1593" s="66" t="str">
        <f t="shared" ca="1" si="621"/>
        <v>-</v>
      </c>
    </row>
    <row r="1594" spans="1:44" s="1" customFormat="1" ht="12" x14ac:dyDescent="0.35">
      <c r="A1594" s="84"/>
      <c r="B1594" s="40" t="str">
        <f t="shared" si="601"/>
        <v/>
      </c>
      <c r="C1594" s="41" t="str">
        <f t="shared" si="602"/>
        <v/>
      </c>
      <c r="D1594" s="28">
        <f>'I Disease Parameters'!$E$6/(1000*365)</f>
        <v>2.4383561643835616E-5</v>
      </c>
      <c r="E1594" s="28">
        <f>'I Disease Parameters'!$E$7/(1000*365)</f>
        <v>1.3698630136986302E-5</v>
      </c>
      <c r="F1594" s="27">
        <f>(1-'I Disease Parameters'!$E$8)/'I Disease Parameters'!$E$10</f>
        <v>0.16200000000000001</v>
      </c>
      <c r="G1594" s="27">
        <f>'I Disease Parameters'!$E$8/'I Disease Parameters'!$E$11</f>
        <v>3.7999999999999999E-2</v>
      </c>
      <c r="H1594" s="27">
        <f>1/'I Disease Parameters'!$E$12</f>
        <v>0.05</v>
      </c>
      <c r="I1594" s="27">
        <f>'I Disease Parameters'!$E$9/'I Disease Parameters'!$E$14</f>
        <v>0</v>
      </c>
      <c r="J1594" s="82">
        <f t="shared" si="622"/>
        <v>2.9622548171950012</v>
      </c>
      <c r="K1594" s="60">
        <f t="shared" si="623"/>
        <v>0.96147505943347544</v>
      </c>
      <c r="L1594" s="30">
        <f t="shared" si="624"/>
        <v>0.98499999999999999</v>
      </c>
      <c r="M1594" s="27">
        <f>J1594/'I Disease Parameters'!$E$12</f>
        <v>0.14811274085975007</v>
      </c>
      <c r="N1594" s="27">
        <f>K1594/'I Disease Parameters'!$E$13</f>
        <v>4.8073752971673774E-2</v>
      </c>
      <c r="O1594" s="27">
        <f>L1594/'I Disease Parameters'!$E$13</f>
        <v>4.9250000000000002E-2</v>
      </c>
      <c r="P1594" s="27">
        <f>(1-L1594)/'I Disease Parameters'!$E$13</f>
        <v>7.5000000000000067E-4</v>
      </c>
      <c r="Q1594" s="19" t="str">
        <f t="shared" si="603"/>
        <v/>
      </c>
      <c r="R1594" s="17" t="str">
        <f t="shared" si="604"/>
        <v/>
      </c>
      <c r="S1594" s="17" t="str">
        <f t="shared" si="605"/>
        <v/>
      </c>
      <c r="T1594" s="17" t="str">
        <f t="shared" si="606"/>
        <v/>
      </c>
      <c r="U1594" s="17" t="str">
        <f t="shared" si="607"/>
        <v/>
      </c>
      <c r="V1594" s="17" t="str">
        <f t="shared" si="608"/>
        <v/>
      </c>
      <c r="W1594" s="17" t="str">
        <f t="shared" si="609"/>
        <v/>
      </c>
      <c r="X1594" s="18" t="str">
        <f t="shared" si="600"/>
        <v/>
      </c>
      <c r="Y1594" s="17" t="str">
        <f t="shared" si="610"/>
        <v/>
      </c>
      <c r="Z1594" s="17" t="str">
        <f t="shared" si="611"/>
        <v/>
      </c>
      <c r="AA1594" s="17" t="str">
        <f t="shared" si="612"/>
        <v/>
      </c>
      <c r="AB1594" s="17" t="str">
        <f t="shared" si="613"/>
        <v/>
      </c>
      <c r="AC1594" s="17" t="str">
        <f t="shared" si="614"/>
        <v/>
      </c>
      <c r="AD1594" s="18" t="str">
        <f t="shared" si="615"/>
        <v/>
      </c>
      <c r="AE1594" s="19" t="str">
        <f>IF($B1594&gt;$C$1,"",p_2*$Q1593*($S1593/$W1593)+p_3*$Q1593*($T1593/$W1593))</f>
        <v/>
      </c>
      <c r="AF1594" s="17" t="str">
        <f>IF($B1594&gt;$C$1,"",p_4*$R1593)</f>
        <v/>
      </c>
      <c r="AG1594" s="17" t="str">
        <f>IF($B1594&gt;$C$1,"",p_5*$R1593)</f>
        <v/>
      </c>
      <c r="AH1594" s="18" t="str">
        <f t="shared" si="616"/>
        <v/>
      </c>
      <c r="AI1594" s="72"/>
      <c r="AJ1594" s="73"/>
      <c r="AK1594" s="73"/>
      <c r="AL1594" s="72"/>
      <c r="AM1594" s="73"/>
      <c r="AN1594" s="73">
        <f t="shared" si="617"/>
        <v>518</v>
      </c>
      <c r="AO1594" s="19" t="str">
        <f t="shared" ca="1" si="618"/>
        <v>-</v>
      </c>
      <c r="AP1594" s="17" t="str">
        <f t="shared" ca="1" si="619"/>
        <v>-</v>
      </c>
      <c r="AQ1594" s="17" t="str">
        <f t="shared" ca="1" si="620"/>
        <v>-</v>
      </c>
      <c r="AR1594" s="66" t="str">
        <f t="shared" ca="1" si="621"/>
        <v>-</v>
      </c>
    </row>
    <row r="1595" spans="1:44" s="1" customFormat="1" ht="12" x14ac:dyDescent="0.35">
      <c r="A1595" s="84"/>
      <c r="B1595" s="40" t="str">
        <f t="shared" si="601"/>
        <v/>
      </c>
      <c r="C1595" s="41" t="str">
        <f t="shared" si="602"/>
        <v/>
      </c>
      <c r="D1595" s="28">
        <f>'I Disease Parameters'!$E$6/(1000*365)</f>
        <v>2.4383561643835616E-5</v>
      </c>
      <c r="E1595" s="28">
        <f>'I Disease Parameters'!$E$7/(1000*365)</f>
        <v>1.3698630136986302E-5</v>
      </c>
      <c r="F1595" s="27">
        <f>(1-'I Disease Parameters'!$E$8)/'I Disease Parameters'!$E$10</f>
        <v>0.16200000000000001</v>
      </c>
      <c r="G1595" s="27">
        <f>'I Disease Parameters'!$E$8/'I Disease Parameters'!$E$11</f>
        <v>3.7999999999999999E-2</v>
      </c>
      <c r="H1595" s="27">
        <f>1/'I Disease Parameters'!$E$12</f>
        <v>0.05</v>
      </c>
      <c r="I1595" s="27">
        <f>'I Disease Parameters'!$E$9/'I Disease Parameters'!$E$14</f>
        <v>0</v>
      </c>
      <c r="J1595" s="82">
        <f t="shared" si="622"/>
        <v>2.9622548171950012</v>
      </c>
      <c r="K1595" s="60">
        <f t="shared" si="623"/>
        <v>0.96147505943347544</v>
      </c>
      <c r="L1595" s="30">
        <f t="shared" si="624"/>
        <v>0.98499999999999999</v>
      </c>
      <c r="M1595" s="27">
        <f>J1595/'I Disease Parameters'!$E$12</f>
        <v>0.14811274085975007</v>
      </c>
      <c r="N1595" s="27">
        <f>K1595/'I Disease Parameters'!$E$13</f>
        <v>4.8073752971673774E-2</v>
      </c>
      <c r="O1595" s="27">
        <f>L1595/'I Disease Parameters'!$E$13</f>
        <v>4.9250000000000002E-2</v>
      </c>
      <c r="P1595" s="27">
        <f>(1-L1595)/'I Disease Parameters'!$E$13</f>
        <v>7.5000000000000067E-4</v>
      </c>
      <c r="Q1595" s="19" t="str">
        <f t="shared" si="603"/>
        <v/>
      </c>
      <c r="R1595" s="17" t="str">
        <f t="shared" si="604"/>
        <v/>
      </c>
      <c r="S1595" s="17" t="str">
        <f t="shared" si="605"/>
        <v/>
      </c>
      <c r="T1595" s="17" t="str">
        <f t="shared" si="606"/>
        <v/>
      </c>
      <c r="U1595" s="17" t="str">
        <f t="shared" si="607"/>
        <v/>
      </c>
      <c r="V1595" s="17" t="str">
        <f t="shared" si="608"/>
        <v/>
      </c>
      <c r="W1595" s="17" t="str">
        <f t="shared" si="609"/>
        <v/>
      </c>
      <c r="X1595" s="18" t="str">
        <f t="shared" si="600"/>
        <v/>
      </c>
      <c r="Y1595" s="17" t="str">
        <f t="shared" si="610"/>
        <v/>
      </c>
      <c r="Z1595" s="17" t="str">
        <f t="shared" si="611"/>
        <v/>
      </c>
      <c r="AA1595" s="17" t="str">
        <f t="shared" si="612"/>
        <v/>
      </c>
      <c r="AB1595" s="17" t="str">
        <f t="shared" si="613"/>
        <v/>
      </c>
      <c r="AC1595" s="17" t="str">
        <f t="shared" si="614"/>
        <v/>
      </c>
      <c r="AD1595" s="18" t="str">
        <f t="shared" si="615"/>
        <v/>
      </c>
      <c r="AE1595" s="19" t="str">
        <f>IF($B1595&gt;$C$1,"",p_2*$Q1594*($S1594/$W1594)+p_3*$Q1594*($T1594/$W1594))</f>
        <v/>
      </c>
      <c r="AF1595" s="17" t="str">
        <f>IF($B1595&gt;$C$1,"",p_4*$R1594)</f>
        <v/>
      </c>
      <c r="AG1595" s="17" t="str">
        <f>IF($B1595&gt;$C$1,"",p_5*$R1594)</f>
        <v/>
      </c>
      <c r="AH1595" s="18" t="str">
        <f t="shared" si="616"/>
        <v/>
      </c>
      <c r="AI1595" s="72"/>
      <c r="AJ1595" s="73"/>
      <c r="AK1595" s="73"/>
      <c r="AL1595" s="72"/>
      <c r="AM1595" s="73"/>
      <c r="AN1595" s="73">
        <f t="shared" si="617"/>
        <v>518</v>
      </c>
      <c r="AO1595" s="19" t="str">
        <f t="shared" ca="1" si="618"/>
        <v>-</v>
      </c>
      <c r="AP1595" s="17" t="str">
        <f t="shared" ca="1" si="619"/>
        <v>-</v>
      </c>
      <c r="AQ1595" s="17" t="str">
        <f t="shared" ca="1" si="620"/>
        <v>-</v>
      </c>
      <c r="AR1595" s="66" t="str">
        <f t="shared" ca="1" si="621"/>
        <v>-</v>
      </c>
    </row>
    <row r="1596" spans="1:44" s="1" customFormat="1" ht="12" x14ac:dyDescent="0.35">
      <c r="A1596" s="84"/>
      <c r="B1596" s="40" t="str">
        <f t="shared" si="601"/>
        <v/>
      </c>
      <c r="C1596" s="41" t="str">
        <f t="shared" si="602"/>
        <v/>
      </c>
      <c r="D1596" s="28">
        <f>'I Disease Parameters'!$E$6/(1000*365)</f>
        <v>2.4383561643835616E-5</v>
      </c>
      <c r="E1596" s="28">
        <f>'I Disease Parameters'!$E$7/(1000*365)</f>
        <v>1.3698630136986302E-5</v>
      </c>
      <c r="F1596" s="27">
        <f>(1-'I Disease Parameters'!$E$8)/'I Disease Parameters'!$E$10</f>
        <v>0.16200000000000001</v>
      </c>
      <c r="G1596" s="27">
        <f>'I Disease Parameters'!$E$8/'I Disease Parameters'!$E$11</f>
        <v>3.7999999999999999E-2</v>
      </c>
      <c r="H1596" s="27">
        <f>1/'I Disease Parameters'!$E$12</f>
        <v>0.05</v>
      </c>
      <c r="I1596" s="27">
        <f>'I Disease Parameters'!$E$9/'I Disease Parameters'!$E$14</f>
        <v>0</v>
      </c>
      <c r="J1596" s="82">
        <f t="shared" si="622"/>
        <v>2.9622548171950012</v>
      </c>
      <c r="K1596" s="60">
        <f t="shared" si="623"/>
        <v>0.96147505943347544</v>
      </c>
      <c r="L1596" s="30">
        <f t="shared" si="624"/>
        <v>0.98499999999999999</v>
      </c>
      <c r="M1596" s="27">
        <f>J1596/'I Disease Parameters'!$E$12</f>
        <v>0.14811274085975007</v>
      </c>
      <c r="N1596" s="27">
        <f>K1596/'I Disease Parameters'!$E$13</f>
        <v>4.8073752971673774E-2</v>
      </c>
      <c r="O1596" s="27">
        <f>L1596/'I Disease Parameters'!$E$13</f>
        <v>4.9250000000000002E-2</v>
      </c>
      <c r="P1596" s="27">
        <f>(1-L1596)/'I Disease Parameters'!$E$13</f>
        <v>7.5000000000000067E-4</v>
      </c>
      <c r="Q1596" s="19" t="str">
        <f t="shared" si="603"/>
        <v/>
      </c>
      <c r="R1596" s="17" t="str">
        <f t="shared" si="604"/>
        <v/>
      </c>
      <c r="S1596" s="17" t="str">
        <f t="shared" si="605"/>
        <v/>
      </c>
      <c r="T1596" s="17" t="str">
        <f t="shared" si="606"/>
        <v/>
      </c>
      <c r="U1596" s="17" t="str">
        <f t="shared" si="607"/>
        <v/>
      </c>
      <c r="V1596" s="17" t="str">
        <f t="shared" si="608"/>
        <v/>
      </c>
      <c r="W1596" s="17" t="str">
        <f t="shared" si="609"/>
        <v/>
      </c>
      <c r="X1596" s="18" t="str">
        <f t="shared" si="600"/>
        <v/>
      </c>
      <c r="Y1596" s="17" t="str">
        <f t="shared" si="610"/>
        <v/>
      </c>
      <c r="Z1596" s="17" t="str">
        <f t="shared" si="611"/>
        <v/>
      </c>
      <c r="AA1596" s="17" t="str">
        <f t="shared" si="612"/>
        <v/>
      </c>
      <c r="AB1596" s="17" t="str">
        <f t="shared" si="613"/>
        <v/>
      </c>
      <c r="AC1596" s="17" t="str">
        <f t="shared" si="614"/>
        <v/>
      </c>
      <c r="AD1596" s="18" t="str">
        <f t="shared" si="615"/>
        <v/>
      </c>
      <c r="AE1596" s="19" t="str">
        <f>IF($B1596&gt;$C$1,"",p_2*$Q1595*($S1595/$W1595)+p_3*$Q1595*($T1595/$W1595))</f>
        <v/>
      </c>
      <c r="AF1596" s="17" t="str">
        <f>IF($B1596&gt;$C$1,"",p_4*$R1595)</f>
        <v/>
      </c>
      <c r="AG1596" s="17" t="str">
        <f>IF($B1596&gt;$C$1,"",p_5*$R1595)</f>
        <v/>
      </c>
      <c r="AH1596" s="18" t="str">
        <f t="shared" si="616"/>
        <v/>
      </c>
      <c r="AI1596" s="72"/>
      <c r="AJ1596" s="73"/>
      <c r="AK1596" s="73"/>
      <c r="AL1596" s="72"/>
      <c r="AM1596" s="73"/>
      <c r="AN1596" s="73">
        <f t="shared" si="617"/>
        <v>518</v>
      </c>
      <c r="AO1596" s="19" t="str">
        <f t="shared" ca="1" si="618"/>
        <v>-</v>
      </c>
      <c r="AP1596" s="17" t="str">
        <f t="shared" ca="1" si="619"/>
        <v>-</v>
      </c>
      <c r="AQ1596" s="17" t="str">
        <f t="shared" ca="1" si="620"/>
        <v>-</v>
      </c>
      <c r="AR1596" s="66" t="str">
        <f t="shared" ca="1" si="621"/>
        <v>-</v>
      </c>
    </row>
    <row r="1597" spans="1:44" s="1" customFormat="1" ht="12" x14ac:dyDescent="0.35">
      <c r="A1597" s="84"/>
      <c r="B1597" s="40" t="str">
        <f t="shared" si="601"/>
        <v/>
      </c>
      <c r="C1597" s="41" t="str">
        <f t="shared" si="602"/>
        <v/>
      </c>
      <c r="D1597" s="28">
        <f>'I Disease Parameters'!$E$6/(1000*365)</f>
        <v>2.4383561643835616E-5</v>
      </c>
      <c r="E1597" s="28">
        <f>'I Disease Parameters'!$E$7/(1000*365)</f>
        <v>1.3698630136986302E-5</v>
      </c>
      <c r="F1597" s="27">
        <f>(1-'I Disease Parameters'!$E$8)/'I Disease Parameters'!$E$10</f>
        <v>0.16200000000000001</v>
      </c>
      <c r="G1597" s="27">
        <f>'I Disease Parameters'!$E$8/'I Disease Parameters'!$E$11</f>
        <v>3.7999999999999999E-2</v>
      </c>
      <c r="H1597" s="27">
        <f>1/'I Disease Parameters'!$E$12</f>
        <v>0.05</v>
      </c>
      <c r="I1597" s="27">
        <f>'I Disease Parameters'!$E$9/'I Disease Parameters'!$E$14</f>
        <v>0</v>
      </c>
      <c r="J1597" s="82">
        <f t="shared" si="622"/>
        <v>2.9622548171950012</v>
      </c>
      <c r="K1597" s="60">
        <f t="shared" si="623"/>
        <v>0.96147505943347544</v>
      </c>
      <c r="L1597" s="30">
        <f t="shared" si="624"/>
        <v>0.98499999999999999</v>
      </c>
      <c r="M1597" s="27">
        <f>J1597/'I Disease Parameters'!$E$12</f>
        <v>0.14811274085975007</v>
      </c>
      <c r="N1597" s="27">
        <f>K1597/'I Disease Parameters'!$E$13</f>
        <v>4.8073752971673774E-2</v>
      </c>
      <c r="O1597" s="27">
        <f>L1597/'I Disease Parameters'!$E$13</f>
        <v>4.9250000000000002E-2</v>
      </c>
      <c r="P1597" s="27">
        <f>(1-L1597)/'I Disease Parameters'!$E$13</f>
        <v>7.5000000000000067E-4</v>
      </c>
      <c r="Q1597" s="19" t="str">
        <f t="shared" si="603"/>
        <v/>
      </c>
      <c r="R1597" s="17" t="str">
        <f t="shared" si="604"/>
        <v/>
      </c>
      <c r="S1597" s="17" t="str">
        <f t="shared" si="605"/>
        <v/>
      </c>
      <c r="T1597" s="17" t="str">
        <f t="shared" si="606"/>
        <v/>
      </c>
      <c r="U1597" s="17" t="str">
        <f t="shared" si="607"/>
        <v/>
      </c>
      <c r="V1597" s="17" t="str">
        <f t="shared" si="608"/>
        <v/>
      </c>
      <c r="W1597" s="17" t="str">
        <f t="shared" si="609"/>
        <v/>
      </c>
      <c r="X1597" s="18" t="str">
        <f t="shared" si="600"/>
        <v/>
      </c>
      <c r="Y1597" s="17" t="str">
        <f t="shared" si="610"/>
        <v/>
      </c>
      <c r="Z1597" s="17" t="str">
        <f t="shared" si="611"/>
        <v/>
      </c>
      <c r="AA1597" s="17" t="str">
        <f t="shared" si="612"/>
        <v/>
      </c>
      <c r="AB1597" s="17" t="str">
        <f t="shared" si="613"/>
        <v/>
      </c>
      <c r="AC1597" s="17" t="str">
        <f t="shared" si="614"/>
        <v/>
      </c>
      <c r="AD1597" s="18" t="str">
        <f t="shared" si="615"/>
        <v/>
      </c>
      <c r="AE1597" s="19" t="str">
        <f>IF($B1597&gt;$C$1,"",p_2*$Q1596*($S1596/$W1596)+p_3*$Q1596*($T1596/$W1596))</f>
        <v/>
      </c>
      <c r="AF1597" s="17" t="str">
        <f>IF($B1597&gt;$C$1,"",p_4*$R1596)</f>
        <v/>
      </c>
      <c r="AG1597" s="17" t="str">
        <f>IF($B1597&gt;$C$1,"",p_5*$R1596)</f>
        <v/>
      </c>
      <c r="AH1597" s="18" t="str">
        <f t="shared" si="616"/>
        <v/>
      </c>
      <c r="AI1597" s="72"/>
      <c r="AJ1597" s="73"/>
      <c r="AK1597" s="73"/>
      <c r="AL1597" s="72"/>
      <c r="AM1597" s="73"/>
      <c r="AN1597" s="73">
        <f t="shared" si="617"/>
        <v>518</v>
      </c>
      <c r="AO1597" s="19" t="str">
        <f t="shared" ca="1" si="618"/>
        <v>-</v>
      </c>
      <c r="AP1597" s="17" t="str">
        <f t="shared" ca="1" si="619"/>
        <v>-</v>
      </c>
      <c r="AQ1597" s="17" t="str">
        <f t="shared" ca="1" si="620"/>
        <v>-</v>
      </c>
      <c r="AR1597" s="66" t="str">
        <f t="shared" ca="1" si="621"/>
        <v>-</v>
      </c>
    </row>
    <row r="1598" spans="1:44" s="1" customFormat="1" ht="12" x14ac:dyDescent="0.35">
      <c r="A1598" s="84"/>
      <c r="B1598" s="40" t="str">
        <f t="shared" si="601"/>
        <v/>
      </c>
      <c r="C1598" s="41" t="str">
        <f t="shared" si="602"/>
        <v/>
      </c>
      <c r="D1598" s="28">
        <f>'I Disease Parameters'!$E$6/(1000*365)</f>
        <v>2.4383561643835616E-5</v>
      </c>
      <c r="E1598" s="28">
        <f>'I Disease Parameters'!$E$7/(1000*365)</f>
        <v>1.3698630136986302E-5</v>
      </c>
      <c r="F1598" s="27">
        <f>(1-'I Disease Parameters'!$E$8)/'I Disease Parameters'!$E$10</f>
        <v>0.16200000000000001</v>
      </c>
      <c r="G1598" s="27">
        <f>'I Disease Parameters'!$E$8/'I Disease Parameters'!$E$11</f>
        <v>3.7999999999999999E-2</v>
      </c>
      <c r="H1598" s="27">
        <f>1/'I Disease Parameters'!$E$12</f>
        <v>0.05</v>
      </c>
      <c r="I1598" s="27">
        <f>'I Disease Parameters'!$E$9/'I Disease Parameters'!$E$14</f>
        <v>0</v>
      </c>
      <c r="J1598" s="82">
        <f t="shared" si="622"/>
        <v>2.9622548171950012</v>
      </c>
      <c r="K1598" s="60">
        <f t="shared" si="623"/>
        <v>0.96147505943347544</v>
      </c>
      <c r="L1598" s="30">
        <f t="shared" si="624"/>
        <v>0.98499999999999999</v>
      </c>
      <c r="M1598" s="27">
        <f>J1598/'I Disease Parameters'!$E$12</f>
        <v>0.14811274085975007</v>
      </c>
      <c r="N1598" s="27">
        <f>K1598/'I Disease Parameters'!$E$13</f>
        <v>4.8073752971673774E-2</v>
      </c>
      <c r="O1598" s="27">
        <f>L1598/'I Disease Parameters'!$E$13</f>
        <v>4.9250000000000002E-2</v>
      </c>
      <c r="P1598" s="27">
        <f>(1-L1598)/'I Disease Parameters'!$E$13</f>
        <v>7.5000000000000067E-4</v>
      </c>
      <c r="Q1598" s="19" t="str">
        <f t="shared" si="603"/>
        <v/>
      </c>
      <c r="R1598" s="17" t="str">
        <f t="shared" si="604"/>
        <v/>
      </c>
      <c r="S1598" s="17" t="str">
        <f t="shared" si="605"/>
        <v/>
      </c>
      <c r="T1598" s="17" t="str">
        <f t="shared" si="606"/>
        <v/>
      </c>
      <c r="U1598" s="17" t="str">
        <f t="shared" si="607"/>
        <v/>
      </c>
      <c r="V1598" s="17" t="str">
        <f t="shared" si="608"/>
        <v/>
      </c>
      <c r="W1598" s="17" t="str">
        <f t="shared" si="609"/>
        <v/>
      </c>
      <c r="X1598" s="18" t="str">
        <f t="shared" si="600"/>
        <v/>
      </c>
      <c r="Y1598" s="17" t="str">
        <f t="shared" si="610"/>
        <v/>
      </c>
      <c r="Z1598" s="17" t="str">
        <f t="shared" si="611"/>
        <v/>
      </c>
      <c r="AA1598" s="17" t="str">
        <f t="shared" si="612"/>
        <v/>
      </c>
      <c r="AB1598" s="17" t="str">
        <f t="shared" si="613"/>
        <v/>
      </c>
      <c r="AC1598" s="17" t="str">
        <f t="shared" si="614"/>
        <v/>
      </c>
      <c r="AD1598" s="18" t="str">
        <f t="shared" si="615"/>
        <v/>
      </c>
      <c r="AE1598" s="19" t="str">
        <f>IF($B1598&gt;$C$1,"",p_2*$Q1597*($S1597/$W1597)+p_3*$Q1597*($T1597/$W1597))</f>
        <v/>
      </c>
      <c r="AF1598" s="17" t="str">
        <f>IF($B1598&gt;$C$1,"",p_4*$R1597)</f>
        <v/>
      </c>
      <c r="AG1598" s="17" t="str">
        <f>IF($B1598&gt;$C$1,"",p_5*$R1597)</f>
        <v/>
      </c>
      <c r="AH1598" s="18" t="str">
        <f t="shared" si="616"/>
        <v/>
      </c>
      <c r="AI1598" s="72"/>
      <c r="AJ1598" s="73"/>
      <c r="AK1598" s="73"/>
      <c r="AL1598" s="72"/>
      <c r="AM1598" s="73"/>
      <c r="AN1598" s="73">
        <f t="shared" si="617"/>
        <v>518</v>
      </c>
      <c r="AO1598" s="19" t="str">
        <f t="shared" ca="1" si="618"/>
        <v>-</v>
      </c>
      <c r="AP1598" s="17" t="str">
        <f t="shared" ca="1" si="619"/>
        <v>-</v>
      </c>
      <c r="AQ1598" s="17" t="str">
        <f t="shared" ca="1" si="620"/>
        <v>-</v>
      </c>
      <c r="AR1598" s="66" t="str">
        <f t="shared" ca="1" si="621"/>
        <v>-</v>
      </c>
    </row>
    <row r="1599" spans="1:44" s="1" customFormat="1" ht="12" x14ac:dyDescent="0.35">
      <c r="A1599" s="84"/>
      <c r="B1599" s="40" t="str">
        <f t="shared" si="601"/>
        <v/>
      </c>
      <c r="C1599" s="41" t="str">
        <f t="shared" si="602"/>
        <v/>
      </c>
      <c r="D1599" s="28">
        <f>'I Disease Parameters'!$E$6/(1000*365)</f>
        <v>2.4383561643835616E-5</v>
      </c>
      <c r="E1599" s="28">
        <f>'I Disease Parameters'!$E$7/(1000*365)</f>
        <v>1.3698630136986302E-5</v>
      </c>
      <c r="F1599" s="27">
        <f>(1-'I Disease Parameters'!$E$8)/'I Disease Parameters'!$E$10</f>
        <v>0.16200000000000001</v>
      </c>
      <c r="G1599" s="27">
        <f>'I Disease Parameters'!$E$8/'I Disease Parameters'!$E$11</f>
        <v>3.7999999999999999E-2</v>
      </c>
      <c r="H1599" s="27">
        <f>1/'I Disease Parameters'!$E$12</f>
        <v>0.05</v>
      </c>
      <c r="I1599" s="27">
        <f>'I Disease Parameters'!$E$9/'I Disease Parameters'!$E$14</f>
        <v>0</v>
      </c>
      <c r="J1599" s="82">
        <f t="shared" si="622"/>
        <v>2.9622548171950012</v>
      </c>
      <c r="K1599" s="60">
        <f t="shared" si="623"/>
        <v>0.96147505943347544</v>
      </c>
      <c r="L1599" s="30">
        <f t="shared" si="624"/>
        <v>0.98499999999999999</v>
      </c>
      <c r="M1599" s="27">
        <f>J1599/'I Disease Parameters'!$E$12</f>
        <v>0.14811274085975007</v>
      </c>
      <c r="N1599" s="27">
        <f>K1599/'I Disease Parameters'!$E$13</f>
        <v>4.8073752971673774E-2</v>
      </c>
      <c r="O1599" s="27">
        <f>L1599/'I Disease Parameters'!$E$13</f>
        <v>4.9250000000000002E-2</v>
      </c>
      <c r="P1599" s="27">
        <f>(1-L1599)/'I Disease Parameters'!$E$13</f>
        <v>7.5000000000000067E-4</v>
      </c>
      <c r="Q1599" s="19" t="str">
        <f t="shared" si="603"/>
        <v/>
      </c>
      <c r="R1599" s="17" t="str">
        <f t="shared" si="604"/>
        <v/>
      </c>
      <c r="S1599" s="17" t="str">
        <f t="shared" si="605"/>
        <v/>
      </c>
      <c r="T1599" s="17" t="str">
        <f t="shared" si="606"/>
        <v/>
      </c>
      <c r="U1599" s="17" t="str">
        <f t="shared" si="607"/>
        <v/>
      </c>
      <c r="V1599" s="17" t="str">
        <f t="shared" si="608"/>
        <v/>
      </c>
      <c r="W1599" s="17" t="str">
        <f t="shared" si="609"/>
        <v/>
      </c>
      <c r="X1599" s="18" t="str">
        <f t="shared" si="600"/>
        <v/>
      </c>
      <c r="Y1599" s="17" t="str">
        <f t="shared" si="610"/>
        <v/>
      </c>
      <c r="Z1599" s="17" t="str">
        <f t="shared" si="611"/>
        <v/>
      </c>
      <c r="AA1599" s="17" t="str">
        <f t="shared" si="612"/>
        <v/>
      </c>
      <c r="AB1599" s="17" t="str">
        <f t="shared" si="613"/>
        <v/>
      </c>
      <c r="AC1599" s="17" t="str">
        <f t="shared" si="614"/>
        <v/>
      </c>
      <c r="AD1599" s="18" t="str">
        <f t="shared" si="615"/>
        <v/>
      </c>
      <c r="AE1599" s="19" t="str">
        <f>IF($B1599&gt;$C$1,"",p_2*$Q1598*($S1598/$W1598)+p_3*$Q1598*($T1598/$W1598))</f>
        <v/>
      </c>
      <c r="AF1599" s="17" t="str">
        <f>IF($B1599&gt;$C$1,"",p_4*$R1598)</f>
        <v/>
      </c>
      <c r="AG1599" s="17" t="str">
        <f>IF($B1599&gt;$C$1,"",p_5*$R1598)</f>
        <v/>
      </c>
      <c r="AH1599" s="18" t="str">
        <f t="shared" si="616"/>
        <v/>
      </c>
      <c r="AI1599" s="72"/>
      <c r="AJ1599" s="73"/>
      <c r="AK1599" s="73"/>
      <c r="AL1599" s="72"/>
      <c r="AM1599" s="73"/>
      <c r="AN1599" s="73">
        <f t="shared" si="617"/>
        <v>518</v>
      </c>
      <c r="AO1599" s="19" t="str">
        <f t="shared" ca="1" si="618"/>
        <v>-</v>
      </c>
      <c r="AP1599" s="17" t="str">
        <f t="shared" ca="1" si="619"/>
        <v>-</v>
      </c>
      <c r="AQ1599" s="17" t="str">
        <f t="shared" ca="1" si="620"/>
        <v>-</v>
      </c>
      <c r="AR1599" s="66" t="str">
        <f t="shared" ca="1" si="621"/>
        <v>-</v>
      </c>
    </row>
    <row r="1600" spans="1:44" s="1" customFormat="1" ht="12" x14ac:dyDescent="0.35">
      <c r="A1600" s="84"/>
      <c r="B1600" s="40" t="str">
        <f t="shared" si="601"/>
        <v/>
      </c>
      <c r="C1600" s="41" t="str">
        <f t="shared" si="602"/>
        <v/>
      </c>
      <c r="D1600" s="28">
        <f>'I Disease Parameters'!$E$6/(1000*365)</f>
        <v>2.4383561643835616E-5</v>
      </c>
      <c r="E1600" s="28">
        <f>'I Disease Parameters'!$E$7/(1000*365)</f>
        <v>1.3698630136986302E-5</v>
      </c>
      <c r="F1600" s="27">
        <f>(1-'I Disease Parameters'!$E$8)/'I Disease Parameters'!$E$10</f>
        <v>0.16200000000000001</v>
      </c>
      <c r="G1600" s="27">
        <f>'I Disease Parameters'!$E$8/'I Disease Parameters'!$E$11</f>
        <v>3.7999999999999999E-2</v>
      </c>
      <c r="H1600" s="27">
        <f>1/'I Disease Parameters'!$E$12</f>
        <v>0.05</v>
      </c>
      <c r="I1600" s="27">
        <f>'I Disease Parameters'!$E$9/'I Disease Parameters'!$E$14</f>
        <v>0</v>
      </c>
      <c r="J1600" s="82">
        <f t="shared" si="622"/>
        <v>2.9622548171950012</v>
      </c>
      <c r="K1600" s="60">
        <f t="shared" si="623"/>
        <v>0.96147505943347544</v>
      </c>
      <c r="L1600" s="30">
        <f t="shared" si="624"/>
        <v>0.98499999999999999</v>
      </c>
      <c r="M1600" s="27">
        <f>J1600/'I Disease Parameters'!$E$12</f>
        <v>0.14811274085975007</v>
      </c>
      <c r="N1600" s="27">
        <f>K1600/'I Disease Parameters'!$E$13</f>
        <v>4.8073752971673774E-2</v>
      </c>
      <c r="O1600" s="27">
        <f>L1600/'I Disease Parameters'!$E$13</f>
        <v>4.9250000000000002E-2</v>
      </c>
      <c r="P1600" s="27">
        <f>(1-L1600)/'I Disease Parameters'!$E$13</f>
        <v>7.5000000000000067E-4</v>
      </c>
      <c r="Q1600" s="19" t="str">
        <f t="shared" si="603"/>
        <v/>
      </c>
      <c r="R1600" s="17" t="str">
        <f t="shared" si="604"/>
        <v/>
      </c>
      <c r="S1600" s="17" t="str">
        <f t="shared" si="605"/>
        <v/>
      </c>
      <c r="T1600" s="17" t="str">
        <f t="shared" si="606"/>
        <v/>
      </c>
      <c r="U1600" s="17" t="str">
        <f t="shared" si="607"/>
        <v/>
      </c>
      <c r="V1600" s="17" t="str">
        <f t="shared" si="608"/>
        <v/>
      </c>
      <c r="W1600" s="17" t="str">
        <f t="shared" si="609"/>
        <v/>
      </c>
      <c r="X1600" s="18" t="str">
        <f t="shared" si="600"/>
        <v/>
      </c>
      <c r="Y1600" s="17" t="str">
        <f t="shared" si="610"/>
        <v/>
      </c>
      <c r="Z1600" s="17" t="str">
        <f t="shared" si="611"/>
        <v/>
      </c>
      <c r="AA1600" s="17" t="str">
        <f t="shared" si="612"/>
        <v/>
      </c>
      <c r="AB1600" s="17" t="str">
        <f t="shared" si="613"/>
        <v/>
      </c>
      <c r="AC1600" s="17" t="str">
        <f t="shared" si="614"/>
        <v/>
      </c>
      <c r="AD1600" s="18" t="str">
        <f t="shared" si="615"/>
        <v/>
      </c>
      <c r="AE1600" s="19" t="str">
        <f>IF($B1600&gt;$C$1,"",p_2*$Q1599*($S1599/$W1599)+p_3*$Q1599*($T1599/$W1599))</f>
        <v/>
      </c>
      <c r="AF1600" s="17" t="str">
        <f>IF($B1600&gt;$C$1,"",p_4*$R1599)</f>
        <v/>
      </c>
      <c r="AG1600" s="17" t="str">
        <f>IF($B1600&gt;$C$1,"",p_5*$R1599)</f>
        <v/>
      </c>
      <c r="AH1600" s="18" t="str">
        <f t="shared" si="616"/>
        <v/>
      </c>
      <c r="AI1600" s="72"/>
      <c r="AJ1600" s="73"/>
      <c r="AK1600" s="73"/>
      <c r="AL1600" s="72"/>
      <c r="AM1600" s="73"/>
      <c r="AN1600" s="73">
        <f t="shared" si="617"/>
        <v>518</v>
      </c>
      <c r="AO1600" s="19" t="str">
        <f t="shared" ca="1" si="618"/>
        <v>-</v>
      </c>
      <c r="AP1600" s="17" t="str">
        <f t="shared" ca="1" si="619"/>
        <v>-</v>
      </c>
      <c r="AQ1600" s="17" t="str">
        <f t="shared" ca="1" si="620"/>
        <v>-</v>
      </c>
      <c r="AR1600" s="66" t="str">
        <f t="shared" ca="1" si="621"/>
        <v>-</v>
      </c>
    </row>
    <row r="1601" spans="1:44" s="1" customFormat="1" ht="12" x14ac:dyDescent="0.35">
      <c r="A1601" s="84"/>
      <c r="B1601" s="40" t="str">
        <f t="shared" si="601"/>
        <v/>
      </c>
      <c r="C1601" s="41" t="str">
        <f t="shared" si="602"/>
        <v/>
      </c>
      <c r="D1601" s="28">
        <f>'I Disease Parameters'!$E$6/(1000*365)</f>
        <v>2.4383561643835616E-5</v>
      </c>
      <c r="E1601" s="28">
        <f>'I Disease Parameters'!$E$7/(1000*365)</f>
        <v>1.3698630136986302E-5</v>
      </c>
      <c r="F1601" s="27">
        <f>(1-'I Disease Parameters'!$E$8)/'I Disease Parameters'!$E$10</f>
        <v>0.16200000000000001</v>
      </c>
      <c r="G1601" s="27">
        <f>'I Disease Parameters'!$E$8/'I Disease Parameters'!$E$11</f>
        <v>3.7999999999999999E-2</v>
      </c>
      <c r="H1601" s="27">
        <f>1/'I Disease Parameters'!$E$12</f>
        <v>0.05</v>
      </c>
      <c r="I1601" s="27">
        <f>'I Disease Parameters'!$E$9/'I Disease Parameters'!$E$14</f>
        <v>0</v>
      </c>
      <c r="J1601" s="82">
        <f t="shared" si="622"/>
        <v>2.9622548171950012</v>
      </c>
      <c r="K1601" s="60">
        <f t="shared" si="623"/>
        <v>0.96147505943347544</v>
      </c>
      <c r="L1601" s="30">
        <f t="shared" si="624"/>
        <v>0.98499999999999999</v>
      </c>
      <c r="M1601" s="27">
        <f>J1601/'I Disease Parameters'!$E$12</f>
        <v>0.14811274085975007</v>
      </c>
      <c r="N1601" s="27">
        <f>K1601/'I Disease Parameters'!$E$13</f>
        <v>4.8073752971673774E-2</v>
      </c>
      <c r="O1601" s="27">
        <f>L1601/'I Disease Parameters'!$E$13</f>
        <v>4.9250000000000002E-2</v>
      </c>
      <c r="P1601" s="27">
        <f>(1-L1601)/'I Disease Parameters'!$E$13</f>
        <v>7.5000000000000067E-4</v>
      </c>
      <c r="Q1601" s="19" t="str">
        <f t="shared" si="603"/>
        <v/>
      </c>
      <c r="R1601" s="17" t="str">
        <f t="shared" si="604"/>
        <v/>
      </c>
      <c r="S1601" s="17" t="str">
        <f t="shared" si="605"/>
        <v/>
      </c>
      <c r="T1601" s="17" t="str">
        <f t="shared" si="606"/>
        <v/>
      </c>
      <c r="U1601" s="17" t="str">
        <f t="shared" si="607"/>
        <v/>
      </c>
      <c r="V1601" s="17" t="str">
        <f t="shared" si="608"/>
        <v/>
      </c>
      <c r="W1601" s="17" t="str">
        <f t="shared" si="609"/>
        <v/>
      </c>
      <c r="X1601" s="18" t="str">
        <f t="shared" si="600"/>
        <v/>
      </c>
      <c r="Y1601" s="17" t="str">
        <f t="shared" si="610"/>
        <v/>
      </c>
      <c r="Z1601" s="17" t="str">
        <f t="shared" si="611"/>
        <v/>
      </c>
      <c r="AA1601" s="17" t="str">
        <f t="shared" si="612"/>
        <v/>
      </c>
      <c r="AB1601" s="17" t="str">
        <f t="shared" si="613"/>
        <v/>
      </c>
      <c r="AC1601" s="17" t="str">
        <f t="shared" si="614"/>
        <v/>
      </c>
      <c r="AD1601" s="18" t="str">
        <f t="shared" si="615"/>
        <v/>
      </c>
      <c r="AE1601" s="19" t="str">
        <f>IF($B1601&gt;$C$1,"",p_2*$Q1600*($S1600/$W1600)+p_3*$Q1600*($T1600/$W1600))</f>
        <v/>
      </c>
      <c r="AF1601" s="17" t="str">
        <f>IF($B1601&gt;$C$1,"",p_4*$R1600)</f>
        <v/>
      </c>
      <c r="AG1601" s="17" t="str">
        <f>IF($B1601&gt;$C$1,"",p_5*$R1600)</f>
        <v/>
      </c>
      <c r="AH1601" s="18" t="str">
        <f t="shared" si="616"/>
        <v/>
      </c>
      <c r="AI1601" s="72"/>
      <c r="AJ1601" s="73"/>
      <c r="AK1601" s="73"/>
      <c r="AL1601" s="72"/>
      <c r="AM1601" s="73"/>
      <c r="AN1601" s="73">
        <f t="shared" si="617"/>
        <v>518</v>
      </c>
      <c r="AO1601" s="19" t="str">
        <f t="shared" ca="1" si="618"/>
        <v>-</v>
      </c>
      <c r="AP1601" s="17" t="str">
        <f t="shared" ca="1" si="619"/>
        <v>-</v>
      </c>
      <c r="AQ1601" s="17" t="str">
        <f t="shared" ca="1" si="620"/>
        <v>-</v>
      </c>
      <c r="AR1601" s="66" t="str">
        <f t="shared" ca="1" si="621"/>
        <v>-</v>
      </c>
    </row>
    <row r="1602" spans="1:44" s="1" customFormat="1" ht="12" x14ac:dyDescent="0.35">
      <c r="A1602" s="84"/>
      <c r="B1602" s="40" t="str">
        <f t="shared" si="601"/>
        <v/>
      </c>
      <c r="C1602" s="41" t="str">
        <f t="shared" si="602"/>
        <v/>
      </c>
      <c r="D1602" s="28">
        <f>'I Disease Parameters'!$E$6/(1000*365)</f>
        <v>2.4383561643835616E-5</v>
      </c>
      <c r="E1602" s="28">
        <f>'I Disease Parameters'!$E$7/(1000*365)</f>
        <v>1.3698630136986302E-5</v>
      </c>
      <c r="F1602" s="27">
        <f>(1-'I Disease Parameters'!$E$8)/'I Disease Parameters'!$E$10</f>
        <v>0.16200000000000001</v>
      </c>
      <c r="G1602" s="27">
        <f>'I Disease Parameters'!$E$8/'I Disease Parameters'!$E$11</f>
        <v>3.7999999999999999E-2</v>
      </c>
      <c r="H1602" s="27">
        <f>1/'I Disease Parameters'!$E$12</f>
        <v>0.05</v>
      </c>
      <c r="I1602" s="27">
        <f>'I Disease Parameters'!$E$9/'I Disease Parameters'!$E$14</f>
        <v>0</v>
      </c>
      <c r="J1602" s="82">
        <f t="shared" si="622"/>
        <v>2.9622548171950012</v>
      </c>
      <c r="K1602" s="60">
        <f t="shared" si="623"/>
        <v>0.96147505943347544</v>
      </c>
      <c r="L1602" s="30">
        <f t="shared" si="624"/>
        <v>0.98499999999999999</v>
      </c>
      <c r="M1602" s="27">
        <f>J1602/'I Disease Parameters'!$E$12</f>
        <v>0.14811274085975007</v>
      </c>
      <c r="N1602" s="27">
        <f>K1602/'I Disease Parameters'!$E$13</f>
        <v>4.8073752971673774E-2</v>
      </c>
      <c r="O1602" s="27">
        <f>L1602/'I Disease Parameters'!$E$13</f>
        <v>4.9250000000000002E-2</v>
      </c>
      <c r="P1602" s="27">
        <f>(1-L1602)/'I Disease Parameters'!$E$13</f>
        <v>7.5000000000000067E-4</v>
      </c>
      <c r="Q1602" s="19" t="str">
        <f t="shared" si="603"/>
        <v/>
      </c>
      <c r="R1602" s="17" t="str">
        <f t="shared" si="604"/>
        <v/>
      </c>
      <c r="S1602" s="17" t="str">
        <f t="shared" si="605"/>
        <v/>
      </c>
      <c r="T1602" s="17" t="str">
        <f t="shared" si="606"/>
        <v/>
      </c>
      <c r="U1602" s="17" t="str">
        <f t="shared" si="607"/>
        <v/>
      </c>
      <c r="V1602" s="17" t="str">
        <f t="shared" si="608"/>
        <v/>
      </c>
      <c r="W1602" s="17" t="str">
        <f t="shared" si="609"/>
        <v/>
      </c>
      <c r="X1602" s="18" t="str">
        <f t="shared" si="600"/>
        <v/>
      </c>
      <c r="Y1602" s="17" t="str">
        <f t="shared" si="610"/>
        <v/>
      </c>
      <c r="Z1602" s="17" t="str">
        <f t="shared" si="611"/>
        <v/>
      </c>
      <c r="AA1602" s="17" t="str">
        <f t="shared" si="612"/>
        <v/>
      </c>
      <c r="AB1602" s="17" t="str">
        <f t="shared" si="613"/>
        <v/>
      </c>
      <c r="AC1602" s="17" t="str">
        <f t="shared" si="614"/>
        <v/>
      </c>
      <c r="AD1602" s="18" t="str">
        <f t="shared" si="615"/>
        <v/>
      </c>
      <c r="AE1602" s="19" t="str">
        <f>IF($B1602&gt;$C$1,"",p_2*$Q1601*($S1601/$W1601)+p_3*$Q1601*($T1601/$W1601))</f>
        <v/>
      </c>
      <c r="AF1602" s="17" t="str">
        <f>IF($B1602&gt;$C$1,"",p_4*$R1601)</f>
        <v/>
      </c>
      <c r="AG1602" s="17" t="str">
        <f>IF($B1602&gt;$C$1,"",p_5*$R1601)</f>
        <v/>
      </c>
      <c r="AH1602" s="18" t="str">
        <f t="shared" si="616"/>
        <v/>
      </c>
      <c r="AI1602" s="72"/>
      <c r="AJ1602" s="73"/>
      <c r="AK1602" s="73"/>
      <c r="AL1602" s="72"/>
      <c r="AM1602" s="73"/>
      <c r="AN1602" s="73">
        <f t="shared" si="617"/>
        <v>518</v>
      </c>
      <c r="AO1602" s="19" t="str">
        <f t="shared" ca="1" si="618"/>
        <v>-</v>
      </c>
      <c r="AP1602" s="17" t="str">
        <f t="shared" ca="1" si="619"/>
        <v>-</v>
      </c>
      <c r="AQ1602" s="17" t="str">
        <f t="shared" ca="1" si="620"/>
        <v>-</v>
      </c>
      <c r="AR1602" s="66" t="str">
        <f t="shared" ca="1" si="621"/>
        <v>-</v>
      </c>
    </row>
    <row r="1603" spans="1:44" s="1" customFormat="1" ht="12" x14ac:dyDescent="0.35">
      <c r="A1603" s="84"/>
      <c r="B1603" s="40" t="str">
        <f t="shared" si="601"/>
        <v/>
      </c>
      <c r="C1603" s="41" t="str">
        <f t="shared" si="602"/>
        <v/>
      </c>
      <c r="D1603" s="28">
        <f>'I Disease Parameters'!$E$6/(1000*365)</f>
        <v>2.4383561643835616E-5</v>
      </c>
      <c r="E1603" s="28">
        <f>'I Disease Parameters'!$E$7/(1000*365)</f>
        <v>1.3698630136986302E-5</v>
      </c>
      <c r="F1603" s="27">
        <f>(1-'I Disease Parameters'!$E$8)/'I Disease Parameters'!$E$10</f>
        <v>0.16200000000000001</v>
      </c>
      <c r="G1603" s="27">
        <f>'I Disease Parameters'!$E$8/'I Disease Parameters'!$E$11</f>
        <v>3.7999999999999999E-2</v>
      </c>
      <c r="H1603" s="27">
        <f>1/'I Disease Parameters'!$E$12</f>
        <v>0.05</v>
      </c>
      <c r="I1603" s="27">
        <f>'I Disease Parameters'!$E$9/'I Disease Parameters'!$E$14</f>
        <v>0</v>
      </c>
      <c r="J1603" s="82">
        <f t="shared" si="622"/>
        <v>2.9622548171950012</v>
      </c>
      <c r="K1603" s="60">
        <f t="shared" si="623"/>
        <v>0.96147505943347544</v>
      </c>
      <c r="L1603" s="30">
        <f t="shared" si="624"/>
        <v>0.98499999999999999</v>
      </c>
      <c r="M1603" s="27">
        <f>J1603/'I Disease Parameters'!$E$12</f>
        <v>0.14811274085975007</v>
      </c>
      <c r="N1603" s="27">
        <f>K1603/'I Disease Parameters'!$E$13</f>
        <v>4.8073752971673774E-2</v>
      </c>
      <c r="O1603" s="27">
        <f>L1603/'I Disease Parameters'!$E$13</f>
        <v>4.9250000000000002E-2</v>
      </c>
      <c r="P1603" s="27">
        <f>(1-L1603)/'I Disease Parameters'!$E$13</f>
        <v>7.5000000000000067E-4</v>
      </c>
      <c r="Q1603" s="19" t="str">
        <f t="shared" si="603"/>
        <v/>
      </c>
      <c r="R1603" s="17" t="str">
        <f t="shared" si="604"/>
        <v/>
      </c>
      <c r="S1603" s="17" t="str">
        <f t="shared" si="605"/>
        <v/>
      </c>
      <c r="T1603" s="17" t="str">
        <f t="shared" si="606"/>
        <v/>
      </c>
      <c r="U1603" s="17" t="str">
        <f t="shared" si="607"/>
        <v/>
      </c>
      <c r="V1603" s="17" t="str">
        <f t="shared" si="608"/>
        <v/>
      </c>
      <c r="W1603" s="17" t="str">
        <f t="shared" si="609"/>
        <v/>
      </c>
      <c r="X1603" s="18" t="str">
        <f t="shared" si="600"/>
        <v/>
      </c>
      <c r="Y1603" s="17" t="str">
        <f t="shared" si="610"/>
        <v/>
      </c>
      <c r="Z1603" s="17" t="str">
        <f t="shared" si="611"/>
        <v/>
      </c>
      <c r="AA1603" s="17" t="str">
        <f t="shared" si="612"/>
        <v/>
      </c>
      <c r="AB1603" s="17" t="str">
        <f t="shared" si="613"/>
        <v/>
      </c>
      <c r="AC1603" s="17" t="str">
        <f t="shared" si="614"/>
        <v/>
      </c>
      <c r="AD1603" s="18" t="str">
        <f t="shared" si="615"/>
        <v/>
      </c>
      <c r="AE1603" s="19" t="str">
        <f>IF($B1603&gt;$C$1,"",p_2*$Q1602*($S1602/$W1602)+p_3*$Q1602*($T1602/$W1602))</f>
        <v/>
      </c>
      <c r="AF1603" s="17" t="str">
        <f>IF($B1603&gt;$C$1,"",p_4*$R1602)</f>
        <v/>
      </c>
      <c r="AG1603" s="17" t="str">
        <f>IF($B1603&gt;$C$1,"",p_5*$R1602)</f>
        <v/>
      </c>
      <c r="AH1603" s="18" t="str">
        <f t="shared" si="616"/>
        <v/>
      </c>
      <c r="AI1603" s="72"/>
      <c r="AJ1603" s="73"/>
      <c r="AK1603" s="73"/>
      <c r="AL1603" s="72"/>
      <c r="AM1603" s="73"/>
      <c r="AN1603" s="73">
        <f t="shared" si="617"/>
        <v>518</v>
      </c>
      <c r="AO1603" s="19" t="str">
        <f t="shared" ca="1" si="618"/>
        <v>-</v>
      </c>
      <c r="AP1603" s="17" t="str">
        <f t="shared" ca="1" si="619"/>
        <v>-</v>
      </c>
      <c r="AQ1603" s="17" t="str">
        <f t="shared" ca="1" si="620"/>
        <v>-</v>
      </c>
      <c r="AR1603" s="66" t="str">
        <f t="shared" ca="1" si="621"/>
        <v>-</v>
      </c>
    </row>
    <row r="1604" spans="1:44" s="1" customFormat="1" ht="12" x14ac:dyDescent="0.35">
      <c r="A1604" s="84"/>
      <c r="B1604" s="40" t="str">
        <f t="shared" si="601"/>
        <v/>
      </c>
      <c r="C1604" s="41" t="str">
        <f t="shared" si="602"/>
        <v/>
      </c>
      <c r="D1604" s="28">
        <f>'I Disease Parameters'!$E$6/(1000*365)</f>
        <v>2.4383561643835616E-5</v>
      </c>
      <c r="E1604" s="28">
        <f>'I Disease Parameters'!$E$7/(1000*365)</f>
        <v>1.3698630136986302E-5</v>
      </c>
      <c r="F1604" s="27">
        <f>(1-'I Disease Parameters'!$E$8)/'I Disease Parameters'!$E$10</f>
        <v>0.16200000000000001</v>
      </c>
      <c r="G1604" s="27">
        <f>'I Disease Parameters'!$E$8/'I Disease Parameters'!$E$11</f>
        <v>3.7999999999999999E-2</v>
      </c>
      <c r="H1604" s="27">
        <f>1/'I Disease Parameters'!$E$12</f>
        <v>0.05</v>
      </c>
      <c r="I1604" s="27">
        <f>'I Disease Parameters'!$E$9/'I Disease Parameters'!$E$14</f>
        <v>0</v>
      </c>
      <c r="J1604" s="82">
        <f t="shared" si="622"/>
        <v>2.9622548171950012</v>
      </c>
      <c r="K1604" s="60">
        <f t="shared" si="623"/>
        <v>0.96147505943347544</v>
      </c>
      <c r="L1604" s="30">
        <f t="shared" si="624"/>
        <v>0.98499999999999999</v>
      </c>
      <c r="M1604" s="27">
        <f>J1604/'I Disease Parameters'!$E$12</f>
        <v>0.14811274085975007</v>
      </c>
      <c r="N1604" s="27">
        <f>K1604/'I Disease Parameters'!$E$13</f>
        <v>4.8073752971673774E-2</v>
      </c>
      <c r="O1604" s="27">
        <f>L1604/'I Disease Parameters'!$E$13</f>
        <v>4.9250000000000002E-2</v>
      </c>
      <c r="P1604" s="27">
        <f>(1-L1604)/'I Disease Parameters'!$E$13</f>
        <v>7.5000000000000067E-4</v>
      </c>
      <c r="Q1604" s="19" t="str">
        <f t="shared" si="603"/>
        <v/>
      </c>
      <c r="R1604" s="17" t="str">
        <f t="shared" si="604"/>
        <v/>
      </c>
      <c r="S1604" s="17" t="str">
        <f t="shared" si="605"/>
        <v/>
      </c>
      <c r="T1604" s="17" t="str">
        <f t="shared" si="606"/>
        <v/>
      </c>
      <c r="U1604" s="17" t="str">
        <f t="shared" si="607"/>
        <v/>
      </c>
      <c r="V1604" s="17" t="str">
        <f t="shared" si="608"/>
        <v/>
      </c>
      <c r="W1604" s="17" t="str">
        <f t="shared" si="609"/>
        <v/>
      </c>
      <c r="X1604" s="18" t="str">
        <f t="shared" ref="X1604:X1667" si="625">IF($B1604&gt;$C$1,"",MAX(View_T_C))</f>
        <v/>
      </c>
      <c r="Y1604" s="17" t="str">
        <f t="shared" si="610"/>
        <v/>
      </c>
      <c r="Z1604" s="17" t="str">
        <f t="shared" si="611"/>
        <v/>
      </c>
      <c r="AA1604" s="17" t="str">
        <f t="shared" si="612"/>
        <v/>
      </c>
      <c r="AB1604" s="17" t="str">
        <f t="shared" si="613"/>
        <v/>
      </c>
      <c r="AC1604" s="17" t="str">
        <f t="shared" si="614"/>
        <v/>
      </c>
      <c r="AD1604" s="18" t="str">
        <f t="shared" si="615"/>
        <v/>
      </c>
      <c r="AE1604" s="19" t="str">
        <f>IF($B1604&gt;$C$1,"",p_2*$Q1603*($S1603/$W1603)+p_3*$Q1603*($T1603/$W1603))</f>
        <v/>
      </c>
      <c r="AF1604" s="17" t="str">
        <f>IF($B1604&gt;$C$1,"",p_4*$R1603)</f>
        <v/>
      </c>
      <c r="AG1604" s="17" t="str">
        <f>IF($B1604&gt;$C$1,"",p_5*$R1603)</f>
        <v/>
      </c>
      <c r="AH1604" s="18" t="str">
        <f t="shared" si="616"/>
        <v/>
      </c>
      <c r="AI1604" s="72"/>
      <c r="AJ1604" s="73"/>
      <c r="AK1604" s="73"/>
      <c r="AL1604" s="72"/>
      <c r="AM1604" s="73"/>
      <c r="AN1604" s="73">
        <f t="shared" si="617"/>
        <v>518</v>
      </c>
      <c r="AO1604" s="19" t="str">
        <f t="shared" ca="1" si="618"/>
        <v>-</v>
      </c>
      <c r="AP1604" s="17" t="str">
        <f t="shared" ca="1" si="619"/>
        <v>-</v>
      </c>
      <c r="AQ1604" s="17" t="str">
        <f t="shared" ca="1" si="620"/>
        <v>-</v>
      </c>
      <c r="AR1604" s="66" t="str">
        <f t="shared" ca="1" si="621"/>
        <v>-</v>
      </c>
    </row>
    <row r="1605" spans="1:44" s="1" customFormat="1" ht="12" x14ac:dyDescent="0.35">
      <c r="A1605" s="84"/>
      <c r="B1605" s="40" t="str">
        <f t="shared" ref="B1605:B1668" si="626">IF($B1604&gt;=$C$1,"",B1604+1)</f>
        <v/>
      </c>
      <c r="C1605" s="41" t="str">
        <f t="shared" ref="C1605:C1668" si="627">IF($B1605&gt;$C$1,"",C1604+1)</f>
        <v/>
      </c>
      <c r="D1605" s="28">
        <f>'I Disease Parameters'!$E$6/(1000*365)</f>
        <v>2.4383561643835616E-5</v>
      </c>
      <c r="E1605" s="28">
        <f>'I Disease Parameters'!$E$7/(1000*365)</f>
        <v>1.3698630136986302E-5</v>
      </c>
      <c r="F1605" s="27">
        <f>(1-'I Disease Parameters'!$E$8)/'I Disease Parameters'!$E$10</f>
        <v>0.16200000000000001</v>
      </c>
      <c r="G1605" s="27">
        <f>'I Disease Parameters'!$E$8/'I Disease Parameters'!$E$11</f>
        <v>3.7999999999999999E-2</v>
      </c>
      <c r="H1605" s="27">
        <f>1/'I Disease Parameters'!$E$12</f>
        <v>0.05</v>
      </c>
      <c r="I1605" s="27">
        <f>'I Disease Parameters'!$E$9/'I Disease Parameters'!$E$14</f>
        <v>0</v>
      </c>
      <c r="J1605" s="82">
        <f t="shared" si="622"/>
        <v>2.9622548171950012</v>
      </c>
      <c r="K1605" s="60">
        <f t="shared" si="623"/>
        <v>0.96147505943347544</v>
      </c>
      <c r="L1605" s="30">
        <f t="shared" si="624"/>
        <v>0.98499999999999999</v>
      </c>
      <c r="M1605" s="27">
        <f>J1605/'I Disease Parameters'!$E$12</f>
        <v>0.14811274085975007</v>
      </c>
      <c r="N1605" s="27">
        <f>K1605/'I Disease Parameters'!$E$13</f>
        <v>4.8073752971673774E-2</v>
      </c>
      <c r="O1605" s="27">
        <f>L1605/'I Disease Parameters'!$E$13</f>
        <v>4.9250000000000002E-2</v>
      </c>
      <c r="P1605" s="27">
        <f>(1-L1605)/'I Disease Parameters'!$E$13</f>
        <v>7.5000000000000067E-4</v>
      </c>
      <c r="Q1605" s="19" t="str">
        <f t="shared" ref="Q1605:Q1668" si="628">IF($B1605&gt;$C$1,"",Q1604+p_0*$W1604+p_9*$U1604-p_1*$Q1604-p_2*$Q1604*($S1604/$W1604)-p_3*$Q1604*($T1604/$W1604))</f>
        <v/>
      </c>
      <c r="R1605" s="17" t="str">
        <f t="shared" ref="R1605:R1668" si="629">IF($B1605&gt;$C$1,"",R1604+p_2*$Q1604*($S1604/$W1604)+p_3*$Q1604*($T1604/$W1604) - p_1*$R1604- p_4*$R1604 - p_5*$R1604+AI1604)</f>
        <v/>
      </c>
      <c r="S1605" s="17" t="str">
        <f t="shared" ref="S1605:S1668" si="630">IF($B1605&gt;$C$1,"",S1604+p_4*$R1604-p_1*$S1604-p_6*$S1604+AJ1604)</f>
        <v/>
      </c>
      <c r="T1605" s="17" t="str">
        <f t="shared" ref="T1605:T1668" si="631">IF($B1605&gt;$C$1,"",T1604+p_5*$R1604-p_1*$T1604-p_7*$T1604-p_8*$T1604+AK1604)</f>
        <v/>
      </c>
      <c r="U1605" s="17" t="str">
        <f t="shared" ref="U1605:U1668" si="632">IF($B1605&gt;$C$1,"",U1604+p_7*$T1604+p_6*$S1604-p_1*$U1604-p_9*$U1604)</f>
        <v/>
      </c>
      <c r="V1605" s="17" t="str">
        <f t="shared" ref="V1605:V1668" si="633">IF($B1605&gt;$C$1,"",V1604+p_8*$T1604)</f>
        <v/>
      </c>
      <c r="W1605" s="17" t="str">
        <f t="shared" ref="W1605:W1668" si="634">IF($B1605&gt;$C$1,"",SUM($Q1605:$U1605))</f>
        <v/>
      </c>
      <c r="X1605" s="18" t="str">
        <f t="shared" si="625"/>
        <v/>
      </c>
      <c r="Y1605" s="17" t="str">
        <f t="shared" ref="Y1605:Y1668" si="635">IF($B1605&gt;$C$1,"",Q1605-Q1604)</f>
        <v/>
      </c>
      <c r="Z1605" s="17" t="str">
        <f t="shared" ref="Z1605:Z1668" si="636">IF($B1605&gt;$C$1,"",R1605-R1604)</f>
        <v/>
      </c>
      <c r="AA1605" s="17" t="str">
        <f t="shared" ref="AA1605:AA1668" si="637">IF($B1605&gt;$C$1,"",S1605-S1604)</f>
        <v/>
      </c>
      <c r="AB1605" s="17" t="str">
        <f t="shared" ref="AB1605:AB1668" si="638">IF($B1605&gt;$C$1,"",T1605-T1604)</f>
        <v/>
      </c>
      <c r="AC1605" s="17" t="str">
        <f t="shared" ref="AC1605:AC1668" si="639">IF($B1605&gt;$C$1,"",U1605-U1604)</f>
        <v/>
      </c>
      <c r="AD1605" s="18" t="str">
        <f t="shared" ref="AD1605:AD1668" si="640">IF($B1605&gt;$C$1,"",V1605-V1604)</f>
        <v/>
      </c>
      <c r="AE1605" s="19" t="str">
        <f>IF($B1605&gt;$C$1,"",p_2*$Q1604*($S1604/$W1604)+p_3*$Q1604*($T1604/$W1604))</f>
        <v/>
      </c>
      <c r="AF1605" s="17" t="str">
        <f>IF($B1605&gt;$C$1,"",p_4*$R1604)</f>
        <v/>
      </c>
      <c r="AG1605" s="17" t="str">
        <f>IF($B1605&gt;$C$1,"",p_5*$R1604)</f>
        <v/>
      </c>
      <c r="AH1605" s="18" t="str">
        <f t="shared" si="616"/>
        <v/>
      </c>
      <c r="AI1605" s="72"/>
      <c r="AJ1605" s="73"/>
      <c r="AK1605" s="73"/>
      <c r="AL1605" s="72"/>
      <c r="AM1605" s="73"/>
      <c r="AN1605" s="73">
        <f t="shared" si="617"/>
        <v>518</v>
      </c>
      <c r="AO1605" s="19" t="str">
        <f t="shared" ca="1" si="618"/>
        <v>-</v>
      </c>
      <c r="AP1605" s="17" t="str">
        <f t="shared" ca="1" si="619"/>
        <v>-</v>
      </c>
      <c r="AQ1605" s="17" t="str">
        <f t="shared" ca="1" si="620"/>
        <v>-</v>
      </c>
      <c r="AR1605" s="66" t="str">
        <f t="shared" ca="1" si="621"/>
        <v>-</v>
      </c>
    </row>
    <row r="1606" spans="1:44" s="1" customFormat="1" ht="12" x14ac:dyDescent="0.35">
      <c r="A1606" s="84"/>
      <c r="B1606" s="40" t="str">
        <f t="shared" si="626"/>
        <v/>
      </c>
      <c r="C1606" s="41" t="str">
        <f t="shared" si="627"/>
        <v/>
      </c>
      <c r="D1606" s="28">
        <f>'I Disease Parameters'!$E$6/(1000*365)</f>
        <v>2.4383561643835616E-5</v>
      </c>
      <c r="E1606" s="28">
        <f>'I Disease Parameters'!$E$7/(1000*365)</f>
        <v>1.3698630136986302E-5</v>
      </c>
      <c r="F1606" s="27">
        <f>(1-'I Disease Parameters'!$E$8)/'I Disease Parameters'!$E$10</f>
        <v>0.16200000000000001</v>
      </c>
      <c r="G1606" s="27">
        <f>'I Disease Parameters'!$E$8/'I Disease Parameters'!$E$11</f>
        <v>3.7999999999999999E-2</v>
      </c>
      <c r="H1606" s="27">
        <f>1/'I Disease Parameters'!$E$12</f>
        <v>0.05</v>
      </c>
      <c r="I1606" s="27">
        <f>'I Disease Parameters'!$E$9/'I Disease Parameters'!$E$14</f>
        <v>0</v>
      </c>
      <c r="J1606" s="82">
        <f t="shared" si="622"/>
        <v>2.9622548171950012</v>
      </c>
      <c r="K1606" s="60">
        <f t="shared" si="623"/>
        <v>0.96147505943347544</v>
      </c>
      <c r="L1606" s="30">
        <f t="shared" si="624"/>
        <v>0.98499999999999999</v>
      </c>
      <c r="M1606" s="27">
        <f>J1606/'I Disease Parameters'!$E$12</f>
        <v>0.14811274085975007</v>
      </c>
      <c r="N1606" s="27">
        <f>K1606/'I Disease Parameters'!$E$13</f>
        <v>4.8073752971673774E-2</v>
      </c>
      <c r="O1606" s="27">
        <f>L1606/'I Disease Parameters'!$E$13</f>
        <v>4.9250000000000002E-2</v>
      </c>
      <c r="P1606" s="27">
        <f>(1-L1606)/'I Disease Parameters'!$E$13</f>
        <v>7.5000000000000067E-4</v>
      </c>
      <c r="Q1606" s="19" t="str">
        <f t="shared" si="628"/>
        <v/>
      </c>
      <c r="R1606" s="17" t="str">
        <f t="shared" si="629"/>
        <v/>
      </c>
      <c r="S1606" s="17" t="str">
        <f t="shared" si="630"/>
        <v/>
      </c>
      <c r="T1606" s="17" t="str">
        <f t="shared" si="631"/>
        <v/>
      </c>
      <c r="U1606" s="17" t="str">
        <f t="shared" si="632"/>
        <v/>
      </c>
      <c r="V1606" s="17" t="str">
        <f t="shared" si="633"/>
        <v/>
      </c>
      <c r="W1606" s="17" t="str">
        <f t="shared" si="634"/>
        <v/>
      </c>
      <c r="X1606" s="18" t="str">
        <f t="shared" si="625"/>
        <v/>
      </c>
      <c r="Y1606" s="17" t="str">
        <f t="shared" si="635"/>
        <v/>
      </c>
      <c r="Z1606" s="17" t="str">
        <f t="shared" si="636"/>
        <v/>
      </c>
      <c r="AA1606" s="17" t="str">
        <f t="shared" si="637"/>
        <v/>
      </c>
      <c r="AB1606" s="17" t="str">
        <f t="shared" si="638"/>
        <v/>
      </c>
      <c r="AC1606" s="17" t="str">
        <f t="shared" si="639"/>
        <v/>
      </c>
      <c r="AD1606" s="18" t="str">
        <f t="shared" si="640"/>
        <v/>
      </c>
      <c r="AE1606" s="19" t="str">
        <f>IF($B1606&gt;$C$1,"",p_2*$Q1605*($S1605/$W1605)+p_3*$Q1605*($T1605/$W1605))</f>
        <v/>
      </c>
      <c r="AF1606" s="17" t="str">
        <f>IF($B1606&gt;$C$1,"",p_4*$R1605)</f>
        <v/>
      </c>
      <c r="AG1606" s="17" t="str">
        <f>IF($B1606&gt;$C$1,"",p_5*$R1605)</f>
        <v/>
      </c>
      <c r="AH1606" s="18" t="str">
        <f t="shared" ref="AH1606:AH1669" si="641">IF($B1606&gt;$C$1,"",AG1606+AF1606)</f>
        <v/>
      </c>
      <c r="AI1606" s="72"/>
      <c r="AJ1606" s="73"/>
      <c r="AK1606" s="73"/>
      <c r="AL1606" s="72"/>
      <c r="AM1606" s="73"/>
      <c r="AN1606" s="73">
        <f t="shared" ref="AN1606:AN1669" si="642">AM1606+AN1605</f>
        <v>518</v>
      </c>
      <c r="AO1606" s="19" t="str">
        <f t="shared" ref="AO1606:AO1669" ca="1" si="643">IF($C1606&gt;=TODAY(),"-",(AL1606-AD1606)^2)</f>
        <v>-</v>
      </c>
      <c r="AP1606" s="17" t="str">
        <f t="shared" ref="AP1606:AP1669" ca="1" si="644">IF($C1606&gt;=TODAY(),"-",(AM1606-AH1606)^2)</f>
        <v>-</v>
      </c>
      <c r="AQ1606" s="17" t="str">
        <f t="shared" ref="AQ1606:AQ1669" ca="1" si="645">IF($C1606&gt;=TODAY(),"-",AO1606*$AO$2+AP1606*$AP$2)</f>
        <v>-</v>
      </c>
      <c r="AR1606" s="66" t="str">
        <f t="shared" ref="AR1606:AR1669" ca="1" si="646">IF($C1606&gt;=TODAY(),"-",($AR$2)^((TODAY()-C1606-1)))</f>
        <v>-</v>
      </c>
    </row>
    <row r="1607" spans="1:44" s="1" customFormat="1" ht="12" x14ac:dyDescent="0.35">
      <c r="A1607" s="84"/>
      <c r="B1607" s="40" t="str">
        <f t="shared" si="626"/>
        <v/>
      </c>
      <c r="C1607" s="41" t="str">
        <f t="shared" si="627"/>
        <v/>
      </c>
      <c r="D1607" s="28">
        <f>'I Disease Parameters'!$E$6/(1000*365)</f>
        <v>2.4383561643835616E-5</v>
      </c>
      <c r="E1607" s="28">
        <f>'I Disease Parameters'!$E$7/(1000*365)</f>
        <v>1.3698630136986302E-5</v>
      </c>
      <c r="F1607" s="27">
        <f>(1-'I Disease Parameters'!$E$8)/'I Disease Parameters'!$E$10</f>
        <v>0.16200000000000001</v>
      </c>
      <c r="G1607" s="27">
        <f>'I Disease Parameters'!$E$8/'I Disease Parameters'!$E$11</f>
        <v>3.7999999999999999E-2</v>
      </c>
      <c r="H1607" s="27">
        <f>1/'I Disease Parameters'!$E$12</f>
        <v>0.05</v>
      </c>
      <c r="I1607" s="27">
        <f>'I Disease Parameters'!$E$9/'I Disease Parameters'!$E$14</f>
        <v>0</v>
      </c>
      <c r="J1607" s="82">
        <f t="shared" ref="J1607:J1670" si="647">J1606</f>
        <v>2.9622548171950012</v>
      </c>
      <c r="K1607" s="60">
        <f t="shared" ref="K1607:K1670" si="648">K1606</f>
        <v>0.96147505943347544</v>
      </c>
      <c r="L1607" s="30">
        <f t="shared" ref="L1607:L1670" si="649">L1606</f>
        <v>0.98499999999999999</v>
      </c>
      <c r="M1607" s="27">
        <f>J1607/'I Disease Parameters'!$E$12</f>
        <v>0.14811274085975007</v>
      </c>
      <c r="N1607" s="27">
        <f>K1607/'I Disease Parameters'!$E$13</f>
        <v>4.8073752971673774E-2</v>
      </c>
      <c r="O1607" s="27">
        <f>L1607/'I Disease Parameters'!$E$13</f>
        <v>4.9250000000000002E-2</v>
      </c>
      <c r="P1607" s="27">
        <f>(1-L1607)/'I Disease Parameters'!$E$13</f>
        <v>7.5000000000000067E-4</v>
      </c>
      <c r="Q1607" s="19" t="str">
        <f t="shared" si="628"/>
        <v/>
      </c>
      <c r="R1607" s="17" t="str">
        <f t="shared" si="629"/>
        <v/>
      </c>
      <c r="S1607" s="17" t="str">
        <f t="shared" si="630"/>
        <v/>
      </c>
      <c r="T1607" s="17" t="str">
        <f t="shared" si="631"/>
        <v/>
      </c>
      <c r="U1607" s="17" t="str">
        <f t="shared" si="632"/>
        <v/>
      </c>
      <c r="V1607" s="17" t="str">
        <f t="shared" si="633"/>
        <v/>
      </c>
      <c r="W1607" s="17" t="str">
        <f t="shared" si="634"/>
        <v/>
      </c>
      <c r="X1607" s="18" t="str">
        <f t="shared" si="625"/>
        <v/>
      </c>
      <c r="Y1607" s="17" t="str">
        <f t="shared" si="635"/>
        <v/>
      </c>
      <c r="Z1607" s="17" t="str">
        <f t="shared" si="636"/>
        <v/>
      </c>
      <c r="AA1607" s="17" t="str">
        <f t="shared" si="637"/>
        <v/>
      </c>
      <c r="AB1607" s="17" t="str">
        <f t="shared" si="638"/>
        <v/>
      </c>
      <c r="AC1607" s="17" t="str">
        <f t="shared" si="639"/>
        <v/>
      </c>
      <c r="AD1607" s="18" t="str">
        <f t="shared" si="640"/>
        <v/>
      </c>
      <c r="AE1607" s="19" t="str">
        <f>IF($B1607&gt;$C$1,"",p_2*$Q1606*($S1606/$W1606)+p_3*$Q1606*($T1606/$W1606))</f>
        <v/>
      </c>
      <c r="AF1607" s="17" t="str">
        <f>IF($B1607&gt;$C$1,"",p_4*$R1606)</f>
        <v/>
      </c>
      <c r="AG1607" s="17" t="str">
        <f>IF($B1607&gt;$C$1,"",p_5*$R1606)</f>
        <v/>
      </c>
      <c r="AH1607" s="18" t="str">
        <f t="shared" si="641"/>
        <v/>
      </c>
      <c r="AI1607" s="72"/>
      <c r="AJ1607" s="73"/>
      <c r="AK1607" s="73"/>
      <c r="AL1607" s="72"/>
      <c r="AM1607" s="73"/>
      <c r="AN1607" s="73">
        <f t="shared" si="642"/>
        <v>518</v>
      </c>
      <c r="AO1607" s="19" t="str">
        <f t="shared" ca="1" si="643"/>
        <v>-</v>
      </c>
      <c r="AP1607" s="17" t="str">
        <f t="shared" ca="1" si="644"/>
        <v>-</v>
      </c>
      <c r="AQ1607" s="17" t="str">
        <f t="shared" ca="1" si="645"/>
        <v>-</v>
      </c>
      <c r="AR1607" s="66" t="str">
        <f t="shared" ca="1" si="646"/>
        <v>-</v>
      </c>
    </row>
    <row r="1608" spans="1:44" s="1" customFormat="1" ht="12" x14ac:dyDescent="0.35">
      <c r="A1608" s="84"/>
      <c r="B1608" s="40" t="str">
        <f t="shared" si="626"/>
        <v/>
      </c>
      <c r="C1608" s="41" t="str">
        <f t="shared" si="627"/>
        <v/>
      </c>
      <c r="D1608" s="28">
        <f>'I Disease Parameters'!$E$6/(1000*365)</f>
        <v>2.4383561643835616E-5</v>
      </c>
      <c r="E1608" s="28">
        <f>'I Disease Parameters'!$E$7/(1000*365)</f>
        <v>1.3698630136986302E-5</v>
      </c>
      <c r="F1608" s="27">
        <f>(1-'I Disease Parameters'!$E$8)/'I Disease Parameters'!$E$10</f>
        <v>0.16200000000000001</v>
      </c>
      <c r="G1608" s="27">
        <f>'I Disease Parameters'!$E$8/'I Disease Parameters'!$E$11</f>
        <v>3.7999999999999999E-2</v>
      </c>
      <c r="H1608" s="27">
        <f>1/'I Disease Parameters'!$E$12</f>
        <v>0.05</v>
      </c>
      <c r="I1608" s="27">
        <f>'I Disease Parameters'!$E$9/'I Disease Parameters'!$E$14</f>
        <v>0</v>
      </c>
      <c r="J1608" s="82">
        <f t="shared" si="647"/>
        <v>2.9622548171950012</v>
      </c>
      <c r="K1608" s="60">
        <f t="shared" si="648"/>
        <v>0.96147505943347544</v>
      </c>
      <c r="L1608" s="30">
        <f t="shared" si="649"/>
        <v>0.98499999999999999</v>
      </c>
      <c r="M1608" s="27">
        <f>J1608/'I Disease Parameters'!$E$12</f>
        <v>0.14811274085975007</v>
      </c>
      <c r="N1608" s="27">
        <f>K1608/'I Disease Parameters'!$E$13</f>
        <v>4.8073752971673774E-2</v>
      </c>
      <c r="O1608" s="27">
        <f>L1608/'I Disease Parameters'!$E$13</f>
        <v>4.9250000000000002E-2</v>
      </c>
      <c r="P1608" s="27">
        <f>(1-L1608)/'I Disease Parameters'!$E$13</f>
        <v>7.5000000000000067E-4</v>
      </c>
      <c r="Q1608" s="19" t="str">
        <f t="shared" si="628"/>
        <v/>
      </c>
      <c r="R1608" s="17" t="str">
        <f t="shared" si="629"/>
        <v/>
      </c>
      <c r="S1608" s="17" t="str">
        <f t="shared" si="630"/>
        <v/>
      </c>
      <c r="T1608" s="17" t="str">
        <f t="shared" si="631"/>
        <v/>
      </c>
      <c r="U1608" s="17" t="str">
        <f t="shared" si="632"/>
        <v/>
      </c>
      <c r="V1608" s="17" t="str">
        <f t="shared" si="633"/>
        <v/>
      </c>
      <c r="W1608" s="17" t="str">
        <f t="shared" si="634"/>
        <v/>
      </c>
      <c r="X1608" s="18" t="str">
        <f t="shared" si="625"/>
        <v/>
      </c>
      <c r="Y1608" s="17" t="str">
        <f t="shared" si="635"/>
        <v/>
      </c>
      <c r="Z1608" s="17" t="str">
        <f t="shared" si="636"/>
        <v/>
      </c>
      <c r="AA1608" s="17" t="str">
        <f t="shared" si="637"/>
        <v/>
      </c>
      <c r="AB1608" s="17" t="str">
        <f t="shared" si="638"/>
        <v/>
      </c>
      <c r="AC1608" s="17" t="str">
        <f t="shared" si="639"/>
        <v/>
      </c>
      <c r="AD1608" s="18" t="str">
        <f t="shared" si="640"/>
        <v/>
      </c>
      <c r="AE1608" s="19" t="str">
        <f>IF($B1608&gt;$C$1,"",p_2*$Q1607*($S1607/$W1607)+p_3*$Q1607*($T1607/$W1607))</f>
        <v/>
      </c>
      <c r="AF1608" s="17" t="str">
        <f>IF($B1608&gt;$C$1,"",p_4*$R1607)</f>
        <v/>
      </c>
      <c r="AG1608" s="17" t="str">
        <f>IF($B1608&gt;$C$1,"",p_5*$R1607)</f>
        <v/>
      </c>
      <c r="AH1608" s="18" t="str">
        <f t="shared" si="641"/>
        <v/>
      </c>
      <c r="AI1608" s="72"/>
      <c r="AJ1608" s="73"/>
      <c r="AK1608" s="73"/>
      <c r="AL1608" s="72"/>
      <c r="AM1608" s="73"/>
      <c r="AN1608" s="73">
        <f t="shared" si="642"/>
        <v>518</v>
      </c>
      <c r="AO1608" s="19" t="str">
        <f t="shared" ca="1" si="643"/>
        <v>-</v>
      </c>
      <c r="AP1608" s="17" t="str">
        <f t="shared" ca="1" si="644"/>
        <v>-</v>
      </c>
      <c r="AQ1608" s="17" t="str">
        <f t="shared" ca="1" si="645"/>
        <v>-</v>
      </c>
      <c r="AR1608" s="66" t="str">
        <f t="shared" ca="1" si="646"/>
        <v>-</v>
      </c>
    </row>
    <row r="1609" spans="1:44" s="1" customFormat="1" ht="12" x14ac:dyDescent="0.35">
      <c r="A1609" s="84"/>
      <c r="B1609" s="40" t="str">
        <f t="shared" si="626"/>
        <v/>
      </c>
      <c r="C1609" s="41" t="str">
        <f t="shared" si="627"/>
        <v/>
      </c>
      <c r="D1609" s="28">
        <f>'I Disease Parameters'!$E$6/(1000*365)</f>
        <v>2.4383561643835616E-5</v>
      </c>
      <c r="E1609" s="28">
        <f>'I Disease Parameters'!$E$7/(1000*365)</f>
        <v>1.3698630136986302E-5</v>
      </c>
      <c r="F1609" s="27">
        <f>(1-'I Disease Parameters'!$E$8)/'I Disease Parameters'!$E$10</f>
        <v>0.16200000000000001</v>
      </c>
      <c r="G1609" s="27">
        <f>'I Disease Parameters'!$E$8/'I Disease Parameters'!$E$11</f>
        <v>3.7999999999999999E-2</v>
      </c>
      <c r="H1609" s="27">
        <f>1/'I Disease Parameters'!$E$12</f>
        <v>0.05</v>
      </c>
      <c r="I1609" s="27">
        <f>'I Disease Parameters'!$E$9/'I Disease Parameters'!$E$14</f>
        <v>0</v>
      </c>
      <c r="J1609" s="82">
        <f t="shared" si="647"/>
        <v>2.9622548171950012</v>
      </c>
      <c r="K1609" s="60">
        <f t="shared" si="648"/>
        <v>0.96147505943347544</v>
      </c>
      <c r="L1609" s="30">
        <f t="shared" si="649"/>
        <v>0.98499999999999999</v>
      </c>
      <c r="M1609" s="27">
        <f>J1609/'I Disease Parameters'!$E$12</f>
        <v>0.14811274085975007</v>
      </c>
      <c r="N1609" s="27">
        <f>K1609/'I Disease Parameters'!$E$13</f>
        <v>4.8073752971673774E-2</v>
      </c>
      <c r="O1609" s="27">
        <f>L1609/'I Disease Parameters'!$E$13</f>
        <v>4.9250000000000002E-2</v>
      </c>
      <c r="P1609" s="27">
        <f>(1-L1609)/'I Disease Parameters'!$E$13</f>
        <v>7.5000000000000067E-4</v>
      </c>
      <c r="Q1609" s="19" t="str">
        <f t="shared" si="628"/>
        <v/>
      </c>
      <c r="R1609" s="17" t="str">
        <f t="shared" si="629"/>
        <v/>
      </c>
      <c r="S1609" s="17" t="str">
        <f t="shared" si="630"/>
        <v/>
      </c>
      <c r="T1609" s="17" t="str">
        <f t="shared" si="631"/>
        <v/>
      </c>
      <c r="U1609" s="17" t="str">
        <f t="shared" si="632"/>
        <v/>
      </c>
      <c r="V1609" s="17" t="str">
        <f t="shared" si="633"/>
        <v/>
      </c>
      <c r="W1609" s="17" t="str">
        <f t="shared" si="634"/>
        <v/>
      </c>
      <c r="X1609" s="18" t="str">
        <f t="shared" si="625"/>
        <v/>
      </c>
      <c r="Y1609" s="17" t="str">
        <f t="shared" si="635"/>
        <v/>
      </c>
      <c r="Z1609" s="17" t="str">
        <f t="shared" si="636"/>
        <v/>
      </c>
      <c r="AA1609" s="17" t="str">
        <f t="shared" si="637"/>
        <v/>
      </c>
      <c r="AB1609" s="17" t="str">
        <f t="shared" si="638"/>
        <v/>
      </c>
      <c r="AC1609" s="17" t="str">
        <f t="shared" si="639"/>
        <v/>
      </c>
      <c r="AD1609" s="18" t="str">
        <f t="shared" si="640"/>
        <v/>
      </c>
      <c r="AE1609" s="19" t="str">
        <f>IF($B1609&gt;$C$1,"",p_2*$Q1608*($S1608/$W1608)+p_3*$Q1608*($T1608/$W1608))</f>
        <v/>
      </c>
      <c r="AF1609" s="17" t="str">
        <f>IF($B1609&gt;$C$1,"",p_4*$R1608)</f>
        <v/>
      </c>
      <c r="AG1609" s="17" t="str">
        <f>IF($B1609&gt;$C$1,"",p_5*$R1608)</f>
        <v/>
      </c>
      <c r="AH1609" s="18" t="str">
        <f t="shared" si="641"/>
        <v/>
      </c>
      <c r="AI1609" s="72"/>
      <c r="AJ1609" s="73"/>
      <c r="AK1609" s="73"/>
      <c r="AL1609" s="72"/>
      <c r="AM1609" s="73"/>
      <c r="AN1609" s="73">
        <f t="shared" si="642"/>
        <v>518</v>
      </c>
      <c r="AO1609" s="19" t="str">
        <f t="shared" ca="1" si="643"/>
        <v>-</v>
      </c>
      <c r="AP1609" s="17" t="str">
        <f t="shared" ca="1" si="644"/>
        <v>-</v>
      </c>
      <c r="AQ1609" s="17" t="str">
        <f t="shared" ca="1" si="645"/>
        <v>-</v>
      </c>
      <c r="AR1609" s="66" t="str">
        <f t="shared" ca="1" si="646"/>
        <v>-</v>
      </c>
    </row>
    <row r="1610" spans="1:44" s="1" customFormat="1" ht="12" x14ac:dyDescent="0.35">
      <c r="A1610" s="84"/>
      <c r="B1610" s="40" t="str">
        <f t="shared" si="626"/>
        <v/>
      </c>
      <c r="C1610" s="41" t="str">
        <f t="shared" si="627"/>
        <v/>
      </c>
      <c r="D1610" s="28">
        <f>'I Disease Parameters'!$E$6/(1000*365)</f>
        <v>2.4383561643835616E-5</v>
      </c>
      <c r="E1610" s="28">
        <f>'I Disease Parameters'!$E$7/(1000*365)</f>
        <v>1.3698630136986302E-5</v>
      </c>
      <c r="F1610" s="27">
        <f>(1-'I Disease Parameters'!$E$8)/'I Disease Parameters'!$E$10</f>
        <v>0.16200000000000001</v>
      </c>
      <c r="G1610" s="27">
        <f>'I Disease Parameters'!$E$8/'I Disease Parameters'!$E$11</f>
        <v>3.7999999999999999E-2</v>
      </c>
      <c r="H1610" s="27">
        <f>1/'I Disease Parameters'!$E$12</f>
        <v>0.05</v>
      </c>
      <c r="I1610" s="27">
        <f>'I Disease Parameters'!$E$9/'I Disease Parameters'!$E$14</f>
        <v>0</v>
      </c>
      <c r="J1610" s="82">
        <f t="shared" si="647"/>
        <v>2.9622548171950012</v>
      </c>
      <c r="K1610" s="60">
        <f t="shared" si="648"/>
        <v>0.96147505943347544</v>
      </c>
      <c r="L1610" s="30">
        <f t="shared" si="649"/>
        <v>0.98499999999999999</v>
      </c>
      <c r="M1610" s="27">
        <f>J1610/'I Disease Parameters'!$E$12</f>
        <v>0.14811274085975007</v>
      </c>
      <c r="N1610" s="27">
        <f>K1610/'I Disease Parameters'!$E$13</f>
        <v>4.8073752971673774E-2</v>
      </c>
      <c r="O1610" s="27">
        <f>L1610/'I Disease Parameters'!$E$13</f>
        <v>4.9250000000000002E-2</v>
      </c>
      <c r="P1610" s="27">
        <f>(1-L1610)/'I Disease Parameters'!$E$13</f>
        <v>7.5000000000000067E-4</v>
      </c>
      <c r="Q1610" s="19" t="str">
        <f t="shared" si="628"/>
        <v/>
      </c>
      <c r="R1610" s="17" t="str">
        <f t="shared" si="629"/>
        <v/>
      </c>
      <c r="S1610" s="17" t="str">
        <f t="shared" si="630"/>
        <v/>
      </c>
      <c r="T1610" s="17" t="str">
        <f t="shared" si="631"/>
        <v/>
      </c>
      <c r="U1610" s="17" t="str">
        <f t="shared" si="632"/>
        <v/>
      </c>
      <c r="V1610" s="17" t="str">
        <f t="shared" si="633"/>
        <v/>
      </c>
      <c r="W1610" s="17" t="str">
        <f t="shared" si="634"/>
        <v/>
      </c>
      <c r="X1610" s="18" t="str">
        <f t="shared" si="625"/>
        <v/>
      </c>
      <c r="Y1610" s="17" t="str">
        <f t="shared" si="635"/>
        <v/>
      </c>
      <c r="Z1610" s="17" t="str">
        <f t="shared" si="636"/>
        <v/>
      </c>
      <c r="AA1610" s="17" t="str">
        <f t="shared" si="637"/>
        <v/>
      </c>
      <c r="AB1610" s="17" t="str">
        <f t="shared" si="638"/>
        <v/>
      </c>
      <c r="AC1610" s="17" t="str">
        <f t="shared" si="639"/>
        <v/>
      </c>
      <c r="AD1610" s="18" t="str">
        <f t="shared" si="640"/>
        <v/>
      </c>
      <c r="AE1610" s="19" t="str">
        <f>IF($B1610&gt;$C$1,"",p_2*$Q1609*($S1609/$W1609)+p_3*$Q1609*($T1609/$W1609))</f>
        <v/>
      </c>
      <c r="AF1610" s="17" t="str">
        <f>IF($B1610&gt;$C$1,"",p_4*$R1609)</f>
        <v/>
      </c>
      <c r="AG1610" s="17" t="str">
        <f>IF($B1610&gt;$C$1,"",p_5*$R1609)</f>
        <v/>
      </c>
      <c r="AH1610" s="18" t="str">
        <f t="shared" si="641"/>
        <v/>
      </c>
      <c r="AI1610" s="72"/>
      <c r="AJ1610" s="73"/>
      <c r="AK1610" s="73"/>
      <c r="AL1610" s="72"/>
      <c r="AM1610" s="73"/>
      <c r="AN1610" s="73">
        <f t="shared" si="642"/>
        <v>518</v>
      </c>
      <c r="AO1610" s="19" t="str">
        <f t="shared" ca="1" si="643"/>
        <v>-</v>
      </c>
      <c r="AP1610" s="17" t="str">
        <f t="shared" ca="1" si="644"/>
        <v>-</v>
      </c>
      <c r="AQ1610" s="17" t="str">
        <f t="shared" ca="1" si="645"/>
        <v>-</v>
      </c>
      <c r="AR1610" s="66" t="str">
        <f t="shared" ca="1" si="646"/>
        <v>-</v>
      </c>
    </row>
    <row r="1611" spans="1:44" s="1" customFormat="1" ht="12" x14ac:dyDescent="0.35">
      <c r="A1611" s="84"/>
      <c r="B1611" s="40" t="str">
        <f t="shared" si="626"/>
        <v/>
      </c>
      <c r="C1611" s="41" t="str">
        <f t="shared" si="627"/>
        <v/>
      </c>
      <c r="D1611" s="28">
        <f>'I Disease Parameters'!$E$6/(1000*365)</f>
        <v>2.4383561643835616E-5</v>
      </c>
      <c r="E1611" s="28">
        <f>'I Disease Parameters'!$E$7/(1000*365)</f>
        <v>1.3698630136986302E-5</v>
      </c>
      <c r="F1611" s="27">
        <f>(1-'I Disease Parameters'!$E$8)/'I Disease Parameters'!$E$10</f>
        <v>0.16200000000000001</v>
      </c>
      <c r="G1611" s="27">
        <f>'I Disease Parameters'!$E$8/'I Disease Parameters'!$E$11</f>
        <v>3.7999999999999999E-2</v>
      </c>
      <c r="H1611" s="27">
        <f>1/'I Disease Parameters'!$E$12</f>
        <v>0.05</v>
      </c>
      <c r="I1611" s="27">
        <f>'I Disease Parameters'!$E$9/'I Disease Parameters'!$E$14</f>
        <v>0</v>
      </c>
      <c r="J1611" s="82">
        <f t="shared" si="647"/>
        <v>2.9622548171950012</v>
      </c>
      <c r="K1611" s="60">
        <f t="shared" si="648"/>
        <v>0.96147505943347544</v>
      </c>
      <c r="L1611" s="30">
        <f t="shared" si="649"/>
        <v>0.98499999999999999</v>
      </c>
      <c r="M1611" s="27">
        <f>J1611/'I Disease Parameters'!$E$12</f>
        <v>0.14811274085975007</v>
      </c>
      <c r="N1611" s="27">
        <f>K1611/'I Disease Parameters'!$E$13</f>
        <v>4.8073752971673774E-2</v>
      </c>
      <c r="O1611" s="27">
        <f>L1611/'I Disease Parameters'!$E$13</f>
        <v>4.9250000000000002E-2</v>
      </c>
      <c r="P1611" s="27">
        <f>(1-L1611)/'I Disease Parameters'!$E$13</f>
        <v>7.5000000000000067E-4</v>
      </c>
      <c r="Q1611" s="19" t="str">
        <f t="shared" si="628"/>
        <v/>
      </c>
      <c r="R1611" s="17" t="str">
        <f t="shared" si="629"/>
        <v/>
      </c>
      <c r="S1611" s="17" t="str">
        <f t="shared" si="630"/>
        <v/>
      </c>
      <c r="T1611" s="17" t="str">
        <f t="shared" si="631"/>
        <v/>
      </c>
      <c r="U1611" s="17" t="str">
        <f t="shared" si="632"/>
        <v/>
      </c>
      <c r="V1611" s="17" t="str">
        <f t="shared" si="633"/>
        <v/>
      </c>
      <c r="W1611" s="17" t="str">
        <f t="shared" si="634"/>
        <v/>
      </c>
      <c r="X1611" s="18" t="str">
        <f t="shared" si="625"/>
        <v/>
      </c>
      <c r="Y1611" s="17" t="str">
        <f t="shared" si="635"/>
        <v/>
      </c>
      <c r="Z1611" s="17" t="str">
        <f t="shared" si="636"/>
        <v/>
      </c>
      <c r="AA1611" s="17" t="str">
        <f t="shared" si="637"/>
        <v/>
      </c>
      <c r="AB1611" s="17" t="str">
        <f t="shared" si="638"/>
        <v/>
      </c>
      <c r="AC1611" s="17" t="str">
        <f t="shared" si="639"/>
        <v/>
      </c>
      <c r="AD1611" s="18" t="str">
        <f t="shared" si="640"/>
        <v/>
      </c>
      <c r="AE1611" s="19" t="str">
        <f>IF($B1611&gt;$C$1,"",p_2*$Q1610*($S1610/$W1610)+p_3*$Q1610*($T1610/$W1610))</f>
        <v/>
      </c>
      <c r="AF1611" s="17" t="str">
        <f>IF($B1611&gt;$C$1,"",p_4*$R1610)</f>
        <v/>
      </c>
      <c r="AG1611" s="17" t="str">
        <f>IF($B1611&gt;$C$1,"",p_5*$R1610)</f>
        <v/>
      </c>
      <c r="AH1611" s="18" t="str">
        <f t="shared" si="641"/>
        <v/>
      </c>
      <c r="AI1611" s="72"/>
      <c r="AJ1611" s="73"/>
      <c r="AK1611" s="73"/>
      <c r="AL1611" s="72"/>
      <c r="AM1611" s="73"/>
      <c r="AN1611" s="73">
        <f t="shared" si="642"/>
        <v>518</v>
      </c>
      <c r="AO1611" s="19" t="str">
        <f t="shared" ca="1" si="643"/>
        <v>-</v>
      </c>
      <c r="AP1611" s="17" t="str">
        <f t="shared" ca="1" si="644"/>
        <v>-</v>
      </c>
      <c r="AQ1611" s="17" t="str">
        <f t="shared" ca="1" si="645"/>
        <v>-</v>
      </c>
      <c r="AR1611" s="66" t="str">
        <f t="shared" ca="1" si="646"/>
        <v>-</v>
      </c>
    </row>
    <row r="1612" spans="1:44" s="1" customFormat="1" ht="12" x14ac:dyDescent="0.35">
      <c r="A1612" s="84"/>
      <c r="B1612" s="40" t="str">
        <f t="shared" si="626"/>
        <v/>
      </c>
      <c r="C1612" s="41" t="str">
        <f t="shared" si="627"/>
        <v/>
      </c>
      <c r="D1612" s="28">
        <f>'I Disease Parameters'!$E$6/(1000*365)</f>
        <v>2.4383561643835616E-5</v>
      </c>
      <c r="E1612" s="28">
        <f>'I Disease Parameters'!$E$7/(1000*365)</f>
        <v>1.3698630136986302E-5</v>
      </c>
      <c r="F1612" s="27">
        <f>(1-'I Disease Parameters'!$E$8)/'I Disease Parameters'!$E$10</f>
        <v>0.16200000000000001</v>
      </c>
      <c r="G1612" s="27">
        <f>'I Disease Parameters'!$E$8/'I Disease Parameters'!$E$11</f>
        <v>3.7999999999999999E-2</v>
      </c>
      <c r="H1612" s="27">
        <f>1/'I Disease Parameters'!$E$12</f>
        <v>0.05</v>
      </c>
      <c r="I1612" s="27">
        <f>'I Disease Parameters'!$E$9/'I Disease Parameters'!$E$14</f>
        <v>0</v>
      </c>
      <c r="J1612" s="82">
        <f t="shared" si="647"/>
        <v>2.9622548171950012</v>
      </c>
      <c r="K1612" s="60">
        <f t="shared" si="648"/>
        <v>0.96147505943347544</v>
      </c>
      <c r="L1612" s="30">
        <f t="shared" si="649"/>
        <v>0.98499999999999999</v>
      </c>
      <c r="M1612" s="27">
        <f>J1612/'I Disease Parameters'!$E$12</f>
        <v>0.14811274085975007</v>
      </c>
      <c r="N1612" s="27">
        <f>K1612/'I Disease Parameters'!$E$13</f>
        <v>4.8073752971673774E-2</v>
      </c>
      <c r="O1612" s="27">
        <f>L1612/'I Disease Parameters'!$E$13</f>
        <v>4.9250000000000002E-2</v>
      </c>
      <c r="P1612" s="27">
        <f>(1-L1612)/'I Disease Parameters'!$E$13</f>
        <v>7.5000000000000067E-4</v>
      </c>
      <c r="Q1612" s="19" t="str">
        <f t="shared" si="628"/>
        <v/>
      </c>
      <c r="R1612" s="17" t="str">
        <f t="shared" si="629"/>
        <v/>
      </c>
      <c r="S1612" s="17" t="str">
        <f t="shared" si="630"/>
        <v/>
      </c>
      <c r="T1612" s="17" t="str">
        <f t="shared" si="631"/>
        <v/>
      </c>
      <c r="U1612" s="17" t="str">
        <f t="shared" si="632"/>
        <v/>
      </c>
      <c r="V1612" s="17" t="str">
        <f t="shared" si="633"/>
        <v/>
      </c>
      <c r="W1612" s="17" t="str">
        <f t="shared" si="634"/>
        <v/>
      </c>
      <c r="X1612" s="18" t="str">
        <f t="shared" si="625"/>
        <v/>
      </c>
      <c r="Y1612" s="17" t="str">
        <f t="shared" si="635"/>
        <v/>
      </c>
      <c r="Z1612" s="17" t="str">
        <f t="shared" si="636"/>
        <v/>
      </c>
      <c r="AA1612" s="17" t="str">
        <f t="shared" si="637"/>
        <v/>
      </c>
      <c r="AB1612" s="17" t="str">
        <f t="shared" si="638"/>
        <v/>
      </c>
      <c r="AC1612" s="17" t="str">
        <f t="shared" si="639"/>
        <v/>
      </c>
      <c r="AD1612" s="18" t="str">
        <f t="shared" si="640"/>
        <v/>
      </c>
      <c r="AE1612" s="19" t="str">
        <f>IF($B1612&gt;$C$1,"",p_2*$Q1611*($S1611/$W1611)+p_3*$Q1611*($T1611/$W1611))</f>
        <v/>
      </c>
      <c r="AF1612" s="17" t="str">
        <f>IF($B1612&gt;$C$1,"",p_4*$R1611)</f>
        <v/>
      </c>
      <c r="AG1612" s="17" t="str">
        <f>IF($B1612&gt;$C$1,"",p_5*$R1611)</f>
        <v/>
      </c>
      <c r="AH1612" s="18" t="str">
        <f t="shared" si="641"/>
        <v/>
      </c>
      <c r="AI1612" s="72"/>
      <c r="AJ1612" s="73"/>
      <c r="AK1612" s="73"/>
      <c r="AL1612" s="72"/>
      <c r="AM1612" s="73"/>
      <c r="AN1612" s="73">
        <f t="shared" si="642"/>
        <v>518</v>
      </c>
      <c r="AO1612" s="19" t="str">
        <f t="shared" ca="1" si="643"/>
        <v>-</v>
      </c>
      <c r="AP1612" s="17" t="str">
        <f t="shared" ca="1" si="644"/>
        <v>-</v>
      </c>
      <c r="AQ1612" s="17" t="str">
        <f t="shared" ca="1" si="645"/>
        <v>-</v>
      </c>
      <c r="AR1612" s="66" t="str">
        <f t="shared" ca="1" si="646"/>
        <v>-</v>
      </c>
    </row>
    <row r="1613" spans="1:44" s="1" customFormat="1" ht="12" x14ac:dyDescent="0.35">
      <c r="A1613" s="84"/>
      <c r="B1613" s="40" t="str">
        <f t="shared" si="626"/>
        <v/>
      </c>
      <c r="C1613" s="41" t="str">
        <f t="shared" si="627"/>
        <v/>
      </c>
      <c r="D1613" s="28">
        <f>'I Disease Parameters'!$E$6/(1000*365)</f>
        <v>2.4383561643835616E-5</v>
      </c>
      <c r="E1613" s="28">
        <f>'I Disease Parameters'!$E$7/(1000*365)</f>
        <v>1.3698630136986302E-5</v>
      </c>
      <c r="F1613" s="27">
        <f>(1-'I Disease Parameters'!$E$8)/'I Disease Parameters'!$E$10</f>
        <v>0.16200000000000001</v>
      </c>
      <c r="G1613" s="27">
        <f>'I Disease Parameters'!$E$8/'I Disease Parameters'!$E$11</f>
        <v>3.7999999999999999E-2</v>
      </c>
      <c r="H1613" s="27">
        <f>1/'I Disease Parameters'!$E$12</f>
        <v>0.05</v>
      </c>
      <c r="I1613" s="27">
        <f>'I Disease Parameters'!$E$9/'I Disease Parameters'!$E$14</f>
        <v>0</v>
      </c>
      <c r="J1613" s="82">
        <f t="shared" si="647"/>
        <v>2.9622548171950012</v>
      </c>
      <c r="K1613" s="60">
        <f t="shared" si="648"/>
        <v>0.96147505943347544</v>
      </c>
      <c r="L1613" s="30">
        <f t="shared" si="649"/>
        <v>0.98499999999999999</v>
      </c>
      <c r="M1613" s="27">
        <f>J1613/'I Disease Parameters'!$E$12</f>
        <v>0.14811274085975007</v>
      </c>
      <c r="N1613" s="27">
        <f>K1613/'I Disease Parameters'!$E$13</f>
        <v>4.8073752971673774E-2</v>
      </c>
      <c r="O1613" s="27">
        <f>L1613/'I Disease Parameters'!$E$13</f>
        <v>4.9250000000000002E-2</v>
      </c>
      <c r="P1613" s="27">
        <f>(1-L1613)/'I Disease Parameters'!$E$13</f>
        <v>7.5000000000000067E-4</v>
      </c>
      <c r="Q1613" s="19" t="str">
        <f t="shared" si="628"/>
        <v/>
      </c>
      <c r="R1613" s="17" t="str">
        <f t="shared" si="629"/>
        <v/>
      </c>
      <c r="S1613" s="17" t="str">
        <f t="shared" si="630"/>
        <v/>
      </c>
      <c r="T1613" s="17" t="str">
        <f t="shared" si="631"/>
        <v/>
      </c>
      <c r="U1613" s="17" t="str">
        <f t="shared" si="632"/>
        <v/>
      </c>
      <c r="V1613" s="17" t="str">
        <f t="shared" si="633"/>
        <v/>
      </c>
      <c r="W1613" s="17" t="str">
        <f t="shared" si="634"/>
        <v/>
      </c>
      <c r="X1613" s="18" t="str">
        <f t="shared" si="625"/>
        <v/>
      </c>
      <c r="Y1613" s="17" t="str">
        <f t="shared" si="635"/>
        <v/>
      </c>
      <c r="Z1613" s="17" t="str">
        <f t="shared" si="636"/>
        <v/>
      </c>
      <c r="AA1613" s="17" t="str">
        <f t="shared" si="637"/>
        <v/>
      </c>
      <c r="AB1613" s="17" t="str">
        <f t="shared" si="638"/>
        <v/>
      </c>
      <c r="AC1613" s="17" t="str">
        <f t="shared" si="639"/>
        <v/>
      </c>
      <c r="AD1613" s="18" t="str">
        <f t="shared" si="640"/>
        <v/>
      </c>
      <c r="AE1613" s="19" t="str">
        <f>IF($B1613&gt;$C$1,"",p_2*$Q1612*($S1612/$W1612)+p_3*$Q1612*($T1612/$W1612))</f>
        <v/>
      </c>
      <c r="AF1613" s="17" t="str">
        <f>IF($B1613&gt;$C$1,"",p_4*$R1612)</f>
        <v/>
      </c>
      <c r="AG1613" s="17" t="str">
        <f>IF($B1613&gt;$C$1,"",p_5*$R1612)</f>
        <v/>
      </c>
      <c r="AH1613" s="18" t="str">
        <f t="shared" si="641"/>
        <v/>
      </c>
      <c r="AI1613" s="72"/>
      <c r="AJ1613" s="73"/>
      <c r="AK1613" s="73"/>
      <c r="AL1613" s="72"/>
      <c r="AM1613" s="73"/>
      <c r="AN1613" s="73">
        <f t="shared" si="642"/>
        <v>518</v>
      </c>
      <c r="AO1613" s="19" t="str">
        <f t="shared" ca="1" si="643"/>
        <v>-</v>
      </c>
      <c r="AP1613" s="17" t="str">
        <f t="shared" ca="1" si="644"/>
        <v>-</v>
      </c>
      <c r="AQ1613" s="17" t="str">
        <f t="shared" ca="1" si="645"/>
        <v>-</v>
      </c>
      <c r="AR1613" s="66" t="str">
        <f t="shared" ca="1" si="646"/>
        <v>-</v>
      </c>
    </row>
    <row r="1614" spans="1:44" s="1" customFormat="1" ht="12" x14ac:dyDescent="0.35">
      <c r="A1614" s="84"/>
      <c r="B1614" s="40" t="str">
        <f t="shared" si="626"/>
        <v/>
      </c>
      <c r="C1614" s="41" t="str">
        <f t="shared" si="627"/>
        <v/>
      </c>
      <c r="D1614" s="28">
        <f>'I Disease Parameters'!$E$6/(1000*365)</f>
        <v>2.4383561643835616E-5</v>
      </c>
      <c r="E1614" s="28">
        <f>'I Disease Parameters'!$E$7/(1000*365)</f>
        <v>1.3698630136986302E-5</v>
      </c>
      <c r="F1614" s="27">
        <f>(1-'I Disease Parameters'!$E$8)/'I Disease Parameters'!$E$10</f>
        <v>0.16200000000000001</v>
      </c>
      <c r="G1614" s="27">
        <f>'I Disease Parameters'!$E$8/'I Disease Parameters'!$E$11</f>
        <v>3.7999999999999999E-2</v>
      </c>
      <c r="H1614" s="27">
        <f>1/'I Disease Parameters'!$E$12</f>
        <v>0.05</v>
      </c>
      <c r="I1614" s="27">
        <f>'I Disease Parameters'!$E$9/'I Disease Parameters'!$E$14</f>
        <v>0</v>
      </c>
      <c r="J1614" s="82">
        <f t="shared" si="647"/>
        <v>2.9622548171950012</v>
      </c>
      <c r="K1614" s="60">
        <f t="shared" si="648"/>
        <v>0.96147505943347544</v>
      </c>
      <c r="L1614" s="30">
        <f t="shared" si="649"/>
        <v>0.98499999999999999</v>
      </c>
      <c r="M1614" s="27">
        <f>J1614/'I Disease Parameters'!$E$12</f>
        <v>0.14811274085975007</v>
      </c>
      <c r="N1614" s="27">
        <f>K1614/'I Disease Parameters'!$E$13</f>
        <v>4.8073752971673774E-2</v>
      </c>
      <c r="O1614" s="27">
        <f>L1614/'I Disease Parameters'!$E$13</f>
        <v>4.9250000000000002E-2</v>
      </c>
      <c r="P1614" s="27">
        <f>(1-L1614)/'I Disease Parameters'!$E$13</f>
        <v>7.5000000000000067E-4</v>
      </c>
      <c r="Q1614" s="19" t="str">
        <f t="shared" si="628"/>
        <v/>
      </c>
      <c r="R1614" s="17" t="str">
        <f t="shared" si="629"/>
        <v/>
      </c>
      <c r="S1614" s="17" t="str">
        <f t="shared" si="630"/>
        <v/>
      </c>
      <c r="T1614" s="17" t="str">
        <f t="shared" si="631"/>
        <v/>
      </c>
      <c r="U1614" s="17" t="str">
        <f t="shared" si="632"/>
        <v/>
      </c>
      <c r="V1614" s="17" t="str">
        <f t="shared" si="633"/>
        <v/>
      </c>
      <c r="W1614" s="17" t="str">
        <f t="shared" si="634"/>
        <v/>
      </c>
      <c r="X1614" s="18" t="str">
        <f t="shared" si="625"/>
        <v/>
      </c>
      <c r="Y1614" s="17" t="str">
        <f t="shared" si="635"/>
        <v/>
      </c>
      <c r="Z1614" s="17" t="str">
        <f t="shared" si="636"/>
        <v/>
      </c>
      <c r="AA1614" s="17" t="str">
        <f t="shared" si="637"/>
        <v/>
      </c>
      <c r="AB1614" s="17" t="str">
        <f t="shared" si="638"/>
        <v/>
      </c>
      <c r="AC1614" s="17" t="str">
        <f t="shared" si="639"/>
        <v/>
      </c>
      <c r="AD1614" s="18" t="str">
        <f t="shared" si="640"/>
        <v/>
      </c>
      <c r="AE1614" s="19" t="str">
        <f>IF($B1614&gt;$C$1,"",p_2*$Q1613*($S1613/$W1613)+p_3*$Q1613*($T1613/$W1613))</f>
        <v/>
      </c>
      <c r="AF1614" s="17" t="str">
        <f>IF($B1614&gt;$C$1,"",p_4*$R1613)</f>
        <v/>
      </c>
      <c r="AG1614" s="17" t="str">
        <f>IF($B1614&gt;$C$1,"",p_5*$R1613)</f>
        <v/>
      </c>
      <c r="AH1614" s="18" t="str">
        <f t="shared" si="641"/>
        <v/>
      </c>
      <c r="AI1614" s="72"/>
      <c r="AJ1614" s="73"/>
      <c r="AK1614" s="73"/>
      <c r="AL1614" s="72"/>
      <c r="AM1614" s="73"/>
      <c r="AN1614" s="73">
        <f t="shared" si="642"/>
        <v>518</v>
      </c>
      <c r="AO1614" s="19" t="str">
        <f t="shared" ca="1" si="643"/>
        <v>-</v>
      </c>
      <c r="AP1614" s="17" t="str">
        <f t="shared" ca="1" si="644"/>
        <v>-</v>
      </c>
      <c r="AQ1614" s="17" t="str">
        <f t="shared" ca="1" si="645"/>
        <v>-</v>
      </c>
      <c r="AR1614" s="66" t="str">
        <f t="shared" ca="1" si="646"/>
        <v>-</v>
      </c>
    </row>
    <row r="1615" spans="1:44" s="1" customFormat="1" ht="12" x14ac:dyDescent="0.35">
      <c r="A1615" s="84"/>
      <c r="B1615" s="40" t="str">
        <f t="shared" si="626"/>
        <v/>
      </c>
      <c r="C1615" s="41" t="str">
        <f t="shared" si="627"/>
        <v/>
      </c>
      <c r="D1615" s="28">
        <f>'I Disease Parameters'!$E$6/(1000*365)</f>
        <v>2.4383561643835616E-5</v>
      </c>
      <c r="E1615" s="28">
        <f>'I Disease Parameters'!$E$7/(1000*365)</f>
        <v>1.3698630136986302E-5</v>
      </c>
      <c r="F1615" s="27">
        <f>(1-'I Disease Parameters'!$E$8)/'I Disease Parameters'!$E$10</f>
        <v>0.16200000000000001</v>
      </c>
      <c r="G1615" s="27">
        <f>'I Disease Parameters'!$E$8/'I Disease Parameters'!$E$11</f>
        <v>3.7999999999999999E-2</v>
      </c>
      <c r="H1615" s="27">
        <f>1/'I Disease Parameters'!$E$12</f>
        <v>0.05</v>
      </c>
      <c r="I1615" s="27">
        <f>'I Disease Parameters'!$E$9/'I Disease Parameters'!$E$14</f>
        <v>0</v>
      </c>
      <c r="J1615" s="82">
        <f t="shared" si="647"/>
        <v>2.9622548171950012</v>
      </c>
      <c r="K1615" s="60">
        <f t="shared" si="648"/>
        <v>0.96147505943347544</v>
      </c>
      <c r="L1615" s="30">
        <f t="shared" si="649"/>
        <v>0.98499999999999999</v>
      </c>
      <c r="M1615" s="27">
        <f>J1615/'I Disease Parameters'!$E$12</f>
        <v>0.14811274085975007</v>
      </c>
      <c r="N1615" s="27">
        <f>K1615/'I Disease Parameters'!$E$13</f>
        <v>4.8073752971673774E-2</v>
      </c>
      <c r="O1615" s="27">
        <f>L1615/'I Disease Parameters'!$E$13</f>
        <v>4.9250000000000002E-2</v>
      </c>
      <c r="P1615" s="27">
        <f>(1-L1615)/'I Disease Parameters'!$E$13</f>
        <v>7.5000000000000067E-4</v>
      </c>
      <c r="Q1615" s="19" t="str">
        <f t="shared" si="628"/>
        <v/>
      </c>
      <c r="R1615" s="17" t="str">
        <f t="shared" si="629"/>
        <v/>
      </c>
      <c r="S1615" s="17" t="str">
        <f t="shared" si="630"/>
        <v/>
      </c>
      <c r="T1615" s="17" t="str">
        <f t="shared" si="631"/>
        <v/>
      </c>
      <c r="U1615" s="17" t="str">
        <f t="shared" si="632"/>
        <v/>
      </c>
      <c r="V1615" s="17" t="str">
        <f t="shared" si="633"/>
        <v/>
      </c>
      <c r="W1615" s="17" t="str">
        <f t="shared" si="634"/>
        <v/>
      </c>
      <c r="X1615" s="18" t="str">
        <f t="shared" si="625"/>
        <v/>
      </c>
      <c r="Y1615" s="17" t="str">
        <f t="shared" si="635"/>
        <v/>
      </c>
      <c r="Z1615" s="17" t="str">
        <f t="shared" si="636"/>
        <v/>
      </c>
      <c r="AA1615" s="17" t="str">
        <f t="shared" si="637"/>
        <v/>
      </c>
      <c r="AB1615" s="17" t="str">
        <f t="shared" si="638"/>
        <v/>
      </c>
      <c r="AC1615" s="17" t="str">
        <f t="shared" si="639"/>
        <v/>
      </c>
      <c r="AD1615" s="18" t="str">
        <f t="shared" si="640"/>
        <v/>
      </c>
      <c r="AE1615" s="19" t="str">
        <f>IF($B1615&gt;$C$1,"",p_2*$Q1614*($S1614/$W1614)+p_3*$Q1614*($T1614/$W1614))</f>
        <v/>
      </c>
      <c r="AF1615" s="17" t="str">
        <f>IF($B1615&gt;$C$1,"",p_4*$R1614)</f>
        <v/>
      </c>
      <c r="AG1615" s="17" t="str">
        <f>IF($B1615&gt;$C$1,"",p_5*$R1614)</f>
        <v/>
      </c>
      <c r="AH1615" s="18" t="str">
        <f t="shared" si="641"/>
        <v/>
      </c>
      <c r="AI1615" s="72"/>
      <c r="AJ1615" s="73"/>
      <c r="AK1615" s="73"/>
      <c r="AL1615" s="72"/>
      <c r="AM1615" s="73"/>
      <c r="AN1615" s="73">
        <f t="shared" si="642"/>
        <v>518</v>
      </c>
      <c r="AO1615" s="19" t="str">
        <f t="shared" ca="1" si="643"/>
        <v>-</v>
      </c>
      <c r="AP1615" s="17" t="str">
        <f t="shared" ca="1" si="644"/>
        <v>-</v>
      </c>
      <c r="AQ1615" s="17" t="str">
        <f t="shared" ca="1" si="645"/>
        <v>-</v>
      </c>
      <c r="AR1615" s="66" t="str">
        <f t="shared" ca="1" si="646"/>
        <v>-</v>
      </c>
    </row>
    <row r="1616" spans="1:44" s="1" customFormat="1" ht="12" x14ac:dyDescent="0.35">
      <c r="A1616" s="84"/>
      <c r="B1616" s="40" t="str">
        <f t="shared" si="626"/>
        <v/>
      </c>
      <c r="C1616" s="41" t="str">
        <f t="shared" si="627"/>
        <v/>
      </c>
      <c r="D1616" s="28">
        <f>'I Disease Parameters'!$E$6/(1000*365)</f>
        <v>2.4383561643835616E-5</v>
      </c>
      <c r="E1616" s="28">
        <f>'I Disease Parameters'!$E$7/(1000*365)</f>
        <v>1.3698630136986302E-5</v>
      </c>
      <c r="F1616" s="27">
        <f>(1-'I Disease Parameters'!$E$8)/'I Disease Parameters'!$E$10</f>
        <v>0.16200000000000001</v>
      </c>
      <c r="G1616" s="27">
        <f>'I Disease Parameters'!$E$8/'I Disease Parameters'!$E$11</f>
        <v>3.7999999999999999E-2</v>
      </c>
      <c r="H1616" s="27">
        <f>1/'I Disease Parameters'!$E$12</f>
        <v>0.05</v>
      </c>
      <c r="I1616" s="27">
        <f>'I Disease Parameters'!$E$9/'I Disease Parameters'!$E$14</f>
        <v>0</v>
      </c>
      <c r="J1616" s="82">
        <f t="shared" si="647"/>
        <v>2.9622548171950012</v>
      </c>
      <c r="K1616" s="60">
        <f t="shared" si="648"/>
        <v>0.96147505943347544</v>
      </c>
      <c r="L1616" s="30">
        <f t="shared" si="649"/>
        <v>0.98499999999999999</v>
      </c>
      <c r="M1616" s="27">
        <f>J1616/'I Disease Parameters'!$E$12</f>
        <v>0.14811274085975007</v>
      </c>
      <c r="N1616" s="27">
        <f>K1616/'I Disease Parameters'!$E$13</f>
        <v>4.8073752971673774E-2</v>
      </c>
      <c r="O1616" s="27">
        <f>L1616/'I Disease Parameters'!$E$13</f>
        <v>4.9250000000000002E-2</v>
      </c>
      <c r="P1616" s="27">
        <f>(1-L1616)/'I Disease Parameters'!$E$13</f>
        <v>7.5000000000000067E-4</v>
      </c>
      <c r="Q1616" s="19" t="str">
        <f t="shared" si="628"/>
        <v/>
      </c>
      <c r="R1616" s="17" t="str">
        <f t="shared" si="629"/>
        <v/>
      </c>
      <c r="S1616" s="17" t="str">
        <f t="shared" si="630"/>
        <v/>
      </c>
      <c r="T1616" s="17" t="str">
        <f t="shared" si="631"/>
        <v/>
      </c>
      <c r="U1616" s="17" t="str">
        <f t="shared" si="632"/>
        <v/>
      </c>
      <c r="V1616" s="17" t="str">
        <f t="shared" si="633"/>
        <v/>
      </c>
      <c r="W1616" s="17" t="str">
        <f t="shared" si="634"/>
        <v/>
      </c>
      <c r="X1616" s="18" t="str">
        <f t="shared" si="625"/>
        <v/>
      </c>
      <c r="Y1616" s="17" t="str">
        <f t="shared" si="635"/>
        <v/>
      </c>
      <c r="Z1616" s="17" t="str">
        <f t="shared" si="636"/>
        <v/>
      </c>
      <c r="AA1616" s="17" t="str">
        <f t="shared" si="637"/>
        <v/>
      </c>
      <c r="AB1616" s="17" t="str">
        <f t="shared" si="638"/>
        <v/>
      </c>
      <c r="AC1616" s="17" t="str">
        <f t="shared" si="639"/>
        <v/>
      </c>
      <c r="AD1616" s="18" t="str">
        <f t="shared" si="640"/>
        <v/>
      </c>
      <c r="AE1616" s="19" t="str">
        <f>IF($B1616&gt;$C$1,"",p_2*$Q1615*($S1615/$W1615)+p_3*$Q1615*($T1615/$W1615))</f>
        <v/>
      </c>
      <c r="AF1616" s="17" t="str">
        <f>IF($B1616&gt;$C$1,"",p_4*$R1615)</f>
        <v/>
      </c>
      <c r="AG1616" s="17" t="str">
        <f>IF($B1616&gt;$C$1,"",p_5*$R1615)</f>
        <v/>
      </c>
      <c r="AH1616" s="18" t="str">
        <f t="shared" si="641"/>
        <v/>
      </c>
      <c r="AI1616" s="72"/>
      <c r="AJ1616" s="73"/>
      <c r="AK1616" s="73"/>
      <c r="AL1616" s="72"/>
      <c r="AM1616" s="73"/>
      <c r="AN1616" s="73">
        <f t="shared" si="642"/>
        <v>518</v>
      </c>
      <c r="AO1616" s="19" t="str">
        <f t="shared" ca="1" si="643"/>
        <v>-</v>
      </c>
      <c r="AP1616" s="17" t="str">
        <f t="shared" ca="1" si="644"/>
        <v>-</v>
      </c>
      <c r="AQ1616" s="17" t="str">
        <f t="shared" ca="1" si="645"/>
        <v>-</v>
      </c>
      <c r="AR1616" s="66" t="str">
        <f t="shared" ca="1" si="646"/>
        <v>-</v>
      </c>
    </row>
    <row r="1617" spans="1:44" s="1" customFormat="1" ht="12" x14ac:dyDescent="0.35">
      <c r="A1617" s="84"/>
      <c r="B1617" s="40" t="str">
        <f t="shared" si="626"/>
        <v/>
      </c>
      <c r="C1617" s="41" t="str">
        <f t="shared" si="627"/>
        <v/>
      </c>
      <c r="D1617" s="28">
        <f>'I Disease Parameters'!$E$6/(1000*365)</f>
        <v>2.4383561643835616E-5</v>
      </c>
      <c r="E1617" s="28">
        <f>'I Disease Parameters'!$E$7/(1000*365)</f>
        <v>1.3698630136986302E-5</v>
      </c>
      <c r="F1617" s="27">
        <f>(1-'I Disease Parameters'!$E$8)/'I Disease Parameters'!$E$10</f>
        <v>0.16200000000000001</v>
      </c>
      <c r="G1617" s="27">
        <f>'I Disease Parameters'!$E$8/'I Disease Parameters'!$E$11</f>
        <v>3.7999999999999999E-2</v>
      </c>
      <c r="H1617" s="27">
        <f>1/'I Disease Parameters'!$E$12</f>
        <v>0.05</v>
      </c>
      <c r="I1617" s="27">
        <f>'I Disease Parameters'!$E$9/'I Disease Parameters'!$E$14</f>
        <v>0</v>
      </c>
      <c r="J1617" s="82">
        <f t="shared" si="647"/>
        <v>2.9622548171950012</v>
      </c>
      <c r="K1617" s="60">
        <f t="shared" si="648"/>
        <v>0.96147505943347544</v>
      </c>
      <c r="L1617" s="30">
        <f t="shared" si="649"/>
        <v>0.98499999999999999</v>
      </c>
      <c r="M1617" s="27">
        <f>J1617/'I Disease Parameters'!$E$12</f>
        <v>0.14811274085975007</v>
      </c>
      <c r="N1617" s="27">
        <f>K1617/'I Disease Parameters'!$E$13</f>
        <v>4.8073752971673774E-2</v>
      </c>
      <c r="O1617" s="27">
        <f>L1617/'I Disease Parameters'!$E$13</f>
        <v>4.9250000000000002E-2</v>
      </c>
      <c r="P1617" s="27">
        <f>(1-L1617)/'I Disease Parameters'!$E$13</f>
        <v>7.5000000000000067E-4</v>
      </c>
      <c r="Q1617" s="19" t="str">
        <f t="shared" si="628"/>
        <v/>
      </c>
      <c r="R1617" s="17" t="str">
        <f t="shared" si="629"/>
        <v/>
      </c>
      <c r="S1617" s="17" t="str">
        <f t="shared" si="630"/>
        <v/>
      </c>
      <c r="T1617" s="17" t="str">
        <f t="shared" si="631"/>
        <v/>
      </c>
      <c r="U1617" s="17" t="str">
        <f t="shared" si="632"/>
        <v/>
      </c>
      <c r="V1617" s="17" t="str">
        <f t="shared" si="633"/>
        <v/>
      </c>
      <c r="W1617" s="17" t="str">
        <f t="shared" si="634"/>
        <v/>
      </c>
      <c r="X1617" s="18" t="str">
        <f t="shared" si="625"/>
        <v/>
      </c>
      <c r="Y1617" s="17" t="str">
        <f t="shared" si="635"/>
        <v/>
      </c>
      <c r="Z1617" s="17" t="str">
        <f t="shared" si="636"/>
        <v/>
      </c>
      <c r="AA1617" s="17" t="str">
        <f t="shared" si="637"/>
        <v/>
      </c>
      <c r="AB1617" s="17" t="str">
        <f t="shared" si="638"/>
        <v/>
      </c>
      <c r="AC1617" s="17" t="str">
        <f t="shared" si="639"/>
        <v/>
      </c>
      <c r="AD1617" s="18" t="str">
        <f t="shared" si="640"/>
        <v/>
      </c>
      <c r="AE1617" s="19" t="str">
        <f>IF($B1617&gt;$C$1,"",p_2*$Q1616*($S1616/$W1616)+p_3*$Q1616*($T1616/$W1616))</f>
        <v/>
      </c>
      <c r="AF1617" s="17" t="str">
        <f>IF($B1617&gt;$C$1,"",p_4*$R1616)</f>
        <v/>
      </c>
      <c r="AG1617" s="17" t="str">
        <f>IF($B1617&gt;$C$1,"",p_5*$R1616)</f>
        <v/>
      </c>
      <c r="AH1617" s="18" t="str">
        <f t="shared" si="641"/>
        <v/>
      </c>
      <c r="AI1617" s="72"/>
      <c r="AJ1617" s="73"/>
      <c r="AK1617" s="73"/>
      <c r="AL1617" s="72"/>
      <c r="AM1617" s="73"/>
      <c r="AN1617" s="73">
        <f t="shared" si="642"/>
        <v>518</v>
      </c>
      <c r="AO1617" s="19" t="str">
        <f t="shared" ca="1" si="643"/>
        <v>-</v>
      </c>
      <c r="AP1617" s="17" t="str">
        <f t="shared" ca="1" si="644"/>
        <v>-</v>
      </c>
      <c r="AQ1617" s="17" t="str">
        <f t="shared" ca="1" si="645"/>
        <v>-</v>
      </c>
      <c r="AR1617" s="66" t="str">
        <f t="shared" ca="1" si="646"/>
        <v>-</v>
      </c>
    </row>
    <row r="1618" spans="1:44" s="1" customFormat="1" ht="12" x14ac:dyDescent="0.35">
      <c r="A1618" s="84"/>
      <c r="B1618" s="40" t="str">
        <f t="shared" si="626"/>
        <v/>
      </c>
      <c r="C1618" s="41" t="str">
        <f t="shared" si="627"/>
        <v/>
      </c>
      <c r="D1618" s="28">
        <f>'I Disease Parameters'!$E$6/(1000*365)</f>
        <v>2.4383561643835616E-5</v>
      </c>
      <c r="E1618" s="28">
        <f>'I Disease Parameters'!$E$7/(1000*365)</f>
        <v>1.3698630136986302E-5</v>
      </c>
      <c r="F1618" s="27">
        <f>(1-'I Disease Parameters'!$E$8)/'I Disease Parameters'!$E$10</f>
        <v>0.16200000000000001</v>
      </c>
      <c r="G1618" s="27">
        <f>'I Disease Parameters'!$E$8/'I Disease Parameters'!$E$11</f>
        <v>3.7999999999999999E-2</v>
      </c>
      <c r="H1618" s="27">
        <f>1/'I Disease Parameters'!$E$12</f>
        <v>0.05</v>
      </c>
      <c r="I1618" s="27">
        <f>'I Disease Parameters'!$E$9/'I Disease Parameters'!$E$14</f>
        <v>0</v>
      </c>
      <c r="J1618" s="82">
        <f t="shared" si="647"/>
        <v>2.9622548171950012</v>
      </c>
      <c r="K1618" s="60">
        <f t="shared" si="648"/>
        <v>0.96147505943347544</v>
      </c>
      <c r="L1618" s="30">
        <f t="shared" si="649"/>
        <v>0.98499999999999999</v>
      </c>
      <c r="M1618" s="27">
        <f>J1618/'I Disease Parameters'!$E$12</f>
        <v>0.14811274085975007</v>
      </c>
      <c r="N1618" s="27">
        <f>K1618/'I Disease Parameters'!$E$13</f>
        <v>4.8073752971673774E-2</v>
      </c>
      <c r="O1618" s="27">
        <f>L1618/'I Disease Parameters'!$E$13</f>
        <v>4.9250000000000002E-2</v>
      </c>
      <c r="P1618" s="27">
        <f>(1-L1618)/'I Disease Parameters'!$E$13</f>
        <v>7.5000000000000067E-4</v>
      </c>
      <c r="Q1618" s="19" t="str">
        <f t="shared" si="628"/>
        <v/>
      </c>
      <c r="R1618" s="17" t="str">
        <f t="shared" si="629"/>
        <v/>
      </c>
      <c r="S1618" s="17" t="str">
        <f t="shared" si="630"/>
        <v/>
      </c>
      <c r="T1618" s="17" t="str">
        <f t="shared" si="631"/>
        <v/>
      </c>
      <c r="U1618" s="17" t="str">
        <f t="shared" si="632"/>
        <v/>
      </c>
      <c r="V1618" s="17" t="str">
        <f t="shared" si="633"/>
        <v/>
      </c>
      <c r="W1618" s="17" t="str">
        <f t="shared" si="634"/>
        <v/>
      </c>
      <c r="X1618" s="18" t="str">
        <f t="shared" si="625"/>
        <v/>
      </c>
      <c r="Y1618" s="17" t="str">
        <f t="shared" si="635"/>
        <v/>
      </c>
      <c r="Z1618" s="17" t="str">
        <f t="shared" si="636"/>
        <v/>
      </c>
      <c r="AA1618" s="17" t="str">
        <f t="shared" si="637"/>
        <v/>
      </c>
      <c r="AB1618" s="17" t="str">
        <f t="shared" si="638"/>
        <v/>
      </c>
      <c r="AC1618" s="17" t="str">
        <f t="shared" si="639"/>
        <v/>
      </c>
      <c r="AD1618" s="18" t="str">
        <f t="shared" si="640"/>
        <v/>
      </c>
      <c r="AE1618" s="19" t="str">
        <f>IF($B1618&gt;$C$1,"",p_2*$Q1617*($S1617/$W1617)+p_3*$Q1617*($T1617/$W1617))</f>
        <v/>
      </c>
      <c r="AF1618" s="17" t="str">
        <f>IF($B1618&gt;$C$1,"",p_4*$R1617)</f>
        <v/>
      </c>
      <c r="AG1618" s="17" t="str">
        <f>IF($B1618&gt;$C$1,"",p_5*$R1617)</f>
        <v/>
      </c>
      <c r="AH1618" s="18" t="str">
        <f t="shared" si="641"/>
        <v/>
      </c>
      <c r="AI1618" s="72"/>
      <c r="AJ1618" s="73"/>
      <c r="AK1618" s="73"/>
      <c r="AL1618" s="72"/>
      <c r="AM1618" s="73"/>
      <c r="AN1618" s="73">
        <f t="shared" si="642"/>
        <v>518</v>
      </c>
      <c r="AO1618" s="19" t="str">
        <f t="shared" ca="1" si="643"/>
        <v>-</v>
      </c>
      <c r="AP1618" s="17" t="str">
        <f t="shared" ca="1" si="644"/>
        <v>-</v>
      </c>
      <c r="AQ1618" s="17" t="str">
        <f t="shared" ca="1" si="645"/>
        <v>-</v>
      </c>
      <c r="AR1618" s="66" t="str">
        <f t="shared" ca="1" si="646"/>
        <v>-</v>
      </c>
    </row>
    <row r="1619" spans="1:44" s="1" customFormat="1" ht="12" x14ac:dyDescent="0.35">
      <c r="A1619" s="84"/>
      <c r="B1619" s="40" t="str">
        <f t="shared" si="626"/>
        <v/>
      </c>
      <c r="C1619" s="41" t="str">
        <f t="shared" si="627"/>
        <v/>
      </c>
      <c r="D1619" s="28">
        <f>'I Disease Parameters'!$E$6/(1000*365)</f>
        <v>2.4383561643835616E-5</v>
      </c>
      <c r="E1619" s="28">
        <f>'I Disease Parameters'!$E$7/(1000*365)</f>
        <v>1.3698630136986302E-5</v>
      </c>
      <c r="F1619" s="27">
        <f>(1-'I Disease Parameters'!$E$8)/'I Disease Parameters'!$E$10</f>
        <v>0.16200000000000001</v>
      </c>
      <c r="G1619" s="27">
        <f>'I Disease Parameters'!$E$8/'I Disease Parameters'!$E$11</f>
        <v>3.7999999999999999E-2</v>
      </c>
      <c r="H1619" s="27">
        <f>1/'I Disease Parameters'!$E$12</f>
        <v>0.05</v>
      </c>
      <c r="I1619" s="27">
        <f>'I Disease Parameters'!$E$9/'I Disease Parameters'!$E$14</f>
        <v>0</v>
      </c>
      <c r="J1619" s="82">
        <f t="shared" si="647"/>
        <v>2.9622548171950012</v>
      </c>
      <c r="K1619" s="60">
        <f t="shared" si="648"/>
        <v>0.96147505943347544</v>
      </c>
      <c r="L1619" s="30">
        <f t="shared" si="649"/>
        <v>0.98499999999999999</v>
      </c>
      <c r="M1619" s="27">
        <f>J1619/'I Disease Parameters'!$E$12</f>
        <v>0.14811274085975007</v>
      </c>
      <c r="N1619" s="27">
        <f>K1619/'I Disease Parameters'!$E$13</f>
        <v>4.8073752971673774E-2</v>
      </c>
      <c r="O1619" s="27">
        <f>L1619/'I Disease Parameters'!$E$13</f>
        <v>4.9250000000000002E-2</v>
      </c>
      <c r="P1619" s="27">
        <f>(1-L1619)/'I Disease Parameters'!$E$13</f>
        <v>7.5000000000000067E-4</v>
      </c>
      <c r="Q1619" s="19" t="str">
        <f t="shared" si="628"/>
        <v/>
      </c>
      <c r="R1619" s="17" t="str">
        <f t="shared" si="629"/>
        <v/>
      </c>
      <c r="S1619" s="17" t="str">
        <f t="shared" si="630"/>
        <v/>
      </c>
      <c r="T1619" s="17" t="str">
        <f t="shared" si="631"/>
        <v/>
      </c>
      <c r="U1619" s="17" t="str">
        <f t="shared" si="632"/>
        <v/>
      </c>
      <c r="V1619" s="17" t="str">
        <f t="shared" si="633"/>
        <v/>
      </c>
      <c r="W1619" s="17" t="str">
        <f t="shared" si="634"/>
        <v/>
      </c>
      <c r="X1619" s="18" t="str">
        <f t="shared" si="625"/>
        <v/>
      </c>
      <c r="Y1619" s="17" t="str">
        <f t="shared" si="635"/>
        <v/>
      </c>
      <c r="Z1619" s="17" t="str">
        <f t="shared" si="636"/>
        <v/>
      </c>
      <c r="AA1619" s="17" t="str">
        <f t="shared" si="637"/>
        <v/>
      </c>
      <c r="AB1619" s="17" t="str">
        <f t="shared" si="638"/>
        <v/>
      </c>
      <c r="AC1619" s="17" t="str">
        <f t="shared" si="639"/>
        <v/>
      </c>
      <c r="AD1619" s="18" t="str">
        <f t="shared" si="640"/>
        <v/>
      </c>
      <c r="AE1619" s="19" t="str">
        <f>IF($B1619&gt;$C$1,"",p_2*$Q1618*($S1618/$W1618)+p_3*$Q1618*($T1618/$W1618))</f>
        <v/>
      </c>
      <c r="AF1619" s="17" t="str">
        <f>IF($B1619&gt;$C$1,"",p_4*$R1618)</f>
        <v/>
      </c>
      <c r="AG1619" s="17" t="str">
        <f>IF($B1619&gt;$C$1,"",p_5*$R1618)</f>
        <v/>
      </c>
      <c r="AH1619" s="18" t="str">
        <f t="shared" si="641"/>
        <v/>
      </c>
      <c r="AI1619" s="72"/>
      <c r="AJ1619" s="73"/>
      <c r="AK1619" s="73"/>
      <c r="AL1619" s="72"/>
      <c r="AM1619" s="73"/>
      <c r="AN1619" s="73">
        <f t="shared" si="642"/>
        <v>518</v>
      </c>
      <c r="AO1619" s="19" t="str">
        <f t="shared" ca="1" si="643"/>
        <v>-</v>
      </c>
      <c r="AP1619" s="17" t="str">
        <f t="shared" ca="1" si="644"/>
        <v>-</v>
      </c>
      <c r="AQ1619" s="17" t="str">
        <f t="shared" ca="1" si="645"/>
        <v>-</v>
      </c>
      <c r="AR1619" s="66" t="str">
        <f t="shared" ca="1" si="646"/>
        <v>-</v>
      </c>
    </row>
    <row r="1620" spans="1:44" s="1" customFormat="1" ht="12" x14ac:dyDescent="0.35">
      <c r="A1620" s="84"/>
      <c r="B1620" s="40" t="str">
        <f t="shared" si="626"/>
        <v/>
      </c>
      <c r="C1620" s="41" t="str">
        <f t="shared" si="627"/>
        <v/>
      </c>
      <c r="D1620" s="28">
        <f>'I Disease Parameters'!$E$6/(1000*365)</f>
        <v>2.4383561643835616E-5</v>
      </c>
      <c r="E1620" s="28">
        <f>'I Disease Parameters'!$E$7/(1000*365)</f>
        <v>1.3698630136986302E-5</v>
      </c>
      <c r="F1620" s="27">
        <f>(1-'I Disease Parameters'!$E$8)/'I Disease Parameters'!$E$10</f>
        <v>0.16200000000000001</v>
      </c>
      <c r="G1620" s="27">
        <f>'I Disease Parameters'!$E$8/'I Disease Parameters'!$E$11</f>
        <v>3.7999999999999999E-2</v>
      </c>
      <c r="H1620" s="27">
        <f>1/'I Disease Parameters'!$E$12</f>
        <v>0.05</v>
      </c>
      <c r="I1620" s="27">
        <f>'I Disease Parameters'!$E$9/'I Disease Parameters'!$E$14</f>
        <v>0</v>
      </c>
      <c r="J1620" s="82">
        <f t="shared" si="647"/>
        <v>2.9622548171950012</v>
      </c>
      <c r="K1620" s="60">
        <f t="shared" si="648"/>
        <v>0.96147505943347544</v>
      </c>
      <c r="L1620" s="30">
        <f t="shared" si="649"/>
        <v>0.98499999999999999</v>
      </c>
      <c r="M1620" s="27">
        <f>J1620/'I Disease Parameters'!$E$12</f>
        <v>0.14811274085975007</v>
      </c>
      <c r="N1620" s="27">
        <f>K1620/'I Disease Parameters'!$E$13</f>
        <v>4.8073752971673774E-2</v>
      </c>
      <c r="O1620" s="27">
        <f>L1620/'I Disease Parameters'!$E$13</f>
        <v>4.9250000000000002E-2</v>
      </c>
      <c r="P1620" s="27">
        <f>(1-L1620)/'I Disease Parameters'!$E$13</f>
        <v>7.5000000000000067E-4</v>
      </c>
      <c r="Q1620" s="19" t="str">
        <f t="shared" si="628"/>
        <v/>
      </c>
      <c r="R1620" s="17" t="str">
        <f t="shared" si="629"/>
        <v/>
      </c>
      <c r="S1620" s="17" t="str">
        <f t="shared" si="630"/>
        <v/>
      </c>
      <c r="T1620" s="17" t="str">
        <f t="shared" si="631"/>
        <v/>
      </c>
      <c r="U1620" s="17" t="str">
        <f t="shared" si="632"/>
        <v/>
      </c>
      <c r="V1620" s="17" t="str">
        <f t="shared" si="633"/>
        <v/>
      </c>
      <c r="W1620" s="17" t="str">
        <f t="shared" si="634"/>
        <v/>
      </c>
      <c r="X1620" s="18" t="str">
        <f t="shared" si="625"/>
        <v/>
      </c>
      <c r="Y1620" s="17" t="str">
        <f t="shared" si="635"/>
        <v/>
      </c>
      <c r="Z1620" s="17" t="str">
        <f t="shared" si="636"/>
        <v/>
      </c>
      <c r="AA1620" s="17" t="str">
        <f t="shared" si="637"/>
        <v/>
      </c>
      <c r="AB1620" s="17" t="str">
        <f t="shared" si="638"/>
        <v/>
      </c>
      <c r="AC1620" s="17" t="str">
        <f t="shared" si="639"/>
        <v/>
      </c>
      <c r="AD1620" s="18" t="str">
        <f t="shared" si="640"/>
        <v/>
      </c>
      <c r="AE1620" s="19" t="str">
        <f>IF($B1620&gt;$C$1,"",p_2*$Q1619*($S1619/$W1619)+p_3*$Q1619*($T1619/$W1619))</f>
        <v/>
      </c>
      <c r="AF1620" s="17" t="str">
        <f>IF($B1620&gt;$C$1,"",p_4*$R1619)</f>
        <v/>
      </c>
      <c r="AG1620" s="17" t="str">
        <f>IF($B1620&gt;$C$1,"",p_5*$R1619)</f>
        <v/>
      </c>
      <c r="AH1620" s="18" t="str">
        <f t="shared" si="641"/>
        <v/>
      </c>
      <c r="AI1620" s="72"/>
      <c r="AJ1620" s="73"/>
      <c r="AK1620" s="73"/>
      <c r="AL1620" s="72"/>
      <c r="AM1620" s="73"/>
      <c r="AN1620" s="73">
        <f t="shared" si="642"/>
        <v>518</v>
      </c>
      <c r="AO1620" s="19" t="str">
        <f t="shared" ca="1" si="643"/>
        <v>-</v>
      </c>
      <c r="AP1620" s="17" t="str">
        <f t="shared" ca="1" si="644"/>
        <v>-</v>
      </c>
      <c r="AQ1620" s="17" t="str">
        <f t="shared" ca="1" si="645"/>
        <v>-</v>
      </c>
      <c r="AR1620" s="66" t="str">
        <f t="shared" ca="1" si="646"/>
        <v>-</v>
      </c>
    </row>
    <row r="1621" spans="1:44" s="1" customFormat="1" ht="12" x14ac:dyDescent="0.35">
      <c r="A1621" s="84"/>
      <c r="B1621" s="40" t="str">
        <f t="shared" si="626"/>
        <v/>
      </c>
      <c r="C1621" s="41" t="str">
        <f t="shared" si="627"/>
        <v/>
      </c>
      <c r="D1621" s="28">
        <f>'I Disease Parameters'!$E$6/(1000*365)</f>
        <v>2.4383561643835616E-5</v>
      </c>
      <c r="E1621" s="28">
        <f>'I Disease Parameters'!$E$7/(1000*365)</f>
        <v>1.3698630136986302E-5</v>
      </c>
      <c r="F1621" s="27">
        <f>(1-'I Disease Parameters'!$E$8)/'I Disease Parameters'!$E$10</f>
        <v>0.16200000000000001</v>
      </c>
      <c r="G1621" s="27">
        <f>'I Disease Parameters'!$E$8/'I Disease Parameters'!$E$11</f>
        <v>3.7999999999999999E-2</v>
      </c>
      <c r="H1621" s="27">
        <f>1/'I Disease Parameters'!$E$12</f>
        <v>0.05</v>
      </c>
      <c r="I1621" s="27">
        <f>'I Disease Parameters'!$E$9/'I Disease Parameters'!$E$14</f>
        <v>0</v>
      </c>
      <c r="J1621" s="82">
        <f t="shared" si="647"/>
        <v>2.9622548171950012</v>
      </c>
      <c r="K1621" s="60">
        <f t="shared" si="648"/>
        <v>0.96147505943347544</v>
      </c>
      <c r="L1621" s="30">
        <f t="shared" si="649"/>
        <v>0.98499999999999999</v>
      </c>
      <c r="M1621" s="27">
        <f>J1621/'I Disease Parameters'!$E$12</f>
        <v>0.14811274085975007</v>
      </c>
      <c r="N1621" s="27">
        <f>K1621/'I Disease Parameters'!$E$13</f>
        <v>4.8073752971673774E-2</v>
      </c>
      <c r="O1621" s="27">
        <f>L1621/'I Disease Parameters'!$E$13</f>
        <v>4.9250000000000002E-2</v>
      </c>
      <c r="P1621" s="27">
        <f>(1-L1621)/'I Disease Parameters'!$E$13</f>
        <v>7.5000000000000067E-4</v>
      </c>
      <c r="Q1621" s="19" t="str">
        <f t="shared" si="628"/>
        <v/>
      </c>
      <c r="R1621" s="17" t="str">
        <f t="shared" si="629"/>
        <v/>
      </c>
      <c r="S1621" s="17" t="str">
        <f t="shared" si="630"/>
        <v/>
      </c>
      <c r="T1621" s="17" t="str">
        <f t="shared" si="631"/>
        <v/>
      </c>
      <c r="U1621" s="17" t="str">
        <f t="shared" si="632"/>
        <v/>
      </c>
      <c r="V1621" s="17" t="str">
        <f t="shared" si="633"/>
        <v/>
      </c>
      <c r="W1621" s="17" t="str">
        <f t="shared" si="634"/>
        <v/>
      </c>
      <c r="X1621" s="18" t="str">
        <f t="shared" si="625"/>
        <v/>
      </c>
      <c r="Y1621" s="17" t="str">
        <f t="shared" si="635"/>
        <v/>
      </c>
      <c r="Z1621" s="17" t="str">
        <f t="shared" si="636"/>
        <v/>
      </c>
      <c r="AA1621" s="17" t="str">
        <f t="shared" si="637"/>
        <v/>
      </c>
      <c r="AB1621" s="17" t="str">
        <f t="shared" si="638"/>
        <v/>
      </c>
      <c r="AC1621" s="17" t="str">
        <f t="shared" si="639"/>
        <v/>
      </c>
      <c r="AD1621" s="18" t="str">
        <f t="shared" si="640"/>
        <v/>
      </c>
      <c r="AE1621" s="19" t="str">
        <f>IF($B1621&gt;$C$1,"",p_2*$Q1620*($S1620/$W1620)+p_3*$Q1620*($T1620/$W1620))</f>
        <v/>
      </c>
      <c r="AF1621" s="17" t="str">
        <f>IF($B1621&gt;$C$1,"",p_4*$R1620)</f>
        <v/>
      </c>
      <c r="AG1621" s="17" t="str">
        <f>IF($B1621&gt;$C$1,"",p_5*$R1620)</f>
        <v/>
      </c>
      <c r="AH1621" s="18" t="str">
        <f t="shared" si="641"/>
        <v/>
      </c>
      <c r="AI1621" s="72"/>
      <c r="AJ1621" s="73"/>
      <c r="AK1621" s="73"/>
      <c r="AL1621" s="72"/>
      <c r="AM1621" s="73"/>
      <c r="AN1621" s="73">
        <f t="shared" si="642"/>
        <v>518</v>
      </c>
      <c r="AO1621" s="19" t="str">
        <f t="shared" ca="1" si="643"/>
        <v>-</v>
      </c>
      <c r="AP1621" s="17" t="str">
        <f t="shared" ca="1" si="644"/>
        <v>-</v>
      </c>
      <c r="AQ1621" s="17" t="str">
        <f t="shared" ca="1" si="645"/>
        <v>-</v>
      </c>
      <c r="AR1621" s="66" t="str">
        <f t="shared" ca="1" si="646"/>
        <v>-</v>
      </c>
    </row>
    <row r="1622" spans="1:44" s="1" customFormat="1" ht="12" x14ac:dyDescent="0.35">
      <c r="A1622" s="84"/>
      <c r="B1622" s="40" t="str">
        <f t="shared" si="626"/>
        <v/>
      </c>
      <c r="C1622" s="41" t="str">
        <f t="shared" si="627"/>
        <v/>
      </c>
      <c r="D1622" s="28">
        <f>'I Disease Parameters'!$E$6/(1000*365)</f>
        <v>2.4383561643835616E-5</v>
      </c>
      <c r="E1622" s="28">
        <f>'I Disease Parameters'!$E$7/(1000*365)</f>
        <v>1.3698630136986302E-5</v>
      </c>
      <c r="F1622" s="27">
        <f>(1-'I Disease Parameters'!$E$8)/'I Disease Parameters'!$E$10</f>
        <v>0.16200000000000001</v>
      </c>
      <c r="G1622" s="27">
        <f>'I Disease Parameters'!$E$8/'I Disease Parameters'!$E$11</f>
        <v>3.7999999999999999E-2</v>
      </c>
      <c r="H1622" s="27">
        <f>1/'I Disease Parameters'!$E$12</f>
        <v>0.05</v>
      </c>
      <c r="I1622" s="27">
        <f>'I Disease Parameters'!$E$9/'I Disease Parameters'!$E$14</f>
        <v>0</v>
      </c>
      <c r="J1622" s="82">
        <f t="shared" si="647"/>
        <v>2.9622548171950012</v>
      </c>
      <c r="K1622" s="60">
        <f t="shared" si="648"/>
        <v>0.96147505943347544</v>
      </c>
      <c r="L1622" s="30">
        <f t="shared" si="649"/>
        <v>0.98499999999999999</v>
      </c>
      <c r="M1622" s="27">
        <f>J1622/'I Disease Parameters'!$E$12</f>
        <v>0.14811274085975007</v>
      </c>
      <c r="N1622" s="27">
        <f>K1622/'I Disease Parameters'!$E$13</f>
        <v>4.8073752971673774E-2</v>
      </c>
      <c r="O1622" s="27">
        <f>L1622/'I Disease Parameters'!$E$13</f>
        <v>4.9250000000000002E-2</v>
      </c>
      <c r="P1622" s="27">
        <f>(1-L1622)/'I Disease Parameters'!$E$13</f>
        <v>7.5000000000000067E-4</v>
      </c>
      <c r="Q1622" s="19" t="str">
        <f t="shared" si="628"/>
        <v/>
      </c>
      <c r="R1622" s="17" t="str">
        <f t="shared" si="629"/>
        <v/>
      </c>
      <c r="S1622" s="17" t="str">
        <f t="shared" si="630"/>
        <v/>
      </c>
      <c r="T1622" s="17" t="str">
        <f t="shared" si="631"/>
        <v/>
      </c>
      <c r="U1622" s="17" t="str">
        <f t="shared" si="632"/>
        <v/>
      </c>
      <c r="V1622" s="17" t="str">
        <f t="shared" si="633"/>
        <v/>
      </c>
      <c r="W1622" s="17" t="str">
        <f t="shared" si="634"/>
        <v/>
      </c>
      <c r="X1622" s="18" t="str">
        <f t="shared" si="625"/>
        <v/>
      </c>
      <c r="Y1622" s="17" t="str">
        <f t="shared" si="635"/>
        <v/>
      </c>
      <c r="Z1622" s="17" t="str">
        <f t="shared" si="636"/>
        <v/>
      </c>
      <c r="AA1622" s="17" t="str">
        <f t="shared" si="637"/>
        <v/>
      </c>
      <c r="AB1622" s="17" t="str">
        <f t="shared" si="638"/>
        <v/>
      </c>
      <c r="AC1622" s="17" t="str">
        <f t="shared" si="639"/>
        <v/>
      </c>
      <c r="AD1622" s="18" t="str">
        <f t="shared" si="640"/>
        <v/>
      </c>
      <c r="AE1622" s="19" t="str">
        <f>IF($B1622&gt;$C$1,"",p_2*$Q1621*($S1621/$W1621)+p_3*$Q1621*($T1621/$W1621))</f>
        <v/>
      </c>
      <c r="AF1622" s="17" t="str">
        <f>IF($B1622&gt;$C$1,"",p_4*$R1621)</f>
        <v/>
      </c>
      <c r="AG1622" s="17" t="str">
        <f>IF($B1622&gt;$C$1,"",p_5*$R1621)</f>
        <v/>
      </c>
      <c r="AH1622" s="18" t="str">
        <f t="shared" si="641"/>
        <v/>
      </c>
      <c r="AI1622" s="72"/>
      <c r="AJ1622" s="73"/>
      <c r="AK1622" s="73"/>
      <c r="AL1622" s="72"/>
      <c r="AM1622" s="73"/>
      <c r="AN1622" s="73">
        <f t="shared" si="642"/>
        <v>518</v>
      </c>
      <c r="AO1622" s="19" t="str">
        <f t="shared" ca="1" si="643"/>
        <v>-</v>
      </c>
      <c r="AP1622" s="17" t="str">
        <f t="shared" ca="1" si="644"/>
        <v>-</v>
      </c>
      <c r="AQ1622" s="17" t="str">
        <f t="shared" ca="1" si="645"/>
        <v>-</v>
      </c>
      <c r="AR1622" s="66" t="str">
        <f t="shared" ca="1" si="646"/>
        <v>-</v>
      </c>
    </row>
    <row r="1623" spans="1:44" s="1" customFormat="1" ht="12" x14ac:dyDescent="0.35">
      <c r="A1623" s="84"/>
      <c r="B1623" s="40" t="str">
        <f t="shared" si="626"/>
        <v/>
      </c>
      <c r="C1623" s="41" t="str">
        <f t="shared" si="627"/>
        <v/>
      </c>
      <c r="D1623" s="28">
        <f>'I Disease Parameters'!$E$6/(1000*365)</f>
        <v>2.4383561643835616E-5</v>
      </c>
      <c r="E1623" s="28">
        <f>'I Disease Parameters'!$E$7/(1000*365)</f>
        <v>1.3698630136986302E-5</v>
      </c>
      <c r="F1623" s="27">
        <f>(1-'I Disease Parameters'!$E$8)/'I Disease Parameters'!$E$10</f>
        <v>0.16200000000000001</v>
      </c>
      <c r="G1623" s="27">
        <f>'I Disease Parameters'!$E$8/'I Disease Parameters'!$E$11</f>
        <v>3.7999999999999999E-2</v>
      </c>
      <c r="H1623" s="27">
        <f>1/'I Disease Parameters'!$E$12</f>
        <v>0.05</v>
      </c>
      <c r="I1623" s="27">
        <f>'I Disease Parameters'!$E$9/'I Disease Parameters'!$E$14</f>
        <v>0</v>
      </c>
      <c r="J1623" s="82">
        <f t="shared" si="647"/>
        <v>2.9622548171950012</v>
      </c>
      <c r="K1623" s="60">
        <f t="shared" si="648"/>
        <v>0.96147505943347544</v>
      </c>
      <c r="L1623" s="30">
        <f t="shared" si="649"/>
        <v>0.98499999999999999</v>
      </c>
      <c r="M1623" s="27">
        <f>J1623/'I Disease Parameters'!$E$12</f>
        <v>0.14811274085975007</v>
      </c>
      <c r="N1623" s="27">
        <f>K1623/'I Disease Parameters'!$E$13</f>
        <v>4.8073752971673774E-2</v>
      </c>
      <c r="O1623" s="27">
        <f>L1623/'I Disease Parameters'!$E$13</f>
        <v>4.9250000000000002E-2</v>
      </c>
      <c r="P1623" s="27">
        <f>(1-L1623)/'I Disease Parameters'!$E$13</f>
        <v>7.5000000000000067E-4</v>
      </c>
      <c r="Q1623" s="19" t="str">
        <f t="shared" si="628"/>
        <v/>
      </c>
      <c r="R1623" s="17" t="str">
        <f t="shared" si="629"/>
        <v/>
      </c>
      <c r="S1623" s="17" t="str">
        <f t="shared" si="630"/>
        <v/>
      </c>
      <c r="T1623" s="17" t="str">
        <f t="shared" si="631"/>
        <v/>
      </c>
      <c r="U1623" s="17" t="str">
        <f t="shared" si="632"/>
        <v/>
      </c>
      <c r="V1623" s="17" t="str">
        <f t="shared" si="633"/>
        <v/>
      </c>
      <c r="W1623" s="17" t="str">
        <f t="shared" si="634"/>
        <v/>
      </c>
      <c r="X1623" s="18" t="str">
        <f t="shared" si="625"/>
        <v/>
      </c>
      <c r="Y1623" s="17" t="str">
        <f t="shared" si="635"/>
        <v/>
      </c>
      <c r="Z1623" s="17" t="str">
        <f t="shared" si="636"/>
        <v/>
      </c>
      <c r="AA1623" s="17" t="str">
        <f t="shared" si="637"/>
        <v/>
      </c>
      <c r="AB1623" s="17" t="str">
        <f t="shared" si="638"/>
        <v/>
      </c>
      <c r="AC1623" s="17" t="str">
        <f t="shared" si="639"/>
        <v/>
      </c>
      <c r="AD1623" s="18" t="str">
        <f t="shared" si="640"/>
        <v/>
      </c>
      <c r="AE1623" s="19" t="str">
        <f>IF($B1623&gt;$C$1,"",p_2*$Q1622*($S1622/$W1622)+p_3*$Q1622*($T1622/$W1622))</f>
        <v/>
      </c>
      <c r="AF1623" s="17" t="str">
        <f>IF($B1623&gt;$C$1,"",p_4*$R1622)</f>
        <v/>
      </c>
      <c r="AG1623" s="17" t="str">
        <f>IF($B1623&gt;$C$1,"",p_5*$R1622)</f>
        <v/>
      </c>
      <c r="AH1623" s="18" t="str">
        <f t="shared" si="641"/>
        <v/>
      </c>
      <c r="AI1623" s="72"/>
      <c r="AJ1623" s="73"/>
      <c r="AK1623" s="73"/>
      <c r="AL1623" s="72"/>
      <c r="AM1623" s="73"/>
      <c r="AN1623" s="73">
        <f t="shared" si="642"/>
        <v>518</v>
      </c>
      <c r="AO1623" s="19" t="str">
        <f t="shared" ca="1" si="643"/>
        <v>-</v>
      </c>
      <c r="AP1623" s="17" t="str">
        <f t="shared" ca="1" si="644"/>
        <v>-</v>
      </c>
      <c r="AQ1623" s="17" t="str">
        <f t="shared" ca="1" si="645"/>
        <v>-</v>
      </c>
      <c r="AR1623" s="66" t="str">
        <f t="shared" ca="1" si="646"/>
        <v>-</v>
      </c>
    </row>
    <row r="1624" spans="1:44" s="1" customFormat="1" ht="12" x14ac:dyDescent="0.35">
      <c r="A1624" s="84"/>
      <c r="B1624" s="40" t="str">
        <f t="shared" si="626"/>
        <v/>
      </c>
      <c r="C1624" s="41" t="str">
        <f t="shared" si="627"/>
        <v/>
      </c>
      <c r="D1624" s="28">
        <f>'I Disease Parameters'!$E$6/(1000*365)</f>
        <v>2.4383561643835616E-5</v>
      </c>
      <c r="E1624" s="28">
        <f>'I Disease Parameters'!$E$7/(1000*365)</f>
        <v>1.3698630136986302E-5</v>
      </c>
      <c r="F1624" s="27">
        <f>(1-'I Disease Parameters'!$E$8)/'I Disease Parameters'!$E$10</f>
        <v>0.16200000000000001</v>
      </c>
      <c r="G1624" s="27">
        <f>'I Disease Parameters'!$E$8/'I Disease Parameters'!$E$11</f>
        <v>3.7999999999999999E-2</v>
      </c>
      <c r="H1624" s="27">
        <f>1/'I Disease Parameters'!$E$12</f>
        <v>0.05</v>
      </c>
      <c r="I1624" s="27">
        <f>'I Disease Parameters'!$E$9/'I Disease Parameters'!$E$14</f>
        <v>0</v>
      </c>
      <c r="J1624" s="82">
        <f t="shared" si="647"/>
        <v>2.9622548171950012</v>
      </c>
      <c r="K1624" s="60">
        <f t="shared" si="648"/>
        <v>0.96147505943347544</v>
      </c>
      <c r="L1624" s="30">
        <f t="shared" si="649"/>
        <v>0.98499999999999999</v>
      </c>
      <c r="M1624" s="27">
        <f>J1624/'I Disease Parameters'!$E$12</f>
        <v>0.14811274085975007</v>
      </c>
      <c r="N1624" s="27">
        <f>K1624/'I Disease Parameters'!$E$13</f>
        <v>4.8073752971673774E-2</v>
      </c>
      <c r="O1624" s="27">
        <f>L1624/'I Disease Parameters'!$E$13</f>
        <v>4.9250000000000002E-2</v>
      </c>
      <c r="P1624" s="27">
        <f>(1-L1624)/'I Disease Parameters'!$E$13</f>
        <v>7.5000000000000067E-4</v>
      </c>
      <c r="Q1624" s="19" t="str">
        <f t="shared" si="628"/>
        <v/>
      </c>
      <c r="R1624" s="17" t="str">
        <f t="shared" si="629"/>
        <v/>
      </c>
      <c r="S1624" s="17" t="str">
        <f t="shared" si="630"/>
        <v/>
      </c>
      <c r="T1624" s="17" t="str">
        <f t="shared" si="631"/>
        <v/>
      </c>
      <c r="U1624" s="17" t="str">
        <f t="shared" si="632"/>
        <v/>
      </c>
      <c r="V1624" s="17" t="str">
        <f t="shared" si="633"/>
        <v/>
      </c>
      <c r="W1624" s="17" t="str">
        <f t="shared" si="634"/>
        <v/>
      </c>
      <c r="X1624" s="18" t="str">
        <f t="shared" si="625"/>
        <v/>
      </c>
      <c r="Y1624" s="17" t="str">
        <f t="shared" si="635"/>
        <v/>
      </c>
      <c r="Z1624" s="17" t="str">
        <f t="shared" si="636"/>
        <v/>
      </c>
      <c r="AA1624" s="17" t="str">
        <f t="shared" si="637"/>
        <v/>
      </c>
      <c r="AB1624" s="17" t="str">
        <f t="shared" si="638"/>
        <v/>
      </c>
      <c r="AC1624" s="17" t="str">
        <f t="shared" si="639"/>
        <v/>
      </c>
      <c r="AD1624" s="18" t="str">
        <f t="shared" si="640"/>
        <v/>
      </c>
      <c r="AE1624" s="19" t="str">
        <f>IF($B1624&gt;$C$1,"",p_2*$Q1623*($S1623/$W1623)+p_3*$Q1623*($T1623/$W1623))</f>
        <v/>
      </c>
      <c r="AF1624" s="17" t="str">
        <f>IF($B1624&gt;$C$1,"",p_4*$R1623)</f>
        <v/>
      </c>
      <c r="AG1624" s="17" t="str">
        <f>IF($B1624&gt;$C$1,"",p_5*$R1623)</f>
        <v/>
      </c>
      <c r="AH1624" s="18" t="str">
        <f t="shared" si="641"/>
        <v/>
      </c>
      <c r="AI1624" s="72"/>
      <c r="AJ1624" s="73"/>
      <c r="AK1624" s="73"/>
      <c r="AL1624" s="72"/>
      <c r="AM1624" s="73"/>
      <c r="AN1624" s="73">
        <f t="shared" si="642"/>
        <v>518</v>
      </c>
      <c r="AO1624" s="19" t="str">
        <f t="shared" ca="1" si="643"/>
        <v>-</v>
      </c>
      <c r="AP1624" s="17" t="str">
        <f t="shared" ca="1" si="644"/>
        <v>-</v>
      </c>
      <c r="AQ1624" s="17" t="str">
        <f t="shared" ca="1" si="645"/>
        <v>-</v>
      </c>
      <c r="AR1624" s="66" t="str">
        <f t="shared" ca="1" si="646"/>
        <v>-</v>
      </c>
    </row>
    <row r="1625" spans="1:44" s="1" customFormat="1" ht="12" x14ac:dyDescent="0.35">
      <c r="A1625" s="84"/>
      <c r="B1625" s="40" t="str">
        <f t="shared" si="626"/>
        <v/>
      </c>
      <c r="C1625" s="41" t="str">
        <f t="shared" si="627"/>
        <v/>
      </c>
      <c r="D1625" s="28">
        <f>'I Disease Parameters'!$E$6/(1000*365)</f>
        <v>2.4383561643835616E-5</v>
      </c>
      <c r="E1625" s="28">
        <f>'I Disease Parameters'!$E$7/(1000*365)</f>
        <v>1.3698630136986302E-5</v>
      </c>
      <c r="F1625" s="27">
        <f>(1-'I Disease Parameters'!$E$8)/'I Disease Parameters'!$E$10</f>
        <v>0.16200000000000001</v>
      </c>
      <c r="G1625" s="27">
        <f>'I Disease Parameters'!$E$8/'I Disease Parameters'!$E$11</f>
        <v>3.7999999999999999E-2</v>
      </c>
      <c r="H1625" s="27">
        <f>1/'I Disease Parameters'!$E$12</f>
        <v>0.05</v>
      </c>
      <c r="I1625" s="27">
        <f>'I Disease Parameters'!$E$9/'I Disease Parameters'!$E$14</f>
        <v>0</v>
      </c>
      <c r="J1625" s="82">
        <f t="shared" si="647"/>
        <v>2.9622548171950012</v>
      </c>
      <c r="K1625" s="60">
        <f t="shared" si="648"/>
        <v>0.96147505943347544</v>
      </c>
      <c r="L1625" s="30">
        <f t="shared" si="649"/>
        <v>0.98499999999999999</v>
      </c>
      <c r="M1625" s="27">
        <f>J1625/'I Disease Parameters'!$E$12</f>
        <v>0.14811274085975007</v>
      </c>
      <c r="N1625" s="27">
        <f>K1625/'I Disease Parameters'!$E$13</f>
        <v>4.8073752971673774E-2</v>
      </c>
      <c r="O1625" s="27">
        <f>L1625/'I Disease Parameters'!$E$13</f>
        <v>4.9250000000000002E-2</v>
      </c>
      <c r="P1625" s="27">
        <f>(1-L1625)/'I Disease Parameters'!$E$13</f>
        <v>7.5000000000000067E-4</v>
      </c>
      <c r="Q1625" s="19" t="str">
        <f t="shared" si="628"/>
        <v/>
      </c>
      <c r="R1625" s="17" t="str">
        <f t="shared" si="629"/>
        <v/>
      </c>
      <c r="S1625" s="17" t="str">
        <f t="shared" si="630"/>
        <v/>
      </c>
      <c r="T1625" s="17" t="str">
        <f t="shared" si="631"/>
        <v/>
      </c>
      <c r="U1625" s="17" t="str">
        <f t="shared" si="632"/>
        <v/>
      </c>
      <c r="V1625" s="17" t="str">
        <f t="shared" si="633"/>
        <v/>
      </c>
      <c r="W1625" s="17" t="str">
        <f t="shared" si="634"/>
        <v/>
      </c>
      <c r="X1625" s="18" t="str">
        <f t="shared" si="625"/>
        <v/>
      </c>
      <c r="Y1625" s="17" t="str">
        <f t="shared" si="635"/>
        <v/>
      </c>
      <c r="Z1625" s="17" t="str">
        <f t="shared" si="636"/>
        <v/>
      </c>
      <c r="AA1625" s="17" t="str">
        <f t="shared" si="637"/>
        <v/>
      </c>
      <c r="AB1625" s="17" t="str">
        <f t="shared" si="638"/>
        <v/>
      </c>
      <c r="AC1625" s="17" t="str">
        <f t="shared" si="639"/>
        <v/>
      </c>
      <c r="AD1625" s="18" t="str">
        <f t="shared" si="640"/>
        <v/>
      </c>
      <c r="AE1625" s="19" t="str">
        <f>IF($B1625&gt;$C$1,"",p_2*$Q1624*($S1624/$W1624)+p_3*$Q1624*($T1624/$W1624))</f>
        <v/>
      </c>
      <c r="AF1625" s="17" t="str">
        <f>IF($B1625&gt;$C$1,"",p_4*$R1624)</f>
        <v/>
      </c>
      <c r="AG1625" s="17" t="str">
        <f>IF($B1625&gt;$C$1,"",p_5*$R1624)</f>
        <v/>
      </c>
      <c r="AH1625" s="18" t="str">
        <f t="shared" si="641"/>
        <v/>
      </c>
      <c r="AI1625" s="72"/>
      <c r="AJ1625" s="73"/>
      <c r="AK1625" s="73"/>
      <c r="AL1625" s="72"/>
      <c r="AM1625" s="73"/>
      <c r="AN1625" s="73">
        <f t="shared" si="642"/>
        <v>518</v>
      </c>
      <c r="AO1625" s="19" t="str">
        <f t="shared" ca="1" si="643"/>
        <v>-</v>
      </c>
      <c r="AP1625" s="17" t="str">
        <f t="shared" ca="1" si="644"/>
        <v>-</v>
      </c>
      <c r="AQ1625" s="17" t="str">
        <f t="shared" ca="1" si="645"/>
        <v>-</v>
      </c>
      <c r="AR1625" s="66" t="str">
        <f t="shared" ca="1" si="646"/>
        <v>-</v>
      </c>
    </row>
    <row r="1626" spans="1:44" s="1" customFormat="1" ht="12" x14ac:dyDescent="0.35">
      <c r="A1626" s="84"/>
      <c r="B1626" s="40" t="str">
        <f t="shared" si="626"/>
        <v/>
      </c>
      <c r="C1626" s="41" t="str">
        <f t="shared" si="627"/>
        <v/>
      </c>
      <c r="D1626" s="28">
        <f>'I Disease Parameters'!$E$6/(1000*365)</f>
        <v>2.4383561643835616E-5</v>
      </c>
      <c r="E1626" s="28">
        <f>'I Disease Parameters'!$E$7/(1000*365)</f>
        <v>1.3698630136986302E-5</v>
      </c>
      <c r="F1626" s="27">
        <f>(1-'I Disease Parameters'!$E$8)/'I Disease Parameters'!$E$10</f>
        <v>0.16200000000000001</v>
      </c>
      <c r="G1626" s="27">
        <f>'I Disease Parameters'!$E$8/'I Disease Parameters'!$E$11</f>
        <v>3.7999999999999999E-2</v>
      </c>
      <c r="H1626" s="27">
        <f>1/'I Disease Parameters'!$E$12</f>
        <v>0.05</v>
      </c>
      <c r="I1626" s="27">
        <f>'I Disease Parameters'!$E$9/'I Disease Parameters'!$E$14</f>
        <v>0</v>
      </c>
      <c r="J1626" s="82">
        <f t="shared" si="647"/>
        <v>2.9622548171950012</v>
      </c>
      <c r="K1626" s="60">
        <f t="shared" si="648"/>
        <v>0.96147505943347544</v>
      </c>
      <c r="L1626" s="30">
        <f t="shared" si="649"/>
        <v>0.98499999999999999</v>
      </c>
      <c r="M1626" s="27">
        <f>J1626/'I Disease Parameters'!$E$12</f>
        <v>0.14811274085975007</v>
      </c>
      <c r="N1626" s="27">
        <f>K1626/'I Disease Parameters'!$E$13</f>
        <v>4.8073752971673774E-2</v>
      </c>
      <c r="O1626" s="27">
        <f>L1626/'I Disease Parameters'!$E$13</f>
        <v>4.9250000000000002E-2</v>
      </c>
      <c r="P1626" s="27">
        <f>(1-L1626)/'I Disease Parameters'!$E$13</f>
        <v>7.5000000000000067E-4</v>
      </c>
      <c r="Q1626" s="19" t="str">
        <f t="shared" si="628"/>
        <v/>
      </c>
      <c r="R1626" s="17" t="str">
        <f t="shared" si="629"/>
        <v/>
      </c>
      <c r="S1626" s="17" t="str">
        <f t="shared" si="630"/>
        <v/>
      </c>
      <c r="T1626" s="17" t="str">
        <f t="shared" si="631"/>
        <v/>
      </c>
      <c r="U1626" s="17" t="str">
        <f t="shared" si="632"/>
        <v/>
      </c>
      <c r="V1626" s="17" t="str">
        <f t="shared" si="633"/>
        <v/>
      </c>
      <c r="W1626" s="17" t="str">
        <f t="shared" si="634"/>
        <v/>
      </c>
      <c r="X1626" s="18" t="str">
        <f t="shared" si="625"/>
        <v/>
      </c>
      <c r="Y1626" s="17" t="str">
        <f t="shared" si="635"/>
        <v/>
      </c>
      <c r="Z1626" s="17" t="str">
        <f t="shared" si="636"/>
        <v/>
      </c>
      <c r="AA1626" s="17" t="str">
        <f t="shared" si="637"/>
        <v/>
      </c>
      <c r="AB1626" s="17" t="str">
        <f t="shared" si="638"/>
        <v/>
      </c>
      <c r="AC1626" s="17" t="str">
        <f t="shared" si="639"/>
        <v/>
      </c>
      <c r="AD1626" s="18" t="str">
        <f t="shared" si="640"/>
        <v/>
      </c>
      <c r="AE1626" s="19" t="str">
        <f>IF($B1626&gt;$C$1,"",p_2*$Q1625*($S1625/$W1625)+p_3*$Q1625*($T1625/$W1625))</f>
        <v/>
      </c>
      <c r="AF1626" s="17" t="str">
        <f>IF($B1626&gt;$C$1,"",p_4*$R1625)</f>
        <v/>
      </c>
      <c r="AG1626" s="17" t="str">
        <f>IF($B1626&gt;$C$1,"",p_5*$R1625)</f>
        <v/>
      </c>
      <c r="AH1626" s="18" t="str">
        <f t="shared" si="641"/>
        <v/>
      </c>
      <c r="AI1626" s="72"/>
      <c r="AJ1626" s="73"/>
      <c r="AK1626" s="73"/>
      <c r="AL1626" s="72"/>
      <c r="AM1626" s="73"/>
      <c r="AN1626" s="73">
        <f t="shared" si="642"/>
        <v>518</v>
      </c>
      <c r="AO1626" s="19" t="str">
        <f t="shared" ca="1" si="643"/>
        <v>-</v>
      </c>
      <c r="AP1626" s="17" t="str">
        <f t="shared" ca="1" si="644"/>
        <v>-</v>
      </c>
      <c r="AQ1626" s="17" t="str">
        <f t="shared" ca="1" si="645"/>
        <v>-</v>
      </c>
      <c r="AR1626" s="66" t="str">
        <f t="shared" ca="1" si="646"/>
        <v>-</v>
      </c>
    </row>
    <row r="1627" spans="1:44" s="1" customFormat="1" ht="12" x14ac:dyDescent="0.35">
      <c r="A1627" s="84"/>
      <c r="B1627" s="40" t="str">
        <f t="shared" si="626"/>
        <v/>
      </c>
      <c r="C1627" s="41" t="str">
        <f t="shared" si="627"/>
        <v/>
      </c>
      <c r="D1627" s="28">
        <f>'I Disease Parameters'!$E$6/(1000*365)</f>
        <v>2.4383561643835616E-5</v>
      </c>
      <c r="E1627" s="28">
        <f>'I Disease Parameters'!$E$7/(1000*365)</f>
        <v>1.3698630136986302E-5</v>
      </c>
      <c r="F1627" s="27">
        <f>(1-'I Disease Parameters'!$E$8)/'I Disease Parameters'!$E$10</f>
        <v>0.16200000000000001</v>
      </c>
      <c r="G1627" s="27">
        <f>'I Disease Parameters'!$E$8/'I Disease Parameters'!$E$11</f>
        <v>3.7999999999999999E-2</v>
      </c>
      <c r="H1627" s="27">
        <f>1/'I Disease Parameters'!$E$12</f>
        <v>0.05</v>
      </c>
      <c r="I1627" s="27">
        <f>'I Disease Parameters'!$E$9/'I Disease Parameters'!$E$14</f>
        <v>0</v>
      </c>
      <c r="J1627" s="82">
        <f t="shared" si="647"/>
        <v>2.9622548171950012</v>
      </c>
      <c r="K1627" s="60">
        <f t="shared" si="648"/>
        <v>0.96147505943347544</v>
      </c>
      <c r="L1627" s="30">
        <f t="shared" si="649"/>
        <v>0.98499999999999999</v>
      </c>
      <c r="M1627" s="27">
        <f>J1627/'I Disease Parameters'!$E$12</f>
        <v>0.14811274085975007</v>
      </c>
      <c r="N1627" s="27">
        <f>K1627/'I Disease Parameters'!$E$13</f>
        <v>4.8073752971673774E-2</v>
      </c>
      <c r="O1627" s="27">
        <f>L1627/'I Disease Parameters'!$E$13</f>
        <v>4.9250000000000002E-2</v>
      </c>
      <c r="P1627" s="27">
        <f>(1-L1627)/'I Disease Parameters'!$E$13</f>
        <v>7.5000000000000067E-4</v>
      </c>
      <c r="Q1627" s="19" t="str">
        <f t="shared" si="628"/>
        <v/>
      </c>
      <c r="R1627" s="17" t="str">
        <f t="shared" si="629"/>
        <v/>
      </c>
      <c r="S1627" s="17" t="str">
        <f t="shared" si="630"/>
        <v/>
      </c>
      <c r="T1627" s="17" t="str">
        <f t="shared" si="631"/>
        <v/>
      </c>
      <c r="U1627" s="17" t="str">
        <f t="shared" si="632"/>
        <v/>
      </c>
      <c r="V1627" s="17" t="str">
        <f t="shared" si="633"/>
        <v/>
      </c>
      <c r="W1627" s="17" t="str">
        <f t="shared" si="634"/>
        <v/>
      </c>
      <c r="X1627" s="18" t="str">
        <f t="shared" si="625"/>
        <v/>
      </c>
      <c r="Y1627" s="17" t="str">
        <f t="shared" si="635"/>
        <v/>
      </c>
      <c r="Z1627" s="17" t="str">
        <f t="shared" si="636"/>
        <v/>
      </c>
      <c r="AA1627" s="17" t="str">
        <f t="shared" si="637"/>
        <v/>
      </c>
      <c r="AB1627" s="17" t="str">
        <f t="shared" si="638"/>
        <v/>
      </c>
      <c r="AC1627" s="17" t="str">
        <f t="shared" si="639"/>
        <v/>
      </c>
      <c r="AD1627" s="18" t="str">
        <f t="shared" si="640"/>
        <v/>
      </c>
      <c r="AE1627" s="19" t="str">
        <f>IF($B1627&gt;$C$1,"",p_2*$Q1626*($S1626/$W1626)+p_3*$Q1626*($T1626/$W1626))</f>
        <v/>
      </c>
      <c r="AF1627" s="17" t="str">
        <f>IF($B1627&gt;$C$1,"",p_4*$R1626)</f>
        <v/>
      </c>
      <c r="AG1627" s="17" t="str">
        <f>IF($B1627&gt;$C$1,"",p_5*$R1626)</f>
        <v/>
      </c>
      <c r="AH1627" s="18" t="str">
        <f t="shared" si="641"/>
        <v/>
      </c>
      <c r="AI1627" s="72"/>
      <c r="AJ1627" s="73"/>
      <c r="AK1627" s="73"/>
      <c r="AL1627" s="72"/>
      <c r="AM1627" s="73"/>
      <c r="AN1627" s="73">
        <f t="shared" si="642"/>
        <v>518</v>
      </c>
      <c r="AO1627" s="19" t="str">
        <f t="shared" ca="1" si="643"/>
        <v>-</v>
      </c>
      <c r="AP1627" s="17" t="str">
        <f t="shared" ca="1" si="644"/>
        <v>-</v>
      </c>
      <c r="AQ1627" s="17" t="str">
        <f t="shared" ca="1" si="645"/>
        <v>-</v>
      </c>
      <c r="AR1627" s="66" t="str">
        <f t="shared" ca="1" si="646"/>
        <v>-</v>
      </c>
    </row>
    <row r="1628" spans="1:44" s="1" customFormat="1" ht="12" x14ac:dyDescent="0.35">
      <c r="A1628" s="84"/>
      <c r="B1628" s="40" t="str">
        <f t="shared" si="626"/>
        <v/>
      </c>
      <c r="C1628" s="41" t="str">
        <f t="shared" si="627"/>
        <v/>
      </c>
      <c r="D1628" s="28">
        <f>'I Disease Parameters'!$E$6/(1000*365)</f>
        <v>2.4383561643835616E-5</v>
      </c>
      <c r="E1628" s="28">
        <f>'I Disease Parameters'!$E$7/(1000*365)</f>
        <v>1.3698630136986302E-5</v>
      </c>
      <c r="F1628" s="27">
        <f>(1-'I Disease Parameters'!$E$8)/'I Disease Parameters'!$E$10</f>
        <v>0.16200000000000001</v>
      </c>
      <c r="G1628" s="27">
        <f>'I Disease Parameters'!$E$8/'I Disease Parameters'!$E$11</f>
        <v>3.7999999999999999E-2</v>
      </c>
      <c r="H1628" s="27">
        <f>1/'I Disease Parameters'!$E$12</f>
        <v>0.05</v>
      </c>
      <c r="I1628" s="27">
        <f>'I Disease Parameters'!$E$9/'I Disease Parameters'!$E$14</f>
        <v>0</v>
      </c>
      <c r="J1628" s="82">
        <f t="shared" si="647"/>
        <v>2.9622548171950012</v>
      </c>
      <c r="K1628" s="60">
        <f t="shared" si="648"/>
        <v>0.96147505943347544</v>
      </c>
      <c r="L1628" s="30">
        <f t="shared" si="649"/>
        <v>0.98499999999999999</v>
      </c>
      <c r="M1628" s="27">
        <f>J1628/'I Disease Parameters'!$E$12</f>
        <v>0.14811274085975007</v>
      </c>
      <c r="N1628" s="27">
        <f>K1628/'I Disease Parameters'!$E$13</f>
        <v>4.8073752971673774E-2</v>
      </c>
      <c r="O1628" s="27">
        <f>L1628/'I Disease Parameters'!$E$13</f>
        <v>4.9250000000000002E-2</v>
      </c>
      <c r="P1628" s="27">
        <f>(1-L1628)/'I Disease Parameters'!$E$13</f>
        <v>7.5000000000000067E-4</v>
      </c>
      <c r="Q1628" s="19" t="str">
        <f t="shared" si="628"/>
        <v/>
      </c>
      <c r="R1628" s="17" t="str">
        <f t="shared" si="629"/>
        <v/>
      </c>
      <c r="S1628" s="17" t="str">
        <f t="shared" si="630"/>
        <v/>
      </c>
      <c r="T1628" s="17" t="str">
        <f t="shared" si="631"/>
        <v/>
      </c>
      <c r="U1628" s="17" t="str">
        <f t="shared" si="632"/>
        <v/>
      </c>
      <c r="V1628" s="17" t="str">
        <f t="shared" si="633"/>
        <v/>
      </c>
      <c r="W1628" s="17" t="str">
        <f t="shared" si="634"/>
        <v/>
      </c>
      <c r="X1628" s="18" t="str">
        <f t="shared" si="625"/>
        <v/>
      </c>
      <c r="Y1628" s="17" t="str">
        <f t="shared" si="635"/>
        <v/>
      </c>
      <c r="Z1628" s="17" t="str">
        <f t="shared" si="636"/>
        <v/>
      </c>
      <c r="AA1628" s="17" t="str">
        <f t="shared" si="637"/>
        <v/>
      </c>
      <c r="AB1628" s="17" t="str">
        <f t="shared" si="638"/>
        <v/>
      </c>
      <c r="AC1628" s="17" t="str">
        <f t="shared" si="639"/>
        <v/>
      </c>
      <c r="AD1628" s="18" t="str">
        <f t="shared" si="640"/>
        <v/>
      </c>
      <c r="AE1628" s="19" t="str">
        <f>IF($B1628&gt;$C$1,"",p_2*$Q1627*($S1627/$W1627)+p_3*$Q1627*($T1627/$W1627))</f>
        <v/>
      </c>
      <c r="AF1628" s="17" t="str">
        <f>IF($B1628&gt;$C$1,"",p_4*$R1627)</f>
        <v/>
      </c>
      <c r="AG1628" s="17" t="str">
        <f>IF($B1628&gt;$C$1,"",p_5*$R1627)</f>
        <v/>
      </c>
      <c r="AH1628" s="18" t="str">
        <f t="shared" si="641"/>
        <v/>
      </c>
      <c r="AI1628" s="72"/>
      <c r="AJ1628" s="73"/>
      <c r="AK1628" s="73"/>
      <c r="AL1628" s="72"/>
      <c r="AM1628" s="73"/>
      <c r="AN1628" s="73">
        <f t="shared" si="642"/>
        <v>518</v>
      </c>
      <c r="AO1628" s="19" t="str">
        <f t="shared" ca="1" si="643"/>
        <v>-</v>
      </c>
      <c r="AP1628" s="17" t="str">
        <f t="shared" ca="1" si="644"/>
        <v>-</v>
      </c>
      <c r="AQ1628" s="17" t="str">
        <f t="shared" ca="1" si="645"/>
        <v>-</v>
      </c>
      <c r="AR1628" s="66" t="str">
        <f t="shared" ca="1" si="646"/>
        <v>-</v>
      </c>
    </row>
    <row r="1629" spans="1:44" s="1" customFormat="1" ht="12" x14ac:dyDescent="0.35">
      <c r="A1629" s="84"/>
      <c r="B1629" s="40" t="str">
        <f t="shared" si="626"/>
        <v/>
      </c>
      <c r="C1629" s="41" t="str">
        <f t="shared" si="627"/>
        <v/>
      </c>
      <c r="D1629" s="28">
        <f>'I Disease Parameters'!$E$6/(1000*365)</f>
        <v>2.4383561643835616E-5</v>
      </c>
      <c r="E1629" s="28">
        <f>'I Disease Parameters'!$E$7/(1000*365)</f>
        <v>1.3698630136986302E-5</v>
      </c>
      <c r="F1629" s="27">
        <f>(1-'I Disease Parameters'!$E$8)/'I Disease Parameters'!$E$10</f>
        <v>0.16200000000000001</v>
      </c>
      <c r="G1629" s="27">
        <f>'I Disease Parameters'!$E$8/'I Disease Parameters'!$E$11</f>
        <v>3.7999999999999999E-2</v>
      </c>
      <c r="H1629" s="27">
        <f>1/'I Disease Parameters'!$E$12</f>
        <v>0.05</v>
      </c>
      <c r="I1629" s="27">
        <f>'I Disease Parameters'!$E$9/'I Disease Parameters'!$E$14</f>
        <v>0</v>
      </c>
      <c r="J1629" s="82">
        <f t="shared" si="647"/>
        <v>2.9622548171950012</v>
      </c>
      <c r="K1629" s="60">
        <f t="shared" si="648"/>
        <v>0.96147505943347544</v>
      </c>
      <c r="L1629" s="30">
        <f t="shared" si="649"/>
        <v>0.98499999999999999</v>
      </c>
      <c r="M1629" s="27">
        <f>J1629/'I Disease Parameters'!$E$12</f>
        <v>0.14811274085975007</v>
      </c>
      <c r="N1629" s="27">
        <f>K1629/'I Disease Parameters'!$E$13</f>
        <v>4.8073752971673774E-2</v>
      </c>
      <c r="O1629" s="27">
        <f>L1629/'I Disease Parameters'!$E$13</f>
        <v>4.9250000000000002E-2</v>
      </c>
      <c r="P1629" s="27">
        <f>(1-L1629)/'I Disease Parameters'!$E$13</f>
        <v>7.5000000000000067E-4</v>
      </c>
      <c r="Q1629" s="19" t="str">
        <f t="shared" si="628"/>
        <v/>
      </c>
      <c r="R1629" s="17" t="str">
        <f t="shared" si="629"/>
        <v/>
      </c>
      <c r="S1629" s="17" t="str">
        <f t="shared" si="630"/>
        <v/>
      </c>
      <c r="T1629" s="17" t="str">
        <f t="shared" si="631"/>
        <v/>
      </c>
      <c r="U1629" s="17" t="str">
        <f t="shared" si="632"/>
        <v/>
      </c>
      <c r="V1629" s="17" t="str">
        <f t="shared" si="633"/>
        <v/>
      </c>
      <c r="W1629" s="17" t="str">
        <f t="shared" si="634"/>
        <v/>
      </c>
      <c r="X1629" s="18" t="str">
        <f t="shared" si="625"/>
        <v/>
      </c>
      <c r="Y1629" s="17" t="str">
        <f t="shared" si="635"/>
        <v/>
      </c>
      <c r="Z1629" s="17" t="str">
        <f t="shared" si="636"/>
        <v/>
      </c>
      <c r="AA1629" s="17" t="str">
        <f t="shared" si="637"/>
        <v/>
      </c>
      <c r="AB1629" s="17" t="str">
        <f t="shared" si="638"/>
        <v/>
      </c>
      <c r="AC1629" s="17" t="str">
        <f t="shared" si="639"/>
        <v/>
      </c>
      <c r="AD1629" s="18" t="str">
        <f t="shared" si="640"/>
        <v/>
      </c>
      <c r="AE1629" s="19" t="str">
        <f>IF($B1629&gt;$C$1,"",p_2*$Q1628*($S1628/$W1628)+p_3*$Q1628*($T1628/$W1628))</f>
        <v/>
      </c>
      <c r="AF1629" s="17" t="str">
        <f>IF($B1629&gt;$C$1,"",p_4*$R1628)</f>
        <v/>
      </c>
      <c r="AG1629" s="17" t="str">
        <f>IF($B1629&gt;$C$1,"",p_5*$R1628)</f>
        <v/>
      </c>
      <c r="AH1629" s="18" t="str">
        <f t="shared" si="641"/>
        <v/>
      </c>
      <c r="AI1629" s="72"/>
      <c r="AJ1629" s="73"/>
      <c r="AK1629" s="73"/>
      <c r="AL1629" s="72"/>
      <c r="AM1629" s="73"/>
      <c r="AN1629" s="73">
        <f t="shared" si="642"/>
        <v>518</v>
      </c>
      <c r="AO1629" s="19" t="str">
        <f t="shared" ca="1" si="643"/>
        <v>-</v>
      </c>
      <c r="AP1629" s="17" t="str">
        <f t="shared" ca="1" si="644"/>
        <v>-</v>
      </c>
      <c r="AQ1629" s="17" t="str">
        <f t="shared" ca="1" si="645"/>
        <v>-</v>
      </c>
      <c r="AR1629" s="66" t="str">
        <f t="shared" ca="1" si="646"/>
        <v>-</v>
      </c>
    </row>
    <row r="1630" spans="1:44" s="1" customFormat="1" ht="12" x14ac:dyDescent="0.35">
      <c r="A1630" s="84"/>
      <c r="B1630" s="40" t="str">
        <f t="shared" si="626"/>
        <v/>
      </c>
      <c r="C1630" s="41" t="str">
        <f t="shared" si="627"/>
        <v/>
      </c>
      <c r="D1630" s="28">
        <f>'I Disease Parameters'!$E$6/(1000*365)</f>
        <v>2.4383561643835616E-5</v>
      </c>
      <c r="E1630" s="28">
        <f>'I Disease Parameters'!$E$7/(1000*365)</f>
        <v>1.3698630136986302E-5</v>
      </c>
      <c r="F1630" s="27">
        <f>(1-'I Disease Parameters'!$E$8)/'I Disease Parameters'!$E$10</f>
        <v>0.16200000000000001</v>
      </c>
      <c r="G1630" s="27">
        <f>'I Disease Parameters'!$E$8/'I Disease Parameters'!$E$11</f>
        <v>3.7999999999999999E-2</v>
      </c>
      <c r="H1630" s="27">
        <f>1/'I Disease Parameters'!$E$12</f>
        <v>0.05</v>
      </c>
      <c r="I1630" s="27">
        <f>'I Disease Parameters'!$E$9/'I Disease Parameters'!$E$14</f>
        <v>0</v>
      </c>
      <c r="J1630" s="82">
        <f t="shared" si="647"/>
        <v>2.9622548171950012</v>
      </c>
      <c r="K1630" s="60">
        <f t="shared" si="648"/>
        <v>0.96147505943347544</v>
      </c>
      <c r="L1630" s="30">
        <f t="shared" si="649"/>
        <v>0.98499999999999999</v>
      </c>
      <c r="M1630" s="27">
        <f>J1630/'I Disease Parameters'!$E$12</f>
        <v>0.14811274085975007</v>
      </c>
      <c r="N1630" s="27">
        <f>K1630/'I Disease Parameters'!$E$13</f>
        <v>4.8073752971673774E-2</v>
      </c>
      <c r="O1630" s="27">
        <f>L1630/'I Disease Parameters'!$E$13</f>
        <v>4.9250000000000002E-2</v>
      </c>
      <c r="P1630" s="27">
        <f>(1-L1630)/'I Disease Parameters'!$E$13</f>
        <v>7.5000000000000067E-4</v>
      </c>
      <c r="Q1630" s="19" t="str">
        <f t="shared" si="628"/>
        <v/>
      </c>
      <c r="R1630" s="17" t="str">
        <f t="shared" si="629"/>
        <v/>
      </c>
      <c r="S1630" s="17" t="str">
        <f t="shared" si="630"/>
        <v/>
      </c>
      <c r="T1630" s="17" t="str">
        <f t="shared" si="631"/>
        <v/>
      </c>
      <c r="U1630" s="17" t="str">
        <f t="shared" si="632"/>
        <v/>
      </c>
      <c r="V1630" s="17" t="str">
        <f t="shared" si="633"/>
        <v/>
      </c>
      <c r="W1630" s="17" t="str">
        <f t="shared" si="634"/>
        <v/>
      </c>
      <c r="X1630" s="18" t="str">
        <f t="shared" si="625"/>
        <v/>
      </c>
      <c r="Y1630" s="17" t="str">
        <f t="shared" si="635"/>
        <v/>
      </c>
      <c r="Z1630" s="17" t="str">
        <f t="shared" si="636"/>
        <v/>
      </c>
      <c r="AA1630" s="17" t="str">
        <f t="shared" si="637"/>
        <v/>
      </c>
      <c r="AB1630" s="17" t="str">
        <f t="shared" si="638"/>
        <v/>
      </c>
      <c r="AC1630" s="17" t="str">
        <f t="shared" si="639"/>
        <v/>
      </c>
      <c r="AD1630" s="18" t="str">
        <f t="shared" si="640"/>
        <v/>
      </c>
      <c r="AE1630" s="19" t="str">
        <f>IF($B1630&gt;$C$1,"",p_2*$Q1629*($S1629/$W1629)+p_3*$Q1629*($T1629/$W1629))</f>
        <v/>
      </c>
      <c r="AF1630" s="17" t="str">
        <f>IF($B1630&gt;$C$1,"",p_4*$R1629)</f>
        <v/>
      </c>
      <c r="AG1630" s="17" t="str">
        <f>IF($B1630&gt;$C$1,"",p_5*$R1629)</f>
        <v/>
      </c>
      <c r="AH1630" s="18" t="str">
        <f t="shared" si="641"/>
        <v/>
      </c>
      <c r="AI1630" s="72"/>
      <c r="AJ1630" s="73"/>
      <c r="AK1630" s="73"/>
      <c r="AL1630" s="72"/>
      <c r="AM1630" s="73"/>
      <c r="AN1630" s="73">
        <f t="shared" si="642"/>
        <v>518</v>
      </c>
      <c r="AO1630" s="19" t="str">
        <f t="shared" ca="1" si="643"/>
        <v>-</v>
      </c>
      <c r="AP1630" s="17" t="str">
        <f t="shared" ca="1" si="644"/>
        <v>-</v>
      </c>
      <c r="AQ1630" s="17" t="str">
        <f t="shared" ca="1" si="645"/>
        <v>-</v>
      </c>
      <c r="AR1630" s="66" t="str">
        <f t="shared" ca="1" si="646"/>
        <v>-</v>
      </c>
    </row>
    <row r="1631" spans="1:44" s="1" customFormat="1" ht="12" x14ac:dyDescent="0.35">
      <c r="A1631" s="84"/>
      <c r="B1631" s="40" t="str">
        <f t="shared" si="626"/>
        <v/>
      </c>
      <c r="C1631" s="41" t="str">
        <f t="shared" si="627"/>
        <v/>
      </c>
      <c r="D1631" s="28">
        <f>'I Disease Parameters'!$E$6/(1000*365)</f>
        <v>2.4383561643835616E-5</v>
      </c>
      <c r="E1631" s="28">
        <f>'I Disease Parameters'!$E$7/(1000*365)</f>
        <v>1.3698630136986302E-5</v>
      </c>
      <c r="F1631" s="27">
        <f>(1-'I Disease Parameters'!$E$8)/'I Disease Parameters'!$E$10</f>
        <v>0.16200000000000001</v>
      </c>
      <c r="G1631" s="27">
        <f>'I Disease Parameters'!$E$8/'I Disease Parameters'!$E$11</f>
        <v>3.7999999999999999E-2</v>
      </c>
      <c r="H1631" s="27">
        <f>1/'I Disease Parameters'!$E$12</f>
        <v>0.05</v>
      </c>
      <c r="I1631" s="27">
        <f>'I Disease Parameters'!$E$9/'I Disease Parameters'!$E$14</f>
        <v>0</v>
      </c>
      <c r="J1631" s="82">
        <f t="shared" si="647"/>
        <v>2.9622548171950012</v>
      </c>
      <c r="K1631" s="60">
        <f t="shared" si="648"/>
        <v>0.96147505943347544</v>
      </c>
      <c r="L1631" s="30">
        <f t="shared" si="649"/>
        <v>0.98499999999999999</v>
      </c>
      <c r="M1631" s="27">
        <f>J1631/'I Disease Parameters'!$E$12</f>
        <v>0.14811274085975007</v>
      </c>
      <c r="N1631" s="27">
        <f>K1631/'I Disease Parameters'!$E$13</f>
        <v>4.8073752971673774E-2</v>
      </c>
      <c r="O1631" s="27">
        <f>L1631/'I Disease Parameters'!$E$13</f>
        <v>4.9250000000000002E-2</v>
      </c>
      <c r="P1631" s="27">
        <f>(1-L1631)/'I Disease Parameters'!$E$13</f>
        <v>7.5000000000000067E-4</v>
      </c>
      <c r="Q1631" s="19" t="str">
        <f t="shared" si="628"/>
        <v/>
      </c>
      <c r="R1631" s="17" t="str">
        <f t="shared" si="629"/>
        <v/>
      </c>
      <c r="S1631" s="17" t="str">
        <f t="shared" si="630"/>
        <v/>
      </c>
      <c r="T1631" s="17" t="str">
        <f t="shared" si="631"/>
        <v/>
      </c>
      <c r="U1631" s="17" t="str">
        <f t="shared" si="632"/>
        <v/>
      </c>
      <c r="V1631" s="17" t="str">
        <f t="shared" si="633"/>
        <v/>
      </c>
      <c r="W1631" s="17" t="str">
        <f t="shared" si="634"/>
        <v/>
      </c>
      <c r="X1631" s="18" t="str">
        <f t="shared" si="625"/>
        <v/>
      </c>
      <c r="Y1631" s="17" t="str">
        <f t="shared" si="635"/>
        <v/>
      </c>
      <c r="Z1631" s="17" t="str">
        <f t="shared" si="636"/>
        <v/>
      </c>
      <c r="AA1631" s="17" t="str">
        <f t="shared" si="637"/>
        <v/>
      </c>
      <c r="AB1631" s="17" t="str">
        <f t="shared" si="638"/>
        <v/>
      </c>
      <c r="AC1631" s="17" t="str">
        <f t="shared" si="639"/>
        <v/>
      </c>
      <c r="AD1631" s="18" t="str">
        <f t="shared" si="640"/>
        <v/>
      </c>
      <c r="AE1631" s="19" t="str">
        <f>IF($B1631&gt;$C$1,"",p_2*$Q1630*($S1630/$W1630)+p_3*$Q1630*($T1630/$W1630))</f>
        <v/>
      </c>
      <c r="AF1631" s="17" t="str">
        <f>IF($B1631&gt;$C$1,"",p_4*$R1630)</f>
        <v/>
      </c>
      <c r="AG1631" s="17" t="str">
        <f>IF($B1631&gt;$C$1,"",p_5*$R1630)</f>
        <v/>
      </c>
      <c r="AH1631" s="18" t="str">
        <f t="shared" si="641"/>
        <v/>
      </c>
      <c r="AI1631" s="72"/>
      <c r="AJ1631" s="73"/>
      <c r="AK1631" s="73"/>
      <c r="AL1631" s="72"/>
      <c r="AM1631" s="73"/>
      <c r="AN1631" s="73">
        <f t="shared" si="642"/>
        <v>518</v>
      </c>
      <c r="AO1631" s="19" t="str">
        <f t="shared" ca="1" si="643"/>
        <v>-</v>
      </c>
      <c r="AP1631" s="17" t="str">
        <f t="shared" ca="1" si="644"/>
        <v>-</v>
      </c>
      <c r="AQ1631" s="17" t="str">
        <f t="shared" ca="1" si="645"/>
        <v>-</v>
      </c>
      <c r="AR1631" s="66" t="str">
        <f t="shared" ca="1" si="646"/>
        <v>-</v>
      </c>
    </row>
    <row r="1632" spans="1:44" s="1" customFormat="1" ht="12" x14ac:dyDescent="0.35">
      <c r="A1632" s="84"/>
      <c r="B1632" s="40" t="str">
        <f t="shared" si="626"/>
        <v/>
      </c>
      <c r="C1632" s="41" t="str">
        <f t="shared" si="627"/>
        <v/>
      </c>
      <c r="D1632" s="28">
        <f>'I Disease Parameters'!$E$6/(1000*365)</f>
        <v>2.4383561643835616E-5</v>
      </c>
      <c r="E1632" s="28">
        <f>'I Disease Parameters'!$E$7/(1000*365)</f>
        <v>1.3698630136986302E-5</v>
      </c>
      <c r="F1632" s="27">
        <f>(1-'I Disease Parameters'!$E$8)/'I Disease Parameters'!$E$10</f>
        <v>0.16200000000000001</v>
      </c>
      <c r="G1632" s="27">
        <f>'I Disease Parameters'!$E$8/'I Disease Parameters'!$E$11</f>
        <v>3.7999999999999999E-2</v>
      </c>
      <c r="H1632" s="27">
        <f>1/'I Disease Parameters'!$E$12</f>
        <v>0.05</v>
      </c>
      <c r="I1632" s="27">
        <f>'I Disease Parameters'!$E$9/'I Disease Parameters'!$E$14</f>
        <v>0</v>
      </c>
      <c r="J1632" s="82">
        <f t="shared" si="647"/>
        <v>2.9622548171950012</v>
      </c>
      <c r="K1632" s="60">
        <f t="shared" si="648"/>
        <v>0.96147505943347544</v>
      </c>
      <c r="L1632" s="30">
        <f t="shared" si="649"/>
        <v>0.98499999999999999</v>
      </c>
      <c r="M1632" s="27">
        <f>J1632/'I Disease Parameters'!$E$12</f>
        <v>0.14811274085975007</v>
      </c>
      <c r="N1632" s="27">
        <f>K1632/'I Disease Parameters'!$E$13</f>
        <v>4.8073752971673774E-2</v>
      </c>
      <c r="O1632" s="27">
        <f>L1632/'I Disease Parameters'!$E$13</f>
        <v>4.9250000000000002E-2</v>
      </c>
      <c r="P1632" s="27">
        <f>(1-L1632)/'I Disease Parameters'!$E$13</f>
        <v>7.5000000000000067E-4</v>
      </c>
      <c r="Q1632" s="19" t="str">
        <f t="shared" si="628"/>
        <v/>
      </c>
      <c r="R1632" s="17" t="str">
        <f t="shared" si="629"/>
        <v/>
      </c>
      <c r="S1632" s="17" t="str">
        <f t="shared" si="630"/>
        <v/>
      </c>
      <c r="T1632" s="17" t="str">
        <f t="shared" si="631"/>
        <v/>
      </c>
      <c r="U1632" s="17" t="str">
        <f t="shared" si="632"/>
        <v/>
      </c>
      <c r="V1632" s="17" t="str">
        <f t="shared" si="633"/>
        <v/>
      </c>
      <c r="W1632" s="17" t="str">
        <f t="shared" si="634"/>
        <v/>
      </c>
      <c r="X1632" s="18" t="str">
        <f t="shared" si="625"/>
        <v/>
      </c>
      <c r="Y1632" s="17" t="str">
        <f t="shared" si="635"/>
        <v/>
      </c>
      <c r="Z1632" s="17" t="str">
        <f t="shared" si="636"/>
        <v/>
      </c>
      <c r="AA1632" s="17" t="str">
        <f t="shared" si="637"/>
        <v/>
      </c>
      <c r="AB1632" s="17" t="str">
        <f t="shared" si="638"/>
        <v/>
      </c>
      <c r="AC1632" s="17" t="str">
        <f t="shared" si="639"/>
        <v/>
      </c>
      <c r="AD1632" s="18" t="str">
        <f t="shared" si="640"/>
        <v/>
      </c>
      <c r="AE1632" s="19" t="str">
        <f>IF($B1632&gt;$C$1,"",p_2*$Q1631*($S1631/$W1631)+p_3*$Q1631*($T1631/$W1631))</f>
        <v/>
      </c>
      <c r="AF1632" s="17" t="str">
        <f>IF($B1632&gt;$C$1,"",p_4*$R1631)</f>
        <v/>
      </c>
      <c r="AG1632" s="17" t="str">
        <f>IF($B1632&gt;$C$1,"",p_5*$R1631)</f>
        <v/>
      </c>
      <c r="AH1632" s="18" t="str">
        <f t="shared" si="641"/>
        <v/>
      </c>
      <c r="AI1632" s="72"/>
      <c r="AJ1632" s="73"/>
      <c r="AK1632" s="73"/>
      <c r="AL1632" s="72"/>
      <c r="AM1632" s="73"/>
      <c r="AN1632" s="73">
        <f t="shared" si="642"/>
        <v>518</v>
      </c>
      <c r="AO1632" s="19" t="str">
        <f t="shared" ca="1" si="643"/>
        <v>-</v>
      </c>
      <c r="AP1632" s="17" t="str">
        <f t="shared" ca="1" si="644"/>
        <v>-</v>
      </c>
      <c r="AQ1632" s="17" t="str">
        <f t="shared" ca="1" si="645"/>
        <v>-</v>
      </c>
      <c r="AR1632" s="66" t="str">
        <f t="shared" ca="1" si="646"/>
        <v>-</v>
      </c>
    </row>
    <row r="1633" spans="1:44" s="1" customFormat="1" ht="12" x14ac:dyDescent="0.35">
      <c r="A1633" s="84"/>
      <c r="B1633" s="40" t="str">
        <f t="shared" si="626"/>
        <v/>
      </c>
      <c r="C1633" s="41" t="str">
        <f t="shared" si="627"/>
        <v/>
      </c>
      <c r="D1633" s="28">
        <f>'I Disease Parameters'!$E$6/(1000*365)</f>
        <v>2.4383561643835616E-5</v>
      </c>
      <c r="E1633" s="28">
        <f>'I Disease Parameters'!$E$7/(1000*365)</f>
        <v>1.3698630136986302E-5</v>
      </c>
      <c r="F1633" s="27">
        <f>(1-'I Disease Parameters'!$E$8)/'I Disease Parameters'!$E$10</f>
        <v>0.16200000000000001</v>
      </c>
      <c r="G1633" s="27">
        <f>'I Disease Parameters'!$E$8/'I Disease Parameters'!$E$11</f>
        <v>3.7999999999999999E-2</v>
      </c>
      <c r="H1633" s="27">
        <f>1/'I Disease Parameters'!$E$12</f>
        <v>0.05</v>
      </c>
      <c r="I1633" s="27">
        <f>'I Disease Parameters'!$E$9/'I Disease Parameters'!$E$14</f>
        <v>0</v>
      </c>
      <c r="J1633" s="82">
        <f t="shared" si="647"/>
        <v>2.9622548171950012</v>
      </c>
      <c r="K1633" s="60">
        <f t="shared" si="648"/>
        <v>0.96147505943347544</v>
      </c>
      <c r="L1633" s="30">
        <f t="shared" si="649"/>
        <v>0.98499999999999999</v>
      </c>
      <c r="M1633" s="27">
        <f>J1633/'I Disease Parameters'!$E$12</f>
        <v>0.14811274085975007</v>
      </c>
      <c r="N1633" s="27">
        <f>K1633/'I Disease Parameters'!$E$13</f>
        <v>4.8073752971673774E-2</v>
      </c>
      <c r="O1633" s="27">
        <f>L1633/'I Disease Parameters'!$E$13</f>
        <v>4.9250000000000002E-2</v>
      </c>
      <c r="P1633" s="27">
        <f>(1-L1633)/'I Disease Parameters'!$E$13</f>
        <v>7.5000000000000067E-4</v>
      </c>
      <c r="Q1633" s="19" t="str">
        <f t="shared" si="628"/>
        <v/>
      </c>
      <c r="R1633" s="17" t="str">
        <f t="shared" si="629"/>
        <v/>
      </c>
      <c r="S1633" s="17" t="str">
        <f t="shared" si="630"/>
        <v/>
      </c>
      <c r="T1633" s="17" t="str">
        <f t="shared" si="631"/>
        <v/>
      </c>
      <c r="U1633" s="17" t="str">
        <f t="shared" si="632"/>
        <v/>
      </c>
      <c r="V1633" s="17" t="str">
        <f t="shared" si="633"/>
        <v/>
      </c>
      <c r="W1633" s="17" t="str">
        <f t="shared" si="634"/>
        <v/>
      </c>
      <c r="X1633" s="18" t="str">
        <f t="shared" si="625"/>
        <v/>
      </c>
      <c r="Y1633" s="17" t="str">
        <f t="shared" si="635"/>
        <v/>
      </c>
      <c r="Z1633" s="17" t="str">
        <f t="shared" si="636"/>
        <v/>
      </c>
      <c r="AA1633" s="17" t="str">
        <f t="shared" si="637"/>
        <v/>
      </c>
      <c r="AB1633" s="17" t="str">
        <f t="shared" si="638"/>
        <v/>
      </c>
      <c r="AC1633" s="17" t="str">
        <f t="shared" si="639"/>
        <v/>
      </c>
      <c r="AD1633" s="18" t="str">
        <f t="shared" si="640"/>
        <v/>
      </c>
      <c r="AE1633" s="19" t="str">
        <f>IF($B1633&gt;$C$1,"",p_2*$Q1632*($S1632/$W1632)+p_3*$Q1632*($T1632/$W1632))</f>
        <v/>
      </c>
      <c r="AF1633" s="17" t="str">
        <f>IF($B1633&gt;$C$1,"",p_4*$R1632)</f>
        <v/>
      </c>
      <c r="AG1633" s="17" t="str">
        <f>IF($B1633&gt;$C$1,"",p_5*$R1632)</f>
        <v/>
      </c>
      <c r="AH1633" s="18" t="str">
        <f t="shared" si="641"/>
        <v/>
      </c>
      <c r="AI1633" s="72"/>
      <c r="AJ1633" s="73"/>
      <c r="AK1633" s="73"/>
      <c r="AL1633" s="72"/>
      <c r="AM1633" s="73"/>
      <c r="AN1633" s="73">
        <f t="shared" si="642"/>
        <v>518</v>
      </c>
      <c r="AO1633" s="19" t="str">
        <f t="shared" ca="1" si="643"/>
        <v>-</v>
      </c>
      <c r="AP1633" s="17" t="str">
        <f t="shared" ca="1" si="644"/>
        <v>-</v>
      </c>
      <c r="AQ1633" s="17" t="str">
        <f t="shared" ca="1" si="645"/>
        <v>-</v>
      </c>
      <c r="AR1633" s="66" t="str">
        <f t="shared" ca="1" si="646"/>
        <v>-</v>
      </c>
    </row>
    <row r="1634" spans="1:44" s="1" customFormat="1" ht="12" x14ac:dyDescent="0.35">
      <c r="A1634" s="84"/>
      <c r="B1634" s="40" t="str">
        <f t="shared" si="626"/>
        <v/>
      </c>
      <c r="C1634" s="41" t="str">
        <f t="shared" si="627"/>
        <v/>
      </c>
      <c r="D1634" s="28">
        <f>'I Disease Parameters'!$E$6/(1000*365)</f>
        <v>2.4383561643835616E-5</v>
      </c>
      <c r="E1634" s="28">
        <f>'I Disease Parameters'!$E$7/(1000*365)</f>
        <v>1.3698630136986302E-5</v>
      </c>
      <c r="F1634" s="27">
        <f>(1-'I Disease Parameters'!$E$8)/'I Disease Parameters'!$E$10</f>
        <v>0.16200000000000001</v>
      </c>
      <c r="G1634" s="27">
        <f>'I Disease Parameters'!$E$8/'I Disease Parameters'!$E$11</f>
        <v>3.7999999999999999E-2</v>
      </c>
      <c r="H1634" s="27">
        <f>1/'I Disease Parameters'!$E$12</f>
        <v>0.05</v>
      </c>
      <c r="I1634" s="27">
        <f>'I Disease Parameters'!$E$9/'I Disease Parameters'!$E$14</f>
        <v>0</v>
      </c>
      <c r="J1634" s="82">
        <f t="shared" si="647"/>
        <v>2.9622548171950012</v>
      </c>
      <c r="K1634" s="60">
        <f t="shared" si="648"/>
        <v>0.96147505943347544</v>
      </c>
      <c r="L1634" s="30">
        <f t="shared" si="649"/>
        <v>0.98499999999999999</v>
      </c>
      <c r="M1634" s="27">
        <f>J1634/'I Disease Parameters'!$E$12</f>
        <v>0.14811274085975007</v>
      </c>
      <c r="N1634" s="27">
        <f>K1634/'I Disease Parameters'!$E$13</f>
        <v>4.8073752971673774E-2</v>
      </c>
      <c r="O1634" s="27">
        <f>L1634/'I Disease Parameters'!$E$13</f>
        <v>4.9250000000000002E-2</v>
      </c>
      <c r="P1634" s="27">
        <f>(1-L1634)/'I Disease Parameters'!$E$13</f>
        <v>7.5000000000000067E-4</v>
      </c>
      <c r="Q1634" s="19" t="str">
        <f t="shared" si="628"/>
        <v/>
      </c>
      <c r="R1634" s="17" t="str">
        <f t="shared" si="629"/>
        <v/>
      </c>
      <c r="S1634" s="17" t="str">
        <f t="shared" si="630"/>
        <v/>
      </c>
      <c r="T1634" s="17" t="str">
        <f t="shared" si="631"/>
        <v/>
      </c>
      <c r="U1634" s="17" t="str">
        <f t="shared" si="632"/>
        <v/>
      </c>
      <c r="V1634" s="17" t="str">
        <f t="shared" si="633"/>
        <v/>
      </c>
      <c r="W1634" s="17" t="str">
        <f t="shared" si="634"/>
        <v/>
      </c>
      <c r="X1634" s="18" t="str">
        <f t="shared" si="625"/>
        <v/>
      </c>
      <c r="Y1634" s="17" t="str">
        <f t="shared" si="635"/>
        <v/>
      </c>
      <c r="Z1634" s="17" t="str">
        <f t="shared" si="636"/>
        <v/>
      </c>
      <c r="AA1634" s="17" t="str">
        <f t="shared" si="637"/>
        <v/>
      </c>
      <c r="AB1634" s="17" t="str">
        <f t="shared" si="638"/>
        <v/>
      </c>
      <c r="AC1634" s="17" t="str">
        <f t="shared" si="639"/>
        <v/>
      </c>
      <c r="AD1634" s="18" t="str">
        <f t="shared" si="640"/>
        <v/>
      </c>
      <c r="AE1634" s="19" t="str">
        <f>IF($B1634&gt;$C$1,"",p_2*$Q1633*($S1633/$W1633)+p_3*$Q1633*($T1633/$W1633))</f>
        <v/>
      </c>
      <c r="AF1634" s="17" t="str">
        <f>IF($B1634&gt;$C$1,"",p_4*$R1633)</f>
        <v/>
      </c>
      <c r="AG1634" s="17" t="str">
        <f>IF($B1634&gt;$C$1,"",p_5*$R1633)</f>
        <v/>
      </c>
      <c r="AH1634" s="18" t="str">
        <f t="shared" si="641"/>
        <v/>
      </c>
      <c r="AI1634" s="72"/>
      <c r="AJ1634" s="73"/>
      <c r="AK1634" s="73"/>
      <c r="AL1634" s="72"/>
      <c r="AM1634" s="73"/>
      <c r="AN1634" s="73">
        <f t="shared" si="642"/>
        <v>518</v>
      </c>
      <c r="AO1634" s="19" t="str">
        <f t="shared" ca="1" si="643"/>
        <v>-</v>
      </c>
      <c r="AP1634" s="17" t="str">
        <f t="shared" ca="1" si="644"/>
        <v>-</v>
      </c>
      <c r="AQ1634" s="17" t="str">
        <f t="shared" ca="1" si="645"/>
        <v>-</v>
      </c>
      <c r="AR1634" s="66" t="str">
        <f t="shared" ca="1" si="646"/>
        <v>-</v>
      </c>
    </row>
    <row r="1635" spans="1:44" s="1" customFormat="1" ht="12" x14ac:dyDescent="0.35">
      <c r="A1635" s="84"/>
      <c r="B1635" s="40" t="str">
        <f t="shared" si="626"/>
        <v/>
      </c>
      <c r="C1635" s="41" t="str">
        <f t="shared" si="627"/>
        <v/>
      </c>
      <c r="D1635" s="28">
        <f>'I Disease Parameters'!$E$6/(1000*365)</f>
        <v>2.4383561643835616E-5</v>
      </c>
      <c r="E1635" s="28">
        <f>'I Disease Parameters'!$E$7/(1000*365)</f>
        <v>1.3698630136986302E-5</v>
      </c>
      <c r="F1635" s="27">
        <f>(1-'I Disease Parameters'!$E$8)/'I Disease Parameters'!$E$10</f>
        <v>0.16200000000000001</v>
      </c>
      <c r="G1635" s="27">
        <f>'I Disease Parameters'!$E$8/'I Disease Parameters'!$E$11</f>
        <v>3.7999999999999999E-2</v>
      </c>
      <c r="H1635" s="27">
        <f>1/'I Disease Parameters'!$E$12</f>
        <v>0.05</v>
      </c>
      <c r="I1635" s="27">
        <f>'I Disease Parameters'!$E$9/'I Disease Parameters'!$E$14</f>
        <v>0</v>
      </c>
      <c r="J1635" s="82">
        <f t="shared" si="647"/>
        <v>2.9622548171950012</v>
      </c>
      <c r="K1635" s="60">
        <f t="shared" si="648"/>
        <v>0.96147505943347544</v>
      </c>
      <c r="L1635" s="30">
        <f t="shared" si="649"/>
        <v>0.98499999999999999</v>
      </c>
      <c r="M1635" s="27">
        <f>J1635/'I Disease Parameters'!$E$12</f>
        <v>0.14811274085975007</v>
      </c>
      <c r="N1635" s="27">
        <f>K1635/'I Disease Parameters'!$E$13</f>
        <v>4.8073752971673774E-2</v>
      </c>
      <c r="O1635" s="27">
        <f>L1635/'I Disease Parameters'!$E$13</f>
        <v>4.9250000000000002E-2</v>
      </c>
      <c r="P1635" s="27">
        <f>(1-L1635)/'I Disease Parameters'!$E$13</f>
        <v>7.5000000000000067E-4</v>
      </c>
      <c r="Q1635" s="19" t="str">
        <f t="shared" si="628"/>
        <v/>
      </c>
      <c r="R1635" s="17" t="str">
        <f t="shared" si="629"/>
        <v/>
      </c>
      <c r="S1635" s="17" t="str">
        <f t="shared" si="630"/>
        <v/>
      </c>
      <c r="T1635" s="17" t="str">
        <f t="shared" si="631"/>
        <v/>
      </c>
      <c r="U1635" s="17" t="str">
        <f t="shared" si="632"/>
        <v/>
      </c>
      <c r="V1635" s="17" t="str">
        <f t="shared" si="633"/>
        <v/>
      </c>
      <c r="W1635" s="17" t="str">
        <f t="shared" si="634"/>
        <v/>
      </c>
      <c r="X1635" s="18" t="str">
        <f t="shared" si="625"/>
        <v/>
      </c>
      <c r="Y1635" s="17" t="str">
        <f t="shared" si="635"/>
        <v/>
      </c>
      <c r="Z1635" s="17" t="str">
        <f t="shared" si="636"/>
        <v/>
      </c>
      <c r="AA1635" s="17" t="str">
        <f t="shared" si="637"/>
        <v/>
      </c>
      <c r="AB1635" s="17" t="str">
        <f t="shared" si="638"/>
        <v/>
      </c>
      <c r="AC1635" s="17" t="str">
        <f t="shared" si="639"/>
        <v/>
      </c>
      <c r="AD1635" s="18" t="str">
        <f t="shared" si="640"/>
        <v/>
      </c>
      <c r="AE1635" s="19" t="str">
        <f>IF($B1635&gt;$C$1,"",p_2*$Q1634*($S1634/$W1634)+p_3*$Q1634*($T1634/$W1634))</f>
        <v/>
      </c>
      <c r="AF1635" s="17" t="str">
        <f>IF($B1635&gt;$C$1,"",p_4*$R1634)</f>
        <v/>
      </c>
      <c r="AG1635" s="17" t="str">
        <f>IF($B1635&gt;$C$1,"",p_5*$R1634)</f>
        <v/>
      </c>
      <c r="AH1635" s="18" t="str">
        <f t="shared" si="641"/>
        <v/>
      </c>
      <c r="AI1635" s="72"/>
      <c r="AJ1635" s="73"/>
      <c r="AK1635" s="73"/>
      <c r="AL1635" s="72"/>
      <c r="AM1635" s="73"/>
      <c r="AN1635" s="73">
        <f t="shared" si="642"/>
        <v>518</v>
      </c>
      <c r="AO1635" s="19" t="str">
        <f t="shared" ca="1" si="643"/>
        <v>-</v>
      </c>
      <c r="AP1635" s="17" t="str">
        <f t="shared" ca="1" si="644"/>
        <v>-</v>
      </c>
      <c r="AQ1635" s="17" t="str">
        <f t="shared" ca="1" si="645"/>
        <v>-</v>
      </c>
      <c r="AR1635" s="66" t="str">
        <f t="shared" ca="1" si="646"/>
        <v>-</v>
      </c>
    </row>
    <row r="1636" spans="1:44" s="1" customFormat="1" ht="12" x14ac:dyDescent="0.35">
      <c r="A1636" s="84"/>
      <c r="B1636" s="40" t="str">
        <f t="shared" si="626"/>
        <v/>
      </c>
      <c r="C1636" s="41" t="str">
        <f t="shared" si="627"/>
        <v/>
      </c>
      <c r="D1636" s="28">
        <f>'I Disease Parameters'!$E$6/(1000*365)</f>
        <v>2.4383561643835616E-5</v>
      </c>
      <c r="E1636" s="28">
        <f>'I Disease Parameters'!$E$7/(1000*365)</f>
        <v>1.3698630136986302E-5</v>
      </c>
      <c r="F1636" s="27">
        <f>(1-'I Disease Parameters'!$E$8)/'I Disease Parameters'!$E$10</f>
        <v>0.16200000000000001</v>
      </c>
      <c r="G1636" s="27">
        <f>'I Disease Parameters'!$E$8/'I Disease Parameters'!$E$11</f>
        <v>3.7999999999999999E-2</v>
      </c>
      <c r="H1636" s="27">
        <f>1/'I Disease Parameters'!$E$12</f>
        <v>0.05</v>
      </c>
      <c r="I1636" s="27">
        <f>'I Disease Parameters'!$E$9/'I Disease Parameters'!$E$14</f>
        <v>0</v>
      </c>
      <c r="J1636" s="82">
        <f t="shared" si="647"/>
        <v>2.9622548171950012</v>
      </c>
      <c r="K1636" s="60">
        <f t="shared" si="648"/>
        <v>0.96147505943347544</v>
      </c>
      <c r="L1636" s="30">
        <f t="shared" si="649"/>
        <v>0.98499999999999999</v>
      </c>
      <c r="M1636" s="27">
        <f>J1636/'I Disease Parameters'!$E$12</f>
        <v>0.14811274085975007</v>
      </c>
      <c r="N1636" s="27">
        <f>K1636/'I Disease Parameters'!$E$13</f>
        <v>4.8073752971673774E-2</v>
      </c>
      <c r="O1636" s="27">
        <f>L1636/'I Disease Parameters'!$E$13</f>
        <v>4.9250000000000002E-2</v>
      </c>
      <c r="P1636" s="27">
        <f>(1-L1636)/'I Disease Parameters'!$E$13</f>
        <v>7.5000000000000067E-4</v>
      </c>
      <c r="Q1636" s="19" t="str">
        <f t="shared" si="628"/>
        <v/>
      </c>
      <c r="R1636" s="17" t="str">
        <f t="shared" si="629"/>
        <v/>
      </c>
      <c r="S1636" s="17" t="str">
        <f t="shared" si="630"/>
        <v/>
      </c>
      <c r="T1636" s="17" t="str">
        <f t="shared" si="631"/>
        <v/>
      </c>
      <c r="U1636" s="17" t="str">
        <f t="shared" si="632"/>
        <v/>
      </c>
      <c r="V1636" s="17" t="str">
        <f t="shared" si="633"/>
        <v/>
      </c>
      <c r="W1636" s="17" t="str">
        <f t="shared" si="634"/>
        <v/>
      </c>
      <c r="X1636" s="18" t="str">
        <f t="shared" si="625"/>
        <v/>
      </c>
      <c r="Y1636" s="17" t="str">
        <f t="shared" si="635"/>
        <v/>
      </c>
      <c r="Z1636" s="17" t="str">
        <f t="shared" si="636"/>
        <v/>
      </c>
      <c r="AA1636" s="17" t="str">
        <f t="shared" si="637"/>
        <v/>
      </c>
      <c r="AB1636" s="17" t="str">
        <f t="shared" si="638"/>
        <v/>
      </c>
      <c r="AC1636" s="17" t="str">
        <f t="shared" si="639"/>
        <v/>
      </c>
      <c r="AD1636" s="18" t="str">
        <f t="shared" si="640"/>
        <v/>
      </c>
      <c r="AE1636" s="19" t="str">
        <f>IF($B1636&gt;$C$1,"",p_2*$Q1635*($S1635/$W1635)+p_3*$Q1635*($T1635/$W1635))</f>
        <v/>
      </c>
      <c r="AF1636" s="17" t="str">
        <f>IF($B1636&gt;$C$1,"",p_4*$R1635)</f>
        <v/>
      </c>
      <c r="AG1636" s="17" t="str">
        <f>IF($B1636&gt;$C$1,"",p_5*$R1635)</f>
        <v/>
      </c>
      <c r="AH1636" s="18" t="str">
        <f t="shared" si="641"/>
        <v/>
      </c>
      <c r="AI1636" s="72"/>
      <c r="AJ1636" s="73"/>
      <c r="AK1636" s="73"/>
      <c r="AL1636" s="72"/>
      <c r="AM1636" s="73"/>
      <c r="AN1636" s="73">
        <f t="shared" si="642"/>
        <v>518</v>
      </c>
      <c r="AO1636" s="19" t="str">
        <f t="shared" ca="1" si="643"/>
        <v>-</v>
      </c>
      <c r="AP1636" s="17" t="str">
        <f t="shared" ca="1" si="644"/>
        <v>-</v>
      </c>
      <c r="AQ1636" s="17" t="str">
        <f t="shared" ca="1" si="645"/>
        <v>-</v>
      </c>
      <c r="AR1636" s="66" t="str">
        <f t="shared" ca="1" si="646"/>
        <v>-</v>
      </c>
    </row>
    <row r="1637" spans="1:44" s="1" customFormat="1" ht="12" x14ac:dyDescent="0.35">
      <c r="A1637" s="84"/>
      <c r="B1637" s="40" t="str">
        <f t="shared" si="626"/>
        <v/>
      </c>
      <c r="C1637" s="41" t="str">
        <f t="shared" si="627"/>
        <v/>
      </c>
      <c r="D1637" s="28">
        <f>'I Disease Parameters'!$E$6/(1000*365)</f>
        <v>2.4383561643835616E-5</v>
      </c>
      <c r="E1637" s="28">
        <f>'I Disease Parameters'!$E$7/(1000*365)</f>
        <v>1.3698630136986302E-5</v>
      </c>
      <c r="F1637" s="27">
        <f>(1-'I Disease Parameters'!$E$8)/'I Disease Parameters'!$E$10</f>
        <v>0.16200000000000001</v>
      </c>
      <c r="G1637" s="27">
        <f>'I Disease Parameters'!$E$8/'I Disease Parameters'!$E$11</f>
        <v>3.7999999999999999E-2</v>
      </c>
      <c r="H1637" s="27">
        <f>1/'I Disease Parameters'!$E$12</f>
        <v>0.05</v>
      </c>
      <c r="I1637" s="27">
        <f>'I Disease Parameters'!$E$9/'I Disease Parameters'!$E$14</f>
        <v>0</v>
      </c>
      <c r="J1637" s="82">
        <f t="shared" si="647"/>
        <v>2.9622548171950012</v>
      </c>
      <c r="K1637" s="60">
        <f t="shared" si="648"/>
        <v>0.96147505943347544</v>
      </c>
      <c r="L1637" s="30">
        <f t="shared" si="649"/>
        <v>0.98499999999999999</v>
      </c>
      <c r="M1637" s="27">
        <f>J1637/'I Disease Parameters'!$E$12</f>
        <v>0.14811274085975007</v>
      </c>
      <c r="N1637" s="27">
        <f>K1637/'I Disease Parameters'!$E$13</f>
        <v>4.8073752971673774E-2</v>
      </c>
      <c r="O1637" s="27">
        <f>L1637/'I Disease Parameters'!$E$13</f>
        <v>4.9250000000000002E-2</v>
      </c>
      <c r="P1637" s="27">
        <f>(1-L1637)/'I Disease Parameters'!$E$13</f>
        <v>7.5000000000000067E-4</v>
      </c>
      <c r="Q1637" s="19" t="str">
        <f t="shared" si="628"/>
        <v/>
      </c>
      <c r="R1637" s="17" t="str">
        <f t="shared" si="629"/>
        <v/>
      </c>
      <c r="S1637" s="17" t="str">
        <f t="shared" si="630"/>
        <v/>
      </c>
      <c r="T1637" s="17" t="str">
        <f t="shared" si="631"/>
        <v/>
      </c>
      <c r="U1637" s="17" t="str">
        <f t="shared" si="632"/>
        <v/>
      </c>
      <c r="V1637" s="17" t="str">
        <f t="shared" si="633"/>
        <v/>
      </c>
      <c r="W1637" s="17" t="str">
        <f t="shared" si="634"/>
        <v/>
      </c>
      <c r="X1637" s="18" t="str">
        <f t="shared" si="625"/>
        <v/>
      </c>
      <c r="Y1637" s="17" t="str">
        <f t="shared" si="635"/>
        <v/>
      </c>
      <c r="Z1637" s="17" t="str">
        <f t="shared" si="636"/>
        <v/>
      </c>
      <c r="AA1637" s="17" t="str">
        <f t="shared" si="637"/>
        <v/>
      </c>
      <c r="AB1637" s="17" t="str">
        <f t="shared" si="638"/>
        <v/>
      </c>
      <c r="AC1637" s="17" t="str">
        <f t="shared" si="639"/>
        <v/>
      </c>
      <c r="AD1637" s="18" t="str">
        <f t="shared" si="640"/>
        <v/>
      </c>
      <c r="AE1637" s="19" t="str">
        <f>IF($B1637&gt;$C$1,"",p_2*$Q1636*($S1636/$W1636)+p_3*$Q1636*($T1636/$W1636))</f>
        <v/>
      </c>
      <c r="AF1637" s="17" t="str">
        <f>IF($B1637&gt;$C$1,"",p_4*$R1636)</f>
        <v/>
      </c>
      <c r="AG1637" s="17" t="str">
        <f>IF($B1637&gt;$C$1,"",p_5*$R1636)</f>
        <v/>
      </c>
      <c r="AH1637" s="18" t="str">
        <f t="shared" si="641"/>
        <v/>
      </c>
      <c r="AI1637" s="72"/>
      <c r="AJ1637" s="73"/>
      <c r="AK1637" s="73"/>
      <c r="AL1637" s="72"/>
      <c r="AM1637" s="73"/>
      <c r="AN1637" s="73">
        <f t="shared" si="642"/>
        <v>518</v>
      </c>
      <c r="AO1637" s="19" t="str">
        <f t="shared" ca="1" si="643"/>
        <v>-</v>
      </c>
      <c r="AP1637" s="17" t="str">
        <f t="shared" ca="1" si="644"/>
        <v>-</v>
      </c>
      <c r="AQ1637" s="17" t="str">
        <f t="shared" ca="1" si="645"/>
        <v>-</v>
      </c>
      <c r="AR1637" s="66" t="str">
        <f t="shared" ca="1" si="646"/>
        <v>-</v>
      </c>
    </row>
    <row r="1638" spans="1:44" s="1" customFormat="1" ht="12" x14ac:dyDescent="0.35">
      <c r="A1638" s="84"/>
      <c r="B1638" s="40" t="str">
        <f t="shared" si="626"/>
        <v/>
      </c>
      <c r="C1638" s="41" t="str">
        <f t="shared" si="627"/>
        <v/>
      </c>
      <c r="D1638" s="28">
        <f>'I Disease Parameters'!$E$6/(1000*365)</f>
        <v>2.4383561643835616E-5</v>
      </c>
      <c r="E1638" s="28">
        <f>'I Disease Parameters'!$E$7/(1000*365)</f>
        <v>1.3698630136986302E-5</v>
      </c>
      <c r="F1638" s="27">
        <f>(1-'I Disease Parameters'!$E$8)/'I Disease Parameters'!$E$10</f>
        <v>0.16200000000000001</v>
      </c>
      <c r="G1638" s="27">
        <f>'I Disease Parameters'!$E$8/'I Disease Parameters'!$E$11</f>
        <v>3.7999999999999999E-2</v>
      </c>
      <c r="H1638" s="27">
        <f>1/'I Disease Parameters'!$E$12</f>
        <v>0.05</v>
      </c>
      <c r="I1638" s="27">
        <f>'I Disease Parameters'!$E$9/'I Disease Parameters'!$E$14</f>
        <v>0</v>
      </c>
      <c r="J1638" s="82">
        <f t="shared" si="647"/>
        <v>2.9622548171950012</v>
      </c>
      <c r="K1638" s="60">
        <f t="shared" si="648"/>
        <v>0.96147505943347544</v>
      </c>
      <c r="L1638" s="30">
        <f t="shared" si="649"/>
        <v>0.98499999999999999</v>
      </c>
      <c r="M1638" s="27">
        <f>J1638/'I Disease Parameters'!$E$12</f>
        <v>0.14811274085975007</v>
      </c>
      <c r="N1638" s="27">
        <f>K1638/'I Disease Parameters'!$E$13</f>
        <v>4.8073752971673774E-2</v>
      </c>
      <c r="O1638" s="27">
        <f>L1638/'I Disease Parameters'!$E$13</f>
        <v>4.9250000000000002E-2</v>
      </c>
      <c r="P1638" s="27">
        <f>(1-L1638)/'I Disease Parameters'!$E$13</f>
        <v>7.5000000000000067E-4</v>
      </c>
      <c r="Q1638" s="19" t="str">
        <f t="shared" si="628"/>
        <v/>
      </c>
      <c r="R1638" s="17" t="str">
        <f t="shared" si="629"/>
        <v/>
      </c>
      <c r="S1638" s="17" t="str">
        <f t="shared" si="630"/>
        <v/>
      </c>
      <c r="T1638" s="17" t="str">
        <f t="shared" si="631"/>
        <v/>
      </c>
      <c r="U1638" s="17" t="str">
        <f t="shared" si="632"/>
        <v/>
      </c>
      <c r="V1638" s="17" t="str">
        <f t="shared" si="633"/>
        <v/>
      </c>
      <c r="W1638" s="17" t="str">
        <f t="shared" si="634"/>
        <v/>
      </c>
      <c r="X1638" s="18" t="str">
        <f t="shared" si="625"/>
        <v/>
      </c>
      <c r="Y1638" s="17" t="str">
        <f t="shared" si="635"/>
        <v/>
      </c>
      <c r="Z1638" s="17" t="str">
        <f t="shared" si="636"/>
        <v/>
      </c>
      <c r="AA1638" s="17" t="str">
        <f t="shared" si="637"/>
        <v/>
      </c>
      <c r="AB1638" s="17" t="str">
        <f t="shared" si="638"/>
        <v/>
      </c>
      <c r="AC1638" s="17" t="str">
        <f t="shared" si="639"/>
        <v/>
      </c>
      <c r="AD1638" s="18" t="str">
        <f t="shared" si="640"/>
        <v/>
      </c>
      <c r="AE1638" s="19" t="str">
        <f>IF($B1638&gt;$C$1,"",p_2*$Q1637*($S1637/$W1637)+p_3*$Q1637*($T1637/$W1637))</f>
        <v/>
      </c>
      <c r="AF1638" s="17" t="str">
        <f>IF($B1638&gt;$C$1,"",p_4*$R1637)</f>
        <v/>
      </c>
      <c r="AG1638" s="17" t="str">
        <f>IF($B1638&gt;$C$1,"",p_5*$R1637)</f>
        <v/>
      </c>
      <c r="AH1638" s="18" t="str">
        <f t="shared" si="641"/>
        <v/>
      </c>
      <c r="AI1638" s="72"/>
      <c r="AJ1638" s="73"/>
      <c r="AK1638" s="73"/>
      <c r="AL1638" s="72"/>
      <c r="AM1638" s="73"/>
      <c r="AN1638" s="73">
        <f t="shared" si="642"/>
        <v>518</v>
      </c>
      <c r="AO1638" s="19" t="str">
        <f t="shared" ca="1" si="643"/>
        <v>-</v>
      </c>
      <c r="AP1638" s="17" t="str">
        <f t="shared" ca="1" si="644"/>
        <v>-</v>
      </c>
      <c r="AQ1638" s="17" t="str">
        <f t="shared" ca="1" si="645"/>
        <v>-</v>
      </c>
      <c r="AR1638" s="66" t="str">
        <f t="shared" ca="1" si="646"/>
        <v>-</v>
      </c>
    </row>
    <row r="1639" spans="1:44" s="1" customFormat="1" ht="12" x14ac:dyDescent="0.35">
      <c r="A1639" s="84"/>
      <c r="B1639" s="40" t="str">
        <f t="shared" si="626"/>
        <v/>
      </c>
      <c r="C1639" s="41" t="str">
        <f t="shared" si="627"/>
        <v/>
      </c>
      <c r="D1639" s="28">
        <f>'I Disease Parameters'!$E$6/(1000*365)</f>
        <v>2.4383561643835616E-5</v>
      </c>
      <c r="E1639" s="28">
        <f>'I Disease Parameters'!$E$7/(1000*365)</f>
        <v>1.3698630136986302E-5</v>
      </c>
      <c r="F1639" s="27">
        <f>(1-'I Disease Parameters'!$E$8)/'I Disease Parameters'!$E$10</f>
        <v>0.16200000000000001</v>
      </c>
      <c r="G1639" s="27">
        <f>'I Disease Parameters'!$E$8/'I Disease Parameters'!$E$11</f>
        <v>3.7999999999999999E-2</v>
      </c>
      <c r="H1639" s="27">
        <f>1/'I Disease Parameters'!$E$12</f>
        <v>0.05</v>
      </c>
      <c r="I1639" s="27">
        <f>'I Disease Parameters'!$E$9/'I Disease Parameters'!$E$14</f>
        <v>0</v>
      </c>
      <c r="J1639" s="82">
        <f t="shared" si="647"/>
        <v>2.9622548171950012</v>
      </c>
      <c r="K1639" s="60">
        <f t="shared" si="648"/>
        <v>0.96147505943347544</v>
      </c>
      <c r="L1639" s="30">
        <f t="shared" si="649"/>
        <v>0.98499999999999999</v>
      </c>
      <c r="M1639" s="27">
        <f>J1639/'I Disease Parameters'!$E$12</f>
        <v>0.14811274085975007</v>
      </c>
      <c r="N1639" s="27">
        <f>K1639/'I Disease Parameters'!$E$13</f>
        <v>4.8073752971673774E-2</v>
      </c>
      <c r="O1639" s="27">
        <f>L1639/'I Disease Parameters'!$E$13</f>
        <v>4.9250000000000002E-2</v>
      </c>
      <c r="P1639" s="27">
        <f>(1-L1639)/'I Disease Parameters'!$E$13</f>
        <v>7.5000000000000067E-4</v>
      </c>
      <c r="Q1639" s="19" t="str">
        <f t="shared" si="628"/>
        <v/>
      </c>
      <c r="R1639" s="17" t="str">
        <f t="shared" si="629"/>
        <v/>
      </c>
      <c r="S1639" s="17" t="str">
        <f t="shared" si="630"/>
        <v/>
      </c>
      <c r="T1639" s="17" t="str">
        <f t="shared" si="631"/>
        <v/>
      </c>
      <c r="U1639" s="17" t="str">
        <f t="shared" si="632"/>
        <v/>
      </c>
      <c r="V1639" s="17" t="str">
        <f t="shared" si="633"/>
        <v/>
      </c>
      <c r="W1639" s="17" t="str">
        <f t="shared" si="634"/>
        <v/>
      </c>
      <c r="X1639" s="18" t="str">
        <f t="shared" si="625"/>
        <v/>
      </c>
      <c r="Y1639" s="17" t="str">
        <f t="shared" si="635"/>
        <v/>
      </c>
      <c r="Z1639" s="17" t="str">
        <f t="shared" si="636"/>
        <v/>
      </c>
      <c r="AA1639" s="17" t="str">
        <f t="shared" si="637"/>
        <v/>
      </c>
      <c r="AB1639" s="17" t="str">
        <f t="shared" si="638"/>
        <v/>
      </c>
      <c r="AC1639" s="17" t="str">
        <f t="shared" si="639"/>
        <v/>
      </c>
      <c r="AD1639" s="18" t="str">
        <f t="shared" si="640"/>
        <v/>
      </c>
      <c r="AE1639" s="19" t="str">
        <f>IF($B1639&gt;$C$1,"",p_2*$Q1638*($S1638/$W1638)+p_3*$Q1638*($T1638/$W1638))</f>
        <v/>
      </c>
      <c r="AF1639" s="17" t="str">
        <f>IF($B1639&gt;$C$1,"",p_4*$R1638)</f>
        <v/>
      </c>
      <c r="AG1639" s="17" t="str">
        <f>IF($B1639&gt;$C$1,"",p_5*$R1638)</f>
        <v/>
      </c>
      <c r="AH1639" s="18" t="str">
        <f t="shared" si="641"/>
        <v/>
      </c>
      <c r="AI1639" s="72"/>
      <c r="AJ1639" s="73"/>
      <c r="AK1639" s="73"/>
      <c r="AL1639" s="72"/>
      <c r="AM1639" s="73"/>
      <c r="AN1639" s="73">
        <f t="shared" si="642"/>
        <v>518</v>
      </c>
      <c r="AO1639" s="19" t="str">
        <f t="shared" ca="1" si="643"/>
        <v>-</v>
      </c>
      <c r="AP1639" s="17" t="str">
        <f t="shared" ca="1" si="644"/>
        <v>-</v>
      </c>
      <c r="AQ1639" s="17" t="str">
        <f t="shared" ca="1" si="645"/>
        <v>-</v>
      </c>
      <c r="AR1639" s="66" t="str">
        <f t="shared" ca="1" si="646"/>
        <v>-</v>
      </c>
    </row>
    <row r="1640" spans="1:44" s="1" customFormat="1" ht="12" x14ac:dyDescent="0.35">
      <c r="A1640" s="84"/>
      <c r="B1640" s="40" t="str">
        <f t="shared" si="626"/>
        <v/>
      </c>
      <c r="C1640" s="41" t="str">
        <f t="shared" si="627"/>
        <v/>
      </c>
      <c r="D1640" s="28">
        <f>'I Disease Parameters'!$E$6/(1000*365)</f>
        <v>2.4383561643835616E-5</v>
      </c>
      <c r="E1640" s="28">
        <f>'I Disease Parameters'!$E$7/(1000*365)</f>
        <v>1.3698630136986302E-5</v>
      </c>
      <c r="F1640" s="27">
        <f>(1-'I Disease Parameters'!$E$8)/'I Disease Parameters'!$E$10</f>
        <v>0.16200000000000001</v>
      </c>
      <c r="G1640" s="27">
        <f>'I Disease Parameters'!$E$8/'I Disease Parameters'!$E$11</f>
        <v>3.7999999999999999E-2</v>
      </c>
      <c r="H1640" s="27">
        <f>1/'I Disease Parameters'!$E$12</f>
        <v>0.05</v>
      </c>
      <c r="I1640" s="27">
        <f>'I Disease Parameters'!$E$9/'I Disease Parameters'!$E$14</f>
        <v>0</v>
      </c>
      <c r="J1640" s="82">
        <f t="shared" si="647"/>
        <v>2.9622548171950012</v>
      </c>
      <c r="K1640" s="60">
        <f t="shared" si="648"/>
        <v>0.96147505943347544</v>
      </c>
      <c r="L1640" s="30">
        <f t="shared" si="649"/>
        <v>0.98499999999999999</v>
      </c>
      <c r="M1640" s="27">
        <f>J1640/'I Disease Parameters'!$E$12</f>
        <v>0.14811274085975007</v>
      </c>
      <c r="N1640" s="27">
        <f>K1640/'I Disease Parameters'!$E$13</f>
        <v>4.8073752971673774E-2</v>
      </c>
      <c r="O1640" s="27">
        <f>L1640/'I Disease Parameters'!$E$13</f>
        <v>4.9250000000000002E-2</v>
      </c>
      <c r="P1640" s="27">
        <f>(1-L1640)/'I Disease Parameters'!$E$13</f>
        <v>7.5000000000000067E-4</v>
      </c>
      <c r="Q1640" s="19" t="str">
        <f t="shared" si="628"/>
        <v/>
      </c>
      <c r="R1640" s="17" t="str">
        <f t="shared" si="629"/>
        <v/>
      </c>
      <c r="S1640" s="17" t="str">
        <f t="shared" si="630"/>
        <v/>
      </c>
      <c r="T1640" s="17" t="str">
        <f t="shared" si="631"/>
        <v/>
      </c>
      <c r="U1640" s="17" t="str">
        <f t="shared" si="632"/>
        <v/>
      </c>
      <c r="V1640" s="17" t="str">
        <f t="shared" si="633"/>
        <v/>
      </c>
      <c r="W1640" s="17" t="str">
        <f t="shared" si="634"/>
        <v/>
      </c>
      <c r="X1640" s="18" t="str">
        <f t="shared" si="625"/>
        <v/>
      </c>
      <c r="Y1640" s="17" t="str">
        <f t="shared" si="635"/>
        <v/>
      </c>
      <c r="Z1640" s="17" t="str">
        <f t="shared" si="636"/>
        <v/>
      </c>
      <c r="AA1640" s="17" t="str">
        <f t="shared" si="637"/>
        <v/>
      </c>
      <c r="AB1640" s="17" t="str">
        <f t="shared" si="638"/>
        <v/>
      </c>
      <c r="AC1640" s="17" t="str">
        <f t="shared" si="639"/>
        <v/>
      </c>
      <c r="AD1640" s="18" t="str">
        <f t="shared" si="640"/>
        <v/>
      </c>
      <c r="AE1640" s="19" t="str">
        <f>IF($B1640&gt;$C$1,"",p_2*$Q1639*($S1639/$W1639)+p_3*$Q1639*($T1639/$W1639))</f>
        <v/>
      </c>
      <c r="AF1640" s="17" t="str">
        <f>IF($B1640&gt;$C$1,"",p_4*$R1639)</f>
        <v/>
      </c>
      <c r="AG1640" s="17" t="str">
        <f>IF($B1640&gt;$C$1,"",p_5*$R1639)</f>
        <v/>
      </c>
      <c r="AH1640" s="18" t="str">
        <f t="shared" si="641"/>
        <v/>
      </c>
      <c r="AI1640" s="72"/>
      <c r="AJ1640" s="73"/>
      <c r="AK1640" s="73"/>
      <c r="AL1640" s="72"/>
      <c r="AM1640" s="73"/>
      <c r="AN1640" s="73">
        <f t="shared" si="642"/>
        <v>518</v>
      </c>
      <c r="AO1640" s="19" t="str">
        <f t="shared" ca="1" si="643"/>
        <v>-</v>
      </c>
      <c r="AP1640" s="17" t="str">
        <f t="shared" ca="1" si="644"/>
        <v>-</v>
      </c>
      <c r="AQ1640" s="17" t="str">
        <f t="shared" ca="1" si="645"/>
        <v>-</v>
      </c>
      <c r="AR1640" s="66" t="str">
        <f t="shared" ca="1" si="646"/>
        <v>-</v>
      </c>
    </row>
    <row r="1641" spans="1:44" s="1" customFormat="1" ht="12" x14ac:dyDescent="0.35">
      <c r="A1641" s="84"/>
      <c r="B1641" s="40" t="str">
        <f t="shared" si="626"/>
        <v/>
      </c>
      <c r="C1641" s="41" t="str">
        <f t="shared" si="627"/>
        <v/>
      </c>
      <c r="D1641" s="28">
        <f>'I Disease Parameters'!$E$6/(1000*365)</f>
        <v>2.4383561643835616E-5</v>
      </c>
      <c r="E1641" s="28">
        <f>'I Disease Parameters'!$E$7/(1000*365)</f>
        <v>1.3698630136986302E-5</v>
      </c>
      <c r="F1641" s="27">
        <f>(1-'I Disease Parameters'!$E$8)/'I Disease Parameters'!$E$10</f>
        <v>0.16200000000000001</v>
      </c>
      <c r="G1641" s="27">
        <f>'I Disease Parameters'!$E$8/'I Disease Parameters'!$E$11</f>
        <v>3.7999999999999999E-2</v>
      </c>
      <c r="H1641" s="27">
        <f>1/'I Disease Parameters'!$E$12</f>
        <v>0.05</v>
      </c>
      <c r="I1641" s="27">
        <f>'I Disease Parameters'!$E$9/'I Disease Parameters'!$E$14</f>
        <v>0</v>
      </c>
      <c r="J1641" s="82">
        <f t="shared" si="647"/>
        <v>2.9622548171950012</v>
      </c>
      <c r="K1641" s="60">
        <f t="shared" si="648"/>
        <v>0.96147505943347544</v>
      </c>
      <c r="L1641" s="30">
        <f t="shared" si="649"/>
        <v>0.98499999999999999</v>
      </c>
      <c r="M1641" s="27">
        <f>J1641/'I Disease Parameters'!$E$12</f>
        <v>0.14811274085975007</v>
      </c>
      <c r="N1641" s="27">
        <f>K1641/'I Disease Parameters'!$E$13</f>
        <v>4.8073752971673774E-2</v>
      </c>
      <c r="O1641" s="27">
        <f>L1641/'I Disease Parameters'!$E$13</f>
        <v>4.9250000000000002E-2</v>
      </c>
      <c r="P1641" s="27">
        <f>(1-L1641)/'I Disease Parameters'!$E$13</f>
        <v>7.5000000000000067E-4</v>
      </c>
      <c r="Q1641" s="19" t="str">
        <f t="shared" si="628"/>
        <v/>
      </c>
      <c r="R1641" s="17" t="str">
        <f t="shared" si="629"/>
        <v/>
      </c>
      <c r="S1641" s="17" t="str">
        <f t="shared" si="630"/>
        <v/>
      </c>
      <c r="T1641" s="17" t="str">
        <f t="shared" si="631"/>
        <v/>
      </c>
      <c r="U1641" s="17" t="str">
        <f t="shared" si="632"/>
        <v/>
      </c>
      <c r="V1641" s="17" t="str">
        <f t="shared" si="633"/>
        <v/>
      </c>
      <c r="W1641" s="17" t="str">
        <f t="shared" si="634"/>
        <v/>
      </c>
      <c r="X1641" s="18" t="str">
        <f t="shared" si="625"/>
        <v/>
      </c>
      <c r="Y1641" s="17" t="str">
        <f t="shared" si="635"/>
        <v/>
      </c>
      <c r="Z1641" s="17" t="str">
        <f t="shared" si="636"/>
        <v/>
      </c>
      <c r="AA1641" s="17" t="str">
        <f t="shared" si="637"/>
        <v/>
      </c>
      <c r="AB1641" s="17" t="str">
        <f t="shared" si="638"/>
        <v/>
      </c>
      <c r="AC1641" s="17" t="str">
        <f t="shared" si="639"/>
        <v/>
      </c>
      <c r="AD1641" s="18" t="str">
        <f t="shared" si="640"/>
        <v/>
      </c>
      <c r="AE1641" s="19" t="str">
        <f>IF($B1641&gt;$C$1,"",p_2*$Q1640*($S1640/$W1640)+p_3*$Q1640*($T1640/$W1640))</f>
        <v/>
      </c>
      <c r="AF1641" s="17" t="str">
        <f>IF($B1641&gt;$C$1,"",p_4*$R1640)</f>
        <v/>
      </c>
      <c r="AG1641" s="17" t="str">
        <f>IF($B1641&gt;$C$1,"",p_5*$R1640)</f>
        <v/>
      </c>
      <c r="AH1641" s="18" t="str">
        <f t="shared" si="641"/>
        <v/>
      </c>
      <c r="AI1641" s="72"/>
      <c r="AJ1641" s="73"/>
      <c r="AK1641" s="73"/>
      <c r="AL1641" s="72"/>
      <c r="AM1641" s="73"/>
      <c r="AN1641" s="73">
        <f t="shared" si="642"/>
        <v>518</v>
      </c>
      <c r="AO1641" s="19" t="str">
        <f t="shared" ca="1" si="643"/>
        <v>-</v>
      </c>
      <c r="AP1641" s="17" t="str">
        <f t="shared" ca="1" si="644"/>
        <v>-</v>
      </c>
      <c r="AQ1641" s="17" t="str">
        <f t="shared" ca="1" si="645"/>
        <v>-</v>
      </c>
      <c r="AR1641" s="66" t="str">
        <f t="shared" ca="1" si="646"/>
        <v>-</v>
      </c>
    </row>
    <row r="1642" spans="1:44" s="1" customFormat="1" ht="12" x14ac:dyDescent="0.35">
      <c r="A1642" s="84"/>
      <c r="B1642" s="40" t="str">
        <f t="shared" si="626"/>
        <v/>
      </c>
      <c r="C1642" s="41" t="str">
        <f t="shared" si="627"/>
        <v/>
      </c>
      <c r="D1642" s="28">
        <f>'I Disease Parameters'!$E$6/(1000*365)</f>
        <v>2.4383561643835616E-5</v>
      </c>
      <c r="E1642" s="28">
        <f>'I Disease Parameters'!$E$7/(1000*365)</f>
        <v>1.3698630136986302E-5</v>
      </c>
      <c r="F1642" s="27">
        <f>(1-'I Disease Parameters'!$E$8)/'I Disease Parameters'!$E$10</f>
        <v>0.16200000000000001</v>
      </c>
      <c r="G1642" s="27">
        <f>'I Disease Parameters'!$E$8/'I Disease Parameters'!$E$11</f>
        <v>3.7999999999999999E-2</v>
      </c>
      <c r="H1642" s="27">
        <f>1/'I Disease Parameters'!$E$12</f>
        <v>0.05</v>
      </c>
      <c r="I1642" s="27">
        <f>'I Disease Parameters'!$E$9/'I Disease Parameters'!$E$14</f>
        <v>0</v>
      </c>
      <c r="J1642" s="82">
        <f t="shared" si="647"/>
        <v>2.9622548171950012</v>
      </c>
      <c r="K1642" s="60">
        <f t="shared" si="648"/>
        <v>0.96147505943347544</v>
      </c>
      <c r="L1642" s="30">
        <f t="shared" si="649"/>
        <v>0.98499999999999999</v>
      </c>
      <c r="M1642" s="27">
        <f>J1642/'I Disease Parameters'!$E$12</f>
        <v>0.14811274085975007</v>
      </c>
      <c r="N1642" s="27">
        <f>K1642/'I Disease Parameters'!$E$13</f>
        <v>4.8073752971673774E-2</v>
      </c>
      <c r="O1642" s="27">
        <f>L1642/'I Disease Parameters'!$E$13</f>
        <v>4.9250000000000002E-2</v>
      </c>
      <c r="P1642" s="27">
        <f>(1-L1642)/'I Disease Parameters'!$E$13</f>
        <v>7.5000000000000067E-4</v>
      </c>
      <c r="Q1642" s="19" t="str">
        <f t="shared" si="628"/>
        <v/>
      </c>
      <c r="R1642" s="17" t="str">
        <f t="shared" si="629"/>
        <v/>
      </c>
      <c r="S1642" s="17" t="str">
        <f t="shared" si="630"/>
        <v/>
      </c>
      <c r="T1642" s="17" t="str">
        <f t="shared" si="631"/>
        <v/>
      </c>
      <c r="U1642" s="17" t="str">
        <f t="shared" si="632"/>
        <v/>
      </c>
      <c r="V1642" s="17" t="str">
        <f t="shared" si="633"/>
        <v/>
      </c>
      <c r="W1642" s="17" t="str">
        <f t="shared" si="634"/>
        <v/>
      </c>
      <c r="X1642" s="18" t="str">
        <f t="shared" si="625"/>
        <v/>
      </c>
      <c r="Y1642" s="17" t="str">
        <f t="shared" si="635"/>
        <v/>
      </c>
      <c r="Z1642" s="17" t="str">
        <f t="shared" si="636"/>
        <v/>
      </c>
      <c r="AA1642" s="17" t="str">
        <f t="shared" si="637"/>
        <v/>
      </c>
      <c r="AB1642" s="17" t="str">
        <f t="shared" si="638"/>
        <v/>
      </c>
      <c r="AC1642" s="17" t="str">
        <f t="shared" si="639"/>
        <v/>
      </c>
      <c r="AD1642" s="18" t="str">
        <f t="shared" si="640"/>
        <v/>
      </c>
      <c r="AE1642" s="19" t="str">
        <f>IF($B1642&gt;$C$1,"",p_2*$Q1641*($S1641/$W1641)+p_3*$Q1641*($T1641/$W1641))</f>
        <v/>
      </c>
      <c r="AF1642" s="17" t="str">
        <f>IF($B1642&gt;$C$1,"",p_4*$R1641)</f>
        <v/>
      </c>
      <c r="AG1642" s="17" t="str">
        <f>IF($B1642&gt;$C$1,"",p_5*$R1641)</f>
        <v/>
      </c>
      <c r="AH1642" s="18" t="str">
        <f t="shared" si="641"/>
        <v/>
      </c>
      <c r="AI1642" s="72"/>
      <c r="AJ1642" s="73"/>
      <c r="AK1642" s="73"/>
      <c r="AL1642" s="72"/>
      <c r="AM1642" s="73"/>
      <c r="AN1642" s="73">
        <f t="shared" si="642"/>
        <v>518</v>
      </c>
      <c r="AO1642" s="19" t="str">
        <f t="shared" ca="1" si="643"/>
        <v>-</v>
      </c>
      <c r="AP1642" s="17" t="str">
        <f t="shared" ca="1" si="644"/>
        <v>-</v>
      </c>
      <c r="AQ1642" s="17" t="str">
        <f t="shared" ca="1" si="645"/>
        <v>-</v>
      </c>
      <c r="AR1642" s="66" t="str">
        <f t="shared" ca="1" si="646"/>
        <v>-</v>
      </c>
    </row>
    <row r="1643" spans="1:44" s="1" customFormat="1" ht="12" x14ac:dyDescent="0.35">
      <c r="A1643" s="84"/>
      <c r="B1643" s="40" t="str">
        <f t="shared" si="626"/>
        <v/>
      </c>
      <c r="C1643" s="41" t="str">
        <f t="shared" si="627"/>
        <v/>
      </c>
      <c r="D1643" s="28">
        <f>'I Disease Parameters'!$E$6/(1000*365)</f>
        <v>2.4383561643835616E-5</v>
      </c>
      <c r="E1643" s="28">
        <f>'I Disease Parameters'!$E$7/(1000*365)</f>
        <v>1.3698630136986302E-5</v>
      </c>
      <c r="F1643" s="27">
        <f>(1-'I Disease Parameters'!$E$8)/'I Disease Parameters'!$E$10</f>
        <v>0.16200000000000001</v>
      </c>
      <c r="G1643" s="27">
        <f>'I Disease Parameters'!$E$8/'I Disease Parameters'!$E$11</f>
        <v>3.7999999999999999E-2</v>
      </c>
      <c r="H1643" s="27">
        <f>1/'I Disease Parameters'!$E$12</f>
        <v>0.05</v>
      </c>
      <c r="I1643" s="27">
        <f>'I Disease Parameters'!$E$9/'I Disease Parameters'!$E$14</f>
        <v>0</v>
      </c>
      <c r="J1643" s="82">
        <f t="shared" si="647"/>
        <v>2.9622548171950012</v>
      </c>
      <c r="K1643" s="60">
        <f t="shared" si="648"/>
        <v>0.96147505943347544</v>
      </c>
      <c r="L1643" s="30">
        <f t="shared" si="649"/>
        <v>0.98499999999999999</v>
      </c>
      <c r="M1643" s="27">
        <f>J1643/'I Disease Parameters'!$E$12</f>
        <v>0.14811274085975007</v>
      </c>
      <c r="N1643" s="27">
        <f>K1643/'I Disease Parameters'!$E$13</f>
        <v>4.8073752971673774E-2</v>
      </c>
      <c r="O1643" s="27">
        <f>L1643/'I Disease Parameters'!$E$13</f>
        <v>4.9250000000000002E-2</v>
      </c>
      <c r="P1643" s="27">
        <f>(1-L1643)/'I Disease Parameters'!$E$13</f>
        <v>7.5000000000000067E-4</v>
      </c>
      <c r="Q1643" s="19" t="str">
        <f t="shared" si="628"/>
        <v/>
      </c>
      <c r="R1643" s="17" t="str">
        <f t="shared" si="629"/>
        <v/>
      </c>
      <c r="S1643" s="17" t="str">
        <f t="shared" si="630"/>
        <v/>
      </c>
      <c r="T1643" s="17" t="str">
        <f t="shared" si="631"/>
        <v/>
      </c>
      <c r="U1643" s="17" t="str">
        <f t="shared" si="632"/>
        <v/>
      </c>
      <c r="V1643" s="17" t="str">
        <f t="shared" si="633"/>
        <v/>
      </c>
      <c r="W1643" s="17" t="str">
        <f t="shared" si="634"/>
        <v/>
      </c>
      <c r="X1643" s="18" t="str">
        <f t="shared" si="625"/>
        <v/>
      </c>
      <c r="Y1643" s="17" t="str">
        <f t="shared" si="635"/>
        <v/>
      </c>
      <c r="Z1643" s="17" t="str">
        <f t="shared" si="636"/>
        <v/>
      </c>
      <c r="AA1643" s="17" t="str">
        <f t="shared" si="637"/>
        <v/>
      </c>
      <c r="AB1643" s="17" t="str">
        <f t="shared" si="638"/>
        <v/>
      </c>
      <c r="AC1643" s="17" t="str">
        <f t="shared" si="639"/>
        <v/>
      </c>
      <c r="AD1643" s="18" t="str">
        <f t="shared" si="640"/>
        <v/>
      </c>
      <c r="AE1643" s="19" t="str">
        <f>IF($B1643&gt;$C$1,"",p_2*$Q1642*($S1642/$W1642)+p_3*$Q1642*($T1642/$W1642))</f>
        <v/>
      </c>
      <c r="AF1643" s="17" t="str">
        <f>IF($B1643&gt;$C$1,"",p_4*$R1642)</f>
        <v/>
      </c>
      <c r="AG1643" s="17" t="str">
        <f>IF($B1643&gt;$C$1,"",p_5*$R1642)</f>
        <v/>
      </c>
      <c r="AH1643" s="18" t="str">
        <f t="shared" si="641"/>
        <v/>
      </c>
      <c r="AI1643" s="72"/>
      <c r="AJ1643" s="73"/>
      <c r="AK1643" s="73"/>
      <c r="AL1643" s="72"/>
      <c r="AM1643" s="73"/>
      <c r="AN1643" s="73">
        <f t="shared" si="642"/>
        <v>518</v>
      </c>
      <c r="AO1643" s="19" t="str">
        <f t="shared" ca="1" si="643"/>
        <v>-</v>
      </c>
      <c r="AP1643" s="17" t="str">
        <f t="shared" ca="1" si="644"/>
        <v>-</v>
      </c>
      <c r="AQ1643" s="17" t="str">
        <f t="shared" ca="1" si="645"/>
        <v>-</v>
      </c>
      <c r="AR1643" s="66" t="str">
        <f t="shared" ca="1" si="646"/>
        <v>-</v>
      </c>
    </row>
    <row r="1644" spans="1:44" s="1" customFormat="1" ht="12" x14ac:dyDescent="0.35">
      <c r="A1644" s="84"/>
      <c r="B1644" s="40" t="str">
        <f t="shared" si="626"/>
        <v/>
      </c>
      <c r="C1644" s="41" t="str">
        <f t="shared" si="627"/>
        <v/>
      </c>
      <c r="D1644" s="28">
        <f>'I Disease Parameters'!$E$6/(1000*365)</f>
        <v>2.4383561643835616E-5</v>
      </c>
      <c r="E1644" s="28">
        <f>'I Disease Parameters'!$E$7/(1000*365)</f>
        <v>1.3698630136986302E-5</v>
      </c>
      <c r="F1644" s="27">
        <f>(1-'I Disease Parameters'!$E$8)/'I Disease Parameters'!$E$10</f>
        <v>0.16200000000000001</v>
      </c>
      <c r="G1644" s="27">
        <f>'I Disease Parameters'!$E$8/'I Disease Parameters'!$E$11</f>
        <v>3.7999999999999999E-2</v>
      </c>
      <c r="H1644" s="27">
        <f>1/'I Disease Parameters'!$E$12</f>
        <v>0.05</v>
      </c>
      <c r="I1644" s="27">
        <f>'I Disease Parameters'!$E$9/'I Disease Parameters'!$E$14</f>
        <v>0</v>
      </c>
      <c r="J1644" s="82">
        <f t="shared" si="647"/>
        <v>2.9622548171950012</v>
      </c>
      <c r="K1644" s="60">
        <f t="shared" si="648"/>
        <v>0.96147505943347544</v>
      </c>
      <c r="L1644" s="30">
        <f t="shared" si="649"/>
        <v>0.98499999999999999</v>
      </c>
      <c r="M1644" s="27">
        <f>J1644/'I Disease Parameters'!$E$12</f>
        <v>0.14811274085975007</v>
      </c>
      <c r="N1644" s="27">
        <f>K1644/'I Disease Parameters'!$E$13</f>
        <v>4.8073752971673774E-2</v>
      </c>
      <c r="O1644" s="27">
        <f>L1644/'I Disease Parameters'!$E$13</f>
        <v>4.9250000000000002E-2</v>
      </c>
      <c r="P1644" s="27">
        <f>(1-L1644)/'I Disease Parameters'!$E$13</f>
        <v>7.5000000000000067E-4</v>
      </c>
      <c r="Q1644" s="19" t="str">
        <f t="shared" si="628"/>
        <v/>
      </c>
      <c r="R1644" s="17" t="str">
        <f t="shared" si="629"/>
        <v/>
      </c>
      <c r="S1644" s="17" t="str">
        <f t="shared" si="630"/>
        <v/>
      </c>
      <c r="T1644" s="17" t="str">
        <f t="shared" si="631"/>
        <v/>
      </c>
      <c r="U1644" s="17" t="str">
        <f t="shared" si="632"/>
        <v/>
      </c>
      <c r="V1644" s="17" t="str">
        <f t="shared" si="633"/>
        <v/>
      </c>
      <c r="W1644" s="17" t="str">
        <f t="shared" si="634"/>
        <v/>
      </c>
      <c r="X1644" s="18" t="str">
        <f t="shared" si="625"/>
        <v/>
      </c>
      <c r="Y1644" s="17" t="str">
        <f t="shared" si="635"/>
        <v/>
      </c>
      <c r="Z1644" s="17" t="str">
        <f t="shared" si="636"/>
        <v/>
      </c>
      <c r="AA1644" s="17" t="str">
        <f t="shared" si="637"/>
        <v/>
      </c>
      <c r="AB1644" s="17" t="str">
        <f t="shared" si="638"/>
        <v/>
      </c>
      <c r="AC1644" s="17" t="str">
        <f t="shared" si="639"/>
        <v/>
      </c>
      <c r="AD1644" s="18" t="str">
        <f t="shared" si="640"/>
        <v/>
      </c>
      <c r="AE1644" s="19" t="str">
        <f>IF($B1644&gt;$C$1,"",p_2*$Q1643*($S1643/$W1643)+p_3*$Q1643*($T1643/$W1643))</f>
        <v/>
      </c>
      <c r="AF1644" s="17" t="str">
        <f>IF($B1644&gt;$C$1,"",p_4*$R1643)</f>
        <v/>
      </c>
      <c r="AG1644" s="17" t="str">
        <f>IF($B1644&gt;$C$1,"",p_5*$R1643)</f>
        <v/>
      </c>
      <c r="AH1644" s="18" t="str">
        <f t="shared" si="641"/>
        <v/>
      </c>
      <c r="AI1644" s="72"/>
      <c r="AJ1644" s="73"/>
      <c r="AK1644" s="73"/>
      <c r="AL1644" s="72"/>
      <c r="AM1644" s="73"/>
      <c r="AN1644" s="73">
        <f t="shared" si="642"/>
        <v>518</v>
      </c>
      <c r="AO1644" s="19" t="str">
        <f t="shared" ca="1" si="643"/>
        <v>-</v>
      </c>
      <c r="AP1644" s="17" t="str">
        <f t="shared" ca="1" si="644"/>
        <v>-</v>
      </c>
      <c r="AQ1644" s="17" t="str">
        <f t="shared" ca="1" si="645"/>
        <v>-</v>
      </c>
      <c r="AR1644" s="66" t="str">
        <f t="shared" ca="1" si="646"/>
        <v>-</v>
      </c>
    </row>
    <row r="1645" spans="1:44" s="1" customFormat="1" ht="12" x14ac:dyDescent="0.35">
      <c r="A1645" s="84"/>
      <c r="B1645" s="40" t="str">
        <f t="shared" si="626"/>
        <v/>
      </c>
      <c r="C1645" s="41" t="str">
        <f t="shared" si="627"/>
        <v/>
      </c>
      <c r="D1645" s="28">
        <f>'I Disease Parameters'!$E$6/(1000*365)</f>
        <v>2.4383561643835616E-5</v>
      </c>
      <c r="E1645" s="28">
        <f>'I Disease Parameters'!$E$7/(1000*365)</f>
        <v>1.3698630136986302E-5</v>
      </c>
      <c r="F1645" s="27">
        <f>(1-'I Disease Parameters'!$E$8)/'I Disease Parameters'!$E$10</f>
        <v>0.16200000000000001</v>
      </c>
      <c r="G1645" s="27">
        <f>'I Disease Parameters'!$E$8/'I Disease Parameters'!$E$11</f>
        <v>3.7999999999999999E-2</v>
      </c>
      <c r="H1645" s="27">
        <f>1/'I Disease Parameters'!$E$12</f>
        <v>0.05</v>
      </c>
      <c r="I1645" s="27">
        <f>'I Disease Parameters'!$E$9/'I Disease Parameters'!$E$14</f>
        <v>0</v>
      </c>
      <c r="J1645" s="82">
        <f t="shared" si="647"/>
        <v>2.9622548171950012</v>
      </c>
      <c r="K1645" s="60">
        <f t="shared" si="648"/>
        <v>0.96147505943347544</v>
      </c>
      <c r="L1645" s="30">
        <f t="shared" si="649"/>
        <v>0.98499999999999999</v>
      </c>
      <c r="M1645" s="27">
        <f>J1645/'I Disease Parameters'!$E$12</f>
        <v>0.14811274085975007</v>
      </c>
      <c r="N1645" s="27">
        <f>K1645/'I Disease Parameters'!$E$13</f>
        <v>4.8073752971673774E-2</v>
      </c>
      <c r="O1645" s="27">
        <f>L1645/'I Disease Parameters'!$E$13</f>
        <v>4.9250000000000002E-2</v>
      </c>
      <c r="P1645" s="27">
        <f>(1-L1645)/'I Disease Parameters'!$E$13</f>
        <v>7.5000000000000067E-4</v>
      </c>
      <c r="Q1645" s="19" t="str">
        <f t="shared" si="628"/>
        <v/>
      </c>
      <c r="R1645" s="17" t="str">
        <f t="shared" si="629"/>
        <v/>
      </c>
      <c r="S1645" s="17" t="str">
        <f t="shared" si="630"/>
        <v/>
      </c>
      <c r="T1645" s="17" t="str">
        <f t="shared" si="631"/>
        <v/>
      </c>
      <c r="U1645" s="17" t="str">
        <f t="shared" si="632"/>
        <v/>
      </c>
      <c r="V1645" s="17" t="str">
        <f t="shared" si="633"/>
        <v/>
      </c>
      <c r="W1645" s="17" t="str">
        <f t="shared" si="634"/>
        <v/>
      </c>
      <c r="X1645" s="18" t="str">
        <f t="shared" si="625"/>
        <v/>
      </c>
      <c r="Y1645" s="17" t="str">
        <f t="shared" si="635"/>
        <v/>
      </c>
      <c r="Z1645" s="17" t="str">
        <f t="shared" si="636"/>
        <v/>
      </c>
      <c r="AA1645" s="17" t="str">
        <f t="shared" si="637"/>
        <v/>
      </c>
      <c r="AB1645" s="17" t="str">
        <f t="shared" si="638"/>
        <v/>
      </c>
      <c r="AC1645" s="17" t="str">
        <f t="shared" si="639"/>
        <v/>
      </c>
      <c r="AD1645" s="18" t="str">
        <f t="shared" si="640"/>
        <v/>
      </c>
      <c r="AE1645" s="19" t="str">
        <f>IF($B1645&gt;$C$1,"",p_2*$Q1644*($S1644/$W1644)+p_3*$Q1644*($T1644/$W1644))</f>
        <v/>
      </c>
      <c r="AF1645" s="17" t="str">
        <f>IF($B1645&gt;$C$1,"",p_4*$R1644)</f>
        <v/>
      </c>
      <c r="AG1645" s="17" t="str">
        <f>IF($B1645&gt;$C$1,"",p_5*$R1644)</f>
        <v/>
      </c>
      <c r="AH1645" s="18" t="str">
        <f t="shared" si="641"/>
        <v/>
      </c>
      <c r="AI1645" s="72"/>
      <c r="AJ1645" s="73"/>
      <c r="AK1645" s="73"/>
      <c r="AL1645" s="72"/>
      <c r="AM1645" s="73"/>
      <c r="AN1645" s="73">
        <f t="shared" si="642"/>
        <v>518</v>
      </c>
      <c r="AO1645" s="19" t="str">
        <f t="shared" ca="1" si="643"/>
        <v>-</v>
      </c>
      <c r="AP1645" s="17" t="str">
        <f t="shared" ca="1" si="644"/>
        <v>-</v>
      </c>
      <c r="AQ1645" s="17" t="str">
        <f t="shared" ca="1" si="645"/>
        <v>-</v>
      </c>
      <c r="AR1645" s="66" t="str">
        <f t="shared" ca="1" si="646"/>
        <v>-</v>
      </c>
    </row>
    <row r="1646" spans="1:44" s="1" customFormat="1" ht="12" x14ac:dyDescent="0.35">
      <c r="A1646" s="84"/>
      <c r="B1646" s="40" t="str">
        <f t="shared" si="626"/>
        <v/>
      </c>
      <c r="C1646" s="41" t="str">
        <f t="shared" si="627"/>
        <v/>
      </c>
      <c r="D1646" s="28">
        <f>'I Disease Parameters'!$E$6/(1000*365)</f>
        <v>2.4383561643835616E-5</v>
      </c>
      <c r="E1646" s="28">
        <f>'I Disease Parameters'!$E$7/(1000*365)</f>
        <v>1.3698630136986302E-5</v>
      </c>
      <c r="F1646" s="27">
        <f>(1-'I Disease Parameters'!$E$8)/'I Disease Parameters'!$E$10</f>
        <v>0.16200000000000001</v>
      </c>
      <c r="G1646" s="27">
        <f>'I Disease Parameters'!$E$8/'I Disease Parameters'!$E$11</f>
        <v>3.7999999999999999E-2</v>
      </c>
      <c r="H1646" s="27">
        <f>1/'I Disease Parameters'!$E$12</f>
        <v>0.05</v>
      </c>
      <c r="I1646" s="27">
        <f>'I Disease Parameters'!$E$9/'I Disease Parameters'!$E$14</f>
        <v>0</v>
      </c>
      <c r="J1646" s="82">
        <f t="shared" si="647"/>
        <v>2.9622548171950012</v>
      </c>
      <c r="K1646" s="60">
        <f t="shared" si="648"/>
        <v>0.96147505943347544</v>
      </c>
      <c r="L1646" s="30">
        <f t="shared" si="649"/>
        <v>0.98499999999999999</v>
      </c>
      <c r="M1646" s="27">
        <f>J1646/'I Disease Parameters'!$E$12</f>
        <v>0.14811274085975007</v>
      </c>
      <c r="N1646" s="27">
        <f>K1646/'I Disease Parameters'!$E$13</f>
        <v>4.8073752971673774E-2</v>
      </c>
      <c r="O1646" s="27">
        <f>L1646/'I Disease Parameters'!$E$13</f>
        <v>4.9250000000000002E-2</v>
      </c>
      <c r="P1646" s="27">
        <f>(1-L1646)/'I Disease Parameters'!$E$13</f>
        <v>7.5000000000000067E-4</v>
      </c>
      <c r="Q1646" s="19" t="str">
        <f t="shared" si="628"/>
        <v/>
      </c>
      <c r="R1646" s="17" t="str">
        <f t="shared" si="629"/>
        <v/>
      </c>
      <c r="S1646" s="17" t="str">
        <f t="shared" si="630"/>
        <v/>
      </c>
      <c r="T1646" s="17" t="str">
        <f t="shared" si="631"/>
        <v/>
      </c>
      <c r="U1646" s="17" t="str">
        <f t="shared" si="632"/>
        <v/>
      </c>
      <c r="V1646" s="17" t="str">
        <f t="shared" si="633"/>
        <v/>
      </c>
      <c r="W1646" s="17" t="str">
        <f t="shared" si="634"/>
        <v/>
      </c>
      <c r="X1646" s="18" t="str">
        <f t="shared" si="625"/>
        <v/>
      </c>
      <c r="Y1646" s="17" t="str">
        <f t="shared" si="635"/>
        <v/>
      </c>
      <c r="Z1646" s="17" t="str">
        <f t="shared" si="636"/>
        <v/>
      </c>
      <c r="AA1646" s="17" t="str">
        <f t="shared" si="637"/>
        <v/>
      </c>
      <c r="AB1646" s="17" t="str">
        <f t="shared" si="638"/>
        <v/>
      </c>
      <c r="AC1646" s="17" t="str">
        <f t="shared" si="639"/>
        <v/>
      </c>
      <c r="AD1646" s="18" t="str">
        <f t="shared" si="640"/>
        <v/>
      </c>
      <c r="AE1646" s="19" t="str">
        <f>IF($B1646&gt;$C$1,"",p_2*$Q1645*($S1645/$W1645)+p_3*$Q1645*($T1645/$W1645))</f>
        <v/>
      </c>
      <c r="AF1646" s="17" t="str">
        <f>IF($B1646&gt;$C$1,"",p_4*$R1645)</f>
        <v/>
      </c>
      <c r="AG1646" s="17" t="str">
        <f>IF($B1646&gt;$C$1,"",p_5*$R1645)</f>
        <v/>
      </c>
      <c r="AH1646" s="18" t="str">
        <f t="shared" si="641"/>
        <v/>
      </c>
      <c r="AI1646" s="72"/>
      <c r="AJ1646" s="73"/>
      <c r="AK1646" s="73"/>
      <c r="AL1646" s="72"/>
      <c r="AM1646" s="73"/>
      <c r="AN1646" s="73">
        <f t="shared" si="642"/>
        <v>518</v>
      </c>
      <c r="AO1646" s="19" t="str">
        <f t="shared" ca="1" si="643"/>
        <v>-</v>
      </c>
      <c r="AP1646" s="17" t="str">
        <f t="shared" ca="1" si="644"/>
        <v>-</v>
      </c>
      <c r="AQ1646" s="17" t="str">
        <f t="shared" ca="1" si="645"/>
        <v>-</v>
      </c>
      <c r="AR1646" s="66" t="str">
        <f t="shared" ca="1" si="646"/>
        <v>-</v>
      </c>
    </row>
    <row r="1647" spans="1:44" s="1" customFormat="1" ht="12" x14ac:dyDescent="0.35">
      <c r="A1647" s="84"/>
      <c r="B1647" s="40" t="str">
        <f t="shared" si="626"/>
        <v/>
      </c>
      <c r="C1647" s="41" t="str">
        <f t="shared" si="627"/>
        <v/>
      </c>
      <c r="D1647" s="28">
        <f>'I Disease Parameters'!$E$6/(1000*365)</f>
        <v>2.4383561643835616E-5</v>
      </c>
      <c r="E1647" s="28">
        <f>'I Disease Parameters'!$E$7/(1000*365)</f>
        <v>1.3698630136986302E-5</v>
      </c>
      <c r="F1647" s="27">
        <f>(1-'I Disease Parameters'!$E$8)/'I Disease Parameters'!$E$10</f>
        <v>0.16200000000000001</v>
      </c>
      <c r="G1647" s="27">
        <f>'I Disease Parameters'!$E$8/'I Disease Parameters'!$E$11</f>
        <v>3.7999999999999999E-2</v>
      </c>
      <c r="H1647" s="27">
        <f>1/'I Disease Parameters'!$E$12</f>
        <v>0.05</v>
      </c>
      <c r="I1647" s="27">
        <f>'I Disease Parameters'!$E$9/'I Disease Parameters'!$E$14</f>
        <v>0</v>
      </c>
      <c r="J1647" s="82">
        <f t="shared" si="647"/>
        <v>2.9622548171950012</v>
      </c>
      <c r="K1647" s="60">
        <f t="shared" si="648"/>
        <v>0.96147505943347544</v>
      </c>
      <c r="L1647" s="30">
        <f t="shared" si="649"/>
        <v>0.98499999999999999</v>
      </c>
      <c r="M1647" s="27">
        <f>J1647/'I Disease Parameters'!$E$12</f>
        <v>0.14811274085975007</v>
      </c>
      <c r="N1647" s="27">
        <f>K1647/'I Disease Parameters'!$E$13</f>
        <v>4.8073752971673774E-2</v>
      </c>
      <c r="O1647" s="27">
        <f>L1647/'I Disease Parameters'!$E$13</f>
        <v>4.9250000000000002E-2</v>
      </c>
      <c r="P1647" s="27">
        <f>(1-L1647)/'I Disease Parameters'!$E$13</f>
        <v>7.5000000000000067E-4</v>
      </c>
      <c r="Q1647" s="19" t="str">
        <f t="shared" si="628"/>
        <v/>
      </c>
      <c r="R1647" s="17" t="str">
        <f t="shared" si="629"/>
        <v/>
      </c>
      <c r="S1647" s="17" t="str">
        <f t="shared" si="630"/>
        <v/>
      </c>
      <c r="T1647" s="17" t="str">
        <f t="shared" si="631"/>
        <v/>
      </c>
      <c r="U1647" s="17" t="str">
        <f t="shared" si="632"/>
        <v/>
      </c>
      <c r="V1647" s="17" t="str">
        <f t="shared" si="633"/>
        <v/>
      </c>
      <c r="W1647" s="17" t="str">
        <f t="shared" si="634"/>
        <v/>
      </c>
      <c r="X1647" s="18" t="str">
        <f t="shared" si="625"/>
        <v/>
      </c>
      <c r="Y1647" s="17" t="str">
        <f t="shared" si="635"/>
        <v/>
      </c>
      <c r="Z1647" s="17" t="str">
        <f t="shared" si="636"/>
        <v/>
      </c>
      <c r="AA1647" s="17" t="str">
        <f t="shared" si="637"/>
        <v/>
      </c>
      <c r="AB1647" s="17" t="str">
        <f t="shared" si="638"/>
        <v/>
      </c>
      <c r="AC1647" s="17" t="str">
        <f t="shared" si="639"/>
        <v/>
      </c>
      <c r="AD1647" s="18" t="str">
        <f t="shared" si="640"/>
        <v/>
      </c>
      <c r="AE1647" s="19" t="str">
        <f>IF($B1647&gt;$C$1,"",p_2*$Q1646*($S1646/$W1646)+p_3*$Q1646*($T1646/$W1646))</f>
        <v/>
      </c>
      <c r="AF1647" s="17" t="str">
        <f>IF($B1647&gt;$C$1,"",p_4*$R1646)</f>
        <v/>
      </c>
      <c r="AG1647" s="17" t="str">
        <f>IF($B1647&gt;$C$1,"",p_5*$R1646)</f>
        <v/>
      </c>
      <c r="AH1647" s="18" t="str">
        <f t="shared" si="641"/>
        <v/>
      </c>
      <c r="AI1647" s="72"/>
      <c r="AJ1647" s="73"/>
      <c r="AK1647" s="73"/>
      <c r="AL1647" s="72"/>
      <c r="AM1647" s="73"/>
      <c r="AN1647" s="73">
        <f t="shared" si="642"/>
        <v>518</v>
      </c>
      <c r="AO1647" s="19" t="str">
        <f t="shared" ca="1" si="643"/>
        <v>-</v>
      </c>
      <c r="AP1647" s="17" t="str">
        <f t="shared" ca="1" si="644"/>
        <v>-</v>
      </c>
      <c r="AQ1647" s="17" t="str">
        <f t="shared" ca="1" si="645"/>
        <v>-</v>
      </c>
      <c r="AR1647" s="66" t="str">
        <f t="shared" ca="1" si="646"/>
        <v>-</v>
      </c>
    </row>
    <row r="1648" spans="1:44" s="1" customFormat="1" ht="12" x14ac:dyDescent="0.35">
      <c r="A1648" s="84"/>
      <c r="B1648" s="40" t="str">
        <f t="shared" si="626"/>
        <v/>
      </c>
      <c r="C1648" s="41" t="str">
        <f t="shared" si="627"/>
        <v/>
      </c>
      <c r="D1648" s="28">
        <f>'I Disease Parameters'!$E$6/(1000*365)</f>
        <v>2.4383561643835616E-5</v>
      </c>
      <c r="E1648" s="28">
        <f>'I Disease Parameters'!$E$7/(1000*365)</f>
        <v>1.3698630136986302E-5</v>
      </c>
      <c r="F1648" s="27">
        <f>(1-'I Disease Parameters'!$E$8)/'I Disease Parameters'!$E$10</f>
        <v>0.16200000000000001</v>
      </c>
      <c r="G1648" s="27">
        <f>'I Disease Parameters'!$E$8/'I Disease Parameters'!$E$11</f>
        <v>3.7999999999999999E-2</v>
      </c>
      <c r="H1648" s="27">
        <f>1/'I Disease Parameters'!$E$12</f>
        <v>0.05</v>
      </c>
      <c r="I1648" s="27">
        <f>'I Disease Parameters'!$E$9/'I Disease Parameters'!$E$14</f>
        <v>0</v>
      </c>
      <c r="J1648" s="82">
        <f t="shared" si="647"/>
        <v>2.9622548171950012</v>
      </c>
      <c r="K1648" s="60">
        <f t="shared" si="648"/>
        <v>0.96147505943347544</v>
      </c>
      <c r="L1648" s="30">
        <f t="shared" si="649"/>
        <v>0.98499999999999999</v>
      </c>
      <c r="M1648" s="27">
        <f>J1648/'I Disease Parameters'!$E$12</f>
        <v>0.14811274085975007</v>
      </c>
      <c r="N1648" s="27">
        <f>K1648/'I Disease Parameters'!$E$13</f>
        <v>4.8073752971673774E-2</v>
      </c>
      <c r="O1648" s="27">
        <f>L1648/'I Disease Parameters'!$E$13</f>
        <v>4.9250000000000002E-2</v>
      </c>
      <c r="P1648" s="27">
        <f>(1-L1648)/'I Disease Parameters'!$E$13</f>
        <v>7.5000000000000067E-4</v>
      </c>
      <c r="Q1648" s="19" t="str">
        <f t="shared" si="628"/>
        <v/>
      </c>
      <c r="R1648" s="17" t="str">
        <f t="shared" si="629"/>
        <v/>
      </c>
      <c r="S1648" s="17" t="str">
        <f t="shared" si="630"/>
        <v/>
      </c>
      <c r="T1648" s="17" t="str">
        <f t="shared" si="631"/>
        <v/>
      </c>
      <c r="U1648" s="17" t="str">
        <f t="shared" si="632"/>
        <v/>
      </c>
      <c r="V1648" s="17" t="str">
        <f t="shared" si="633"/>
        <v/>
      </c>
      <c r="W1648" s="17" t="str">
        <f t="shared" si="634"/>
        <v/>
      </c>
      <c r="X1648" s="18" t="str">
        <f t="shared" si="625"/>
        <v/>
      </c>
      <c r="Y1648" s="17" t="str">
        <f t="shared" si="635"/>
        <v/>
      </c>
      <c r="Z1648" s="17" t="str">
        <f t="shared" si="636"/>
        <v/>
      </c>
      <c r="AA1648" s="17" t="str">
        <f t="shared" si="637"/>
        <v/>
      </c>
      <c r="AB1648" s="17" t="str">
        <f t="shared" si="638"/>
        <v/>
      </c>
      <c r="AC1648" s="17" t="str">
        <f t="shared" si="639"/>
        <v/>
      </c>
      <c r="AD1648" s="18" t="str">
        <f t="shared" si="640"/>
        <v/>
      </c>
      <c r="AE1648" s="19" t="str">
        <f>IF($B1648&gt;$C$1,"",p_2*$Q1647*($S1647/$W1647)+p_3*$Q1647*($T1647/$W1647))</f>
        <v/>
      </c>
      <c r="AF1648" s="17" t="str">
        <f>IF($B1648&gt;$C$1,"",p_4*$R1647)</f>
        <v/>
      </c>
      <c r="AG1648" s="17" t="str">
        <f>IF($B1648&gt;$C$1,"",p_5*$R1647)</f>
        <v/>
      </c>
      <c r="AH1648" s="18" t="str">
        <f t="shared" si="641"/>
        <v/>
      </c>
      <c r="AI1648" s="72"/>
      <c r="AJ1648" s="73"/>
      <c r="AK1648" s="73"/>
      <c r="AL1648" s="72"/>
      <c r="AM1648" s="73"/>
      <c r="AN1648" s="73">
        <f t="shared" si="642"/>
        <v>518</v>
      </c>
      <c r="AO1648" s="19" t="str">
        <f t="shared" ca="1" si="643"/>
        <v>-</v>
      </c>
      <c r="AP1648" s="17" t="str">
        <f t="shared" ca="1" si="644"/>
        <v>-</v>
      </c>
      <c r="AQ1648" s="17" t="str">
        <f t="shared" ca="1" si="645"/>
        <v>-</v>
      </c>
      <c r="AR1648" s="66" t="str">
        <f t="shared" ca="1" si="646"/>
        <v>-</v>
      </c>
    </row>
    <row r="1649" spans="1:44" s="1" customFormat="1" ht="12" x14ac:dyDescent="0.35">
      <c r="A1649" s="84"/>
      <c r="B1649" s="40" t="str">
        <f t="shared" si="626"/>
        <v/>
      </c>
      <c r="C1649" s="41" t="str">
        <f t="shared" si="627"/>
        <v/>
      </c>
      <c r="D1649" s="28">
        <f>'I Disease Parameters'!$E$6/(1000*365)</f>
        <v>2.4383561643835616E-5</v>
      </c>
      <c r="E1649" s="28">
        <f>'I Disease Parameters'!$E$7/(1000*365)</f>
        <v>1.3698630136986302E-5</v>
      </c>
      <c r="F1649" s="27">
        <f>(1-'I Disease Parameters'!$E$8)/'I Disease Parameters'!$E$10</f>
        <v>0.16200000000000001</v>
      </c>
      <c r="G1649" s="27">
        <f>'I Disease Parameters'!$E$8/'I Disease Parameters'!$E$11</f>
        <v>3.7999999999999999E-2</v>
      </c>
      <c r="H1649" s="27">
        <f>1/'I Disease Parameters'!$E$12</f>
        <v>0.05</v>
      </c>
      <c r="I1649" s="27">
        <f>'I Disease Parameters'!$E$9/'I Disease Parameters'!$E$14</f>
        <v>0</v>
      </c>
      <c r="J1649" s="82">
        <f t="shared" si="647"/>
        <v>2.9622548171950012</v>
      </c>
      <c r="K1649" s="60">
        <f t="shared" si="648"/>
        <v>0.96147505943347544</v>
      </c>
      <c r="L1649" s="30">
        <f t="shared" si="649"/>
        <v>0.98499999999999999</v>
      </c>
      <c r="M1649" s="27">
        <f>J1649/'I Disease Parameters'!$E$12</f>
        <v>0.14811274085975007</v>
      </c>
      <c r="N1649" s="27">
        <f>K1649/'I Disease Parameters'!$E$13</f>
        <v>4.8073752971673774E-2</v>
      </c>
      <c r="O1649" s="27">
        <f>L1649/'I Disease Parameters'!$E$13</f>
        <v>4.9250000000000002E-2</v>
      </c>
      <c r="P1649" s="27">
        <f>(1-L1649)/'I Disease Parameters'!$E$13</f>
        <v>7.5000000000000067E-4</v>
      </c>
      <c r="Q1649" s="19" t="str">
        <f t="shared" si="628"/>
        <v/>
      </c>
      <c r="R1649" s="17" t="str">
        <f t="shared" si="629"/>
        <v/>
      </c>
      <c r="S1649" s="17" t="str">
        <f t="shared" si="630"/>
        <v/>
      </c>
      <c r="T1649" s="17" t="str">
        <f t="shared" si="631"/>
        <v/>
      </c>
      <c r="U1649" s="17" t="str">
        <f t="shared" si="632"/>
        <v/>
      </c>
      <c r="V1649" s="17" t="str">
        <f t="shared" si="633"/>
        <v/>
      </c>
      <c r="W1649" s="17" t="str">
        <f t="shared" si="634"/>
        <v/>
      </c>
      <c r="X1649" s="18" t="str">
        <f t="shared" si="625"/>
        <v/>
      </c>
      <c r="Y1649" s="17" t="str">
        <f t="shared" si="635"/>
        <v/>
      </c>
      <c r="Z1649" s="17" t="str">
        <f t="shared" si="636"/>
        <v/>
      </c>
      <c r="AA1649" s="17" t="str">
        <f t="shared" si="637"/>
        <v/>
      </c>
      <c r="AB1649" s="17" t="str">
        <f t="shared" si="638"/>
        <v/>
      </c>
      <c r="AC1649" s="17" t="str">
        <f t="shared" si="639"/>
        <v/>
      </c>
      <c r="AD1649" s="18" t="str">
        <f t="shared" si="640"/>
        <v/>
      </c>
      <c r="AE1649" s="19" t="str">
        <f>IF($B1649&gt;$C$1,"",p_2*$Q1648*($S1648/$W1648)+p_3*$Q1648*($T1648/$W1648))</f>
        <v/>
      </c>
      <c r="AF1649" s="17" t="str">
        <f>IF($B1649&gt;$C$1,"",p_4*$R1648)</f>
        <v/>
      </c>
      <c r="AG1649" s="17" t="str">
        <f>IF($B1649&gt;$C$1,"",p_5*$R1648)</f>
        <v/>
      </c>
      <c r="AH1649" s="18" t="str">
        <f t="shared" si="641"/>
        <v/>
      </c>
      <c r="AI1649" s="72"/>
      <c r="AJ1649" s="73"/>
      <c r="AK1649" s="73"/>
      <c r="AL1649" s="72"/>
      <c r="AM1649" s="73"/>
      <c r="AN1649" s="73">
        <f t="shared" si="642"/>
        <v>518</v>
      </c>
      <c r="AO1649" s="19" t="str">
        <f t="shared" ca="1" si="643"/>
        <v>-</v>
      </c>
      <c r="AP1649" s="17" t="str">
        <f t="shared" ca="1" si="644"/>
        <v>-</v>
      </c>
      <c r="AQ1649" s="17" t="str">
        <f t="shared" ca="1" si="645"/>
        <v>-</v>
      </c>
      <c r="AR1649" s="66" t="str">
        <f t="shared" ca="1" si="646"/>
        <v>-</v>
      </c>
    </row>
    <row r="1650" spans="1:44" s="1" customFormat="1" ht="12" x14ac:dyDescent="0.35">
      <c r="A1650" s="84"/>
      <c r="B1650" s="40" t="str">
        <f t="shared" si="626"/>
        <v/>
      </c>
      <c r="C1650" s="41" t="str">
        <f t="shared" si="627"/>
        <v/>
      </c>
      <c r="D1650" s="28">
        <f>'I Disease Parameters'!$E$6/(1000*365)</f>
        <v>2.4383561643835616E-5</v>
      </c>
      <c r="E1650" s="28">
        <f>'I Disease Parameters'!$E$7/(1000*365)</f>
        <v>1.3698630136986302E-5</v>
      </c>
      <c r="F1650" s="27">
        <f>(1-'I Disease Parameters'!$E$8)/'I Disease Parameters'!$E$10</f>
        <v>0.16200000000000001</v>
      </c>
      <c r="G1650" s="27">
        <f>'I Disease Parameters'!$E$8/'I Disease Parameters'!$E$11</f>
        <v>3.7999999999999999E-2</v>
      </c>
      <c r="H1650" s="27">
        <f>1/'I Disease Parameters'!$E$12</f>
        <v>0.05</v>
      </c>
      <c r="I1650" s="27">
        <f>'I Disease Parameters'!$E$9/'I Disease Parameters'!$E$14</f>
        <v>0</v>
      </c>
      <c r="J1650" s="82">
        <f t="shared" si="647"/>
        <v>2.9622548171950012</v>
      </c>
      <c r="K1650" s="60">
        <f t="shared" si="648"/>
        <v>0.96147505943347544</v>
      </c>
      <c r="L1650" s="30">
        <f t="shared" si="649"/>
        <v>0.98499999999999999</v>
      </c>
      <c r="M1650" s="27">
        <f>J1650/'I Disease Parameters'!$E$12</f>
        <v>0.14811274085975007</v>
      </c>
      <c r="N1650" s="27">
        <f>K1650/'I Disease Parameters'!$E$13</f>
        <v>4.8073752971673774E-2</v>
      </c>
      <c r="O1650" s="27">
        <f>L1650/'I Disease Parameters'!$E$13</f>
        <v>4.9250000000000002E-2</v>
      </c>
      <c r="P1650" s="27">
        <f>(1-L1650)/'I Disease Parameters'!$E$13</f>
        <v>7.5000000000000067E-4</v>
      </c>
      <c r="Q1650" s="19" t="str">
        <f t="shared" si="628"/>
        <v/>
      </c>
      <c r="R1650" s="17" t="str">
        <f t="shared" si="629"/>
        <v/>
      </c>
      <c r="S1650" s="17" t="str">
        <f t="shared" si="630"/>
        <v/>
      </c>
      <c r="T1650" s="17" t="str">
        <f t="shared" si="631"/>
        <v/>
      </c>
      <c r="U1650" s="17" t="str">
        <f t="shared" si="632"/>
        <v/>
      </c>
      <c r="V1650" s="17" t="str">
        <f t="shared" si="633"/>
        <v/>
      </c>
      <c r="W1650" s="17" t="str">
        <f t="shared" si="634"/>
        <v/>
      </c>
      <c r="X1650" s="18" t="str">
        <f t="shared" si="625"/>
        <v/>
      </c>
      <c r="Y1650" s="17" t="str">
        <f t="shared" si="635"/>
        <v/>
      </c>
      <c r="Z1650" s="17" t="str">
        <f t="shared" si="636"/>
        <v/>
      </c>
      <c r="AA1650" s="17" t="str">
        <f t="shared" si="637"/>
        <v/>
      </c>
      <c r="AB1650" s="17" t="str">
        <f t="shared" si="638"/>
        <v/>
      </c>
      <c r="AC1650" s="17" t="str">
        <f t="shared" si="639"/>
        <v/>
      </c>
      <c r="AD1650" s="18" t="str">
        <f t="shared" si="640"/>
        <v/>
      </c>
      <c r="AE1650" s="19" t="str">
        <f>IF($B1650&gt;$C$1,"",p_2*$Q1649*($S1649/$W1649)+p_3*$Q1649*($T1649/$W1649))</f>
        <v/>
      </c>
      <c r="AF1650" s="17" t="str">
        <f>IF($B1650&gt;$C$1,"",p_4*$R1649)</f>
        <v/>
      </c>
      <c r="AG1650" s="17" t="str">
        <f>IF($B1650&gt;$C$1,"",p_5*$R1649)</f>
        <v/>
      </c>
      <c r="AH1650" s="18" t="str">
        <f t="shared" si="641"/>
        <v/>
      </c>
      <c r="AI1650" s="72"/>
      <c r="AJ1650" s="73"/>
      <c r="AK1650" s="73"/>
      <c r="AL1650" s="72"/>
      <c r="AM1650" s="73"/>
      <c r="AN1650" s="73">
        <f t="shared" si="642"/>
        <v>518</v>
      </c>
      <c r="AO1650" s="19" t="str">
        <f t="shared" ca="1" si="643"/>
        <v>-</v>
      </c>
      <c r="AP1650" s="17" t="str">
        <f t="shared" ca="1" si="644"/>
        <v>-</v>
      </c>
      <c r="AQ1650" s="17" t="str">
        <f t="shared" ca="1" si="645"/>
        <v>-</v>
      </c>
      <c r="AR1650" s="66" t="str">
        <f t="shared" ca="1" si="646"/>
        <v>-</v>
      </c>
    </row>
    <row r="1651" spans="1:44" s="1" customFormat="1" ht="12" x14ac:dyDescent="0.35">
      <c r="A1651" s="84"/>
      <c r="B1651" s="40" t="str">
        <f t="shared" si="626"/>
        <v/>
      </c>
      <c r="C1651" s="41" t="str">
        <f t="shared" si="627"/>
        <v/>
      </c>
      <c r="D1651" s="28">
        <f>'I Disease Parameters'!$E$6/(1000*365)</f>
        <v>2.4383561643835616E-5</v>
      </c>
      <c r="E1651" s="28">
        <f>'I Disease Parameters'!$E$7/(1000*365)</f>
        <v>1.3698630136986302E-5</v>
      </c>
      <c r="F1651" s="27">
        <f>(1-'I Disease Parameters'!$E$8)/'I Disease Parameters'!$E$10</f>
        <v>0.16200000000000001</v>
      </c>
      <c r="G1651" s="27">
        <f>'I Disease Parameters'!$E$8/'I Disease Parameters'!$E$11</f>
        <v>3.7999999999999999E-2</v>
      </c>
      <c r="H1651" s="27">
        <f>1/'I Disease Parameters'!$E$12</f>
        <v>0.05</v>
      </c>
      <c r="I1651" s="27">
        <f>'I Disease Parameters'!$E$9/'I Disease Parameters'!$E$14</f>
        <v>0</v>
      </c>
      <c r="J1651" s="82">
        <f t="shared" si="647"/>
        <v>2.9622548171950012</v>
      </c>
      <c r="K1651" s="60">
        <f t="shared" si="648"/>
        <v>0.96147505943347544</v>
      </c>
      <c r="L1651" s="30">
        <f t="shared" si="649"/>
        <v>0.98499999999999999</v>
      </c>
      <c r="M1651" s="27">
        <f>J1651/'I Disease Parameters'!$E$12</f>
        <v>0.14811274085975007</v>
      </c>
      <c r="N1651" s="27">
        <f>K1651/'I Disease Parameters'!$E$13</f>
        <v>4.8073752971673774E-2</v>
      </c>
      <c r="O1651" s="27">
        <f>L1651/'I Disease Parameters'!$E$13</f>
        <v>4.9250000000000002E-2</v>
      </c>
      <c r="P1651" s="27">
        <f>(1-L1651)/'I Disease Parameters'!$E$13</f>
        <v>7.5000000000000067E-4</v>
      </c>
      <c r="Q1651" s="19" t="str">
        <f t="shared" si="628"/>
        <v/>
      </c>
      <c r="R1651" s="17" t="str">
        <f t="shared" si="629"/>
        <v/>
      </c>
      <c r="S1651" s="17" t="str">
        <f t="shared" si="630"/>
        <v/>
      </c>
      <c r="T1651" s="17" t="str">
        <f t="shared" si="631"/>
        <v/>
      </c>
      <c r="U1651" s="17" t="str">
        <f t="shared" si="632"/>
        <v/>
      </c>
      <c r="V1651" s="17" t="str">
        <f t="shared" si="633"/>
        <v/>
      </c>
      <c r="W1651" s="17" t="str">
        <f t="shared" si="634"/>
        <v/>
      </c>
      <c r="X1651" s="18" t="str">
        <f t="shared" si="625"/>
        <v/>
      </c>
      <c r="Y1651" s="17" t="str">
        <f t="shared" si="635"/>
        <v/>
      </c>
      <c r="Z1651" s="17" t="str">
        <f t="shared" si="636"/>
        <v/>
      </c>
      <c r="AA1651" s="17" t="str">
        <f t="shared" si="637"/>
        <v/>
      </c>
      <c r="AB1651" s="17" t="str">
        <f t="shared" si="638"/>
        <v/>
      </c>
      <c r="AC1651" s="17" t="str">
        <f t="shared" si="639"/>
        <v/>
      </c>
      <c r="AD1651" s="18" t="str">
        <f t="shared" si="640"/>
        <v/>
      </c>
      <c r="AE1651" s="19" t="str">
        <f>IF($B1651&gt;$C$1,"",p_2*$Q1650*($S1650/$W1650)+p_3*$Q1650*($T1650/$W1650))</f>
        <v/>
      </c>
      <c r="AF1651" s="17" t="str">
        <f>IF($B1651&gt;$C$1,"",p_4*$R1650)</f>
        <v/>
      </c>
      <c r="AG1651" s="17" t="str">
        <f>IF($B1651&gt;$C$1,"",p_5*$R1650)</f>
        <v/>
      </c>
      <c r="AH1651" s="18" t="str">
        <f t="shared" si="641"/>
        <v/>
      </c>
      <c r="AI1651" s="72"/>
      <c r="AJ1651" s="73"/>
      <c r="AK1651" s="73"/>
      <c r="AL1651" s="72"/>
      <c r="AM1651" s="73"/>
      <c r="AN1651" s="73">
        <f t="shared" si="642"/>
        <v>518</v>
      </c>
      <c r="AO1651" s="19" t="str">
        <f t="shared" ca="1" si="643"/>
        <v>-</v>
      </c>
      <c r="AP1651" s="17" t="str">
        <f t="shared" ca="1" si="644"/>
        <v>-</v>
      </c>
      <c r="AQ1651" s="17" t="str">
        <f t="shared" ca="1" si="645"/>
        <v>-</v>
      </c>
      <c r="AR1651" s="66" t="str">
        <f t="shared" ca="1" si="646"/>
        <v>-</v>
      </c>
    </row>
    <row r="1652" spans="1:44" s="1" customFormat="1" ht="12" x14ac:dyDescent="0.35">
      <c r="A1652" s="84"/>
      <c r="B1652" s="40" t="str">
        <f t="shared" si="626"/>
        <v/>
      </c>
      <c r="C1652" s="41" t="str">
        <f t="shared" si="627"/>
        <v/>
      </c>
      <c r="D1652" s="28">
        <f>'I Disease Parameters'!$E$6/(1000*365)</f>
        <v>2.4383561643835616E-5</v>
      </c>
      <c r="E1652" s="28">
        <f>'I Disease Parameters'!$E$7/(1000*365)</f>
        <v>1.3698630136986302E-5</v>
      </c>
      <c r="F1652" s="27">
        <f>(1-'I Disease Parameters'!$E$8)/'I Disease Parameters'!$E$10</f>
        <v>0.16200000000000001</v>
      </c>
      <c r="G1652" s="27">
        <f>'I Disease Parameters'!$E$8/'I Disease Parameters'!$E$11</f>
        <v>3.7999999999999999E-2</v>
      </c>
      <c r="H1652" s="27">
        <f>1/'I Disease Parameters'!$E$12</f>
        <v>0.05</v>
      </c>
      <c r="I1652" s="27">
        <f>'I Disease Parameters'!$E$9/'I Disease Parameters'!$E$14</f>
        <v>0</v>
      </c>
      <c r="J1652" s="82">
        <f t="shared" si="647"/>
        <v>2.9622548171950012</v>
      </c>
      <c r="K1652" s="60">
        <f t="shared" si="648"/>
        <v>0.96147505943347544</v>
      </c>
      <c r="L1652" s="30">
        <f t="shared" si="649"/>
        <v>0.98499999999999999</v>
      </c>
      <c r="M1652" s="27">
        <f>J1652/'I Disease Parameters'!$E$12</f>
        <v>0.14811274085975007</v>
      </c>
      <c r="N1652" s="27">
        <f>K1652/'I Disease Parameters'!$E$13</f>
        <v>4.8073752971673774E-2</v>
      </c>
      <c r="O1652" s="27">
        <f>L1652/'I Disease Parameters'!$E$13</f>
        <v>4.9250000000000002E-2</v>
      </c>
      <c r="P1652" s="27">
        <f>(1-L1652)/'I Disease Parameters'!$E$13</f>
        <v>7.5000000000000067E-4</v>
      </c>
      <c r="Q1652" s="19" t="str">
        <f t="shared" si="628"/>
        <v/>
      </c>
      <c r="R1652" s="17" t="str">
        <f t="shared" si="629"/>
        <v/>
      </c>
      <c r="S1652" s="17" t="str">
        <f t="shared" si="630"/>
        <v/>
      </c>
      <c r="T1652" s="17" t="str">
        <f t="shared" si="631"/>
        <v/>
      </c>
      <c r="U1652" s="17" t="str">
        <f t="shared" si="632"/>
        <v/>
      </c>
      <c r="V1652" s="17" t="str">
        <f t="shared" si="633"/>
        <v/>
      </c>
      <c r="W1652" s="17" t="str">
        <f t="shared" si="634"/>
        <v/>
      </c>
      <c r="X1652" s="18" t="str">
        <f t="shared" si="625"/>
        <v/>
      </c>
      <c r="Y1652" s="17" t="str">
        <f t="shared" si="635"/>
        <v/>
      </c>
      <c r="Z1652" s="17" t="str">
        <f t="shared" si="636"/>
        <v/>
      </c>
      <c r="AA1652" s="17" t="str">
        <f t="shared" si="637"/>
        <v/>
      </c>
      <c r="AB1652" s="17" t="str">
        <f t="shared" si="638"/>
        <v/>
      </c>
      <c r="AC1652" s="17" t="str">
        <f t="shared" si="639"/>
        <v/>
      </c>
      <c r="AD1652" s="18" t="str">
        <f t="shared" si="640"/>
        <v/>
      </c>
      <c r="AE1652" s="19" t="str">
        <f>IF($B1652&gt;$C$1,"",p_2*$Q1651*($S1651/$W1651)+p_3*$Q1651*($T1651/$W1651))</f>
        <v/>
      </c>
      <c r="AF1652" s="17" t="str">
        <f>IF($B1652&gt;$C$1,"",p_4*$R1651)</f>
        <v/>
      </c>
      <c r="AG1652" s="17" t="str">
        <f>IF($B1652&gt;$C$1,"",p_5*$R1651)</f>
        <v/>
      </c>
      <c r="AH1652" s="18" t="str">
        <f t="shared" si="641"/>
        <v/>
      </c>
      <c r="AI1652" s="72"/>
      <c r="AJ1652" s="73"/>
      <c r="AK1652" s="73"/>
      <c r="AL1652" s="72"/>
      <c r="AM1652" s="73"/>
      <c r="AN1652" s="73">
        <f t="shared" si="642"/>
        <v>518</v>
      </c>
      <c r="AO1652" s="19" t="str">
        <f t="shared" ca="1" si="643"/>
        <v>-</v>
      </c>
      <c r="AP1652" s="17" t="str">
        <f t="shared" ca="1" si="644"/>
        <v>-</v>
      </c>
      <c r="AQ1652" s="17" t="str">
        <f t="shared" ca="1" si="645"/>
        <v>-</v>
      </c>
      <c r="AR1652" s="66" t="str">
        <f t="shared" ca="1" si="646"/>
        <v>-</v>
      </c>
    </row>
    <row r="1653" spans="1:44" s="1" customFormat="1" ht="12" x14ac:dyDescent="0.35">
      <c r="A1653" s="84"/>
      <c r="B1653" s="40" t="str">
        <f t="shared" si="626"/>
        <v/>
      </c>
      <c r="C1653" s="41" t="str">
        <f t="shared" si="627"/>
        <v/>
      </c>
      <c r="D1653" s="28">
        <f>'I Disease Parameters'!$E$6/(1000*365)</f>
        <v>2.4383561643835616E-5</v>
      </c>
      <c r="E1653" s="28">
        <f>'I Disease Parameters'!$E$7/(1000*365)</f>
        <v>1.3698630136986302E-5</v>
      </c>
      <c r="F1653" s="27">
        <f>(1-'I Disease Parameters'!$E$8)/'I Disease Parameters'!$E$10</f>
        <v>0.16200000000000001</v>
      </c>
      <c r="G1653" s="27">
        <f>'I Disease Parameters'!$E$8/'I Disease Parameters'!$E$11</f>
        <v>3.7999999999999999E-2</v>
      </c>
      <c r="H1653" s="27">
        <f>1/'I Disease Parameters'!$E$12</f>
        <v>0.05</v>
      </c>
      <c r="I1653" s="27">
        <f>'I Disease Parameters'!$E$9/'I Disease Parameters'!$E$14</f>
        <v>0</v>
      </c>
      <c r="J1653" s="82">
        <f t="shared" si="647"/>
        <v>2.9622548171950012</v>
      </c>
      <c r="K1653" s="60">
        <f t="shared" si="648"/>
        <v>0.96147505943347544</v>
      </c>
      <c r="L1653" s="30">
        <f t="shared" si="649"/>
        <v>0.98499999999999999</v>
      </c>
      <c r="M1653" s="27">
        <f>J1653/'I Disease Parameters'!$E$12</f>
        <v>0.14811274085975007</v>
      </c>
      <c r="N1653" s="27">
        <f>K1653/'I Disease Parameters'!$E$13</f>
        <v>4.8073752971673774E-2</v>
      </c>
      <c r="O1653" s="27">
        <f>L1653/'I Disease Parameters'!$E$13</f>
        <v>4.9250000000000002E-2</v>
      </c>
      <c r="P1653" s="27">
        <f>(1-L1653)/'I Disease Parameters'!$E$13</f>
        <v>7.5000000000000067E-4</v>
      </c>
      <c r="Q1653" s="19" t="str">
        <f t="shared" si="628"/>
        <v/>
      </c>
      <c r="R1653" s="17" t="str">
        <f t="shared" si="629"/>
        <v/>
      </c>
      <c r="S1653" s="17" t="str">
        <f t="shared" si="630"/>
        <v/>
      </c>
      <c r="T1653" s="17" t="str">
        <f t="shared" si="631"/>
        <v/>
      </c>
      <c r="U1653" s="17" t="str">
        <f t="shared" si="632"/>
        <v/>
      </c>
      <c r="V1653" s="17" t="str">
        <f t="shared" si="633"/>
        <v/>
      </c>
      <c r="W1653" s="17" t="str">
        <f t="shared" si="634"/>
        <v/>
      </c>
      <c r="X1653" s="18" t="str">
        <f t="shared" si="625"/>
        <v/>
      </c>
      <c r="Y1653" s="17" t="str">
        <f t="shared" si="635"/>
        <v/>
      </c>
      <c r="Z1653" s="17" t="str">
        <f t="shared" si="636"/>
        <v/>
      </c>
      <c r="AA1653" s="17" t="str">
        <f t="shared" si="637"/>
        <v/>
      </c>
      <c r="AB1653" s="17" t="str">
        <f t="shared" si="638"/>
        <v/>
      </c>
      <c r="AC1653" s="17" t="str">
        <f t="shared" si="639"/>
        <v/>
      </c>
      <c r="AD1653" s="18" t="str">
        <f t="shared" si="640"/>
        <v/>
      </c>
      <c r="AE1653" s="19" t="str">
        <f>IF($B1653&gt;$C$1,"",p_2*$Q1652*($S1652/$W1652)+p_3*$Q1652*($T1652/$W1652))</f>
        <v/>
      </c>
      <c r="AF1653" s="17" t="str">
        <f>IF($B1653&gt;$C$1,"",p_4*$R1652)</f>
        <v/>
      </c>
      <c r="AG1653" s="17" t="str">
        <f>IF($B1653&gt;$C$1,"",p_5*$R1652)</f>
        <v/>
      </c>
      <c r="AH1653" s="18" t="str">
        <f t="shared" si="641"/>
        <v/>
      </c>
      <c r="AI1653" s="72"/>
      <c r="AJ1653" s="73"/>
      <c r="AK1653" s="73"/>
      <c r="AL1653" s="72"/>
      <c r="AM1653" s="73"/>
      <c r="AN1653" s="73">
        <f t="shared" si="642"/>
        <v>518</v>
      </c>
      <c r="AO1653" s="19" t="str">
        <f t="shared" ca="1" si="643"/>
        <v>-</v>
      </c>
      <c r="AP1653" s="17" t="str">
        <f t="shared" ca="1" si="644"/>
        <v>-</v>
      </c>
      <c r="AQ1653" s="17" t="str">
        <f t="shared" ca="1" si="645"/>
        <v>-</v>
      </c>
      <c r="AR1653" s="66" t="str">
        <f t="shared" ca="1" si="646"/>
        <v>-</v>
      </c>
    </row>
    <row r="1654" spans="1:44" s="1" customFormat="1" ht="12" x14ac:dyDescent="0.35">
      <c r="A1654" s="84"/>
      <c r="B1654" s="40" t="str">
        <f t="shared" si="626"/>
        <v/>
      </c>
      <c r="C1654" s="41" t="str">
        <f t="shared" si="627"/>
        <v/>
      </c>
      <c r="D1654" s="28">
        <f>'I Disease Parameters'!$E$6/(1000*365)</f>
        <v>2.4383561643835616E-5</v>
      </c>
      <c r="E1654" s="28">
        <f>'I Disease Parameters'!$E$7/(1000*365)</f>
        <v>1.3698630136986302E-5</v>
      </c>
      <c r="F1654" s="27">
        <f>(1-'I Disease Parameters'!$E$8)/'I Disease Parameters'!$E$10</f>
        <v>0.16200000000000001</v>
      </c>
      <c r="G1654" s="27">
        <f>'I Disease Parameters'!$E$8/'I Disease Parameters'!$E$11</f>
        <v>3.7999999999999999E-2</v>
      </c>
      <c r="H1654" s="27">
        <f>1/'I Disease Parameters'!$E$12</f>
        <v>0.05</v>
      </c>
      <c r="I1654" s="27">
        <f>'I Disease Parameters'!$E$9/'I Disease Parameters'!$E$14</f>
        <v>0</v>
      </c>
      <c r="J1654" s="82">
        <f t="shared" si="647"/>
        <v>2.9622548171950012</v>
      </c>
      <c r="K1654" s="60">
        <f t="shared" si="648"/>
        <v>0.96147505943347544</v>
      </c>
      <c r="L1654" s="30">
        <f t="shared" si="649"/>
        <v>0.98499999999999999</v>
      </c>
      <c r="M1654" s="27">
        <f>J1654/'I Disease Parameters'!$E$12</f>
        <v>0.14811274085975007</v>
      </c>
      <c r="N1654" s="27">
        <f>K1654/'I Disease Parameters'!$E$13</f>
        <v>4.8073752971673774E-2</v>
      </c>
      <c r="O1654" s="27">
        <f>L1654/'I Disease Parameters'!$E$13</f>
        <v>4.9250000000000002E-2</v>
      </c>
      <c r="P1654" s="27">
        <f>(1-L1654)/'I Disease Parameters'!$E$13</f>
        <v>7.5000000000000067E-4</v>
      </c>
      <c r="Q1654" s="19" t="str">
        <f t="shared" si="628"/>
        <v/>
      </c>
      <c r="R1654" s="17" t="str">
        <f t="shared" si="629"/>
        <v/>
      </c>
      <c r="S1654" s="17" t="str">
        <f t="shared" si="630"/>
        <v/>
      </c>
      <c r="T1654" s="17" t="str">
        <f t="shared" si="631"/>
        <v/>
      </c>
      <c r="U1654" s="17" t="str">
        <f t="shared" si="632"/>
        <v/>
      </c>
      <c r="V1654" s="17" t="str">
        <f t="shared" si="633"/>
        <v/>
      </c>
      <c r="W1654" s="17" t="str">
        <f t="shared" si="634"/>
        <v/>
      </c>
      <c r="X1654" s="18" t="str">
        <f t="shared" si="625"/>
        <v/>
      </c>
      <c r="Y1654" s="17" t="str">
        <f t="shared" si="635"/>
        <v/>
      </c>
      <c r="Z1654" s="17" t="str">
        <f t="shared" si="636"/>
        <v/>
      </c>
      <c r="AA1654" s="17" t="str">
        <f t="shared" si="637"/>
        <v/>
      </c>
      <c r="AB1654" s="17" t="str">
        <f t="shared" si="638"/>
        <v/>
      </c>
      <c r="AC1654" s="17" t="str">
        <f t="shared" si="639"/>
        <v/>
      </c>
      <c r="AD1654" s="18" t="str">
        <f t="shared" si="640"/>
        <v/>
      </c>
      <c r="AE1654" s="19" t="str">
        <f>IF($B1654&gt;$C$1,"",p_2*$Q1653*($S1653/$W1653)+p_3*$Q1653*($T1653/$W1653))</f>
        <v/>
      </c>
      <c r="AF1654" s="17" t="str">
        <f>IF($B1654&gt;$C$1,"",p_4*$R1653)</f>
        <v/>
      </c>
      <c r="AG1654" s="17" t="str">
        <f>IF($B1654&gt;$C$1,"",p_5*$R1653)</f>
        <v/>
      </c>
      <c r="AH1654" s="18" t="str">
        <f t="shared" si="641"/>
        <v/>
      </c>
      <c r="AI1654" s="72"/>
      <c r="AJ1654" s="73"/>
      <c r="AK1654" s="73"/>
      <c r="AL1654" s="72"/>
      <c r="AM1654" s="73"/>
      <c r="AN1654" s="73">
        <f t="shared" si="642"/>
        <v>518</v>
      </c>
      <c r="AO1654" s="19" t="str">
        <f t="shared" ca="1" si="643"/>
        <v>-</v>
      </c>
      <c r="AP1654" s="17" t="str">
        <f t="shared" ca="1" si="644"/>
        <v>-</v>
      </c>
      <c r="AQ1654" s="17" t="str">
        <f t="shared" ca="1" si="645"/>
        <v>-</v>
      </c>
      <c r="AR1654" s="66" t="str">
        <f t="shared" ca="1" si="646"/>
        <v>-</v>
      </c>
    </row>
    <row r="1655" spans="1:44" s="1" customFormat="1" ht="12" x14ac:dyDescent="0.35">
      <c r="A1655" s="84"/>
      <c r="B1655" s="40" t="str">
        <f t="shared" si="626"/>
        <v/>
      </c>
      <c r="C1655" s="41" t="str">
        <f t="shared" si="627"/>
        <v/>
      </c>
      <c r="D1655" s="28">
        <f>'I Disease Parameters'!$E$6/(1000*365)</f>
        <v>2.4383561643835616E-5</v>
      </c>
      <c r="E1655" s="28">
        <f>'I Disease Parameters'!$E$7/(1000*365)</f>
        <v>1.3698630136986302E-5</v>
      </c>
      <c r="F1655" s="27">
        <f>(1-'I Disease Parameters'!$E$8)/'I Disease Parameters'!$E$10</f>
        <v>0.16200000000000001</v>
      </c>
      <c r="G1655" s="27">
        <f>'I Disease Parameters'!$E$8/'I Disease Parameters'!$E$11</f>
        <v>3.7999999999999999E-2</v>
      </c>
      <c r="H1655" s="27">
        <f>1/'I Disease Parameters'!$E$12</f>
        <v>0.05</v>
      </c>
      <c r="I1655" s="27">
        <f>'I Disease Parameters'!$E$9/'I Disease Parameters'!$E$14</f>
        <v>0</v>
      </c>
      <c r="J1655" s="82">
        <f t="shared" si="647"/>
        <v>2.9622548171950012</v>
      </c>
      <c r="K1655" s="60">
        <f t="shared" si="648"/>
        <v>0.96147505943347544</v>
      </c>
      <c r="L1655" s="30">
        <f t="shared" si="649"/>
        <v>0.98499999999999999</v>
      </c>
      <c r="M1655" s="27">
        <f>J1655/'I Disease Parameters'!$E$12</f>
        <v>0.14811274085975007</v>
      </c>
      <c r="N1655" s="27">
        <f>K1655/'I Disease Parameters'!$E$13</f>
        <v>4.8073752971673774E-2</v>
      </c>
      <c r="O1655" s="27">
        <f>L1655/'I Disease Parameters'!$E$13</f>
        <v>4.9250000000000002E-2</v>
      </c>
      <c r="P1655" s="27">
        <f>(1-L1655)/'I Disease Parameters'!$E$13</f>
        <v>7.5000000000000067E-4</v>
      </c>
      <c r="Q1655" s="19" t="str">
        <f t="shared" si="628"/>
        <v/>
      </c>
      <c r="R1655" s="17" t="str">
        <f t="shared" si="629"/>
        <v/>
      </c>
      <c r="S1655" s="17" t="str">
        <f t="shared" si="630"/>
        <v/>
      </c>
      <c r="T1655" s="17" t="str">
        <f t="shared" si="631"/>
        <v/>
      </c>
      <c r="U1655" s="17" t="str">
        <f t="shared" si="632"/>
        <v/>
      </c>
      <c r="V1655" s="17" t="str">
        <f t="shared" si="633"/>
        <v/>
      </c>
      <c r="W1655" s="17" t="str">
        <f t="shared" si="634"/>
        <v/>
      </c>
      <c r="X1655" s="18" t="str">
        <f t="shared" si="625"/>
        <v/>
      </c>
      <c r="Y1655" s="17" t="str">
        <f t="shared" si="635"/>
        <v/>
      </c>
      <c r="Z1655" s="17" t="str">
        <f t="shared" si="636"/>
        <v/>
      </c>
      <c r="AA1655" s="17" t="str">
        <f t="shared" si="637"/>
        <v/>
      </c>
      <c r="AB1655" s="17" t="str">
        <f t="shared" si="638"/>
        <v/>
      </c>
      <c r="AC1655" s="17" t="str">
        <f t="shared" si="639"/>
        <v/>
      </c>
      <c r="AD1655" s="18" t="str">
        <f t="shared" si="640"/>
        <v/>
      </c>
      <c r="AE1655" s="19" t="str">
        <f>IF($B1655&gt;$C$1,"",p_2*$Q1654*($S1654/$W1654)+p_3*$Q1654*($T1654/$W1654))</f>
        <v/>
      </c>
      <c r="AF1655" s="17" t="str">
        <f>IF($B1655&gt;$C$1,"",p_4*$R1654)</f>
        <v/>
      </c>
      <c r="AG1655" s="17" t="str">
        <f>IF($B1655&gt;$C$1,"",p_5*$R1654)</f>
        <v/>
      </c>
      <c r="AH1655" s="18" t="str">
        <f t="shared" si="641"/>
        <v/>
      </c>
      <c r="AI1655" s="72"/>
      <c r="AJ1655" s="73"/>
      <c r="AK1655" s="73"/>
      <c r="AL1655" s="72"/>
      <c r="AM1655" s="73"/>
      <c r="AN1655" s="73">
        <f t="shared" si="642"/>
        <v>518</v>
      </c>
      <c r="AO1655" s="19" t="str">
        <f t="shared" ca="1" si="643"/>
        <v>-</v>
      </c>
      <c r="AP1655" s="17" t="str">
        <f t="shared" ca="1" si="644"/>
        <v>-</v>
      </c>
      <c r="AQ1655" s="17" t="str">
        <f t="shared" ca="1" si="645"/>
        <v>-</v>
      </c>
      <c r="AR1655" s="66" t="str">
        <f t="shared" ca="1" si="646"/>
        <v>-</v>
      </c>
    </row>
    <row r="1656" spans="1:44" s="1" customFormat="1" ht="12" x14ac:dyDescent="0.35">
      <c r="A1656" s="84"/>
      <c r="B1656" s="40" t="str">
        <f t="shared" si="626"/>
        <v/>
      </c>
      <c r="C1656" s="41" t="str">
        <f t="shared" si="627"/>
        <v/>
      </c>
      <c r="D1656" s="28">
        <f>'I Disease Parameters'!$E$6/(1000*365)</f>
        <v>2.4383561643835616E-5</v>
      </c>
      <c r="E1656" s="28">
        <f>'I Disease Parameters'!$E$7/(1000*365)</f>
        <v>1.3698630136986302E-5</v>
      </c>
      <c r="F1656" s="27">
        <f>(1-'I Disease Parameters'!$E$8)/'I Disease Parameters'!$E$10</f>
        <v>0.16200000000000001</v>
      </c>
      <c r="G1656" s="27">
        <f>'I Disease Parameters'!$E$8/'I Disease Parameters'!$E$11</f>
        <v>3.7999999999999999E-2</v>
      </c>
      <c r="H1656" s="27">
        <f>1/'I Disease Parameters'!$E$12</f>
        <v>0.05</v>
      </c>
      <c r="I1656" s="27">
        <f>'I Disease Parameters'!$E$9/'I Disease Parameters'!$E$14</f>
        <v>0</v>
      </c>
      <c r="J1656" s="82">
        <f t="shared" si="647"/>
        <v>2.9622548171950012</v>
      </c>
      <c r="K1656" s="60">
        <f t="shared" si="648"/>
        <v>0.96147505943347544</v>
      </c>
      <c r="L1656" s="30">
        <f t="shared" si="649"/>
        <v>0.98499999999999999</v>
      </c>
      <c r="M1656" s="27">
        <f>J1656/'I Disease Parameters'!$E$12</f>
        <v>0.14811274085975007</v>
      </c>
      <c r="N1656" s="27">
        <f>K1656/'I Disease Parameters'!$E$13</f>
        <v>4.8073752971673774E-2</v>
      </c>
      <c r="O1656" s="27">
        <f>L1656/'I Disease Parameters'!$E$13</f>
        <v>4.9250000000000002E-2</v>
      </c>
      <c r="P1656" s="27">
        <f>(1-L1656)/'I Disease Parameters'!$E$13</f>
        <v>7.5000000000000067E-4</v>
      </c>
      <c r="Q1656" s="19" t="str">
        <f t="shared" si="628"/>
        <v/>
      </c>
      <c r="R1656" s="17" t="str">
        <f t="shared" si="629"/>
        <v/>
      </c>
      <c r="S1656" s="17" t="str">
        <f t="shared" si="630"/>
        <v/>
      </c>
      <c r="T1656" s="17" t="str">
        <f t="shared" si="631"/>
        <v/>
      </c>
      <c r="U1656" s="17" t="str">
        <f t="shared" si="632"/>
        <v/>
      </c>
      <c r="V1656" s="17" t="str">
        <f t="shared" si="633"/>
        <v/>
      </c>
      <c r="W1656" s="17" t="str">
        <f t="shared" si="634"/>
        <v/>
      </c>
      <c r="X1656" s="18" t="str">
        <f t="shared" si="625"/>
        <v/>
      </c>
      <c r="Y1656" s="17" t="str">
        <f t="shared" si="635"/>
        <v/>
      </c>
      <c r="Z1656" s="17" t="str">
        <f t="shared" si="636"/>
        <v/>
      </c>
      <c r="AA1656" s="17" t="str">
        <f t="shared" si="637"/>
        <v/>
      </c>
      <c r="AB1656" s="17" t="str">
        <f t="shared" si="638"/>
        <v/>
      </c>
      <c r="AC1656" s="17" t="str">
        <f t="shared" si="639"/>
        <v/>
      </c>
      <c r="AD1656" s="18" t="str">
        <f t="shared" si="640"/>
        <v/>
      </c>
      <c r="AE1656" s="19" t="str">
        <f>IF($B1656&gt;$C$1,"",p_2*$Q1655*($S1655/$W1655)+p_3*$Q1655*($T1655/$W1655))</f>
        <v/>
      </c>
      <c r="AF1656" s="17" t="str">
        <f>IF($B1656&gt;$C$1,"",p_4*$R1655)</f>
        <v/>
      </c>
      <c r="AG1656" s="17" t="str">
        <f>IF($B1656&gt;$C$1,"",p_5*$R1655)</f>
        <v/>
      </c>
      <c r="AH1656" s="18" t="str">
        <f t="shared" si="641"/>
        <v/>
      </c>
      <c r="AI1656" s="72"/>
      <c r="AJ1656" s="73"/>
      <c r="AK1656" s="73"/>
      <c r="AL1656" s="72"/>
      <c r="AM1656" s="73"/>
      <c r="AN1656" s="73">
        <f t="shared" si="642"/>
        <v>518</v>
      </c>
      <c r="AO1656" s="19" t="str">
        <f t="shared" ca="1" si="643"/>
        <v>-</v>
      </c>
      <c r="AP1656" s="17" t="str">
        <f t="shared" ca="1" si="644"/>
        <v>-</v>
      </c>
      <c r="AQ1656" s="17" t="str">
        <f t="shared" ca="1" si="645"/>
        <v>-</v>
      </c>
      <c r="AR1656" s="66" t="str">
        <f t="shared" ca="1" si="646"/>
        <v>-</v>
      </c>
    </row>
    <row r="1657" spans="1:44" s="1" customFormat="1" ht="12" x14ac:dyDescent="0.35">
      <c r="A1657" s="84"/>
      <c r="B1657" s="40" t="str">
        <f t="shared" si="626"/>
        <v/>
      </c>
      <c r="C1657" s="41" t="str">
        <f t="shared" si="627"/>
        <v/>
      </c>
      <c r="D1657" s="28">
        <f>'I Disease Parameters'!$E$6/(1000*365)</f>
        <v>2.4383561643835616E-5</v>
      </c>
      <c r="E1657" s="28">
        <f>'I Disease Parameters'!$E$7/(1000*365)</f>
        <v>1.3698630136986302E-5</v>
      </c>
      <c r="F1657" s="27">
        <f>(1-'I Disease Parameters'!$E$8)/'I Disease Parameters'!$E$10</f>
        <v>0.16200000000000001</v>
      </c>
      <c r="G1657" s="27">
        <f>'I Disease Parameters'!$E$8/'I Disease Parameters'!$E$11</f>
        <v>3.7999999999999999E-2</v>
      </c>
      <c r="H1657" s="27">
        <f>1/'I Disease Parameters'!$E$12</f>
        <v>0.05</v>
      </c>
      <c r="I1657" s="27">
        <f>'I Disease Parameters'!$E$9/'I Disease Parameters'!$E$14</f>
        <v>0</v>
      </c>
      <c r="J1657" s="82">
        <f t="shared" si="647"/>
        <v>2.9622548171950012</v>
      </c>
      <c r="K1657" s="60">
        <f t="shared" si="648"/>
        <v>0.96147505943347544</v>
      </c>
      <c r="L1657" s="30">
        <f t="shared" si="649"/>
        <v>0.98499999999999999</v>
      </c>
      <c r="M1657" s="27">
        <f>J1657/'I Disease Parameters'!$E$12</f>
        <v>0.14811274085975007</v>
      </c>
      <c r="N1657" s="27">
        <f>K1657/'I Disease Parameters'!$E$13</f>
        <v>4.8073752971673774E-2</v>
      </c>
      <c r="O1657" s="27">
        <f>L1657/'I Disease Parameters'!$E$13</f>
        <v>4.9250000000000002E-2</v>
      </c>
      <c r="P1657" s="27">
        <f>(1-L1657)/'I Disease Parameters'!$E$13</f>
        <v>7.5000000000000067E-4</v>
      </c>
      <c r="Q1657" s="19" t="str">
        <f t="shared" si="628"/>
        <v/>
      </c>
      <c r="R1657" s="17" t="str">
        <f t="shared" si="629"/>
        <v/>
      </c>
      <c r="S1657" s="17" t="str">
        <f t="shared" si="630"/>
        <v/>
      </c>
      <c r="T1657" s="17" t="str">
        <f t="shared" si="631"/>
        <v/>
      </c>
      <c r="U1657" s="17" t="str">
        <f t="shared" si="632"/>
        <v/>
      </c>
      <c r="V1657" s="17" t="str">
        <f t="shared" si="633"/>
        <v/>
      </c>
      <c r="W1657" s="17" t="str">
        <f t="shared" si="634"/>
        <v/>
      </c>
      <c r="X1657" s="18" t="str">
        <f t="shared" si="625"/>
        <v/>
      </c>
      <c r="Y1657" s="17" t="str">
        <f t="shared" si="635"/>
        <v/>
      </c>
      <c r="Z1657" s="17" t="str">
        <f t="shared" si="636"/>
        <v/>
      </c>
      <c r="AA1657" s="17" t="str">
        <f t="shared" si="637"/>
        <v/>
      </c>
      <c r="AB1657" s="17" t="str">
        <f t="shared" si="638"/>
        <v/>
      </c>
      <c r="AC1657" s="17" t="str">
        <f t="shared" si="639"/>
        <v/>
      </c>
      <c r="AD1657" s="18" t="str">
        <f t="shared" si="640"/>
        <v/>
      </c>
      <c r="AE1657" s="19" t="str">
        <f>IF($B1657&gt;$C$1,"",p_2*$Q1656*($S1656/$W1656)+p_3*$Q1656*($T1656/$W1656))</f>
        <v/>
      </c>
      <c r="AF1657" s="17" t="str">
        <f>IF($B1657&gt;$C$1,"",p_4*$R1656)</f>
        <v/>
      </c>
      <c r="AG1657" s="17" t="str">
        <f>IF($B1657&gt;$C$1,"",p_5*$R1656)</f>
        <v/>
      </c>
      <c r="AH1657" s="18" t="str">
        <f t="shared" si="641"/>
        <v/>
      </c>
      <c r="AI1657" s="72"/>
      <c r="AJ1657" s="73"/>
      <c r="AK1657" s="73"/>
      <c r="AL1657" s="72"/>
      <c r="AM1657" s="73"/>
      <c r="AN1657" s="73">
        <f t="shared" si="642"/>
        <v>518</v>
      </c>
      <c r="AO1657" s="19" t="str">
        <f t="shared" ca="1" si="643"/>
        <v>-</v>
      </c>
      <c r="AP1657" s="17" t="str">
        <f t="shared" ca="1" si="644"/>
        <v>-</v>
      </c>
      <c r="AQ1657" s="17" t="str">
        <f t="shared" ca="1" si="645"/>
        <v>-</v>
      </c>
      <c r="AR1657" s="66" t="str">
        <f t="shared" ca="1" si="646"/>
        <v>-</v>
      </c>
    </row>
    <row r="1658" spans="1:44" s="1" customFormat="1" ht="12" x14ac:dyDescent="0.35">
      <c r="A1658" s="84"/>
      <c r="B1658" s="40" t="str">
        <f t="shared" si="626"/>
        <v/>
      </c>
      <c r="C1658" s="41" t="str">
        <f t="shared" si="627"/>
        <v/>
      </c>
      <c r="D1658" s="28">
        <f>'I Disease Parameters'!$E$6/(1000*365)</f>
        <v>2.4383561643835616E-5</v>
      </c>
      <c r="E1658" s="28">
        <f>'I Disease Parameters'!$E$7/(1000*365)</f>
        <v>1.3698630136986302E-5</v>
      </c>
      <c r="F1658" s="27">
        <f>(1-'I Disease Parameters'!$E$8)/'I Disease Parameters'!$E$10</f>
        <v>0.16200000000000001</v>
      </c>
      <c r="G1658" s="27">
        <f>'I Disease Parameters'!$E$8/'I Disease Parameters'!$E$11</f>
        <v>3.7999999999999999E-2</v>
      </c>
      <c r="H1658" s="27">
        <f>1/'I Disease Parameters'!$E$12</f>
        <v>0.05</v>
      </c>
      <c r="I1658" s="27">
        <f>'I Disease Parameters'!$E$9/'I Disease Parameters'!$E$14</f>
        <v>0</v>
      </c>
      <c r="J1658" s="82">
        <f t="shared" si="647"/>
        <v>2.9622548171950012</v>
      </c>
      <c r="K1658" s="60">
        <f t="shared" si="648"/>
        <v>0.96147505943347544</v>
      </c>
      <c r="L1658" s="30">
        <f t="shared" si="649"/>
        <v>0.98499999999999999</v>
      </c>
      <c r="M1658" s="27">
        <f>J1658/'I Disease Parameters'!$E$12</f>
        <v>0.14811274085975007</v>
      </c>
      <c r="N1658" s="27">
        <f>K1658/'I Disease Parameters'!$E$13</f>
        <v>4.8073752971673774E-2</v>
      </c>
      <c r="O1658" s="27">
        <f>L1658/'I Disease Parameters'!$E$13</f>
        <v>4.9250000000000002E-2</v>
      </c>
      <c r="P1658" s="27">
        <f>(1-L1658)/'I Disease Parameters'!$E$13</f>
        <v>7.5000000000000067E-4</v>
      </c>
      <c r="Q1658" s="19" t="str">
        <f t="shared" si="628"/>
        <v/>
      </c>
      <c r="R1658" s="17" t="str">
        <f t="shared" si="629"/>
        <v/>
      </c>
      <c r="S1658" s="17" t="str">
        <f t="shared" si="630"/>
        <v/>
      </c>
      <c r="T1658" s="17" t="str">
        <f t="shared" si="631"/>
        <v/>
      </c>
      <c r="U1658" s="17" t="str">
        <f t="shared" si="632"/>
        <v/>
      </c>
      <c r="V1658" s="17" t="str">
        <f t="shared" si="633"/>
        <v/>
      </c>
      <c r="W1658" s="17" t="str">
        <f t="shared" si="634"/>
        <v/>
      </c>
      <c r="X1658" s="18" t="str">
        <f t="shared" si="625"/>
        <v/>
      </c>
      <c r="Y1658" s="17" t="str">
        <f t="shared" si="635"/>
        <v/>
      </c>
      <c r="Z1658" s="17" t="str">
        <f t="shared" si="636"/>
        <v/>
      </c>
      <c r="AA1658" s="17" t="str">
        <f t="shared" si="637"/>
        <v/>
      </c>
      <c r="AB1658" s="17" t="str">
        <f t="shared" si="638"/>
        <v/>
      </c>
      <c r="AC1658" s="17" t="str">
        <f t="shared" si="639"/>
        <v/>
      </c>
      <c r="AD1658" s="18" t="str">
        <f t="shared" si="640"/>
        <v/>
      </c>
      <c r="AE1658" s="19" t="str">
        <f>IF($B1658&gt;$C$1,"",p_2*$Q1657*($S1657/$W1657)+p_3*$Q1657*($T1657/$W1657))</f>
        <v/>
      </c>
      <c r="AF1658" s="17" t="str">
        <f>IF($B1658&gt;$C$1,"",p_4*$R1657)</f>
        <v/>
      </c>
      <c r="AG1658" s="17" t="str">
        <f>IF($B1658&gt;$C$1,"",p_5*$R1657)</f>
        <v/>
      </c>
      <c r="AH1658" s="18" t="str">
        <f t="shared" si="641"/>
        <v/>
      </c>
      <c r="AI1658" s="72"/>
      <c r="AJ1658" s="73"/>
      <c r="AK1658" s="73"/>
      <c r="AL1658" s="72"/>
      <c r="AM1658" s="73"/>
      <c r="AN1658" s="73">
        <f t="shared" si="642"/>
        <v>518</v>
      </c>
      <c r="AO1658" s="19" t="str">
        <f t="shared" ca="1" si="643"/>
        <v>-</v>
      </c>
      <c r="AP1658" s="17" t="str">
        <f t="shared" ca="1" si="644"/>
        <v>-</v>
      </c>
      <c r="AQ1658" s="17" t="str">
        <f t="shared" ca="1" si="645"/>
        <v>-</v>
      </c>
      <c r="AR1658" s="66" t="str">
        <f t="shared" ca="1" si="646"/>
        <v>-</v>
      </c>
    </row>
    <row r="1659" spans="1:44" s="1" customFormat="1" ht="12" x14ac:dyDescent="0.35">
      <c r="A1659" s="84"/>
      <c r="B1659" s="40" t="str">
        <f t="shared" si="626"/>
        <v/>
      </c>
      <c r="C1659" s="41" t="str">
        <f t="shared" si="627"/>
        <v/>
      </c>
      <c r="D1659" s="28">
        <f>'I Disease Parameters'!$E$6/(1000*365)</f>
        <v>2.4383561643835616E-5</v>
      </c>
      <c r="E1659" s="28">
        <f>'I Disease Parameters'!$E$7/(1000*365)</f>
        <v>1.3698630136986302E-5</v>
      </c>
      <c r="F1659" s="27">
        <f>(1-'I Disease Parameters'!$E$8)/'I Disease Parameters'!$E$10</f>
        <v>0.16200000000000001</v>
      </c>
      <c r="G1659" s="27">
        <f>'I Disease Parameters'!$E$8/'I Disease Parameters'!$E$11</f>
        <v>3.7999999999999999E-2</v>
      </c>
      <c r="H1659" s="27">
        <f>1/'I Disease Parameters'!$E$12</f>
        <v>0.05</v>
      </c>
      <c r="I1659" s="27">
        <f>'I Disease Parameters'!$E$9/'I Disease Parameters'!$E$14</f>
        <v>0</v>
      </c>
      <c r="J1659" s="82">
        <f t="shared" si="647"/>
        <v>2.9622548171950012</v>
      </c>
      <c r="K1659" s="60">
        <f t="shared" si="648"/>
        <v>0.96147505943347544</v>
      </c>
      <c r="L1659" s="30">
        <f t="shared" si="649"/>
        <v>0.98499999999999999</v>
      </c>
      <c r="M1659" s="27">
        <f>J1659/'I Disease Parameters'!$E$12</f>
        <v>0.14811274085975007</v>
      </c>
      <c r="N1659" s="27">
        <f>K1659/'I Disease Parameters'!$E$13</f>
        <v>4.8073752971673774E-2</v>
      </c>
      <c r="O1659" s="27">
        <f>L1659/'I Disease Parameters'!$E$13</f>
        <v>4.9250000000000002E-2</v>
      </c>
      <c r="P1659" s="27">
        <f>(1-L1659)/'I Disease Parameters'!$E$13</f>
        <v>7.5000000000000067E-4</v>
      </c>
      <c r="Q1659" s="19" t="str">
        <f t="shared" si="628"/>
        <v/>
      </c>
      <c r="R1659" s="17" t="str">
        <f t="shared" si="629"/>
        <v/>
      </c>
      <c r="S1659" s="17" t="str">
        <f t="shared" si="630"/>
        <v/>
      </c>
      <c r="T1659" s="17" t="str">
        <f t="shared" si="631"/>
        <v/>
      </c>
      <c r="U1659" s="17" t="str">
        <f t="shared" si="632"/>
        <v/>
      </c>
      <c r="V1659" s="17" t="str">
        <f t="shared" si="633"/>
        <v/>
      </c>
      <c r="W1659" s="17" t="str">
        <f t="shared" si="634"/>
        <v/>
      </c>
      <c r="X1659" s="18" t="str">
        <f t="shared" si="625"/>
        <v/>
      </c>
      <c r="Y1659" s="17" t="str">
        <f t="shared" si="635"/>
        <v/>
      </c>
      <c r="Z1659" s="17" t="str">
        <f t="shared" si="636"/>
        <v/>
      </c>
      <c r="AA1659" s="17" t="str">
        <f t="shared" si="637"/>
        <v/>
      </c>
      <c r="AB1659" s="17" t="str">
        <f t="shared" si="638"/>
        <v/>
      </c>
      <c r="AC1659" s="17" t="str">
        <f t="shared" si="639"/>
        <v/>
      </c>
      <c r="AD1659" s="18" t="str">
        <f t="shared" si="640"/>
        <v/>
      </c>
      <c r="AE1659" s="19" t="str">
        <f>IF($B1659&gt;$C$1,"",p_2*$Q1658*($S1658/$W1658)+p_3*$Q1658*($T1658/$W1658))</f>
        <v/>
      </c>
      <c r="AF1659" s="17" t="str">
        <f>IF($B1659&gt;$C$1,"",p_4*$R1658)</f>
        <v/>
      </c>
      <c r="AG1659" s="17" t="str">
        <f>IF($B1659&gt;$C$1,"",p_5*$R1658)</f>
        <v/>
      </c>
      <c r="AH1659" s="18" t="str">
        <f t="shared" si="641"/>
        <v/>
      </c>
      <c r="AI1659" s="72"/>
      <c r="AJ1659" s="73"/>
      <c r="AK1659" s="73"/>
      <c r="AL1659" s="72"/>
      <c r="AM1659" s="73"/>
      <c r="AN1659" s="73">
        <f t="shared" si="642"/>
        <v>518</v>
      </c>
      <c r="AO1659" s="19" t="str">
        <f t="shared" ca="1" si="643"/>
        <v>-</v>
      </c>
      <c r="AP1659" s="17" t="str">
        <f t="shared" ca="1" si="644"/>
        <v>-</v>
      </c>
      <c r="AQ1659" s="17" t="str">
        <f t="shared" ca="1" si="645"/>
        <v>-</v>
      </c>
      <c r="AR1659" s="66" t="str">
        <f t="shared" ca="1" si="646"/>
        <v>-</v>
      </c>
    </row>
    <row r="1660" spans="1:44" s="1" customFormat="1" ht="12" x14ac:dyDescent="0.35">
      <c r="A1660" s="84"/>
      <c r="B1660" s="40" t="str">
        <f t="shared" si="626"/>
        <v/>
      </c>
      <c r="C1660" s="41" t="str">
        <f t="shared" si="627"/>
        <v/>
      </c>
      <c r="D1660" s="28">
        <f>'I Disease Parameters'!$E$6/(1000*365)</f>
        <v>2.4383561643835616E-5</v>
      </c>
      <c r="E1660" s="28">
        <f>'I Disease Parameters'!$E$7/(1000*365)</f>
        <v>1.3698630136986302E-5</v>
      </c>
      <c r="F1660" s="27">
        <f>(1-'I Disease Parameters'!$E$8)/'I Disease Parameters'!$E$10</f>
        <v>0.16200000000000001</v>
      </c>
      <c r="G1660" s="27">
        <f>'I Disease Parameters'!$E$8/'I Disease Parameters'!$E$11</f>
        <v>3.7999999999999999E-2</v>
      </c>
      <c r="H1660" s="27">
        <f>1/'I Disease Parameters'!$E$12</f>
        <v>0.05</v>
      </c>
      <c r="I1660" s="27">
        <f>'I Disease Parameters'!$E$9/'I Disease Parameters'!$E$14</f>
        <v>0</v>
      </c>
      <c r="J1660" s="82">
        <f t="shared" si="647"/>
        <v>2.9622548171950012</v>
      </c>
      <c r="K1660" s="60">
        <f t="shared" si="648"/>
        <v>0.96147505943347544</v>
      </c>
      <c r="L1660" s="30">
        <f t="shared" si="649"/>
        <v>0.98499999999999999</v>
      </c>
      <c r="M1660" s="27">
        <f>J1660/'I Disease Parameters'!$E$12</f>
        <v>0.14811274085975007</v>
      </c>
      <c r="N1660" s="27">
        <f>K1660/'I Disease Parameters'!$E$13</f>
        <v>4.8073752971673774E-2</v>
      </c>
      <c r="O1660" s="27">
        <f>L1660/'I Disease Parameters'!$E$13</f>
        <v>4.9250000000000002E-2</v>
      </c>
      <c r="P1660" s="27">
        <f>(1-L1660)/'I Disease Parameters'!$E$13</f>
        <v>7.5000000000000067E-4</v>
      </c>
      <c r="Q1660" s="19" t="str">
        <f t="shared" si="628"/>
        <v/>
      </c>
      <c r="R1660" s="17" t="str">
        <f t="shared" si="629"/>
        <v/>
      </c>
      <c r="S1660" s="17" t="str">
        <f t="shared" si="630"/>
        <v/>
      </c>
      <c r="T1660" s="17" t="str">
        <f t="shared" si="631"/>
        <v/>
      </c>
      <c r="U1660" s="17" t="str">
        <f t="shared" si="632"/>
        <v/>
      </c>
      <c r="V1660" s="17" t="str">
        <f t="shared" si="633"/>
        <v/>
      </c>
      <c r="W1660" s="17" t="str">
        <f t="shared" si="634"/>
        <v/>
      </c>
      <c r="X1660" s="18" t="str">
        <f t="shared" si="625"/>
        <v/>
      </c>
      <c r="Y1660" s="17" t="str">
        <f t="shared" si="635"/>
        <v/>
      </c>
      <c r="Z1660" s="17" t="str">
        <f t="shared" si="636"/>
        <v/>
      </c>
      <c r="AA1660" s="17" t="str">
        <f t="shared" si="637"/>
        <v/>
      </c>
      <c r="AB1660" s="17" t="str">
        <f t="shared" si="638"/>
        <v/>
      </c>
      <c r="AC1660" s="17" t="str">
        <f t="shared" si="639"/>
        <v/>
      </c>
      <c r="AD1660" s="18" t="str">
        <f t="shared" si="640"/>
        <v/>
      </c>
      <c r="AE1660" s="19" t="str">
        <f>IF($B1660&gt;$C$1,"",p_2*$Q1659*($S1659/$W1659)+p_3*$Q1659*($T1659/$W1659))</f>
        <v/>
      </c>
      <c r="AF1660" s="17" t="str">
        <f>IF($B1660&gt;$C$1,"",p_4*$R1659)</f>
        <v/>
      </c>
      <c r="AG1660" s="17" t="str">
        <f>IF($B1660&gt;$C$1,"",p_5*$R1659)</f>
        <v/>
      </c>
      <c r="AH1660" s="18" t="str">
        <f t="shared" si="641"/>
        <v/>
      </c>
      <c r="AI1660" s="72"/>
      <c r="AJ1660" s="73"/>
      <c r="AK1660" s="73"/>
      <c r="AL1660" s="72"/>
      <c r="AM1660" s="73"/>
      <c r="AN1660" s="73">
        <f t="shared" si="642"/>
        <v>518</v>
      </c>
      <c r="AO1660" s="19" t="str">
        <f t="shared" ca="1" si="643"/>
        <v>-</v>
      </c>
      <c r="AP1660" s="17" t="str">
        <f t="shared" ca="1" si="644"/>
        <v>-</v>
      </c>
      <c r="AQ1660" s="17" t="str">
        <f t="shared" ca="1" si="645"/>
        <v>-</v>
      </c>
      <c r="AR1660" s="66" t="str">
        <f t="shared" ca="1" si="646"/>
        <v>-</v>
      </c>
    </row>
    <row r="1661" spans="1:44" s="1" customFormat="1" ht="12" x14ac:dyDescent="0.35">
      <c r="A1661" s="84"/>
      <c r="B1661" s="40" t="str">
        <f t="shared" si="626"/>
        <v/>
      </c>
      <c r="C1661" s="41" t="str">
        <f t="shared" si="627"/>
        <v/>
      </c>
      <c r="D1661" s="28">
        <f>'I Disease Parameters'!$E$6/(1000*365)</f>
        <v>2.4383561643835616E-5</v>
      </c>
      <c r="E1661" s="28">
        <f>'I Disease Parameters'!$E$7/(1000*365)</f>
        <v>1.3698630136986302E-5</v>
      </c>
      <c r="F1661" s="27">
        <f>(1-'I Disease Parameters'!$E$8)/'I Disease Parameters'!$E$10</f>
        <v>0.16200000000000001</v>
      </c>
      <c r="G1661" s="27">
        <f>'I Disease Parameters'!$E$8/'I Disease Parameters'!$E$11</f>
        <v>3.7999999999999999E-2</v>
      </c>
      <c r="H1661" s="27">
        <f>1/'I Disease Parameters'!$E$12</f>
        <v>0.05</v>
      </c>
      <c r="I1661" s="27">
        <f>'I Disease Parameters'!$E$9/'I Disease Parameters'!$E$14</f>
        <v>0</v>
      </c>
      <c r="J1661" s="82">
        <f t="shared" si="647"/>
        <v>2.9622548171950012</v>
      </c>
      <c r="K1661" s="60">
        <f t="shared" si="648"/>
        <v>0.96147505943347544</v>
      </c>
      <c r="L1661" s="30">
        <f t="shared" si="649"/>
        <v>0.98499999999999999</v>
      </c>
      <c r="M1661" s="27">
        <f>J1661/'I Disease Parameters'!$E$12</f>
        <v>0.14811274085975007</v>
      </c>
      <c r="N1661" s="27">
        <f>K1661/'I Disease Parameters'!$E$13</f>
        <v>4.8073752971673774E-2</v>
      </c>
      <c r="O1661" s="27">
        <f>L1661/'I Disease Parameters'!$E$13</f>
        <v>4.9250000000000002E-2</v>
      </c>
      <c r="P1661" s="27">
        <f>(1-L1661)/'I Disease Parameters'!$E$13</f>
        <v>7.5000000000000067E-4</v>
      </c>
      <c r="Q1661" s="19" t="str">
        <f t="shared" si="628"/>
        <v/>
      </c>
      <c r="R1661" s="17" t="str">
        <f t="shared" si="629"/>
        <v/>
      </c>
      <c r="S1661" s="17" t="str">
        <f t="shared" si="630"/>
        <v/>
      </c>
      <c r="T1661" s="17" t="str">
        <f t="shared" si="631"/>
        <v/>
      </c>
      <c r="U1661" s="17" t="str">
        <f t="shared" si="632"/>
        <v/>
      </c>
      <c r="V1661" s="17" t="str">
        <f t="shared" si="633"/>
        <v/>
      </c>
      <c r="W1661" s="17" t="str">
        <f t="shared" si="634"/>
        <v/>
      </c>
      <c r="X1661" s="18" t="str">
        <f t="shared" si="625"/>
        <v/>
      </c>
      <c r="Y1661" s="17" t="str">
        <f t="shared" si="635"/>
        <v/>
      </c>
      <c r="Z1661" s="17" t="str">
        <f t="shared" si="636"/>
        <v/>
      </c>
      <c r="AA1661" s="17" t="str">
        <f t="shared" si="637"/>
        <v/>
      </c>
      <c r="AB1661" s="17" t="str">
        <f t="shared" si="638"/>
        <v/>
      </c>
      <c r="AC1661" s="17" t="str">
        <f t="shared" si="639"/>
        <v/>
      </c>
      <c r="AD1661" s="18" t="str">
        <f t="shared" si="640"/>
        <v/>
      </c>
      <c r="AE1661" s="19" t="str">
        <f>IF($B1661&gt;$C$1,"",p_2*$Q1660*($S1660/$W1660)+p_3*$Q1660*($T1660/$W1660))</f>
        <v/>
      </c>
      <c r="AF1661" s="17" t="str">
        <f>IF($B1661&gt;$C$1,"",p_4*$R1660)</f>
        <v/>
      </c>
      <c r="AG1661" s="17" t="str">
        <f>IF($B1661&gt;$C$1,"",p_5*$R1660)</f>
        <v/>
      </c>
      <c r="AH1661" s="18" t="str">
        <f t="shared" si="641"/>
        <v/>
      </c>
      <c r="AI1661" s="72"/>
      <c r="AJ1661" s="73"/>
      <c r="AK1661" s="73"/>
      <c r="AL1661" s="72"/>
      <c r="AM1661" s="73"/>
      <c r="AN1661" s="73">
        <f t="shared" si="642"/>
        <v>518</v>
      </c>
      <c r="AO1661" s="19" t="str">
        <f t="shared" ca="1" si="643"/>
        <v>-</v>
      </c>
      <c r="AP1661" s="17" t="str">
        <f t="shared" ca="1" si="644"/>
        <v>-</v>
      </c>
      <c r="AQ1661" s="17" t="str">
        <f t="shared" ca="1" si="645"/>
        <v>-</v>
      </c>
      <c r="AR1661" s="66" t="str">
        <f t="shared" ca="1" si="646"/>
        <v>-</v>
      </c>
    </row>
    <row r="1662" spans="1:44" s="1" customFormat="1" ht="12" x14ac:dyDescent="0.35">
      <c r="A1662" s="84"/>
      <c r="B1662" s="40" t="str">
        <f t="shared" si="626"/>
        <v/>
      </c>
      <c r="C1662" s="41" t="str">
        <f t="shared" si="627"/>
        <v/>
      </c>
      <c r="D1662" s="28">
        <f>'I Disease Parameters'!$E$6/(1000*365)</f>
        <v>2.4383561643835616E-5</v>
      </c>
      <c r="E1662" s="28">
        <f>'I Disease Parameters'!$E$7/(1000*365)</f>
        <v>1.3698630136986302E-5</v>
      </c>
      <c r="F1662" s="27">
        <f>(1-'I Disease Parameters'!$E$8)/'I Disease Parameters'!$E$10</f>
        <v>0.16200000000000001</v>
      </c>
      <c r="G1662" s="27">
        <f>'I Disease Parameters'!$E$8/'I Disease Parameters'!$E$11</f>
        <v>3.7999999999999999E-2</v>
      </c>
      <c r="H1662" s="27">
        <f>1/'I Disease Parameters'!$E$12</f>
        <v>0.05</v>
      </c>
      <c r="I1662" s="27">
        <f>'I Disease Parameters'!$E$9/'I Disease Parameters'!$E$14</f>
        <v>0</v>
      </c>
      <c r="J1662" s="82">
        <f t="shared" si="647"/>
        <v>2.9622548171950012</v>
      </c>
      <c r="K1662" s="60">
        <f t="shared" si="648"/>
        <v>0.96147505943347544</v>
      </c>
      <c r="L1662" s="30">
        <f t="shared" si="649"/>
        <v>0.98499999999999999</v>
      </c>
      <c r="M1662" s="27">
        <f>J1662/'I Disease Parameters'!$E$12</f>
        <v>0.14811274085975007</v>
      </c>
      <c r="N1662" s="27">
        <f>K1662/'I Disease Parameters'!$E$13</f>
        <v>4.8073752971673774E-2</v>
      </c>
      <c r="O1662" s="27">
        <f>L1662/'I Disease Parameters'!$E$13</f>
        <v>4.9250000000000002E-2</v>
      </c>
      <c r="P1662" s="27">
        <f>(1-L1662)/'I Disease Parameters'!$E$13</f>
        <v>7.5000000000000067E-4</v>
      </c>
      <c r="Q1662" s="19" t="str">
        <f t="shared" si="628"/>
        <v/>
      </c>
      <c r="R1662" s="17" t="str">
        <f t="shared" si="629"/>
        <v/>
      </c>
      <c r="S1662" s="17" t="str">
        <f t="shared" si="630"/>
        <v/>
      </c>
      <c r="T1662" s="17" t="str">
        <f t="shared" si="631"/>
        <v/>
      </c>
      <c r="U1662" s="17" t="str">
        <f t="shared" si="632"/>
        <v/>
      </c>
      <c r="V1662" s="17" t="str">
        <f t="shared" si="633"/>
        <v/>
      </c>
      <c r="W1662" s="17" t="str">
        <f t="shared" si="634"/>
        <v/>
      </c>
      <c r="X1662" s="18" t="str">
        <f t="shared" si="625"/>
        <v/>
      </c>
      <c r="Y1662" s="17" t="str">
        <f t="shared" si="635"/>
        <v/>
      </c>
      <c r="Z1662" s="17" t="str">
        <f t="shared" si="636"/>
        <v/>
      </c>
      <c r="AA1662" s="17" t="str">
        <f t="shared" si="637"/>
        <v/>
      </c>
      <c r="AB1662" s="17" t="str">
        <f t="shared" si="638"/>
        <v/>
      </c>
      <c r="AC1662" s="17" t="str">
        <f t="shared" si="639"/>
        <v/>
      </c>
      <c r="AD1662" s="18" t="str">
        <f t="shared" si="640"/>
        <v/>
      </c>
      <c r="AE1662" s="19" t="str">
        <f>IF($B1662&gt;$C$1,"",p_2*$Q1661*($S1661/$W1661)+p_3*$Q1661*($T1661/$W1661))</f>
        <v/>
      </c>
      <c r="AF1662" s="17" t="str">
        <f>IF($B1662&gt;$C$1,"",p_4*$R1661)</f>
        <v/>
      </c>
      <c r="AG1662" s="17" t="str">
        <f>IF($B1662&gt;$C$1,"",p_5*$R1661)</f>
        <v/>
      </c>
      <c r="AH1662" s="18" t="str">
        <f t="shared" si="641"/>
        <v/>
      </c>
      <c r="AI1662" s="72"/>
      <c r="AJ1662" s="73"/>
      <c r="AK1662" s="73"/>
      <c r="AL1662" s="72"/>
      <c r="AM1662" s="73"/>
      <c r="AN1662" s="73">
        <f t="shared" si="642"/>
        <v>518</v>
      </c>
      <c r="AO1662" s="19" t="str">
        <f t="shared" ca="1" si="643"/>
        <v>-</v>
      </c>
      <c r="AP1662" s="17" t="str">
        <f t="shared" ca="1" si="644"/>
        <v>-</v>
      </c>
      <c r="AQ1662" s="17" t="str">
        <f t="shared" ca="1" si="645"/>
        <v>-</v>
      </c>
      <c r="AR1662" s="66" t="str">
        <f t="shared" ca="1" si="646"/>
        <v>-</v>
      </c>
    </row>
    <row r="1663" spans="1:44" s="1" customFormat="1" ht="12" x14ac:dyDescent="0.35">
      <c r="A1663" s="84"/>
      <c r="B1663" s="40" t="str">
        <f t="shared" si="626"/>
        <v/>
      </c>
      <c r="C1663" s="41" t="str">
        <f t="shared" si="627"/>
        <v/>
      </c>
      <c r="D1663" s="28">
        <f>'I Disease Parameters'!$E$6/(1000*365)</f>
        <v>2.4383561643835616E-5</v>
      </c>
      <c r="E1663" s="28">
        <f>'I Disease Parameters'!$E$7/(1000*365)</f>
        <v>1.3698630136986302E-5</v>
      </c>
      <c r="F1663" s="27">
        <f>(1-'I Disease Parameters'!$E$8)/'I Disease Parameters'!$E$10</f>
        <v>0.16200000000000001</v>
      </c>
      <c r="G1663" s="27">
        <f>'I Disease Parameters'!$E$8/'I Disease Parameters'!$E$11</f>
        <v>3.7999999999999999E-2</v>
      </c>
      <c r="H1663" s="27">
        <f>1/'I Disease Parameters'!$E$12</f>
        <v>0.05</v>
      </c>
      <c r="I1663" s="27">
        <f>'I Disease Parameters'!$E$9/'I Disease Parameters'!$E$14</f>
        <v>0</v>
      </c>
      <c r="J1663" s="82">
        <f t="shared" si="647"/>
        <v>2.9622548171950012</v>
      </c>
      <c r="K1663" s="60">
        <f t="shared" si="648"/>
        <v>0.96147505943347544</v>
      </c>
      <c r="L1663" s="30">
        <f t="shared" si="649"/>
        <v>0.98499999999999999</v>
      </c>
      <c r="M1663" s="27">
        <f>J1663/'I Disease Parameters'!$E$12</f>
        <v>0.14811274085975007</v>
      </c>
      <c r="N1663" s="27">
        <f>K1663/'I Disease Parameters'!$E$13</f>
        <v>4.8073752971673774E-2</v>
      </c>
      <c r="O1663" s="27">
        <f>L1663/'I Disease Parameters'!$E$13</f>
        <v>4.9250000000000002E-2</v>
      </c>
      <c r="P1663" s="27">
        <f>(1-L1663)/'I Disease Parameters'!$E$13</f>
        <v>7.5000000000000067E-4</v>
      </c>
      <c r="Q1663" s="19" t="str">
        <f t="shared" si="628"/>
        <v/>
      </c>
      <c r="R1663" s="17" t="str">
        <f t="shared" si="629"/>
        <v/>
      </c>
      <c r="S1663" s="17" t="str">
        <f t="shared" si="630"/>
        <v/>
      </c>
      <c r="T1663" s="17" t="str">
        <f t="shared" si="631"/>
        <v/>
      </c>
      <c r="U1663" s="17" t="str">
        <f t="shared" si="632"/>
        <v/>
      </c>
      <c r="V1663" s="17" t="str">
        <f t="shared" si="633"/>
        <v/>
      </c>
      <c r="W1663" s="17" t="str">
        <f t="shared" si="634"/>
        <v/>
      </c>
      <c r="X1663" s="18" t="str">
        <f t="shared" si="625"/>
        <v/>
      </c>
      <c r="Y1663" s="17" t="str">
        <f t="shared" si="635"/>
        <v/>
      </c>
      <c r="Z1663" s="17" t="str">
        <f t="shared" si="636"/>
        <v/>
      </c>
      <c r="AA1663" s="17" t="str">
        <f t="shared" si="637"/>
        <v/>
      </c>
      <c r="AB1663" s="17" t="str">
        <f t="shared" si="638"/>
        <v/>
      </c>
      <c r="AC1663" s="17" t="str">
        <f t="shared" si="639"/>
        <v/>
      </c>
      <c r="AD1663" s="18" t="str">
        <f t="shared" si="640"/>
        <v/>
      </c>
      <c r="AE1663" s="19" t="str">
        <f>IF($B1663&gt;$C$1,"",p_2*$Q1662*($S1662/$W1662)+p_3*$Q1662*($T1662/$W1662))</f>
        <v/>
      </c>
      <c r="AF1663" s="17" t="str">
        <f>IF($B1663&gt;$C$1,"",p_4*$R1662)</f>
        <v/>
      </c>
      <c r="AG1663" s="17" t="str">
        <f>IF($B1663&gt;$C$1,"",p_5*$R1662)</f>
        <v/>
      </c>
      <c r="AH1663" s="18" t="str">
        <f t="shared" si="641"/>
        <v/>
      </c>
      <c r="AI1663" s="72"/>
      <c r="AJ1663" s="73"/>
      <c r="AK1663" s="73"/>
      <c r="AL1663" s="72"/>
      <c r="AM1663" s="73"/>
      <c r="AN1663" s="73">
        <f t="shared" si="642"/>
        <v>518</v>
      </c>
      <c r="AO1663" s="19" t="str">
        <f t="shared" ca="1" si="643"/>
        <v>-</v>
      </c>
      <c r="AP1663" s="17" t="str">
        <f t="shared" ca="1" si="644"/>
        <v>-</v>
      </c>
      <c r="AQ1663" s="17" t="str">
        <f t="shared" ca="1" si="645"/>
        <v>-</v>
      </c>
      <c r="AR1663" s="66" t="str">
        <f t="shared" ca="1" si="646"/>
        <v>-</v>
      </c>
    </row>
    <row r="1664" spans="1:44" s="1" customFormat="1" ht="12" x14ac:dyDescent="0.35">
      <c r="A1664" s="84"/>
      <c r="B1664" s="40" t="str">
        <f t="shared" si="626"/>
        <v/>
      </c>
      <c r="C1664" s="41" t="str">
        <f t="shared" si="627"/>
        <v/>
      </c>
      <c r="D1664" s="28">
        <f>'I Disease Parameters'!$E$6/(1000*365)</f>
        <v>2.4383561643835616E-5</v>
      </c>
      <c r="E1664" s="28">
        <f>'I Disease Parameters'!$E$7/(1000*365)</f>
        <v>1.3698630136986302E-5</v>
      </c>
      <c r="F1664" s="27">
        <f>(1-'I Disease Parameters'!$E$8)/'I Disease Parameters'!$E$10</f>
        <v>0.16200000000000001</v>
      </c>
      <c r="G1664" s="27">
        <f>'I Disease Parameters'!$E$8/'I Disease Parameters'!$E$11</f>
        <v>3.7999999999999999E-2</v>
      </c>
      <c r="H1664" s="27">
        <f>1/'I Disease Parameters'!$E$12</f>
        <v>0.05</v>
      </c>
      <c r="I1664" s="27">
        <f>'I Disease Parameters'!$E$9/'I Disease Parameters'!$E$14</f>
        <v>0</v>
      </c>
      <c r="J1664" s="82">
        <f t="shared" si="647"/>
        <v>2.9622548171950012</v>
      </c>
      <c r="K1664" s="60">
        <f t="shared" si="648"/>
        <v>0.96147505943347544</v>
      </c>
      <c r="L1664" s="30">
        <f t="shared" si="649"/>
        <v>0.98499999999999999</v>
      </c>
      <c r="M1664" s="27">
        <f>J1664/'I Disease Parameters'!$E$12</f>
        <v>0.14811274085975007</v>
      </c>
      <c r="N1664" s="27">
        <f>K1664/'I Disease Parameters'!$E$13</f>
        <v>4.8073752971673774E-2</v>
      </c>
      <c r="O1664" s="27">
        <f>L1664/'I Disease Parameters'!$E$13</f>
        <v>4.9250000000000002E-2</v>
      </c>
      <c r="P1664" s="27">
        <f>(1-L1664)/'I Disease Parameters'!$E$13</f>
        <v>7.5000000000000067E-4</v>
      </c>
      <c r="Q1664" s="19" t="str">
        <f t="shared" si="628"/>
        <v/>
      </c>
      <c r="R1664" s="17" t="str">
        <f t="shared" si="629"/>
        <v/>
      </c>
      <c r="S1664" s="17" t="str">
        <f t="shared" si="630"/>
        <v/>
      </c>
      <c r="T1664" s="17" t="str">
        <f t="shared" si="631"/>
        <v/>
      </c>
      <c r="U1664" s="17" t="str">
        <f t="shared" si="632"/>
        <v/>
      </c>
      <c r="V1664" s="17" t="str">
        <f t="shared" si="633"/>
        <v/>
      </c>
      <c r="W1664" s="17" t="str">
        <f t="shared" si="634"/>
        <v/>
      </c>
      <c r="X1664" s="18" t="str">
        <f t="shared" si="625"/>
        <v/>
      </c>
      <c r="Y1664" s="17" t="str">
        <f t="shared" si="635"/>
        <v/>
      </c>
      <c r="Z1664" s="17" t="str">
        <f t="shared" si="636"/>
        <v/>
      </c>
      <c r="AA1664" s="17" t="str">
        <f t="shared" si="637"/>
        <v/>
      </c>
      <c r="AB1664" s="17" t="str">
        <f t="shared" si="638"/>
        <v/>
      </c>
      <c r="AC1664" s="17" t="str">
        <f t="shared" si="639"/>
        <v/>
      </c>
      <c r="AD1664" s="18" t="str">
        <f t="shared" si="640"/>
        <v/>
      </c>
      <c r="AE1664" s="19" t="str">
        <f>IF($B1664&gt;$C$1,"",p_2*$Q1663*($S1663/$W1663)+p_3*$Q1663*($T1663/$W1663))</f>
        <v/>
      </c>
      <c r="AF1664" s="17" t="str">
        <f>IF($B1664&gt;$C$1,"",p_4*$R1663)</f>
        <v/>
      </c>
      <c r="AG1664" s="17" t="str">
        <f>IF($B1664&gt;$C$1,"",p_5*$R1663)</f>
        <v/>
      </c>
      <c r="AH1664" s="18" t="str">
        <f t="shared" si="641"/>
        <v/>
      </c>
      <c r="AI1664" s="72"/>
      <c r="AJ1664" s="73"/>
      <c r="AK1664" s="73"/>
      <c r="AL1664" s="72"/>
      <c r="AM1664" s="73"/>
      <c r="AN1664" s="73">
        <f t="shared" si="642"/>
        <v>518</v>
      </c>
      <c r="AO1664" s="19" t="str">
        <f t="shared" ca="1" si="643"/>
        <v>-</v>
      </c>
      <c r="AP1664" s="17" t="str">
        <f t="shared" ca="1" si="644"/>
        <v>-</v>
      </c>
      <c r="AQ1664" s="17" t="str">
        <f t="shared" ca="1" si="645"/>
        <v>-</v>
      </c>
      <c r="AR1664" s="66" t="str">
        <f t="shared" ca="1" si="646"/>
        <v>-</v>
      </c>
    </row>
    <row r="1665" spans="1:44" s="1" customFormat="1" ht="12" x14ac:dyDescent="0.35">
      <c r="A1665" s="84"/>
      <c r="B1665" s="40" t="str">
        <f t="shared" si="626"/>
        <v/>
      </c>
      <c r="C1665" s="41" t="str">
        <f t="shared" si="627"/>
        <v/>
      </c>
      <c r="D1665" s="28">
        <f>'I Disease Parameters'!$E$6/(1000*365)</f>
        <v>2.4383561643835616E-5</v>
      </c>
      <c r="E1665" s="28">
        <f>'I Disease Parameters'!$E$7/(1000*365)</f>
        <v>1.3698630136986302E-5</v>
      </c>
      <c r="F1665" s="27">
        <f>(1-'I Disease Parameters'!$E$8)/'I Disease Parameters'!$E$10</f>
        <v>0.16200000000000001</v>
      </c>
      <c r="G1665" s="27">
        <f>'I Disease Parameters'!$E$8/'I Disease Parameters'!$E$11</f>
        <v>3.7999999999999999E-2</v>
      </c>
      <c r="H1665" s="27">
        <f>1/'I Disease Parameters'!$E$12</f>
        <v>0.05</v>
      </c>
      <c r="I1665" s="27">
        <f>'I Disease Parameters'!$E$9/'I Disease Parameters'!$E$14</f>
        <v>0</v>
      </c>
      <c r="J1665" s="82">
        <f t="shared" si="647"/>
        <v>2.9622548171950012</v>
      </c>
      <c r="K1665" s="60">
        <f t="shared" si="648"/>
        <v>0.96147505943347544</v>
      </c>
      <c r="L1665" s="30">
        <f t="shared" si="649"/>
        <v>0.98499999999999999</v>
      </c>
      <c r="M1665" s="27">
        <f>J1665/'I Disease Parameters'!$E$12</f>
        <v>0.14811274085975007</v>
      </c>
      <c r="N1665" s="27">
        <f>K1665/'I Disease Parameters'!$E$13</f>
        <v>4.8073752971673774E-2</v>
      </c>
      <c r="O1665" s="27">
        <f>L1665/'I Disease Parameters'!$E$13</f>
        <v>4.9250000000000002E-2</v>
      </c>
      <c r="P1665" s="27">
        <f>(1-L1665)/'I Disease Parameters'!$E$13</f>
        <v>7.5000000000000067E-4</v>
      </c>
      <c r="Q1665" s="19" t="str">
        <f t="shared" si="628"/>
        <v/>
      </c>
      <c r="R1665" s="17" t="str">
        <f t="shared" si="629"/>
        <v/>
      </c>
      <c r="S1665" s="17" t="str">
        <f t="shared" si="630"/>
        <v/>
      </c>
      <c r="T1665" s="17" t="str">
        <f t="shared" si="631"/>
        <v/>
      </c>
      <c r="U1665" s="17" t="str">
        <f t="shared" si="632"/>
        <v/>
      </c>
      <c r="V1665" s="17" t="str">
        <f t="shared" si="633"/>
        <v/>
      </c>
      <c r="W1665" s="17" t="str">
        <f t="shared" si="634"/>
        <v/>
      </c>
      <c r="X1665" s="18" t="str">
        <f t="shared" si="625"/>
        <v/>
      </c>
      <c r="Y1665" s="17" t="str">
        <f t="shared" si="635"/>
        <v/>
      </c>
      <c r="Z1665" s="17" t="str">
        <f t="shared" si="636"/>
        <v/>
      </c>
      <c r="AA1665" s="17" t="str">
        <f t="shared" si="637"/>
        <v/>
      </c>
      <c r="AB1665" s="17" t="str">
        <f t="shared" si="638"/>
        <v/>
      </c>
      <c r="AC1665" s="17" t="str">
        <f t="shared" si="639"/>
        <v/>
      </c>
      <c r="AD1665" s="18" t="str">
        <f t="shared" si="640"/>
        <v/>
      </c>
      <c r="AE1665" s="19" t="str">
        <f>IF($B1665&gt;$C$1,"",p_2*$Q1664*($S1664/$W1664)+p_3*$Q1664*($T1664/$W1664))</f>
        <v/>
      </c>
      <c r="AF1665" s="17" t="str">
        <f>IF($B1665&gt;$C$1,"",p_4*$R1664)</f>
        <v/>
      </c>
      <c r="AG1665" s="17" t="str">
        <f>IF($B1665&gt;$C$1,"",p_5*$R1664)</f>
        <v/>
      </c>
      <c r="AH1665" s="18" t="str">
        <f t="shared" si="641"/>
        <v/>
      </c>
      <c r="AI1665" s="72"/>
      <c r="AJ1665" s="73"/>
      <c r="AK1665" s="73"/>
      <c r="AL1665" s="72"/>
      <c r="AM1665" s="73"/>
      <c r="AN1665" s="73">
        <f t="shared" si="642"/>
        <v>518</v>
      </c>
      <c r="AO1665" s="19" t="str">
        <f t="shared" ca="1" si="643"/>
        <v>-</v>
      </c>
      <c r="AP1665" s="17" t="str">
        <f t="shared" ca="1" si="644"/>
        <v>-</v>
      </c>
      <c r="AQ1665" s="17" t="str">
        <f t="shared" ca="1" si="645"/>
        <v>-</v>
      </c>
      <c r="AR1665" s="66" t="str">
        <f t="shared" ca="1" si="646"/>
        <v>-</v>
      </c>
    </row>
    <row r="1666" spans="1:44" s="1" customFormat="1" ht="12" x14ac:dyDescent="0.35">
      <c r="A1666" s="84"/>
      <c r="B1666" s="40" t="str">
        <f t="shared" si="626"/>
        <v/>
      </c>
      <c r="C1666" s="41" t="str">
        <f t="shared" si="627"/>
        <v/>
      </c>
      <c r="D1666" s="28">
        <f>'I Disease Parameters'!$E$6/(1000*365)</f>
        <v>2.4383561643835616E-5</v>
      </c>
      <c r="E1666" s="28">
        <f>'I Disease Parameters'!$E$7/(1000*365)</f>
        <v>1.3698630136986302E-5</v>
      </c>
      <c r="F1666" s="27">
        <f>(1-'I Disease Parameters'!$E$8)/'I Disease Parameters'!$E$10</f>
        <v>0.16200000000000001</v>
      </c>
      <c r="G1666" s="27">
        <f>'I Disease Parameters'!$E$8/'I Disease Parameters'!$E$11</f>
        <v>3.7999999999999999E-2</v>
      </c>
      <c r="H1666" s="27">
        <f>1/'I Disease Parameters'!$E$12</f>
        <v>0.05</v>
      </c>
      <c r="I1666" s="27">
        <f>'I Disease Parameters'!$E$9/'I Disease Parameters'!$E$14</f>
        <v>0</v>
      </c>
      <c r="J1666" s="82">
        <f t="shared" si="647"/>
        <v>2.9622548171950012</v>
      </c>
      <c r="K1666" s="60">
        <f t="shared" si="648"/>
        <v>0.96147505943347544</v>
      </c>
      <c r="L1666" s="30">
        <f t="shared" si="649"/>
        <v>0.98499999999999999</v>
      </c>
      <c r="M1666" s="27">
        <f>J1666/'I Disease Parameters'!$E$12</f>
        <v>0.14811274085975007</v>
      </c>
      <c r="N1666" s="27">
        <f>K1666/'I Disease Parameters'!$E$13</f>
        <v>4.8073752971673774E-2</v>
      </c>
      <c r="O1666" s="27">
        <f>L1666/'I Disease Parameters'!$E$13</f>
        <v>4.9250000000000002E-2</v>
      </c>
      <c r="P1666" s="27">
        <f>(1-L1666)/'I Disease Parameters'!$E$13</f>
        <v>7.5000000000000067E-4</v>
      </c>
      <c r="Q1666" s="19" t="str">
        <f t="shared" si="628"/>
        <v/>
      </c>
      <c r="R1666" s="17" t="str">
        <f t="shared" si="629"/>
        <v/>
      </c>
      <c r="S1666" s="17" t="str">
        <f t="shared" si="630"/>
        <v/>
      </c>
      <c r="T1666" s="17" t="str">
        <f t="shared" si="631"/>
        <v/>
      </c>
      <c r="U1666" s="17" t="str">
        <f t="shared" si="632"/>
        <v/>
      </c>
      <c r="V1666" s="17" t="str">
        <f t="shared" si="633"/>
        <v/>
      </c>
      <c r="W1666" s="17" t="str">
        <f t="shared" si="634"/>
        <v/>
      </c>
      <c r="X1666" s="18" t="str">
        <f t="shared" si="625"/>
        <v/>
      </c>
      <c r="Y1666" s="17" t="str">
        <f t="shared" si="635"/>
        <v/>
      </c>
      <c r="Z1666" s="17" t="str">
        <f t="shared" si="636"/>
        <v/>
      </c>
      <c r="AA1666" s="17" t="str">
        <f t="shared" si="637"/>
        <v/>
      </c>
      <c r="AB1666" s="17" t="str">
        <f t="shared" si="638"/>
        <v/>
      </c>
      <c r="AC1666" s="17" t="str">
        <f t="shared" si="639"/>
        <v/>
      </c>
      <c r="AD1666" s="18" t="str">
        <f t="shared" si="640"/>
        <v/>
      </c>
      <c r="AE1666" s="19" t="str">
        <f>IF($B1666&gt;$C$1,"",p_2*$Q1665*($S1665/$W1665)+p_3*$Q1665*($T1665/$W1665))</f>
        <v/>
      </c>
      <c r="AF1666" s="17" t="str">
        <f>IF($B1666&gt;$C$1,"",p_4*$R1665)</f>
        <v/>
      </c>
      <c r="AG1666" s="17" t="str">
        <f>IF($B1666&gt;$C$1,"",p_5*$R1665)</f>
        <v/>
      </c>
      <c r="AH1666" s="18" t="str">
        <f t="shared" si="641"/>
        <v/>
      </c>
      <c r="AI1666" s="72"/>
      <c r="AJ1666" s="73"/>
      <c r="AK1666" s="73"/>
      <c r="AL1666" s="72"/>
      <c r="AM1666" s="73"/>
      <c r="AN1666" s="73">
        <f t="shared" si="642"/>
        <v>518</v>
      </c>
      <c r="AO1666" s="19" t="str">
        <f t="shared" ca="1" si="643"/>
        <v>-</v>
      </c>
      <c r="AP1666" s="17" t="str">
        <f t="shared" ca="1" si="644"/>
        <v>-</v>
      </c>
      <c r="AQ1666" s="17" t="str">
        <f t="shared" ca="1" si="645"/>
        <v>-</v>
      </c>
      <c r="AR1666" s="66" t="str">
        <f t="shared" ca="1" si="646"/>
        <v>-</v>
      </c>
    </row>
    <row r="1667" spans="1:44" s="1" customFormat="1" ht="12" x14ac:dyDescent="0.35">
      <c r="A1667" s="84"/>
      <c r="B1667" s="40" t="str">
        <f t="shared" si="626"/>
        <v/>
      </c>
      <c r="C1667" s="41" t="str">
        <f t="shared" si="627"/>
        <v/>
      </c>
      <c r="D1667" s="28">
        <f>'I Disease Parameters'!$E$6/(1000*365)</f>
        <v>2.4383561643835616E-5</v>
      </c>
      <c r="E1667" s="28">
        <f>'I Disease Parameters'!$E$7/(1000*365)</f>
        <v>1.3698630136986302E-5</v>
      </c>
      <c r="F1667" s="27">
        <f>(1-'I Disease Parameters'!$E$8)/'I Disease Parameters'!$E$10</f>
        <v>0.16200000000000001</v>
      </c>
      <c r="G1667" s="27">
        <f>'I Disease Parameters'!$E$8/'I Disease Parameters'!$E$11</f>
        <v>3.7999999999999999E-2</v>
      </c>
      <c r="H1667" s="27">
        <f>1/'I Disease Parameters'!$E$12</f>
        <v>0.05</v>
      </c>
      <c r="I1667" s="27">
        <f>'I Disease Parameters'!$E$9/'I Disease Parameters'!$E$14</f>
        <v>0</v>
      </c>
      <c r="J1667" s="82">
        <f t="shared" si="647"/>
        <v>2.9622548171950012</v>
      </c>
      <c r="K1667" s="60">
        <f t="shared" si="648"/>
        <v>0.96147505943347544</v>
      </c>
      <c r="L1667" s="30">
        <f t="shared" si="649"/>
        <v>0.98499999999999999</v>
      </c>
      <c r="M1667" s="27">
        <f>J1667/'I Disease Parameters'!$E$12</f>
        <v>0.14811274085975007</v>
      </c>
      <c r="N1667" s="27">
        <f>K1667/'I Disease Parameters'!$E$13</f>
        <v>4.8073752971673774E-2</v>
      </c>
      <c r="O1667" s="27">
        <f>L1667/'I Disease Parameters'!$E$13</f>
        <v>4.9250000000000002E-2</v>
      </c>
      <c r="P1667" s="27">
        <f>(1-L1667)/'I Disease Parameters'!$E$13</f>
        <v>7.5000000000000067E-4</v>
      </c>
      <c r="Q1667" s="19" t="str">
        <f t="shared" si="628"/>
        <v/>
      </c>
      <c r="R1667" s="17" t="str">
        <f t="shared" si="629"/>
        <v/>
      </c>
      <c r="S1667" s="17" t="str">
        <f t="shared" si="630"/>
        <v/>
      </c>
      <c r="T1667" s="17" t="str">
        <f t="shared" si="631"/>
        <v/>
      </c>
      <c r="U1667" s="17" t="str">
        <f t="shared" si="632"/>
        <v/>
      </c>
      <c r="V1667" s="17" t="str">
        <f t="shared" si="633"/>
        <v/>
      </c>
      <c r="W1667" s="17" t="str">
        <f t="shared" si="634"/>
        <v/>
      </c>
      <c r="X1667" s="18" t="str">
        <f t="shared" si="625"/>
        <v/>
      </c>
      <c r="Y1667" s="17" t="str">
        <f t="shared" si="635"/>
        <v/>
      </c>
      <c r="Z1667" s="17" t="str">
        <f t="shared" si="636"/>
        <v/>
      </c>
      <c r="AA1667" s="17" t="str">
        <f t="shared" si="637"/>
        <v/>
      </c>
      <c r="AB1667" s="17" t="str">
        <f t="shared" si="638"/>
        <v/>
      </c>
      <c r="AC1667" s="17" t="str">
        <f t="shared" si="639"/>
        <v/>
      </c>
      <c r="AD1667" s="18" t="str">
        <f t="shared" si="640"/>
        <v/>
      </c>
      <c r="AE1667" s="19" t="str">
        <f>IF($B1667&gt;$C$1,"",p_2*$Q1666*($S1666/$W1666)+p_3*$Q1666*($T1666/$W1666))</f>
        <v/>
      </c>
      <c r="AF1667" s="17" t="str">
        <f>IF($B1667&gt;$C$1,"",p_4*$R1666)</f>
        <v/>
      </c>
      <c r="AG1667" s="17" t="str">
        <f>IF($B1667&gt;$C$1,"",p_5*$R1666)</f>
        <v/>
      </c>
      <c r="AH1667" s="18" t="str">
        <f t="shared" si="641"/>
        <v/>
      </c>
      <c r="AI1667" s="72"/>
      <c r="AJ1667" s="73"/>
      <c r="AK1667" s="73"/>
      <c r="AL1667" s="72"/>
      <c r="AM1667" s="73"/>
      <c r="AN1667" s="73">
        <f t="shared" si="642"/>
        <v>518</v>
      </c>
      <c r="AO1667" s="19" t="str">
        <f t="shared" ca="1" si="643"/>
        <v>-</v>
      </c>
      <c r="AP1667" s="17" t="str">
        <f t="shared" ca="1" si="644"/>
        <v>-</v>
      </c>
      <c r="AQ1667" s="17" t="str">
        <f t="shared" ca="1" si="645"/>
        <v>-</v>
      </c>
      <c r="AR1667" s="66" t="str">
        <f t="shared" ca="1" si="646"/>
        <v>-</v>
      </c>
    </row>
    <row r="1668" spans="1:44" s="1" customFormat="1" ht="12" x14ac:dyDescent="0.35">
      <c r="A1668" s="84"/>
      <c r="B1668" s="40" t="str">
        <f t="shared" si="626"/>
        <v/>
      </c>
      <c r="C1668" s="41" t="str">
        <f t="shared" si="627"/>
        <v/>
      </c>
      <c r="D1668" s="28">
        <f>'I Disease Parameters'!$E$6/(1000*365)</f>
        <v>2.4383561643835616E-5</v>
      </c>
      <c r="E1668" s="28">
        <f>'I Disease Parameters'!$E$7/(1000*365)</f>
        <v>1.3698630136986302E-5</v>
      </c>
      <c r="F1668" s="27">
        <f>(1-'I Disease Parameters'!$E$8)/'I Disease Parameters'!$E$10</f>
        <v>0.16200000000000001</v>
      </c>
      <c r="G1668" s="27">
        <f>'I Disease Parameters'!$E$8/'I Disease Parameters'!$E$11</f>
        <v>3.7999999999999999E-2</v>
      </c>
      <c r="H1668" s="27">
        <f>1/'I Disease Parameters'!$E$12</f>
        <v>0.05</v>
      </c>
      <c r="I1668" s="27">
        <f>'I Disease Parameters'!$E$9/'I Disease Parameters'!$E$14</f>
        <v>0</v>
      </c>
      <c r="J1668" s="82">
        <f t="shared" si="647"/>
        <v>2.9622548171950012</v>
      </c>
      <c r="K1668" s="60">
        <f t="shared" si="648"/>
        <v>0.96147505943347544</v>
      </c>
      <c r="L1668" s="30">
        <f t="shared" si="649"/>
        <v>0.98499999999999999</v>
      </c>
      <c r="M1668" s="27">
        <f>J1668/'I Disease Parameters'!$E$12</f>
        <v>0.14811274085975007</v>
      </c>
      <c r="N1668" s="27">
        <f>K1668/'I Disease Parameters'!$E$13</f>
        <v>4.8073752971673774E-2</v>
      </c>
      <c r="O1668" s="27">
        <f>L1668/'I Disease Parameters'!$E$13</f>
        <v>4.9250000000000002E-2</v>
      </c>
      <c r="P1668" s="27">
        <f>(1-L1668)/'I Disease Parameters'!$E$13</f>
        <v>7.5000000000000067E-4</v>
      </c>
      <c r="Q1668" s="19" t="str">
        <f t="shared" si="628"/>
        <v/>
      </c>
      <c r="R1668" s="17" t="str">
        <f t="shared" si="629"/>
        <v/>
      </c>
      <c r="S1668" s="17" t="str">
        <f t="shared" si="630"/>
        <v/>
      </c>
      <c r="T1668" s="17" t="str">
        <f t="shared" si="631"/>
        <v/>
      </c>
      <c r="U1668" s="17" t="str">
        <f t="shared" si="632"/>
        <v/>
      </c>
      <c r="V1668" s="17" t="str">
        <f t="shared" si="633"/>
        <v/>
      </c>
      <c r="W1668" s="17" t="str">
        <f t="shared" si="634"/>
        <v/>
      </c>
      <c r="X1668" s="18" t="str">
        <f t="shared" ref="X1668:X1731" si="650">IF($B1668&gt;$C$1,"",MAX(View_T_C))</f>
        <v/>
      </c>
      <c r="Y1668" s="17" t="str">
        <f t="shared" si="635"/>
        <v/>
      </c>
      <c r="Z1668" s="17" t="str">
        <f t="shared" si="636"/>
        <v/>
      </c>
      <c r="AA1668" s="17" t="str">
        <f t="shared" si="637"/>
        <v/>
      </c>
      <c r="AB1668" s="17" t="str">
        <f t="shared" si="638"/>
        <v/>
      </c>
      <c r="AC1668" s="17" t="str">
        <f t="shared" si="639"/>
        <v/>
      </c>
      <c r="AD1668" s="18" t="str">
        <f t="shared" si="640"/>
        <v/>
      </c>
      <c r="AE1668" s="19" t="str">
        <f>IF($B1668&gt;$C$1,"",p_2*$Q1667*($S1667/$W1667)+p_3*$Q1667*($T1667/$W1667))</f>
        <v/>
      </c>
      <c r="AF1668" s="17" t="str">
        <f>IF($B1668&gt;$C$1,"",p_4*$R1667)</f>
        <v/>
      </c>
      <c r="AG1668" s="17" t="str">
        <f>IF($B1668&gt;$C$1,"",p_5*$R1667)</f>
        <v/>
      </c>
      <c r="AH1668" s="18" t="str">
        <f t="shared" si="641"/>
        <v/>
      </c>
      <c r="AI1668" s="72"/>
      <c r="AJ1668" s="73"/>
      <c r="AK1668" s="73"/>
      <c r="AL1668" s="72"/>
      <c r="AM1668" s="73"/>
      <c r="AN1668" s="73">
        <f t="shared" si="642"/>
        <v>518</v>
      </c>
      <c r="AO1668" s="19" t="str">
        <f t="shared" ca="1" si="643"/>
        <v>-</v>
      </c>
      <c r="AP1668" s="17" t="str">
        <f t="shared" ca="1" si="644"/>
        <v>-</v>
      </c>
      <c r="AQ1668" s="17" t="str">
        <f t="shared" ca="1" si="645"/>
        <v>-</v>
      </c>
      <c r="AR1668" s="66" t="str">
        <f t="shared" ca="1" si="646"/>
        <v>-</v>
      </c>
    </row>
    <row r="1669" spans="1:44" s="1" customFormat="1" ht="12" x14ac:dyDescent="0.35">
      <c r="A1669" s="84"/>
      <c r="B1669" s="40" t="str">
        <f t="shared" ref="B1669:B1732" si="651">IF($B1668&gt;=$C$1,"",B1668+1)</f>
        <v/>
      </c>
      <c r="C1669" s="41" t="str">
        <f t="shared" ref="C1669:C1732" si="652">IF($B1669&gt;$C$1,"",C1668+1)</f>
        <v/>
      </c>
      <c r="D1669" s="28">
        <f>'I Disease Parameters'!$E$6/(1000*365)</f>
        <v>2.4383561643835616E-5</v>
      </c>
      <c r="E1669" s="28">
        <f>'I Disease Parameters'!$E$7/(1000*365)</f>
        <v>1.3698630136986302E-5</v>
      </c>
      <c r="F1669" s="27">
        <f>(1-'I Disease Parameters'!$E$8)/'I Disease Parameters'!$E$10</f>
        <v>0.16200000000000001</v>
      </c>
      <c r="G1669" s="27">
        <f>'I Disease Parameters'!$E$8/'I Disease Parameters'!$E$11</f>
        <v>3.7999999999999999E-2</v>
      </c>
      <c r="H1669" s="27">
        <f>1/'I Disease Parameters'!$E$12</f>
        <v>0.05</v>
      </c>
      <c r="I1669" s="27">
        <f>'I Disease Parameters'!$E$9/'I Disease Parameters'!$E$14</f>
        <v>0</v>
      </c>
      <c r="J1669" s="82">
        <f t="shared" si="647"/>
        <v>2.9622548171950012</v>
      </c>
      <c r="K1669" s="60">
        <f t="shared" si="648"/>
        <v>0.96147505943347544</v>
      </c>
      <c r="L1669" s="30">
        <f t="shared" si="649"/>
        <v>0.98499999999999999</v>
      </c>
      <c r="M1669" s="27">
        <f>J1669/'I Disease Parameters'!$E$12</f>
        <v>0.14811274085975007</v>
      </c>
      <c r="N1669" s="27">
        <f>K1669/'I Disease Parameters'!$E$13</f>
        <v>4.8073752971673774E-2</v>
      </c>
      <c r="O1669" s="27">
        <f>L1669/'I Disease Parameters'!$E$13</f>
        <v>4.9250000000000002E-2</v>
      </c>
      <c r="P1669" s="27">
        <f>(1-L1669)/'I Disease Parameters'!$E$13</f>
        <v>7.5000000000000067E-4</v>
      </c>
      <c r="Q1669" s="19" t="str">
        <f t="shared" ref="Q1669:Q1732" si="653">IF($B1669&gt;$C$1,"",Q1668+p_0*$W1668+p_9*$U1668-p_1*$Q1668-p_2*$Q1668*($S1668/$W1668)-p_3*$Q1668*($T1668/$W1668))</f>
        <v/>
      </c>
      <c r="R1669" s="17" t="str">
        <f t="shared" ref="R1669:R1732" si="654">IF($B1669&gt;$C$1,"",R1668+p_2*$Q1668*($S1668/$W1668)+p_3*$Q1668*($T1668/$W1668) - p_1*$R1668- p_4*$R1668 - p_5*$R1668+AI1668)</f>
        <v/>
      </c>
      <c r="S1669" s="17" t="str">
        <f t="shared" ref="S1669:S1732" si="655">IF($B1669&gt;$C$1,"",S1668+p_4*$R1668-p_1*$S1668-p_6*$S1668+AJ1668)</f>
        <v/>
      </c>
      <c r="T1669" s="17" t="str">
        <f t="shared" ref="T1669:T1732" si="656">IF($B1669&gt;$C$1,"",T1668+p_5*$R1668-p_1*$T1668-p_7*$T1668-p_8*$T1668+AK1668)</f>
        <v/>
      </c>
      <c r="U1669" s="17" t="str">
        <f t="shared" ref="U1669:U1732" si="657">IF($B1669&gt;$C$1,"",U1668+p_7*$T1668+p_6*$S1668-p_1*$U1668-p_9*$U1668)</f>
        <v/>
      </c>
      <c r="V1669" s="17" t="str">
        <f t="shared" ref="V1669:V1732" si="658">IF($B1669&gt;$C$1,"",V1668+p_8*$T1668)</f>
        <v/>
      </c>
      <c r="W1669" s="17" t="str">
        <f t="shared" ref="W1669:W1732" si="659">IF($B1669&gt;$C$1,"",SUM($Q1669:$U1669))</f>
        <v/>
      </c>
      <c r="X1669" s="18" t="str">
        <f t="shared" si="650"/>
        <v/>
      </c>
      <c r="Y1669" s="17" t="str">
        <f t="shared" ref="Y1669:Y1732" si="660">IF($B1669&gt;$C$1,"",Q1669-Q1668)</f>
        <v/>
      </c>
      <c r="Z1669" s="17" t="str">
        <f t="shared" ref="Z1669:Z1732" si="661">IF($B1669&gt;$C$1,"",R1669-R1668)</f>
        <v/>
      </c>
      <c r="AA1669" s="17" t="str">
        <f t="shared" ref="AA1669:AA1732" si="662">IF($B1669&gt;$C$1,"",S1669-S1668)</f>
        <v/>
      </c>
      <c r="AB1669" s="17" t="str">
        <f t="shared" ref="AB1669:AB1732" si="663">IF($B1669&gt;$C$1,"",T1669-T1668)</f>
        <v/>
      </c>
      <c r="AC1669" s="17" t="str">
        <f t="shared" ref="AC1669:AC1732" si="664">IF($B1669&gt;$C$1,"",U1669-U1668)</f>
        <v/>
      </c>
      <c r="AD1669" s="18" t="str">
        <f t="shared" ref="AD1669:AD1732" si="665">IF($B1669&gt;$C$1,"",V1669-V1668)</f>
        <v/>
      </c>
      <c r="AE1669" s="19" t="str">
        <f>IF($B1669&gt;$C$1,"",p_2*$Q1668*($S1668/$W1668)+p_3*$Q1668*($T1668/$W1668))</f>
        <v/>
      </c>
      <c r="AF1669" s="17" t="str">
        <f>IF($B1669&gt;$C$1,"",p_4*$R1668)</f>
        <v/>
      </c>
      <c r="AG1669" s="17" t="str">
        <f>IF($B1669&gt;$C$1,"",p_5*$R1668)</f>
        <v/>
      </c>
      <c r="AH1669" s="18" t="str">
        <f t="shared" si="641"/>
        <v/>
      </c>
      <c r="AI1669" s="72"/>
      <c r="AJ1669" s="73"/>
      <c r="AK1669" s="73"/>
      <c r="AL1669" s="72"/>
      <c r="AM1669" s="73"/>
      <c r="AN1669" s="73">
        <f t="shared" si="642"/>
        <v>518</v>
      </c>
      <c r="AO1669" s="19" t="str">
        <f t="shared" ca="1" si="643"/>
        <v>-</v>
      </c>
      <c r="AP1669" s="17" t="str">
        <f t="shared" ca="1" si="644"/>
        <v>-</v>
      </c>
      <c r="AQ1669" s="17" t="str">
        <f t="shared" ca="1" si="645"/>
        <v>-</v>
      </c>
      <c r="AR1669" s="66" t="str">
        <f t="shared" ca="1" si="646"/>
        <v>-</v>
      </c>
    </row>
    <row r="1670" spans="1:44" s="1" customFormat="1" ht="12" x14ac:dyDescent="0.35">
      <c r="A1670" s="84"/>
      <c r="B1670" s="40" t="str">
        <f t="shared" si="651"/>
        <v/>
      </c>
      <c r="C1670" s="41" t="str">
        <f t="shared" si="652"/>
        <v/>
      </c>
      <c r="D1670" s="28">
        <f>'I Disease Parameters'!$E$6/(1000*365)</f>
        <v>2.4383561643835616E-5</v>
      </c>
      <c r="E1670" s="28">
        <f>'I Disease Parameters'!$E$7/(1000*365)</f>
        <v>1.3698630136986302E-5</v>
      </c>
      <c r="F1670" s="27">
        <f>(1-'I Disease Parameters'!$E$8)/'I Disease Parameters'!$E$10</f>
        <v>0.16200000000000001</v>
      </c>
      <c r="G1670" s="27">
        <f>'I Disease Parameters'!$E$8/'I Disease Parameters'!$E$11</f>
        <v>3.7999999999999999E-2</v>
      </c>
      <c r="H1670" s="27">
        <f>1/'I Disease Parameters'!$E$12</f>
        <v>0.05</v>
      </c>
      <c r="I1670" s="27">
        <f>'I Disease Parameters'!$E$9/'I Disease Parameters'!$E$14</f>
        <v>0</v>
      </c>
      <c r="J1670" s="82">
        <f t="shared" si="647"/>
        <v>2.9622548171950012</v>
      </c>
      <c r="K1670" s="60">
        <f t="shared" si="648"/>
        <v>0.96147505943347544</v>
      </c>
      <c r="L1670" s="30">
        <f t="shared" si="649"/>
        <v>0.98499999999999999</v>
      </c>
      <c r="M1670" s="27">
        <f>J1670/'I Disease Parameters'!$E$12</f>
        <v>0.14811274085975007</v>
      </c>
      <c r="N1670" s="27">
        <f>K1670/'I Disease Parameters'!$E$13</f>
        <v>4.8073752971673774E-2</v>
      </c>
      <c r="O1670" s="27">
        <f>L1670/'I Disease Parameters'!$E$13</f>
        <v>4.9250000000000002E-2</v>
      </c>
      <c r="P1670" s="27">
        <f>(1-L1670)/'I Disease Parameters'!$E$13</f>
        <v>7.5000000000000067E-4</v>
      </c>
      <c r="Q1670" s="19" t="str">
        <f t="shared" si="653"/>
        <v/>
      </c>
      <c r="R1670" s="17" t="str">
        <f t="shared" si="654"/>
        <v/>
      </c>
      <c r="S1670" s="17" t="str">
        <f t="shared" si="655"/>
        <v/>
      </c>
      <c r="T1670" s="17" t="str">
        <f t="shared" si="656"/>
        <v/>
      </c>
      <c r="U1670" s="17" t="str">
        <f t="shared" si="657"/>
        <v/>
      </c>
      <c r="V1670" s="17" t="str">
        <f t="shared" si="658"/>
        <v/>
      </c>
      <c r="W1670" s="17" t="str">
        <f t="shared" si="659"/>
        <v/>
      </c>
      <c r="X1670" s="18" t="str">
        <f t="shared" si="650"/>
        <v/>
      </c>
      <c r="Y1670" s="17" t="str">
        <f t="shared" si="660"/>
        <v/>
      </c>
      <c r="Z1670" s="17" t="str">
        <f t="shared" si="661"/>
        <v/>
      </c>
      <c r="AA1670" s="17" t="str">
        <f t="shared" si="662"/>
        <v/>
      </c>
      <c r="AB1670" s="17" t="str">
        <f t="shared" si="663"/>
        <v/>
      </c>
      <c r="AC1670" s="17" t="str">
        <f t="shared" si="664"/>
        <v/>
      </c>
      <c r="AD1670" s="18" t="str">
        <f t="shared" si="665"/>
        <v/>
      </c>
      <c r="AE1670" s="19" t="str">
        <f>IF($B1670&gt;$C$1,"",p_2*$Q1669*($S1669/$W1669)+p_3*$Q1669*($T1669/$W1669))</f>
        <v/>
      </c>
      <c r="AF1670" s="17" t="str">
        <f>IF($B1670&gt;$C$1,"",p_4*$R1669)</f>
        <v/>
      </c>
      <c r="AG1670" s="17" t="str">
        <f>IF($B1670&gt;$C$1,"",p_5*$R1669)</f>
        <v/>
      </c>
      <c r="AH1670" s="18" t="str">
        <f t="shared" ref="AH1670:AH1733" si="666">IF($B1670&gt;$C$1,"",AG1670+AF1670)</f>
        <v/>
      </c>
      <c r="AI1670" s="72"/>
      <c r="AJ1670" s="73"/>
      <c r="AK1670" s="73"/>
      <c r="AL1670" s="72"/>
      <c r="AM1670" s="73"/>
      <c r="AN1670" s="73">
        <f t="shared" ref="AN1670:AN1733" si="667">AM1670+AN1669</f>
        <v>518</v>
      </c>
      <c r="AO1670" s="19" t="str">
        <f t="shared" ref="AO1670:AO1733" ca="1" si="668">IF($C1670&gt;=TODAY(),"-",(AL1670-AD1670)^2)</f>
        <v>-</v>
      </c>
      <c r="AP1670" s="17" t="str">
        <f t="shared" ref="AP1670:AP1733" ca="1" si="669">IF($C1670&gt;=TODAY(),"-",(AM1670-AH1670)^2)</f>
        <v>-</v>
      </c>
      <c r="AQ1670" s="17" t="str">
        <f t="shared" ref="AQ1670:AQ1733" ca="1" si="670">IF($C1670&gt;=TODAY(),"-",AO1670*$AO$2+AP1670*$AP$2)</f>
        <v>-</v>
      </c>
      <c r="AR1670" s="66" t="str">
        <f t="shared" ref="AR1670:AR1733" ca="1" si="671">IF($C1670&gt;=TODAY(),"-",($AR$2)^((TODAY()-C1670-1)))</f>
        <v>-</v>
      </c>
    </row>
    <row r="1671" spans="1:44" s="1" customFormat="1" ht="12" x14ac:dyDescent="0.35">
      <c r="A1671" s="84"/>
      <c r="B1671" s="40" t="str">
        <f t="shared" si="651"/>
        <v/>
      </c>
      <c r="C1671" s="41" t="str">
        <f t="shared" si="652"/>
        <v/>
      </c>
      <c r="D1671" s="28">
        <f>'I Disease Parameters'!$E$6/(1000*365)</f>
        <v>2.4383561643835616E-5</v>
      </c>
      <c r="E1671" s="28">
        <f>'I Disease Parameters'!$E$7/(1000*365)</f>
        <v>1.3698630136986302E-5</v>
      </c>
      <c r="F1671" s="27">
        <f>(1-'I Disease Parameters'!$E$8)/'I Disease Parameters'!$E$10</f>
        <v>0.16200000000000001</v>
      </c>
      <c r="G1671" s="27">
        <f>'I Disease Parameters'!$E$8/'I Disease Parameters'!$E$11</f>
        <v>3.7999999999999999E-2</v>
      </c>
      <c r="H1671" s="27">
        <f>1/'I Disease Parameters'!$E$12</f>
        <v>0.05</v>
      </c>
      <c r="I1671" s="27">
        <f>'I Disease Parameters'!$E$9/'I Disease Parameters'!$E$14</f>
        <v>0</v>
      </c>
      <c r="J1671" s="82">
        <f t="shared" ref="J1671:J1734" si="672">J1670</f>
        <v>2.9622548171950012</v>
      </c>
      <c r="K1671" s="60">
        <f t="shared" ref="K1671:K1734" si="673">K1670</f>
        <v>0.96147505943347544</v>
      </c>
      <c r="L1671" s="30">
        <f t="shared" ref="L1671:L1734" si="674">L1670</f>
        <v>0.98499999999999999</v>
      </c>
      <c r="M1671" s="27">
        <f>J1671/'I Disease Parameters'!$E$12</f>
        <v>0.14811274085975007</v>
      </c>
      <c r="N1671" s="27">
        <f>K1671/'I Disease Parameters'!$E$13</f>
        <v>4.8073752971673774E-2</v>
      </c>
      <c r="O1671" s="27">
        <f>L1671/'I Disease Parameters'!$E$13</f>
        <v>4.9250000000000002E-2</v>
      </c>
      <c r="P1671" s="27">
        <f>(1-L1671)/'I Disease Parameters'!$E$13</f>
        <v>7.5000000000000067E-4</v>
      </c>
      <c r="Q1671" s="19" t="str">
        <f t="shared" si="653"/>
        <v/>
      </c>
      <c r="R1671" s="17" t="str">
        <f t="shared" si="654"/>
        <v/>
      </c>
      <c r="S1671" s="17" t="str">
        <f t="shared" si="655"/>
        <v/>
      </c>
      <c r="T1671" s="17" t="str">
        <f t="shared" si="656"/>
        <v/>
      </c>
      <c r="U1671" s="17" t="str">
        <f t="shared" si="657"/>
        <v/>
      </c>
      <c r="V1671" s="17" t="str">
        <f t="shared" si="658"/>
        <v/>
      </c>
      <c r="W1671" s="17" t="str">
        <f t="shared" si="659"/>
        <v/>
      </c>
      <c r="X1671" s="18" t="str">
        <f t="shared" si="650"/>
        <v/>
      </c>
      <c r="Y1671" s="17" t="str">
        <f t="shared" si="660"/>
        <v/>
      </c>
      <c r="Z1671" s="17" t="str">
        <f t="shared" si="661"/>
        <v/>
      </c>
      <c r="AA1671" s="17" t="str">
        <f t="shared" si="662"/>
        <v/>
      </c>
      <c r="AB1671" s="17" t="str">
        <f t="shared" si="663"/>
        <v/>
      </c>
      <c r="AC1671" s="17" t="str">
        <f t="shared" si="664"/>
        <v/>
      </c>
      <c r="AD1671" s="18" t="str">
        <f t="shared" si="665"/>
        <v/>
      </c>
      <c r="AE1671" s="19" t="str">
        <f>IF($B1671&gt;$C$1,"",p_2*$Q1670*($S1670/$W1670)+p_3*$Q1670*($T1670/$W1670))</f>
        <v/>
      </c>
      <c r="AF1671" s="17" t="str">
        <f>IF($B1671&gt;$C$1,"",p_4*$R1670)</f>
        <v/>
      </c>
      <c r="AG1671" s="17" t="str">
        <f>IF($B1671&gt;$C$1,"",p_5*$R1670)</f>
        <v/>
      </c>
      <c r="AH1671" s="18" t="str">
        <f t="shared" si="666"/>
        <v/>
      </c>
      <c r="AI1671" s="72"/>
      <c r="AJ1671" s="73"/>
      <c r="AK1671" s="73"/>
      <c r="AL1671" s="72"/>
      <c r="AM1671" s="73"/>
      <c r="AN1671" s="73">
        <f t="shared" si="667"/>
        <v>518</v>
      </c>
      <c r="AO1671" s="19" t="str">
        <f t="shared" ca="1" si="668"/>
        <v>-</v>
      </c>
      <c r="AP1671" s="17" t="str">
        <f t="shared" ca="1" si="669"/>
        <v>-</v>
      </c>
      <c r="AQ1671" s="17" t="str">
        <f t="shared" ca="1" si="670"/>
        <v>-</v>
      </c>
      <c r="AR1671" s="66" t="str">
        <f t="shared" ca="1" si="671"/>
        <v>-</v>
      </c>
    </row>
    <row r="1672" spans="1:44" s="1" customFormat="1" ht="12" x14ac:dyDescent="0.35">
      <c r="A1672" s="84"/>
      <c r="B1672" s="40" t="str">
        <f t="shared" si="651"/>
        <v/>
      </c>
      <c r="C1672" s="41" t="str">
        <f t="shared" si="652"/>
        <v/>
      </c>
      <c r="D1672" s="28">
        <f>'I Disease Parameters'!$E$6/(1000*365)</f>
        <v>2.4383561643835616E-5</v>
      </c>
      <c r="E1672" s="28">
        <f>'I Disease Parameters'!$E$7/(1000*365)</f>
        <v>1.3698630136986302E-5</v>
      </c>
      <c r="F1672" s="27">
        <f>(1-'I Disease Parameters'!$E$8)/'I Disease Parameters'!$E$10</f>
        <v>0.16200000000000001</v>
      </c>
      <c r="G1672" s="27">
        <f>'I Disease Parameters'!$E$8/'I Disease Parameters'!$E$11</f>
        <v>3.7999999999999999E-2</v>
      </c>
      <c r="H1672" s="27">
        <f>1/'I Disease Parameters'!$E$12</f>
        <v>0.05</v>
      </c>
      <c r="I1672" s="27">
        <f>'I Disease Parameters'!$E$9/'I Disease Parameters'!$E$14</f>
        <v>0</v>
      </c>
      <c r="J1672" s="82">
        <f t="shared" si="672"/>
        <v>2.9622548171950012</v>
      </c>
      <c r="K1672" s="60">
        <f t="shared" si="673"/>
        <v>0.96147505943347544</v>
      </c>
      <c r="L1672" s="30">
        <f t="shared" si="674"/>
        <v>0.98499999999999999</v>
      </c>
      <c r="M1672" s="27">
        <f>J1672/'I Disease Parameters'!$E$12</f>
        <v>0.14811274085975007</v>
      </c>
      <c r="N1672" s="27">
        <f>K1672/'I Disease Parameters'!$E$13</f>
        <v>4.8073752971673774E-2</v>
      </c>
      <c r="O1672" s="27">
        <f>L1672/'I Disease Parameters'!$E$13</f>
        <v>4.9250000000000002E-2</v>
      </c>
      <c r="P1672" s="27">
        <f>(1-L1672)/'I Disease Parameters'!$E$13</f>
        <v>7.5000000000000067E-4</v>
      </c>
      <c r="Q1672" s="19" t="str">
        <f t="shared" si="653"/>
        <v/>
      </c>
      <c r="R1672" s="17" t="str">
        <f t="shared" si="654"/>
        <v/>
      </c>
      <c r="S1672" s="17" t="str">
        <f t="shared" si="655"/>
        <v/>
      </c>
      <c r="T1672" s="17" t="str">
        <f t="shared" si="656"/>
        <v/>
      </c>
      <c r="U1672" s="17" t="str">
        <f t="shared" si="657"/>
        <v/>
      </c>
      <c r="V1672" s="17" t="str">
        <f t="shared" si="658"/>
        <v/>
      </c>
      <c r="W1672" s="17" t="str">
        <f t="shared" si="659"/>
        <v/>
      </c>
      <c r="X1672" s="18" t="str">
        <f t="shared" si="650"/>
        <v/>
      </c>
      <c r="Y1672" s="17" t="str">
        <f t="shared" si="660"/>
        <v/>
      </c>
      <c r="Z1672" s="17" t="str">
        <f t="shared" si="661"/>
        <v/>
      </c>
      <c r="AA1672" s="17" t="str">
        <f t="shared" si="662"/>
        <v/>
      </c>
      <c r="AB1672" s="17" t="str">
        <f t="shared" si="663"/>
        <v/>
      </c>
      <c r="AC1672" s="17" t="str">
        <f t="shared" si="664"/>
        <v/>
      </c>
      <c r="AD1672" s="18" t="str">
        <f t="shared" si="665"/>
        <v/>
      </c>
      <c r="AE1672" s="19" t="str">
        <f>IF($B1672&gt;$C$1,"",p_2*$Q1671*($S1671/$W1671)+p_3*$Q1671*($T1671/$W1671))</f>
        <v/>
      </c>
      <c r="AF1672" s="17" t="str">
        <f>IF($B1672&gt;$C$1,"",p_4*$R1671)</f>
        <v/>
      </c>
      <c r="AG1672" s="17" t="str">
        <f>IF($B1672&gt;$C$1,"",p_5*$R1671)</f>
        <v/>
      </c>
      <c r="AH1672" s="18" t="str">
        <f t="shared" si="666"/>
        <v/>
      </c>
      <c r="AI1672" s="72"/>
      <c r="AJ1672" s="73"/>
      <c r="AK1672" s="73"/>
      <c r="AL1672" s="72"/>
      <c r="AM1672" s="73"/>
      <c r="AN1672" s="73">
        <f t="shared" si="667"/>
        <v>518</v>
      </c>
      <c r="AO1672" s="19" t="str">
        <f t="shared" ca="1" si="668"/>
        <v>-</v>
      </c>
      <c r="AP1672" s="17" t="str">
        <f t="shared" ca="1" si="669"/>
        <v>-</v>
      </c>
      <c r="AQ1672" s="17" t="str">
        <f t="shared" ca="1" si="670"/>
        <v>-</v>
      </c>
      <c r="AR1672" s="66" t="str">
        <f t="shared" ca="1" si="671"/>
        <v>-</v>
      </c>
    </row>
    <row r="1673" spans="1:44" s="1" customFormat="1" ht="12" x14ac:dyDescent="0.35">
      <c r="A1673" s="84"/>
      <c r="B1673" s="40" t="str">
        <f t="shared" si="651"/>
        <v/>
      </c>
      <c r="C1673" s="41" t="str">
        <f t="shared" si="652"/>
        <v/>
      </c>
      <c r="D1673" s="28">
        <f>'I Disease Parameters'!$E$6/(1000*365)</f>
        <v>2.4383561643835616E-5</v>
      </c>
      <c r="E1673" s="28">
        <f>'I Disease Parameters'!$E$7/(1000*365)</f>
        <v>1.3698630136986302E-5</v>
      </c>
      <c r="F1673" s="27">
        <f>(1-'I Disease Parameters'!$E$8)/'I Disease Parameters'!$E$10</f>
        <v>0.16200000000000001</v>
      </c>
      <c r="G1673" s="27">
        <f>'I Disease Parameters'!$E$8/'I Disease Parameters'!$E$11</f>
        <v>3.7999999999999999E-2</v>
      </c>
      <c r="H1673" s="27">
        <f>1/'I Disease Parameters'!$E$12</f>
        <v>0.05</v>
      </c>
      <c r="I1673" s="27">
        <f>'I Disease Parameters'!$E$9/'I Disease Parameters'!$E$14</f>
        <v>0</v>
      </c>
      <c r="J1673" s="82">
        <f t="shared" si="672"/>
        <v>2.9622548171950012</v>
      </c>
      <c r="K1673" s="60">
        <f t="shared" si="673"/>
        <v>0.96147505943347544</v>
      </c>
      <c r="L1673" s="30">
        <f t="shared" si="674"/>
        <v>0.98499999999999999</v>
      </c>
      <c r="M1673" s="27">
        <f>J1673/'I Disease Parameters'!$E$12</f>
        <v>0.14811274085975007</v>
      </c>
      <c r="N1673" s="27">
        <f>K1673/'I Disease Parameters'!$E$13</f>
        <v>4.8073752971673774E-2</v>
      </c>
      <c r="O1673" s="27">
        <f>L1673/'I Disease Parameters'!$E$13</f>
        <v>4.9250000000000002E-2</v>
      </c>
      <c r="P1673" s="27">
        <f>(1-L1673)/'I Disease Parameters'!$E$13</f>
        <v>7.5000000000000067E-4</v>
      </c>
      <c r="Q1673" s="19" t="str">
        <f t="shared" si="653"/>
        <v/>
      </c>
      <c r="R1673" s="17" t="str">
        <f t="shared" si="654"/>
        <v/>
      </c>
      <c r="S1673" s="17" t="str">
        <f t="shared" si="655"/>
        <v/>
      </c>
      <c r="T1673" s="17" t="str">
        <f t="shared" si="656"/>
        <v/>
      </c>
      <c r="U1673" s="17" t="str">
        <f t="shared" si="657"/>
        <v/>
      </c>
      <c r="V1673" s="17" t="str">
        <f t="shared" si="658"/>
        <v/>
      </c>
      <c r="W1673" s="17" t="str">
        <f t="shared" si="659"/>
        <v/>
      </c>
      <c r="X1673" s="18" t="str">
        <f t="shared" si="650"/>
        <v/>
      </c>
      <c r="Y1673" s="17" t="str">
        <f t="shared" si="660"/>
        <v/>
      </c>
      <c r="Z1673" s="17" t="str">
        <f t="shared" si="661"/>
        <v/>
      </c>
      <c r="AA1673" s="17" t="str">
        <f t="shared" si="662"/>
        <v/>
      </c>
      <c r="AB1673" s="17" t="str">
        <f t="shared" si="663"/>
        <v/>
      </c>
      <c r="AC1673" s="17" t="str">
        <f t="shared" si="664"/>
        <v/>
      </c>
      <c r="AD1673" s="18" t="str">
        <f t="shared" si="665"/>
        <v/>
      </c>
      <c r="AE1673" s="19" t="str">
        <f>IF($B1673&gt;$C$1,"",p_2*$Q1672*($S1672/$W1672)+p_3*$Q1672*($T1672/$W1672))</f>
        <v/>
      </c>
      <c r="AF1673" s="17" t="str">
        <f>IF($B1673&gt;$C$1,"",p_4*$R1672)</f>
        <v/>
      </c>
      <c r="AG1673" s="17" t="str">
        <f>IF($B1673&gt;$C$1,"",p_5*$R1672)</f>
        <v/>
      </c>
      <c r="AH1673" s="18" t="str">
        <f t="shared" si="666"/>
        <v/>
      </c>
      <c r="AI1673" s="72"/>
      <c r="AJ1673" s="73"/>
      <c r="AK1673" s="73"/>
      <c r="AL1673" s="72"/>
      <c r="AM1673" s="73"/>
      <c r="AN1673" s="73">
        <f t="shared" si="667"/>
        <v>518</v>
      </c>
      <c r="AO1673" s="19" t="str">
        <f t="shared" ca="1" si="668"/>
        <v>-</v>
      </c>
      <c r="AP1673" s="17" t="str">
        <f t="shared" ca="1" si="669"/>
        <v>-</v>
      </c>
      <c r="AQ1673" s="17" t="str">
        <f t="shared" ca="1" si="670"/>
        <v>-</v>
      </c>
      <c r="AR1673" s="66" t="str">
        <f t="shared" ca="1" si="671"/>
        <v>-</v>
      </c>
    </row>
    <row r="1674" spans="1:44" s="1" customFormat="1" ht="12" x14ac:dyDescent="0.35">
      <c r="A1674" s="84"/>
      <c r="B1674" s="40" t="str">
        <f t="shared" si="651"/>
        <v/>
      </c>
      <c r="C1674" s="41" t="str">
        <f t="shared" si="652"/>
        <v/>
      </c>
      <c r="D1674" s="28">
        <f>'I Disease Parameters'!$E$6/(1000*365)</f>
        <v>2.4383561643835616E-5</v>
      </c>
      <c r="E1674" s="28">
        <f>'I Disease Parameters'!$E$7/(1000*365)</f>
        <v>1.3698630136986302E-5</v>
      </c>
      <c r="F1674" s="27">
        <f>(1-'I Disease Parameters'!$E$8)/'I Disease Parameters'!$E$10</f>
        <v>0.16200000000000001</v>
      </c>
      <c r="G1674" s="27">
        <f>'I Disease Parameters'!$E$8/'I Disease Parameters'!$E$11</f>
        <v>3.7999999999999999E-2</v>
      </c>
      <c r="H1674" s="27">
        <f>1/'I Disease Parameters'!$E$12</f>
        <v>0.05</v>
      </c>
      <c r="I1674" s="27">
        <f>'I Disease Parameters'!$E$9/'I Disease Parameters'!$E$14</f>
        <v>0</v>
      </c>
      <c r="J1674" s="82">
        <f t="shared" si="672"/>
        <v>2.9622548171950012</v>
      </c>
      <c r="K1674" s="60">
        <f t="shared" si="673"/>
        <v>0.96147505943347544</v>
      </c>
      <c r="L1674" s="30">
        <f t="shared" si="674"/>
        <v>0.98499999999999999</v>
      </c>
      <c r="M1674" s="27">
        <f>J1674/'I Disease Parameters'!$E$12</f>
        <v>0.14811274085975007</v>
      </c>
      <c r="N1674" s="27">
        <f>K1674/'I Disease Parameters'!$E$13</f>
        <v>4.8073752971673774E-2</v>
      </c>
      <c r="O1674" s="27">
        <f>L1674/'I Disease Parameters'!$E$13</f>
        <v>4.9250000000000002E-2</v>
      </c>
      <c r="P1674" s="27">
        <f>(1-L1674)/'I Disease Parameters'!$E$13</f>
        <v>7.5000000000000067E-4</v>
      </c>
      <c r="Q1674" s="19" t="str">
        <f t="shared" si="653"/>
        <v/>
      </c>
      <c r="R1674" s="17" t="str">
        <f t="shared" si="654"/>
        <v/>
      </c>
      <c r="S1674" s="17" t="str">
        <f t="shared" si="655"/>
        <v/>
      </c>
      <c r="T1674" s="17" t="str">
        <f t="shared" si="656"/>
        <v/>
      </c>
      <c r="U1674" s="17" t="str">
        <f t="shared" si="657"/>
        <v/>
      </c>
      <c r="V1674" s="17" t="str">
        <f t="shared" si="658"/>
        <v/>
      </c>
      <c r="W1674" s="17" t="str">
        <f t="shared" si="659"/>
        <v/>
      </c>
      <c r="X1674" s="18" t="str">
        <f t="shared" si="650"/>
        <v/>
      </c>
      <c r="Y1674" s="17" t="str">
        <f t="shared" si="660"/>
        <v/>
      </c>
      <c r="Z1674" s="17" t="str">
        <f t="shared" si="661"/>
        <v/>
      </c>
      <c r="AA1674" s="17" t="str">
        <f t="shared" si="662"/>
        <v/>
      </c>
      <c r="AB1674" s="17" t="str">
        <f t="shared" si="663"/>
        <v/>
      </c>
      <c r="AC1674" s="17" t="str">
        <f t="shared" si="664"/>
        <v/>
      </c>
      <c r="AD1674" s="18" t="str">
        <f t="shared" si="665"/>
        <v/>
      </c>
      <c r="AE1674" s="19" t="str">
        <f>IF($B1674&gt;$C$1,"",p_2*$Q1673*($S1673/$W1673)+p_3*$Q1673*($T1673/$W1673))</f>
        <v/>
      </c>
      <c r="AF1674" s="17" t="str">
        <f>IF($B1674&gt;$C$1,"",p_4*$R1673)</f>
        <v/>
      </c>
      <c r="AG1674" s="17" t="str">
        <f>IF($B1674&gt;$C$1,"",p_5*$R1673)</f>
        <v/>
      </c>
      <c r="AH1674" s="18" t="str">
        <f t="shared" si="666"/>
        <v/>
      </c>
      <c r="AI1674" s="72"/>
      <c r="AJ1674" s="73"/>
      <c r="AK1674" s="73"/>
      <c r="AL1674" s="72"/>
      <c r="AM1674" s="73"/>
      <c r="AN1674" s="73">
        <f t="shared" si="667"/>
        <v>518</v>
      </c>
      <c r="AO1674" s="19" t="str">
        <f t="shared" ca="1" si="668"/>
        <v>-</v>
      </c>
      <c r="AP1674" s="17" t="str">
        <f t="shared" ca="1" si="669"/>
        <v>-</v>
      </c>
      <c r="AQ1674" s="17" t="str">
        <f t="shared" ca="1" si="670"/>
        <v>-</v>
      </c>
      <c r="AR1674" s="66" t="str">
        <f t="shared" ca="1" si="671"/>
        <v>-</v>
      </c>
    </row>
    <row r="1675" spans="1:44" s="1" customFormat="1" ht="12" x14ac:dyDescent="0.35">
      <c r="A1675" s="84"/>
      <c r="B1675" s="40" t="str">
        <f t="shared" si="651"/>
        <v/>
      </c>
      <c r="C1675" s="41" t="str">
        <f t="shared" si="652"/>
        <v/>
      </c>
      <c r="D1675" s="28">
        <f>'I Disease Parameters'!$E$6/(1000*365)</f>
        <v>2.4383561643835616E-5</v>
      </c>
      <c r="E1675" s="28">
        <f>'I Disease Parameters'!$E$7/(1000*365)</f>
        <v>1.3698630136986302E-5</v>
      </c>
      <c r="F1675" s="27">
        <f>(1-'I Disease Parameters'!$E$8)/'I Disease Parameters'!$E$10</f>
        <v>0.16200000000000001</v>
      </c>
      <c r="G1675" s="27">
        <f>'I Disease Parameters'!$E$8/'I Disease Parameters'!$E$11</f>
        <v>3.7999999999999999E-2</v>
      </c>
      <c r="H1675" s="27">
        <f>1/'I Disease Parameters'!$E$12</f>
        <v>0.05</v>
      </c>
      <c r="I1675" s="27">
        <f>'I Disease Parameters'!$E$9/'I Disease Parameters'!$E$14</f>
        <v>0</v>
      </c>
      <c r="J1675" s="82">
        <f t="shared" si="672"/>
        <v>2.9622548171950012</v>
      </c>
      <c r="K1675" s="60">
        <f t="shared" si="673"/>
        <v>0.96147505943347544</v>
      </c>
      <c r="L1675" s="30">
        <f t="shared" si="674"/>
        <v>0.98499999999999999</v>
      </c>
      <c r="M1675" s="27">
        <f>J1675/'I Disease Parameters'!$E$12</f>
        <v>0.14811274085975007</v>
      </c>
      <c r="N1675" s="27">
        <f>K1675/'I Disease Parameters'!$E$13</f>
        <v>4.8073752971673774E-2</v>
      </c>
      <c r="O1675" s="27">
        <f>L1675/'I Disease Parameters'!$E$13</f>
        <v>4.9250000000000002E-2</v>
      </c>
      <c r="P1675" s="27">
        <f>(1-L1675)/'I Disease Parameters'!$E$13</f>
        <v>7.5000000000000067E-4</v>
      </c>
      <c r="Q1675" s="19" t="str">
        <f t="shared" si="653"/>
        <v/>
      </c>
      <c r="R1675" s="17" t="str">
        <f t="shared" si="654"/>
        <v/>
      </c>
      <c r="S1675" s="17" t="str">
        <f t="shared" si="655"/>
        <v/>
      </c>
      <c r="T1675" s="17" t="str">
        <f t="shared" si="656"/>
        <v/>
      </c>
      <c r="U1675" s="17" t="str">
        <f t="shared" si="657"/>
        <v/>
      </c>
      <c r="V1675" s="17" t="str">
        <f t="shared" si="658"/>
        <v/>
      </c>
      <c r="W1675" s="17" t="str">
        <f t="shared" si="659"/>
        <v/>
      </c>
      <c r="X1675" s="18" t="str">
        <f t="shared" si="650"/>
        <v/>
      </c>
      <c r="Y1675" s="17" t="str">
        <f t="shared" si="660"/>
        <v/>
      </c>
      <c r="Z1675" s="17" t="str">
        <f t="shared" si="661"/>
        <v/>
      </c>
      <c r="AA1675" s="17" t="str">
        <f t="shared" si="662"/>
        <v/>
      </c>
      <c r="AB1675" s="17" t="str">
        <f t="shared" si="663"/>
        <v/>
      </c>
      <c r="AC1675" s="17" t="str">
        <f t="shared" si="664"/>
        <v/>
      </c>
      <c r="AD1675" s="18" t="str">
        <f t="shared" si="665"/>
        <v/>
      </c>
      <c r="AE1675" s="19" t="str">
        <f>IF($B1675&gt;$C$1,"",p_2*$Q1674*($S1674/$W1674)+p_3*$Q1674*($T1674/$W1674))</f>
        <v/>
      </c>
      <c r="AF1675" s="17" t="str">
        <f>IF($B1675&gt;$C$1,"",p_4*$R1674)</f>
        <v/>
      </c>
      <c r="AG1675" s="17" t="str">
        <f>IF($B1675&gt;$C$1,"",p_5*$R1674)</f>
        <v/>
      </c>
      <c r="AH1675" s="18" t="str">
        <f t="shared" si="666"/>
        <v/>
      </c>
      <c r="AI1675" s="72"/>
      <c r="AJ1675" s="73"/>
      <c r="AK1675" s="73"/>
      <c r="AL1675" s="72"/>
      <c r="AM1675" s="73"/>
      <c r="AN1675" s="73">
        <f t="shared" si="667"/>
        <v>518</v>
      </c>
      <c r="AO1675" s="19" t="str">
        <f t="shared" ca="1" si="668"/>
        <v>-</v>
      </c>
      <c r="AP1675" s="17" t="str">
        <f t="shared" ca="1" si="669"/>
        <v>-</v>
      </c>
      <c r="AQ1675" s="17" t="str">
        <f t="shared" ca="1" si="670"/>
        <v>-</v>
      </c>
      <c r="AR1675" s="66" t="str">
        <f t="shared" ca="1" si="671"/>
        <v>-</v>
      </c>
    </row>
    <row r="1676" spans="1:44" s="1" customFormat="1" ht="12" x14ac:dyDescent="0.35">
      <c r="A1676" s="84"/>
      <c r="B1676" s="40" t="str">
        <f t="shared" si="651"/>
        <v/>
      </c>
      <c r="C1676" s="41" t="str">
        <f t="shared" si="652"/>
        <v/>
      </c>
      <c r="D1676" s="28">
        <f>'I Disease Parameters'!$E$6/(1000*365)</f>
        <v>2.4383561643835616E-5</v>
      </c>
      <c r="E1676" s="28">
        <f>'I Disease Parameters'!$E$7/(1000*365)</f>
        <v>1.3698630136986302E-5</v>
      </c>
      <c r="F1676" s="27">
        <f>(1-'I Disease Parameters'!$E$8)/'I Disease Parameters'!$E$10</f>
        <v>0.16200000000000001</v>
      </c>
      <c r="G1676" s="27">
        <f>'I Disease Parameters'!$E$8/'I Disease Parameters'!$E$11</f>
        <v>3.7999999999999999E-2</v>
      </c>
      <c r="H1676" s="27">
        <f>1/'I Disease Parameters'!$E$12</f>
        <v>0.05</v>
      </c>
      <c r="I1676" s="27">
        <f>'I Disease Parameters'!$E$9/'I Disease Parameters'!$E$14</f>
        <v>0</v>
      </c>
      <c r="J1676" s="82">
        <f t="shared" si="672"/>
        <v>2.9622548171950012</v>
      </c>
      <c r="K1676" s="60">
        <f t="shared" si="673"/>
        <v>0.96147505943347544</v>
      </c>
      <c r="L1676" s="30">
        <f t="shared" si="674"/>
        <v>0.98499999999999999</v>
      </c>
      <c r="M1676" s="27">
        <f>J1676/'I Disease Parameters'!$E$12</f>
        <v>0.14811274085975007</v>
      </c>
      <c r="N1676" s="27">
        <f>K1676/'I Disease Parameters'!$E$13</f>
        <v>4.8073752971673774E-2</v>
      </c>
      <c r="O1676" s="27">
        <f>L1676/'I Disease Parameters'!$E$13</f>
        <v>4.9250000000000002E-2</v>
      </c>
      <c r="P1676" s="27">
        <f>(1-L1676)/'I Disease Parameters'!$E$13</f>
        <v>7.5000000000000067E-4</v>
      </c>
      <c r="Q1676" s="19" t="str">
        <f t="shared" si="653"/>
        <v/>
      </c>
      <c r="R1676" s="17" t="str">
        <f t="shared" si="654"/>
        <v/>
      </c>
      <c r="S1676" s="17" t="str">
        <f t="shared" si="655"/>
        <v/>
      </c>
      <c r="T1676" s="17" t="str">
        <f t="shared" si="656"/>
        <v/>
      </c>
      <c r="U1676" s="17" t="str">
        <f t="shared" si="657"/>
        <v/>
      </c>
      <c r="V1676" s="17" t="str">
        <f t="shared" si="658"/>
        <v/>
      </c>
      <c r="W1676" s="17" t="str">
        <f t="shared" si="659"/>
        <v/>
      </c>
      <c r="X1676" s="18" t="str">
        <f t="shared" si="650"/>
        <v/>
      </c>
      <c r="Y1676" s="17" t="str">
        <f t="shared" si="660"/>
        <v/>
      </c>
      <c r="Z1676" s="17" t="str">
        <f t="shared" si="661"/>
        <v/>
      </c>
      <c r="AA1676" s="17" t="str">
        <f t="shared" si="662"/>
        <v/>
      </c>
      <c r="AB1676" s="17" t="str">
        <f t="shared" si="663"/>
        <v/>
      </c>
      <c r="AC1676" s="17" t="str">
        <f t="shared" si="664"/>
        <v/>
      </c>
      <c r="AD1676" s="18" t="str">
        <f t="shared" si="665"/>
        <v/>
      </c>
      <c r="AE1676" s="19" t="str">
        <f>IF($B1676&gt;$C$1,"",p_2*$Q1675*($S1675/$W1675)+p_3*$Q1675*($T1675/$W1675))</f>
        <v/>
      </c>
      <c r="AF1676" s="17" t="str">
        <f>IF($B1676&gt;$C$1,"",p_4*$R1675)</f>
        <v/>
      </c>
      <c r="AG1676" s="17" t="str">
        <f>IF($B1676&gt;$C$1,"",p_5*$R1675)</f>
        <v/>
      </c>
      <c r="AH1676" s="18" t="str">
        <f t="shared" si="666"/>
        <v/>
      </c>
      <c r="AI1676" s="72"/>
      <c r="AJ1676" s="73"/>
      <c r="AK1676" s="73"/>
      <c r="AL1676" s="72"/>
      <c r="AM1676" s="73"/>
      <c r="AN1676" s="73">
        <f t="shared" si="667"/>
        <v>518</v>
      </c>
      <c r="AO1676" s="19" t="str">
        <f t="shared" ca="1" si="668"/>
        <v>-</v>
      </c>
      <c r="AP1676" s="17" t="str">
        <f t="shared" ca="1" si="669"/>
        <v>-</v>
      </c>
      <c r="AQ1676" s="17" t="str">
        <f t="shared" ca="1" si="670"/>
        <v>-</v>
      </c>
      <c r="AR1676" s="66" t="str">
        <f t="shared" ca="1" si="671"/>
        <v>-</v>
      </c>
    </row>
    <row r="1677" spans="1:44" s="1" customFormat="1" ht="12" x14ac:dyDescent="0.35">
      <c r="A1677" s="84"/>
      <c r="B1677" s="40" t="str">
        <f t="shared" si="651"/>
        <v/>
      </c>
      <c r="C1677" s="41" t="str">
        <f t="shared" si="652"/>
        <v/>
      </c>
      <c r="D1677" s="28">
        <f>'I Disease Parameters'!$E$6/(1000*365)</f>
        <v>2.4383561643835616E-5</v>
      </c>
      <c r="E1677" s="28">
        <f>'I Disease Parameters'!$E$7/(1000*365)</f>
        <v>1.3698630136986302E-5</v>
      </c>
      <c r="F1677" s="27">
        <f>(1-'I Disease Parameters'!$E$8)/'I Disease Parameters'!$E$10</f>
        <v>0.16200000000000001</v>
      </c>
      <c r="G1677" s="27">
        <f>'I Disease Parameters'!$E$8/'I Disease Parameters'!$E$11</f>
        <v>3.7999999999999999E-2</v>
      </c>
      <c r="H1677" s="27">
        <f>1/'I Disease Parameters'!$E$12</f>
        <v>0.05</v>
      </c>
      <c r="I1677" s="27">
        <f>'I Disease Parameters'!$E$9/'I Disease Parameters'!$E$14</f>
        <v>0</v>
      </c>
      <c r="J1677" s="82">
        <f t="shared" si="672"/>
        <v>2.9622548171950012</v>
      </c>
      <c r="K1677" s="60">
        <f t="shared" si="673"/>
        <v>0.96147505943347544</v>
      </c>
      <c r="L1677" s="30">
        <f t="shared" si="674"/>
        <v>0.98499999999999999</v>
      </c>
      <c r="M1677" s="27">
        <f>J1677/'I Disease Parameters'!$E$12</f>
        <v>0.14811274085975007</v>
      </c>
      <c r="N1677" s="27">
        <f>K1677/'I Disease Parameters'!$E$13</f>
        <v>4.8073752971673774E-2</v>
      </c>
      <c r="O1677" s="27">
        <f>L1677/'I Disease Parameters'!$E$13</f>
        <v>4.9250000000000002E-2</v>
      </c>
      <c r="P1677" s="27">
        <f>(1-L1677)/'I Disease Parameters'!$E$13</f>
        <v>7.5000000000000067E-4</v>
      </c>
      <c r="Q1677" s="19" t="str">
        <f t="shared" si="653"/>
        <v/>
      </c>
      <c r="R1677" s="17" t="str">
        <f t="shared" si="654"/>
        <v/>
      </c>
      <c r="S1677" s="17" t="str">
        <f t="shared" si="655"/>
        <v/>
      </c>
      <c r="T1677" s="17" t="str">
        <f t="shared" si="656"/>
        <v/>
      </c>
      <c r="U1677" s="17" t="str">
        <f t="shared" si="657"/>
        <v/>
      </c>
      <c r="V1677" s="17" t="str">
        <f t="shared" si="658"/>
        <v/>
      </c>
      <c r="W1677" s="17" t="str">
        <f t="shared" si="659"/>
        <v/>
      </c>
      <c r="X1677" s="18" t="str">
        <f t="shared" si="650"/>
        <v/>
      </c>
      <c r="Y1677" s="17" t="str">
        <f t="shared" si="660"/>
        <v/>
      </c>
      <c r="Z1677" s="17" t="str">
        <f t="shared" si="661"/>
        <v/>
      </c>
      <c r="AA1677" s="17" t="str">
        <f t="shared" si="662"/>
        <v/>
      </c>
      <c r="AB1677" s="17" t="str">
        <f t="shared" si="663"/>
        <v/>
      </c>
      <c r="AC1677" s="17" t="str">
        <f t="shared" si="664"/>
        <v/>
      </c>
      <c r="AD1677" s="18" t="str">
        <f t="shared" si="665"/>
        <v/>
      </c>
      <c r="AE1677" s="19" t="str">
        <f>IF($B1677&gt;$C$1,"",p_2*$Q1676*($S1676/$W1676)+p_3*$Q1676*($T1676/$W1676))</f>
        <v/>
      </c>
      <c r="AF1677" s="17" t="str">
        <f>IF($B1677&gt;$C$1,"",p_4*$R1676)</f>
        <v/>
      </c>
      <c r="AG1677" s="17" t="str">
        <f>IF($B1677&gt;$C$1,"",p_5*$R1676)</f>
        <v/>
      </c>
      <c r="AH1677" s="18" t="str">
        <f t="shared" si="666"/>
        <v/>
      </c>
      <c r="AI1677" s="72"/>
      <c r="AJ1677" s="73"/>
      <c r="AK1677" s="73"/>
      <c r="AL1677" s="72"/>
      <c r="AM1677" s="73"/>
      <c r="AN1677" s="73">
        <f t="shared" si="667"/>
        <v>518</v>
      </c>
      <c r="AO1677" s="19" t="str">
        <f t="shared" ca="1" si="668"/>
        <v>-</v>
      </c>
      <c r="AP1677" s="17" t="str">
        <f t="shared" ca="1" si="669"/>
        <v>-</v>
      </c>
      <c r="AQ1677" s="17" t="str">
        <f t="shared" ca="1" si="670"/>
        <v>-</v>
      </c>
      <c r="AR1677" s="66" t="str">
        <f t="shared" ca="1" si="671"/>
        <v>-</v>
      </c>
    </row>
    <row r="1678" spans="1:44" s="1" customFormat="1" ht="12" x14ac:dyDescent="0.35">
      <c r="A1678" s="84"/>
      <c r="B1678" s="40" t="str">
        <f t="shared" si="651"/>
        <v/>
      </c>
      <c r="C1678" s="41" t="str">
        <f t="shared" si="652"/>
        <v/>
      </c>
      <c r="D1678" s="28">
        <f>'I Disease Parameters'!$E$6/(1000*365)</f>
        <v>2.4383561643835616E-5</v>
      </c>
      <c r="E1678" s="28">
        <f>'I Disease Parameters'!$E$7/(1000*365)</f>
        <v>1.3698630136986302E-5</v>
      </c>
      <c r="F1678" s="27">
        <f>(1-'I Disease Parameters'!$E$8)/'I Disease Parameters'!$E$10</f>
        <v>0.16200000000000001</v>
      </c>
      <c r="G1678" s="27">
        <f>'I Disease Parameters'!$E$8/'I Disease Parameters'!$E$11</f>
        <v>3.7999999999999999E-2</v>
      </c>
      <c r="H1678" s="27">
        <f>1/'I Disease Parameters'!$E$12</f>
        <v>0.05</v>
      </c>
      <c r="I1678" s="27">
        <f>'I Disease Parameters'!$E$9/'I Disease Parameters'!$E$14</f>
        <v>0</v>
      </c>
      <c r="J1678" s="82">
        <f t="shared" si="672"/>
        <v>2.9622548171950012</v>
      </c>
      <c r="K1678" s="60">
        <f t="shared" si="673"/>
        <v>0.96147505943347544</v>
      </c>
      <c r="L1678" s="30">
        <f t="shared" si="674"/>
        <v>0.98499999999999999</v>
      </c>
      <c r="M1678" s="27">
        <f>J1678/'I Disease Parameters'!$E$12</f>
        <v>0.14811274085975007</v>
      </c>
      <c r="N1678" s="27">
        <f>K1678/'I Disease Parameters'!$E$13</f>
        <v>4.8073752971673774E-2</v>
      </c>
      <c r="O1678" s="27">
        <f>L1678/'I Disease Parameters'!$E$13</f>
        <v>4.9250000000000002E-2</v>
      </c>
      <c r="P1678" s="27">
        <f>(1-L1678)/'I Disease Parameters'!$E$13</f>
        <v>7.5000000000000067E-4</v>
      </c>
      <c r="Q1678" s="19" t="str">
        <f t="shared" si="653"/>
        <v/>
      </c>
      <c r="R1678" s="17" t="str">
        <f t="shared" si="654"/>
        <v/>
      </c>
      <c r="S1678" s="17" t="str">
        <f t="shared" si="655"/>
        <v/>
      </c>
      <c r="T1678" s="17" t="str">
        <f t="shared" si="656"/>
        <v/>
      </c>
      <c r="U1678" s="17" t="str">
        <f t="shared" si="657"/>
        <v/>
      </c>
      <c r="V1678" s="17" t="str">
        <f t="shared" si="658"/>
        <v/>
      </c>
      <c r="W1678" s="17" t="str">
        <f t="shared" si="659"/>
        <v/>
      </c>
      <c r="X1678" s="18" t="str">
        <f t="shared" si="650"/>
        <v/>
      </c>
      <c r="Y1678" s="17" t="str">
        <f t="shared" si="660"/>
        <v/>
      </c>
      <c r="Z1678" s="17" t="str">
        <f t="shared" si="661"/>
        <v/>
      </c>
      <c r="AA1678" s="17" t="str">
        <f t="shared" si="662"/>
        <v/>
      </c>
      <c r="AB1678" s="17" t="str">
        <f t="shared" si="663"/>
        <v/>
      </c>
      <c r="AC1678" s="17" t="str">
        <f t="shared" si="664"/>
        <v/>
      </c>
      <c r="AD1678" s="18" t="str">
        <f t="shared" si="665"/>
        <v/>
      </c>
      <c r="AE1678" s="19" t="str">
        <f>IF($B1678&gt;$C$1,"",p_2*$Q1677*($S1677/$W1677)+p_3*$Q1677*($T1677/$W1677))</f>
        <v/>
      </c>
      <c r="AF1678" s="17" t="str">
        <f>IF($B1678&gt;$C$1,"",p_4*$R1677)</f>
        <v/>
      </c>
      <c r="AG1678" s="17" t="str">
        <f>IF($B1678&gt;$C$1,"",p_5*$R1677)</f>
        <v/>
      </c>
      <c r="AH1678" s="18" t="str">
        <f t="shared" si="666"/>
        <v/>
      </c>
      <c r="AI1678" s="72"/>
      <c r="AJ1678" s="73"/>
      <c r="AK1678" s="73"/>
      <c r="AL1678" s="72"/>
      <c r="AM1678" s="73"/>
      <c r="AN1678" s="73">
        <f t="shared" si="667"/>
        <v>518</v>
      </c>
      <c r="AO1678" s="19" t="str">
        <f t="shared" ca="1" si="668"/>
        <v>-</v>
      </c>
      <c r="AP1678" s="17" t="str">
        <f t="shared" ca="1" si="669"/>
        <v>-</v>
      </c>
      <c r="AQ1678" s="17" t="str">
        <f t="shared" ca="1" si="670"/>
        <v>-</v>
      </c>
      <c r="AR1678" s="66" t="str">
        <f t="shared" ca="1" si="671"/>
        <v>-</v>
      </c>
    </row>
    <row r="1679" spans="1:44" s="1" customFormat="1" ht="12" x14ac:dyDescent="0.35">
      <c r="A1679" s="84"/>
      <c r="B1679" s="40" t="str">
        <f t="shared" si="651"/>
        <v/>
      </c>
      <c r="C1679" s="41" t="str">
        <f t="shared" si="652"/>
        <v/>
      </c>
      <c r="D1679" s="28">
        <f>'I Disease Parameters'!$E$6/(1000*365)</f>
        <v>2.4383561643835616E-5</v>
      </c>
      <c r="E1679" s="28">
        <f>'I Disease Parameters'!$E$7/(1000*365)</f>
        <v>1.3698630136986302E-5</v>
      </c>
      <c r="F1679" s="27">
        <f>(1-'I Disease Parameters'!$E$8)/'I Disease Parameters'!$E$10</f>
        <v>0.16200000000000001</v>
      </c>
      <c r="G1679" s="27">
        <f>'I Disease Parameters'!$E$8/'I Disease Parameters'!$E$11</f>
        <v>3.7999999999999999E-2</v>
      </c>
      <c r="H1679" s="27">
        <f>1/'I Disease Parameters'!$E$12</f>
        <v>0.05</v>
      </c>
      <c r="I1679" s="27">
        <f>'I Disease Parameters'!$E$9/'I Disease Parameters'!$E$14</f>
        <v>0</v>
      </c>
      <c r="J1679" s="82">
        <f t="shared" si="672"/>
        <v>2.9622548171950012</v>
      </c>
      <c r="K1679" s="60">
        <f t="shared" si="673"/>
        <v>0.96147505943347544</v>
      </c>
      <c r="L1679" s="30">
        <f t="shared" si="674"/>
        <v>0.98499999999999999</v>
      </c>
      <c r="M1679" s="27">
        <f>J1679/'I Disease Parameters'!$E$12</f>
        <v>0.14811274085975007</v>
      </c>
      <c r="N1679" s="27">
        <f>K1679/'I Disease Parameters'!$E$13</f>
        <v>4.8073752971673774E-2</v>
      </c>
      <c r="O1679" s="27">
        <f>L1679/'I Disease Parameters'!$E$13</f>
        <v>4.9250000000000002E-2</v>
      </c>
      <c r="P1679" s="27">
        <f>(1-L1679)/'I Disease Parameters'!$E$13</f>
        <v>7.5000000000000067E-4</v>
      </c>
      <c r="Q1679" s="19" t="str">
        <f t="shared" si="653"/>
        <v/>
      </c>
      <c r="R1679" s="17" t="str">
        <f t="shared" si="654"/>
        <v/>
      </c>
      <c r="S1679" s="17" t="str">
        <f t="shared" si="655"/>
        <v/>
      </c>
      <c r="T1679" s="17" t="str">
        <f t="shared" si="656"/>
        <v/>
      </c>
      <c r="U1679" s="17" t="str">
        <f t="shared" si="657"/>
        <v/>
      </c>
      <c r="V1679" s="17" t="str">
        <f t="shared" si="658"/>
        <v/>
      </c>
      <c r="W1679" s="17" t="str">
        <f t="shared" si="659"/>
        <v/>
      </c>
      <c r="X1679" s="18" t="str">
        <f t="shared" si="650"/>
        <v/>
      </c>
      <c r="Y1679" s="17" t="str">
        <f t="shared" si="660"/>
        <v/>
      </c>
      <c r="Z1679" s="17" t="str">
        <f t="shared" si="661"/>
        <v/>
      </c>
      <c r="AA1679" s="17" t="str">
        <f t="shared" si="662"/>
        <v/>
      </c>
      <c r="AB1679" s="17" t="str">
        <f t="shared" si="663"/>
        <v/>
      </c>
      <c r="AC1679" s="17" t="str">
        <f t="shared" si="664"/>
        <v/>
      </c>
      <c r="AD1679" s="18" t="str">
        <f t="shared" si="665"/>
        <v/>
      </c>
      <c r="AE1679" s="19" t="str">
        <f>IF($B1679&gt;$C$1,"",p_2*$Q1678*($S1678/$W1678)+p_3*$Q1678*($T1678/$W1678))</f>
        <v/>
      </c>
      <c r="AF1679" s="17" t="str">
        <f>IF($B1679&gt;$C$1,"",p_4*$R1678)</f>
        <v/>
      </c>
      <c r="AG1679" s="17" t="str">
        <f>IF($B1679&gt;$C$1,"",p_5*$R1678)</f>
        <v/>
      </c>
      <c r="AH1679" s="18" t="str">
        <f t="shared" si="666"/>
        <v/>
      </c>
      <c r="AI1679" s="72"/>
      <c r="AJ1679" s="73"/>
      <c r="AK1679" s="73"/>
      <c r="AL1679" s="72"/>
      <c r="AM1679" s="73"/>
      <c r="AN1679" s="73">
        <f t="shared" si="667"/>
        <v>518</v>
      </c>
      <c r="AO1679" s="19" t="str">
        <f t="shared" ca="1" si="668"/>
        <v>-</v>
      </c>
      <c r="AP1679" s="17" t="str">
        <f t="shared" ca="1" si="669"/>
        <v>-</v>
      </c>
      <c r="AQ1679" s="17" t="str">
        <f t="shared" ca="1" si="670"/>
        <v>-</v>
      </c>
      <c r="AR1679" s="66" t="str">
        <f t="shared" ca="1" si="671"/>
        <v>-</v>
      </c>
    </row>
    <row r="1680" spans="1:44" s="1" customFormat="1" ht="12" x14ac:dyDescent="0.35">
      <c r="A1680" s="84"/>
      <c r="B1680" s="40" t="str">
        <f t="shared" si="651"/>
        <v/>
      </c>
      <c r="C1680" s="41" t="str">
        <f t="shared" si="652"/>
        <v/>
      </c>
      <c r="D1680" s="28">
        <f>'I Disease Parameters'!$E$6/(1000*365)</f>
        <v>2.4383561643835616E-5</v>
      </c>
      <c r="E1680" s="28">
        <f>'I Disease Parameters'!$E$7/(1000*365)</f>
        <v>1.3698630136986302E-5</v>
      </c>
      <c r="F1680" s="27">
        <f>(1-'I Disease Parameters'!$E$8)/'I Disease Parameters'!$E$10</f>
        <v>0.16200000000000001</v>
      </c>
      <c r="G1680" s="27">
        <f>'I Disease Parameters'!$E$8/'I Disease Parameters'!$E$11</f>
        <v>3.7999999999999999E-2</v>
      </c>
      <c r="H1680" s="27">
        <f>1/'I Disease Parameters'!$E$12</f>
        <v>0.05</v>
      </c>
      <c r="I1680" s="27">
        <f>'I Disease Parameters'!$E$9/'I Disease Parameters'!$E$14</f>
        <v>0</v>
      </c>
      <c r="J1680" s="82">
        <f t="shared" si="672"/>
        <v>2.9622548171950012</v>
      </c>
      <c r="K1680" s="60">
        <f t="shared" si="673"/>
        <v>0.96147505943347544</v>
      </c>
      <c r="L1680" s="30">
        <f t="shared" si="674"/>
        <v>0.98499999999999999</v>
      </c>
      <c r="M1680" s="27">
        <f>J1680/'I Disease Parameters'!$E$12</f>
        <v>0.14811274085975007</v>
      </c>
      <c r="N1680" s="27">
        <f>K1680/'I Disease Parameters'!$E$13</f>
        <v>4.8073752971673774E-2</v>
      </c>
      <c r="O1680" s="27">
        <f>L1680/'I Disease Parameters'!$E$13</f>
        <v>4.9250000000000002E-2</v>
      </c>
      <c r="P1680" s="27">
        <f>(1-L1680)/'I Disease Parameters'!$E$13</f>
        <v>7.5000000000000067E-4</v>
      </c>
      <c r="Q1680" s="19" t="str">
        <f t="shared" si="653"/>
        <v/>
      </c>
      <c r="R1680" s="17" t="str">
        <f t="shared" si="654"/>
        <v/>
      </c>
      <c r="S1680" s="17" t="str">
        <f t="shared" si="655"/>
        <v/>
      </c>
      <c r="T1680" s="17" t="str">
        <f t="shared" si="656"/>
        <v/>
      </c>
      <c r="U1680" s="17" t="str">
        <f t="shared" si="657"/>
        <v/>
      </c>
      <c r="V1680" s="17" t="str">
        <f t="shared" si="658"/>
        <v/>
      </c>
      <c r="W1680" s="17" t="str">
        <f t="shared" si="659"/>
        <v/>
      </c>
      <c r="X1680" s="18" t="str">
        <f t="shared" si="650"/>
        <v/>
      </c>
      <c r="Y1680" s="17" t="str">
        <f t="shared" si="660"/>
        <v/>
      </c>
      <c r="Z1680" s="17" t="str">
        <f t="shared" si="661"/>
        <v/>
      </c>
      <c r="AA1680" s="17" t="str">
        <f t="shared" si="662"/>
        <v/>
      </c>
      <c r="AB1680" s="17" t="str">
        <f t="shared" si="663"/>
        <v/>
      </c>
      <c r="AC1680" s="17" t="str">
        <f t="shared" si="664"/>
        <v/>
      </c>
      <c r="AD1680" s="18" t="str">
        <f t="shared" si="665"/>
        <v/>
      </c>
      <c r="AE1680" s="19" t="str">
        <f>IF($B1680&gt;$C$1,"",p_2*$Q1679*($S1679/$W1679)+p_3*$Q1679*($T1679/$W1679))</f>
        <v/>
      </c>
      <c r="AF1680" s="17" t="str">
        <f>IF($B1680&gt;$C$1,"",p_4*$R1679)</f>
        <v/>
      </c>
      <c r="AG1680" s="17" t="str">
        <f>IF($B1680&gt;$C$1,"",p_5*$R1679)</f>
        <v/>
      </c>
      <c r="AH1680" s="18" t="str">
        <f t="shared" si="666"/>
        <v/>
      </c>
      <c r="AI1680" s="72"/>
      <c r="AJ1680" s="73"/>
      <c r="AK1680" s="73"/>
      <c r="AL1680" s="72"/>
      <c r="AM1680" s="73"/>
      <c r="AN1680" s="73">
        <f t="shared" si="667"/>
        <v>518</v>
      </c>
      <c r="AO1680" s="19" t="str">
        <f t="shared" ca="1" si="668"/>
        <v>-</v>
      </c>
      <c r="AP1680" s="17" t="str">
        <f t="shared" ca="1" si="669"/>
        <v>-</v>
      </c>
      <c r="AQ1680" s="17" t="str">
        <f t="shared" ca="1" si="670"/>
        <v>-</v>
      </c>
      <c r="AR1680" s="66" t="str">
        <f t="shared" ca="1" si="671"/>
        <v>-</v>
      </c>
    </row>
    <row r="1681" spans="1:44" s="1" customFormat="1" ht="12" x14ac:dyDescent="0.35">
      <c r="A1681" s="84"/>
      <c r="B1681" s="40" t="str">
        <f t="shared" si="651"/>
        <v/>
      </c>
      <c r="C1681" s="41" t="str">
        <f t="shared" si="652"/>
        <v/>
      </c>
      <c r="D1681" s="28">
        <f>'I Disease Parameters'!$E$6/(1000*365)</f>
        <v>2.4383561643835616E-5</v>
      </c>
      <c r="E1681" s="28">
        <f>'I Disease Parameters'!$E$7/(1000*365)</f>
        <v>1.3698630136986302E-5</v>
      </c>
      <c r="F1681" s="27">
        <f>(1-'I Disease Parameters'!$E$8)/'I Disease Parameters'!$E$10</f>
        <v>0.16200000000000001</v>
      </c>
      <c r="G1681" s="27">
        <f>'I Disease Parameters'!$E$8/'I Disease Parameters'!$E$11</f>
        <v>3.7999999999999999E-2</v>
      </c>
      <c r="H1681" s="27">
        <f>1/'I Disease Parameters'!$E$12</f>
        <v>0.05</v>
      </c>
      <c r="I1681" s="27">
        <f>'I Disease Parameters'!$E$9/'I Disease Parameters'!$E$14</f>
        <v>0</v>
      </c>
      <c r="J1681" s="82">
        <f t="shared" si="672"/>
        <v>2.9622548171950012</v>
      </c>
      <c r="K1681" s="60">
        <f t="shared" si="673"/>
        <v>0.96147505943347544</v>
      </c>
      <c r="L1681" s="30">
        <f t="shared" si="674"/>
        <v>0.98499999999999999</v>
      </c>
      <c r="M1681" s="27">
        <f>J1681/'I Disease Parameters'!$E$12</f>
        <v>0.14811274085975007</v>
      </c>
      <c r="N1681" s="27">
        <f>K1681/'I Disease Parameters'!$E$13</f>
        <v>4.8073752971673774E-2</v>
      </c>
      <c r="O1681" s="27">
        <f>L1681/'I Disease Parameters'!$E$13</f>
        <v>4.9250000000000002E-2</v>
      </c>
      <c r="P1681" s="27">
        <f>(1-L1681)/'I Disease Parameters'!$E$13</f>
        <v>7.5000000000000067E-4</v>
      </c>
      <c r="Q1681" s="19" t="str">
        <f t="shared" si="653"/>
        <v/>
      </c>
      <c r="R1681" s="17" t="str">
        <f t="shared" si="654"/>
        <v/>
      </c>
      <c r="S1681" s="17" t="str">
        <f t="shared" si="655"/>
        <v/>
      </c>
      <c r="T1681" s="17" t="str">
        <f t="shared" si="656"/>
        <v/>
      </c>
      <c r="U1681" s="17" t="str">
        <f t="shared" si="657"/>
        <v/>
      </c>
      <c r="V1681" s="17" t="str">
        <f t="shared" si="658"/>
        <v/>
      </c>
      <c r="W1681" s="17" t="str">
        <f t="shared" si="659"/>
        <v/>
      </c>
      <c r="X1681" s="18" t="str">
        <f t="shared" si="650"/>
        <v/>
      </c>
      <c r="Y1681" s="17" t="str">
        <f t="shared" si="660"/>
        <v/>
      </c>
      <c r="Z1681" s="17" t="str">
        <f t="shared" si="661"/>
        <v/>
      </c>
      <c r="AA1681" s="17" t="str">
        <f t="shared" si="662"/>
        <v/>
      </c>
      <c r="AB1681" s="17" t="str">
        <f t="shared" si="663"/>
        <v/>
      </c>
      <c r="AC1681" s="17" t="str">
        <f t="shared" si="664"/>
        <v/>
      </c>
      <c r="AD1681" s="18" t="str">
        <f t="shared" si="665"/>
        <v/>
      </c>
      <c r="AE1681" s="19" t="str">
        <f>IF($B1681&gt;$C$1,"",p_2*$Q1680*($S1680/$W1680)+p_3*$Q1680*($T1680/$W1680))</f>
        <v/>
      </c>
      <c r="AF1681" s="17" t="str">
        <f>IF($B1681&gt;$C$1,"",p_4*$R1680)</f>
        <v/>
      </c>
      <c r="AG1681" s="17" t="str">
        <f>IF($B1681&gt;$C$1,"",p_5*$R1680)</f>
        <v/>
      </c>
      <c r="AH1681" s="18" t="str">
        <f t="shared" si="666"/>
        <v/>
      </c>
      <c r="AI1681" s="72"/>
      <c r="AJ1681" s="73"/>
      <c r="AK1681" s="73"/>
      <c r="AL1681" s="72"/>
      <c r="AM1681" s="73"/>
      <c r="AN1681" s="73">
        <f t="shared" si="667"/>
        <v>518</v>
      </c>
      <c r="AO1681" s="19" t="str">
        <f t="shared" ca="1" si="668"/>
        <v>-</v>
      </c>
      <c r="AP1681" s="17" t="str">
        <f t="shared" ca="1" si="669"/>
        <v>-</v>
      </c>
      <c r="AQ1681" s="17" t="str">
        <f t="shared" ca="1" si="670"/>
        <v>-</v>
      </c>
      <c r="AR1681" s="66" t="str">
        <f t="shared" ca="1" si="671"/>
        <v>-</v>
      </c>
    </row>
    <row r="1682" spans="1:44" s="1" customFormat="1" ht="12" x14ac:dyDescent="0.35">
      <c r="A1682" s="84"/>
      <c r="B1682" s="40" t="str">
        <f t="shared" si="651"/>
        <v/>
      </c>
      <c r="C1682" s="41" t="str">
        <f t="shared" si="652"/>
        <v/>
      </c>
      <c r="D1682" s="28">
        <f>'I Disease Parameters'!$E$6/(1000*365)</f>
        <v>2.4383561643835616E-5</v>
      </c>
      <c r="E1682" s="28">
        <f>'I Disease Parameters'!$E$7/(1000*365)</f>
        <v>1.3698630136986302E-5</v>
      </c>
      <c r="F1682" s="27">
        <f>(1-'I Disease Parameters'!$E$8)/'I Disease Parameters'!$E$10</f>
        <v>0.16200000000000001</v>
      </c>
      <c r="G1682" s="27">
        <f>'I Disease Parameters'!$E$8/'I Disease Parameters'!$E$11</f>
        <v>3.7999999999999999E-2</v>
      </c>
      <c r="H1682" s="27">
        <f>1/'I Disease Parameters'!$E$12</f>
        <v>0.05</v>
      </c>
      <c r="I1682" s="27">
        <f>'I Disease Parameters'!$E$9/'I Disease Parameters'!$E$14</f>
        <v>0</v>
      </c>
      <c r="J1682" s="82">
        <f t="shared" si="672"/>
        <v>2.9622548171950012</v>
      </c>
      <c r="K1682" s="60">
        <f t="shared" si="673"/>
        <v>0.96147505943347544</v>
      </c>
      <c r="L1682" s="30">
        <f t="shared" si="674"/>
        <v>0.98499999999999999</v>
      </c>
      <c r="M1682" s="27">
        <f>J1682/'I Disease Parameters'!$E$12</f>
        <v>0.14811274085975007</v>
      </c>
      <c r="N1682" s="27">
        <f>K1682/'I Disease Parameters'!$E$13</f>
        <v>4.8073752971673774E-2</v>
      </c>
      <c r="O1682" s="27">
        <f>L1682/'I Disease Parameters'!$E$13</f>
        <v>4.9250000000000002E-2</v>
      </c>
      <c r="P1682" s="27">
        <f>(1-L1682)/'I Disease Parameters'!$E$13</f>
        <v>7.5000000000000067E-4</v>
      </c>
      <c r="Q1682" s="19" t="str">
        <f t="shared" si="653"/>
        <v/>
      </c>
      <c r="R1682" s="17" t="str">
        <f t="shared" si="654"/>
        <v/>
      </c>
      <c r="S1682" s="17" t="str">
        <f t="shared" si="655"/>
        <v/>
      </c>
      <c r="T1682" s="17" t="str">
        <f t="shared" si="656"/>
        <v/>
      </c>
      <c r="U1682" s="17" t="str">
        <f t="shared" si="657"/>
        <v/>
      </c>
      <c r="V1682" s="17" t="str">
        <f t="shared" si="658"/>
        <v/>
      </c>
      <c r="W1682" s="17" t="str">
        <f t="shared" si="659"/>
        <v/>
      </c>
      <c r="X1682" s="18" t="str">
        <f t="shared" si="650"/>
        <v/>
      </c>
      <c r="Y1682" s="17" t="str">
        <f t="shared" si="660"/>
        <v/>
      </c>
      <c r="Z1682" s="17" t="str">
        <f t="shared" si="661"/>
        <v/>
      </c>
      <c r="AA1682" s="17" t="str">
        <f t="shared" si="662"/>
        <v/>
      </c>
      <c r="AB1682" s="17" t="str">
        <f t="shared" si="663"/>
        <v/>
      </c>
      <c r="AC1682" s="17" t="str">
        <f t="shared" si="664"/>
        <v/>
      </c>
      <c r="AD1682" s="18" t="str">
        <f t="shared" si="665"/>
        <v/>
      </c>
      <c r="AE1682" s="19" t="str">
        <f>IF($B1682&gt;$C$1,"",p_2*$Q1681*($S1681/$W1681)+p_3*$Q1681*($T1681/$W1681))</f>
        <v/>
      </c>
      <c r="AF1682" s="17" t="str">
        <f>IF($B1682&gt;$C$1,"",p_4*$R1681)</f>
        <v/>
      </c>
      <c r="AG1682" s="17" t="str">
        <f>IF($B1682&gt;$C$1,"",p_5*$R1681)</f>
        <v/>
      </c>
      <c r="AH1682" s="18" t="str">
        <f t="shared" si="666"/>
        <v/>
      </c>
      <c r="AI1682" s="72"/>
      <c r="AJ1682" s="73"/>
      <c r="AK1682" s="73"/>
      <c r="AL1682" s="72"/>
      <c r="AM1682" s="73"/>
      <c r="AN1682" s="73">
        <f t="shared" si="667"/>
        <v>518</v>
      </c>
      <c r="AO1682" s="19" t="str">
        <f t="shared" ca="1" si="668"/>
        <v>-</v>
      </c>
      <c r="AP1682" s="17" t="str">
        <f t="shared" ca="1" si="669"/>
        <v>-</v>
      </c>
      <c r="AQ1682" s="17" t="str">
        <f t="shared" ca="1" si="670"/>
        <v>-</v>
      </c>
      <c r="AR1682" s="66" t="str">
        <f t="shared" ca="1" si="671"/>
        <v>-</v>
      </c>
    </row>
    <row r="1683" spans="1:44" s="1" customFormat="1" ht="12" x14ac:dyDescent="0.35">
      <c r="A1683" s="84"/>
      <c r="B1683" s="40" t="str">
        <f t="shared" si="651"/>
        <v/>
      </c>
      <c r="C1683" s="41" t="str">
        <f t="shared" si="652"/>
        <v/>
      </c>
      <c r="D1683" s="28">
        <f>'I Disease Parameters'!$E$6/(1000*365)</f>
        <v>2.4383561643835616E-5</v>
      </c>
      <c r="E1683" s="28">
        <f>'I Disease Parameters'!$E$7/(1000*365)</f>
        <v>1.3698630136986302E-5</v>
      </c>
      <c r="F1683" s="27">
        <f>(1-'I Disease Parameters'!$E$8)/'I Disease Parameters'!$E$10</f>
        <v>0.16200000000000001</v>
      </c>
      <c r="G1683" s="27">
        <f>'I Disease Parameters'!$E$8/'I Disease Parameters'!$E$11</f>
        <v>3.7999999999999999E-2</v>
      </c>
      <c r="H1683" s="27">
        <f>1/'I Disease Parameters'!$E$12</f>
        <v>0.05</v>
      </c>
      <c r="I1683" s="27">
        <f>'I Disease Parameters'!$E$9/'I Disease Parameters'!$E$14</f>
        <v>0</v>
      </c>
      <c r="J1683" s="82">
        <f t="shared" si="672"/>
        <v>2.9622548171950012</v>
      </c>
      <c r="K1683" s="60">
        <f t="shared" si="673"/>
        <v>0.96147505943347544</v>
      </c>
      <c r="L1683" s="30">
        <f t="shared" si="674"/>
        <v>0.98499999999999999</v>
      </c>
      <c r="M1683" s="27">
        <f>J1683/'I Disease Parameters'!$E$12</f>
        <v>0.14811274085975007</v>
      </c>
      <c r="N1683" s="27">
        <f>K1683/'I Disease Parameters'!$E$13</f>
        <v>4.8073752971673774E-2</v>
      </c>
      <c r="O1683" s="27">
        <f>L1683/'I Disease Parameters'!$E$13</f>
        <v>4.9250000000000002E-2</v>
      </c>
      <c r="P1683" s="27">
        <f>(1-L1683)/'I Disease Parameters'!$E$13</f>
        <v>7.5000000000000067E-4</v>
      </c>
      <c r="Q1683" s="19" t="str">
        <f t="shared" si="653"/>
        <v/>
      </c>
      <c r="R1683" s="17" t="str">
        <f t="shared" si="654"/>
        <v/>
      </c>
      <c r="S1683" s="17" t="str">
        <f t="shared" si="655"/>
        <v/>
      </c>
      <c r="T1683" s="17" t="str">
        <f t="shared" si="656"/>
        <v/>
      </c>
      <c r="U1683" s="17" t="str">
        <f t="shared" si="657"/>
        <v/>
      </c>
      <c r="V1683" s="17" t="str">
        <f t="shared" si="658"/>
        <v/>
      </c>
      <c r="W1683" s="17" t="str">
        <f t="shared" si="659"/>
        <v/>
      </c>
      <c r="X1683" s="18" t="str">
        <f t="shared" si="650"/>
        <v/>
      </c>
      <c r="Y1683" s="17" t="str">
        <f t="shared" si="660"/>
        <v/>
      </c>
      <c r="Z1683" s="17" t="str">
        <f t="shared" si="661"/>
        <v/>
      </c>
      <c r="AA1683" s="17" t="str">
        <f t="shared" si="662"/>
        <v/>
      </c>
      <c r="AB1683" s="17" t="str">
        <f t="shared" si="663"/>
        <v/>
      </c>
      <c r="AC1683" s="17" t="str">
        <f t="shared" si="664"/>
        <v/>
      </c>
      <c r="AD1683" s="18" t="str">
        <f t="shared" si="665"/>
        <v/>
      </c>
      <c r="AE1683" s="19" t="str">
        <f>IF($B1683&gt;$C$1,"",p_2*$Q1682*($S1682/$W1682)+p_3*$Q1682*($T1682/$W1682))</f>
        <v/>
      </c>
      <c r="AF1683" s="17" t="str">
        <f>IF($B1683&gt;$C$1,"",p_4*$R1682)</f>
        <v/>
      </c>
      <c r="AG1683" s="17" t="str">
        <f>IF($B1683&gt;$C$1,"",p_5*$R1682)</f>
        <v/>
      </c>
      <c r="AH1683" s="18" t="str">
        <f t="shared" si="666"/>
        <v/>
      </c>
      <c r="AI1683" s="72"/>
      <c r="AJ1683" s="73"/>
      <c r="AK1683" s="73"/>
      <c r="AL1683" s="72"/>
      <c r="AM1683" s="73"/>
      <c r="AN1683" s="73">
        <f t="shared" si="667"/>
        <v>518</v>
      </c>
      <c r="AO1683" s="19" t="str">
        <f t="shared" ca="1" si="668"/>
        <v>-</v>
      </c>
      <c r="AP1683" s="17" t="str">
        <f t="shared" ca="1" si="669"/>
        <v>-</v>
      </c>
      <c r="AQ1683" s="17" t="str">
        <f t="shared" ca="1" si="670"/>
        <v>-</v>
      </c>
      <c r="AR1683" s="66" t="str">
        <f t="shared" ca="1" si="671"/>
        <v>-</v>
      </c>
    </row>
    <row r="1684" spans="1:44" s="1" customFormat="1" ht="12" x14ac:dyDescent="0.35">
      <c r="A1684" s="84"/>
      <c r="B1684" s="40" t="str">
        <f t="shared" si="651"/>
        <v/>
      </c>
      <c r="C1684" s="41" t="str">
        <f t="shared" si="652"/>
        <v/>
      </c>
      <c r="D1684" s="28">
        <f>'I Disease Parameters'!$E$6/(1000*365)</f>
        <v>2.4383561643835616E-5</v>
      </c>
      <c r="E1684" s="28">
        <f>'I Disease Parameters'!$E$7/(1000*365)</f>
        <v>1.3698630136986302E-5</v>
      </c>
      <c r="F1684" s="27">
        <f>(1-'I Disease Parameters'!$E$8)/'I Disease Parameters'!$E$10</f>
        <v>0.16200000000000001</v>
      </c>
      <c r="G1684" s="27">
        <f>'I Disease Parameters'!$E$8/'I Disease Parameters'!$E$11</f>
        <v>3.7999999999999999E-2</v>
      </c>
      <c r="H1684" s="27">
        <f>1/'I Disease Parameters'!$E$12</f>
        <v>0.05</v>
      </c>
      <c r="I1684" s="27">
        <f>'I Disease Parameters'!$E$9/'I Disease Parameters'!$E$14</f>
        <v>0</v>
      </c>
      <c r="J1684" s="82">
        <f t="shared" si="672"/>
        <v>2.9622548171950012</v>
      </c>
      <c r="K1684" s="60">
        <f t="shared" si="673"/>
        <v>0.96147505943347544</v>
      </c>
      <c r="L1684" s="30">
        <f t="shared" si="674"/>
        <v>0.98499999999999999</v>
      </c>
      <c r="M1684" s="27">
        <f>J1684/'I Disease Parameters'!$E$12</f>
        <v>0.14811274085975007</v>
      </c>
      <c r="N1684" s="27">
        <f>K1684/'I Disease Parameters'!$E$13</f>
        <v>4.8073752971673774E-2</v>
      </c>
      <c r="O1684" s="27">
        <f>L1684/'I Disease Parameters'!$E$13</f>
        <v>4.9250000000000002E-2</v>
      </c>
      <c r="P1684" s="27">
        <f>(1-L1684)/'I Disease Parameters'!$E$13</f>
        <v>7.5000000000000067E-4</v>
      </c>
      <c r="Q1684" s="19" t="str">
        <f t="shared" si="653"/>
        <v/>
      </c>
      <c r="R1684" s="17" t="str">
        <f t="shared" si="654"/>
        <v/>
      </c>
      <c r="S1684" s="17" t="str">
        <f t="shared" si="655"/>
        <v/>
      </c>
      <c r="T1684" s="17" t="str">
        <f t="shared" si="656"/>
        <v/>
      </c>
      <c r="U1684" s="17" t="str">
        <f t="shared" si="657"/>
        <v/>
      </c>
      <c r="V1684" s="17" t="str">
        <f t="shared" si="658"/>
        <v/>
      </c>
      <c r="W1684" s="17" t="str">
        <f t="shared" si="659"/>
        <v/>
      </c>
      <c r="X1684" s="18" t="str">
        <f t="shared" si="650"/>
        <v/>
      </c>
      <c r="Y1684" s="17" t="str">
        <f t="shared" si="660"/>
        <v/>
      </c>
      <c r="Z1684" s="17" t="str">
        <f t="shared" si="661"/>
        <v/>
      </c>
      <c r="AA1684" s="17" t="str">
        <f t="shared" si="662"/>
        <v/>
      </c>
      <c r="AB1684" s="17" t="str">
        <f t="shared" si="663"/>
        <v/>
      </c>
      <c r="AC1684" s="17" t="str">
        <f t="shared" si="664"/>
        <v/>
      </c>
      <c r="AD1684" s="18" t="str">
        <f t="shared" si="665"/>
        <v/>
      </c>
      <c r="AE1684" s="19" t="str">
        <f>IF($B1684&gt;$C$1,"",p_2*$Q1683*($S1683/$W1683)+p_3*$Q1683*($T1683/$W1683))</f>
        <v/>
      </c>
      <c r="AF1684" s="17" t="str">
        <f>IF($B1684&gt;$C$1,"",p_4*$R1683)</f>
        <v/>
      </c>
      <c r="AG1684" s="17" t="str">
        <f>IF($B1684&gt;$C$1,"",p_5*$R1683)</f>
        <v/>
      </c>
      <c r="AH1684" s="18" t="str">
        <f t="shared" si="666"/>
        <v/>
      </c>
      <c r="AI1684" s="72"/>
      <c r="AJ1684" s="73"/>
      <c r="AK1684" s="73"/>
      <c r="AL1684" s="72"/>
      <c r="AM1684" s="73"/>
      <c r="AN1684" s="73">
        <f t="shared" si="667"/>
        <v>518</v>
      </c>
      <c r="AO1684" s="19" t="str">
        <f t="shared" ca="1" si="668"/>
        <v>-</v>
      </c>
      <c r="AP1684" s="17" t="str">
        <f t="shared" ca="1" si="669"/>
        <v>-</v>
      </c>
      <c r="AQ1684" s="17" t="str">
        <f t="shared" ca="1" si="670"/>
        <v>-</v>
      </c>
      <c r="AR1684" s="66" t="str">
        <f t="shared" ca="1" si="671"/>
        <v>-</v>
      </c>
    </row>
    <row r="1685" spans="1:44" s="1" customFormat="1" ht="12" x14ac:dyDescent="0.35">
      <c r="A1685" s="84"/>
      <c r="B1685" s="40" t="str">
        <f t="shared" si="651"/>
        <v/>
      </c>
      <c r="C1685" s="41" t="str">
        <f t="shared" si="652"/>
        <v/>
      </c>
      <c r="D1685" s="28">
        <f>'I Disease Parameters'!$E$6/(1000*365)</f>
        <v>2.4383561643835616E-5</v>
      </c>
      <c r="E1685" s="28">
        <f>'I Disease Parameters'!$E$7/(1000*365)</f>
        <v>1.3698630136986302E-5</v>
      </c>
      <c r="F1685" s="27">
        <f>(1-'I Disease Parameters'!$E$8)/'I Disease Parameters'!$E$10</f>
        <v>0.16200000000000001</v>
      </c>
      <c r="G1685" s="27">
        <f>'I Disease Parameters'!$E$8/'I Disease Parameters'!$E$11</f>
        <v>3.7999999999999999E-2</v>
      </c>
      <c r="H1685" s="27">
        <f>1/'I Disease Parameters'!$E$12</f>
        <v>0.05</v>
      </c>
      <c r="I1685" s="27">
        <f>'I Disease Parameters'!$E$9/'I Disease Parameters'!$E$14</f>
        <v>0</v>
      </c>
      <c r="J1685" s="82">
        <f t="shared" si="672"/>
        <v>2.9622548171950012</v>
      </c>
      <c r="K1685" s="60">
        <f t="shared" si="673"/>
        <v>0.96147505943347544</v>
      </c>
      <c r="L1685" s="30">
        <f t="shared" si="674"/>
        <v>0.98499999999999999</v>
      </c>
      <c r="M1685" s="27">
        <f>J1685/'I Disease Parameters'!$E$12</f>
        <v>0.14811274085975007</v>
      </c>
      <c r="N1685" s="27">
        <f>K1685/'I Disease Parameters'!$E$13</f>
        <v>4.8073752971673774E-2</v>
      </c>
      <c r="O1685" s="27">
        <f>L1685/'I Disease Parameters'!$E$13</f>
        <v>4.9250000000000002E-2</v>
      </c>
      <c r="P1685" s="27">
        <f>(1-L1685)/'I Disease Parameters'!$E$13</f>
        <v>7.5000000000000067E-4</v>
      </c>
      <c r="Q1685" s="19" t="str">
        <f t="shared" si="653"/>
        <v/>
      </c>
      <c r="R1685" s="17" t="str">
        <f t="shared" si="654"/>
        <v/>
      </c>
      <c r="S1685" s="17" t="str">
        <f t="shared" si="655"/>
        <v/>
      </c>
      <c r="T1685" s="17" t="str">
        <f t="shared" si="656"/>
        <v/>
      </c>
      <c r="U1685" s="17" t="str">
        <f t="shared" si="657"/>
        <v/>
      </c>
      <c r="V1685" s="17" t="str">
        <f t="shared" si="658"/>
        <v/>
      </c>
      <c r="W1685" s="17" t="str">
        <f t="shared" si="659"/>
        <v/>
      </c>
      <c r="X1685" s="18" t="str">
        <f t="shared" si="650"/>
        <v/>
      </c>
      <c r="Y1685" s="17" t="str">
        <f t="shared" si="660"/>
        <v/>
      </c>
      <c r="Z1685" s="17" t="str">
        <f t="shared" si="661"/>
        <v/>
      </c>
      <c r="AA1685" s="17" t="str">
        <f t="shared" si="662"/>
        <v/>
      </c>
      <c r="AB1685" s="17" t="str">
        <f t="shared" si="663"/>
        <v/>
      </c>
      <c r="AC1685" s="17" t="str">
        <f t="shared" si="664"/>
        <v/>
      </c>
      <c r="AD1685" s="18" t="str">
        <f t="shared" si="665"/>
        <v/>
      </c>
      <c r="AE1685" s="19" t="str">
        <f>IF($B1685&gt;$C$1,"",p_2*$Q1684*($S1684/$W1684)+p_3*$Q1684*($T1684/$W1684))</f>
        <v/>
      </c>
      <c r="AF1685" s="17" t="str">
        <f>IF($B1685&gt;$C$1,"",p_4*$R1684)</f>
        <v/>
      </c>
      <c r="AG1685" s="17" t="str">
        <f>IF($B1685&gt;$C$1,"",p_5*$R1684)</f>
        <v/>
      </c>
      <c r="AH1685" s="18" t="str">
        <f t="shared" si="666"/>
        <v/>
      </c>
      <c r="AI1685" s="72"/>
      <c r="AJ1685" s="73"/>
      <c r="AK1685" s="73"/>
      <c r="AL1685" s="72"/>
      <c r="AM1685" s="73"/>
      <c r="AN1685" s="73">
        <f t="shared" si="667"/>
        <v>518</v>
      </c>
      <c r="AO1685" s="19" t="str">
        <f t="shared" ca="1" si="668"/>
        <v>-</v>
      </c>
      <c r="AP1685" s="17" t="str">
        <f t="shared" ca="1" si="669"/>
        <v>-</v>
      </c>
      <c r="AQ1685" s="17" t="str">
        <f t="shared" ca="1" si="670"/>
        <v>-</v>
      </c>
      <c r="AR1685" s="66" t="str">
        <f t="shared" ca="1" si="671"/>
        <v>-</v>
      </c>
    </row>
    <row r="1686" spans="1:44" s="1" customFormat="1" ht="12" x14ac:dyDescent="0.35">
      <c r="A1686" s="84"/>
      <c r="B1686" s="40" t="str">
        <f t="shared" si="651"/>
        <v/>
      </c>
      <c r="C1686" s="41" t="str">
        <f t="shared" si="652"/>
        <v/>
      </c>
      <c r="D1686" s="28">
        <f>'I Disease Parameters'!$E$6/(1000*365)</f>
        <v>2.4383561643835616E-5</v>
      </c>
      <c r="E1686" s="28">
        <f>'I Disease Parameters'!$E$7/(1000*365)</f>
        <v>1.3698630136986302E-5</v>
      </c>
      <c r="F1686" s="27">
        <f>(1-'I Disease Parameters'!$E$8)/'I Disease Parameters'!$E$10</f>
        <v>0.16200000000000001</v>
      </c>
      <c r="G1686" s="27">
        <f>'I Disease Parameters'!$E$8/'I Disease Parameters'!$E$11</f>
        <v>3.7999999999999999E-2</v>
      </c>
      <c r="H1686" s="27">
        <f>1/'I Disease Parameters'!$E$12</f>
        <v>0.05</v>
      </c>
      <c r="I1686" s="27">
        <f>'I Disease Parameters'!$E$9/'I Disease Parameters'!$E$14</f>
        <v>0</v>
      </c>
      <c r="J1686" s="82">
        <f t="shared" si="672"/>
        <v>2.9622548171950012</v>
      </c>
      <c r="K1686" s="60">
        <f t="shared" si="673"/>
        <v>0.96147505943347544</v>
      </c>
      <c r="L1686" s="30">
        <f t="shared" si="674"/>
        <v>0.98499999999999999</v>
      </c>
      <c r="M1686" s="27">
        <f>J1686/'I Disease Parameters'!$E$12</f>
        <v>0.14811274085975007</v>
      </c>
      <c r="N1686" s="27">
        <f>K1686/'I Disease Parameters'!$E$13</f>
        <v>4.8073752971673774E-2</v>
      </c>
      <c r="O1686" s="27">
        <f>L1686/'I Disease Parameters'!$E$13</f>
        <v>4.9250000000000002E-2</v>
      </c>
      <c r="P1686" s="27">
        <f>(1-L1686)/'I Disease Parameters'!$E$13</f>
        <v>7.5000000000000067E-4</v>
      </c>
      <c r="Q1686" s="19" t="str">
        <f t="shared" si="653"/>
        <v/>
      </c>
      <c r="R1686" s="17" t="str">
        <f t="shared" si="654"/>
        <v/>
      </c>
      <c r="S1686" s="17" t="str">
        <f t="shared" si="655"/>
        <v/>
      </c>
      <c r="T1686" s="17" t="str">
        <f t="shared" si="656"/>
        <v/>
      </c>
      <c r="U1686" s="17" t="str">
        <f t="shared" si="657"/>
        <v/>
      </c>
      <c r="V1686" s="17" t="str">
        <f t="shared" si="658"/>
        <v/>
      </c>
      <c r="W1686" s="17" t="str">
        <f t="shared" si="659"/>
        <v/>
      </c>
      <c r="X1686" s="18" t="str">
        <f t="shared" si="650"/>
        <v/>
      </c>
      <c r="Y1686" s="17" t="str">
        <f t="shared" si="660"/>
        <v/>
      </c>
      <c r="Z1686" s="17" t="str">
        <f t="shared" si="661"/>
        <v/>
      </c>
      <c r="AA1686" s="17" t="str">
        <f t="shared" si="662"/>
        <v/>
      </c>
      <c r="AB1686" s="17" t="str">
        <f t="shared" si="663"/>
        <v/>
      </c>
      <c r="AC1686" s="17" t="str">
        <f t="shared" si="664"/>
        <v/>
      </c>
      <c r="AD1686" s="18" t="str">
        <f t="shared" si="665"/>
        <v/>
      </c>
      <c r="AE1686" s="19" t="str">
        <f>IF($B1686&gt;$C$1,"",p_2*$Q1685*($S1685/$W1685)+p_3*$Q1685*($T1685/$W1685))</f>
        <v/>
      </c>
      <c r="AF1686" s="17" t="str">
        <f>IF($B1686&gt;$C$1,"",p_4*$R1685)</f>
        <v/>
      </c>
      <c r="AG1686" s="17" t="str">
        <f>IF($B1686&gt;$C$1,"",p_5*$R1685)</f>
        <v/>
      </c>
      <c r="AH1686" s="18" t="str">
        <f t="shared" si="666"/>
        <v/>
      </c>
      <c r="AI1686" s="72"/>
      <c r="AJ1686" s="73"/>
      <c r="AK1686" s="73"/>
      <c r="AL1686" s="72"/>
      <c r="AM1686" s="73"/>
      <c r="AN1686" s="73">
        <f t="shared" si="667"/>
        <v>518</v>
      </c>
      <c r="AO1686" s="19" t="str">
        <f t="shared" ca="1" si="668"/>
        <v>-</v>
      </c>
      <c r="AP1686" s="17" t="str">
        <f t="shared" ca="1" si="669"/>
        <v>-</v>
      </c>
      <c r="AQ1686" s="17" t="str">
        <f t="shared" ca="1" si="670"/>
        <v>-</v>
      </c>
      <c r="AR1686" s="66" t="str">
        <f t="shared" ca="1" si="671"/>
        <v>-</v>
      </c>
    </row>
    <row r="1687" spans="1:44" s="1" customFormat="1" ht="12" x14ac:dyDescent="0.35">
      <c r="A1687" s="84"/>
      <c r="B1687" s="40" t="str">
        <f t="shared" si="651"/>
        <v/>
      </c>
      <c r="C1687" s="41" t="str">
        <f t="shared" si="652"/>
        <v/>
      </c>
      <c r="D1687" s="28">
        <f>'I Disease Parameters'!$E$6/(1000*365)</f>
        <v>2.4383561643835616E-5</v>
      </c>
      <c r="E1687" s="28">
        <f>'I Disease Parameters'!$E$7/(1000*365)</f>
        <v>1.3698630136986302E-5</v>
      </c>
      <c r="F1687" s="27">
        <f>(1-'I Disease Parameters'!$E$8)/'I Disease Parameters'!$E$10</f>
        <v>0.16200000000000001</v>
      </c>
      <c r="G1687" s="27">
        <f>'I Disease Parameters'!$E$8/'I Disease Parameters'!$E$11</f>
        <v>3.7999999999999999E-2</v>
      </c>
      <c r="H1687" s="27">
        <f>1/'I Disease Parameters'!$E$12</f>
        <v>0.05</v>
      </c>
      <c r="I1687" s="27">
        <f>'I Disease Parameters'!$E$9/'I Disease Parameters'!$E$14</f>
        <v>0</v>
      </c>
      <c r="J1687" s="82">
        <f t="shared" si="672"/>
        <v>2.9622548171950012</v>
      </c>
      <c r="K1687" s="60">
        <f t="shared" si="673"/>
        <v>0.96147505943347544</v>
      </c>
      <c r="L1687" s="30">
        <f t="shared" si="674"/>
        <v>0.98499999999999999</v>
      </c>
      <c r="M1687" s="27">
        <f>J1687/'I Disease Parameters'!$E$12</f>
        <v>0.14811274085975007</v>
      </c>
      <c r="N1687" s="27">
        <f>K1687/'I Disease Parameters'!$E$13</f>
        <v>4.8073752971673774E-2</v>
      </c>
      <c r="O1687" s="27">
        <f>L1687/'I Disease Parameters'!$E$13</f>
        <v>4.9250000000000002E-2</v>
      </c>
      <c r="P1687" s="27">
        <f>(1-L1687)/'I Disease Parameters'!$E$13</f>
        <v>7.5000000000000067E-4</v>
      </c>
      <c r="Q1687" s="19" t="str">
        <f t="shared" si="653"/>
        <v/>
      </c>
      <c r="R1687" s="17" t="str">
        <f t="shared" si="654"/>
        <v/>
      </c>
      <c r="S1687" s="17" t="str">
        <f t="shared" si="655"/>
        <v/>
      </c>
      <c r="T1687" s="17" t="str">
        <f t="shared" si="656"/>
        <v/>
      </c>
      <c r="U1687" s="17" t="str">
        <f t="shared" si="657"/>
        <v/>
      </c>
      <c r="V1687" s="17" t="str">
        <f t="shared" si="658"/>
        <v/>
      </c>
      <c r="W1687" s="17" t="str">
        <f t="shared" si="659"/>
        <v/>
      </c>
      <c r="X1687" s="18" t="str">
        <f t="shared" si="650"/>
        <v/>
      </c>
      <c r="Y1687" s="17" t="str">
        <f t="shared" si="660"/>
        <v/>
      </c>
      <c r="Z1687" s="17" t="str">
        <f t="shared" si="661"/>
        <v/>
      </c>
      <c r="AA1687" s="17" t="str">
        <f t="shared" si="662"/>
        <v/>
      </c>
      <c r="AB1687" s="17" t="str">
        <f t="shared" si="663"/>
        <v/>
      </c>
      <c r="AC1687" s="17" t="str">
        <f t="shared" si="664"/>
        <v/>
      </c>
      <c r="AD1687" s="18" t="str">
        <f t="shared" si="665"/>
        <v/>
      </c>
      <c r="AE1687" s="19" t="str">
        <f>IF($B1687&gt;$C$1,"",p_2*$Q1686*($S1686/$W1686)+p_3*$Q1686*($T1686/$W1686))</f>
        <v/>
      </c>
      <c r="AF1687" s="17" t="str">
        <f>IF($B1687&gt;$C$1,"",p_4*$R1686)</f>
        <v/>
      </c>
      <c r="AG1687" s="17" t="str">
        <f>IF($B1687&gt;$C$1,"",p_5*$R1686)</f>
        <v/>
      </c>
      <c r="AH1687" s="18" t="str">
        <f t="shared" si="666"/>
        <v/>
      </c>
      <c r="AI1687" s="72"/>
      <c r="AJ1687" s="73"/>
      <c r="AK1687" s="73"/>
      <c r="AL1687" s="72"/>
      <c r="AM1687" s="73"/>
      <c r="AN1687" s="73">
        <f t="shared" si="667"/>
        <v>518</v>
      </c>
      <c r="AO1687" s="19" t="str">
        <f t="shared" ca="1" si="668"/>
        <v>-</v>
      </c>
      <c r="AP1687" s="17" t="str">
        <f t="shared" ca="1" si="669"/>
        <v>-</v>
      </c>
      <c r="AQ1687" s="17" t="str">
        <f t="shared" ca="1" si="670"/>
        <v>-</v>
      </c>
      <c r="AR1687" s="66" t="str">
        <f t="shared" ca="1" si="671"/>
        <v>-</v>
      </c>
    </row>
    <row r="1688" spans="1:44" s="1" customFormat="1" ht="12" x14ac:dyDescent="0.35">
      <c r="A1688" s="84"/>
      <c r="B1688" s="40" t="str">
        <f t="shared" si="651"/>
        <v/>
      </c>
      <c r="C1688" s="41" t="str">
        <f t="shared" si="652"/>
        <v/>
      </c>
      <c r="D1688" s="28">
        <f>'I Disease Parameters'!$E$6/(1000*365)</f>
        <v>2.4383561643835616E-5</v>
      </c>
      <c r="E1688" s="28">
        <f>'I Disease Parameters'!$E$7/(1000*365)</f>
        <v>1.3698630136986302E-5</v>
      </c>
      <c r="F1688" s="27">
        <f>(1-'I Disease Parameters'!$E$8)/'I Disease Parameters'!$E$10</f>
        <v>0.16200000000000001</v>
      </c>
      <c r="G1688" s="27">
        <f>'I Disease Parameters'!$E$8/'I Disease Parameters'!$E$11</f>
        <v>3.7999999999999999E-2</v>
      </c>
      <c r="H1688" s="27">
        <f>1/'I Disease Parameters'!$E$12</f>
        <v>0.05</v>
      </c>
      <c r="I1688" s="27">
        <f>'I Disease Parameters'!$E$9/'I Disease Parameters'!$E$14</f>
        <v>0</v>
      </c>
      <c r="J1688" s="82">
        <f t="shared" si="672"/>
        <v>2.9622548171950012</v>
      </c>
      <c r="K1688" s="60">
        <f t="shared" si="673"/>
        <v>0.96147505943347544</v>
      </c>
      <c r="L1688" s="30">
        <f t="shared" si="674"/>
        <v>0.98499999999999999</v>
      </c>
      <c r="M1688" s="27">
        <f>J1688/'I Disease Parameters'!$E$12</f>
        <v>0.14811274085975007</v>
      </c>
      <c r="N1688" s="27">
        <f>K1688/'I Disease Parameters'!$E$13</f>
        <v>4.8073752971673774E-2</v>
      </c>
      <c r="O1688" s="27">
        <f>L1688/'I Disease Parameters'!$E$13</f>
        <v>4.9250000000000002E-2</v>
      </c>
      <c r="P1688" s="27">
        <f>(1-L1688)/'I Disease Parameters'!$E$13</f>
        <v>7.5000000000000067E-4</v>
      </c>
      <c r="Q1688" s="19" t="str">
        <f t="shared" si="653"/>
        <v/>
      </c>
      <c r="R1688" s="17" t="str">
        <f t="shared" si="654"/>
        <v/>
      </c>
      <c r="S1688" s="17" t="str">
        <f t="shared" si="655"/>
        <v/>
      </c>
      <c r="T1688" s="17" t="str">
        <f t="shared" si="656"/>
        <v/>
      </c>
      <c r="U1688" s="17" t="str">
        <f t="shared" si="657"/>
        <v/>
      </c>
      <c r="V1688" s="17" t="str">
        <f t="shared" si="658"/>
        <v/>
      </c>
      <c r="W1688" s="17" t="str">
        <f t="shared" si="659"/>
        <v/>
      </c>
      <c r="X1688" s="18" t="str">
        <f t="shared" si="650"/>
        <v/>
      </c>
      <c r="Y1688" s="17" t="str">
        <f t="shared" si="660"/>
        <v/>
      </c>
      <c r="Z1688" s="17" t="str">
        <f t="shared" si="661"/>
        <v/>
      </c>
      <c r="AA1688" s="17" t="str">
        <f t="shared" si="662"/>
        <v/>
      </c>
      <c r="AB1688" s="17" t="str">
        <f t="shared" si="663"/>
        <v/>
      </c>
      <c r="AC1688" s="17" t="str">
        <f t="shared" si="664"/>
        <v/>
      </c>
      <c r="AD1688" s="18" t="str">
        <f t="shared" si="665"/>
        <v/>
      </c>
      <c r="AE1688" s="19" t="str">
        <f>IF($B1688&gt;$C$1,"",p_2*$Q1687*($S1687/$W1687)+p_3*$Q1687*($T1687/$W1687))</f>
        <v/>
      </c>
      <c r="AF1688" s="17" t="str">
        <f>IF($B1688&gt;$C$1,"",p_4*$R1687)</f>
        <v/>
      </c>
      <c r="AG1688" s="17" t="str">
        <f>IF($B1688&gt;$C$1,"",p_5*$R1687)</f>
        <v/>
      </c>
      <c r="AH1688" s="18" t="str">
        <f t="shared" si="666"/>
        <v/>
      </c>
      <c r="AI1688" s="72"/>
      <c r="AJ1688" s="73"/>
      <c r="AK1688" s="73"/>
      <c r="AL1688" s="72"/>
      <c r="AM1688" s="73"/>
      <c r="AN1688" s="73">
        <f t="shared" si="667"/>
        <v>518</v>
      </c>
      <c r="AO1688" s="19" t="str">
        <f t="shared" ca="1" si="668"/>
        <v>-</v>
      </c>
      <c r="AP1688" s="17" t="str">
        <f t="shared" ca="1" si="669"/>
        <v>-</v>
      </c>
      <c r="AQ1688" s="17" t="str">
        <f t="shared" ca="1" si="670"/>
        <v>-</v>
      </c>
      <c r="AR1688" s="66" t="str">
        <f t="shared" ca="1" si="671"/>
        <v>-</v>
      </c>
    </row>
    <row r="1689" spans="1:44" s="1" customFormat="1" ht="12" x14ac:dyDescent="0.35">
      <c r="A1689" s="84"/>
      <c r="B1689" s="40" t="str">
        <f t="shared" si="651"/>
        <v/>
      </c>
      <c r="C1689" s="41" t="str">
        <f t="shared" si="652"/>
        <v/>
      </c>
      <c r="D1689" s="28">
        <f>'I Disease Parameters'!$E$6/(1000*365)</f>
        <v>2.4383561643835616E-5</v>
      </c>
      <c r="E1689" s="28">
        <f>'I Disease Parameters'!$E$7/(1000*365)</f>
        <v>1.3698630136986302E-5</v>
      </c>
      <c r="F1689" s="27">
        <f>(1-'I Disease Parameters'!$E$8)/'I Disease Parameters'!$E$10</f>
        <v>0.16200000000000001</v>
      </c>
      <c r="G1689" s="27">
        <f>'I Disease Parameters'!$E$8/'I Disease Parameters'!$E$11</f>
        <v>3.7999999999999999E-2</v>
      </c>
      <c r="H1689" s="27">
        <f>1/'I Disease Parameters'!$E$12</f>
        <v>0.05</v>
      </c>
      <c r="I1689" s="27">
        <f>'I Disease Parameters'!$E$9/'I Disease Parameters'!$E$14</f>
        <v>0</v>
      </c>
      <c r="J1689" s="82">
        <f t="shared" si="672"/>
        <v>2.9622548171950012</v>
      </c>
      <c r="K1689" s="60">
        <f t="shared" si="673"/>
        <v>0.96147505943347544</v>
      </c>
      <c r="L1689" s="30">
        <f t="shared" si="674"/>
        <v>0.98499999999999999</v>
      </c>
      <c r="M1689" s="27">
        <f>J1689/'I Disease Parameters'!$E$12</f>
        <v>0.14811274085975007</v>
      </c>
      <c r="N1689" s="27">
        <f>K1689/'I Disease Parameters'!$E$13</f>
        <v>4.8073752971673774E-2</v>
      </c>
      <c r="O1689" s="27">
        <f>L1689/'I Disease Parameters'!$E$13</f>
        <v>4.9250000000000002E-2</v>
      </c>
      <c r="P1689" s="27">
        <f>(1-L1689)/'I Disease Parameters'!$E$13</f>
        <v>7.5000000000000067E-4</v>
      </c>
      <c r="Q1689" s="19" t="str">
        <f t="shared" si="653"/>
        <v/>
      </c>
      <c r="R1689" s="17" t="str">
        <f t="shared" si="654"/>
        <v/>
      </c>
      <c r="S1689" s="17" t="str">
        <f t="shared" si="655"/>
        <v/>
      </c>
      <c r="T1689" s="17" t="str">
        <f t="shared" si="656"/>
        <v/>
      </c>
      <c r="U1689" s="17" t="str">
        <f t="shared" si="657"/>
        <v/>
      </c>
      <c r="V1689" s="17" t="str">
        <f t="shared" si="658"/>
        <v/>
      </c>
      <c r="W1689" s="17" t="str">
        <f t="shared" si="659"/>
        <v/>
      </c>
      <c r="X1689" s="18" t="str">
        <f t="shared" si="650"/>
        <v/>
      </c>
      <c r="Y1689" s="17" t="str">
        <f t="shared" si="660"/>
        <v/>
      </c>
      <c r="Z1689" s="17" t="str">
        <f t="shared" si="661"/>
        <v/>
      </c>
      <c r="AA1689" s="17" t="str">
        <f t="shared" si="662"/>
        <v/>
      </c>
      <c r="AB1689" s="17" t="str">
        <f t="shared" si="663"/>
        <v/>
      </c>
      <c r="AC1689" s="17" t="str">
        <f t="shared" si="664"/>
        <v/>
      </c>
      <c r="AD1689" s="18" t="str">
        <f t="shared" si="665"/>
        <v/>
      </c>
      <c r="AE1689" s="19" t="str">
        <f>IF($B1689&gt;$C$1,"",p_2*$Q1688*($S1688/$W1688)+p_3*$Q1688*($T1688/$W1688))</f>
        <v/>
      </c>
      <c r="AF1689" s="17" t="str">
        <f>IF($B1689&gt;$C$1,"",p_4*$R1688)</f>
        <v/>
      </c>
      <c r="AG1689" s="17" t="str">
        <f>IF($B1689&gt;$C$1,"",p_5*$R1688)</f>
        <v/>
      </c>
      <c r="AH1689" s="18" t="str">
        <f t="shared" si="666"/>
        <v/>
      </c>
      <c r="AI1689" s="72"/>
      <c r="AJ1689" s="73"/>
      <c r="AK1689" s="73"/>
      <c r="AL1689" s="72"/>
      <c r="AM1689" s="73"/>
      <c r="AN1689" s="73">
        <f t="shared" si="667"/>
        <v>518</v>
      </c>
      <c r="AO1689" s="19" t="str">
        <f t="shared" ca="1" si="668"/>
        <v>-</v>
      </c>
      <c r="AP1689" s="17" t="str">
        <f t="shared" ca="1" si="669"/>
        <v>-</v>
      </c>
      <c r="AQ1689" s="17" t="str">
        <f t="shared" ca="1" si="670"/>
        <v>-</v>
      </c>
      <c r="AR1689" s="66" t="str">
        <f t="shared" ca="1" si="671"/>
        <v>-</v>
      </c>
    </row>
    <row r="1690" spans="1:44" s="1" customFormat="1" ht="12" x14ac:dyDescent="0.35">
      <c r="A1690" s="84"/>
      <c r="B1690" s="40" t="str">
        <f t="shared" si="651"/>
        <v/>
      </c>
      <c r="C1690" s="41" t="str">
        <f t="shared" si="652"/>
        <v/>
      </c>
      <c r="D1690" s="28">
        <f>'I Disease Parameters'!$E$6/(1000*365)</f>
        <v>2.4383561643835616E-5</v>
      </c>
      <c r="E1690" s="28">
        <f>'I Disease Parameters'!$E$7/(1000*365)</f>
        <v>1.3698630136986302E-5</v>
      </c>
      <c r="F1690" s="27">
        <f>(1-'I Disease Parameters'!$E$8)/'I Disease Parameters'!$E$10</f>
        <v>0.16200000000000001</v>
      </c>
      <c r="G1690" s="27">
        <f>'I Disease Parameters'!$E$8/'I Disease Parameters'!$E$11</f>
        <v>3.7999999999999999E-2</v>
      </c>
      <c r="H1690" s="27">
        <f>1/'I Disease Parameters'!$E$12</f>
        <v>0.05</v>
      </c>
      <c r="I1690" s="27">
        <f>'I Disease Parameters'!$E$9/'I Disease Parameters'!$E$14</f>
        <v>0</v>
      </c>
      <c r="J1690" s="82">
        <f t="shared" si="672"/>
        <v>2.9622548171950012</v>
      </c>
      <c r="K1690" s="60">
        <f t="shared" si="673"/>
        <v>0.96147505943347544</v>
      </c>
      <c r="L1690" s="30">
        <f t="shared" si="674"/>
        <v>0.98499999999999999</v>
      </c>
      <c r="M1690" s="27">
        <f>J1690/'I Disease Parameters'!$E$12</f>
        <v>0.14811274085975007</v>
      </c>
      <c r="N1690" s="27">
        <f>K1690/'I Disease Parameters'!$E$13</f>
        <v>4.8073752971673774E-2</v>
      </c>
      <c r="O1690" s="27">
        <f>L1690/'I Disease Parameters'!$E$13</f>
        <v>4.9250000000000002E-2</v>
      </c>
      <c r="P1690" s="27">
        <f>(1-L1690)/'I Disease Parameters'!$E$13</f>
        <v>7.5000000000000067E-4</v>
      </c>
      <c r="Q1690" s="19" t="str">
        <f t="shared" si="653"/>
        <v/>
      </c>
      <c r="R1690" s="17" t="str">
        <f t="shared" si="654"/>
        <v/>
      </c>
      <c r="S1690" s="17" t="str">
        <f t="shared" si="655"/>
        <v/>
      </c>
      <c r="T1690" s="17" t="str">
        <f t="shared" si="656"/>
        <v/>
      </c>
      <c r="U1690" s="17" t="str">
        <f t="shared" si="657"/>
        <v/>
      </c>
      <c r="V1690" s="17" t="str">
        <f t="shared" si="658"/>
        <v/>
      </c>
      <c r="W1690" s="17" t="str">
        <f t="shared" si="659"/>
        <v/>
      </c>
      <c r="X1690" s="18" t="str">
        <f t="shared" si="650"/>
        <v/>
      </c>
      <c r="Y1690" s="17" t="str">
        <f t="shared" si="660"/>
        <v/>
      </c>
      <c r="Z1690" s="17" t="str">
        <f t="shared" si="661"/>
        <v/>
      </c>
      <c r="AA1690" s="17" t="str">
        <f t="shared" si="662"/>
        <v/>
      </c>
      <c r="AB1690" s="17" t="str">
        <f t="shared" si="663"/>
        <v/>
      </c>
      <c r="AC1690" s="17" t="str">
        <f t="shared" si="664"/>
        <v/>
      </c>
      <c r="AD1690" s="18" t="str">
        <f t="shared" si="665"/>
        <v/>
      </c>
      <c r="AE1690" s="19" t="str">
        <f>IF($B1690&gt;$C$1,"",p_2*$Q1689*($S1689/$W1689)+p_3*$Q1689*($T1689/$W1689))</f>
        <v/>
      </c>
      <c r="AF1690" s="17" t="str">
        <f>IF($B1690&gt;$C$1,"",p_4*$R1689)</f>
        <v/>
      </c>
      <c r="AG1690" s="17" t="str">
        <f>IF($B1690&gt;$C$1,"",p_5*$R1689)</f>
        <v/>
      </c>
      <c r="AH1690" s="18" t="str">
        <f t="shared" si="666"/>
        <v/>
      </c>
      <c r="AI1690" s="72"/>
      <c r="AJ1690" s="73"/>
      <c r="AK1690" s="73"/>
      <c r="AL1690" s="72"/>
      <c r="AM1690" s="73"/>
      <c r="AN1690" s="73">
        <f t="shared" si="667"/>
        <v>518</v>
      </c>
      <c r="AO1690" s="19" t="str">
        <f t="shared" ca="1" si="668"/>
        <v>-</v>
      </c>
      <c r="AP1690" s="17" t="str">
        <f t="shared" ca="1" si="669"/>
        <v>-</v>
      </c>
      <c r="AQ1690" s="17" t="str">
        <f t="shared" ca="1" si="670"/>
        <v>-</v>
      </c>
      <c r="AR1690" s="66" t="str">
        <f t="shared" ca="1" si="671"/>
        <v>-</v>
      </c>
    </row>
    <row r="1691" spans="1:44" s="1" customFormat="1" ht="12" x14ac:dyDescent="0.35">
      <c r="A1691" s="84"/>
      <c r="B1691" s="40" t="str">
        <f t="shared" si="651"/>
        <v/>
      </c>
      <c r="C1691" s="41" t="str">
        <f t="shared" si="652"/>
        <v/>
      </c>
      <c r="D1691" s="28">
        <f>'I Disease Parameters'!$E$6/(1000*365)</f>
        <v>2.4383561643835616E-5</v>
      </c>
      <c r="E1691" s="28">
        <f>'I Disease Parameters'!$E$7/(1000*365)</f>
        <v>1.3698630136986302E-5</v>
      </c>
      <c r="F1691" s="27">
        <f>(1-'I Disease Parameters'!$E$8)/'I Disease Parameters'!$E$10</f>
        <v>0.16200000000000001</v>
      </c>
      <c r="G1691" s="27">
        <f>'I Disease Parameters'!$E$8/'I Disease Parameters'!$E$11</f>
        <v>3.7999999999999999E-2</v>
      </c>
      <c r="H1691" s="27">
        <f>1/'I Disease Parameters'!$E$12</f>
        <v>0.05</v>
      </c>
      <c r="I1691" s="27">
        <f>'I Disease Parameters'!$E$9/'I Disease Parameters'!$E$14</f>
        <v>0</v>
      </c>
      <c r="J1691" s="82">
        <f t="shared" si="672"/>
        <v>2.9622548171950012</v>
      </c>
      <c r="K1691" s="60">
        <f t="shared" si="673"/>
        <v>0.96147505943347544</v>
      </c>
      <c r="L1691" s="30">
        <f t="shared" si="674"/>
        <v>0.98499999999999999</v>
      </c>
      <c r="M1691" s="27">
        <f>J1691/'I Disease Parameters'!$E$12</f>
        <v>0.14811274085975007</v>
      </c>
      <c r="N1691" s="27">
        <f>K1691/'I Disease Parameters'!$E$13</f>
        <v>4.8073752971673774E-2</v>
      </c>
      <c r="O1691" s="27">
        <f>L1691/'I Disease Parameters'!$E$13</f>
        <v>4.9250000000000002E-2</v>
      </c>
      <c r="P1691" s="27">
        <f>(1-L1691)/'I Disease Parameters'!$E$13</f>
        <v>7.5000000000000067E-4</v>
      </c>
      <c r="Q1691" s="19" t="str">
        <f t="shared" si="653"/>
        <v/>
      </c>
      <c r="R1691" s="17" t="str">
        <f t="shared" si="654"/>
        <v/>
      </c>
      <c r="S1691" s="17" t="str">
        <f t="shared" si="655"/>
        <v/>
      </c>
      <c r="T1691" s="17" t="str">
        <f t="shared" si="656"/>
        <v/>
      </c>
      <c r="U1691" s="17" t="str">
        <f t="shared" si="657"/>
        <v/>
      </c>
      <c r="V1691" s="17" t="str">
        <f t="shared" si="658"/>
        <v/>
      </c>
      <c r="W1691" s="17" t="str">
        <f t="shared" si="659"/>
        <v/>
      </c>
      <c r="X1691" s="18" t="str">
        <f t="shared" si="650"/>
        <v/>
      </c>
      <c r="Y1691" s="17" t="str">
        <f t="shared" si="660"/>
        <v/>
      </c>
      <c r="Z1691" s="17" t="str">
        <f t="shared" si="661"/>
        <v/>
      </c>
      <c r="AA1691" s="17" t="str">
        <f t="shared" si="662"/>
        <v/>
      </c>
      <c r="AB1691" s="17" t="str">
        <f t="shared" si="663"/>
        <v/>
      </c>
      <c r="AC1691" s="17" t="str">
        <f t="shared" si="664"/>
        <v/>
      </c>
      <c r="AD1691" s="18" t="str">
        <f t="shared" si="665"/>
        <v/>
      </c>
      <c r="AE1691" s="19" t="str">
        <f>IF($B1691&gt;$C$1,"",p_2*$Q1690*($S1690/$W1690)+p_3*$Q1690*($T1690/$W1690))</f>
        <v/>
      </c>
      <c r="AF1691" s="17" t="str">
        <f>IF($B1691&gt;$C$1,"",p_4*$R1690)</f>
        <v/>
      </c>
      <c r="AG1691" s="17" t="str">
        <f>IF($B1691&gt;$C$1,"",p_5*$R1690)</f>
        <v/>
      </c>
      <c r="AH1691" s="18" t="str">
        <f t="shared" si="666"/>
        <v/>
      </c>
      <c r="AI1691" s="72"/>
      <c r="AJ1691" s="73"/>
      <c r="AK1691" s="73"/>
      <c r="AL1691" s="72"/>
      <c r="AM1691" s="73"/>
      <c r="AN1691" s="73">
        <f t="shared" si="667"/>
        <v>518</v>
      </c>
      <c r="AO1691" s="19" t="str">
        <f t="shared" ca="1" si="668"/>
        <v>-</v>
      </c>
      <c r="AP1691" s="17" t="str">
        <f t="shared" ca="1" si="669"/>
        <v>-</v>
      </c>
      <c r="AQ1691" s="17" t="str">
        <f t="shared" ca="1" si="670"/>
        <v>-</v>
      </c>
      <c r="AR1691" s="66" t="str">
        <f t="shared" ca="1" si="671"/>
        <v>-</v>
      </c>
    </row>
    <row r="1692" spans="1:44" s="1" customFormat="1" ht="12" x14ac:dyDescent="0.35">
      <c r="A1692" s="84"/>
      <c r="B1692" s="40" t="str">
        <f t="shared" si="651"/>
        <v/>
      </c>
      <c r="C1692" s="41" t="str">
        <f t="shared" si="652"/>
        <v/>
      </c>
      <c r="D1692" s="28">
        <f>'I Disease Parameters'!$E$6/(1000*365)</f>
        <v>2.4383561643835616E-5</v>
      </c>
      <c r="E1692" s="28">
        <f>'I Disease Parameters'!$E$7/(1000*365)</f>
        <v>1.3698630136986302E-5</v>
      </c>
      <c r="F1692" s="27">
        <f>(1-'I Disease Parameters'!$E$8)/'I Disease Parameters'!$E$10</f>
        <v>0.16200000000000001</v>
      </c>
      <c r="G1692" s="27">
        <f>'I Disease Parameters'!$E$8/'I Disease Parameters'!$E$11</f>
        <v>3.7999999999999999E-2</v>
      </c>
      <c r="H1692" s="27">
        <f>1/'I Disease Parameters'!$E$12</f>
        <v>0.05</v>
      </c>
      <c r="I1692" s="27">
        <f>'I Disease Parameters'!$E$9/'I Disease Parameters'!$E$14</f>
        <v>0</v>
      </c>
      <c r="J1692" s="82">
        <f t="shared" si="672"/>
        <v>2.9622548171950012</v>
      </c>
      <c r="K1692" s="60">
        <f t="shared" si="673"/>
        <v>0.96147505943347544</v>
      </c>
      <c r="L1692" s="30">
        <f t="shared" si="674"/>
        <v>0.98499999999999999</v>
      </c>
      <c r="M1692" s="27">
        <f>J1692/'I Disease Parameters'!$E$12</f>
        <v>0.14811274085975007</v>
      </c>
      <c r="N1692" s="27">
        <f>K1692/'I Disease Parameters'!$E$13</f>
        <v>4.8073752971673774E-2</v>
      </c>
      <c r="O1692" s="27">
        <f>L1692/'I Disease Parameters'!$E$13</f>
        <v>4.9250000000000002E-2</v>
      </c>
      <c r="P1692" s="27">
        <f>(1-L1692)/'I Disease Parameters'!$E$13</f>
        <v>7.5000000000000067E-4</v>
      </c>
      <c r="Q1692" s="19" t="str">
        <f t="shared" si="653"/>
        <v/>
      </c>
      <c r="R1692" s="17" t="str">
        <f t="shared" si="654"/>
        <v/>
      </c>
      <c r="S1692" s="17" t="str">
        <f t="shared" si="655"/>
        <v/>
      </c>
      <c r="T1692" s="17" t="str">
        <f t="shared" si="656"/>
        <v/>
      </c>
      <c r="U1692" s="17" t="str">
        <f t="shared" si="657"/>
        <v/>
      </c>
      <c r="V1692" s="17" t="str">
        <f t="shared" si="658"/>
        <v/>
      </c>
      <c r="W1692" s="17" t="str">
        <f t="shared" si="659"/>
        <v/>
      </c>
      <c r="X1692" s="18" t="str">
        <f t="shared" si="650"/>
        <v/>
      </c>
      <c r="Y1692" s="17" t="str">
        <f t="shared" si="660"/>
        <v/>
      </c>
      <c r="Z1692" s="17" t="str">
        <f t="shared" si="661"/>
        <v/>
      </c>
      <c r="AA1692" s="17" t="str">
        <f t="shared" si="662"/>
        <v/>
      </c>
      <c r="AB1692" s="17" t="str">
        <f t="shared" si="663"/>
        <v/>
      </c>
      <c r="AC1692" s="17" t="str">
        <f t="shared" si="664"/>
        <v/>
      </c>
      <c r="AD1692" s="18" t="str">
        <f t="shared" si="665"/>
        <v/>
      </c>
      <c r="AE1692" s="19" t="str">
        <f>IF($B1692&gt;$C$1,"",p_2*$Q1691*($S1691/$W1691)+p_3*$Q1691*($T1691/$W1691))</f>
        <v/>
      </c>
      <c r="AF1692" s="17" t="str">
        <f>IF($B1692&gt;$C$1,"",p_4*$R1691)</f>
        <v/>
      </c>
      <c r="AG1692" s="17" t="str">
        <f>IF($B1692&gt;$C$1,"",p_5*$R1691)</f>
        <v/>
      </c>
      <c r="AH1692" s="18" t="str">
        <f t="shared" si="666"/>
        <v/>
      </c>
      <c r="AI1692" s="72"/>
      <c r="AJ1692" s="73"/>
      <c r="AK1692" s="73"/>
      <c r="AL1692" s="72"/>
      <c r="AM1692" s="73"/>
      <c r="AN1692" s="73">
        <f t="shared" si="667"/>
        <v>518</v>
      </c>
      <c r="AO1692" s="19" t="str">
        <f t="shared" ca="1" si="668"/>
        <v>-</v>
      </c>
      <c r="AP1692" s="17" t="str">
        <f t="shared" ca="1" si="669"/>
        <v>-</v>
      </c>
      <c r="AQ1692" s="17" t="str">
        <f t="shared" ca="1" si="670"/>
        <v>-</v>
      </c>
      <c r="AR1692" s="66" t="str">
        <f t="shared" ca="1" si="671"/>
        <v>-</v>
      </c>
    </row>
    <row r="1693" spans="1:44" s="1" customFormat="1" ht="12" x14ac:dyDescent="0.35">
      <c r="A1693" s="84"/>
      <c r="B1693" s="40" t="str">
        <f t="shared" si="651"/>
        <v/>
      </c>
      <c r="C1693" s="41" t="str">
        <f t="shared" si="652"/>
        <v/>
      </c>
      <c r="D1693" s="28">
        <f>'I Disease Parameters'!$E$6/(1000*365)</f>
        <v>2.4383561643835616E-5</v>
      </c>
      <c r="E1693" s="28">
        <f>'I Disease Parameters'!$E$7/(1000*365)</f>
        <v>1.3698630136986302E-5</v>
      </c>
      <c r="F1693" s="27">
        <f>(1-'I Disease Parameters'!$E$8)/'I Disease Parameters'!$E$10</f>
        <v>0.16200000000000001</v>
      </c>
      <c r="G1693" s="27">
        <f>'I Disease Parameters'!$E$8/'I Disease Parameters'!$E$11</f>
        <v>3.7999999999999999E-2</v>
      </c>
      <c r="H1693" s="27">
        <f>1/'I Disease Parameters'!$E$12</f>
        <v>0.05</v>
      </c>
      <c r="I1693" s="27">
        <f>'I Disease Parameters'!$E$9/'I Disease Parameters'!$E$14</f>
        <v>0</v>
      </c>
      <c r="J1693" s="82">
        <f t="shared" si="672"/>
        <v>2.9622548171950012</v>
      </c>
      <c r="K1693" s="60">
        <f t="shared" si="673"/>
        <v>0.96147505943347544</v>
      </c>
      <c r="L1693" s="30">
        <f t="shared" si="674"/>
        <v>0.98499999999999999</v>
      </c>
      <c r="M1693" s="27">
        <f>J1693/'I Disease Parameters'!$E$12</f>
        <v>0.14811274085975007</v>
      </c>
      <c r="N1693" s="27">
        <f>K1693/'I Disease Parameters'!$E$13</f>
        <v>4.8073752971673774E-2</v>
      </c>
      <c r="O1693" s="27">
        <f>L1693/'I Disease Parameters'!$E$13</f>
        <v>4.9250000000000002E-2</v>
      </c>
      <c r="P1693" s="27">
        <f>(1-L1693)/'I Disease Parameters'!$E$13</f>
        <v>7.5000000000000067E-4</v>
      </c>
      <c r="Q1693" s="19" t="str">
        <f t="shared" si="653"/>
        <v/>
      </c>
      <c r="R1693" s="17" t="str">
        <f t="shared" si="654"/>
        <v/>
      </c>
      <c r="S1693" s="17" t="str">
        <f t="shared" si="655"/>
        <v/>
      </c>
      <c r="T1693" s="17" t="str">
        <f t="shared" si="656"/>
        <v/>
      </c>
      <c r="U1693" s="17" t="str">
        <f t="shared" si="657"/>
        <v/>
      </c>
      <c r="V1693" s="17" t="str">
        <f t="shared" si="658"/>
        <v/>
      </c>
      <c r="W1693" s="17" t="str">
        <f t="shared" si="659"/>
        <v/>
      </c>
      <c r="X1693" s="18" t="str">
        <f t="shared" si="650"/>
        <v/>
      </c>
      <c r="Y1693" s="17" t="str">
        <f t="shared" si="660"/>
        <v/>
      </c>
      <c r="Z1693" s="17" t="str">
        <f t="shared" si="661"/>
        <v/>
      </c>
      <c r="AA1693" s="17" t="str">
        <f t="shared" si="662"/>
        <v/>
      </c>
      <c r="AB1693" s="17" t="str">
        <f t="shared" si="663"/>
        <v/>
      </c>
      <c r="AC1693" s="17" t="str">
        <f t="shared" si="664"/>
        <v/>
      </c>
      <c r="AD1693" s="18" t="str">
        <f t="shared" si="665"/>
        <v/>
      </c>
      <c r="AE1693" s="19" t="str">
        <f>IF($B1693&gt;$C$1,"",p_2*$Q1692*($S1692/$W1692)+p_3*$Q1692*($T1692/$W1692))</f>
        <v/>
      </c>
      <c r="AF1693" s="17" t="str">
        <f>IF($B1693&gt;$C$1,"",p_4*$R1692)</f>
        <v/>
      </c>
      <c r="AG1693" s="17" t="str">
        <f>IF($B1693&gt;$C$1,"",p_5*$R1692)</f>
        <v/>
      </c>
      <c r="AH1693" s="18" t="str">
        <f t="shared" si="666"/>
        <v/>
      </c>
      <c r="AI1693" s="72"/>
      <c r="AJ1693" s="73"/>
      <c r="AK1693" s="73"/>
      <c r="AL1693" s="72"/>
      <c r="AM1693" s="73"/>
      <c r="AN1693" s="73">
        <f t="shared" si="667"/>
        <v>518</v>
      </c>
      <c r="AO1693" s="19" t="str">
        <f t="shared" ca="1" si="668"/>
        <v>-</v>
      </c>
      <c r="AP1693" s="17" t="str">
        <f t="shared" ca="1" si="669"/>
        <v>-</v>
      </c>
      <c r="AQ1693" s="17" t="str">
        <f t="shared" ca="1" si="670"/>
        <v>-</v>
      </c>
      <c r="AR1693" s="66" t="str">
        <f t="shared" ca="1" si="671"/>
        <v>-</v>
      </c>
    </row>
    <row r="1694" spans="1:44" s="1" customFormat="1" ht="12" x14ac:dyDescent="0.35">
      <c r="A1694" s="84"/>
      <c r="B1694" s="40" t="str">
        <f t="shared" si="651"/>
        <v/>
      </c>
      <c r="C1694" s="41" t="str">
        <f t="shared" si="652"/>
        <v/>
      </c>
      <c r="D1694" s="28">
        <f>'I Disease Parameters'!$E$6/(1000*365)</f>
        <v>2.4383561643835616E-5</v>
      </c>
      <c r="E1694" s="28">
        <f>'I Disease Parameters'!$E$7/(1000*365)</f>
        <v>1.3698630136986302E-5</v>
      </c>
      <c r="F1694" s="27">
        <f>(1-'I Disease Parameters'!$E$8)/'I Disease Parameters'!$E$10</f>
        <v>0.16200000000000001</v>
      </c>
      <c r="G1694" s="27">
        <f>'I Disease Parameters'!$E$8/'I Disease Parameters'!$E$11</f>
        <v>3.7999999999999999E-2</v>
      </c>
      <c r="H1694" s="27">
        <f>1/'I Disease Parameters'!$E$12</f>
        <v>0.05</v>
      </c>
      <c r="I1694" s="27">
        <f>'I Disease Parameters'!$E$9/'I Disease Parameters'!$E$14</f>
        <v>0</v>
      </c>
      <c r="J1694" s="82">
        <f t="shared" si="672"/>
        <v>2.9622548171950012</v>
      </c>
      <c r="K1694" s="60">
        <f t="shared" si="673"/>
        <v>0.96147505943347544</v>
      </c>
      <c r="L1694" s="30">
        <f t="shared" si="674"/>
        <v>0.98499999999999999</v>
      </c>
      <c r="M1694" s="27">
        <f>J1694/'I Disease Parameters'!$E$12</f>
        <v>0.14811274085975007</v>
      </c>
      <c r="N1694" s="27">
        <f>K1694/'I Disease Parameters'!$E$13</f>
        <v>4.8073752971673774E-2</v>
      </c>
      <c r="O1694" s="27">
        <f>L1694/'I Disease Parameters'!$E$13</f>
        <v>4.9250000000000002E-2</v>
      </c>
      <c r="P1694" s="27">
        <f>(1-L1694)/'I Disease Parameters'!$E$13</f>
        <v>7.5000000000000067E-4</v>
      </c>
      <c r="Q1694" s="19" t="str">
        <f t="shared" si="653"/>
        <v/>
      </c>
      <c r="R1694" s="17" t="str">
        <f t="shared" si="654"/>
        <v/>
      </c>
      <c r="S1694" s="17" t="str">
        <f t="shared" si="655"/>
        <v/>
      </c>
      <c r="T1694" s="17" t="str">
        <f t="shared" si="656"/>
        <v/>
      </c>
      <c r="U1694" s="17" t="str">
        <f t="shared" si="657"/>
        <v/>
      </c>
      <c r="V1694" s="17" t="str">
        <f t="shared" si="658"/>
        <v/>
      </c>
      <c r="W1694" s="17" t="str">
        <f t="shared" si="659"/>
        <v/>
      </c>
      <c r="X1694" s="18" t="str">
        <f t="shared" si="650"/>
        <v/>
      </c>
      <c r="Y1694" s="17" t="str">
        <f t="shared" si="660"/>
        <v/>
      </c>
      <c r="Z1694" s="17" t="str">
        <f t="shared" si="661"/>
        <v/>
      </c>
      <c r="AA1694" s="17" t="str">
        <f t="shared" si="662"/>
        <v/>
      </c>
      <c r="AB1694" s="17" t="str">
        <f t="shared" si="663"/>
        <v/>
      </c>
      <c r="AC1694" s="17" t="str">
        <f t="shared" si="664"/>
        <v/>
      </c>
      <c r="AD1694" s="18" t="str">
        <f t="shared" si="665"/>
        <v/>
      </c>
      <c r="AE1694" s="19" t="str">
        <f>IF($B1694&gt;$C$1,"",p_2*$Q1693*($S1693/$W1693)+p_3*$Q1693*($T1693/$W1693))</f>
        <v/>
      </c>
      <c r="AF1694" s="17" t="str">
        <f>IF($B1694&gt;$C$1,"",p_4*$R1693)</f>
        <v/>
      </c>
      <c r="AG1694" s="17" t="str">
        <f>IF($B1694&gt;$C$1,"",p_5*$R1693)</f>
        <v/>
      </c>
      <c r="AH1694" s="18" t="str">
        <f t="shared" si="666"/>
        <v/>
      </c>
      <c r="AI1694" s="72"/>
      <c r="AJ1694" s="73"/>
      <c r="AK1694" s="73"/>
      <c r="AL1694" s="72"/>
      <c r="AM1694" s="73"/>
      <c r="AN1694" s="73">
        <f t="shared" si="667"/>
        <v>518</v>
      </c>
      <c r="AO1694" s="19" t="str">
        <f t="shared" ca="1" si="668"/>
        <v>-</v>
      </c>
      <c r="AP1694" s="17" t="str">
        <f t="shared" ca="1" si="669"/>
        <v>-</v>
      </c>
      <c r="AQ1694" s="17" t="str">
        <f t="shared" ca="1" si="670"/>
        <v>-</v>
      </c>
      <c r="AR1694" s="66" t="str">
        <f t="shared" ca="1" si="671"/>
        <v>-</v>
      </c>
    </row>
    <row r="1695" spans="1:44" s="1" customFormat="1" ht="12" x14ac:dyDescent="0.35">
      <c r="A1695" s="84"/>
      <c r="B1695" s="40" t="str">
        <f t="shared" si="651"/>
        <v/>
      </c>
      <c r="C1695" s="41" t="str">
        <f t="shared" si="652"/>
        <v/>
      </c>
      <c r="D1695" s="28">
        <f>'I Disease Parameters'!$E$6/(1000*365)</f>
        <v>2.4383561643835616E-5</v>
      </c>
      <c r="E1695" s="28">
        <f>'I Disease Parameters'!$E$7/(1000*365)</f>
        <v>1.3698630136986302E-5</v>
      </c>
      <c r="F1695" s="27">
        <f>(1-'I Disease Parameters'!$E$8)/'I Disease Parameters'!$E$10</f>
        <v>0.16200000000000001</v>
      </c>
      <c r="G1695" s="27">
        <f>'I Disease Parameters'!$E$8/'I Disease Parameters'!$E$11</f>
        <v>3.7999999999999999E-2</v>
      </c>
      <c r="H1695" s="27">
        <f>1/'I Disease Parameters'!$E$12</f>
        <v>0.05</v>
      </c>
      <c r="I1695" s="27">
        <f>'I Disease Parameters'!$E$9/'I Disease Parameters'!$E$14</f>
        <v>0</v>
      </c>
      <c r="J1695" s="82">
        <f t="shared" si="672"/>
        <v>2.9622548171950012</v>
      </c>
      <c r="K1695" s="60">
        <f t="shared" si="673"/>
        <v>0.96147505943347544</v>
      </c>
      <c r="L1695" s="30">
        <f t="shared" si="674"/>
        <v>0.98499999999999999</v>
      </c>
      <c r="M1695" s="27">
        <f>J1695/'I Disease Parameters'!$E$12</f>
        <v>0.14811274085975007</v>
      </c>
      <c r="N1695" s="27">
        <f>K1695/'I Disease Parameters'!$E$13</f>
        <v>4.8073752971673774E-2</v>
      </c>
      <c r="O1695" s="27">
        <f>L1695/'I Disease Parameters'!$E$13</f>
        <v>4.9250000000000002E-2</v>
      </c>
      <c r="P1695" s="27">
        <f>(1-L1695)/'I Disease Parameters'!$E$13</f>
        <v>7.5000000000000067E-4</v>
      </c>
      <c r="Q1695" s="19" t="str">
        <f t="shared" si="653"/>
        <v/>
      </c>
      <c r="R1695" s="17" t="str">
        <f t="shared" si="654"/>
        <v/>
      </c>
      <c r="S1695" s="17" t="str">
        <f t="shared" si="655"/>
        <v/>
      </c>
      <c r="T1695" s="17" t="str">
        <f t="shared" si="656"/>
        <v/>
      </c>
      <c r="U1695" s="17" t="str">
        <f t="shared" si="657"/>
        <v/>
      </c>
      <c r="V1695" s="17" t="str">
        <f t="shared" si="658"/>
        <v/>
      </c>
      <c r="W1695" s="17" t="str">
        <f t="shared" si="659"/>
        <v/>
      </c>
      <c r="X1695" s="18" t="str">
        <f t="shared" si="650"/>
        <v/>
      </c>
      <c r="Y1695" s="17" t="str">
        <f t="shared" si="660"/>
        <v/>
      </c>
      <c r="Z1695" s="17" t="str">
        <f t="shared" si="661"/>
        <v/>
      </c>
      <c r="AA1695" s="17" t="str">
        <f t="shared" si="662"/>
        <v/>
      </c>
      <c r="AB1695" s="17" t="str">
        <f t="shared" si="663"/>
        <v/>
      </c>
      <c r="AC1695" s="17" t="str">
        <f t="shared" si="664"/>
        <v/>
      </c>
      <c r="AD1695" s="18" t="str">
        <f t="shared" si="665"/>
        <v/>
      </c>
      <c r="AE1695" s="19" t="str">
        <f>IF($B1695&gt;$C$1,"",p_2*$Q1694*($S1694/$W1694)+p_3*$Q1694*($T1694/$W1694))</f>
        <v/>
      </c>
      <c r="AF1695" s="17" t="str">
        <f>IF($B1695&gt;$C$1,"",p_4*$R1694)</f>
        <v/>
      </c>
      <c r="AG1695" s="17" t="str">
        <f>IF($B1695&gt;$C$1,"",p_5*$R1694)</f>
        <v/>
      </c>
      <c r="AH1695" s="18" t="str">
        <f t="shared" si="666"/>
        <v/>
      </c>
      <c r="AI1695" s="72"/>
      <c r="AJ1695" s="73"/>
      <c r="AK1695" s="73"/>
      <c r="AL1695" s="72"/>
      <c r="AM1695" s="73"/>
      <c r="AN1695" s="73">
        <f t="shared" si="667"/>
        <v>518</v>
      </c>
      <c r="AO1695" s="19" t="str">
        <f t="shared" ca="1" si="668"/>
        <v>-</v>
      </c>
      <c r="AP1695" s="17" t="str">
        <f t="shared" ca="1" si="669"/>
        <v>-</v>
      </c>
      <c r="AQ1695" s="17" t="str">
        <f t="shared" ca="1" si="670"/>
        <v>-</v>
      </c>
      <c r="AR1695" s="66" t="str">
        <f t="shared" ca="1" si="671"/>
        <v>-</v>
      </c>
    </row>
    <row r="1696" spans="1:44" s="1" customFormat="1" ht="12" x14ac:dyDescent="0.35">
      <c r="A1696" s="84"/>
      <c r="B1696" s="40" t="str">
        <f t="shared" si="651"/>
        <v/>
      </c>
      <c r="C1696" s="41" t="str">
        <f t="shared" si="652"/>
        <v/>
      </c>
      <c r="D1696" s="28">
        <f>'I Disease Parameters'!$E$6/(1000*365)</f>
        <v>2.4383561643835616E-5</v>
      </c>
      <c r="E1696" s="28">
        <f>'I Disease Parameters'!$E$7/(1000*365)</f>
        <v>1.3698630136986302E-5</v>
      </c>
      <c r="F1696" s="27">
        <f>(1-'I Disease Parameters'!$E$8)/'I Disease Parameters'!$E$10</f>
        <v>0.16200000000000001</v>
      </c>
      <c r="G1696" s="27">
        <f>'I Disease Parameters'!$E$8/'I Disease Parameters'!$E$11</f>
        <v>3.7999999999999999E-2</v>
      </c>
      <c r="H1696" s="27">
        <f>1/'I Disease Parameters'!$E$12</f>
        <v>0.05</v>
      </c>
      <c r="I1696" s="27">
        <f>'I Disease Parameters'!$E$9/'I Disease Parameters'!$E$14</f>
        <v>0</v>
      </c>
      <c r="J1696" s="82">
        <f t="shared" si="672"/>
        <v>2.9622548171950012</v>
      </c>
      <c r="K1696" s="60">
        <f t="shared" si="673"/>
        <v>0.96147505943347544</v>
      </c>
      <c r="L1696" s="30">
        <f t="shared" si="674"/>
        <v>0.98499999999999999</v>
      </c>
      <c r="M1696" s="27">
        <f>J1696/'I Disease Parameters'!$E$12</f>
        <v>0.14811274085975007</v>
      </c>
      <c r="N1696" s="27">
        <f>K1696/'I Disease Parameters'!$E$13</f>
        <v>4.8073752971673774E-2</v>
      </c>
      <c r="O1696" s="27">
        <f>L1696/'I Disease Parameters'!$E$13</f>
        <v>4.9250000000000002E-2</v>
      </c>
      <c r="P1696" s="27">
        <f>(1-L1696)/'I Disease Parameters'!$E$13</f>
        <v>7.5000000000000067E-4</v>
      </c>
      <c r="Q1696" s="19" t="str">
        <f t="shared" si="653"/>
        <v/>
      </c>
      <c r="R1696" s="17" t="str">
        <f t="shared" si="654"/>
        <v/>
      </c>
      <c r="S1696" s="17" t="str">
        <f t="shared" si="655"/>
        <v/>
      </c>
      <c r="T1696" s="17" t="str">
        <f t="shared" si="656"/>
        <v/>
      </c>
      <c r="U1696" s="17" t="str">
        <f t="shared" si="657"/>
        <v/>
      </c>
      <c r="V1696" s="17" t="str">
        <f t="shared" si="658"/>
        <v/>
      </c>
      <c r="W1696" s="17" t="str">
        <f t="shared" si="659"/>
        <v/>
      </c>
      <c r="X1696" s="18" t="str">
        <f t="shared" si="650"/>
        <v/>
      </c>
      <c r="Y1696" s="17" t="str">
        <f t="shared" si="660"/>
        <v/>
      </c>
      <c r="Z1696" s="17" t="str">
        <f t="shared" si="661"/>
        <v/>
      </c>
      <c r="AA1696" s="17" t="str">
        <f t="shared" si="662"/>
        <v/>
      </c>
      <c r="AB1696" s="17" t="str">
        <f t="shared" si="663"/>
        <v/>
      </c>
      <c r="AC1696" s="17" t="str">
        <f t="shared" si="664"/>
        <v/>
      </c>
      <c r="AD1696" s="18" t="str">
        <f t="shared" si="665"/>
        <v/>
      </c>
      <c r="AE1696" s="19" t="str">
        <f>IF($B1696&gt;$C$1,"",p_2*$Q1695*($S1695/$W1695)+p_3*$Q1695*($T1695/$W1695))</f>
        <v/>
      </c>
      <c r="AF1696" s="17" t="str">
        <f>IF($B1696&gt;$C$1,"",p_4*$R1695)</f>
        <v/>
      </c>
      <c r="AG1696" s="17" t="str">
        <f>IF($B1696&gt;$C$1,"",p_5*$R1695)</f>
        <v/>
      </c>
      <c r="AH1696" s="18" t="str">
        <f t="shared" si="666"/>
        <v/>
      </c>
      <c r="AI1696" s="72"/>
      <c r="AJ1696" s="73"/>
      <c r="AK1696" s="73"/>
      <c r="AL1696" s="72"/>
      <c r="AM1696" s="73"/>
      <c r="AN1696" s="73">
        <f t="shared" si="667"/>
        <v>518</v>
      </c>
      <c r="AO1696" s="19" t="str">
        <f t="shared" ca="1" si="668"/>
        <v>-</v>
      </c>
      <c r="AP1696" s="17" t="str">
        <f t="shared" ca="1" si="669"/>
        <v>-</v>
      </c>
      <c r="AQ1696" s="17" t="str">
        <f t="shared" ca="1" si="670"/>
        <v>-</v>
      </c>
      <c r="AR1696" s="66" t="str">
        <f t="shared" ca="1" si="671"/>
        <v>-</v>
      </c>
    </row>
    <row r="1697" spans="1:44" s="1" customFormat="1" ht="12" x14ac:dyDescent="0.35">
      <c r="A1697" s="84"/>
      <c r="B1697" s="40" t="str">
        <f t="shared" si="651"/>
        <v/>
      </c>
      <c r="C1697" s="41" t="str">
        <f t="shared" si="652"/>
        <v/>
      </c>
      <c r="D1697" s="28">
        <f>'I Disease Parameters'!$E$6/(1000*365)</f>
        <v>2.4383561643835616E-5</v>
      </c>
      <c r="E1697" s="28">
        <f>'I Disease Parameters'!$E$7/(1000*365)</f>
        <v>1.3698630136986302E-5</v>
      </c>
      <c r="F1697" s="27">
        <f>(1-'I Disease Parameters'!$E$8)/'I Disease Parameters'!$E$10</f>
        <v>0.16200000000000001</v>
      </c>
      <c r="G1697" s="27">
        <f>'I Disease Parameters'!$E$8/'I Disease Parameters'!$E$11</f>
        <v>3.7999999999999999E-2</v>
      </c>
      <c r="H1697" s="27">
        <f>1/'I Disease Parameters'!$E$12</f>
        <v>0.05</v>
      </c>
      <c r="I1697" s="27">
        <f>'I Disease Parameters'!$E$9/'I Disease Parameters'!$E$14</f>
        <v>0</v>
      </c>
      <c r="J1697" s="82">
        <f t="shared" si="672"/>
        <v>2.9622548171950012</v>
      </c>
      <c r="K1697" s="60">
        <f t="shared" si="673"/>
        <v>0.96147505943347544</v>
      </c>
      <c r="L1697" s="30">
        <f t="shared" si="674"/>
        <v>0.98499999999999999</v>
      </c>
      <c r="M1697" s="27">
        <f>J1697/'I Disease Parameters'!$E$12</f>
        <v>0.14811274085975007</v>
      </c>
      <c r="N1697" s="27">
        <f>K1697/'I Disease Parameters'!$E$13</f>
        <v>4.8073752971673774E-2</v>
      </c>
      <c r="O1697" s="27">
        <f>L1697/'I Disease Parameters'!$E$13</f>
        <v>4.9250000000000002E-2</v>
      </c>
      <c r="P1697" s="27">
        <f>(1-L1697)/'I Disease Parameters'!$E$13</f>
        <v>7.5000000000000067E-4</v>
      </c>
      <c r="Q1697" s="19" t="str">
        <f t="shared" si="653"/>
        <v/>
      </c>
      <c r="R1697" s="17" t="str">
        <f t="shared" si="654"/>
        <v/>
      </c>
      <c r="S1697" s="17" t="str">
        <f t="shared" si="655"/>
        <v/>
      </c>
      <c r="T1697" s="17" t="str">
        <f t="shared" si="656"/>
        <v/>
      </c>
      <c r="U1697" s="17" t="str">
        <f t="shared" si="657"/>
        <v/>
      </c>
      <c r="V1697" s="17" t="str">
        <f t="shared" si="658"/>
        <v/>
      </c>
      <c r="W1697" s="17" t="str">
        <f t="shared" si="659"/>
        <v/>
      </c>
      <c r="X1697" s="18" t="str">
        <f t="shared" si="650"/>
        <v/>
      </c>
      <c r="Y1697" s="17" t="str">
        <f t="shared" si="660"/>
        <v/>
      </c>
      <c r="Z1697" s="17" t="str">
        <f t="shared" si="661"/>
        <v/>
      </c>
      <c r="AA1697" s="17" t="str">
        <f t="shared" si="662"/>
        <v/>
      </c>
      <c r="AB1697" s="17" t="str">
        <f t="shared" si="663"/>
        <v/>
      </c>
      <c r="AC1697" s="17" t="str">
        <f t="shared" si="664"/>
        <v/>
      </c>
      <c r="AD1697" s="18" t="str">
        <f t="shared" si="665"/>
        <v/>
      </c>
      <c r="AE1697" s="19" t="str">
        <f>IF($B1697&gt;$C$1,"",p_2*$Q1696*($S1696/$W1696)+p_3*$Q1696*($T1696/$W1696))</f>
        <v/>
      </c>
      <c r="AF1697" s="17" t="str">
        <f>IF($B1697&gt;$C$1,"",p_4*$R1696)</f>
        <v/>
      </c>
      <c r="AG1697" s="17" t="str">
        <f>IF($B1697&gt;$C$1,"",p_5*$R1696)</f>
        <v/>
      </c>
      <c r="AH1697" s="18" t="str">
        <f t="shared" si="666"/>
        <v/>
      </c>
      <c r="AI1697" s="72"/>
      <c r="AJ1697" s="73"/>
      <c r="AK1697" s="73"/>
      <c r="AL1697" s="72"/>
      <c r="AM1697" s="73"/>
      <c r="AN1697" s="73">
        <f t="shared" si="667"/>
        <v>518</v>
      </c>
      <c r="AO1697" s="19" t="str">
        <f t="shared" ca="1" si="668"/>
        <v>-</v>
      </c>
      <c r="AP1697" s="17" t="str">
        <f t="shared" ca="1" si="669"/>
        <v>-</v>
      </c>
      <c r="AQ1697" s="17" t="str">
        <f t="shared" ca="1" si="670"/>
        <v>-</v>
      </c>
      <c r="AR1697" s="66" t="str">
        <f t="shared" ca="1" si="671"/>
        <v>-</v>
      </c>
    </row>
    <row r="1698" spans="1:44" s="1" customFormat="1" ht="12" x14ac:dyDescent="0.35">
      <c r="A1698" s="84"/>
      <c r="B1698" s="40" t="str">
        <f t="shared" si="651"/>
        <v/>
      </c>
      <c r="C1698" s="41" t="str">
        <f t="shared" si="652"/>
        <v/>
      </c>
      <c r="D1698" s="28">
        <f>'I Disease Parameters'!$E$6/(1000*365)</f>
        <v>2.4383561643835616E-5</v>
      </c>
      <c r="E1698" s="28">
        <f>'I Disease Parameters'!$E$7/(1000*365)</f>
        <v>1.3698630136986302E-5</v>
      </c>
      <c r="F1698" s="27">
        <f>(1-'I Disease Parameters'!$E$8)/'I Disease Parameters'!$E$10</f>
        <v>0.16200000000000001</v>
      </c>
      <c r="G1698" s="27">
        <f>'I Disease Parameters'!$E$8/'I Disease Parameters'!$E$11</f>
        <v>3.7999999999999999E-2</v>
      </c>
      <c r="H1698" s="27">
        <f>1/'I Disease Parameters'!$E$12</f>
        <v>0.05</v>
      </c>
      <c r="I1698" s="27">
        <f>'I Disease Parameters'!$E$9/'I Disease Parameters'!$E$14</f>
        <v>0</v>
      </c>
      <c r="J1698" s="82">
        <f t="shared" si="672"/>
        <v>2.9622548171950012</v>
      </c>
      <c r="K1698" s="60">
        <f t="shared" si="673"/>
        <v>0.96147505943347544</v>
      </c>
      <c r="L1698" s="30">
        <f t="shared" si="674"/>
        <v>0.98499999999999999</v>
      </c>
      <c r="M1698" s="27">
        <f>J1698/'I Disease Parameters'!$E$12</f>
        <v>0.14811274085975007</v>
      </c>
      <c r="N1698" s="27">
        <f>K1698/'I Disease Parameters'!$E$13</f>
        <v>4.8073752971673774E-2</v>
      </c>
      <c r="O1698" s="27">
        <f>L1698/'I Disease Parameters'!$E$13</f>
        <v>4.9250000000000002E-2</v>
      </c>
      <c r="P1698" s="27">
        <f>(1-L1698)/'I Disease Parameters'!$E$13</f>
        <v>7.5000000000000067E-4</v>
      </c>
      <c r="Q1698" s="19" t="str">
        <f t="shared" si="653"/>
        <v/>
      </c>
      <c r="R1698" s="17" t="str">
        <f t="shared" si="654"/>
        <v/>
      </c>
      <c r="S1698" s="17" t="str">
        <f t="shared" si="655"/>
        <v/>
      </c>
      <c r="T1698" s="17" t="str">
        <f t="shared" si="656"/>
        <v/>
      </c>
      <c r="U1698" s="17" t="str">
        <f t="shared" si="657"/>
        <v/>
      </c>
      <c r="V1698" s="17" t="str">
        <f t="shared" si="658"/>
        <v/>
      </c>
      <c r="W1698" s="17" t="str">
        <f t="shared" si="659"/>
        <v/>
      </c>
      <c r="X1698" s="18" t="str">
        <f t="shared" si="650"/>
        <v/>
      </c>
      <c r="Y1698" s="17" t="str">
        <f t="shared" si="660"/>
        <v/>
      </c>
      <c r="Z1698" s="17" t="str">
        <f t="shared" si="661"/>
        <v/>
      </c>
      <c r="AA1698" s="17" t="str">
        <f t="shared" si="662"/>
        <v/>
      </c>
      <c r="AB1698" s="17" t="str">
        <f t="shared" si="663"/>
        <v/>
      </c>
      <c r="AC1698" s="17" t="str">
        <f t="shared" si="664"/>
        <v/>
      </c>
      <c r="AD1698" s="18" t="str">
        <f t="shared" si="665"/>
        <v/>
      </c>
      <c r="AE1698" s="19" t="str">
        <f>IF($B1698&gt;$C$1,"",p_2*$Q1697*($S1697/$W1697)+p_3*$Q1697*($T1697/$W1697))</f>
        <v/>
      </c>
      <c r="AF1698" s="17" t="str">
        <f>IF($B1698&gt;$C$1,"",p_4*$R1697)</f>
        <v/>
      </c>
      <c r="AG1698" s="17" t="str">
        <f>IF($B1698&gt;$C$1,"",p_5*$R1697)</f>
        <v/>
      </c>
      <c r="AH1698" s="18" t="str">
        <f t="shared" si="666"/>
        <v/>
      </c>
      <c r="AI1698" s="72"/>
      <c r="AJ1698" s="73"/>
      <c r="AK1698" s="73"/>
      <c r="AL1698" s="72"/>
      <c r="AM1698" s="73"/>
      <c r="AN1698" s="73">
        <f t="shared" si="667"/>
        <v>518</v>
      </c>
      <c r="AO1698" s="19" t="str">
        <f t="shared" ca="1" si="668"/>
        <v>-</v>
      </c>
      <c r="AP1698" s="17" t="str">
        <f t="shared" ca="1" si="669"/>
        <v>-</v>
      </c>
      <c r="AQ1698" s="17" t="str">
        <f t="shared" ca="1" si="670"/>
        <v>-</v>
      </c>
      <c r="AR1698" s="66" t="str">
        <f t="shared" ca="1" si="671"/>
        <v>-</v>
      </c>
    </row>
    <row r="1699" spans="1:44" s="1" customFormat="1" ht="12" x14ac:dyDescent="0.35">
      <c r="A1699" s="84"/>
      <c r="B1699" s="40" t="str">
        <f t="shared" si="651"/>
        <v/>
      </c>
      <c r="C1699" s="41" t="str">
        <f t="shared" si="652"/>
        <v/>
      </c>
      <c r="D1699" s="28">
        <f>'I Disease Parameters'!$E$6/(1000*365)</f>
        <v>2.4383561643835616E-5</v>
      </c>
      <c r="E1699" s="28">
        <f>'I Disease Parameters'!$E$7/(1000*365)</f>
        <v>1.3698630136986302E-5</v>
      </c>
      <c r="F1699" s="27">
        <f>(1-'I Disease Parameters'!$E$8)/'I Disease Parameters'!$E$10</f>
        <v>0.16200000000000001</v>
      </c>
      <c r="G1699" s="27">
        <f>'I Disease Parameters'!$E$8/'I Disease Parameters'!$E$11</f>
        <v>3.7999999999999999E-2</v>
      </c>
      <c r="H1699" s="27">
        <f>1/'I Disease Parameters'!$E$12</f>
        <v>0.05</v>
      </c>
      <c r="I1699" s="27">
        <f>'I Disease Parameters'!$E$9/'I Disease Parameters'!$E$14</f>
        <v>0</v>
      </c>
      <c r="J1699" s="82">
        <f t="shared" si="672"/>
        <v>2.9622548171950012</v>
      </c>
      <c r="K1699" s="60">
        <f t="shared" si="673"/>
        <v>0.96147505943347544</v>
      </c>
      <c r="L1699" s="30">
        <f t="shared" si="674"/>
        <v>0.98499999999999999</v>
      </c>
      <c r="M1699" s="27">
        <f>J1699/'I Disease Parameters'!$E$12</f>
        <v>0.14811274085975007</v>
      </c>
      <c r="N1699" s="27">
        <f>K1699/'I Disease Parameters'!$E$13</f>
        <v>4.8073752971673774E-2</v>
      </c>
      <c r="O1699" s="27">
        <f>L1699/'I Disease Parameters'!$E$13</f>
        <v>4.9250000000000002E-2</v>
      </c>
      <c r="P1699" s="27">
        <f>(1-L1699)/'I Disease Parameters'!$E$13</f>
        <v>7.5000000000000067E-4</v>
      </c>
      <c r="Q1699" s="19" t="str">
        <f t="shared" si="653"/>
        <v/>
      </c>
      <c r="R1699" s="17" t="str">
        <f t="shared" si="654"/>
        <v/>
      </c>
      <c r="S1699" s="17" t="str">
        <f t="shared" si="655"/>
        <v/>
      </c>
      <c r="T1699" s="17" t="str">
        <f t="shared" si="656"/>
        <v/>
      </c>
      <c r="U1699" s="17" t="str">
        <f t="shared" si="657"/>
        <v/>
      </c>
      <c r="V1699" s="17" t="str">
        <f t="shared" si="658"/>
        <v/>
      </c>
      <c r="W1699" s="17" t="str">
        <f t="shared" si="659"/>
        <v/>
      </c>
      <c r="X1699" s="18" t="str">
        <f t="shared" si="650"/>
        <v/>
      </c>
      <c r="Y1699" s="17" t="str">
        <f t="shared" si="660"/>
        <v/>
      </c>
      <c r="Z1699" s="17" t="str">
        <f t="shared" si="661"/>
        <v/>
      </c>
      <c r="AA1699" s="17" t="str">
        <f t="shared" si="662"/>
        <v/>
      </c>
      <c r="AB1699" s="17" t="str">
        <f t="shared" si="663"/>
        <v/>
      </c>
      <c r="AC1699" s="17" t="str">
        <f t="shared" si="664"/>
        <v/>
      </c>
      <c r="AD1699" s="18" t="str">
        <f t="shared" si="665"/>
        <v/>
      </c>
      <c r="AE1699" s="19" t="str">
        <f>IF($B1699&gt;$C$1,"",p_2*$Q1698*($S1698/$W1698)+p_3*$Q1698*($T1698/$W1698))</f>
        <v/>
      </c>
      <c r="AF1699" s="17" t="str">
        <f>IF($B1699&gt;$C$1,"",p_4*$R1698)</f>
        <v/>
      </c>
      <c r="AG1699" s="17" t="str">
        <f>IF($B1699&gt;$C$1,"",p_5*$R1698)</f>
        <v/>
      </c>
      <c r="AH1699" s="18" t="str">
        <f t="shared" si="666"/>
        <v/>
      </c>
      <c r="AI1699" s="72"/>
      <c r="AJ1699" s="73"/>
      <c r="AK1699" s="73"/>
      <c r="AL1699" s="72"/>
      <c r="AM1699" s="73"/>
      <c r="AN1699" s="73">
        <f t="shared" si="667"/>
        <v>518</v>
      </c>
      <c r="AO1699" s="19" t="str">
        <f t="shared" ca="1" si="668"/>
        <v>-</v>
      </c>
      <c r="AP1699" s="17" t="str">
        <f t="shared" ca="1" si="669"/>
        <v>-</v>
      </c>
      <c r="AQ1699" s="17" t="str">
        <f t="shared" ca="1" si="670"/>
        <v>-</v>
      </c>
      <c r="AR1699" s="66" t="str">
        <f t="shared" ca="1" si="671"/>
        <v>-</v>
      </c>
    </row>
    <row r="1700" spans="1:44" s="1" customFormat="1" ht="12" x14ac:dyDescent="0.35">
      <c r="A1700" s="84"/>
      <c r="B1700" s="40" t="str">
        <f t="shared" si="651"/>
        <v/>
      </c>
      <c r="C1700" s="41" t="str">
        <f t="shared" si="652"/>
        <v/>
      </c>
      <c r="D1700" s="28">
        <f>'I Disease Parameters'!$E$6/(1000*365)</f>
        <v>2.4383561643835616E-5</v>
      </c>
      <c r="E1700" s="28">
        <f>'I Disease Parameters'!$E$7/(1000*365)</f>
        <v>1.3698630136986302E-5</v>
      </c>
      <c r="F1700" s="27">
        <f>(1-'I Disease Parameters'!$E$8)/'I Disease Parameters'!$E$10</f>
        <v>0.16200000000000001</v>
      </c>
      <c r="G1700" s="27">
        <f>'I Disease Parameters'!$E$8/'I Disease Parameters'!$E$11</f>
        <v>3.7999999999999999E-2</v>
      </c>
      <c r="H1700" s="27">
        <f>1/'I Disease Parameters'!$E$12</f>
        <v>0.05</v>
      </c>
      <c r="I1700" s="27">
        <f>'I Disease Parameters'!$E$9/'I Disease Parameters'!$E$14</f>
        <v>0</v>
      </c>
      <c r="J1700" s="82">
        <f t="shared" si="672"/>
        <v>2.9622548171950012</v>
      </c>
      <c r="K1700" s="60">
        <f t="shared" si="673"/>
        <v>0.96147505943347544</v>
      </c>
      <c r="L1700" s="30">
        <f t="shared" si="674"/>
        <v>0.98499999999999999</v>
      </c>
      <c r="M1700" s="27">
        <f>J1700/'I Disease Parameters'!$E$12</f>
        <v>0.14811274085975007</v>
      </c>
      <c r="N1700" s="27">
        <f>K1700/'I Disease Parameters'!$E$13</f>
        <v>4.8073752971673774E-2</v>
      </c>
      <c r="O1700" s="27">
        <f>L1700/'I Disease Parameters'!$E$13</f>
        <v>4.9250000000000002E-2</v>
      </c>
      <c r="P1700" s="27">
        <f>(1-L1700)/'I Disease Parameters'!$E$13</f>
        <v>7.5000000000000067E-4</v>
      </c>
      <c r="Q1700" s="19" t="str">
        <f t="shared" si="653"/>
        <v/>
      </c>
      <c r="R1700" s="17" t="str">
        <f t="shared" si="654"/>
        <v/>
      </c>
      <c r="S1700" s="17" t="str">
        <f t="shared" si="655"/>
        <v/>
      </c>
      <c r="T1700" s="17" t="str">
        <f t="shared" si="656"/>
        <v/>
      </c>
      <c r="U1700" s="17" t="str">
        <f t="shared" si="657"/>
        <v/>
      </c>
      <c r="V1700" s="17" t="str">
        <f t="shared" si="658"/>
        <v/>
      </c>
      <c r="W1700" s="17" t="str">
        <f t="shared" si="659"/>
        <v/>
      </c>
      <c r="X1700" s="18" t="str">
        <f t="shared" si="650"/>
        <v/>
      </c>
      <c r="Y1700" s="17" t="str">
        <f t="shared" si="660"/>
        <v/>
      </c>
      <c r="Z1700" s="17" t="str">
        <f t="shared" si="661"/>
        <v/>
      </c>
      <c r="AA1700" s="17" t="str">
        <f t="shared" si="662"/>
        <v/>
      </c>
      <c r="AB1700" s="17" t="str">
        <f t="shared" si="663"/>
        <v/>
      </c>
      <c r="AC1700" s="17" t="str">
        <f t="shared" si="664"/>
        <v/>
      </c>
      <c r="AD1700" s="18" t="str">
        <f t="shared" si="665"/>
        <v/>
      </c>
      <c r="AE1700" s="19" t="str">
        <f>IF($B1700&gt;$C$1,"",p_2*$Q1699*($S1699/$W1699)+p_3*$Q1699*($T1699/$W1699))</f>
        <v/>
      </c>
      <c r="AF1700" s="17" t="str">
        <f>IF($B1700&gt;$C$1,"",p_4*$R1699)</f>
        <v/>
      </c>
      <c r="AG1700" s="17" t="str">
        <f>IF($B1700&gt;$C$1,"",p_5*$R1699)</f>
        <v/>
      </c>
      <c r="AH1700" s="18" t="str">
        <f t="shared" si="666"/>
        <v/>
      </c>
      <c r="AI1700" s="72"/>
      <c r="AJ1700" s="73"/>
      <c r="AK1700" s="73"/>
      <c r="AL1700" s="72"/>
      <c r="AM1700" s="73"/>
      <c r="AN1700" s="73">
        <f t="shared" si="667"/>
        <v>518</v>
      </c>
      <c r="AO1700" s="19" t="str">
        <f t="shared" ca="1" si="668"/>
        <v>-</v>
      </c>
      <c r="AP1700" s="17" t="str">
        <f t="shared" ca="1" si="669"/>
        <v>-</v>
      </c>
      <c r="AQ1700" s="17" t="str">
        <f t="shared" ca="1" si="670"/>
        <v>-</v>
      </c>
      <c r="AR1700" s="66" t="str">
        <f t="shared" ca="1" si="671"/>
        <v>-</v>
      </c>
    </row>
    <row r="1701" spans="1:44" s="1" customFormat="1" ht="12" x14ac:dyDescent="0.35">
      <c r="A1701" s="84"/>
      <c r="B1701" s="40" t="str">
        <f t="shared" si="651"/>
        <v/>
      </c>
      <c r="C1701" s="41" t="str">
        <f t="shared" si="652"/>
        <v/>
      </c>
      <c r="D1701" s="28">
        <f>'I Disease Parameters'!$E$6/(1000*365)</f>
        <v>2.4383561643835616E-5</v>
      </c>
      <c r="E1701" s="28">
        <f>'I Disease Parameters'!$E$7/(1000*365)</f>
        <v>1.3698630136986302E-5</v>
      </c>
      <c r="F1701" s="27">
        <f>(1-'I Disease Parameters'!$E$8)/'I Disease Parameters'!$E$10</f>
        <v>0.16200000000000001</v>
      </c>
      <c r="G1701" s="27">
        <f>'I Disease Parameters'!$E$8/'I Disease Parameters'!$E$11</f>
        <v>3.7999999999999999E-2</v>
      </c>
      <c r="H1701" s="27">
        <f>1/'I Disease Parameters'!$E$12</f>
        <v>0.05</v>
      </c>
      <c r="I1701" s="27">
        <f>'I Disease Parameters'!$E$9/'I Disease Parameters'!$E$14</f>
        <v>0</v>
      </c>
      <c r="J1701" s="82">
        <f t="shared" si="672"/>
        <v>2.9622548171950012</v>
      </c>
      <c r="K1701" s="60">
        <f t="shared" si="673"/>
        <v>0.96147505943347544</v>
      </c>
      <c r="L1701" s="30">
        <f t="shared" si="674"/>
        <v>0.98499999999999999</v>
      </c>
      <c r="M1701" s="27">
        <f>J1701/'I Disease Parameters'!$E$12</f>
        <v>0.14811274085975007</v>
      </c>
      <c r="N1701" s="27">
        <f>K1701/'I Disease Parameters'!$E$13</f>
        <v>4.8073752971673774E-2</v>
      </c>
      <c r="O1701" s="27">
        <f>L1701/'I Disease Parameters'!$E$13</f>
        <v>4.9250000000000002E-2</v>
      </c>
      <c r="P1701" s="27">
        <f>(1-L1701)/'I Disease Parameters'!$E$13</f>
        <v>7.5000000000000067E-4</v>
      </c>
      <c r="Q1701" s="19" t="str">
        <f t="shared" si="653"/>
        <v/>
      </c>
      <c r="R1701" s="17" t="str">
        <f t="shared" si="654"/>
        <v/>
      </c>
      <c r="S1701" s="17" t="str">
        <f t="shared" si="655"/>
        <v/>
      </c>
      <c r="T1701" s="17" t="str">
        <f t="shared" si="656"/>
        <v/>
      </c>
      <c r="U1701" s="17" t="str">
        <f t="shared" si="657"/>
        <v/>
      </c>
      <c r="V1701" s="17" t="str">
        <f t="shared" si="658"/>
        <v/>
      </c>
      <c r="W1701" s="17" t="str">
        <f t="shared" si="659"/>
        <v/>
      </c>
      <c r="X1701" s="18" t="str">
        <f t="shared" si="650"/>
        <v/>
      </c>
      <c r="Y1701" s="17" t="str">
        <f t="shared" si="660"/>
        <v/>
      </c>
      <c r="Z1701" s="17" t="str">
        <f t="shared" si="661"/>
        <v/>
      </c>
      <c r="AA1701" s="17" t="str">
        <f t="shared" si="662"/>
        <v/>
      </c>
      <c r="AB1701" s="17" t="str">
        <f t="shared" si="663"/>
        <v/>
      </c>
      <c r="AC1701" s="17" t="str">
        <f t="shared" si="664"/>
        <v/>
      </c>
      <c r="AD1701" s="18" t="str">
        <f t="shared" si="665"/>
        <v/>
      </c>
      <c r="AE1701" s="19" t="str">
        <f>IF($B1701&gt;$C$1,"",p_2*$Q1700*($S1700/$W1700)+p_3*$Q1700*($T1700/$W1700))</f>
        <v/>
      </c>
      <c r="AF1701" s="17" t="str">
        <f>IF($B1701&gt;$C$1,"",p_4*$R1700)</f>
        <v/>
      </c>
      <c r="AG1701" s="17" t="str">
        <f>IF($B1701&gt;$C$1,"",p_5*$R1700)</f>
        <v/>
      </c>
      <c r="AH1701" s="18" t="str">
        <f t="shared" si="666"/>
        <v/>
      </c>
      <c r="AI1701" s="72"/>
      <c r="AJ1701" s="73"/>
      <c r="AK1701" s="73"/>
      <c r="AL1701" s="72"/>
      <c r="AM1701" s="73"/>
      <c r="AN1701" s="73">
        <f t="shared" si="667"/>
        <v>518</v>
      </c>
      <c r="AO1701" s="19" t="str">
        <f t="shared" ca="1" si="668"/>
        <v>-</v>
      </c>
      <c r="AP1701" s="17" t="str">
        <f t="shared" ca="1" si="669"/>
        <v>-</v>
      </c>
      <c r="AQ1701" s="17" t="str">
        <f t="shared" ca="1" si="670"/>
        <v>-</v>
      </c>
      <c r="AR1701" s="66" t="str">
        <f t="shared" ca="1" si="671"/>
        <v>-</v>
      </c>
    </row>
    <row r="1702" spans="1:44" s="1" customFormat="1" ht="12" x14ac:dyDescent="0.35">
      <c r="A1702" s="84"/>
      <c r="B1702" s="40" t="str">
        <f t="shared" si="651"/>
        <v/>
      </c>
      <c r="C1702" s="41" t="str">
        <f t="shared" si="652"/>
        <v/>
      </c>
      <c r="D1702" s="28">
        <f>'I Disease Parameters'!$E$6/(1000*365)</f>
        <v>2.4383561643835616E-5</v>
      </c>
      <c r="E1702" s="28">
        <f>'I Disease Parameters'!$E$7/(1000*365)</f>
        <v>1.3698630136986302E-5</v>
      </c>
      <c r="F1702" s="27">
        <f>(1-'I Disease Parameters'!$E$8)/'I Disease Parameters'!$E$10</f>
        <v>0.16200000000000001</v>
      </c>
      <c r="G1702" s="27">
        <f>'I Disease Parameters'!$E$8/'I Disease Parameters'!$E$11</f>
        <v>3.7999999999999999E-2</v>
      </c>
      <c r="H1702" s="27">
        <f>1/'I Disease Parameters'!$E$12</f>
        <v>0.05</v>
      </c>
      <c r="I1702" s="27">
        <f>'I Disease Parameters'!$E$9/'I Disease Parameters'!$E$14</f>
        <v>0</v>
      </c>
      <c r="J1702" s="82">
        <f t="shared" si="672"/>
        <v>2.9622548171950012</v>
      </c>
      <c r="K1702" s="60">
        <f t="shared" si="673"/>
        <v>0.96147505943347544</v>
      </c>
      <c r="L1702" s="30">
        <f t="shared" si="674"/>
        <v>0.98499999999999999</v>
      </c>
      <c r="M1702" s="27">
        <f>J1702/'I Disease Parameters'!$E$12</f>
        <v>0.14811274085975007</v>
      </c>
      <c r="N1702" s="27">
        <f>K1702/'I Disease Parameters'!$E$13</f>
        <v>4.8073752971673774E-2</v>
      </c>
      <c r="O1702" s="27">
        <f>L1702/'I Disease Parameters'!$E$13</f>
        <v>4.9250000000000002E-2</v>
      </c>
      <c r="P1702" s="27">
        <f>(1-L1702)/'I Disease Parameters'!$E$13</f>
        <v>7.5000000000000067E-4</v>
      </c>
      <c r="Q1702" s="19" t="str">
        <f t="shared" si="653"/>
        <v/>
      </c>
      <c r="R1702" s="17" t="str">
        <f t="shared" si="654"/>
        <v/>
      </c>
      <c r="S1702" s="17" t="str">
        <f t="shared" si="655"/>
        <v/>
      </c>
      <c r="T1702" s="17" t="str">
        <f t="shared" si="656"/>
        <v/>
      </c>
      <c r="U1702" s="17" t="str">
        <f t="shared" si="657"/>
        <v/>
      </c>
      <c r="V1702" s="17" t="str">
        <f t="shared" si="658"/>
        <v/>
      </c>
      <c r="W1702" s="17" t="str">
        <f t="shared" si="659"/>
        <v/>
      </c>
      <c r="X1702" s="18" t="str">
        <f t="shared" si="650"/>
        <v/>
      </c>
      <c r="Y1702" s="17" t="str">
        <f t="shared" si="660"/>
        <v/>
      </c>
      <c r="Z1702" s="17" t="str">
        <f t="shared" si="661"/>
        <v/>
      </c>
      <c r="AA1702" s="17" t="str">
        <f t="shared" si="662"/>
        <v/>
      </c>
      <c r="AB1702" s="17" t="str">
        <f t="shared" si="663"/>
        <v/>
      </c>
      <c r="AC1702" s="17" t="str">
        <f t="shared" si="664"/>
        <v/>
      </c>
      <c r="AD1702" s="18" t="str">
        <f t="shared" si="665"/>
        <v/>
      </c>
      <c r="AE1702" s="19" t="str">
        <f>IF($B1702&gt;$C$1,"",p_2*$Q1701*($S1701/$W1701)+p_3*$Q1701*($T1701/$W1701))</f>
        <v/>
      </c>
      <c r="AF1702" s="17" t="str">
        <f>IF($B1702&gt;$C$1,"",p_4*$R1701)</f>
        <v/>
      </c>
      <c r="AG1702" s="17" t="str">
        <f>IF($B1702&gt;$C$1,"",p_5*$R1701)</f>
        <v/>
      </c>
      <c r="AH1702" s="18" t="str">
        <f t="shared" si="666"/>
        <v/>
      </c>
      <c r="AI1702" s="72"/>
      <c r="AJ1702" s="73"/>
      <c r="AK1702" s="73"/>
      <c r="AL1702" s="72"/>
      <c r="AM1702" s="73"/>
      <c r="AN1702" s="73">
        <f t="shared" si="667"/>
        <v>518</v>
      </c>
      <c r="AO1702" s="19" t="str">
        <f t="shared" ca="1" si="668"/>
        <v>-</v>
      </c>
      <c r="AP1702" s="17" t="str">
        <f t="shared" ca="1" si="669"/>
        <v>-</v>
      </c>
      <c r="AQ1702" s="17" t="str">
        <f t="shared" ca="1" si="670"/>
        <v>-</v>
      </c>
      <c r="AR1702" s="66" t="str">
        <f t="shared" ca="1" si="671"/>
        <v>-</v>
      </c>
    </row>
    <row r="1703" spans="1:44" s="1" customFormat="1" ht="12" x14ac:dyDescent="0.35">
      <c r="A1703" s="84"/>
      <c r="B1703" s="40" t="str">
        <f t="shared" si="651"/>
        <v/>
      </c>
      <c r="C1703" s="41" t="str">
        <f t="shared" si="652"/>
        <v/>
      </c>
      <c r="D1703" s="28">
        <f>'I Disease Parameters'!$E$6/(1000*365)</f>
        <v>2.4383561643835616E-5</v>
      </c>
      <c r="E1703" s="28">
        <f>'I Disease Parameters'!$E$7/(1000*365)</f>
        <v>1.3698630136986302E-5</v>
      </c>
      <c r="F1703" s="27">
        <f>(1-'I Disease Parameters'!$E$8)/'I Disease Parameters'!$E$10</f>
        <v>0.16200000000000001</v>
      </c>
      <c r="G1703" s="27">
        <f>'I Disease Parameters'!$E$8/'I Disease Parameters'!$E$11</f>
        <v>3.7999999999999999E-2</v>
      </c>
      <c r="H1703" s="27">
        <f>1/'I Disease Parameters'!$E$12</f>
        <v>0.05</v>
      </c>
      <c r="I1703" s="27">
        <f>'I Disease Parameters'!$E$9/'I Disease Parameters'!$E$14</f>
        <v>0</v>
      </c>
      <c r="J1703" s="82">
        <f t="shared" si="672"/>
        <v>2.9622548171950012</v>
      </c>
      <c r="K1703" s="60">
        <f t="shared" si="673"/>
        <v>0.96147505943347544</v>
      </c>
      <c r="L1703" s="30">
        <f t="shared" si="674"/>
        <v>0.98499999999999999</v>
      </c>
      <c r="M1703" s="27">
        <f>J1703/'I Disease Parameters'!$E$12</f>
        <v>0.14811274085975007</v>
      </c>
      <c r="N1703" s="27">
        <f>K1703/'I Disease Parameters'!$E$13</f>
        <v>4.8073752971673774E-2</v>
      </c>
      <c r="O1703" s="27">
        <f>L1703/'I Disease Parameters'!$E$13</f>
        <v>4.9250000000000002E-2</v>
      </c>
      <c r="P1703" s="27">
        <f>(1-L1703)/'I Disease Parameters'!$E$13</f>
        <v>7.5000000000000067E-4</v>
      </c>
      <c r="Q1703" s="19" t="str">
        <f t="shared" si="653"/>
        <v/>
      </c>
      <c r="R1703" s="17" t="str">
        <f t="shared" si="654"/>
        <v/>
      </c>
      <c r="S1703" s="17" t="str">
        <f t="shared" si="655"/>
        <v/>
      </c>
      <c r="T1703" s="17" t="str">
        <f t="shared" si="656"/>
        <v/>
      </c>
      <c r="U1703" s="17" t="str">
        <f t="shared" si="657"/>
        <v/>
      </c>
      <c r="V1703" s="17" t="str">
        <f t="shared" si="658"/>
        <v/>
      </c>
      <c r="W1703" s="17" t="str">
        <f t="shared" si="659"/>
        <v/>
      </c>
      <c r="X1703" s="18" t="str">
        <f t="shared" si="650"/>
        <v/>
      </c>
      <c r="Y1703" s="17" t="str">
        <f t="shared" si="660"/>
        <v/>
      </c>
      <c r="Z1703" s="17" t="str">
        <f t="shared" si="661"/>
        <v/>
      </c>
      <c r="AA1703" s="17" t="str">
        <f t="shared" si="662"/>
        <v/>
      </c>
      <c r="AB1703" s="17" t="str">
        <f t="shared" si="663"/>
        <v/>
      </c>
      <c r="AC1703" s="17" t="str">
        <f t="shared" si="664"/>
        <v/>
      </c>
      <c r="AD1703" s="18" t="str">
        <f t="shared" si="665"/>
        <v/>
      </c>
      <c r="AE1703" s="19" t="str">
        <f>IF($B1703&gt;$C$1,"",p_2*$Q1702*($S1702/$W1702)+p_3*$Q1702*($T1702/$W1702))</f>
        <v/>
      </c>
      <c r="AF1703" s="17" t="str">
        <f>IF($B1703&gt;$C$1,"",p_4*$R1702)</f>
        <v/>
      </c>
      <c r="AG1703" s="17" t="str">
        <f>IF($B1703&gt;$C$1,"",p_5*$R1702)</f>
        <v/>
      </c>
      <c r="AH1703" s="18" t="str">
        <f t="shared" si="666"/>
        <v/>
      </c>
      <c r="AI1703" s="72"/>
      <c r="AJ1703" s="73"/>
      <c r="AK1703" s="73"/>
      <c r="AL1703" s="72"/>
      <c r="AM1703" s="73"/>
      <c r="AN1703" s="73">
        <f t="shared" si="667"/>
        <v>518</v>
      </c>
      <c r="AO1703" s="19" t="str">
        <f t="shared" ca="1" si="668"/>
        <v>-</v>
      </c>
      <c r="AP1703" s="17" t="str">
        <f t="shared" ca="1" si="669"/>
        <v>-</v>
      </c>
      <c r="AQ1703" s="17" t="str">
        <f t="shared" ca="1" si="670"/>
        <v>-</v>
      </c>
      <c r="AR1703" s="66" t="str">
        <f t="shared" ca="1" si="671"/>
        <v>-</v>
      </c>
    </row>
    <row r="1704" spans="1:44" s="1" customFormat="1" ht="12" x14ac:dyDescent="0.35">
      <c r="A1704" s="84"/>
      <c r="B1704" s="40" t="str">
        <f t="shared" si="651"/>
        <v/>
      </c>
      <c r="C1704" s="41" t="str">
        <f t="shared" si="652"/>
        <v/>
      </c>
      <c r="D1704" s="28">
        <f>'I Disease Parameters'!$E$6/(1000*365)</f>
        <v>2.4383561643835616E-5</v>
      </c>
      <c r="E1704" s="28">
        <f>'I Disease Parameters'!$E$7/(1000*365)</f>
        <v>1.3698630136986302E-5</v>
      </c>
      <c r="F1704" s="27">
        <f>(1-'I Disease Parameters'!$E$8)/'I Disease Parameters'!$E$10</f>
        <v>0.16200000000000001</v>
      </c>
      <c r="G1704" s="27">
        <f>'I Disease Parameters'!$E$8/'I Disease Parameters'!$E$11</f>
        <v>3.7999999999999999E-2</v>
      </c>
      <c r="H1704" s="27">
        <f>1/'I Disease Parameters'!$E$12</f>
        <v>0.05</v>
      </c>
      <c r="I1704" s="27">
        <f>'I Disease Parameters'!$E$9/'I Disease Parameters'!$E$14</f>
        <v>0</v>
      </c>
      <c r="J1704" s="82">
        <f t="shared" si="672"/>
        <v>2.9622548171950012</v>
      </c>
      <c r="K1704" s="60">
        <f t="shared" si="673"/>
        <v>0.96147505943347544</v>
      </c>
      <c r="L1704" s="30">
        <f t="shared" si="674"/>
        <v>0.98499999999999999</v>
      </c>
      <c r="M1704" s="27">
        <f>J1704/'I Disease Parameters'!$E$12</f>
        <v>0.14811274085975007</v>
      </c>
      <c r="N1704" s="27">
        <f>K1704/'I Disease Parameters'!$E$13</f>
        <v>4.8073752971673774E-2</v>
      </c>
      <c r="O1704" s="27">
        <f>L1704/'I Disease Parameters'!$E$13</f>
        <v>4.9250000000000002E-2</v>
      </c>
      <c r="P1704" s="27">
        <f>(1-L1704)/'I Disease Parameters'!$E$13</f>
        <v>7.5000000000000067E-4</v>
      </c>
      <c r="Q1704" s="19" t="str">
        <f t="shared" si="653"/>
        <v/>
      </c>
      <c r="R1704" s="17" t="str">
        <f t="shared" si="654"/>
        <v/>
      </c>
      <c r="S1704" s="17" t="str">
        <f t="shared" si="655"/>
        <v/>
      </c>
      <c r="T1704" s="17" t="str">
        <f t="shared" si="656"/>
        <v/>
      </c>
      <c r="U1704" s="17" t="str">
        <f t="shared" si="657"/>
        <v/>
      </c>
      <c r="V1704" s="17" t="str">
        <f t="shared" si="658"/>
        <v/>
      </c>
      <c r="W1704" s="17" t="str">
        <f t="shared" si="659"/>
        <v/>
      </c>
      <c r="X1704" s="18" t="str">
        <f t="shared" si="650"/>
        <v/>
      </c>
      <c r="Y1704" s="17" t="str">
        <f t="shared" si="660"/>
        <v/>
      </c>
      <c r="Z1704" s="17" t="str">
        <f t="shared" si="661"/>
        <v/>
      </c>
      <c r="AA1704" s="17" t="str">
        <f t="shared" si="662"/>
        <v/>
      </c>
      <c r="AB1704" s="17" t="str">
        <f t="shared" si="663"/>
        <v/>
      </c>
      <c r="AC1704" s="17" t="str">
        <f t="shared" si="664"/>
        <v/>
      </c>
      <c r="AD1704" s="18" t="str">
        <f t="shared" si="665"/>
        <v/>
      </c>
      <c r="AE1704" s="19" t="str">
        <f>IF($B1704&gt;$C$1,"",p_2*$Q1703*($S1703/$W1703)+p_3*$Q1703*($T1703/$W1703))</f>
        <v/>
      </c>
      <c r="AF1704" s="17" t="str">
        <f>IF($B1704&gt;$C$1,"",p_4*$R1703)</f>
        <v/>
      </c>
      <c r="AG1704" s="17" t="str">
        <f>IF($B1704&gt;$C$1,"",p_5*$R1703)</f>
        <v/>
      </c>
      <c r="AH1704" s="18" t="str">
        <f t="shared" si="666"/>
        <v/>
      </c>
      <c r="AI1704" s="72"/>
      <c r="AJ1704" s="73"/>
      <c r="AK1704" s="73"/>
      <c r="AL1704" s="72"/>
      <c r="AM1704" s="73"/>
      <c r="AN1704" s="73">
        <f t="shared" si="667"/>
        <v>518</v>
      </c>
      <c r="AO1704" s="19" t="str">
        <f t="shared" ca="1" si="668"/>
        <v>-</v>
      </c>
      <c r="AP1704" s="17" t="str">
        <f t="shared" ca="1" si="669"/>
        <v>-</v>
      </c>
      <c r="AQ1704" s="17" t="str">
        <f t="shared" ca="1" si="670"/>
        <v>-</v>
      </c>
      <c r="AR1704" s="66" t="str">
        <f t="shared" ca="1" si="671"/>
        <v>-</v>
      </c>
    </row>
    <row r="1705" spans="1:44" s="1" customFormat="1" ht="12" x14ac:dyDescent="0.35">
      <c r="A1705" s="84"/>
      <c r="B1705" s="40" t="str">
        <f t="shared" si="651"/>
        <v/>
      </c>
      <c r="C1705" s="41" t="str">
        <f t="shared" si="652"/>
        <v/>
      </c>
      <c r="D1705" s="28">
        <f>'I Disease Parameters'!$E$6/(1000*365)</f>
        <v>2.4383561643835616E-5</v>
      </c>
      <c r="E1705" s="28">
        <f>'I Disease Parameters'!$E$7/(1000*365)</f>
        <v>1.3698630136986302E-5</v>
      </c>
      <c r="F1705" s="27">
        <f>(1-'I Disease Parameters'!$E$8)/'I Disease Parameters'!$E$10</f>
        <v>0.16200000000000001</v>
      </c>
      <c r="G1705" s="27">
        <f>'I Disease Parameters'!$E$8/'I Disease Parameters'!$E$11</f>
        <v>3.7999999999999999E-2</v>
      </c>
      <c r="H1705" s="27">
        <f>1/'I Disease Parameters'!$E$12</f>
        <v>0.05</v>
      </c>
      <c r="I1705" s="27">
        <f>'I Disease Parameters'!$E$9/'I Disease Parameters'!$E$14</f>
        <v>0</v>
      </c>
      <c r="J1705" s="82">
        <f t="shared" si="672"/>
        <v>2.9622548171950012</v>
      </c>
      <c r="K1705" s="60">
        <f t="shared" si="673"/>
        <v>0.96147505943347544</v>
      </c>
      <c r="L1705" s="30">
        <f t="shared" si="674"/>
        <v>0.98499999999999999</v>
      </c>
      <c r="M1705" s="27">
        <f>J1705/'I Disease Parameters'!$E$12</f>
        <v>0.14811274085975007</v>
      </c>
      <c r="N1705" s="27">
        <f>K1705/'I Disease Parameters'!$E$13</f>
        <v>4.8073752971673774E-2</v>
      </c>
      <c r="O1705" s="27">
        <f>L1705/'I Disease Parameters'!$E$13</f>
        <v>4.9250000000000002E-2</v>
      </c>
      <c r="P1705" s="27">
        <f>(1-L1705)/'I Disease Parameters'!$E$13</f>
        <v>7.5000000000000067E-4</v>
      </c>
      <c r="Q1705" s="19" t="str">
        <f t="shared" si="653"/>
        <v/>
      </c>
      <c r="R1705" s="17" t="str">
        <f t="shared" si="654"/>
        <v/>
      </c>
      <c r="S1705" s="17" t="str">
        <f t="shared" si="655"/>
        <v/>
      </c>
      <c r="T1705" s="17" t="str">
        <f t="shared" si="656"/>
        <v/>
      </c>
      <c r="U1705" s="17" t="str">
        <f t="shared" si="657"/>
        <v/>
      </c>
      <c r="V1705" s="17" t="str">
        <f t="shared" si="658"/>
        <v/>
      </c>
      <c r="W1705" s="17" t="str">
        <f t="shared" si="659"/>
        <v/>
      </c>
      <c r="X1705" s="18" t="str">
        <f t="shared" si="650"/>
        <v/>
      </c>
      <c r="Y1705" s="17" t="str">
        <f t="shared" si="660"/>
        <v/>
      </c>
      <c r="Z1705" s="17" t="str">
        <f t="shared" si="661"/>
        <v/>
      </c>
      <c r="AA1705" s="17" t="str">
        <f t="shared" si="662"/>
        <v/>
      </c>
      <c r="AB1705" s="17" t="str">
        <f t="shared" si="663"/>
        <v/>
      </c>
      <c r="AC1705" s="17" t="str">
        <f t="shared" si="664"/>
        <v/>
      </c>
      <c r="AD1705" s="18" t="str">
        <f t="shared" si="665"/>
        <v/>
      </c>
      <c r="AE1705" s="19" t="str">
        <f>IF($B1705&gt;$C$1,"",p_2*$Q1704*($S1704/$W1704)+p_3*$Q1704*($T1704/$W1704))</f>
        <v/>
      </c>
      <c r="AF1705" s="17" t="str">
        <f>IF($B1705&gt;$C$1,"",p_4*$R1704)</f>
        <v/>
      </c>
      <c r="AG1705" s="17" t="str">
        <f>IF($B1705&gt;$C$1,"",p_5*$R1704)</f>
        <v/>
      </c>
      <c r="AH1705" s="18" t="str">
        <f t="shared" si="666"/>
        <v/>
      </c>
      <c r="AI1705" s="72"/>
      <c r="AJ1705" s="73"/>
      <c r="AK1705" s="73"/>
      <c r="AL1705" s="72"/>
      <c r="AM1705" s="73"/>
      <c r="AN1705" s="73">
        <f t="shared" si="667"/>
        <v>518</v>
      </c>
      <c r="AO1705" s="19" t="str">
        <f t="shared" ca="1" si="668"/>
        <v>-</v>
      </c>
      <c r="AP1705" s="17" t="str">
        <f t="shared" ca="1" si="669"/>
        <v>-</v>
      </c>
      <c r="AQ1705" s="17" t="str">
        <f t="shared" ca="1" si="670"/>
        <v>-</v>
      </c>
      <c r="AR1705" s="66" t="str">
        <f t="shared" ca="1" si="671"/>
        <v>-</v>
      </c>
    </row>
    <row r="1706" spans="1:44" s="1" customFormat="1" ht="12" x14ac:dyDescent="0.35">
      <c r="A1706" s="84"/>
      <c r="B1706" s="40" t="str">
        <f t="shared" si="651"/>
        <v/>
      </c>
      <c r="C1706" s="41" t="str">
        <f t="shared" si="652"/>
        <v/>
      </c>
      <c r="D1706" s="28">
        <f>'I Disease Parameters'!$E$6/(1000*365)</f>
        <v>2.4383561643835616E-5</v>
      </c>
      <c r="E1706" s="28">
        <f>'I Disease Parameters'!$E$7/(1000*365)</f>
        <v>1.3698630136986302E-5</v>
      </c>
      <c r="F1706" s="27">
        <f>(1-'I Disease Parameters'!$E$8)/'I Disease Parameters'!$E$10</f>
        <v>0.16200000000000001</v>
      </c>
      <c r="G1706" s="27">
        <f>'I Disease Parameters'!$E$8/'I Disease Parameters'!$E$11</f>
        <v>3.7999999999999999E-2</v>
      </c>
      <c r="H1706" s="27">
        <f>1/'I Disease Parameters'!$E$12</f>
        <v>0.05</v>
      </c>
      <c r="I1706" s="27">
        <f>'I Disease Parameters'!$E$9/'I Disease Parameters'!$E$14</f>
        <v>0</v>
      </c>
      <c r="J1706" s="82">
        <f t="shared" si="672"/>
        <v>2.9622548171950012</v>
      </c>
      <c r="K1706" s="60">
        <f t="shared" si="673"/>
        <v>0.96147505943347544</v>
      </c>
      <c r="L1706" s="30">
        <f t="shared" si="674"/>
        <v>0.98499999999999999</v>
      </c>
      <c r="M1706" s="27">
        <f>J1706/'I Disease Parameters'!$E$12</f>
        <v>0.14811274085975007</v>
      </c>
      <c r="N1706" s="27">
        <f>K1706/'I Disease Parameters'!$E$13</f>
        <v>4.8073752971673774E-2</v>
      </c>
      <c r="O1706" s="27">
        <f>L1706/'I Disease Parameters'!$E$13</f>
        <v>4.9250000000000002E-2</v>
      </c>
      <c r="P1706" s="27">
        <f>(1-L1706)/'I Disease Parameters'!$E$13</f>
        <v>7.5000000000000067E-4</v>
      </c>
      <c r="Q1706" s="19" t="str">
        <f t="shared" si="653"/>
        <v/>
      </c>
      <c r="R1706" s="17" t="str">
        <f t="shared" si="654"/>
        <v/>
      </c>
      <c r="S1706" s="17" t="str">
        <f t="shared" si="655"/>
        <v/>
      </c>
      <c r="T1706" s="17" t="str">
        <f t="shared" si="656"/>
        <v/>
      </c>
      <c r="U1706" s="17" t="str">
        <f t="shared" si="657"/>
        <v/>
      </c>
      <c r="V1706" s="17" t="str">
        <f t="shared" si="658"/>
        <v/>
      </c>
      <c r="W1706" s="17" t="str">
        <f t="shared" si="659"/>
        <v/>
      </c>
      <c r="X1706" s="18" t="str">
        <f t="shared" si="650"/>
        <v/>
      </c>
      <c r="Y1706" s="17" t="str">
        <f t="shared" si="660"/>
        <v/>
      </c>
      <c r="Z1706" s="17" t="str">
        <f t="shared" si="661"/>
        <v/>
      </c>
      <c r="AA1706" s="17" t="str">
        <f t="shared" si="662"/>
        <v/>
      </c>
      <c r="AB1706" s="17" t="str">
        <f t="shared" si="663"/>
        <v/>
      </c>
      <c r="AC1706" s="17" t="str">
        <f t="shared" si="664"/>
        <v/>
      </c>
      <c r="AD1706" s="18" t="str">
        <f t="shared" si="665"/>
        <v/>
      </c>
      <c r="AE1706" s="19" t="str">
        <f>IF($B1706&gt;$C$1,"",p_2*$Q1705*($S1705/$W1705)+p_3*$Q1705*($T1705/$W1705))</f>
        <v/>
      </c>
      <c r="AF1706" s="17" t="str">
        <f>IF($B1706&gt;$C$1,"",p_4*$R1705)</f>
        <v/>
      </c>
      <c r="AG1706" s="17" t="str">
        <f>IF($B1706&gt;$C$1,"",p_5*$R1705)</f>
        <v/>
      </c>
      <c r="AH1706" s="18" t="str">
        <f t="shared" si="666"/>
        <v/>
      </c>
      <c r="AI1706" s="72"/>
      <c r="AJ1706" s="73"/>
      <c r="AK1706" s="73"/>
      <c r="AL1706" s="72"/>
      <c r="AM1706" s="73"/>
      <c r="AN1706" s="73">
        <f t="shared" si="667"/>
        <v>518</v>
      </c>
      <c r="AO1706" s="19" t="str">
        <f t="shared" ca="1" si="668"/>
        <v>-</v>
      </c>
      <c r="AP1706" s="17" t="str">
        <f t="shared" ca="1" si="669"/>
        <v>-</v>
      </c>
      <c r="AQ1706" s="17" t="str">
        <f t="shared" ca="1" si="670"/>
        <v>-</v>
      </c>
      <c r="AR1706" s="66" t="str">
        <f t="shared" ca="1" si="671"/>
        <v>-</v>
      </c>
    </row>
    <row r="1707" spans="1:44" s="1" customFormat="1" ht="12" x14ac:dyDescent="0.35">
      <c r="A1707" s="84"/>
      <c r="B1707" s="40" t="str">
        <f t="shared" si="651"/>
        <v/>
      </c>
      <c r="C1707" s="41" t="str">
        <f t="shared" si="652"/>
        <v/>
      </c>
      <c r="D1707" s="28">
        <f>'I Disease Parameters'!$E$6/(1000*365)</f>
        <v>2.4383561643835616E-5</v>
      </c>
      <c r="E1707" s="28">
        <f>'I Disease Parameters'!$E$7/(1000*365)</f>
        <v>1.3698630136986302E-5</v>
      </c>
      <c r="F1707" s="27">
        <f>(1-'I Disease Parameters'!$E$8)/'I Disease Parameters'!$E$10</f>
        <v>0.16200000000000001</v>
      </c>
      <c r="G1707" s="27">
        <f>'I Disease Parameters'!$E$8/'I Disease Parameters'!$E$11</f>
        <v>3.7999999999999999E-2</v>
      </c>
      <c r="H1707" s="27">
        <f>1/'I Disease Parameters'!$E$12</f>
        <v>0.05</v>
      </c>
      <c r="I1707" s="27">
        <f>'I Disease Parameters'!$E$9/'I Disease Parameters'!$E$14</f>
        <v>0</v>
      </c>
      <c r="J1707" s="82">
        <f t="shared" si="672"/>
        <v>2.9622548171950012</v>
      </c>
      <c r="K1707" s="60">
        <f t="shared" si="673"/>
        <v>0.96147505943347544</v>
      </c>
      <c r="L1707" s="30">
        <f t="shared" si="674"/>
        <v>0.98499999999999999</v>
      </c>
      <c r="M1707" s="27">
        <f>J1707/'I Disease Parameters'!$E$12</f>
        <v>0.14811274085975007</v>
      </c>
      <c r="N1707" s="27">
        <f>K1707/'I Disease Parameters'!$E$13</f>
        <v>4.8073752971673774E-2</v>
      </c>
      <c r="O1707" s="27">
        <f>L1707/'I Disease Parameters'!$E$13</f>
        <v>4.9250000000000002E-2</v>
      </c>
      <c r="P1707" s="27">
        <f>(1-L1707)/'I Disease Parameters'!$E$13</f>
        <v>7.5000000000000067E-4</v>
      </c>
      <c r="Q1707" s="19" t="str">
        <f t="shared" si="653"/>
        <v/>
      </c>
      <c r="R1707" s="17" t="str">
        <f t="shared" si="654"/>
        <v/>
      </c>
      <c r="S1707" s="17" t="str">
        <f t="shared" si="655"/>
        <v/>
      </c>
      <c r="T1707" s="17" t="str">
        <f t="shared" si="656"/>
        <v/>
      </c>
      <c r="U1707" s="17" t="str">
        <f t="shared" si="657"/>
        <v/>
      </c>
      <c r="V1707" s="17" t="str">
        <f t="shared" si="658"/>
        <v/>
      </c>
      <c r="W1707" s="17" t="str">
        <f t="shared" si="659"/>
        <v/>
      </c>
      <c r="X1707" s="18" t="str">
        <f t="shared" si="650"/>
        <v/>
      </c>
      <c r="Y1707" s="17" t="str">
        <f t="shared" si="660"/>
        <v/>
      </c>
      <c r="Z1707" s="17" t="str">
        <f t="shared" si="661"/>
        <v/>
      </c>
      <c r="AA1707" s="17" t="str">
        <f t="shared" si="662"/>
        <v/>
      </c>
      <c r="AB1707" s="17" t="str">
        <f t="shared" si="663"/>
        <v/>
      </c>
      <c r="AC1707" s="17" t="str">
        <f t="shared" si="664"/>
        <v/>
      </c>
      <c r="AD1707" s="18" t="str">
        <f t="shared" si="665"/>
        <v/>
      </c>
      <c r="AE1707" s="19" t="str">
        <f>IF($B1707&gt;$C$1,"",p_2*$Q1706*($S1706/$W1706)+p_3*$Q1706*($T1706/$W1706))</f>
        <v/>
      </c>
      <c r="AF1707" s="17" t="str">
        <f>IF($B1707&gt;$C$1,"",p_4*$R1706)</f>
        <v/>
      </c>
      <c r="AG1707" s="17" t="str">
        <f>IF($B1707&gt;$C$1,"",p_5*$R1706)</f>
        <v/>
      </c>
      <c r="AH1707" s="18" t="str">
        <f t="shared" si="666"/>
        <v/>
      </c>
      <c r="AI1707" s="72"/>
      <c r="AJ1707" s="73"/>
      <c r="AK1707" s="73"/>
      <c r="AL1707" s="72"/>
      <c r="AM1707" s="73"/>
      <c r="AN1707" s="73">
        <f t="shared" si="667"/>
        <v>518</v>
      </c>
      <c r="AO1707" s="19" t="str">
        <f t="shared" ca="1" si="668"/>
        <v>-</v>
      </c>
      <c r="AP1707" s="17" t="str">
        <f t="shared" ca="1" si="669"/>
        <v>-</v>
      </c>
      <c r="AQ1707" s="17" t="str">
        <f t="shared" ca="1" si="670"/>
        <v>-</v>
      </c>
      <c r="AR1707" s="66" t="str">
        <f t="shared" ca="1" si="671"/>
        <v>-</v>
      </c>
    </row>
    <row r="1708" spans="1:44" s="1" customFormat="1" ht="12" x14ac:dyDescent="0.35">
      <c r="A1708" s="84"/>
      <c r="B1708" s="40" t="str">
        <f t="shared" si="651"/>
        <v/>
      </c>
      <c r="C1708" s="41" t="str">
        <f t="shared" si="652"/>
        <v/>
      </c>
      <c r="D1708" s="28">
        <f>'I Disease Parameters'!$E$6/(1000*365)</f>
        <v>2.4383561643835616E-5</v>
      </c>
      <c r="E1708" s="28">
        <f>'I Disease Parameters'!$E$7/(1000*365)</f>
        <v>1.3698630136986302E-5</v>
      </c>
      <c r="F1708" s="27">
        <f>(1-'I Disease Parameters'!$E$8)/'I Disease Parameters'!$E$10</f>
        <v>0.16200000000000001</v>
      </c>
      <c r="G1708" s="27">
        <f>'I Disease Parameters'!$E$8/'I Disease Parameters'!$E$11</f>
        <v>3.7999999999999999E-2</v>
      </c>
      <c r="H1708" s="27">
        <f>1/'I Disease Parameters'!$E$12</f>
        <v>0.05</v>
      </c>
      <c r="I1708" s="27">
        <f>'I Disease Parameters'!$E$9/'I Disease Parameters'!$E$14</f>
        <v>0</v>
      </c>
      <c r="J1708" s="82">
        <f t="shared" si="672"/>
        <v>2.9622548171950012</v>
      </c>
      <c r="K1708" s="60">
        <f t="shared" si="673"/>
        <v>0.96147505943347544</v>
      </c>
      <c r="L1708" s="30">
        <f t="shared" si="674"/>
        <v>0.98499999999999999</v>
      </c>
      <c r="M1708" s="27">
        <f>J1708/'I Disease Parameters'!$E$12</f>
        <v>0.14811274085975007</v>
      </c>
      <c r="N1708" s="27">
        <f>K1708/'I Disease Parameters'!$E$13</f>
        <v>4.8073752971673774E-2</v>
      </c>
      <c r="O1708" s="27">
        <f>L1708/'I Disease Parameters'!$E$13</f>
        <v>4.9250000000000002E-2</v>
      </c>
      <c r="P1708" s="27">
        <f>(1-L1708)/'I Disease Parameters'!$E$13</f>
        <v>7.5000000000000067E-4</v>
      </c>
      <c r="Q1708" s="19" t="str">
        <f t="shared" si="653"/>
        <v/>
      </c>
      <c r="R1708" s="17" t="str">
        <f t="shared" si="654"/>
        <v/>
      </c>
      <c r="S1708" s="17" t="str">
        <f t="shared" si="655"/>
        <v/>
      </c>
      <c r="T1708" s="17" t="str">
        <f t="shared" si="656"/>
        <v/>
      </c>
      <c r="U1708" s="17" t="str">
        <f t="shared" si="657"/>
        <v/>
      </c>
      <c r="V1708" s="17" t="str">
        <f t="shared" si="658"/>
        <v/>
      </c>
      <c r="W1708" s="17" t="str">
        <f t="shared" si="659"/>
        <v/>
      </c>
      <c r="X1708" s="18" t="str">
        <f t="shared" si="650"/>
        <v/>
      </c>
      <c r="Y1708" s="17" t="str">
        <f t="shared" si="660"/>
        <v/>
      </c>
      <c r="Z1708" s="17" t="str">
        <f t="shared" si="661"/>
        <v/>
      </c>
      <c r="AA1708" s="17" t="str">
        <f t="shared" si="662"/>
        <v/>
      </c>
      <c r="AB1708" s="17" t="str">
        <f t="shared" si="663"/>
        <v/>
      </c>
      <c r="AC1708" s="17" t="str">
        <f t="shared" si="664"/>
        <v/>
      </c>
      <c r="AD1708" s="18" t="str">
        <f t="shared" si="665"/>
        <v/>
      </c>
      <c r="AE1708" s="19" t="str">
        <f>IF($B1708&gt;$C$1,"",p_2*$Q1707*($S1707/$W1707)+p_3*$Q1707*($T1707/$W1707))</f>
        <v/>
      </c>
      <c r="AF1708" s="17" t="str">
        <f>IF($B1708&gt;$C$1,"",p_4*$R1707)</f>
        <v/>
      </c>
      <c r="AG1708" s="17" t="str">
        <f>IF($B1708&gt;$C$1,"",p_5*$R1707)</f>
        <v/>
      </c>
      <c r="AH1708" s="18" t="str">
        <f t="shared" si="666"/>
        <v/>
      </c>
      <c r="AI1708" s="72"/>
      <c r="AJ1708" s="73"/>
      <c r="AK1708" s="73"/>
      <c r="AL1708" s="72"/>
      <c r="AM1708" s="73"/>
      <c r="AN1708" s="73">
        <f t="shared" si="667"/>
        <v>518</v>
      </c>
      <c r="AO1708" s="19" t="str">
        <f t="shared" ca="1" si="668"/>
        <v>-</v>
      </c>
      <c r="AP1708" s="17" t="str">
        <f t="shared" ca="1" si="669"/>
        <v>-</v>
      </c>
      <c r="AQ1708" s="17" t="str">
        <f t="shared" ca="1" si="670"/>
        <v>-</v>
      </c>
      <c r="AR1708" s="66" t="str">
        <f t="shared" ca="1" si="671"/>
        <v>-</v>
      </c>
    </row>
    <row r="1709" spans="1:44" s="1" customFormat="1" ht="12" x14ac:dyDescent="0.35">
      <c r="A1709" s="84"/>
      <c r="B1709" s="40" t="str">
        <f t="shared" si="651"/>
        <v/>
      </c>
      <c r="C1709" s="41" t="str">
        <f t="shared" si="652"/>
        <v/>
      </c>
      <c r="D1709" s="28">
        <f>'I Disease Parameters'!$E$6/(1000*365)</f>
        <v>2.4383561643835616E-5</v>
      </c>
      <c r="E1709" s="28">
        <f>'I Disease Parameters'!$E$7/(1000*365)</f>
        <v>1.3698630136986302E-5</v>
      </c>
      <c r="F1709" s="27">
        <f>(1-'I Disease Parameters'!$E$8)/'I Disease Parameters'!$E$10</f>
        <v>0.16200000000000001</v>
      </c>
      <c r="G1709" s="27">
        <f>'I Disease Parameters'!$E$8/'I Disease Parameters'!$E$11</f>
        <v>3.7999999999999999E-2</v>
      </c>
      <c r="H1709" s="27">
        <f>1/'I Disease Parameters'!$E$12</f>
        <v>0.05</v>
      </c>
      <c r="I1709" s="27">
        <f>'I Disease Parameters'!$E$9/'I Disease Parameters'!$E$14</f>
        <v>0</v>
      </c>
      <c r="J1709" s="82">
        <f t="shared" si="672"/>
        <v>2.9622548171950012</v>
      </c>
      <c r="K1709" s="60">
        <f t="shared" si="673"/>
        <v>0.96147505943347544</v>
      </c>
      <c r="L1709" s="30">
        <f t="shared" si="674"/>
        <v>0.98499999999999999</v>
      </c>
      <c r="M1709" s="27">
        <f>J1709/'I Disease Parameters'!$E$12</f>
        <v>0.14811274085975007</v>
      </c>
      <c r="N1709" s="27">
        <f>K1709/'I Disease Parameters'!$E$13</f>
        <v>4.8073752971673774E-2</v>
      </c>
      <c r="O1709" s="27">
        <f>L1709/'I Disease Parameters'!$E$13</f>
        <v>4.9250000000000002E-2</v>
      </c>
      <c r="P1709" s="27">
        <f>(1-L1709)/'I Disease Parameters'!$E$13</f>
        <v>7.5000000000000067E-4</v>
      </c>
      <c r="Q1709" s="19" t="str">
        <f t="shared" si="653"/>
        <v/>
      </c>
      <c r="R1709" s="17" t="str">
        <f t="shared" si="654"/>
        <v/>
      </c>
      <c r="S1709" s="17" t="str">
        <f t="shared" si="655"/>
        <v/>
      </c>
      <c r="T1709" s="17" t="str">
        <f t="shared" si="656"/>
        <v/>
      </c>
      <c r="U1709" s="17" t="str">
        <f t="shared" si="657"/>
        <v/>
      </c>
      <c r="V1709" s="17" t="str">
        <f t="shared" si="658"/>
        <v/>
      </c>
      <c r="W1709" s="17" t="str">
        <f t="shared" si="659"/>
        <v/>
      </c>
      <c r="X1709" s="18" t="str">
        <f t="shared" si="650"/>
        <v/>
      </c>
      <c r="Y1709" s="17" t="str">
        <f t="shared" si="660"/>
        <v/>
      </c>
      <c r="Z1709" s="17" t="str">
        <f t="shared" si="661"/>
        <v/>
      </c>
      <c r="AA1709" s="17" t="str">
        <f t="shared" si="662"/>
        <v/>
      </c>
      <c r="AB1709" s="17" t="str">
        <f t="shared" si="663"/>
        <v/>
      </c>
      <c r="AC1709" s="17" t="str">
        <f t="shared" si="664"/>
        <v/>
      </c>
      <c r="AD1709" s="18" t="str">
        <f t="shared" si="665"/>
        <v/>
      </c>
      <c r="AE1709" s="19" t="str">
        <f>IF($B1709&gt;$C$1,"",p_2*$Q1708*($S1708/$W1708)+p_3*$Q1708*($T1708/$W1708))</f>
        <v/>
      </c>
      <c r="AF1709" s="17" t="str">
        <f>IF($B1709&gt;$C$1,"",p_4*$R1708)</f>
        <v/>
      </c>
      <c r="AG1709" s="17" t="str">
        <f>IF($B1709&gt;$C$1,"",p_5*$R1708)</f>
        <v/>
      </c>
      <c r="AH1709" s="18" t="str">
        <f t="shared" si="666"/>
        <v/>
      </c>
      <c r="AI1709" s="72"/>
      <c r="AJ1709" s="73"/>
      <c r="AK1709" s="73"/>
      <c r="AL1709" s="72"/>
      <c r="AM1709" s="73"/>
      <c r="AN1709" s="73">
        <f t="shared" si="667"/>
        <v>518</v>
      </c>
      <c r="AO1709" s="19" t="str">
        <f t="shared" ca="1" si="668"/>
        <v>-</v>
      </c>
      <c r="AP1709" s="17" t="str">
        <f t="shared" ca="1" si="669"/>
        <v>-</v>
      </c>
      <c r="AQ1709" s="17" t="str">
        <f t="shared" ca="1" si="670"/>
        <v>-</v>
      </c>
      <c r="AR1709" s="66" t="str">
        <f t="shared" ca="1" si="671"/>
        <v>-</v>
      </c>
    </row>
    <row r="1710" spans="1:44" s="1" customFormat="1" ht="12" x14ac:dyDescent="0.35">
      <c r="A1710" s="84"/>
      <c r="B1710" s="40" t="str">
        <f t="shared" si="651"/>
        <v/>
      </c>
      <c r="C1710" s="41" t="str">
        <f t="shared" si="652"/>
        <v/>
      </c>
      <c r="D1710" s="28">
        <f>'I Disease Parameters'!$E$6/(1000*365)</f>
        <v>2.4383561643835616E-5</v>
      </c>
      <c r="E1710" s="28">
        <f>'I Disease Parameters'!$E$7/(1000*365)</f>
        <v>1.3698630136986302E-5</v>
      </c>
      <c r="F1710" s="27">
        <f>(1-'I Disease Parameters'!$E$8)/'I Disease Parameters'!$E$10</f>
        <v>0.16200000000000001</v>
      </c>
      <c r="G1710" s="27">
        <f>'I Disease Parameters'!$E$8/'I Disease Parameters'!$E$11</f>
        <v>3.7999999999999999E-2</v>
      </c>
      <c r="H1710" s="27">
        <f>1/'I Disease Parameters'!$E$12</f>
        <v>0.05</v>
      </c>
      <c r="I1710" s="27">
        <f>'I Disease Parameters'!$E$9/'I Disease Parameters'!$E$14</f>
        <v>0</v>
      </c>
      <c r="J1710" s="82">
        <f t="shared" si="672"/>
        <v>2.9622548171950012</v>
      </c>
      <c r="K1710" s="60">
        <f t="shared" si="673"/>
        <v>0.96147505943347544</v>
      </c>
      <c r="L1710" s="30">
        <f t="shared" si="674"/>
        <v>0.98499999999999999</v>
      </c>
      <c r="M1710" s="27">
        <f>J1710/'I Disease Parameters'!$E$12</f>
        <v>0.14811274085975007</v>
      </c>
      <c r="N1710" s="27">
        <f>K1710/'I Disease Parameters'!$E$13</f>
        <v>4.8073752971673774E-2</v>
      </c>
      <c r="O1710" s="27">
        <f>L1710/'I Disease Parameters'!$E$13</f>
        <v>4.9250000000000002E-2</v>
      </c>
      <c r="P1710" s="27">
        <f>(1-L1710)/'I Disease Parameters'!$E$13</f>
        <v>7.5000000000000067E-4</v>
      </c>
      <c r="Q1710" s="19" t="str">
        <f t="shared" si="653"/>
        <v/>
      </c>
      <c r="R1710" s="17" t="str">
        <f t="shared" si="654"/>
        <v/>
      </c>
      <c r="S1710" s="17" t="str">
        <f t="shared" si="655"/>
        <v/>
      </c>
      <c r="T1710" s="17" t="str">
        <f t="shared" si="656"/>
        <v/>
      </c>
      <c r="U1710" s="17" t="str">
        <f t="shared" si="657"/>
        <v/>
      </c>
      <c r="V1710" s="17" t="str">
        <f t="shared" si="658"/>
        <v/>
      </c>
      <c r="W1710" s="17" t="str">
        <f t="shared" si="659"/>
        <v/>
      </c>
      <c r="X1710" s="18" t="str">
        <f t="shared" si="650"/>
        <v/>
      </c>
      <c r="Y1710" s="17" t="str">
        <f t="shared" si="660"/>
        <v/>
      </c>
      <c r="Z1710" s="17" t="str">
        <f t="shared" si="661"/>
        <v/>
      </c>
      <c r="AA1710" s="17" t="str">
        <f t="shared" si="662"/>
        <v/>
      </c>
      <c r="AB1710" s="17" t="str">
        <f t="shared" si="663"/>
        <v/>
      </c>
      <c r="AC1710" s="17" t="str">
        <f t="shared" si="664"/>
        <v/>
      </c>
      <c r="AD1710" s="18" t="str">
        <f t="shared" si="665"/>
        <v/>
      </c>
      <c r="AE1710" s="19" t="str">
        <f>IF($B1710&gt;$C$1,"",p_2*$Q1709*($S1709/$W1709)+p_3*$Q1709*($T1709/$W1709))</f>
        <v/>
      </c>
      <c r="AF1710" s="17" t="str">
        <f>IF($B1710&gt;$C$1,"",p_4*$R1709)</f>
        <v/>
      </c>
      <c r="AG1710" s="17" t="str">
        <f>IF($B1710&gt;$C$1,"",p_5*$R1709)</f>
        <v/>
      </c>
      <c r="AH1710" s="18" t="str">
        <f t="shared" si="666"/>
        <v/>
      </c>
      <c r="AI1710" s="72"/>
      <c r="AJ1710" s="73"/>
      <c r="AK1710" s="73"/>
      <c r="AL1710" s="72"/>
      <c r="AM1710" s="73"/>
      <c r="AN1710" s="73">
        <f t="shared" si="667"/>
        <v>518</v>
      </c>
      <c r="AO1710" s="19" t="str">
        <f t="shared" ca="1" si="668"/>
        <v>-</v>
      </c>
      <c r="AP1710" s="17" t="str">
        <f t="shared" ca="1" si="669"/>
        <v>-</v>
      </c>
      <c r="AQ1710" s="17" t="str">
        <f t="shared" ca="1" si="670"/>
        <v>-</v>
      </c>
      <c r="AR1710" s="66" t="str">
        <f t="shared" ca="1" si="671"/>
        <v>-</v>
      </c>
    </row>
    <row r="1711" spans="1:44" s="1" customFormat="1" ht="12" x14ac:dyDescent="0.35">
      <c r="A1711" s="84"/>
      <c r="B1711" s="40" t="str">
        <f t="shared" si="651"/>
        <v/>
      </c>
      <c r="C1711" s="41" t="str">
        <f t="shared" si="652"/>
        <v/>
      </c>
      <c r="D1711" s="28">
        <f>'I Disease Parameters'!$E$6/(1000*365)</f>
        <v>2.4383561643835616E-5</v>
      </c>
      <c r="E1711" s="28">
        <f>'I Disease Parameters'!$E$7/(1000*365)</f>
        <v>1.3698630136986302E-5</v>
      </c>
      <c r="F1711" s="27">
        <f>(1-'I Disease Parameters'!$E$8)/'I Disease Parameters'!$E$10</f>
        <v>0.16200000000000001</v>
      </c>
      <c r="G1711" s="27">
        <f>'I Disease Parameters'!$E$8/'I Disease Parameters'!$E$11</f>
        <v>3.7999999999999999E-2</v>
      </c>
      <c r="H1711" s="27">
        <f>1/'I Disease Parameters'!$E$12</f>
        <v>0.05</v>
      </c>
      <c r="I1711" s="27">
        <f>'I Disease Parameters'!$E$9/'I Disease Parameters'!$E$14</f>
        <v>0</v>
      </c>
      <c r="J1711" s="82">
        <f t="shared" si="672"/>
        <v>2.9622548171950012</v>
      </c>
      <c r="K1711" s="60">
        <f t="shared" si="673"/>
        <v>0.96147505943347544</v>
      </c>
      <c r="L1711" s="30">
        <f t="shared" si="674"/>
        <v>0.98499999999999999</v>
      </c>
      <c r="M1711" s="27">
        <f>J1711/'I Disease Parameters'!$E$12</f>
        <v>0.14811274085975007</v>
      </c>
      <c r="N1711" s="27">
        <f>K1711/'I Disease Parameters'!$E$13</f>
        <v>4.8073752971673774E-2</v>
      </c>
      <c r="O1711" s="27">
        <f>L1711/'I Disease Parameters'!$E$13</f>
        <v>4.9250000000000002E-2</v>
      </c>
      <c r="P1711" s="27">
        <f>(1-L1711)/'I Disease Parameters'!$E$13</f>
        <v>7.5000000000000067E-4</v>
      </c>
      <c r="Q1711" s="19" t="str">
        <f t="shared" si="653"/>
        <v/>
      </c>
      <c r="R1711" s="17" t="str">
        <f t="shared" si="654"/>
        <v/>
      </c>
      <c r="S1711" s="17" t="str">
        <f t="shared" si="655"/>
        <v/>
      </c>
      <c r="T1711" s="17" t="str">
        <f t="shared" si="656"/>
        <v/>
      </c>
      <c r="U1711" s="17" t="str">
        <f t="shared" si="657"/>
        <v/>
      </c>
      <c r="V1711" s="17" t="str">
        <f t="shared" si="658"/>
        <v/>
      </c>
      <c r="W1711" s="17" t="str">
        <f t="shared" si="659"/>
        <v/>
      </c>
      <c r="X1711" s="18" t="str">
        <f t="shared" si="650"/>
        <v/>
      </c>
      <c r="Y1711" s="17" t="str">
        <f t="shared" si="660"/>
        <v/>
      </c>
      <c r="Z1711" s="17" t="str">
        <f t="shared" si="661"/>
        <v/>
      </c>
      <c r="AA1711" s="17" t="str">
        <f t="shared" si="662"/>
        <v/>
      </c>
      <c r="AB1711" s="17" t="str">
        <f t="shared" si="663"/>
        <v/>
      </c>
      <c r="AC1711" s="17" t="str">
        <f t="shared" si="664"/>
        <v/>
      </c>
      <c r="AD1711" s="18" t="str">
        <f t="shared" si="665"/>
        <v/>
      </c>
      <c r="AE1711" s="19" t="str">
        <f>IF($B1711&gt;$C$1,"",p_2*$Q1710*($S1710/$W1710)+p_3*$Q1710*($T1710/$W1710))</f>
        <v/>
      </c>
      <c r="AF1711" s="17" t="str">
        <f>IF($B1711&gt;$C$1,"",p_4*$R1710)</f>
        <v/>
      </c>
      <c r="AG1711" s="17" t="str">
        <f>IF($B1711&gt;$C$1,"",p_5*$R1710)</f>
        <v/>
      </c>
      <c r="AH1711" s="18" t="str">
        <f t="shared" si="666"/>
        <v/>
      </c>
      <c r="AI1711" s="72"/>
      <c r="AJ1711" s="73"/>
      <c r="AK1711" s="73"/>
      <c r="AL1711" s="72"/>
      <c r="AM1711" s="73"/>
      <c r="AN1711" s="73">
        <f t="shared" si="667"/>
        <v>518</v>
      </c>
      <c r="AO1711" s="19" t="str">
        <f t="shared" ca="1" si="668"/>
        <v>-</v>
      </c>
      <c r="AP1711" s="17" t="str">
        <f t="shared" ca="1" si="669"/>
        <v>-</v>
      </c>
      <c r="AQ1711" s="17" t="str">
        <f t="shared" ca="1" si="670"/>
        <v>-</v>
      </c>
      <c r="AR1711" s="66" t="str">
        <f t="shared" ca="1" si="671"/>
        <v>-</v>
      </c>
    </row>
    <row r="1712" spans="1:44" s="1" customFormat="1" ht="12" x14ac:dyDescent="0.35">
      <c r="A1712" s="84"/>
      <c r="B1712" s="40" t="str">
        <f t="shared" si="651"/>
        <v/>
      </c>
      <c r="C1712" s="41" t="str">
        <f t="shared" si="652"/>
        <v/>
      </c>
      <c r="D1712" s="28">
        <f>'I Disease Parameters'!$E$6/(1000*365)</f>
        <v>2.4383561643835616E-5</v>
      </c>
      <c r="E1712" s="28">
        <f>'I Disease Parameters'!$E$7/(1000*365)</f>
        <v>1.3698630136986302E-5</v>
      </c>
      <c r="F1712" s="27">
        <f>(1-'I Disease Parameters'!$E$8)/'I Disease Parameters'!$E$10</f>
        <v>0.16200000000000001</v>
      </c>
      <c r="G1712" s="27">
        <f>'I Disease Parameters'!$E$8/'I Disease Parameters'!$E$11</f>
        <v>3.7999999999999999E-2</v>
      </c>
      <c r="H1712" s="27">
        <f>1/'I Disease Parameters'!$E$12</f>
        <v>0.05</v>
      </c>
      <c r="I1712" s="27">
        <f>'I Disease Parameters'!$E$9/'I Disease Parameters'!$E$14</f>
        <v>0</v>
      </c>
      <c r="J1712" s="82">
        <f t="shared" si="672"/>
        <v>2.9622548171950012</v>
      </c>
      <c r="K1712" s="60">
        <f t="shared" si="673"/>
        <v>0.96147505943347544</v>
      </c>
      <c r="L1712" s="30">
        <f t="shared" si="674"/>
        <v>0.98499999999999999</v>
      </c>
      <c r="M1712" s="27">
        <f>J1712/'I Disease Parameters'!$E$12</f>
        <v>0.14811274085975007</v>
      </c>
      <c r="N1712" s="27">
        <f>K1712/'I Disease Parameters'!$E$13</f>
        <v>4.8073752971673774E-2</v>
      </c>
      <c r="O1712" s="27">
        <f>L1712/'I Disease Parameters'!$E$13</f>
        <v>4.9250000000000002E-2</v>
      </c>
      <c r="P1712" s="27">
        <f>(1-L1712)/'I Disease Parameters'!$E$13</f>
        <v>7.5000000000000067E-4</v>
      </c>
      <c r="Q1712" s="19" t="str">
        <f t="shared" si="653"/>
        <v/>
      </c>
      <c r="R1712" s="17" t="str">
        <f t="shared" si="654"/>
        <v/>
      </c>
      <c r="S1712" s="17" t="str">
        <f t="shared" si="655"/>
        <v/>
      </c>
      <c r="T1712" s="17" t="str">
        <f t="shared" si="656"/>
        <v/>
      </c>
      <c r="U1712" s="17" t="str">
        <f t="shared" si="657"/>
        <v/>
      </c>
      <c r="V1712" s="17" t="str">
        <f t="shared" si="658"/>
        <v/>
      </c>
      <c r="W1712" s="17" t="str">
        <f t="shared" si="659"/>
        <v/>
      </c>
      <c r="X1712" s="18" t="str">
        <f t="shared" si="650"/>
        <v/>
      </c>
      <c r="Y1712" s="17" t="str">
        <f t="shared" si="660"/>
        <v/>
      </c>
      <c r="Z1712" s="17" t="str">
        <f t="shared" si="661"/>
        <v/>
      </c>
      <c r="AA1712" s="17" t="str">
        <f t="shared" si="662"/>
        <v/>
      </c>
      <c r="AB1712" s="17" t="str">
        <f t="shared" si="663"/>
        <v/>
      </c>
      <c r="AC1712" s="17" t="str">
        <f t="shared" si="664"/>
        <v/>
      </c>
      <c r="AD1712" s="18" t="str">
        <f t="shared" si="665"/>
        <v/>
      </c>
      <c r="AE1712" s="19" t="str">
        <f>IF($B1712&gt;$C$1,"",p_2*$Q1711*($S1711/$W1711)+p_3*$Q1711*($T1711/$W1711))</f>
        <v/>
      </c>
      <c r="AF1712" s="17" t="str">
        <f>IF($B1712&gt;$C$1,"",p_4*$R1711)</f>
        <v/>
      </c>
      <c r="AG1712" s="17" t="str">
        <f>IF($B1712&gt;$C$1,"",p_5*$R1711)</f>
        <v/>
      </c>
      <c r="AH1712" s="18" t="str">
        <f t="shared" si="666"/>
        <v/>
      </c>
      <c r="AI1712" s="72"/>
      <c r="AJ1712" s="73"/>
      <c r="AK1712" s="73"/>
      <c r="AL1712" s="72"/>
      <c r="AM1712" s="73"/>
      <c r="AN1712" s="73">
        <f t="shared" si="667"/>
        <v>518</v>
      </c>
      <c r="AO1712" s="19" t="str">
        <f t="shared" ca="1" si="668"/>
        <v>-</v>
      </c>
      <c r="AP1712" s="17" t="str">
        <f t="shared" ca="1" si="669"/>
        <v>-</v>
      </c>
      <c r="AQ1712" s="17" t="str">
        <f t="shared" ca="1" si="670"/>
        <v>-</v>
      </c>
      <c r="AR1712" s="66" t="str">
        <f t="shared" ca="1" si="671"/>
        <v>-</v>
      </c>
    </row>
    <row r="1713" spans="1:44" s="1" customFormat="1" ht="12" x14ac:dyDescent="0.35">
      <c r="A1713" s="84"/>
      <c r="B1713" s="40" t="str">
        <f t="shared" si="651"/>
        <v/>
      </c>
      <c r="C1713" s="41" t="str">
        <f t="shared" si="652"/>
        <v/>
      </c>
      <c r="D1713" s="28">
        <f>'I Disease Parameters'!$E$6/(1000*365)</f>
        <v>2.4383561643835616E-5</v>
      </c>
      <c r="E1713" s="28">
        <f>'I Disease Parameters'!$E$7/(1000*365)</f>
        <v>1.3698630136986302E-5</v>
      </c>
      <c r="F1713" s="27">
        <f>(1-'I Disease Parameters'!$E$8)/'I Disease Parameters'!$E$10</f>
        <v>0.16200000000000001</v>
      </c>
      <c r="G1713" s="27">
        <f>'I Disease Parameters'!$E$8/'I Disease Parameters'!$E$11</f>
        <v>3.7999999999999999E-2</v>
      </c>
      <c r="H1713" s="27">
        <f>1/'I Disease Parameters'!$E$12</f>
        <v>0.05</v>
      </c>
      <c r="I1713" s="27">
        <f>'I Disease Parameters'!$E$9/'I Disease Parameters'!$E$14</f>
        <v>0</v>
      </c>
      <c r="J1713" s="82">
        <f t="shared" si="672"/>
        <v>2.9622548171950012</v>
      </c>
      <c r="K1713" s="60">
        <f t="shared" si="673"/>
        <v>0.96147505943347544</v>
      </c>
      <c r="L1713" s="30">
        <f t="shared" si="674"/>
        <v>0.98499999999999999</v>
      </c>
      <c r="M1713" s="27">
        <f>J1713/'I Disease Parameters'!$E$12</f>
        <v>0.14811274085975007</v>
      </c>
      <c r="N1713" s="27">
        <f>K1713/'I Disease Parameters'!$E$13</f>
        <v>4.8073752971673774E-2</v>
      </c>
      <c r="O1713" s="27">
        <f>L1713/'I Disease Parameters'!$E$13</f>
        <v>4.9250000000000002E-2</v>
      </c>
      <c r="P1713" s="27">
        <f>(1-L1713)/'I Disease Parameters'!$E$13</f>
        <v>7.5000000000000067E-4</v>
      </c>
      <c r="Q1713" s="19" t="str">
        <f t="shared" si="653"/>
        <v/>
      </c>
      <c r="R1713" s="17" t="str">
        <f t="shared" si="654"/>
        <v/>
      </c>
      <c r="S1713" s="17" t="str">
        <f t="shared" si="655"/>
        <v/>
      </c>
      <c r="T1713" s="17" t="str">
        <f t="shared" si="656"/>
        <v/>
      </c>
      <c r="U1713" s="17" t="str">
        <f t="shared" si="657"/>
        <v/>
      </c>
      <c r="V1713" s="17" t="str">
        <f t="shared" si="658"/>
        <v/>
      </c>
      <c r="W1713" s="17" t="str">
        <f t="shared" si="659"/>
        <v/>
      </c>
      <c r="X1713" s="18" t="str">
        <f t="shared" si="650"/>
        <v/>
      </c>
      <c r="Y1713" s="17" t="str">
        <f t="shared" si="660"/>
        <v/>
      </c>
      <c r="Z1713" s="17" t="str">
        <f t="shared" si="661"/>
        <v/>
      </c>
      <c r="AA1713" s="17" t="str">
        <f t="shared" si="662"/>
        <v/>
      </c>
      <c r="AB1713" s="17" t="str">
        <f t="shared" si="663"/>
        <v/>
      </c>
      <c r="AC1713" s="17" t="str">
        <f t="shared" si="664"/>
        <v/>
      </c>
      <c r="AD1713" s="18" t="str">
        <f t="shared" si="665"/>
        <v/>
      </c>
      <c r="AE1713" s="19" t="str">
        <f>IF($B1713&gt;$C$1,"",p_2*$Q1712*($S1712/$W1712)+p_3*$Q1712*($T1712/$W1712))</f>
        <v/>
      </c>
      <c r="AF1713" s="17" t="str">
        <f>IF($B1713&gt;$C$1,"",p_4*$R1712)</f>
        <v/>
      </c>
      <c r="AG1713" s="17" t="str">
        <f>IF($B1713&gt;$C$1,"",p_5*$R1712)</f>
        <v/>
      </c>
      <c r="AH1713" s="18" t="str">
        <f t="shared" si="666"/>
        <v/>
      </c>
      <c r="AI1713" s="72"/>
      <c r="AJ1713" s="73"/>
      <c r="AK1713" s="73"/>
      <c r="AL1713" s="72"/>
      <c r="AM1713" s="73"/>
      <c r="AN1713" s="73">
        <f t="shared" si="667"/>
        <v>518</v>
      </c>
      <c r="AO1713" s="19" t="str">
        <f t="shared" ca="1" si="668"/>
        <v>-</v>
      </c>
      <c r="AP1713" s="17" t="str">
        <f t="shared" ca="1" si="669"/>
        <v>-</v>
      </c>
      <c r="AQ1713" s="17" t="str">
        <f t="shared" ca="1" si="670"/>
        <v>-</v>
      </c>
      <c r="AR1713" s="66" t="str">
        <f t="shared" ca="1" si="671"/>
        <v>-</v>
      </c>
    </row>
    <row r="1714" spans="1:44" s="1" customFormat="1" ht="12" x14ac:dyDescent="0.35">
      <c r="A1714" s="84"/>
      <c r="B1714" s="40" t="str">
        <f t="shared" si="651"/>
        <v/>
      </c>
      <c r="C1714" s="41" t="str">
        <f t="shared" si="652"/>
        <v/>
      </c>
      <c r="D1714" s="28">
        <f>'I Disease Parameters'!$E$6/(1000*365)</f>
        <v>2.4383561643835616E-5</v>
      </c>
      <c r="E1714" s="28">
        <f>'I Disease Parameters'!$E$7/(1000*365)</f>
        <v>1.3698630136986302E-5</v>
      </c>
      <c r="F1714" s="27">
        <f>(1-'I Disease Parameters'!$E$8)/'I Disease Parameters'!$E$10</f>
        <v>0.16200000000000001</v>
      </c>
      <c r="G1714" s="27">
        <f>'I Disease Parameters'!$E$8/'I Disease Parameters'!$E$11</f>
        <v>3.7999999999999999E-2</v>
      </c>
      <c r="H1714" s="27">
        <f>1/'I Disease Parameters'!$E$12</f>
        <v>0.05</v>
      </c>
      <c r="I1714" s="27">
        <f>'I Disease Parameters'!$E$9/'I Disease Parameters'!$E$14</f>
        <v>0</v>
      </c>
      <c r="J1714" s="82">
        <f t="shared" si="672"/>
        <v>2.9622548171950012</v>
      </c>
      <c r="K1714" s="60">
        <f t="shared" si="673"/>
        <v>0.96147505943347544</v>
      </c>
      <c r="L1714" s="30">
        <f t="shared" si="674"/>
        <v>0.98499999999999999</v>
      </c>
      <c r="M1714" s="27">
        <f>J1714/'I Disease Parameters'!$E$12</f>
        <v>0.14811274085975007</v>
      </c>
      <c r="N1714" s="27">
        <f>K1714/'I Disease Parameters'!$E$13</f>
        <v>4.8073752971673774E-2</v>
      </c>
      <c r="O1714" s="27">
        <f>L1714/'I Disease Parameters'!$E$13</f>
        <v>4.9250000000000002E-2</v>
      </c>
      <c r="P1714" s="27">
        <f>(1-L1714)/'I Disease Parameters'!$E$13</f>
        <v>7.5000000000000067E-4</v>
      </c>
      <c r="Q1714" s="19" t="str">
        <f t="shared" si="653"/>
        <v/>
      </c>
      <c r="R1714" s="17" t="str">
        <f t="shared" si="654"/>
        <v/>
      </c>
      <c r="S1714" s="17" t="str">
        <f t="shared" si="655"/>
        <v/>
      </c>
      <c r="T1714" s="17" t="str">
        <f t="shared" si="656"/>
        <v/>
      </c>
      <c r="U1714" s="17" t="str">
        <f t="shared" si="657"/>
        <v/>
      </c>
      <c r="V1714" s="17" t="str">
        <f t="shared" si="658"/>
        <v/>
      </c>
      <c r="W1714" s="17" t="str">
        <f t="shared" si="659"/>
        <v/>
      </c>
      <c r="X1714" s="18" t="str">
        <f t="shared" si="650"/>
        <v/>
      </c>
      <c r="Y1714" s="17" t="str">
        <f t="shared" si="660"/>
        <v/>
      </c>
      <c r="Z1714" s="17" t="str">
        <f t="shared" si="661"/>
        <v/>
      </c>
      <c r="AA1714" s="17" t="str">
        <f t="shared" si="662"/>
        <v/>
      </c>
      <c r="AB1714" s="17" t="str">
        <f t="shared" si="663"/>
        <v/>
      </c>
      <c r="AC1714" s="17" t="str">
        <f t="shared" si="664"/>
        <v/>
      </c>
      <c r="AD1714" s="18" t="str">
        <f t="shared" si="665"/>
        <v/>
      </c>
      <c r="AE1714" s="19" t="str">
        <f>IF($B1714&gt;$C$1,"",p_2*$Q1713*($S1713/$W1713)+p_3*$Q1713*($T1713/$W1713))</f>
        <v/>
      </c>
      <c r="AF1714" s="17" t="str">
        <f>IF($B1714&gt;$C$1,"",p_4*$R1713)</f>
        <v/>
      </c>
      <c r="AG1714" s="17" t="str">
        <f>IF($B1714&gt;$C$1,"",p_5*$R1713)</f>
        <v/>
      </c>
      <c r="AH1714" s="18" t="str">
        <f t="shared" si="666"/>
        <v/>
      </c>
      <c r="AI1714" s="72"/>
      <c r="AJ1714" s="73"/>
      <c r="AK1714" s="73"/>
      <c r="AL1714" s="72"/>
      <c r="AM1714" s="73"/>
      <c r="AN1714" s="73">
        <f t="shared" si="667"/>
        <v>518</v>
      </c>
      <c r="AO1714" s="19" t="str">
        <f t="shared" ca="1" si="668"/>
        <v>-</v>
      </c>
      <c r="AP1714" s="17" t="str">
        <f t="shared" ca="1" si="669"/>
        <v>-</v>
      </c>
      <c r="AQ1714" s="17" t="str">
        <f t="shared" ca="1" si="670"/>
        <v>-</v>
      </c>
      <c r="AR1714" s="66" t="str">
        <f t="shared" ca="1" si="671"/>
        <v>-</v>
      </c>
    </row>
    <row r="1715" spans="1:44" s="1" customFormat="1" ht="12" x14ac:dyDescent="0.35">
      <c r="A1715" s="84"/>
      <c r="B1715" s="40" t="str">
        <f t="shared" si="651"/>
        <v/>
      </c>
      <c r="C1715" s="41" t="str">
        <f t="shared" si="652"/>
        <v/>
      </c>
      <c r="D1715" s="28">
        <f>'I Disease Parameters'!$E$6/(1000*365)</f>
        <v>2.4383561643835616E-5</v>
      </c>
      <c r="E1715" s="28">
        <f>'I Disease Parameters'!$E$7/(1000*365)</f>
        <v>1.3698630136986302E-5</v>
      </c>
      <c r="F1715" s="27">
        <f>(1-'I Disease Parameters'!$E$8)/'I Disease Parameters'!$E$10</f>
        <v>0.16200000000000001</v>
      </c>
      <c r="G1715" s="27">
        <f>'I Disease Parameters'!$E$8/'I Disease Parameters'!$E$11</f>
        <v>3.7999999999999999E-2</v>
      </c>
      <c r="H1715" s="27">
        <f>1/'I Disease Parameters'!$E$12</f>
        <v>0.05</v>
      </c>
      <c r="I1715" s="27">
        <f>'I Disease Parameters'!$E$9/'I Disease Parameters'!$E$14</f>
        <v>0</v>
      </c>
      <c r="J1715" s="82">
        <f t="shared" si="672"/>
        <v>2.9622548171950012</v>
      </c>
      <c r="K1715" s="60">
        <f t="shared" si="673"/>
        <v>0.96147505943347544</v>
      </c>
      <c r="L1715" s="30">
        <f t="shared" si="674"/>
        <v>0.98499999999999999</v>
      </c>
      <c r="M1715" s="27">
        <f>J1715/'I Disease Parameters'!$E$12</f>
        <v>0.14811274085975007</v>
      </c>
      <c r="N1715" s="27">
        <f>K1715/'I Disease Parameters'!$E$13</f>
        <v>4.8073752971673774E-2</v>
      </c>
      <c r="O1715" s="27">
        <f>L1715/'I Disease Parameters'!$E$13</f>
        <v>4.9250000000000002E-2</v>
      </c>
      <c r="P1715" s="27">
        <f>(1-L1715)/'I Disease Parameters'!$E$13</f>
        <v>7.5000000000000067E-4</v>
      </c>
      <c r="Q1715" s="19" t="str">
        <f t="shared" si="653"/>
        <v/>
      </c>
      <c r="R1715" s="17" t="str">
        <f t="shared" si="654"/>
        <v/>
      </c>
      <c r="S1715" s="17" t="str">
        <f t="shared" si="655"/>
        <v/>
      </c>
      <c r="T1715" s="17" t="str">
        <f t="shared" si="656"/>
        <v/>
      </c>
      <c r="U1715" s="17" t="str">
        <f t="shared" si="657"/>
        <v/>
      </c>
      <c r="V1715" s="17" t="str">
        <f t="shared" si="658"/>
        <v/>
      </c>
      <c r="W1715" s="17" t="str">
        <f t="shared" si="659"/>
        <v/>
      </c>
      <c r="X1715" s="18" t="str">
        <f t="shared" si="650"/>
        <v/>
      </c>
      <c r="Y1715" s="17" t="str">
        <f t="shared" si="660"/>
        <v/>
      </c>
      <c r="Z1715" s="17" t="str">
        <f t="shared" si="661"/>
        <v/>
      </c>
      <c r="AA1715" s="17" t="str">
        <f t="shared" si="662"/>
        <v/>
      </c>
      <c r="AB1715" s="17" t="str">
        <f t="shared" si="663"/>
        <v/>
      </c>
      <c r="AC1715" s="17" t="str">
        <f t="shared" si="664"/>
        <v/>
      </c>
      <c r="AD1715" s="18" t="str">
        <f t="shared" si="665"/>
        <v/>
      </c>
      <c r="AE1715" s="19" t="str">
        <f>IF($B1715&gt;$C$1,"",p_2*$Q1714*($S1714/$W1714)+p_3*$Q1714*($T1714/$W1714))</f>
        <v/>
      </c>
      <c r="AF1715" s="17" t="str">
        <f>IF($B1715&gt;$C$1,"",p_4*$R1714)</f>
        <v/>
      </c>
      <c r="AG1715" s="17" t="str">
        <f>IF($B1715&gt;$C$1,"",p_5*$R1714)</f>
        <v/>
      </c>
      <c r="AH1715" s="18" t="str">
        <f t="shared" si="666"/>
        <v/>
      </c>
      <c r="AI1715" s="72"/>
      <c r="AJ1715" s="73"/>
      <c r="AK1715" s="73"/>
      <c r="AL1715" s="72"/>
      <c r="AM1715" s="73"/>
      <c r="AN1715" s="73">
        <f t="shared" si="667"/>
        <v>518</v>
      </c>
      <c r="AO1715" s="19" t="str">
        <f t="shared" ca="1" si="668"/>
        <v>-</v>
      </c>
      <c r="AP1715" s="17" t="str">
        <f t="shared" ca="1" si="669"/>
        <v>-</v>
      </c>
      <c r="AQ1715" s="17" t="str">
        <f t="shared" ca="1" si="670"/>
        <v>-</v>
      </c>
      <c r="AR1715" s="66" t="str">
        <f t="shared" ca="1" si="671"/>
        <v>-</v>
      </c>
    </row>
    <row r="1716" spans="1:44" s="1" customFormat="1" ht="12" x14ac:dyDescent="0.35">
      <c r="A1716" s="84"/>
      <c r="B1716" s="40" t="str">
        <f t="shared" si="651"/>
        <v/>
      </c>
      <c r="C1716" s="41" t="str">
        <f t="shared" si="652"/>
        <v/>
      </c>
      <c r="D1716" s="28">
        <f>'I Disease Parameters'!$E$6/(1000*365)</f>
        <v>2.4383561643835616E-5</v>
      </c>
      <c r="E1716" s="28">
        <f>'I Disease Parameters'!$E$7/(1000*365)</f>
        <v>1.3698630136986302E-5</v>
      </c>
      <c r="F1716" s="27">
        <f>(1-'I Disease Parameters'!$E$8)/'I Disease Parameters'!$E$10</f>
        <v>0.16200000000000001</v>
      </c>
      <c r="G1716" s="27">
        <f>'I Disease Parameters'!$E$8/'I Disease Parameters'!$E$11</f>
        <v>3.7999999999999999E-2</v>
      </c>
      <c r="H1716" s="27">
        <f>1/'I Disease Parameters'!$E$12</f>
        <v>0.05</v>
      </c>
      <c r="I1716" s="27">
        <f>'I Disease Parameters'!$E$9/'I Disease Parameters'!$E$14</f>
        <v>0</v>
      </c>
      <c r="J1716" s="82">
        <f t="shared" si="672"/>
        <v>2.9622548171950012</v>
      </c>
      <c r="K1716" s="60">
        <f t="shared" si="673"/>
        <v>0.96147505943347544</v>
      </c>
      <c r="L1716" s="30">
        <f t="shared" si="674"/>
        <v>0.98499999999999999</v>
      </c>
      <c r="M1716" s="27">
        <f>J1716/'I Disease Parameters'!$E$12</f>
        <v>0.14811274085975007</v>
      </c>
      <c r="N1716" s="27">
        <f>K1716/'I Disease Parameters'!$E$13</f>
        <v>4.8073752971673774E-2</v>
      </c>
      <c r="O1716" s="27">
        <f>L1716/'I Disease Parameters'!$E$13</f>
        <v>4.9250000000000002E-2</v>
      </c>
      <c r="P1716" s="27">
        <f>(1-L1716)/'I Disease Parameters'!$E$13</f>
        <v>7.5000000000000067E-4</v>
      </c>
      <c r="Q1716" s="19" t="str">
        <f t="shared" si="653"/>
        <v/>
      </c>
      <c r="R1716" s="17" t="str">
        <f t="shared" si="654"/>
        <v/>
      </c>
      <c r="S1716" s="17" t="str">
        <f t="shared" si="655"/>
        <v/>
      </c>
      <c r="T1716" s="17" t="str">
        <f t="shared" si="656"/>
        <v/>
      </c>
      <c r="U1716" s="17" t="str">
        <f t="shared" si="657"/>
        <v/>
      </c>
      <c r="V1716" s="17" t="str">
        <f t="shared" si="658"/>
        <v/>
      </c>
      <c r="W1716" s="17" t="str">
        <f t="shared" si="659"/>
        <v/>
      </c>
      <c r="X1716" s="18" t="str">
        <f t="shared" si="650"/>
        <v/>
      </c>
      <c r="Y1716" s="17" t="str">
        <f t="shared" si="660"/>
        <v/>
      </c>
      <c r="Z1716" s="17" t="str">
        <f t="shared" si="661"/>
        <v/>
      </c>
      <c r="AA1716" s="17" t="str">
        <f t="shared" si="662"/>
        <v/>
      </c>
      <c r="AB1716" s="17" t="str">
        <f t="shared" si="663"/>
        <v/>
      </c>
      <c r="AC1716" s="17" t="str">
        <f t="shared" si="664"/>
        <v/>
      </c>
      <c r="AD1716" s="18" t="str">
        <f t="shared" si="665"/>
        <v/>
      </c>
      <c r="AE1716" s="19" t="str">
        <f>IF($B1716&gt;$C$1,"",p_2*$Q1715*($S1715/$W1715)+p_3*$Q1715*($T1715/$W1715))</f>
        <v/>
      </c>
      <c r="AF1716" s="17" t="str">
        <f>IF($B1716&gt;$C$1,"",p_4*$R1715)</f>
        <v/>
      </c>
      <c r="AG1716" s="17" t="str">
        <f>IF($B1716&gt;$C$1,"",p_5*$R1715)</f>
        <v/>
      </c>
      <c r="AH1716" s="18" t="str">
        <f t="shared" si="666"/>
        <v/>
      </c>
      <c r="AI1716" s="72"/>
      <c r="AJ1716" s="73"/>
      <c r="AK1716" s="73"/>
      <c r="AL1716" s="72"/>
      <c r="AM1716" s="73"/>
      <c r="AN1716" s="73">
        <f t="shared" si="667"/>
        <v>518</v>
      </c>
      <c r="AO1716" s="19" t="str">
        <f t="shared" ca="1" si="668"/>
        <v>-</v>
      </c>
      <c r="AP1716" s="17" t="str">
        <f t="shared" ca="1" si="669"/>
        <v>-</v>
      </c>
      <c r="AQ1716" s="17" t="str">
        <f t="shared" ca="1" si="670"/>
        <v>-</v>
      </c>
      <c r="AR1716" s="66" t="str">
        <f t="shared" ca="1" si="671"/>
        <v>-</v>
      </c>
    </row>
    <row r="1717" spans="1:44" s="1" customFormat="1" ht="12" x14ac:dyDescent="0.35">
      <c r="A1717" s="84"/>
      <c r="B1717" s="40" t="str">
        <f t="shared" si="651"/>
        <v/>
      </c>
      <c r="C1717" s="41" t="str">
        <f t="shared" si="652"/>
        <v/>
      </c>
      <c r="D1717" s="28">
        <f>'I Disease Parameters'!$E$6/(1000*365)</f>
        <v>2.4383561643835616E-5</v>
      </c>
      <c r="E1717" s="28">
        <f>'I Disease Parameters'!$E$7/(1000*365)</f>
        <v>1.3698630136986302E-5</v>
      </c>
      <c r="F1717" s="27">
        <f>(1-'I Disease Parameters'!$E$8)/'I Disease Parameters'!$E$10</f>
        <v>0.16200000000000001</v>
      </c>
      <c r="G1717" s="27">
        <f>'I Disease Parameters'!$E$8/'I Disease Parameters'!$E$11</f>
        <v>3.7999999999999999E-2</v>
      </c>
      <c r="H1717" s="27">
        <f>1/'I Disease Parameters'!$E$12</f>
        <v>0.05</v>
      </c>
      <c r="I1717" s="27">
        <f>'I Disease Parameters'!$E$9/'I Disease Parameters'!$E$14</f>
        <v>0</v>
      </c>
      <c r="J1717" s="82">
        <f t="shared" si="672"/>
        <v>2.9622548171950012</v>
      </c>
      <c r="K1717" s="60">
        <f t="shared" si="673"/>
        <v>0.96147505943347544</v>
      </c>
      <c r="L1717" s="30">
        <f t="shared" si="674"/>
        <v>0.98499999999999999</v>
      </c>
      <c r="M1717" s="27">
        <f>J1717/'I Disease Parameters'!$E$12</f>
        <v>0.14811274085975007</v>
      </c>
      <c r="N1717" s="27">
        <f>K1717/'I Disease Parameters'!$E$13</f>
        <v>4.8073752971673774E-2</v>
      </c>
      <c r="O1717" s="27">
        <f>L1717/'I Disease Parameters'!$E$13</f>
        <v>4.9250000000000002E-2</v>
      </c>
      <c r="P1717" s="27">
        <f>(1-L1717)/'I Disease Parameters'!$E$13</f>
        <v>7.5000000000000067E-4</v>
      </c>
      <c r="Q1717" s="19" t="str">
        <f t="shared" si="653"/>
        <v/>
      </c>
      <c r="R1717" s="17" t="str">
        <f t="shared" si="654"/>
        <v/>
      </c>
      <c r="S1717" s="17" t="str">
        <f t="shared" si="655"/>
        <v/>
      </c>
      <c r="T1717" s="17" t="str">
        <f t="shared" si="656"/>
        <v/>
      </c>
      <c r="U1717" s="17" t="str">
        <f t="shared" si="657"/>
        <v/>
      </c>
      <c r="V1717" s="17" t="str">
        <f t="shared" si="658"/>
        <v/>
      </c>
      <c r="W1717" s="17" t="str">
        <f t="shared" si="659"/>
        <v/>
      </c>
      <c r="X1717" s="18" t="str">
        <f t="shared" si="650"/>
        <v/>
      </c>
      <c r="Y1717" s="17" t="str">
        <f t="shared" si="660"/>
        <v/>
      </c>
      <c r="Z1717" s="17" t="str">
        <f t="shared" si="661"/>
        <v/>
      </c>
      <c r="AA1717" s="17" t="str">
        <f t="shared" si="662"/>
        <v/>
      </c>
      <c r="AB1717" s="17" t="str">
        <f t="shared" si="663"/>
        <v/>
      </c>
      <c r="AC1717" s="17" t="str">
        <f t="shared" si="664"/>
        <v/>
      </c>
      <c r="AD1717" s="18" t="str">
        <f t="shared" si="665"/>
        <v/>
      </c>
      <c r="AE1717" s="19" t="str">
        <f>IF($B1717&gt;$C$1,"",p_2*$Q1716*($S1716/$W1716)+p_3*$Q1716*($T1716/$W1716))</f>
        <v/>
      </c>
      <c r="AF1717" s="17" t="str">
        <f>IF($B1717&gt;$C$1,"",p_4*$R1716)</f>
        <v/>
      </c>
      <c r="AG1717" s="17" t="str">
        <f>IF($B1717&gt;$C$1,"",p_5*$R1716)</f>
        <v/>
      </c>
      <c r="AH1717" s="18" t="str">
        <f t="shared" si="666"/>
        <v/>
      </c>
      <c r="AI1717" s="72"/>
      <c r="AJ1717" s="73"/>
      <c r="AK1717" s="73"/>
      <c r="AL1717" s="72"/>
      <c r="AM1717" s="73"/>
      <c r="AN1717" s="73">
        <f t="shared" si="667"/>
        <v>518</v>
      </c>
      <c r="AO1717" s="19" t="str">
        <f t="shared" ca="1" si="668"/>
        <v>-</v>
      </c>
      <c r="AP1717" s="17" t="str">
        <f t="shared" ca="1" si="669"/>
        <v>-</v>
      </c>
      <c r="AQ1717" s="17" t="str">
        <f t="shared" ca="1" si="670"/>
        <v>-</v>
      </c>
      <c r="AR1717" s="66" t="str">
        <f t="shared" ca="1" si="671"/>
        <v>-</v>
      </c>
    </row>
    <row r="1718" spans="1:44" s="1" customFormat="1" ht="12" x14ac:dyDescent="0.35">
      <c r="A1718" s="84"/>
      <c r="B1718" s="40" t="str">
        <f t="shared" si="651"/>
        <v/>
      </c>
      <c r="C1718" s="41" t="str">
        <f t="shared" si="652"/>
        <v/>
      </c>
      <c r="D1718" s="28">
        <f>'I Disease Parameters'!$E$6/(1000*365)</f>
        <v>2.4383561643835616E-5</v>
      </c>
      <c r="E1718" s="28">
        <f>'I Disease Parameters'!$E$7/(1000*365)</f>
        <v>1.3698630136986302E-5</v>
      </c>
      <c r="F1718" s="27">
        <f>(1-'I Disease Parameters'!$E$8)/'I Disease Parameters'!$E$10</f>
        <v>0.16200000000000001</v>
      </c>
      <c r="G1718" s="27">
        <f>'I Disease Parameters'!$E$8/'I Disease Parameters'!$E$11</f>
        <v>3.7999999999999999E-2</v>
      </c>
      <c r="H1718" s="27">
        <f>1/'I Disease Parameters'!$E$12</f>
        <v>0.05</v>
      </c>
      <c r="I1718" s="27">
        <f>'I Disease Parameters'!$E$9/'I Disease Parameters'!$E$14</f>
        <v>0</v>
      </c>
      <c r="J1718" s="82">
        <f t="shared" si="672"/>
        <v>2.9622548171950012</v>
      </c>
      <c r="K1718" s="60">
        <f t="shared" si="673"/>
        <v>0.96147505943347544</v>
      </c>
      <c r="L1718" s="30">
        <f t="shared" si="674"/>
        <v>0.98499999999999999</v>
      </c>
      <c r="M1718" s="27">
        <f>J1718/'I Disease Parameters'!$E$12</f>
        <v>0.14811274085975007</v>
      </c>
      <c r="N1718" s="27">
        <f>K1718/'I Disease Parameters'!$E$13</f>
        <v>4.8073752971673774E-2</v>
      </c>
      <c r="O1718" s="27">
        <f>L1718/'I Disease Parameters'!$E$13</f>
        <v>4.9250000000000002E-2</v>
      </c>
      <c r="P1718" s="27">
        <f>(1-L1718)/'I Disease Parameters'!$E$13</f>
        <v>7.5000000000000067E-4</v>
      </c>
      <c r="Q1718" s="19" t="str">
        <f t="shared" si="653"/>
        <v/>
      </c>
      <c r="R1718" s="17" t="str">
        <f t="shared" si="654"/>
        <v/>
      </c>
      <c r="S1718" s="17" t="str">
        <f t="shared" si="655"/>
        <v/>
      </c>
      <c r="T1718" s="17" t="str">
        <f t="shared" si="656"/>
        <v/>
      </c>
      <c r="U1718" s="17" t="str">
        <f t="shared" si="657"/>
        <v/>
      </c>
      <c r="V1718" s="17" t="str">
        <f t="shared" si="658"/>
        <v/>
      </c>
      <c r="W1718" s="17" t="str">
        <f t="shared" si="659"/>
        <v/>
      </c>
      <c r="X1718" s="18" t="str">
        <f t="shared" si="650"/>
        <v/>
      </c>
      <c r="Y1718" s="17" t="str">
        <f t="shared" si="660"/>
        <v/>
      </c>
      <c r="Z1718" s="17" t="str">
        <f t="shared" si="661"/>
        <v/>
      </c>
      <c r="AA1718" s="17" t="str">
        <f t="shared" si="662"/>
        <v/>
      </c>
      <c r="AB1718" s="17" t="str">
        <f t="shared" si="663"/>
        <v/>
      </c>
      <c r="AC1718" s="17" t="str">
        <f t="shared" si="664"/>
        <v/>
      </c>
      <c r="AD1718" s="18" t="str">
        <f t="shared" si="665"/>
        <v/>
      </c>
      <c r="AE1718" s="19" t="str">
        <f>IF($B1718&gt;$C$1,"",p_2*$Q1717*($S1717/$W1717)+p_3*$Q1717*($T1717/$W1717))</f>
        <v/>
      </c>
      <c r="AF1718" s="17" t="str">
        <f>IF($B1718&gt;$C$1,"",p_4*$R1717)</f>
        <v/>
      </c>
      <c r="AG1718" s="17" t="str">
        <f>IF($B1718&gt;$C$1,"",p_5*$R1717)</f>
        <v/>
      </c>
      <c r="AH1718" s="18" t="str">
        <f t="shared" si="666"/>
        <v/>
      </c>
      <c r="AI1718" s="72"/>
      <c r="AJ1718" s="73"/>
      <c r="AK1718" s="73"/>
      <c r="AL1718" s="72"/>
      <c r="AM1718" s="73"/>
      <c r="AN1718" s="73">
        <f t="shared" si="667"/>
        <v>518</v>
      </c>
      <c r="AO1718" s="19" t="str">
        <f t="shared" ca="1" si="668"/>
        <v>-</v>
      </c>
      <c r="AP1718" s="17" t="str">
        <f t="shared" ca="1" si="669"/>
        <v>-</v>
      </c>
      <c r="AQ1718" s="17" t="str">
        <f t="shared" ca="1" si="670"/>
        <v>-</v>
      </c>
      <c r="AR1718" s="66" t="str">
        <f t="shared" ca="1" si="671"/>
        <v>-</v>
      </c>
    </row>
    <row r="1719" spans="1:44" s="1" customFormat="1" ht="12" x14ac:dyDescent="0.35">
      <c r="A1719" s="84"/>
      <c r="B1719" s="40" t="str">
        <f t="shared" si="651"/>
        <v/>
      </c>
      <c r="C1719" s="41" t="str">
        <f t="shared" si="652"/>
        <v/>
      </c>
      <c r="D1719" s="28">
        <f>'I Disease Parameters'!$E$6/(1000*365)</f>
        <v>2.4383561643835616E-5</v>
      </c>
      <c r="E1719" s="28">
        <f>'I Disease Parameters'!$E$7/(1000*365)</f>
        <v>1.3698630136986302E-5</v>
      </c>
      <c r="F1719" s="27">
        <f>(1-'I Disease Parameters'!$E$8)/'I Disease Parameters'!$E$10</f>
        <v>0.16200000000000001</v>
      </c>
      <c r="G1719" s="27">
        <f>'I Disease Parameters'!$E$8/'I Disease Parameters'!$E$11</f>
        <v>3.7999999999999999E-2</v>
      </c>
      <c r="H1719" s="27">
        <f>1/'I Disease Parameters'!$E$12</f>
        <v>0.05</v>
      </c>
      <c r="I1719" s="27">
        <f>'I Disease Parameters'!$E$9/'I Disease Parameters'!$E$14</f>
        <v>0</v>
      </c>
      <c r="J1719" s="82">
        <f t="shared" si="672"/>
        <v>2.9622548171950012</v>
      </c>
      <c r="K1719" s="60">
        <f t="shared" si="673"/>
        <v>0.96147505943347544</v>
      </c>
      <c r="L1719" s="30">
        <f t="shared" si="674"/>
        <v>0.98499999999999999</v>
      </c>
      <c r="M1719" s="27">
        <f>J1719/'I Disease Parameters'!$E$12</f>
        <v>0.14811274085975007</v>
      </c>
      <c r="N1719" s="27">
        <f>K1719/'I Disease Parameters'!$E$13</f>
        <v>4.8073752971673774E-2</v>
      </c>
      <c r="O1719" s="27">
        <f>L1719/'I Disease Parameters'!$E$13</f>
        <v>4.9250000000000002E-2</v>
      </c>
      <c r="P1719" s="27">
        <f>(1-L1719)/'I Disease Parameters'!$E$13</f>
        <v>7.5000000000000067E-4</v>
      </c>
      <c r="Q1719" s="19" t="str">
        <f t="shared" si="653"/>
        <v/>
      </c>
      <c r="R1719" s="17" t="str">
        <f t="shared" si="654"/>
        <v/>
      </c>
      <c r="S1719" s="17" t="str">
        <f t="shared" si="655"/>
        <v/>
      </c>
      <c r="T1719" s="17" t="str">
        <f t="shared" si="656"/>
        <v/>
      </c>
      <c r="U1719" s="17" t="str">
        <f t="shared" si="657"/>
        <v/>
      </c>
      <c r="V1719" s="17" t="str">
        <f t="shared" si="658"/>
        <v/>
      </c>
      <c r="W1719" s="17" t="str">
        <f t="shared" si="659"/>
        <v/>
      </c>
      <c r="X1719" s="18" t="str">
        <f t="shared" si="650"/>
        <v/>
      </c>
      <c r="Y1719" s="17" t="str">
        <f t="shared" si="660"/>
        <v/>
      </c>
      <c r="Z1719" s="17" t="str">
        <f t="shared" si="661"/>
        <v/>
      </c>
      <c r="AA1719" s="17" t="str">
        <f t="shared" si="662"/>
        <v/>
      </c>
      <c r="AB1719" s="17" t="str">
        <f t="shared" si="663"/>
        <v/>
      </c>
      <c r="AC1719" s="17" t="str">
        <f t="shared" si="664"/>
        <v/>
      </c>
      <c r="AD1719" s="18" t="str">
        <f t="shared" si="665"/>
        <v/>
      </c>
      <c r="AE1719" s="19" t="str">
        <f>IF($B1719&gt;$C$1,"",p_2*$Q1718*($S1718/$W1718)+p_3*$Q1718*($T1718/$W1718))</f>
        <v/>
      </c>
      <c r="AF1719" s="17" t="str">
        <f>IF($B1719&gt;$C$1,"",p_4*$R1718)</f>
        <v/>
      </c>
      <c r="AG1719" s="17" t="str">
        <f>IF($B1719&gt;$C$1,"",p_5*$R1718)</f>
        <v/>
      </c>
      <c r="AH1719" s="18" t="str">
        <f t="shared" si="666"/>
        <v/>
      </c>
      <c r="AI1719" s="72"/>
      <c r="AJ1719" s="73"/>
      <c r="AK1719" s="73"/>
      <c r="AL1719" s="72"/>
      <c r="AM1719" s="73"/>
      <c r="AN1719" s="73">
        <f t="shared" si="667"/>
        <v>518</v>
      </c>
      <c r="AO1719" s="19" t="str">
        <f t="shared" ca="1" si="668"/>
        <v>-</v>
      </c>
      <c r="AP1719" s="17" t="str">
        <f t="shared" ca="1" si="669"/>
        <v>-</v>
      </c>
      <c r="AQ1719" s="17" t="str">
        <f t="shared" ca="1" si="670"/>
        <v>-</v>
      </c>
      <c r="AR1719" s="66" t="str">
        <f t="shared" ca="1" si="671"/>
        <v>-</v>
      </c>
    </row>
    <row r="1720" spans="1:44" s="1" customFormat="1" ht="12" x14ac:dyDescent="0.35">
      <c r="A1720" s="84"/>
      <c r="B1720" s="40" t="str">
        <f t="shared" si="651"/>
        <v/>
      </c>
      <c r="C1720" s="41" t="str">
        <f t="shared" si="652"/>
        <v/>
      </c>
      <c r="D1720" s="28">
        <f>'I Disease Parameters'!$E$6/(1000*365)</f>
        <v>2.4383561643835616E-5</v>
      </c>
      <c r="E1720" s="28">
        <f>'I Disease Parameters'!$E$7/(1000*365)</f>
        <v>1.3698630136986302E-5</v>
      </c>
      <c r="F1720" s="27">
        <f>(1-'I Disease Parameters'!$E$8)/'I Disease Parameters'!$E$10</f>
        <v>0.16200000000000001</v>
      </c>
      <c r="G1720" s="27">
        <f>'I Disease Parameters'!$E$8/'I Disease Parameters'!$E$11</f>
        <v>3.7999999999999999E-2</v>
      </c>
      <c r="H1720" s="27">
        <f>1/'I Disease Parameters'!$E$12</f>
        <v>0.05</v>
      </c>
      <c r="I1720" s="27">
        <f>'I Disease Parameters'!$E$9/'I Disease Parameters'!$E$14</f>
        <v>0</v>
      </c>
      <c r="J1720" s="82">
        <f t="shared" si="672"/>
        <v>2.9622548171950012</v>
      </c>
      <c r="K1720" s="60">
        <f t="shared" si="673"/>
        <v>0.96147505943347544</v>
      </c>
      <c r="L1720" s="30">
        <f t="shared" si="674"/>
        <v>0.98499999999999999</v>
      </c>
      <c r="M1720" s="27">
        <f>J1720/'I Disease Parameters'!$E$12</f>
        <v>0.14811274085975007</v>
      </c>
      <c r="N1720" s="27">
        <f>K1720/'I Disease Parameters'!$E$13</f>
        <v>4.8073752971673774E-2</v>
      </c>
      <c r="O1720" s="27">
        <f>L1720/'I Disease Parameters'!$E$13</f>
        <v>4.9250000000000002E-2</v>
      </c>
      <c r="P1720" s="27">
        <f>(1-L1720)/'I Disease Parameters'!$E$13</f>
        <v>7.5000000000000067E-4</v>
      </c>
      <c r="Q1720" s="19" t="str">
        <f t="shared" si="653"/>
        <v/>
      </c>
      <c r="R1720" s="17" t="str">
        <f t="shared" si="654"/>
        <v/>
      </c>
      <c r="S1720" s="17" t="str">
        <f t="shared" si="655"/>
        <v/>
      </c>
      <c r="T1720" s="17" t="str">
        <f t="shared" si="656"/>
        <v/>
      </c>
      <c r="U1720" s="17" t="str">
        <f t="shared" si="657"/>
        <v/>
      </c>
      <c r="V1720" s="17" t="str">
        <f t="shared" si="658"/>
        <v/>
      </c>
      <c r="W1720" s="17" t="str">
        <f t="shared" si="659"/>
        <v/>
      </c>
      <c r="X1720" s="18" t="str">
        <f t="shared" si="650"/>
        <v/>
      </c>
      <c r="Y1720" s="17" t="str">
        <f t="shared" si="660"/>
        <v/>
      </c>
      <c r="Z1720" s="17" t="str">
        <f t="shared" si="661"/>
        <v/>
      </c>
      <c r="AA1720" s="17" t="str">
        <f t="shared" si="662"/>
        <v/>
      </c>
      <c r="AB1720" s="17" t="str">
        <f t="shared" si="663"/>
        <v/>
      </c>
      <c r="AC1720" s="17" t="str">
        <f t="shared" si="664"/>
        <v/>
      </c>
      <c r="AD1720" s="18" t="str">
        <f t="shared" si="665"/>
        <v/>
      </c>
      <c r="AE1720" s="19" t="str">
        <f>IF($B1720&gt;$C$1,"",p_2*$Q1719*($S1719/$W1719)+p_3*$Q1719*($T1719/$W1719))</f>
        <v/>
      </c>
      <c r="AF1720" s="17" t="str">
        <f>IF($B1720&gt;$C$1,"",p_4*$R1719)</f>
        <v/>
      </c>
      <c r="AG1720" s="17" t="str">
        <f>IF($B1720&gt;$C$1,"",p_5*$R1719)</f>
        <v/>
      </c>
      <c r="AH1720" s="18" t="str">
        <f t="shared" si="666"/>
        <v/>
      </c>
      <c r="AI1720" s="72"/>
      <c r="AJ1720" s="73"/>
      <c r="AK1720" s="73"/>
      <c r="AL1720" s="72"/>
      <c r="AM1720" s="73"/>
      <c r="AN1720" s="73">
        <f t="shared" si="667"/>
        <v>518</v>
      </c>
      <c r="AO1720" s="19" t="str">
        <f t="shared" ca="1" si="668"/>
        <v>-</v>
      </c>
      <c r="AP1720" s="17" t="str">
        <f t="shared" ca="1" si="669"/>
        <v>-</v>
      </c>
      <c r="AQ1720" s="17" t="str">
        <f t="shared" ca="1" si="670"/>
        <v>-</v>
      </c>
      <c r="AR1720" s="66" t="str">
        <f t="shared" ca="1" si="671"/>
        <v>-</v>
      </c>
    </row>
    <row r="1721" spans="1:44" s="1" customFormat="1" ht="12" x14ac:dyDescent="0.35">
      <c r="A1721" s="84"/>
      <c r="B1721" s="40" t="str">
        <f t="shared" si="651"/>
        <v/>
      </c>
      <c r="C1721" s="41" t="str">
        <f t="shared" si="652"/>
        <v/>
      </c>
      <c r="D1721" s="28">
        <f>'I Disease Parameters'!$E$6/(1000*365)</f>
        <v>2.4383561643835616E-5</v>
      </c>
      <c r="E1721" s="28">
        <f>'I Disease Parameters'!$E$7/(1000*365)</f>
        <v>1.3698630136986302E-5</v>
      </c>
      <c r="F1721" s="27">
        <f>(1-'I Disease Parameters'!$E$8)/'I Disease Parameters'!$E$10</f>
        <v>0.16200000000000001</v>
      </c>
      <c r="G1721" s="27">
        <f>'I Disease Parameters'!$E$8/'I Disease Parameters'!$E$11</f>
        <v>3.7999999999999999E-2</v>
      </c>
      <c r="H1721" s="27">
        <f>1/'I Disease Parameters'!$E$12</f>
        <v>0.05</v>
      </c>
      <c r="I1721" s="27">
        <f>'I Disease Parameters'!$E$9/'I Disease Parameters'!$E$14</f>
        <v>0</v>
      </c>
      <c r="J1721" s="82">
        <f t="shared" si="672"/>
        <v>2.9622548171950012</v>
      </c>
      <c r="K1721" s="60">
        <f t="shared" si="673"/>
        <v>0.96147505943347544</v>
      </c>
      <c r="L1721" s="30">
        <f t="shared" si="674"/>
        <v>0.98499999999999999</v>
      </c>
      <c r="M1721" s="27">
        <f>J1721/'I Disease Parameters'!$E$12</f>
        <v>0.14811274085975007</v>
      </c>
      <c r="N1721" s="27">
        <f>K1721/'I Disease Parameters'!$E$13</f>
        <v>4.8073752971673774E-2</v>
      </c>
      <c r="O1721" s="27">
        <f>L1721/'I Disease Parameters'!$E$13</f>
        <v>4.9250000000000002E-2</v>
      </c>
      <c r="P1721" s="27">
        <f>(1-L1721)/'I Disease Parameters'!$E$13</f>
        <v>7.5000000000000067E-4</v>
      </c>
      <c r="Q1721" s="19" t="str">
        <f t="shared" si="653"/>
        <v/>
      </c>
      <c r="R1721" s="17" t="str">
        <f t="shared" si="654"/>
        <v/>
      </c>
      <c r="S1721" s="17" t="str">
        <f t="shared" si="655"/>
        <v/>
      </c>
      <c r="T1721" s="17" t="str">
        <f t="shared" si="656"/>
        <v/>
      </c>
      <c r="U1721" s="17" t="str">
        <f t="shared" si="657"/>
        <v/>
      </c>
      <c r="V1721" s="17" t="str">
        <f t="shared" si="658"/>
        <v/>
      </c>
      <c r="W1721" s="17" t="str">
        <f t="shared" si="659"/>
        <v/>
      </c>
      <c r="X1721" s="18" t="str">
        <f t="shared" si="650"/>
        <v/>
      </c>
      <c r="Y1721" s="17" t="str">
        <f t="shared" si="660"/>
        <v/>
      </c>
      <c r="Z1721" s="17" t="str">
        <f t="shared" si="661"/>
        <v/>
      </c>
      <c r="AA1721" s="17" t="str">
        <f t="shared" si="662"/>
        <v/>
      </c>
      <c r="AB1721" s="17" t="str">
        <f t="shared" si="663"/>
        <v/>
      </c>
      <c r="AC1721" s="17" t="str">
        <f t="shared" si="664"/>
        <v/>
      </c>
      <c r="AD1721" s="18" t="str">
        <f t="shared" si="665"/>
        <v/>
      </c>
      <c r="AE1721" s="19" t="str">
        <f>IF($B1721&gt;$C$1,"",p_2*$Q1720*($S1720/$W1720)+p_3*$Q1720*($T1720/$W1720))</f>
        <v/>
      </c>
      <c r="AF1721" s="17" t="str">
        <f>IF($B1721&gt;$C$1,"",p_4*$R1720)</f>
        <v/>
      </c>
      <c r="AG1721" s="17" t="str">
        <f>IF($B1721&gt;$C$1,"",p_5*$R1720)</f>
        <v/>
      </c>
      <c r="AH1721" s="18" t="str">
        <f t="shared" si="666"/>
        <v/>
      </c>
      <c r="AI1721" s="72"/>
      <c r="AJ1721" s="73"/>
      <c r="AK1721" s="73"/>
      <c r="AL1721" s="72"/>
      <c r="AM1721" s="73"/>
      <c r="AN1721" s="73">
        <f t="shared" si="667"/>
        <v>518</v>
      </c>
      <c r="AO1721" s="19" t="str">
        <f t="shared" ca="1" si="668"/>
        <v>-</v>
      </c>
      <c r="AP1721" s="17" t="str">
        <f t="shared" ca="1" si="669"/>
        <v>-</v>
      </c>
      <c r="AQ1721" s="17" t="str">
        <f t="shared" ca="1" si="670"/>
        <v>-</v>
      </c>
      <c r="AR1721" s="66" t="str">
        <f t="shared" ca="1" si="671"/>
        <v>-</v>
      </c>
    </row>
    <row r="1722" spans="1:44" s="1" customFormat="1" ht="12" x14ac:dyDescent="0.35">
      <c r="A1722" s="84"/>
      <c r="B1722" s="40" t="str">
        <f t="shared" si="651"/>
        <v/>
      </c>
      <c r="C1722" s="41" t="str">
        <f t="shared" si="652"/>
        <v/>
      </c>
      <c r="D1722" s="28">
        <f>'I Disease Parameters'!$E$6/(1000*365)</f>
        <v>2.4383561643835616E-5</v>
      </c>
      <c r="E1722" s="28">
        <f>'I Disease Parameters'!$E$7/(1000*365)</f>
        <v>1.3698630136986302E-5</v>
      </c>
      <c r="F1722" s="27">
        <f>(1-'I Disease Parameters'!$E$8)/'I Disease Parameters'!$E$10</f>
        <v>0.16200000000000001</v>
      </c>
      <c r="G1722" s="27">
        <f>'I Disease Parameters'!$E$8/'I Disease Parameters'!$E$11</f>
        <v>3.7999999999999999E-2</v>
      </c>
      <c r="H1722" s="27">
        <f>1/'I Disease Parameters'!$E$12</f>
        <v>0.05</v>
      </c>
      <c r="I1722" s="27">
        <f>'I Disease Parameters'!$E$9/'I Disease Parameters'!$E$14</f>
        <v>0</v>
      </c>
      <c r="J1722" s="82">
        <f t="shared" si="672"/>
        <v>2.9622548171950012</v>
      </c>
      <c r="K1722" s="60">
        <f t="shared" si="673"/>
        <v>0.96147505943347544</v>
      </c>
      <c r="L1722" s="30">
        <f t="shared" si="674"/>
        <v>0.98499999999999999</v>
      </c>
      <c r="M1722" s="27">
        <f>J1722/'I Disease Parameters'!$E$12</f>
        <v>0.14811274085975007</v>
      </c>
      <c r="N1722" s="27">
        <f>K1722/'I Disease Parameters'!$E$13</f>
        <v>4.8073752971673774E-2</v>
      </c>
      <c r="O1722" s="27">
        <f>L1722/'I Disease Parameters'!$E$13</f>
        <v>4.9250000000000002E-2</v>
      </c>
      <c r="P1722" s="27">
        <f>(1-L1722)/'I Disease Parameters'!$E$13</f>
        <v>7.5000000000000067E-4</v>
      </c>
      <c r="Q1722" s="19" t="str">
        <f t="shared" si="653"/>
        <v/>
      </c>
      <c r="R1722" s="17" t="str">
        <f t="shared" si="654"/>
        <v/>
      </c>
      <c r="S1722" s="17" t="str">
        <f t="shared" si="655"/>
        <v/>
      </c>
      <c r="T1722" s="17" t="str">
        <f t="shared" si="656"/>
        <v/>
      </c>
      <c r="U1722" s="17" t="str">
        <f t="shared" si="657"/>
        <v/>
      </c>
      <c r="V1722" s="17" t="str">
        <f t="shared" si="658"/>
        <v/>
      </c>
      <c r="W1722" s="17" t="str">
        <f t="shared" si="659"/>
        <v/>
      </c>
      <c r="X1722" s="18" t="str">
        <f t="shared" si="650"/>
        <v/>
      </c>
      <c r="Y1722" s="17" t="str">
        <f t="shared" si="660"/>
        <v/>
      </c>
      <c r="Z1722" s="17" t="str">
        <f t="shared" si="661"/>
        <v/>
      </c>
      <c r="AA1722" s="17" t="str">
        <f t="shared" si="662"/>
        <v/>
      </c>
      <c r="AB1722" s="17" t="str">
        <f t="shared" si="663"/>
        <v/>
      </c>
      <c r="AC1722" s="17" t="str">
        <f t="shared" si="664"/>
        <v/>
      </c>
      <c r="AD1722" s="18" t="str">
        <f t="shared" si="665"/>
        <v/>
      </c>
      <c r="AE1722" s="19" t="str">
        <f>IF($B1722&gt;$C$1,"",p_2*$Q1721*($S1721/$W1721)+p_3*$Q1721*($T1721/$W1721))</f>
        <v/>
      </c>
      <c r="AF1722" s="17" t="str">
        <f>IF($B1722&gt;$C$1,"",p_4*$R1721)</f>
        <v/>
      </c>
      <c r="AG1722" s="17" t="str">
        <f>IF($B1722&gt;$C$1,"",p_5*$R1721)</f>
        <v/>
      </c>
      <c r="AH1722" s="18" t="str">
        <f t="shared" si="666"/>
        <v/>
      </c>
      <c r="AI1722" s="72"/>
      <c r="AJ1722" s="73"/>
      <c r="AK1722" s="73"/>
      <c r="AL1722" s="72"/>
      <c r="AM1722" s="73"/>
      <c r="AN1722" s="73">
        <f t="shared" si="667"/>
        <v>518</v>
      </c>
      <c r="AO1722" s="19" t="str">
        <f t="shared" ca="1" si="668"/>
        <v>-</v>
      </c>
      <c r="AP1722" s="17" t="str">
        <f t="shared" ca="1" si="669"/>
        <v>-</v>
      </c>
      <c r="AQ1722" s="17" t="str">
        <f t="shared" ca="1" si="670"/>
        <v>-</v>
      </c>
      <c r="AR1722" s="66" t="str">
        <f t="shared" ca="1" si="671"/>
        <v>-</v>
      </c>
    </row>
    <row r="1723" spans="1:44" s="1" customFormat="1" ht="12" x14ac:dyDescent="0.35">
      <c r="A1723" s="84"/>
      <c r="B1723" s="40" t="str">
        <f t="shared" si="651"/>
        <v/>
      </c>
      <c r="C1723" s="41" t="str">
        <f t="shared" si="652"/>
        <v/>
      </c>
      <c r="D1723" s="28">
        <f>'I Disease Parameters'!$E$6/(1000*365)</f>
        <v>2.4383561643835616E-5</v>
      </c>
      <c r="E1723" s="28">
        <f>'I Disease Parameters'!$E$7/(1000*365)</f>
        <v>1.3698630136986302E-5</v>
      </c>
      <c r="F1723" s="27">
        <f>(1-'I Disease Parameters'!$E$8)/'I Disease Parameters'!$E$10</f>
        <v>0.16200000000000001</v>
      </c>
      <c r="G1723" s="27">
        <f>'I Disease Parameters'!$E$8/'I Disease Parameters'!$E$11</f>
        <v>3.7999999999999999E-2</v>
      </c>
      <c r="H1723" s="27">
        <f>1/'I Disease Parameters'!$E$12</f>
        <v>0.05</v>
      </c>
      <c r="I1723" s="27">
        <f>'I Disease Parameters'!$E$9/'I Disease Parameters'!$E$14</f>
        <v>0</v>
      </c>
      <c r="J1723" s="82">
        <f t="shared" si="672"/>
        <v>2.9622548171950012</v>
      </c>
      <c r="K1723" s="60">
        <f t="shared" si="673"/>
        <v>0.96147505943347544</v>
      </c>
      <c r="L1723" s="30">
        <f t="shared" si="674"/>
        <v>0.98499999999999999</v>
      </c>
      <c r="M1723" s="27">
        <f>J1723/'I Disease Parameters'!$E$12</f>
        <v>0.14811274085975007</v>
      </c>
      <c r="N1723" s="27">
        <f>K1723/'I Disease Parameters'!$E$13</f>
        <v>4.8073752971673774E-2</v>
      </c>
      <c r="O1723" s="27">
        <f>L1723/'I Disease Parameters'!$E$13</f>
        <v>4.9250000000000002E-2</v>
      </c>
      <c r="P1723" s="27">
        <f>(1-L1723)/'I Disease Parameters'!$E$13</f>
        <v>7.5000000000000067E-4</v>
      </c>
      <c r="Q1723" s="19" t="str">
        <f t="shared" si="653"/>
        <v/>
      </c>
      <c r="R1723" s="17" t="str">
        <f t="shared" si="654"/>
        <v/>
      </c>
      <c r="S1723" s="17" t="str">
        <f t="shared" si="655"/>
        <v/>
      </c>
      <c r="T1723" s="17" t="str">
        <f t="shared" si="656"/>
        <v/>
      </c>
      <c r="U1723" s="17" t="str">
        <f t="shared" si="657"/>
        <v/>
      </c>
      <c r="V1723" s="17" t="str">
        <f t="shared" si="658"/>
        <v/>
      </c>
      <c r="W1723" s="17" t="str">
        <f t="shared" si="659"/>
        <v/>
      </c>
      <c r="X1723" s="18" t="str">
        <f t="shared" si="650"/>
        <v/>
      </c>
      <c r="Y1723" s="17" t="str">
        <f t="shared" si="660"/>
        <v/>
      </c>
      <c r="Z1723" s="17" t="str">
        <f t="shared" si="661"/>
        <v/>
      </c>
      <c r="AA1723" s="17" t="str">
        <f t="shared" si="662"/>
        <v/>
      </c>
      <c r="AB1723" s="17" t="str">
        <f t="shared" si="663"/>
        <v/>
      </c>
      <c r="AC1723" s="17" t="str">
        <f t="shared" si="664"/>
        <v/>
      </c>
      <c r="AD1723" s="18" t="str">
        <f t="shared" si="665"/>
        <v/>
      </c>
      <c r="AE1723" s="19" t="str">
        <f>IF($B1723&gt;$C$1,"",p_2*$Q1722*($S1722/$W1722)+p_3*$Q1722*($T1722/$W1722))</f>
        <v/>
      </c>
      <c r="AF1723" s="17" t="str">
        <f>IF($B1723&gt;$C$1,"",p_4*$R1722)</f>
        <v/>
      </c>
      <c r="AG1723" s="17" t="str">
        <f>IF($B1723&gt;$C$1,"",p_5*$R1722)</f>
        <v/>
      </c>
      <c r="AH1723" s="18" t="str">
        <f t="shared" si="666"/>
        <v/>
      </c>
      <c r="AI1723" s="72"/>
      <c r="AJ1723" s="73"/>
      <c r="AK1723" s="73"/>
      <c r="AL1723" s="72"/>
      <c r="AM1723" s="73"/>
      <c r="AN1723" s="73">
        <f t="shared" si="667"/>
        <v>518</v>
      </c>
      <c r="AO1723" s="19" t="str">
        <f t="shared" ca="1" si="668"/>
        <v>-</v>
      </c>
      <c r="AP1723" s="17" t="str">
        <f t="shared" ca="1" si="669"/>
        <v>-</v>
      </c>
      <c r="AQ1723" s="17" t="str">
        <f t="shared" ca="1" si="670"/>
        <v>-</v>
      </c>
      <c r="AR1723" s="66" t="str">
        <f t="shared" ca="1" si="671"/>
        <v>-</v>
      </c>
    </row>
    <row r="1724" spans="1:44" s="1" customFormat="1" ht="12" x14ac:dyDescent="0.35">
      <c r="A1724" s="84"/>
      <c r="B1724" s="40" t="str">
        <f t="shared" si="651"/>
        <v/>
      </c>
      <c r="C1724" s="41" t="str">
        <f t="shared" si="652"/>
        <v/>
      </c>
      <c r="D1724" s="28">
        <f>'I Disease Parameters'!$E$6/(1000*365)</f>
        <v>2.4383561643835616E-5</v>
      </c>
      <c r="E1724" s="28">
        <f>'I Disease Parameters'!$E$7/(1000*365)</f>
        <v>1.3698630136986302E-5</v>
      </c>
      <c r="F1724" s="27">
        <f>(1-'I Disease Parameters'!$E$8)/'I Disease Parameters'!$E$10</f>
        <v>0.16200000000000001</v>
      </c>
      <c r="G1724" s="27">
        <f>'I Disease Parameters'!$E$8/'I Disease Parameters'!$E$11</f>
        <v>3.7999999999999999E-2</v>
      </c>
      <c r="H1724" s="27">
        <f>1/'I Disease Parameters'!$E$12</f>
        <v>0.05</v>
      </c>
      <c r="I1724" s="27">
        <f>'I Disease Parameters'!$E$9/'I Disease Parameters'!$E$14</f>
        <v>0</v>
      </c>
      <c r="J1724" s="82">
        <f t="shared" si="672"/>
        <v>2.9622548171950012</v>
      </c>
      <c r="K1724" s="60">
        <f t="shared" si="673"/>
        <v>0.96147505943347544</v>
      </c>
      <c r="L1724" s="30">
        <f t="shared" si="674"/>
        <v>0.98499999999999999</v>
      </c>
      <c r="M1724" s="27">
        <f>J1724/'I Disease Parameters'!$E$12</f>
        <v>0.14811274085975007</v>
      </c>
      <c r="N1724" s="27">
        <f>K1724/'I Disease Parameters'!$E$13</f>
        <v>4.8073752971673774E-2</v>
      </c>
      <c r="O1724" s="27">
        <f>L1724/'I Disease Parameters'!$E$13</f>
        <v>4.9250000000000002E-2</v>
      </c>
      <c r="P1724" s="27">
        <f>(1-L1724)/'I Disease Parameters'!$E$13</f>
        <v>7.5000000000000067E-4</v>
      </c>
      <c r="Q1724" s="19" t="str">
        <f t="shared" si="653"/>
        <v/>
      </c>
      <c r="R1724" s="17" t="str">
        <f t="shared" si="654"/>
        <v/>
      </c>
      <c r="S1724" s="17" t="str">
        <f t="shared" si="655"/>
        <v/>
      </c>
      <c r="T1724" s="17" t="str">
        <f t="shared" si="656"/>
        <v/>
      </c>
      <c r="U1724" s="17" t="str">
        <f t="shared" si="657"/>
        <v/>
      </c>
      <c r="V1724" s="17" t="str">
        <f t="shared" si="658"/>
        <v/>
      </c>
      <c r="W1724" s="17" t="str">
        <f t="shared" si="659"/>
        <v/>
      </c>
      <c r="X1724" s="18" t="str">
        <f t="shared" si="650"/>
        <v/>
      </c>
      <c r="Y1724" s="17" t="str">
        <f t="shared" si="660"/>
        <v/>
      </c>
      <c r="Z1724" s="17" t="str">
        <f t="shared" si="661"/>
        <v/>
      </c>
      <c r="AA1724" s="17" t="str">
        <f t="shared" si="662"/>
        <v/>
      </c>
      <c r="AB1724" s="17" t="str">
        <f t="shared" si="663"/>
        <v/>
      </c>
      <c r="AC1724" s="17" t="str">
        <f t="shared" si="664"/>
        <v/>
      </c>
      <c r="AD1724" s="18" t="str">
        <f t="shared" si="665"/>
        <v/>
      </c>
      <c r="AE1724" s="19" t="str">
        <f>IF($B1724&gt;$C$1,"",p_2*$Q1723*($S1723/$W1723)+p_3*$Q1723*($T1723/$W1723))</f>
        <v/>
      </c>
      <c r="AF1724" s="17" t="str">
        <f>IF($B1724&gt;$C$1,"",p_4*$R1723)</f>
        <v/>
      </c>
      <c r="AG1724" s="17" t="str">
        <f>IF($B1724&gt;$C$1,"",p_5*$R1723)</f>
        <v/>
      </c>
      <c r="AH1724" s="18" t="str">
        <f t="shared" si="666"/>
        <v/>
      </c>
      <c r="AI1724" s="72"/>
      <c r="AJ1724" s="73"/>
      <c r="AK1724" s="73"/>
      <c r="AL1724" s="72"/>
      <c r="AM1724" s="73"/>
      <c r="AN1724" s="73">
        <f t="shared" si="667"/>
        <v>518</v>
      </c>
      <c r="AO1724" s="19" t="str">
        <f t="shared" ca="1" si="668"/>
        <v>-</v>
      </c>
      <c r="AP1724" s="17" t="str">
        <f t="shared" ca="1" si="669"/>
        <v>-</v>
      </c>
      <c r="AQ1724" s="17" t="str">
        <f t="shared" ca="1" si="670"/>
        <v>-</v>
      </c>
      <c r="AR1724" s="66" t="str">
        <f t="shared" ca="1" si="671"/>
        <v>-</v>
      </c>
    </row>
    <row r="1725" spans="1:44" s="1" customFormat="1" ht="12" x14ac:dyDescent="0.35">
      <c r="A1725" s="84"/>
      <c r="B1725" s="40" t="str">
        <f t="shared" si="651"/>
        <v/>
      </c>
      <c r="C1725" s="41" t="str">
        <f t="shared" si="652"/>
        <v/>
      </c>
      <c r="D1725" s="28">
        <f>'I Disease Parameters'!$E$6/(1000*365)</f>
        <v>2.4383561643835616E-5</v>
      </c>
      <c r="E1725" s="28">
        <f>'I Disease Parameters'!$E$7/(1000*365)</f>
        <v>1.3698630136986302E-5</v>
      </c>
      <c r="F1725" s="27">
        <f>(1-'I Disease Parameters'!$E$8)/'I Disease Parameters'!$E$10</f>
        <v>0.16200000000000001</v>
      </c>
      <c r="G1725" s="27">
        <f>'I Disease Parameters'!$E$8/'I Disease Parameters'!$E$11</f>
        <v>3.7999999999999999E-2</v>
      </c>
      <c r="H1725" s="27">
        <f>1/'I Disease Parameters'!$E$12</f>
        <v>0.05</v>
      </c>
      <c r="I1725" s="27">
        <f>'I Disease Parameters'!$E$9/'I Disease Parameters'!$E$14</f>
        <v>0</v>
      </c>
      <c r="J1725" s="82">
        <f t="shared" si="672"/>
        <v>2.9622548171950012</v>
      </c>
      <c r="K1725" s="60">
        <f t="shared" si="673"/>
        <v>0.96147505943347544</v>
      </c>
      <c r="L1725" s="30">
        <f t="shared" si="674"/>
        <v>0.98499999999999999</v>
      </c>
      <c r="M1725" s="27">
        <f>J1725/'I Disease Parameters'!$E$12</f>
        <v>0.14811274085975007</v>
      </c>
      <c r="N1725" s="27">
        <f>K1725/'I Disease Parameters'!$E$13</f>
        <v>4.8073752971673774E-2</v>
      </c>
      <c r="O1725" s="27">
        <f>L1725/'I Disease Parameters'!$E$13</f>
        <v>4.9250000000000002E-2</v>
      </c>
      <c r="P1725" s="27">
        <f>(1-L1725)/'I Disease Parameters'!$E$13</f>
        <v>7.5000000000000067E-4</v>
      </c>
      <c r="Q1725" s="19" t="str">
        <f t="shared" si="653"/>
        <v/>
      </c>
      <c r="R1725" s="17" t="str">
        <f t="shared" si="654"/>
        <v/>
      </c>
      <c r="S1725" s="17" t="str">
        <f t="shared" si="655"/>
        <v/>
      </c>
      <c r="T1725" s="17" t="str">
        <f t="shared" si="656"/>
        <v/>
      </c>
      <c r="U1725" s="17" t="str">
        <f t="shared" si="657"/>
        <v/>
      </c>
      <c r="V1725" s="17" t="str">
        <f t="shared" si="658"/>
        <v/>
      </c>
      <c r="W1725" s="17" t="str">
        <f t="shared" si="659"/>
        <v/>
      </c>
      <c r="X1725" s="18" t="str">
        <f t="shared" si="650"/>
        <v/>
      </c>
      <c r="Y1725" s="17" t="str">
        <f t="shared" si="660"/>
        <v/>
      </c>
      <c r="Z1725" s="17" t="str">
        <f t="shared" si="661"/>
        <v/>
      </c>
      <c r="AA1725" s="17" t="str">
        <f t="shared" si="662"/>
        <v/>
      </c>
      <c r="AB1725" s="17" t="str">
        <f t="shared" si="663"/>
        <v/>
      </c>
      <c r="AC1725" s="17" t="str">
        <f t="shared" si="664"/>
        <v/>
      </c>
      <c r="AD1725" s="18" t="str">
        <f t="shared" si="665"/>
        <v/>
      </c>
      <c r="AE1725" s="19" t="str">
        <f>IF($B1725&gt;$C$1,"",p_2*$Q1724*($S1724/$W1724)+p_3*$Q1724*($T1724/$W1724))</f>
        <v/>
      </c>
      <c r="AF1725" s="17" t="str">
        <f>IF($B1725&gt;$C$1,"",p_4*$R1724)</f>
        <v/>
      </c>
      <c r="AG1725" s="17" t="str">
        <f>IF($B1725&gt;$C$1,"",p_5*$R1724)</f>
        <v/>
      </c>
      <c r="AH1725" s="18" t="str">
        <f t="shared" si="666"/>
        <v/>
      </c>
      <c r="AI1725" s="72"/>
      <c r="AJ1725" s="73"/>
      <c r="AK1725" s="73"/>
      <c r="AL1725" s="72"/>
      <c r="AM1725" s="73"/>
      <c r="AN1725" s="73">
        <f t="shared" si="667"/>
        <v>518</v>
      </c>
      <c r="AO1725" s="19" t="str">
        <f t="shared" ca="1" si="668"/>
        <v>-</v>
      </c>
      <c r="AP1725" s="17" t="str">
        <f t="shared" ca="1" si="669"/>
        <v>-</v>
      </c>
      <c r="AQ1725" s="17" t="str">
        <f t="shared" ca="1" si="670"/>
        <v>-</v>
      </c>
      <c r="AR1725" s="66" t="str">
        <f t="shared" ca="1" si="671"/>
        <v>-</v>
      </c>
    </row>
    <row r="1726" spans="1:44" s="1" customFormat="1" ht="12" x14ac:dyDescent="0.35">
      <c r="A1726" s="84"/>
      <c r="B1726" s="40" t="str">
        <f t="shared" si="651"/>
        <v/>
      </c>
      <c r="C1726" s="41" t="str">
        <f t="shared" si="652"/>
        <v/>
      </c>
      <c r="D1726" s="28">
        <f>'I Disease Parameters'!$E$6/(1000*365)</f>
        <v>2.4383561643835616E-5</v>
      </c>
      <c r="E1726" s="28">
        <f>'I Disease Parameters'!$E$7/(1000*365)</f>
        <v>1.3698630136986302E-5</v>
      </c>
      <c r="F1726" s="27">
        <f>(1-'I Disease Parameters'!$E$8)/'I Disease Parameters'!$E$10</f>
        <v>0.16200000000000001</v>
      </c>
      <c r="G1726" s="27">
        <f>'I Disease Parameters'!$E$8/'I Disease Parameters'!$E$11</f>
        <v>3.7999999999999999E-2</v>
      </c>
      <c r="H1726" s="27">
        <f>1/'I Disease Parameters'!$E$12</f>
        <v>0.05</v>
      </c>
      <c r="I1726" s="27">
        <f>'I Disease Parameters'!$E$9/'I Disease Parameters'!$E$14</f>
        <v>0</v>
      </c>
      <c r="J1726" s="82">
        <f t="shared" si="672"/>
        <v>2.9622548171950012</v>
      </c>
      <c r="K1726" s="60">
        <f t="shared" si="673"/>
        <v>0.96147505943347544</v>
      </c>
      <c r="L1726" s="30">
        <f t="shared" si="674"/>
        <v>0.98499999999999999</v>
      </c>
      <c r="M1726" s="27">
        <f>J1726/'I Disease Parameters'!$E$12</f>
        <v>0.14811274085975007</v>
      </c>
      <c r="N1726" s="27">
        <f>K1726/'I Disease Parameters'!$E$13</f>
        <v>4.8073752971673774E-2</v>
      </c>
      <c r="O1726" s="27">
        <f>L1726/'I Disease Parameters'!$E$13</f>
        <v>4.9250000000000002E-2</v>
      </c>
      <c r="P1726" s="27">
        <f>(1-L1726)/'I Disease Parameters'!$E$13</f>
        <v>7.5000000000000067E-4</v>
      </c>
      <c r="Q1726" s="19" t="str">
        <f t="shared" si="653"/>
        <v/>
      </c>
      <c r="R1726" s="17" t="str">
        <f t="shared" si="654"/>
        <v/>
      </c>
      <c r="S1726" s="17" t="str">
        <f t="shared" si="655"/>
        <v/>
      </c>
      <c r="T1726" s="17" t="str">
        <f t="shared" si="656"/>
        <v/>
      </c>
      <c r="U1726" s="17" t="str">
        <f t="shared" si="657"/>
        <v/>
      </c>
      <c r="V1726" s="17" t="str">
        <f t="shared" si="658"/>
        <v/>
      </c>
      <c r="W1726" s="17" t="str">
        <f t="shared" si="659"/>
        <v/>
      </c>
      <c r="X1726" s="18" t="str">
        <f t="shared" si="650"/>
        <v/>
      </c>
      <c r="Y1726" s="17" t="str">
        <f t="shared" si="660"/>
        <v/>
      </c>
      <c r="Z1726" s="17" t="str">
        <f t="shared" si="661"/>
        <v/>
      </c>
      <c r="AA1726" s="17" t="str">
        <f t="shared" si="662"/>
        <v/>
      </c>
      <c r="AB1726" s="17" t="str">
        <f t="shared" si="663"/>
        <v/>
      </c>
      <c r="AC1726" s="17" t="str">
        <f t="shared" si="664"/>
        <v/>
      </c>
      <c r="AD1726" s="18" t="str">
        <f t="shared" si="665"/>
        <v/>
      </c>
      <c r="AE1726" s="19" t="str">
        <f>IF($B1726&gt;$C$1,"",p_2*$Q1725*($S1725/$W1725)+p_3*$Q1725*($T1725/$W1725))</f>
        <v/>
      </c>
      <c r="AF1726" s="17" t="str">
        <f>IF($B1726&gt;$C$1,"",p_4*$R1725)</f>
        <v/>
      </c>
      <c r="AG1726" s="17" t="str">
        <f>IF($B1726&gt;$C$1,"",p_5*$R1725)</f>
        <v/>
      </c>
      <c r="AH1726" s="18" t="str">
        <f t="shared" si="666"/>
        <v/>
      </c>
      <c r="AI1726" s="72"/>
      <c r="AJ1726" s="73"/>
      <c r="AK1726" s="73"/>
      <c r="AL1726" s="72"/>
      <c r="AM1726" s="73"/>
      <c r="AN1726" s="73">
        <f t="shared" si="667"/>
        <v>518</v>
      </c>
      <c r="AO1726" s="19" t="str">
        <f t="shared" ca="1" si="668"/>
        <v>-</v>
      </c>
      <c r="AP1726" s="17" t="str">
        <f t="shared" ca="1" si="669"/>
        <v>-</v>
      </c>
      <c r="AQ1726" s="17" t="str">
        <f t="shared" ca="1" si="670"/>
        <v>-</v>
      </c>
      <c r="AR1726" s="66" t="str">
        <f t="shared" ca="1" si="671"/>
        <v>-</v>
      </c>
    </row>
    <row r="1727" spans="1:44" s="1" customFormat="1" ht="12" x14ac:dyDescent="0.35">
      <c r="A1727" s="84"/>
      <c r="B1727" s="40" t="str">
        <f t="shared" si="651"/>
        <v/>
      </c>
      <c r="C1727" s="41" t="str">
        <f t="shared" si="652"/>
        <v/>
      </c>
      <c r="D1727" s="28">
        <f>'I Disease Parameters'!$E$6/(1000*365)</f>
        <v>2.4383561643835616E-5</v>
      </c>
      <c r="E1727" s="28">
        <f>'I Disease Parameters'!$E$7/(1000*365)</f>
        <v>1.3698630136986302E-5</v>
      </c>
      <c r="F1727" s="27">
        <f>(1-'I Disease Parameters'!$E$8)/'I Disease Parameters'!$E$10</f>
        <v>0.16200000000000001</v>
      </c>
      <c r="G1727" s="27">
        <f>'I Disease Parameters'!$E$8/'I Disease Parameters'!$E$11</f>
        <v>3.7999999999999999E-2</v>
      </c>
      <c r="H1727" s="27">
        <f>1/'I Disease Parameters'!$E$12</f>
        <v>0.05</v>
      </c>
      <c r="I1727" s="27">
        <f>'I Disease Parameters'!$E$9/'I Disease Parameters'!$E$14</f>
        <v>0</v>
      </c>
      <c r="J1727" s="82">
        <f t="shared" si="672"/>
        <v>2.9622548171950012</v>
      </c>
      <c r="K1727" s="60">
        <f t="shared" si="673"/>
        <v>0.96147505943347544</v>
      </c>
      <c r="L1727" s="30">
        <f t="shared" si="674"/>
        <v>0.98499999999999999</v>
      </c>
      <c r="M1727" s="27">
        <f>J1727/'I Disease Parameters'!$E$12</f>
        <v>0.14811274085975007</v>
      </c>
      <c r="N1727" s="27">
        <f>K1727/'I Disease Parameters'!$E$13</f>
        <v>4.8073752971673774E-2</v>
      </c>
      <c r="O1727" s="27">
        <f>L1727/'I Disease Parameters'!$E$13</f>
        <v>4.9250000000000002E-2</v>
      </c>
      <c r="P1727" s="27">
        <f>(1-L1727)/'I Disease Parameters'!$E$13</f>
        <v>7.5000000000000067E-4</v>
      </c>
      <c r="Q1727" s="19" t="str">
        <f t="shared" si="653"/>
        <v/>
      </c>
      <c r="R1727" s="17" t="str">
        <f t="shared" si="654"/>
        <v/>
      </c>
      <c r="S1727" s="17" t="str">
        <f t="shared" si="655"/>
        <v/>
      </c>
      <c r="T1727" s="17" t="str">
        <f t="shared" si="656"/>
        <v/>
      </c>
      <c r="U1727" s="17" t="str">
        <f t="shared" si="657"/>
        <v/>
      </c>
      <c r="V1727" s="17" t="str">
        <f t="shared" si="658"/>
        <v/>
      </c>
      <c r="W1727" s="17" t="str">
        <f t="shared" si="659"/>
        <v/>
      </c>
      <c r="X1727" s="18" t="str">
        <f t="shared" si="650"/>
        <v/>
      </c>
      <c r="Y1727" s="17" t="str">
        <f t="shared" si="660"/>
        <v/>
      </c>
      <c r="Z1727" s="17" t="str">
        <f t="shared" si="661"/>
        <v/>
      </c>
      <c r="AA1727" s="17" t="str">
        <f t="shared" si="662"/>
        <v/>
      </c>
      <c r="AB1727" s="17" t="str">
        <f t="shared" si="663"/>
        <v/>
      </c>
      <c r="AC1727" s="17" t="str">
        <f t="shared" si="664"/>
        <v/>
      </c>
      <c r="AD1727" s="18" t="str">
        <f t="shared" si="665"/>
        <v/>
      </c>
      <c r="AE1727" s="19" t="str">
        <f>IF($B1727&gt;$C$1,"",p_2*$Q1726*($S1726/$W1726)+p_3*$Q1726*($T1726/$W1726))</f>
        <v/>
      </c>
      <c r="AF1727" s="17" t="str">
        <f>IF($B1727&gt;$C$1,"",p_4*$R1726)</f>
        <v/>
      </c>
      <c r="AG1727" s="17" t="str">
        <f>IF($B1727&gt;$C$1,"",p_5*$R1726)</f>
        <v/>
      </c>
      <c r="AH1727" s="18" t="str">
        <f t="shared" si="666"/>
        <v/>
      </c>
      <c r="AI1727" s="72"/>
      <c r="AJ1727" s="73"/>
      <c r="AK1727" s="73"/>
      <c r="AL1727" s="72"/>
      <c r="AM1727" s="73"/>
      <c r="AN1727" s="73">
        <f t="shared" si="667"/>
        <v>518</v>
      </c>
      <c r="AO1727" s="19" t="str">
        <f t="shared" ca="1" si="668"/>
        <v>-</v>
      </c>
      <c r="AP1727" s="17" t="str">
        <f t="shared" ca="1" si="669"/>
        <v>-</v>
      </c>
      <c r="AQ1727" s="17" t="str">
        <f t="shared" ca="1" si="670"/>
        <v>-</v>
      </c>
      <c r="AR1727" s="66" t="str">
        <f t="shared" ca="1" si="671"/>
        <v>-</v>
      </c>
    </row>
    <row r="1728" spans="1:44" s="1" customFormat="1" ht="12" x14ac:dyDescent="0.35">
      <c r="A1728" s="84"/>
      <c r="B1728" s="40" t="str">
        <f t="shared" si="651"/>
        <v/>
      </c>
      <c r="C1728" s="41" t="str">
        <f t="shared" si="652"/>
        <v/>
      </c>
      <c r="D1728" s="28">
        <f>'I Disease Parameters'!$E$6/(1000*365)</f>
        <v>2.4383561643835616E-5</v>
      </c>
      <c r="E1728" s="28">
        <f>'I Disease Parameters'!$E$7/(1000*365)</f>
        <v>1.3698630136986302E-5</v>
      </c>
      <c r="F1728" s="27">
        <f>(1-'I Disease Parameters'!$E$8)/'I Disease Parameters'!$E$10</f>
        <v>0.16200000000000001</v>
      </c>
      <c r="G1728" s="27">
        <f>'I Disease Parameters'!$E$8/'I Disease Parameters'!$E$11</f>
        <v>3.7999999999999999E-2</v>
      </c>
      <c r="H1728" s="27">
        <f>1/'I Disease Parameters'!$E$12</f>
        <v>0.05</v>
      </c>
      <c r="I1728" s="27">
        <f>'I Disease Parameters'!$E$9/'I Disease Parameters'!$E$14</f>
        <v>0</v>
      </c>
      <c r="J1728" s="82">
        <f t="shared" si="672"/>
        <v>2.9622548171950012</v>
      </c>
      <c r="K1728" s="60">
        <f t="shared" si="673"/>
        <v>0.96147505943347544</v>
      </c>
      <c r="L1728" s="30">
        <f t="shared" si="674"/>
        <v>0.98499999999999999</v>
      </c>
      <c r="M1728" s="27">
        <f>J1728/'I Disease Parameters'!$E$12</f>
        <v>0.14811274085975007</v>
      </c>
      <c r="N1728" s="27">
        <f>K1728/'I Disease Parameters'!$E$13</f>
        <v>4.8073752971673774E-2</v>
      </c>
      <c r="O1728" s="27">
        <f>L1728/'I Disease Parameters'!$E$13</f>
        <v>4.9250000000000002E-2</v>
      </c>
      <c r="P1728" s="27">
        <f>(1-L1728)/'I Disease Parameters'!$E$13</f>
        <v>7.5000000000000067E-4</v>
      </c>
      <c r="Q1728" s="19" t="str">
        <f t="shared" si="653"/>
        <v/>
      </c>
      <c r="R1728" s="17" t="str">
        <f t="shared" si="654"/>
        <v/>
      </c>
      <c r="S1728" s="17" t="str">
        <f t="shared" si="655"/>
        <v/>
      </c>
      <c r="T1728" s="17" t="str">
        <f t="shared" si="656"/>
        <v/>
      </c>
      <c r="U1728" s="17" t="str">
        <f t="shared" si="657"/>
        <v/>
      </c>
      <c r="V1728" s="17" t="str">
        <f t="shared" si="658"/>
        <v/>
      </c>
      <c r="W1728" s="17" t="str">
        <f t="shared" si="659"/>
        <v/>
      </c>
      <c r="X1728" s="18" t="str">
        <f t="shared" si="650"/>
        <v/>
      </c>
      <c r="Y1728" s="17" t="str">
        <f t="shared" si="660"/>
        <v/>
      </c>
      <c r="Z1728" s="17" t="str">
        <f t="shared" si="661"/>
        <v/>
      </c>
      <c r="AA1728" s="17" t="str">
        <f t="shared" si="662"/>
        <v/>
      </c>
      <c r="AB1728" s="17" t="str">
        <f t="shared" si="663"/>
        <v/>
      </c>
      <c r="AC1728" s="17" t="str">
        <f t="shared" si="664"/>
        <v/>
      </c>
      <c r="AD1728" s="18" t="str">
        <f t="shared" si="665"/>
        <v/>
      </c>
      <c r="AE1728" s="19" t="str">
        <f>IF($B1728&gt;$C$1,"",p_2*$Q1727*($S1727/$W1727)+p_3*$Q1727*($T1727/$W1727))</f>
        <v/>
      </c>
      <c r="AF1728" s="17" t="str">
        <f>IF($B1728&gt;$C$1,"",p_4*$R1727)</f>
        <v/>
      </c>
      <c r="AG1728" s="17" t="str">
        <f>IF($B1728&gt;$C$1,"",p_5*$R1727)</f>
        <v/>
      </c>
      <c r="AH1728" s="18" t="str">
        <f t="shared" si="666"/>
        <v/>
      </c>
      <c r="AI1728" s="72"/>
      <c r="AJ1728" s="73"/>
      <c r="AK1728" s="73"/>
      <c r="AL1728" s="72"/>
      <c r="AM1728" s="73"/>
      <c r="AN1728" s="73">
        <f t="shared" si="667"/>
        <v>518</v>
      </c>
      <c r="AO1728" s="19" t="str">
        <f t="shared" ca="1" si="668"/>
        <v>-</v>
      </c>
      <c r="AP1728" s="17" t="str">
        <f t="shared" ca="1" si="669"/>
        <v>-</v>
      </c>
      <c r="AQ1728" s="17" t="str">
        <f t="shared" ca="1" si="670"/>
        <v>-</v>
      </c>
      <c r="AR1728" s="66" t="str">
        <f t="shared" ca="1" si="671"/>
        <v>-</v>
      </c>
    </row>
    <row r="1729" spans="1:44" s="1" customFormat="1" ht="12" x14ac:dyDescent="0.35">
      <c r="A1729" s="84"/>
      <c r="B1729" s="40" t="str">
        <f t="shared" si="651"/>
        <v/>
      </c>
      <c r="C1729" s="41" t="str">
        <f t="shared" si="652"/>
        <v/>
      </c>
      <c r="D1729" s="28">
        <f>'I Disease Parameters'!$E$6/(1000*365)</f>
        <v>2.4383561643835616E-5</v>
      </c>
      <c r="E1729" s="28">
        <f>'I Disease Parameters'!$E$7/(1000*365)</f>
        <v>1.3698630136986302E-5</v>
      </c>
      <c r="F1729" s="27">
        <f>(1-'I Disease Parameters'!$E$8)/'I Disease Parameters'!$E$10</f>
        <v>0.16200000000000001</v>
      </c>
      <c r="G1729" s="27">
        <f>'I Disease Parameters'!$E$8/'I Disease Parameters'!$E$11</f>
        <v>3.7999999999999999E-2</v>
      </c>
      <c r="H1729" s="27">
        <f>1/'I Disease Parameters'!$E$12</f>
        <v>0.05</v>
      </c>
      <c r="I1729" s="27">
        <f>'I Disease Parameters'!$E$9/'I Disease Parameters'!$E$14</f>
        <v>0</v>
      </c>
      <c r="J1729" s="82">
        <f t="shared" si="672"/>
        <v>2.9622548171950012</v>
      </c>
      <c r="K1729" s="60">
        <f t="shared" si="673"/>
        <v>0.96147505943347544</v>
      </c>
      <c r="L1729" s="30">
        <f t="shared" si="674"/>
        <v>0.98499999999999999</v>
      </c>
      <c r="M1729" s="27">
        <f>J1729/'I Disease Parameters'!$E$12</f>
        <v>0.14811274085975007</v>
      </c>
      <c r="N1729" s="27">
        <f>K1729/'I Disease Parameters'!$E$13</f>
        <v>4.8073752971673774E-2</v>
      </c>
      <c r="O1729" s="27">
        <f>L1729/'I Disease Parameters'!$E$13</f>
        <v>4.9250000000000002E-2</v>
      </c>
      <c r="P1729" s="27">
        <f>(1-L1729)/'I Disease Parameters'!$E$13</f>
        <v>7.5000000000000067E-4</v>
      </c>
      <c r="Q1729" s="19" t="str">
        <f t="shared" si="653"/>
        <v/>
      </c>
      <c r="R1729" s="17" t="str">
        <f t="shared" si="654"/>
        <v/>
      </c>
      <c r="S1729" s="17" t="str">
        <f t="shared" si="655"/>
        <v/>
      </c>
      <c r="T1729" s="17" t="str">
        <f t="shared" si="656"/>
        <v/>
      </c>
      <c r="U1729" s="17" t="str">
        <f t="shared" si="657"/>
        <v/>
      </c>
      <c r="V1729" s="17" t="str">
        <f t="shared" si="658"/>
        <v/>
      </c>
      <c r="W1729" s="17" t="str">
        <f t="shared" si="659"/>
        <v/>
      </c>
      <c r="X1729" s="18" t="str">
        <f t="shared" si="650"/>
        <v/>
      </c>
      <c r="Y1729" s="17" t="str">
        <f t="shared" si="660"/>
        <v/>
      </c>
      <c r="Z1729" s="17" t="str">
        <f t="shared" si="661"/>
        <v/>
      </c>
      <c r="AA1729" s="17" t="str">
        <f t="shared" si="662"/>
        <v/>
      </c>
      <c r="AB1729" s="17" t="str">
        <f t="shared" si="663"/>
        <v/>
      </c>
      <c r="AC1729" s="17" t="str">
        <f t="shared" si="664"/>
        <v/>
      </c>
      <c r="AD1729" s="18" t="str">
        <f t="shared" si="665"/>
        <v/>
      </c>
      <c r="AE1729" s="19" t="str">
        <f>IF($B1729&gt;$C$1,"",p_2*$Q1728*($S1728/$W1728)+p_3*$Q1728*($T1728/$W1728))</f>
        <v/>
      </c>
      <c r="AF1729" s="17" t="str">
        <f>IF($B1729&gt;$C$1,"",p_4*$R1728)</f>
        <v/>
      </c>
      <c r="AG1729" s="17" t="str">
        <f>IF($B1729&gt;$C$1,"",p_5*$R1728)</f>
        <v/>
      </c>
      <c r="AH1729" s="18" t="str">
        <f t="shared" si="666"/>
        <v/>
      </c>
      <c r="AI1729" s="72"/>
      <c r="AJ1729" s="73"/>
      <c r="AK1729" s="73"/>
      <c r="AL1729" s="72"/>
      <c r="AM1729" s="73"/>
      <c r="AN1729" s="73">
        <f t="shared" si="667"/>
        <v>518</v>
      </c>
      <c r="AO1729" s="19" t="str">
        <f t="shared" ca="1" si="668"/>
        <v>-</v>
      </c>
      <c r="AP1729" s="17" t="str">
        <f t="shared" ca="1" si="669"/>
        <v>-</v>
      </c>
      <c r="AQ1729" s="17" t="str">
        <f t="shared" ca="1" si="670"/>
        <v>-</v>
      </c>
      <c r="AR1729" s="66" t="str">
        <f t="shared" ca="1" si="671"/>
        <v>-</v>
      </c>
    </row>
    <row r="1730" spans="1:44" s="1" customFormat="1" ht="12" x14ac:dyDescent="0.35">
      <c r="A1730" s="84"/>
      <c r="B1730" s="40" t="str">
        <f t="shared" si="651"/>
        <v/>
      </c>
      <c r="C1730" s="41" t="str">
        <f t="shared" si="652"/>
        <v/>
      </c>
      <c r="D1730" s="28">
        <f>'I Disease Parameters'!$E$6/(1000*365)</f>
        <v>2.4383561643835616E-5</v>
      </c>
      <c r="E1730" s="28">
        <f>'I Disease Parameters'!$E$7/(1000*365)</f>
        <v>1.3698630136986302E-5</v>
      </c>
      <c r="F1730" s="27">
        <f>(1-'I Disease Parameters'!$E$8)/'I Disease Parameters'!$E$10</f>
        <v>0.16200000000000001</v>
      </c>
      <c r="G1730" s="27">
        <f>'I Disease Parameters'!$E$8/'I Disease Parameters'!$E$11</f>
        <v>3.7999999999999999E-2</v>
      </c>
      <c r="H1730" s="27">
        <f>1/'I Disease Parameters'!$E$12</f>
        <v>0.05</v>
      </c>
      <c r="I1730" s="27">
        <f>'I Disease Parameters'!$E$9/'I Disease Parameters'!$E$14</f>
        <v>0</v>
      </c>
      <c r="J1730" s="82">
        <f t="shared" si="672"/>
        <v>2.9622548171950012</v>
      </c>
      <c r="K1730" s="60">
        <f t="shared" si="673"/>
        <v>0.96147505943347544</v>
      </c>
      <c r="L1730" s="30">
        <f t="shared" si="674"/>
        <v>0.98499999999999999</v>
      </c>
      <c r="M1730" s="27">
        <f>J1730/'I Disease Parameters'!$E$12</f>
        <v>0.14811274085975007</v>
      </c>
      <c r="N1730" s="27">
        <f>K1730/'I Disease Parameters'!$E$13</f>
        <v>4.8073752971673774E-2</v>
      </c>
      <c r="O1730" s="27">
        <f>L1730/'I Disease Parameters'!$E$13</f>
        <v>4.9250000000000002E-2</v>
      </c>
      <c r="P1730" s="27">
        <f>(1-L1730)/'I Disease Parameters'!$E$13</f>
        <v>7.5000000000000067E-4</v>
      </c>
      <c r="Q1730" s="19" t="str">
        <f t="shared" si="653"/>
        <v/>
      </c>
      <c r="R1730" s="17" t="str">
        <f t="shared" si="654"/>
        <v/>
      </c>
      <c r="S1730" s="17" t="str">
        <f t="shared" si="655"/>
        <v/>
      </c>
      <c r="T1730" s="17" t="str">
        <f t="shared" si="656"/>
        <v/>
      </c>
      <c r="U1730" s="17" t="str">
        <f t="shared" si="657"/>
        <v/>
      </c>
      <c r="V1730" s="17" t="str">
        <f t="shared" si="658"/>
        <v/>
      </c>
      <c r="W1730" s="17" t="str">
        <f t="shared" si="659"/>
        <v/>
      </c>
      <c r="X1730" s="18" t="str">
        <f t="shared" si="650"/>
        <v/>
      </c>
      <c r="Y1730" s="17" t="str">
        <f t="shared" si="660"/>
        <v/>
      </c>
      <c r="Z1730" s="17" t="str">
        <f t="shared" si="661"/>
        <v/>
      </c>
      <c r="AA1730" s="17" t="str">
        <f t="shared" si="662"/>
        <v/>
      </c>
      <c r="AB1730" s="17" t="str">
        <f t="shared" si="663"/>
        <v/>
      </c>
      <c r="AC1730" s="17" t="str">
        <f t="shared" si="664"/>
        <v/>
      </c>
      <c r="AD1730" s="18" t="str">
        <f t="shared" si="665"/>
        <v/>
      </c>
      <c r="AE1730" s="19" t="str">
        <f>IF($B1730&gt;$C$1,"",p_2*$Q1729*($S1729/$W1729)+p_3*$Q1729*($T1729/$W1729))</f>
        <v/>
      </c>
      <c r="AF1730" s="17" t="str">
        <f>IF($B1730&gt;$C$1,"",p_4*$R1729)</f>
        <v/>
      </c>
      <c r="AG1730" s="17" t="str">
        <f>IF($B1730&gt;$C$1,"",p_5*$R1729)</f>
        <v/>
      </c>
      <c r="AH1730" s="18" t="str">
        <f t="shared" si="666"/>
        <v/>
      </c>
      <c r="AI1730" s="72"/>
      <c r="AJ1730" s="73"/>
      <c r="AK1730" s="73"/>
      <c r="AL1730" s="72"/>
      <c r="AM1730" s="73"/>
      <c r="AN1730" s="73">
        <f t="shared" si="667"/>
        <v>518</v>
      </c>
      <c r="AO1730" s="19" t="str">
        <f t="shared" ca="1" si="668"/>
        <v>-</v>
      </c>
      <c r="AP1730" s="17" t="str">
        <f t="shared" ca="1" si="669"/>
        <v>-</v>
      </c>
      <c r="AQ1730" s="17" t="str">
        <f t="shared" ca="1" si="670"/>
        <v>-</v>
      </c>
      <c r="AR1730" s="66" t="str">
        <f t="shared" ca="1" si="671"/>
        <v>-</v>
      </c>
    </row>
    <row r="1731" spans="1:44" s="1" customFormat="1" ht="12" x14ac:dyDescent="0.35">
      <c r="A1731" s="84"/>
      <c r="B1731" s="40" t="str">
        <f t="shared" si="651"/>
        <v/>
      </c>
      <c r="C1731" s="41" t="str">
        <f t="shared" si="652"/>
        <v/>
      </c>
      <c r="D1731" s="28">
        <f>'I Disease Parameters'!$E$6/(1000*365)</f>
        <v>2.4383561643835616E-5</v>
      </c>
      <c r="E1731" s="28">
        <f>'I Disease Parameters'!$E$7/(1000*365)</f>
        <v>1.3698630136986302E-5</v>
      </c>
      <c r="F1731" s="27">
        <f>(1-'I Disease Parameters'!$E$8)/'I Disease Parameters'!$E$10</f>
        <v>0.16200000000000001</v>
      </c>
      <c r="G1731" s="27">
        <f>'I Disease Parameters'!$E$8/'I Disease Parameters'!$E$11</f>
        <v>3.7999999999999999E-2</v>
      </c>
      <c r="H1731" s="27">
        <f>1/'I Disease Parameters'!$E$12</f>
        <v>0.05</v>
      </c>
      <c r="I1731" s="27">
        <f>'I Disease Parameters'!$E$9/'I Disease Parameters'!$E$14</f>
        <v>0</v>
      </c>
      <c r="J1731" s="82">
        <f t="shared" si="672"/>
        <v>2.9622548171950012</v>
      </c>
      <c r="K1731" s="60">
        <f t="shared" si="673"/>
        <v>0.96147505943347544</v>
      </c>
      <c r="L1731" s="30">
        <f t="shared" si="674"/>
        <v>0.98499999999999999</v>
      </c>
      <c r="M1731" s="27">
        <f>J1731/'I Disease Parameters'!$E$12</f>
        <v>0.14811274085975007</v>
      </c>
      <c r="N1731" s="27">
        <f>K1731/'I Disease Parameters'!$E$13</f>
        <v>4.8073752971673774E-2</v>
      </c>
      <c r="O1731" s="27">
        <f>L1731/'I Disease Parameters'!$E$13</f>
        <v>4.9250000000000002E-2</v>
      </c>
      <c r="P1731" s="27">
        <f>(1-L1731)/'I Disease Parameters'!$E$13</f>
        <v>7.5000000000000067E-4</v>
      </c>
      <c r="Q1731" s="19" t="str">
        <f t="shared" si="653"/>
        <v/>
      </c>
      <c r="R1731" s="17" t="str">
        <f t="shared" si="654"/>
        <v/>
      </c>
      <c r="S1731" s="17" t="str">
        <f t="shared" si="655"/>
        <v/>
      </c>
      <c r="T1731" s="17" t="str">
        <f t="shared" si="656"/>
        <v/>
      </c>
      <c r="U1731" s="17" t="str">
        <f t="shared" si="657"/>
        <v/>
      </c>
      <c r="V1731" s="17" t="str">
        <f t="shared" si="658"/>
        <v/>
      </c>
      <c r="W1731" s="17" t="str">
        <f t="shared" si="659"/>
        <v/>
      </c>
      <c r="X1731" s="18" t="str">
        <f t="shared" si="650"/>
        <v/>
      </c>
      <c r="Y1731" s="17" t="str">
        <f t="shared" si="660"/>
        <v/>
      </c>
      <c r="Z1731" s="17" t="str">
        <f t="shared" si="661"/>
        <v/>
      </c>
      <c r="AA1731" s="17" t="str">
        <f t="shared" si="662"/>
        <v/>
      </c>
      <c r="AB1731" s="17" t="str">
        <f t="shared" si="663"/>
        <v/>
      </c>
      <c r="AC1731" s="17" t="str">
        <f t="shared" si="664"/>
        <v/>
      </c>
      <c r="AD1731" s="18" t="str">
        <f t="shared" si="665"/>
        <v/>
      </c>
      <c r="AE1731" s="19" t="str">
        <f>IF($B1731&gt;$C$1,"",p_2*$Q1730*($S1730/$W1730)+p_3*$Q1730*($T1730/$W1730))</f>
        <v/>
      </c>
      <c r="AF1731" s="17" t="str">
        <f>IF($B1731&gt;$C$1,"",p_4*$R1730)</f>
        <v/>
      </c>
      <c r="AG1731" s="17" t="str">
        <f>IF($B1731&gt;$C$1,"",p_5*$R1730)</f>
        <v/>
      </c>
      <c r="AH1731" s="18" t="str">
        <f t="shared" si="666"/>
        <v/>
      </c>
      <c r="AI1731" s="72"/>
      <c r="AJ1731" s="73"/>
      <c r="AK1731" s="73"/>
      <c r="AL1731" s="72"/>
      <c r="AM1731" s="73"/>
      <c r="AN1731" s="73">
        <f t="shared" si="667"/>
        <v>518</v>
      </c>
      <c r="AO1731" s="19" t="str">
        <f t="shared" ca="1" si="668"/>
        <v>-</v>
      </c>
      <c r="AP1731" s="17" t="str">
        <f t="shared" ca="1" si="669"/>
        <v>-</v>
      </c>
      <c r="AQ1731" s="17" t="str">
        <f t="shared" ca="1" si="670"/>
        <v>-</v>
      </c>
      <c r="AR1731" s="66" t="str">
        <f t="shared" ca="1" si="671"/>
        <v>-</v>
      </c>
    </row>
    <row r="1732" spans="1:44" s="1" customFormat="1" ht="12" x14ac:dyDescent="0.35">
      <c r="A1732" s="84"/>
      <c r="B1732" s="40" t="str">
        <f t="shared" si="651"/>
        <v/>
      </c>
      <c r="C1732" s="41" t="str">
        <f t="shared" si="652"/>
        <v/>
      </c>
      <c r="D1732" s="28">
        <f>'I Disease Parameters'!$E$6/(1000*365)</f>
        <v>2.4383561643835616E-5</v>
      </c>
      <c r="E1732" s="28">
        <f>'I Disease Parameters'!$E$7/(1000*365)</f>
        <v>1.3698630136986302E-5</v>
      </c>
      <c r="F1732" s="27">
        <f>(1-'I Disease Parameters'!$E$8)/'I Disease Parameters'!$E$10</f>
        <v>0.16200000000000001</v>
      </c>
      <c r="G1732" s="27">
        <f>'I Disease Parameters'!$E$8/'I Disease Parameters'!$E$11</f>
        <v>3.7999999999999999E-2</v>
      </c>
      <c r="H1732" s="27">
        <f>1/'I Disease Parameters'!$E$12</f>
        <v>0.05</v>
      </c>
      <c r="I1732" s="27">
        <f>'I Disease Parameters'!$E$9/'I Disease Parameters'!$E$14</f>
        <v>0</v>
      </c>
      <c r="J1732" s="82">
        <f t="shared" si="672"/>
        <v>2.9622548171950012</v>
      </c>
      <c r="K1732" s="60">
        <f t="shared" si="673"/>
        <v>0.96147505943347544</v>
      </c>
      <c r="L1732" s="30">
        <f t="shared" si="674"/>
        <v>0.98499999999999999</v>
      </c>
      <c r="M1732" s="27">
        <f>J1732/'I Disease Parameters'!$E$12</f>
        <v>0.14811274085975007</v>
      </c>
      <c r="N1732" s="27">
        <f>K1732/'I Disease Parameters'!$E$13</f>
        <v>4.8073752971673774E-2</v>
      </c>
      <c r="O1732" s="27">
        <f>L1732/'I Disease Parameters'!$E$13</f>
        <v>4.9250000000000002E-2</v>
      </c>
      <c r="P1732" s="27">
        <f>(1-L1732)/'I Disease Parameters'!$E$13</f>
        <v>7.5000000000000067E-4</v>
      </c>
      <c r="Q1732" s="19" t="str">
        <f t="shared" si="653"/>
        <v/>
      </c>
      <c r="R1732" s="17" t="str">
        <f t="shared" si="654"/>
        <v/>
      </c>
      <c r="S1732" s="17" t="str">
        <f t="shared" si="655"/>
        <v/>
      </c>
      <c r="T1732" s="17" t="str">
        <f t="shared" si="656"/>
        <v/>
      </c>
      <c r="U1732" s="17" t="str">
        <f t="shared" si="657"/>
        <v/>
      </c>
      <c r="V1732" s="17" t="str">
        <f t="shared" si="658"/>
        <v/>
      </c>
      <c r="W1732" s="17" t="str">
        <f t="shared" si="659"/>
        <v/>
      </c>
      <c r="X1732" s="18" t="str">
        <f t="shared" ref="X1732:X1795" si="675">IF($B1732&gt;$C$1,"",MAX(View_T_C))</f>
        <v/>
      </c>
      <c r="Y1732" s="17" t="str">
        <f t="shared" si="660"/>
        <v/>
      </c>
      <c r="Z1732" s="17" t="str">
        <f t="shared" si="661"/>
        <v/>
      </c>
      <c r="AA1732" s="17" t="str">
        <f t="shared" si="662"/>
        <v/>
      </c>
      <c r="AB1732" s="17" t="str">
        <f t="shared" si="663"/>
        <v/>
      </c>
      <c r="AC1732" s="17" t="str">
        <f t="shared" si="664"/>
        <v/>
      </c>
      <c r="AD1732" s="18" t="str">
        <f t="shared" si="665"/>
        <v/>
      </c>
      <c r="AE1732" s="19" t="str">
        <f>IF($B1732&gt;$C$1,"",p_2*$Q1731*($S1731/$W1731)+p_3*$Q1731*($T1731/$W1731))</f>
        <v/>
      </c>
      <c r="AF1732" s="17" t="str">
        <f>IF($B1732&gt;$C$1,"",p_4*$R1731)</f>
        <v/>
      </c>
      <c r="AG1732" s="17" t="str">
        <f>IF($B1732&gt;$C$1,"",p_5*$R1731)</f>
        <v/>
      </c>
      <c r="AH1732" s="18" t="str">
        <f t="shared" si="666"/>
        <v/>
      </c>
      <c r="AI1732" s="72"/>
      <c r="AJ1732" s="73"/>
      <c r="AK1732" s="73"/>
      <c r="AL1732" s="72"/>
      <c r="AM1732" s="73"/>
      <c r="AN1732" s="73">
        <f t="shared" si="667"/>
        <v>518</v>
      </c>
      <c r="AO1732" s="19" t="str">
        <f t="shared" ca="1" si="668"/>
        <v>-</v>
      </c>
      <c r="AP1732" s="17" t="str">
        <f t="shared" ca="1" si="669"/>
        <v>-</v>
      </c>
      <c r="AQ1732" s="17" t="str">
        <f t="shared" ca="1" si="670"/>
        <v>-</v>
      </c>
      <c r="AR1732" s="66" t="str">
        <f t="shared" ca="1" si="671"/>
        <v>-</v>
      </c>
    </row>
    <row r="1733" spans="1:44" s="1" customFormat="1" ht="12" x14ac:dyDescent="0.35">
      <c r="A1733" s="84"/>
      <c r="B1733" s="40" t="str">
        <f t="shared" ref="B1733:B1796" si="676">IF($B1732&gt;=$C$1,"",B1732+1)</f>
        <v/>
      </c>
      <c r="C1733" s="41" t="str">
        <f t="shared" ref="C1733:C1796" si="677">IF($B1733&gt;$C$1,"",C1732+1)</f>
        <v/>
      </c>
      <c r="D1733" s="28">
        <f>'I Disease Parameters'!$E$6/(1000*365)</f>
        <v>2.4383561643835616E-5</v>
      </c>
      <c r="E1733" s="28">
        <f>'I Disease Parameters'!$E$7/(1000*365)</f>
        <v>1.3698630136986302E-5</v>
      </c>
      <c r="F1733" s="27">
        <f>(1-'I Disease Parameters'!$E$8)/'I Disease Parameters'!$E$10</f>
        <v>0.16200000000000001</v>
      </c>
      <c r="G1733" s="27">
        <f>'I Disease Parameters'!$E$8/'I Disease Parameters'!$E$11</f>
        <v>3.7999999999999999E-2</v>
      </c>
      <c r="H1733" s="27">
        <f>1/'I Disease Parameters'!$E$12</f>
        <v>0.05</v>
      </c>
      <c r="I1733" s="27">
        <f>'I Disease Parameters'!$E$9/'I Disease Parameters'!$E$14</f>
        <v>0</v>
      </c>
      <c r="J1733" s="82">
        <f t="shared" si="672"/>
        <v>2.9622548171950012</v>
      </c>
      <c r="K1733" s="60">
        <f t="shared" si="673"/>
        <v>0.96147505943347544</v>
      </c>
      <c r="L1733" s="30">
        <f t="shared" si="674"/>
        <v>0.98499999999999999</v>
      </c>
      <c r="M1733" s="27">
        <f>J1733/'I Disease Parameters'!$E$12</f>
        <v>0.14811274085975007</v>
      </c>
      <c r="N1733" s="27">
        <f>K1733/'I Disease Parameters'!$E$13</f>
        <v>4.8073752971673774E-2</v>
      </c>
      <c r="O1733" s="27">
        <f>L1733/'I Disease Parameters'!$E$13</f>
        <v>4.9250000000000002E-2</v>
      </c>
      <c r="P1733" s="27">
        <f>(1-L1733)/'I Disease Parameters'!$E$13</f>
        <v>7.5000000000000067E-4</v>
      </c>
      <c r="Q1733" s="19" t="str">
        <f t="shared" ref="Q1733:Q1796" si="678">IF($B1733&gt;$C$1,"",Q1732+p_0*$W1732+p_9*$U1732-p_1*$Q1732-p_2*$Q1732*($S1732/$W1732)-p_3*$Q1732*($T1732/$W1732))</f>
        <v/>
      </c>
      <c r="R1733" s="17" t="str">
        <f t="shared" ref="R1733:R1796" si="679">IF($B1733&gt;$C$1,"",R1732+p_2*$Q1732*($S1732/$W1732)+p_3*$Q1732*($T1732/$W1732) - p_1*$R1732- p_4*$R1732 - p_5*$R1732+AI1732)</f>
        <v/>
      </c>
      <c r="S1733" s="17" t="str">
        <f t="shared" ref="S1733:S1796" si="680">IF($B1733&gt;$C$1,"",S1732+p_4*$R1732-p_1*$S1732-p_6*$S1732+AJ1732)</f>
        <v/>
      </c>
      <c r="T1733" s="17" t="str">
        <f t="shared" ref="T1733:T1796" si="681">IF($B1733&gt;$C$1,"",T1732+p_5*$R1732-p_1*$T1732-p_7*$T1732-p_8*$T1732+AK1732)</f>
        <v/>
      </c>
      <c r="U1733" s="17" t="str">
        <f t="shared" ref="U1733:U1796" si="682">IF($B1733&gt;$C$1,"",U1732+p_7*$T1732+p_6*$S1732-p_1*$U1732-p_9*$U1732)</f>
        <v/>
      </c>
      <c r="V1733" s="17" t="str">
        <f t="shared" ref="V1733:V1796" si="683">IF($B1733&gt;$C$1,"",V1732+p_8*$T1732)</f>
        <v/>
      </c>
      <c r="W1733" s="17" t="str">
        <f t="shared" ref="W1733:W1796" si="684">IF($B1733&gt;$C$1,"",SUM($Q1733:$U1733))</f>
        <v/>
      </c>
      <c r="X1733" s="18" t="str">
        <f t="shared" si="675"/>
        <v/>
      </c>
      <c r="Y1733" s="17" t="str">
        <f t="shared" ref="Y1733:Y1796" si="685">IF($B1733&gt;$C$1,"",Q1733-Q1732)</f>
        <v/>
      </c>
      <c r="Z1733" s="17" t="str">
        <f t="shared" ref="Z1733:Z1796" si="686">IF($B1733&gt;$C$1,"",R1733-R1732)</f>
        <v/>
      </c>
      <c r="AA1733" s="17" t="str">
        <f t="shared" ref="AA1733:AA1796" si="687">IF($B1733&gt;$C$1,"",S1733-S1732)</f>
        <v/>
      </c>
      <c r="AB1733" s="17" t="str">
        <f t="shared" ref="AB1733:AB1796" si="688">IF($B1733&gt;$C$1,"",T1733-T1732)</f>
        <v/>
      </c>
      <c r="AC1733" s="17" t="str">
        <f t="shared" ref="AC1733:AC1796" si="689">IF($B1733&gt;$C$1,"",U1733-U1732)</f>
        <v/>
      </c>
      <c r="AD1733" s="18" t="str">
        <f t="shared" ref="AD1733:AD1796" si="690">IF($B1733&gt;$C$1,"",V1733-V1732)</f>
        <v/>
      </c>
      <c r="AE1733" s="19" t="str">
        <f>IF($B1733&gt;$C$1,"",p_2*$Q1732*($S1732/$W1732)+p_3*$Q1732*($T1732/$W1732))</f>
        <v/>
      </c>
      <c r="AF1733" s="17" t="str">
        <f>IF($B1733&gt;$C$1,"",p_4*$R1732)</f>
        <v/>
      </c>
      <c r="AG1733" s="17" t="str">
        <f>IF($B1733&gt;$C$1,"",p_5*$R1732)</f>
        <v/>
      </c>
      <c r="AH1733" s="18" t="str">
        <f t="shared" si="666"/>
        <v/>
      </c>
      <c r="AI1733" s="72"/>
      <c r="AJ1733" s="73"/>
      <c r="AK1733" s="73"/>
      <c r="AL1733" s="72"/>
      <c r="AM1733" s="73"/>
      <c r="AN1733" s="73">
        <f t="shared" si="667"/>
        <v>518</v>
      </c>
      <c r="AO1733" s="19" t="str">
        <f t="shared" ca="1" si="668"/>
        <v>-</v>
      </c>
      <c r="AP1733" s="17" t="str">
        <f t="shared" ca="1" si="669"/>
        <v>-</v>
      </c>
      <c r="AQ1733" s="17" t="str">
        <f t="shared" ca="1" si="670"/>
        <v>-</v>
      </c>
      <c r="AR1733" s="66" t="str">
        <f t="shared" ca="1" si="671"/>
        <v>-</v>
      </c>
    </row>
    <row r="1734" spans="1:44" s="1" customFormat="1" ht="12" x14ac:dyDescent="0.35">
      <c r="A1734" s="84"/>
      <c r="B1734" s="40" t="str">
        <f t="shared" si="676"/>
        <v/>
      </c>
      <c r="C1734" s="41" t="str">
        <f t="shared" si="677"/>
        <v/>
      </c>
      <c r="D1734" s="28">
        <f>'I Disease Parameters'!$E$6/(1000*365)</f>
        <v>2.4383561643835616E-5</v>
      </c>
      <c r="E1734" s="28">
        <f>'I Disease Parameters'!$E$7/(1000*365)</f>
        <v>1.3698630136986302E-5</v>
      </c>
      <c r="F1734" s="27">
        <f>(1-'I Disease Parameters'!$E$8)/'I Disease Parameters'!$E$10</f>
        <v>0.16200000000000001</v>
      </c>
      <c r="G1734" s="27">
        <f>'I Disease Parameters'!$E$8/'I Disease Parameters'!$E$11</f>
        <v>3.7999999999999999E-2</v>
      </c>
      <c r="H1734" s="27">
        <f>1/'I Disease Parameters'!$E$12</f>
        <v>0.05</v>
      </c>
      <c r="I1734" s="27">
        <f>'I Disease Parameters'!$E$9/'I Disease Parameters'!$E$14</f>
        <v>0</v>
      </c>
      <c r="J1734" s="82">
        <f t="shared" si="672"/>
        <v>2.9622548171950012</v>
      </c>
      <c r="K1734" s="60">
        <f t="shared" si="673"/>
        <v>0.96147505943347544</v>
      </c>
      <c r="L1734" s="30">
        <f t="shared" si="674"/>
        <v>0.98499999999999999</v>
      </c>
      <c r="M1734" s="27">
        <f>J1734/'I Disease Parameters'!$E$12</f>
        <v>0.14811274085975007</v>
      </c>
      <c r="N1734" s="27">
        <f>K1734/'I Disease Parameters'!$E$13</f>
        <v>4.8073752971673774E-2</v>
      </c>
      <c r="O1734" s="27">
        <f>L1734/'I Disease Parameters'!$E$13</f>
        <v>4.9250000000000002E-2</v>
      </c>
      <c r="P1734" s="27">
        <f>(1-L1734)/'I Disease Parameters'!$E$13</f>
        <v>7.5000000000000067E-4</v>
      </c>
      <c r="Q1734" s="19" t="str">
        <f t="shared" si="678"/>
        <v/>
      </c>
      <c r="R1734" s="17" t="str">
        <f t="shared" si="679"/>
        <v/>
      </c>
      <c r="S1734" s="17" t="str">
        <f t="shared" si="680"/>
        <v/>
      </c>
      <c r="T1734" s="17" t="str">
        <f t="shared" si="681"/>
        <v/>
      </c>
      <c r="U1734" s="17" t="str">
        <f t="shared" si="682"/>
        <v/>
      </c>
      <c r="V1734" s="17" t="str">
        <f t="shared" si="683"/>
        <v/>
      </c>
      <c r="W1734" s="17" t="str">
        <f t="shared" si="684"/>
        <v/>
      </c>
      <c r="X1734" s="18" t="str">
        <f t="shared" si="675"/>
        <v/>
      </c>
      <c r="Y1734" s="17" t="str">
        <f t="shared" si="685"/>
        <v/>
      </c>
      <c r="Z1734" s="17" t="str">
        <f t="shared" si="686"/>
        <v/>
      </c>
      <c r="AA1734" s="17" t="str">
        <f t="shared" si="687"/>
        <v/>
      </c>
      <c r="AB1734" s="17" t="str">
        <f t="shared" si="688"/>
        <v/>
      </c>
      <c r="AC1734" s="17" t="str">
        <f t="shared" si="689"/>
        <v/>
      </c>
      <c r="AD1734" s="18" t="str">
        <f t="shared" si="690"/>
        <v/>
      </c>
      <c r="AE1734" s="19" t="str">
        <f>IF($B1734&gt;$C$1,"",p_2*$Q1733*($S1733/$W1733)+p_3*$Q1733*($T1733/$W1733))</f>
        <v/>
      </c>
      <c r="AF1734" s="17" t="str">
        <f>IF($B1734&gt;$C$1,"",p_4*$R1733)</f>
        <v/>
      </c>
      <c r="AG1734" s="17" t="str">
        <f>IF($B1734&gt;$C$1,"",p_5*$R1733)</f>
        <v/>
      </c>
      <c r="AH1734" s="18" t="str">
        <f t="shared" ref="AH1734:AH1797" si="691">IF($B1734&gt;$C$1,"",AG1734+AF1734)</f>
        <v/>
      </c>
      <c r="AI1734" s="72"/>
      <c r="AJ1734" s="73"/>
      <c r="AK1734" s="73"/>
      <c r="AL1734" s="72"/>
      <c r="AM1734" s="73"/>
      <c r="AN1734" s="73">
        <f t="shared" ref="AN1734:AN1797" si="692">AM1734+AN1733</f>
        <v>518</v>
      </c>
      <c r="AO1734" s="19" t="str">
        <f t="shared" ref="AO1734:AO1797" ca="1" si="693">IF($C1734&gt;=TODAY(),"-",(AL1734-AD1734)^2)</f>
        <v>-</v>
      </c>
      <c r="AP1734" s="17" t="str">
        <f t="shared" ref="AP1734:AP1797" ca="1" si="694">IF($C1734&gt;=TODAY(),"-",(AM1734-AH1734)^2)</f>
        <v>-</v>
      </c>
      <c r="AQ1734" s="17" t="str">
        <f t="shared" ref="AQ1734:AQ1797" ca="1" si="695">IF($C1734&gt;=TODAY(),"-",AO1734*$AO$2+AP1734*$AP$2)</f>
        <v>-</v>
      </c>
      <c r="AR1734" s="66" t="str">
        <f t="shared" ref="AR1734:AR1797" ca="1" si="696">IF($C1734&gt;=TODAY(),"-",($AR$2)^((TODAY()-C1734-1)))</f>
        <v>-</v>
      </c>
    </row>
    <row r="1735" spans="1:44" s="1" customFormat="1" ht="12" x14ac:dyDescent="0.35">
      <c r="A1735" s="84"/>
      <c r="B1735" s="40" t="str">
        <f t="shared" si="676"/>
        <v/>
      </c>
      <c r="C1735" s="41" t="str">
        <f t="shared" si="677"/>
        <v/>
      </c>
      <c r="D1735" s="28">
        <f>'I Disease Parameters'!$E$6/(1000*365)</f>
        <v>2.4383561643835616E-5</v>
      </c>
      <c r="E1735" s="28">
        <f>'I Disease Parameters'!$E$7/(1000*365)</f>
        <v>1.3698630136986302E-5</v>
      </c>
      <c r="F1735" s="27">
        <f>(1-'I Disease Parameters'!$E$8)/'I Disease Parameters'!$E$10</f>
        <v>0.16200000000000001</v>
      </c>
      <c r="G1735" s="27">
        <f>'I Disease Parameters'!$E$8/'I Disease Parameters'!$E$11</f>
        <v>3.7999999999999999E-2</v>
      </c>
      <c r="H1735" s="27">
        <f>1/'I Disease Parameters'!$E$12</f>
        <v>0.05</v>
      </c>
      <c r="I1735" s="27">
        <f>'I Disease Parameters'!$E$9/'I Disease Parameters'!$E$14</f>
        <v>0</v>
      </c>
      <c r="J1735" s="82">
        <f t="shared" ref="J1735:J1798" si="697">J1734</f>
        <v>2.9622548171950012</v>
      </c>
      <c r="K1735" s="60">
        <f t="shared" ref="K1735:K1798" si="698">K1734</f>
        <v>0.96147505943347544</v>
      </c>
      <c r="L1735" s="30">
        <f t="shared" ref="L1735:L1798" si="699">L1734</f>
        <v>0.98499999999999999</v>
      </c>
      <c r="M1735" s="27">
        <f>J1735/'I Disease Parameters'!$E$12</f>
        <v>0.14811274085975007</v>
      </c>
      <c r="N1735" s="27">
        <f>K1735/'I Disease Parameters'!$E$13</f>
        <v>4.8073752971673774E-2</v>
      </c>
      <c r="O1735" s="27">
        <f>L1735/'I Disease Parameters'!$E$13</f>
        <v>4.9250000000000002E-2</v>
      </c>
      <c r="P1735" s="27">
        <f>(1-L1735)/'I Disease Parameters'!$E$13</f>
        <v>7.5000000000000067E-4</v>
      </c>
      <c r="Q1735" s="19" t="str">
        <f t="shared" si="678"/>
        <v/>
      </c>
      <c r="R1735" s="17" t="str">
        <f t="shared" si="679"/>
        <v/>
      </c>
      <c r="S1735" s="17" t="str">
        <f t="shared" si="680"/>
        <v/>
      </c>
      <c r="T1735" s="17" t="str">
        <f t="shared" si="681"/>
        <v/>
      </c>
      <c r="U1735" s="17" t="str">
        <f t="shared" si="682"/>
        <v/>
      </c>
      <c r="V1735" s="17" t="str">
        <f t="shared" si="683"/>
        <v/>
      </c>
      <c r="W1735" s="17" t="str">
        <f t="shared" si="684"/>
        <v/>
      </c>
      <c r="X1735" s="18" t="str">
        <f t="shared" si="675"/>
        <v/>
      </c>
      <c r="Y1735" s="17" t="str">
        <f t="shared" si="685"/>
        <v/>
      </c>
      <c r="Z1735" s="17" t="str">
        <f t="shared" si="686"/>
        <v/>
      </c>
      <c r="AA1735" s="17" t="str">
        <f t="shared" si="687"/>
        <v/>
      </c>
      <c r="AB1735" s="17" t="str">
        <f t="shared" si="688"/>
        <v/>
      </c>
      <c r="AC1735" s="17" t="str">
        <f t="shared" si="689"/>
        <v/>
      </c>
      <c r="AD1735" s="18" t="str">
        <f t="shared" si="690"/>
        <v/>
      </c>
      <c r="AE1735" s="19" t="str">
        <f>IF($B1735&gt;$C$1,"",p_2*$Q1734*($S1734/$W1734)+p_3*$Q1734*($T1734/$W1734))</f>
        <v/>
      </c>
      <c r="AF1735" s="17" t="str">
        <f>IF($B1735&gt;$C$1,"",p_4*$R1734)</f>
        <v/>
      </c>
      <c r="AG1735" s="17" t="str">
        <f>IF($B1735&gt;$C$1,"",p_5*$R1734)</f>
        <v/>
      </c>
      <c r="AH1735" s="18" t="str">
        <f t="shared" si="691"/>
        <v/>
      </c>
      <c r="AI1735" s="72"/>
      <c r="AJ1735" s="73"/>
      <c r="AK1735" s="73"/>
      <c r="AL1735" s="72"/>
      <c r="AM1735" s="73"/>
      <c r="AN1735" s="73">
        <f t="shared" si="692"/>
        <v>518</v>
      </c>
      <c r="AO1735" s="19" t="str">
        <f t="shared" ca="1" si="693"/>
        <v>-</v>
      </c>
      <c r="AP1735" s="17" t="str">
        <f t="shared" ca="1" si="694"/>
        <v>-</v>
      </c>
      <c r="AQ1735" s="17" t="str">
        <f t="shared" ca="1" si="695"/>
        <v>-</v>
      </c>
      <c r="AR1735" s="66" t="str">
        <f t="shared" ca="1" si="696"/>
        <v>-</v>
      </c>
    </row>
    <row r="1736" spans="1:44" s="1" customFormat="1" ht="12" x14ac:dyDescent="0.35">
      <c r="A1736" s="84"/>
      <c r="B1736" s="40" t="str">
        <f t="shared" si="676"/>
        <v/>
      </c>
      <c r="C1736" s="41" t="str">
        <f t="shared" si="677"/>
        <v/>
      </c>
      <c r="D1736" s="28">
        <f>'I Disease Parameters'!$E$6/(1000*365)</f>
        <v>2.4383561643835616E-5</v>
      </c>
      <c r="E1736" s="28">
        <f>'I Disease Parameters'!$E$7/(1000*365)</f>
        <v>1.3698630136986302E-5</v>
      </c>
      <c r="F1736" s="27">
        <f>(1-'I Disease Parameters'!$E$8)/'I Disease Parameters'!$E$10</f>
        <v>0.16200000000000001</v>
      </c>
      <c r="G1736" s="27">
        <f>'I Disease Parameters'!$E$8/'I Disease Parameters'!$E$11</f>
        <v>3.7999999999999999E-2</v>
      </c>
      <c r="H1736" s="27">
        <f>1/'I Disease Parameters'!$E$12</f>
        <v>0.05</v>
      </c>
      <c r="I1736" s="27">
        <f>'I Disease Parameters'!$E$9/'I Disease Parameters'!$E$14</f>
        <v>0</v>
      </c>
      <c r="J1736" s="82">
        <f t="shared" si="697"/>
        <v>2.9622548171950012</v>
      </c>
      <c r="K1736" s="60">
        <f t="shared" si="698"/>
        <v>0.96147505943347544</v>
      </c>
      <c r="L1736" s="30">
        <f t="shared" si="699"/>
        <v>0.98499999999999999</v>
      </c>
      <c r="M1736" s="27">
        <f>J1736/'I Disease Parameters'!$E$12</f>
        <v>0.14811274085975007</v>
      </c>
      <c r="N1736" s="27">
        <f>K1736/'I Disease Parameters'!$E$13</f>
        <v>4.8073752971673774E-2</v>
      </c>
      <c r="O1736" s="27">
        <f>L1736/'I Disease Parameters'!$E$13</f>
        <v>4.9250000000000002E-2</v>
      </c>
      <c r="P1736" s="27">
        <f>(1-L1736)/'I Disease Parameters'!$E$13</f>
        <v>7.5000000000000067E-4</v>
      </c>
      <c r="Q1736" s="19" t="str">
        <f t="shared" si="678"/>
        <v/>
      </c>
      <c r="R1736" s="17" t="str">
        <f t="shared" si="679"/>
        <v/>
      </c>
      <c r="S1736" s="17" t="str">
        <f t="shared" si="680"/>
        <v/>
      </c>
      <c r="T1736" s="17" t="str">
        <f t="shared" si="681"/>
        <v/>
      </c>
      <c r="U1736" s="17" t="str">
        <f t="shared" si="682"/>
        <v/>
      </c>
      <c r="V1736" s="17" t="str">
        <f t="shared" si="683"/>
        <v/>
      </c>
      <c r="W1736" s="17" t="str">
        <f t="shared" si="684"/>
        <v/>
      </c>
      <c r="X1736" s="18" t="str">
        <f t="shared" si="675"/>
        <v/>
      </c>
      <c r="Y1736" s="17" t="str">
        <f t="shared" si="685"/>
        <v/>
      </c>
      <c r="Z1736" s="17" t="str">
        <f t="shared" si="686"/>
        <v/>
      </c>
      <c r="AA1736" s="17" t="str">
        <f t="shared" si="687"/>
        <v/>
      </c>
      <c r="AB1736" s="17" t="str">
        <f t="shared" si="688"/>
        <v/>
      </c>
      <c r="AC1736" s="17" t="str">
        <f t="shared" si="689"/>
        <v/>
      </c>
      <c r="AD1736" s="18" t="str">
        <f t="shared" si="690"/>
        <v/>
      </c>
      <c r="AE1736" s="19" t="str">
        <f>IF($B1736&gt;$C$1,"",p_2*$Q1735*($S1735/$W1735)+p_3*$Q1735*($T1735/$W1735))</f>
        <v/>
      </c>
      <c r="AF1736" s="17" t="str">
        <f>IF($B1736&gt;$C$1,"",p_4*$R1735)</f>
        <v/>
      </c>
      <c r="AG1736" s="17" t="str">
        <f>IF($B1736&gt;$C$1,"",p_5*$R1735)</f>
        <v/>
      </c>
      <c r="AH1736" s="18" t="str">
        <f t="shared" si="691"/>
        <v/>
      </c>
      <c r="AI1736" s="72"/>
      <c r="AJ1736" s="73"/>
      <c r="AK1736" s="73"/>
      <c r="AL1736" s="72"/>
      <c r="AM1736" s="73"/>
      <c r="AN1736" s="73">
        <f t="shared" si="692"/>
        <v>518</v>
      </c>
      <c r="AO1736" s="19" t="str">
        <f t="shared" ca="1" si="693"/>
        <v>-</v>
      </c>
      <c r="AP1736" s="17" t="str">
        <f t="shared" ca="1" si="694"/>
        <v>-</v>
      </c>
      <c r="AQ1736" s="17" t="str">
        <f t="shared" ca="1" si="695"/>
        <v>-</v>
      </c>
      <c r="AR1736" s="66" t="str">
        <f t="shared" ca="1" si="696"/>
        <v>-</v>
      </c>
    </row>
    <row r="1737" spans="1:44" s="1" customFormat="1" ht="12" x14ac:dyDescent="0.35">
      <c r="A1737" s="84"/>
      <c r="B1737" s="40" t="str">
        <f t="shared" si="676"/>
        <v/>
      </c>
      <c r="C1737" s="41" t="str">
        <f t="shared" si="677"/>
        <v/>
      </c>
      <c r="D1737" s="28">
        <f>'I Disease Parameters'!$E$6/(1000*365)</f>
        <v>2.4383561643835616E-5</v>
      </c>
      <c r="E1737" s="28">
        <f>'I Disease Parameters'!$E$7/(1000*365)</f>
        <v>1.3698630136986302E-5</v>
      </c>
      <c r="F1737" s="27">
        <f>(1-'I Disease Parameters'!$E$8)/'I Disease Parameters'!$E$10</f>
        <v>0.16200000000000001</v>
      </c>
      <c r="G1737" s="27">
        <f>'I Disease Parameters'!$E$8/'I Disease Parameters'!$E$11</f>
        <v>3.7999999999999999E-2</v>
      </c>
      <c r="H1737" s="27">
        <f>1/'I Disease Parameters'!$E$12</f>
        <v>0.05</v>
      </c>
      <c r="I1737" s="27">
        <f>'I Disease Parameters'!$E$9/'I Disease Parameters'!$E$14</f>
        <v>0</v>
      </c>
      <c r="J1737" s="82">
        <f t="shared" si="697"/>
        <v>2.9622548171950012</v>
      </c>
      <c r="K1737" s="60">
        <f t="shared" si="698"/>
        <v>0.96147505943347544</v>
      </c>
      <c r="L1737" s="30">
        <f t="shared" si="699"/>
        <v>0.98499999999999999</v>
      </c>
      <c r="M1737" s="27">
        <f>J1737/'I Disease Parameters'!$E$12</f>
        <v>0.14811274085975007</v>
      </c>
      <c r="N1737" s="27">
        <f>K1737/'I Disease Parameters'!$E$13</f>
        <v>4.8073752971673774E-2</v>
      </c>
      <c r="O1737" s="27">
        <f>L1737/'I Disease Parameters'!$E$13</f>
        <v>4.9250000000000002E-2</v>
      </c>
      <c r="P1737" s="27">
        <f>(1-L1737)/'I Disease Parameters'!$E$13</f>
        <v>7.5000000000000067E-4</v>
      </c>
      <c r="Q1737" s="19" t="str">
        <f t="shared" si="678"/>
        <v/>
      </c>
      <c r="R1737" s="17" t="str">
        <f t="shared" si="679"/>
        <v/>
      </c>
      <c r="S1737" s="17" t="str">
        <f t="shared" si="680"/>
        <v/>
      </c>
      <c r="T1737" s="17" t="str">
        <f t="shared" si="681"/>
        <v/>
      </c>
      <c r="U1737" s="17" t="str">
        <f t="shared" si="682"/>
        <v/>
      </c>
      <c r="V1737" s="17" t="str">
        <f t="shared" si="683"/>
        <v/>
      </c>
      <c r="W1737" s="17" t="str">
        <f t="shared" si="684"/>
        <v/>
      </c>
      <c r="X1737" s="18" t="str">
        <f t="shared" si="675"/>
        <v/>
      </c>
      <c r="Y1737" s="17" t="str">
        <f t="shared" si="685"/>
        <v/>
      </c>
      <c r="Z1737" s="17" t="str">
        <f t="shared" si="686"/>
        <v/>
      </c>
      <c r="AA1737" s="17" t="str">
        <f t="shared" si="687"/>
        <v/>
      </c>
      <c r="AB1737" s="17" t="str">
        <f t="shared" si="688"/>
        <v/>
      </c>
      <c r="AC1737" s="17" t="str">
        <f t="shared" si="689"/>
        <v/>
      </c>
      <c r="AD1737" s="18" t="str">
        <f t="shared" si="690"/>
        <v/>
      </c>
      <c r="AE1737" s="19" t="str">
        <f>IF($B1737&gt;$C$1,"",p_2*$Q1736*($S1736/$W1736)+p_3*$Q1736*($T1736/$W1736))</f>
        <v/>
      </c>
      <c r="AF1737" s="17" t="str">
        <f>IF($B1737&gt;$C$1,"",p_4*$R1736)</f>
        <v/>
      </c>
      <c r="AG1737" s="17" t="str">
        <f>IF($B1737&gt;$C$1,"",p_5*$R1736)</f>
        <v/>
      </c>
      <c r="AH1737" s="18" t="str">
        <f t="shared" si="691"/>
        <v/>
      </c>
      <c r="AI1737" s="72"/>
      <c r="AJ1737" s="73"/>
      <c r="AK1737" s="73"/>
      <c r="AL1737" s="72"/>
      <c r="AM1737" s="73"/>
      <c r="AN1737" s="73">
        <f t="shared" si="692"/>
        <v>518</v>
      </c>
      <c r="AO1737" s="19" t="str">
        <f t="shared" ca="1" si="693"/>
        <v>-</v>
      </c>
      <c r="AP1737" s="17" t="str">
        <f t="shared" ca="1" si="694"/>
        <v>-</v>
      </c>
      <c r="AQ1737" s="17" t="str">
        <f t="shared" ca="1" si="695"/>
        <v>-</v>
      </c>
      <c r="AR1737" s="66" t="str">
        <f t="shared" ca="1" si="696"/>
        <v>-</v>
      </c>
    </row>
    <row r="1738" spans="1:44" s="1" customFormat="1" ht="12" x14ac:dyDescent="0.35">
      <c r="A1738" s="84"/>
      <c r="B1738" s="40" t="str">
        <f t="shared" si="676"/>
        <v/>
      </c>
      <c r="C1738" s="41" t="str">
        <f t="shared" si="677"/>
        <v/>
      </c>
      <c r="D1738" s="28">
        <f>'I Disease Parameters'!$E$6/(1000*365)</f>
        <v>2.4383561643835616E-5</v>
      </c>
      <c r="E1738" s="28">
        <f>'I Disease Parameters'!$E$7/(1000*365)</f>
        <v>1.3698630136986302E-5</v>
      </c>
      <c r="F1738" s="27">
        <f>(1-'I Disease Parameters'!$E$8)/'I Disease Parameters'!$E$10</f>
        <v>0.16200000000000001</v>
      </c>
      <c r="G1738" s="27">
        <f>'I Disease Parameters'!$E$8/'I Disease Parameters'!$E$11</f>
        <v>3.7999999999999999E-2</v>
      </c>
      <c r="H1738" s="27">
        <f>1/'I Disease Parameters'!$E$12</f>
        <v>0.05</v>
      </c>
      <c r="I1738" s="27">
        <f>'I Disease Parameters'!$E$9/'I Disease Parameters'!$E$14</f>
        <v>0</v>
      </c>
      <c r="J1738" s="82">
        <f t="shared" si="697"/>
        <v>2.9622548171950012</v>
      </c>
      <c r="K1738" s="60">
        <f t="shared" si="698"/>
        <v>0.96147505943347544</v>
      </c>
      <c r="L1738" s="30">
        <f t="shared" si="699"/>
        <v>0.98499999999999999</v>
      </c>
      <c r="M1738" s="27">
        <f>J1738/'I Disease Parameters'!$E$12</f>
        <v>0.14811274085975007</v>
      </c>
      <c r="N1738" s="27">
        <f>K1738/'I Disease Parameters'!$E$13</f>
        <v>4.8073752971673774E-2</v>
      </c>
      <c r="O1738" s="27">
        <f>L1738/'I Disease Parameters'!$E$13</f>
        <v>4.9250000000000002E-2</v>
      </c>
      <c r="P1738" s="27">
        <f>(1-L1738)/'I Disease Parameters'!$E$13</f>
        <v>7.5000000000000067E-4</v>
      </c>
      <c r="Q1738" s="19" t="str">
        <f t="shared" si="678"/>
        <v/>
      </c>
      <c r="R1738" s="17" t="str">
        <f t="shared" si="679"/>
        <v/>
      </c>
      <c r="S1738" s="17" t="str">
        <f t="shared" si="680"/>
        <v/>
      </c>
      <c r="T1738" s="17" t="str">
        <f t="shared" si="681"/>
        <v/>
      </c>
      <c r="U1738" s="17" t="str">
        <f t="shared" si="682"/>
        <v/>
      </c>
      <c r="V1738" s="17" t="str">
        <f t="shared" si="683"/>
        <v/>
      </c>
      <c r="W1738" s="17" t="str">
        <f t="shared" si="684"/>
        <v/>
      </c>
      <c r="X1738" s="18" t="str">
        <f t="shared" si="675"/>
        <v/>
      </c>
      <c r="Y1738" s="17" t="str">
        <f t="shared" si="685"/>
        <v/>
      </c>
      <c r="Z1738" s="17" t="str">
        <f t="shared" si="686"/>
        <v/>
      </c>
      <c r="AA1738" s="17" t="str">
        <f t="shared" si="687"/>
        <v/>
      </c>
      <c r="AB1738" s="17" t="str">
        <f t="shared" si="688"/>
        <v/>
      </c>
      <c r="AC1738" s="17" t="str">
        <f t="shared" si="689"/>
        <v/>
      </c>
      <c r="AD1738" s="18" t="str">
        <f t="shared" si="690"/>
        <v/>
      </c>
      <c r="AE1738" s="19" t="str">
        <f>IF($B1738&gt;$C$1,"",p_2*$Q1737*($S1737/$W1737)+p_3*$Q1737*($T1737/$W1737))</f>
        <v/>
      </c>
      <c r="AF1738" s="17" t="str">
        <f>IF($B1738&gt;$C$1,"",p_4*$R1737)</f>
        <v/>
      </c>
      <c r="AG1738" s="17" t="str">
        <f>IF($B1738&gt;$C$1,"",p_5*$R1737)</f>
        <v/>
      </c>
      <c r="AH1738" s="18" t="str">
        <f t="shared" si="691"/>
        <v/>
      </c>
      <c r="AI1738" s="72"/>
      <c r="AJ1738" s="73"/>
      <c r="AK1738" s="73"/>
      <c r="AL1738" s="72"/>
      <c r="AM1738" s="73"/>
      <c r="AN1738" s="73">
        <f t="shared" si="692"/>
        <v>518</v>
      </c>
      <c r="AO1738" s="19" t="str">
        <f t="shared" ca="1" si="693"/>
        <v>-</v>
      </c>
      <c r="AP1738" s="17" t="str">
        <f t="shared" ca="1" si="694"/>
        <v>-</v>
      </c>
      <c r="AQ1738" s="17" t="str">
        <f t="shared" ca="1" si="695"/>
        <v>-</v>
      </c>
      <c r="AR1738" s="66" t="str">
        <f t="shared" ca="1" si="696"/>
        <v>-</v>
      </c>
    </row>
    <row r="1739" spans="1:44" s="1" customFormat="1" ht="12" x14ac:dyDescent="0.35">
      <c r="A1739" s="84"/>
      <c r="B1739" s="40" t="str">
        <f t="shared" si="676"/>
        <v/>
      </c>
      <c r="C1739" s="41" t="str">
        <f t="shared" si="677"/>
        <v/>
      </c>
      <c r="D1739" s="28">
        <f>'I Disease Parameters'!$E$6/(1000*365)</f>
        <v>2.4383561643835616E-5</v>
      </c>
      <c r="E1739" s="28">
        <f>'I Disease Parameters'!$E$7/(1000*365)</f>
        <v>1.3698630136986302E-5</v>
      </c>
      <c r="F1739" s="27">
        <f>(1-'I Disease Parameters'!$E$8)/'I Disease Parameters'!$E$10</f>
        <v>0.16200000000000001</v>
      </c>
      <c r="G1739" s="27">
        <f>'I Disease Parameters'!$E$8/'I Disease Parameters'!$E$11</f>
        <v>3.7999999999999999E-2</v>
      </c>
      <c r="H1739" s="27">
        <f>1/'I Disease Parameters'!$E$12</f>
        <v>0.05</v>
      </c>
      <c r="I1739" s="27">
        <f>'I Disease Parameters'!$E$9/'I Disease Parameters'!$E$14</f>
        <v>0</v>
      </c>
      <c r="J1739" s="82">
        <f t="shared" si="697"/>
        <v>2.9622548171950012</v>
      </c>
      <c r="K1739" s="60">
        <f t="shared" si="698"/>
        <v>0.96147505943347544</v>
      </c>
      <c r="L1739" s="30">
        <f t="shared" si="699"/>
        <v>0.98499999999999999</v>
      </c>
      <c r="M1739" s="27">
        <f>J1739/'I Disease Parameters'!$E$12</f>
        <v>0.14811274085975007</v>
      </c>
      <c r="N1739" s="27">
        <f>K1739/'I Disease Parameters'!$E$13</f>
        <v>4.8073752971673774E-2</v>
      </c>
      <c r="O1739" s="27">
        <f>L1739/'I Disease Parameters'!$E$13</f>
        <v>4.9250000000000002E-2</v>
      </c>
      <c r="P1739" s="27">
        <f>(1-L1739)/'I Disease Parameters'!$E$13</f>
        <v>7.5000000000000067E-4</v>
      </c>
      <c r="Q1739" s="19" t="str">
        <f t="shared" si="678"/>
        <v/>
      </c>
      <c r="R1739" s="17" t="str">
        <f t="shared" si="679"/>
        <v/>
      </c>
      <c r="S1739" s="17" t="str">
        <f t="shared" si="680"/>
        <v/>
      </c>
      <c r="T1739" s="17" t="str">
        <f t="shared" si="681"/>
        <v/>
      </c>
      <c r="U1739" s="17" t="str">
        <f t="shared" si="682"/>
        <v/>
      </c>
      <c r="V1739" s="17" t="str">
        <f t="shared" si="683"/>
        <v/>
      </c>
      <c r="W1739" s="17" t="str">
        <f t="shared" si="684"/>
        <v/>
      </c>
      <c r="X1739" s="18" t="str">
        <f t="shared" si="675"/>
        <v/>
      </c>
      <c r="Y1739" s="17" t="str">
        <f t="shared" si="685"/>
        <v/>
      </c>
      <c r="Z1739" s="17" t="str">
        <f t="shared" si="686"/>
        <v/>
      </c>
      <c r="AA1739" s="17" t="str">
        <f t="shared" si="687"/>
        <v/>
      </c>
      <c r="AB1739" s="17" t="str">
        <f t="shared" si="688"/>
        <v/>
      </c>
      <c r="AC1739" s="17" t="str">
        <f t="shared" si="689"/>
        <v/>
      </c>
      <c r="AD1739" s="18" t="str">
        <f t="shared" si="690"/>
        <v/>
      </c>
      <c r="AE1739" s="19" t="str">
        <f>IF($B1739&gt;$C$1,"",p_2*$Q1738*($S1738/$W1738)+p_3*$Q1738*($T1738/$W1738))</f>
        <v/>
      </c>
      <c r="AF1739" s="17" t="str">
        <f>IF($B1739&gt;$C$1,"",p_4*$R1738)</f>
        <v/>
      </c>
      <c r="AG1739" s="17" t="str">
        <f>IF($B1739&gt;$C$1,"",p_5*$R1738)</f>
        <v/>
      </c>
      <c r="AH1739" s="18" t="str">
        <f t="shared" si="691"/>
        <v/>
      </c>
      <c r="AI1739" s="72"/>
      <c r="AJ1739" s="73"/>
      <c r="AK1739" s="73"/>
      <c r="AL1739" s="72"/>
      <c r="AM1739" s="73"/>
      <c r="AN1739" s="73">
        <f t="shared" si="692"/>
        <v>518</v>
      </c>
      <c r="AO1739" s="19" t="str">
        <f t="shared" ca="1" si="693"/>
        <v>-</v>
      </c>
      <c r="AP1739" s="17" t="str">
        <f t="shared" ca="1" si="694"/>
        <v>-</v>
      </c>
      <c r="AQ1739" s="17" t="str">
        <f t="shared" ca="1" si="695"/>
        <v>-</v>
      </c>
      <c r="AR1739" s="66" t="str">
        <f t="shared" ca="1" si="696"/>
        <v>-</v>
      </c>
    </row>
    <row r="1740" spans="1:44" s="1" customFormat="1" ht="12" x14ac:dyDescent="0.35">
      <c r="A1740" s="84"/>
      <c r="B1740" s="40" t="str">
        <f t="shared" si="676"/>
        <v/>
      </c>
      <c r="C1740" s="41" t="str">
        <f t="shared" si="677"/>
        <v/>
      </c>
      <c r="D1740" s="28">
        <f>'I Disease Parameters'!$E$6/(1000*365)</f>
        <v>2.4383561643835616E-5</v>
      </c>
      <c r="E1740" s="28">
        <f>'I Disease Parameters'!$E$7/(1000*365)</f>
        <v>1.3698630136986302E-5</v>
      </c>
      <c r="F1740" s="27">
        <f>(1-'I Disease Parameters'!$E$8)/'I Disease Parameters'!$E$10</f>
        <v>0.16200000000000001</v>
      </c>
      <c r="G1740" s="27">
        <f>'I Disease Parameters'!$E$8/'I Disease Parameters'!$E$11</f>
        <v>3.7999999999999999E-2</v>
      </c>
      <c r="H1740" s="27">
        <f>1/'I Disease Parameters'!$E$12</f>
        <v>0.05</v>
      </c>
      <c r="I1740" s="27">
        <f>'I Disease Parameters'!$E$9/'I Disease Parameters'!$E$14</f>
        <v>0</v>
      </c>
      <c r="J1740" s="82">
        <f t="shared" si="697"/>
        <v>2.9622548171950012</v>
      </c>
      <c r="K1740" s="60">
        <f t="shared" si="698"/>
        <v>0.96147505943347544</v>
      </c>
      <c r="L1740" s="30">
        <f t="shared" si="699"/>
        <v>0.98499999999999999</v>
      </c>
      <c r="M1740" s="27">
        <f>J1740/'I Disease Parameters'!$E$12</f>
        <v>0.14811274085975007</v>
      </c>
      <c r="N1740" s="27">
        <f>K1740/'I Disease Parameters'!$E$13</f>
        <v>4.8073752971673774E-2</v>
      </c>
      <c r="O1740" s="27">
        <f>L1740/'I Disease Parameters'!$E$13</f>
        <v>4.9250000000000002E-2</v>
      </c>
      <c r="P1740" s="27">
        <f>(1-L1740)/'I Disease Parameters'!$E$13</f>
        <v>7.5000000000000067E-4</v>
      </c>
      <c r="Q1740" s="19" t="str">
        <f t="shared" si="678"/>
        <v/>
      </c>
      <c r="R1740" s="17" t="str">
        <f t="shared" si="679"/>
        <v/>
      </c>
      <c r="S1740" s="17" t="str">
        <f t="shared" si="680"/>
        <v/>
      </c>
      <c r="T1740" s="17" t="str">
        <f t="shared" si="681"/>
        <v/>
      </c>
      <c r="U1740" s="17" t="str">
        <f t="shared" si="682"/>
        <v/>
      </c>
      <c r="V1740" s="17" t="str">
        <f t="shared" si="683"/>
        <v/>
      </c>
      <c r="W1740" s="17" t="str">
        <f t="shared" si="684"/>
        <v/>
      </c>
      <c r="X1740" s="18" t="str">
        <f t="shared" si="675"/>
        <v/>
      </c>
      <c r="Y1740" s="17" t="str">
        <f t="shared" si="685"/>
        <v/>
      </c>
      <c r="Z1740" s="17" t="str">
        <f t="shared" si="686"/>
        <v/>
      </c>
      <c r="AA1740" s="17" t="str">
        <f t="shared" si="687"/>
        <v/>
      </c>
      <c r="AB1740" s="17" t="str">
        <f t="shared" si="688"/>
        <v/>
      </c>
      <c r="AC1740" s="17" t="str">
        <f t="shared" si="689"/>
        <v/>
      </c>
      <c r="AD1740" s="18" t="str">
        <f t="shared" si="690"/>
        <v/>
      </c>
      <c r="AE1740" s="19" t="str">
        <f>IF($B1740&gt;$C$1,"",p_2*$Q1739*($S1739/$W1739)+p_3*$Q1739*($T1739/$W1739))</f>
        <v/>
      </c>
      <c r="AF1740" s="17" t="str">
        <f>IF($B1740&gt;$C$1,"",p_4*$R1739)</f>
        <v/>
      </c>
      <c r="AG1740" s="17" t="str">
        <f>IF($B1740&gt;$C$1,"",p_5*$R1739)</f>
        <v/>
      </c>
      <c r="AH1740" s="18" t="str">
        <f t="shared" si="691"/>
        <v/>
      </c>
      <c r="AI1740" s="72"/>
      <c r="AJ1740" s="73"/>
      <c r="AK1740" s="73"/>
      <c r="AL1740" s="72"/>
      <c r="AM1740" s="73"/>
      <c r="AN1740" s="73">
        <f t="shared" si="692"/>
        <v>518</v>
      </c>
      <c r="AO1740" s="19" t="str">
        <f t="shared" ca="1" si="693"/>
        <v>-</v>
      </c>
      <c r="AP1740" s="17" t="str">
        <f t="shared" ca="1" si="694"/>
        <v>-</v>
      </c>
      <c r="AQ1740" s="17" t="str">
        <f t="shared" ca="1" si="695"/>
        <v>-</v>
      </c>
      <c r="AR1740" s="66" t="str">
        <f t="shared" ca="1" si="696"/>
        <v>-</v>
      </c>
    </row>
    <row r="1741" spans="1:44" s="1" customFormat="1" ht="12" x14ac:dyDescent="0.35">
      <c r="A1741" s="84"/>
      <c r="B1741" s="40" t="str">
        <f t="shared" si="676"/>
        <v/>
      </c>
      <c r="C1741" s="41" t="str">
        <f t="shared" si="677"/>
        <v/>
      </c>
      <c r="D1741" s="28">
        <f>'I Disease Parameters'!$E$6/(1000*365)</f>
        <v>2.4383561643835616E-5</v>
      </c>
      <c r="E1741" s="28">
        <f>'I Disease Parameters'!$E$7/(1000*365)</f>
        <v>1.3698630136986302E-5</v>
      </c>
      <c r="F1741" s="27">
        <f>(1-'I Disease Parameters'!$E$8)/'I Disease Parameters'!$E$10</f>
        <v>0.16200000000000001</v>
      </c>
      <c r="G1741" s="27">
        <f>'I Disease Parameters'!$E$8/'I Disease Parameters'!$E$11</f>
        <v>3.7999999999999999E-2</v>
      </c>
      <c r="H1741" s="27">
        <f>1/'I Disease Parameters'!$E$12</f>
        <v>0.05</v>
      </c>
      <c r="I1741" s="27">
        <f>'I Disease Parameters'!$E$9/'I Disease Parameters'!$E$14</f>
        <v>0</v>
      </c>
      <c r="J1741" s="82">
        <f t="shared" si="697"/>
        <v>2.9622548171950012</v>
      </c>
      <c r="K1741" s="60">
        <f t="shared" si="698"/>
        <v>0.96147505943347544</v>
      </c>
      <c r="L1741" s="30">
        <f t="shared" si="699"/>
        <v>0.98499999999999999</v>
      </c>
      <c r="M1741" s="27">
        <f>J1741/'I Disease Parameters'!$E$12</f>
        <v>0.14811274085975007</v>
      </c>
      <c r="N1741" s="27">
        <f>K1741/'I Disease Parameters'!$E$13</f>
        <v>4.8073752971673774E-2</v>
      </c>
      <c r="O1741" s="27">
        <f>L1741/'I Disease Parameters'!$E$13</f>
        <v>4.9250000000000002E-2</v>
      </c>
      <c r="P1741" s="27">
        <f>(1-L1741)/'I Disease Parameters'!$E$13</f>
        <v>7.5000000000000067E-4</v>
      </c>
      <c r="Q1741" s="19" t="str">
        <f t="shared" si="678"/>
        <v/>
      </c>
      <c r="R1741" s="17" t="str">
        <f t="shared" si="679"/>
        <v/>
      </c>
      <c r="S1741" s="17" t="str">
        <f t="shared" si="680"/>
        <v/>
      </c>
      <c r="T1741" s="17" t="str">
        <f t="shared" si="681"/>
        <v/>
      </c>
      <c r="U1741" s="17" t="str">
        <f t="shared" si="682"/>
        <v/>
      </c>
      <c r="V1741" s="17" t="str">
        <f t="shared" si="683"/>
        <v/>
      </c>
      <c r="W1741" s="17" t="str">
        <f t="shared" si="684"/>
        <v/>
      </c>
      <c r="X1741" s="18" t="str">
        <f t="shared" si="675"/>
        <v/>
      </c>
      <c r="Y1741" s="17" t="str">
        <f t="shared" si="685"/>
        <v/>
      </c>
      <c r="Z1741" s="17" t="str">
        <f t="shared" si="686"/>
        <v/>
      </c>
      <c r="AA1741" s="17" t="str">
        <f t="shared" si="687"/>
        <v/>
      </c>
      <c r="AB1741" s="17" t="str">
        <f t="shared" si="688"/>
        <v/>
      </c>
      <c r="AC1741" s="17" t="str">
        <f t="shared" si="689"/>
        <v/>
      </c>
      <c r="AD1741" s="18" t="str">
        <f t="shared" si="690"/>
        <v/>
      </c>
      <c r="AE1741" s="19" t="str">
        <f>IF($B1741&gt;$C$1,"",p_2*$Q1740*($S1740/$W1740)+p_3*$Q1740*($T1740/$W1740))</f>
        <v/>
      </c>
      <c r="AF1741" s="17" t="str">
        <f>IF($B1741&gt;$C$1,"",p_4*$R1740)</f>
        <v/>
      </c>
      <c r="AG1741" s="17" t="str">
        <f>IF($B1741&gt;$C$1,"",p_5*$R1740)</f>
        <v/>
      </c>
      <c r="AH1741" s="18" t="str">
        <f t="shared" si="691"/>
        <v/>
      </c>
      <c r="AI1741" s="72"/>
      <c r="AJ1741" s="73"/>
      <c r="AK1741" s="73"/>
      <c r="AL1741" s="72"/>
      <c r="AM1741" s="73"/>
      <c r="AN1741" s="73">
        <f t="shared" si="692"/>
        <v>518</v>
      </c>
      <c r="AO1741" s="19" t="str">
        <f t="shared" ca="1" si="693"/>
        <v>-</v>
      </c>
      <c r="AP1741" s="17" t="str">
        <f t="shared" ca="1" si="694"/>
        <v>-</v>
      </c>
      <c r="AQ1741" s="17" t="str">
        <f t="shared" ca="1" si="695"/>
        <v>-</v>
      </c>
      <c r="AR1741" s="66" t="str">
        <f t="shared" ca="1" si="696"/>
        <v>-</v>
      </c>
    </row>
    <row r="1742" spans="1:44" s="1" customFormat="1" ht="12" x14ac:dyDescent="0.35">
      <c r="A1742" s="84"/>
      <c r="B1742" s="40" t="str">
        <f t="shared" si="676"/>
        <v/>
      </c>
      <c r="C1742" s="41" t="str">
        <f t="shared" si="677"/>
        <v/>
      </c>
      <c r="D1742" s="28">
        <f>'I Disease Parameters'!$E$6/(1000*365)</f>
        <v>2.4383561643835616E-5</v>
      </c>
      <c r="E1742" s="28">
        <f>'I Disease Parameters'!$E$7/(1000*365)</f>
        <v>1.3698630136986302E-5</v>
      </c>
      <c r="F1742" s="27">
        <f>(1-'I Disease Parameters'!$E$8)/'I Disease Parameters'!$E$10</f>
        <v>0.16200000000000001</v>
      </c>
      <c r="G1742" s="27">
        <f>'I Disease Parameters'!$E$8/'I Disease Parameters'!$E$11</f>
        <v>3.7999999999999999E-2</v>
      </c>
      <c r="H1742" s="27">
        <f>1/'I Disease Parameters'!$E$12</f>
        <v>0.05</v>
      </c>
      <c r="I1742" s="27">
        <f>'I Disease Parameters'!$E$9/'I Disease Parameters'!$E$14</f>
        <v>0</v>
      </c>
      <c r="J1742" s="82">
        <f t="shared" si="697"/>
        <v>2.9622548171950012</v>
      </c>
      <c r="K1742" s="60">
        <f t="shared" si="698"/>
        <v>0.96147505943347544</v>
      </c>
      <c r="L1742" s="30">
        <f t="shared" si="699"/>
        <v>0.98499999999999999</v>
      </c>
      <c r="M1742" s="27">
        <f>J1742/'I Disease Parameters'!$E$12</f>
        <v>0.14811274085975007</v>
      </c>
      <c r="N1742" s="27">
        <f>K1742/'I Disease Parameters'!$E$13</f>
        <v>4.8073752971673774E-2</v>
      </c>
      <c r="O1742" s="27">
        <f>L1742/'I Disease Parameters'!$E$13</f>
        <v>4.9250000000000002E-2</v>
      </c>
      <c r="P1742" s="27">
        <f>(1-L1742)/'I Disease Parameters'!$E$13</f>
        <v>7.5000000000000067E-4</v>
      </c>
      <c r="Q1742" s="19" t="str">
        <f t="shared" si="678"/>
        <v/>
      </c>
      <c r="R1742" s="17" t="str">
        <f t="shared" si="679"/>
        <v/>
      </c>
      <c r="S1742" s="17" t="str">
        <f t="shared" si="680"/>
        <v/>
      </c>
      <c r="T1742" s="17" t="str">
        <f t="shared" si="681"/>
        <v/>
      </c>
      <c r="U1742" s="17" t="str">
        <f t="shared" si="682"/>
        <v/>
      </c>
      <c r="V1742" s="17" t="str">
        <f t="shared" si="683"/>
        <v/>
      </c>
      <c r="W1742" s="17" t="str">
        <f t="shared" si="684"/>
        <v/>
      </c>
      <c r="X1742" s="18" t="str">
        <f t="shared" si="675"/>
        <v/>
      </c>
      <c r="Y1742" s="17" t="str">
        <f t="shared" si="685"/>
        <v/>
      </c>
      <c r="Z1742" s="17" t="str">
        <f t="shared" si="686"/>
        <v/>
      </c>
      <c r="AA1742" s="17" t="str">
        <f t="shared" si="687"/>
        <v/>
      </c>
      <c r="AB1742" s="17" t="str">
        <f t="shared" si="688"/>
        <v/>
      </c>
      <c r="AC1742" s="17" t="str">
        <f t="shared" si="689"/>
        <v/>
      </c>
      <c r="AD1742" s="18" t="str">
        <f t="shared" si="690"/>
        <v/>
      </c>
      <c r="AE1742" s="19" t="str">
        <f>IF($B1742&gt;$C$1,"",p_2*$Q1741*($S1741/$W1741)+p_3*$Q1741*($T1741/$W1741))</f>
        <v/>
      </c>
      <c r="AF1742" s="17" t="str">
        <f>IF($B1742&gt;$C$1,"",p_4*$R1741)</f>
        <v/>
      </c>
      <c r="AG1742" s="17" t="str">
        <f>IF($B1742&gt;$C$1,"",p_5*$R1741)</f>
        <v/>
      </c>
      <c r="AH1742" s="18" t="str">
        <f t="shared" si="691"/>
        <v/>
      </c>
      <c r="AI1742" s="72"/>
      <c r="AJ1742" s="73"/>
      <c r="AK1742" s="73"/>
      <c r="AL1742" s="72"/>
      <c r="AM1742" s="73"/>
      <c r="AN1742" s="73">
        <f t="shared" si="692"/>
        <v>518</v>
      </c>
      <c r="AO1742" s="19" t="str">
        <f t="shared" ca="1" si="693"/>
        <v>-</v>
      </c>
      <c r="AP1742" s="17" t="str">
        <f t="shared" ca="1" si="694"/>
        <v>-</v>
      </c>
      <c r="AQ1742" s="17" t="str">
        <f t="shared" ca="1" si="695"/>
        <v>-</v>
      </c>
      <c r="AR1742" s="66" t="str">
        <f t="shared" ca="1" si="696"/>
        <v>-</v>
      </c>
    </row>
    <row r="1743" spans="1:44" s="1" customFormat="1" ht="12" x14ac:dyDescent="0.35">
      <c r="A1743" s="84"/>
      <c r="B1743" s="40" t="str">
        <f t="shared" si="676"/>
        <v/>
      </c>
      <c r="C1743" s="41" t="str">
        <f t="shared" si="677"/>
        <v/>
      </c>
      <c r="D1743" s="28">
        <f>'I Disease Parameters'!$E$6/(1000*365)</f>
        <v>2.4383561643835616E-5</v>
      </c>
      <c r="E1743" s="28">
        <f>'I Disease Parameters'!$E$7/(1000*365)</f>
        <v>1.3698630136986302E-5</v>
      </c>
      <c r="F1743" s="27">
        <f>(1-'I Disease Parameters'!$E$8)/'I Disease Parameters'!$E$10</f>
        <v>0.16200000000000001</v>
      </c>
      <c r="G1743" s="27">
        <f>'I Disease Parameters'!$E$8/'I Disease Parameters'!$E$11</f>
        <v>3.7999999999999999E-2</v>
      </c>
      <c r="H1743" s="27">
        <f>1/'I Disease Parameters'!$E$12</f>
        <v>0.05</v>
      </c>
      <c r="I1743" s="27">
        <f>'I Disease Parameters'!$E$9/'I Disease Parameters'!$E$14</f>
        <v>0</v>
      </c>
      <c r="J1743" s="82">
        <f t="shared" si="697"/>
        <v>2.9622548171950012</v>
      </c>
      <c r="K1743" s="60">
        <f t="shared" si="698"/>
        <v>0.96147505943347544</v>
      </c>
      <c r="L1743" s="30">
        <f t="shared" si="699"/>
        <v>0.98499999999999999</v>
      </c>
      <c r="M1743" s="27">
        <f>J1743/'I Disease Parameters'!$E$12</f>
        <v>0.14811274085975007</v>
      </c>
      <c r="N1743" s="27">
        <f>K1743/'I Disease Parameters'!$E$13</f>
        <v>4.8073752971673774E-2</v>
      </c>
      <c r="O1743" s="27">
        <f>L1743/'I Disease Parameters'!$E$13</f>
        <v>4.9250000000000002E-2</v>
      </c>
      <c r="P1743" s="27">
        <f>(1-L1743)/'I Disease Parameters'!$E$13</f>
        <v>7.5000000000000067E-4</v>
      </c>
      <c r="Q1743" s="19" t="str">
        <f t="shared" si="678"/>
        <v/>
      </c>
      <c r="R1743" s="17" t="str">
        <f t="shared" si="679"/>
        <v/>
      </c>
      <c r="S1743" s="17" t="str">
        <f t="shared" si="680"/>
        <v/>
      </c>
      <c r="T1743" s="17" t="str">
        <f t="shared" si="681"/>
        <v/>
      </c>
      <c r="U1743" s="17" t="str">
        <f t="shared" si="682"/>
        <v/>
      </c>
      <c r="V1743" s="17" t="str">
        <f t="shared" si="683"/>
        <v/>
      </c>
      <c r="W1743" s="17" t="str">
        <f t="shared" si="684"/>
        <v/>
      </c>
      <c r="X1743" s="18" t="str">
        <f t="shared" si="675"/>
        <v/>
      </c>
      <c r="Y1743" s="17" t="str">
        <f t="shared" si="685"/>
        <v/>
      </c>
      <c r="Z1743" s="17" t="str">
        <f t="shared" si="686"/>
        <v/>
      </c>
      <c r="AA1743" s="17" t="str">
        <f t="shared" si="687"/>
        <v/>
      </c>
      <c r="AB1743" s="17" t="str">
        <f t="shared" si="688"/>
        <v/>
      </c>
      <c r="AC1743" s="17" t="str">
        <f t="shared" si="689"/>
        <v/>
      </c>
      <c r="AD1743" s="18" t="str">
        <f t="shared" si="690"/>
        <v/>
      </c>
      <c r="AE1743" s="19" t="str">
        <f>IF($B1743&gt;$C$1,"",p_2*$Q1742*($S1742/$W1742)+p_3*$Q1742*($T1742/$W1742))</f>
        <v/>
      </c>
      <c r="AF1743" s="17" t="str">
        <f>IF($B1743&gt;$C$1,"",p_4*$R1742)</f>
        <v/>
      </c>
      <c r="AG1743" s="17" t="str">
        <f>IF($B1743&gt;$C$1,"",p_5*$R1742)</f>
        <v/>
      </c>
      <c r="AH1743" s="18" t="str">
        <f t="shared" si="691"/>
        <v/>
      </c>
      <c r="AI1743" s="72"/>
      <c r="AJ1743" s="73"/>
      <c r="AK1743" s="73"/>
      <c r="AL1743" s="72"/>
      <c r="AM1743" s="73"/>
      <c r="AN1743" s="73">
        <f t="shared" si="692"/>
        <v>518</v>
      </c>
      <c r="AO1743" s="19" t="str">
        <f t="shared" ca="1" si="693"/>
        <v>-</v>
      </c>
      <c r="AP1743" s="17" t="str">
        <f t="shared" ca="1" si="694"/>
        <v>-</v>
      </c>
      <c r="AQ1743" s="17" t="str">
        <f t="shared" ca="1" si="695"/>
        <v>-</v>
      </c>
      <c r="AR1743" s="66" t="str">
        <f t="shared" ca="1" si="696"/>
        <v>-</v>
      </c>
    </row>
    <row r="1744" spans="1:44" s="1" customFormat="1" ht="12" x14ac:dyDescent="0.35">
      <c r="A1744" s="84"/>
      <c r="B1744" s="40" t="str">
        <f t="shared" si="676"/>
        <v/>
      </c>
      <c r="C1744" s="41" t="str">
        <f t="shared" si="677"/>
        <v/>
      </c>
      <c r="D1744" s="28">
        <f>'I Disease Parameters'!$E$6/(1000*365)</f>
        <v>2.4383561643835616E-5</v>
      </c>
      <c r="E1744" s="28">
        <f>'I Disease Parameters'!$E$7/(1000*365)</f>
        <v>1.3698630136986302E-5</v>
      </c>
      <c r="F1744" s="27">
        <f>(1-'I Disease Parameters'!$E$8)/'I Disease Parameters'!$E$10</f>
        <v>0.16200000000000001</v>
      </c>
      <c r="G1744" s="27">
        <f>'I Disease Parameters'!$E$8/'I Disease Parameters'!$E$11</f>
        <v>3.7999999999999999E-2</v>
      </c>
      <c r="H1744" s="27">
        <f>1/'I Disease Parameters'!$E$12</f>
        <v>0.05</v>
      </c>
      <c r="I1744" s="27">
        <f>'I Disease Parameters'!$E$9/'I Disease Parameters'!$E$14</f>
        <v>0</v>
      </c>
      <c r="J1744" s="82">
        <f t="shared" si="697"/>
        <v>2.9622548171950012</v>
      </c>
      <c r="K1744" s="60">
        <f t="shared" si="698"/>
        <v>0.96147505943347544</v>
      </c>
      <c r="L1744" s="30">
        <f t="shared" si="699"/>
        <v>0.98499999999999999</v>
      </c>
      <c r="M1744" s="27">
        <f>J1744/'I Disease Parameters'!$E$12</f>
        <v>0.14811274085975007</v>
      </c>
      <c r="N1744" s="27">
        <f>K1744/'I Disease Parameters'!$E$13</f>
        <v>4.8073752971673774E-2</v>
      </c>
      <c r="O1744" s="27">
        <f>L1744/'I Disease Parameters'!$E$13</f>
        <v>4.9250000000000002E-2</v>
      </c>
      <c r="P1744" s="27">
        <f>(1-L1744)/'I Disease Parameters'!$E$13</f>
        <v>7.5000000000000067E-4</v>
      </c>
      <c r="Q1744" s="19" t="str">
        <f t="shared" si="678"/>
        <v/>
      </c>
      <c r="R1744" s="17" t="str">
        <f t="shared" si="679"/>
        <v/>
      </c>
      <c r="S1744" s="17" t="str">
        <f t="shared" si="680"/>
        <v/>
      </c>
      <c r="T1744" s="17" t="str">
        <f t="shared" si="681"/>
        <v/>
      </c>
      <c r="U1744" s="17" t="str">
        <f t="shared" si="682"/>
        <v/>
      </c>
      <c r="V1744" s="17" t="str">
        <f t="shared" si="683"/>
        <v/>
      </c>
      <c r="W1744" s="17" t="str">
        <f t="shared" si="684"/>
        <v/>
      </c>
      <c r="X1744" s="18" t="str">
        <f t="shared" si="675"/>
        <v/>
      </c>
      <c r="Y1744" s="17" t="str">
        <f t="shared" si="685"/>
        <v/>
      </c>
      <c r="Z1744" s="17" t="str">
        <f t="shared" si="686"/>
        <v/>
      </c>
      <c r="AA1744" s="17" t="str">
        <f t="shared" si="687"/>
        <v/>
      </c>
      <c r="AB1744" s="17" t="str">
        <f t="shared" si="688"/>
        <v/>
      </c>
      <c r="AC1744" s="17" t="str">
        <f t="shared" si="689"/>
        <v/>
      </c>
      <c r="AD1744" s="18" t="str">
        <f t="shared" si="690"/>
        <v/>
      </c>
      <c r="AE1744" s="19" t="str">
        <f>IF($B1744&gt;$C$1,"",p_2*$Q1743*($S1743/$W1743)+p_3*$Q1743*($T1743/$W1743))</f>
        <v/>
      </c>
      <c r="AF1744" s="17" t="str">
        <f>IF($B1744&gt;$C$1,"",p_4*$R1743)</f>
        <v/>
      </c>
      <c r="AG1744" s="17" t="str">
        <f>IF($B1744&gt;$C$1,"",p_5*$R1743)</f>
        <v/>
      </c>
      <c r="AH1744" s="18" t="str">
        <f t="shared" si="691"/>
        <v/>
      </c>
      <c r="AI1744" s="72"/>
      <c r="AJ1744" s="73"/>
      <c r="AK1744" s="73"/>
      <c r="AL1744" s="72"/>
      <c r="AM1744" s="73"/>
      <c r="AN1744" s="73">
        <f t="shared" si="692"/>
        <v>518</v>
      </c>
      <c r="AO1744" s="19" t="str">
        <f t="shared" ca="1" si="693"/>
        <v>-</v>
      </c>
      <c r="AP1744" s="17" t="str">
        <f t="shared" ca="1" si="694"/>
        <v>-</v>
      </c>
      <c r="AQ1744" s="17" t="str">
        <f t="shared" ca="1" si="695"/>
        <v>-</v>
      </c>
      <c r="AR1744" s="66" t="str">
        <f t="shared" ca="1" si="696"/>
        <v>-</v>
      </c>
    </row>
    <row r="1745" spans="1:44" s="1" customFormat="1" ht="12" x14ac:dyDescent="0.35">
      <c r="A1745" s="84"/>
      <c r="B1745" s="40" t="str">
        <f t="shared" si="676"/>
        <v/>
      </c>
      <c r="C1745" s="41" t="str">
        <f t="shared" si="677"/>
        <v/>
      </c>
      <c r="D1745" s="28">
        <f>'I Disease Parameters'!$E$6/(1000*365)</f>
        <v>2.4383561643835616E-5</v>
      </c>
      <c r="E1745" s="28">
        <f>'I Disease Parameters'!$E$7/(1000*365)</f>
        <v>1.3698630136986302E-5</v>
      </c>
      <c r="F1745" s="27">
        <f>(1-'I Disease Parameters'!$E$8)/'I Disease Parameters'!$E$10</f>
        <v>0.16200000000000001</v>
      </c>
      <c r="G1745" s="27">
        <f>'I Disease Parameters'!$E$8/'I Disease Parameters'!$E$11</f>
        <v>3.7999999999999999E-2</v>
      </c>
      <c r="H1745" s="27">
        <f>1/'I Disease Parameters'!$E$12</f>
        <v>0.05</v>
      </c>
      <c r="I1745" s="27">
        <f>'I Disease Parameters'!$E$9/'I Disease Parameters'!$E$14</f>
        <v>0</v>
      </c>
      <c r="J1745" s="82">
        <f t="shared" si="697"/>
        <v>2.9622548171950012</v>
      </c>
      <c r="K1745" s="60">
        <f t="shared" si="698"/>
        <v>0.96147505943347544</v>
      </c>
      <c r="L1745" s="30">
        <f t="shared" si="699"/>
        <v>0.98499999999999999</v>
      </c>
      <c r="M1745" s="27">
        <f>J1745/'I Disease Parameters'!$E$12</f>
        <v>0.14811274085975007</v>
      </c>
      <c r="N1745" s="27">
        <f>K1745/'I Disease Parameters'!$E$13</f>
        <v>4.8073752971673774E-2</v>
      </c>
      <c r="O1745" s="27">
        <f>L1745/'I Disease Parameters'!$E$13</f>
        <v>4.9250000000000002E-2</v>
      </c>
      <c r="P1745" s="27">
        <f>(1-L1745)/'I Disease Parameters'!$E$13</f>
        <v>7.5000000000000067E-4</v>
      </c>
      <c r="Q1745" s="19" t="str">
        <f t="shared" si="678"/>
        <v/>
      </c>
      <c r="R1745" s="17" t="str">
        <f t="shared" si="679"/>
        <v/>
      </c>
      <c r="S1745" s="17" t="str">
        <f t="shared" si="680"/>
        <v/>
      </c>
      <c r="T1745" s="17" t="str">
        <f t="shared" si="681"/>
        <v/>
      </c>
      <c r="U1745" s="17" t="str">
        <f t="shared" si="682"/>
        <v/>
      </c>
      <c r="V1745" s="17" t="str">
        <f t="shared" si="683"/>
        <v/>
      </c>
      <c r="W1745" s="17" t="str">
        <f t="shared" si="684"/>
        <v/>
      </c>
      <c r="X1745" s="18" t="str">
        <f t="shared" si="675"/>
        <v/>
      </c>
      <c r="Y1745" s="17" t="str">
        <f t="shared" si="685"/>
        <v/>
      </c>
      <c r="Z1745" s="17" t="str">
        <f t="shared" si="686"/>
        <v/>
      </c>
      <c r="AA1745" s="17" t="str">
        <f t="shared" si="687"/>
        <v/>
      </c>
      <c r="AB1745" s="17" t="str">
        <f t="shared" si="688"/>
        <v/>
      </c>
      <c r="AC1745" s="17" t="str">
        <f t="shared" si="689"/>
        <v/>
      </c>
      <c r="AD1745" s="18" t="str">
        <f t="shared" si="690"/>
        <v/>
      </c>
      <c r="AE1745" s="19" t="str">
        <f>IF($B1745&gt;$C$1,"",p_2*$Q1744*($S1744/$W1744)+p_3*$Q1744*($T1744/$W1744))</f>
        <v/>
      </c>
      <c r="AF1745" s="17" t="str">
        <f>IF($B1745&gt;$C$1,"",p_4*$R1744)</f>
        <v/>
      </c>
      <c r="AG1745" s="17" t="str">
        <f>IF($B1745&gt;$C$1,"",p_5*$R1744)</f>
        <v/>
      </c>
      <c r="AH1745" s="18" t="str">
        <f t="shared" si="691"/>
        <v/>
      </c>
      <c r="AI1745" s="72"/>
      <c r="AJ1745" s="73"/>
      <c r="AK1745" s="73"/>
      <c r="AL1745" s="72"/>
      <c r="AM1745" s="73"/>
      <c r="AN1745" s="73">
        <f t="shared" si="692"/>
        <v>518</v>
      </c>
      <c r="AO1745" s="19" t="str">
        <f t="shared" ca="1" si="693"/>
        <v>-</v>
      </c>
      <c r="AP1745" s="17" t="str">
        <f t="shared" ca="1" si="694"/>
        <v>-</v>
      </c>
      <c r="AQ1745" s="17" t="str">
        <f t="shared" ca="1" si="695"/>
        <v>-</v>
      </c>
      <c r="AR1745" s="66" t="str">
        <f t="shared" ca="1" si="696"/>
        <v>-</v>
      </c>
    </row>
    <row r="1746" spans="1:44" s="1" customFormat="1" ht="12" x14ac:dyDescent="0.35">
      <c r="A1746" s="84"/>
      <c r="B1746" s="40" t="str">
        <f t="shared" si="676"/>
        <v/>
      </c>
      <c r="C1746" s="41" t="str">
        <f t="shared" si="677"/>
        <v/>
      </c>
      <c r="D1746" s="28">
        <f>'I Disease Parameters'!$E$6/(1000*365)</f>
        <v>2.4383561643835616E-5</v>
      </c>
      <c r="E1746" s="28">
        <f>'I Disease Parameters'!$E$7/(1000*365)</f>
        <v>1.3698630136986302E-5</v>
      </c>
      <c r="F1746" s="27">
        <f>(1-'I Disease Parameters'!$E$8)/'I Disease Parameters'!$E$10</f>
        <v>0.16200000000000001</v>
      </c>
      <c r="G1746" s="27">
        <f>'I Disease Parameters'!$E$8/'I Disease Parameters'!$E$11</f>
        <v>3.7999999999999999E-2</v>
      </c>
      <c r="H1746" s="27">
        <f>1/'I Disease Parameters'!$E$12</f>
        <v>0.05</v>
      </c>
      <c r="I1746" s="27">
        <f>'I Disease Parameters'!$E$9/'I Disease Parameters'!$E$14</f>
        <v>0</v>
      </c>
      <c r="J1746" s="82">
        <f t="shared" si="697"/>
        <v>2.9622548171950012</v>
      </c>
      <c r="K1746" s="60">
        <f t="shared" si="698"/>
        <v>0.96147505943347544</v>
      </c>
      <c r="L1746" s="30">
        <f t="shared" si="699"/>
        <v>0.98499999999999999</v>
      </c>
      <c r="M1746" s="27">
        <f>J1746/'I Disease Parameters'!$E$12</f>
        <v>0.14811274085975007</v>
      </c>
      <c r="N1746" s="27">
        <f>K1746/'I Disease Parameters'!$E$13</f>
        <v>4.8073752971673774E-2</v>
      </c>
      <c r="O1746" s="27">
        <f>L1746/'I Disease Parameters'!$E$13</f>
        <v>4.9250000000000002E-2</v>
      </c>
      <c r="P1746" s="27">
        <f>(1-L1746)/'I Disease Parameters'!$E$13</f>
        <v>7.5000000000000067E-4</v>
      </c>
      <c r="Q1746" s="19" t="str">
        <f t="shared" si="678"/>
        <v/>
      </c>
      <c r="R1746" s="17" t="str">
        <f t="shared" si="679"/>
        <v/>
      </c>
      <c r="S1746" s="17" t="str">
        <f t="shared" si="680"/>
        <v/>
      </c>
      <c r="T1746" s="17" t="str">
        <f t="shared" si="681"/>
        <v/>
      </c>
      <c r="U1746" s="17" t="str">
        <f t="shared" si="682"/>
        <v/>
      </c>
      <c r="V1746" s="17" t="str">
        <f t="shared" si="683"/>
        <v/>
      </c>
      <c r="W1746" s="17" t="str">
        <f t="shared" si="684"/>
        <v/>
      </c>
      <c r="X1746" s="18" t="str">
        <f t="shared" si="675"/>
        <v/>
      </c>
      <c r="Y1746" s="17" t="str">
        <f t="shared" si="685"/>
        <v/>
      </c>
      <c r="Z1746" s="17" t="str">
        <f t="shared" si="686"/>
        <v/>
      </c>
      <c r="AA1746" s="17" t="str">
        <f t="shared" si="687"/>
        <v/>
      </c>
      <c r="AB1746" s="17" t="str">
        <f t="shared" si="688"/>
        <v/>
      </c>
      <c r="AC1746" s="17" t="str">
        <f t="shared" si="689"/>
        <v/>
      </c>
      <c r="AD1746" s="18" t="str">
        <f t="shared" si="690"/>
        <v/>
      </c>
      <c r="AE1746" s="19" t="str">
        <f>IF($B1746&gt;$C$1,"",p_2*$Q1745*($S1745/$W1745)+p_3*$Q1745*($T1745/$W1745))</f>
        <v/>
      </c>
      <c r="AF1746" s="17" t="str">
        <f>IF($B1746&gt;$C$1,"",p_4*$R1745)</f>
        <v/>
      </c>
      <c r="AG1746" s="17" t="str">
        <f>IF($B1746&gt;$C$1,"",p_5*$R1745)</f>
        <v/>
      </c>
      <c r="AH1746" s="18" t="str">
        <f t="shared" si="691"/>
        <v/>
      </c>
      <c r="AI1746" s="72"/>
      <c r="AJ1746" s="73"/>
      <c r="AK1746" s="73"/>
      <c r="AL1746" s="72"/>
      <c r="AM1746" s="73"/>
      <c r="AN1746" s="73">
        <f t="shared" si="692"/>
        <v>518</v>
      </c>
      <c r="AO1746" s="19" t="str">
        <f t="shared" ca="1" si="693"/>
        <v>-</v>
      </c>
      <c r="AP1746" s="17" t="str">
        <f t="shared" ca="1" si="694"/>
        <v>-</v>
      </c>
      <c r="AQ1746" s="17" t="str">
        <f t="shared" ca="1" si="695"/>
        <v>-</v>
      </c>
      <c r="AR1746" s="66" t="str">
        <f t="shared" ca="1" si="696"/>
        <v>-</v>
      </c>
    </row>
    <row r="1747" spans="1:44" s="1" customFormat="1" ht="12" x14ac:dyDescent="0.35">
      <c r="A1747" s="84"/>
      <c r="B1747" s="40" t="str">
        <f t="shared" si="676"/>
        <v/>
      </c>
      <c r="C1747" s="41" t="str">
        <f t="shared" si="677"/>
        <v/>
      </c>
      <c r="D1747" s="28">
        <f>'I Disease Parameters'!$E$6/(1000*365)</f>
        <v>2.4383561643835616E-5</v>
      </c>
      <c r="E1747" s="28">
        <f>'I Disease Parameters'!$E$7/(1000*365)</f>
        <v>1.3698630136986302E-5</v>
      </c>
      <c r="F1747" s="27">
        <f>(1-'I Disease Parameters'!$E$8)/'I Disease Parameters'!$E$10</f>
        <v>0.16200000000000001</v>
      </c>
      <c r="G1747" s="27">
        <f>'I Disease Parameters'!$E$8/'I Disease Parameters'!$E$11</f>
        <v>3.7999999999999999E-2</v>
      </c>
      <c r="H1747" s="27">
        <f>1/'I Disease Parameters'!$E$12</f>
        <v>0.05</v>
      </c>
      <c r="I1747" s="27">
        <f>'I Disease Parameters'!$E$9/'I Disease Parameters'!$E$14</f>
        <v>0</v>
      </c>
      <c r="J1747" s="82">
        <f t="shared" si="697"/>
        <v>2.9622548171950012</v>
      </c>
      <c r="K1747" s="60">
        <f t="shared" si="698"/>
        <v>0.96147505943347544</v>
      </c>
      <c r="L1747" s="30">
        <f t="shared" si="699"/>
        <v>0.98499999999999999</v>
      </c>
      <c r="M1747" s="27">
        <f>J1747/'I Disease Parameters'!$E$12</f>
        <v>0.14811274085975007</v>
      </c>
      <c r="N1747" s="27">
        <f>K1747/'I Disease Parameters'!$E$13</f>
        <v>4.8073752971673774E-2</v>
      </c>
      <c r="O1747" s="27">
        <f>L1747/'I Disease Parameters'!$E$13</f>
        <v>4.9250000000000002E-2</v>
      </c>
      <c r="P1747" s="27">
        <f>(1-L1747)/'I Disease Parameters'!$E$13</f>
        <v>7.5000000000000067E-4</v>
      </c>
      <c r="Q1747" s="19" t="str">
        <f t="shared" si="678"/>
        <v/>
      </c>
      <c r="R1747" s="17" t="str">
        <f t="shared" si="679"/>
        <v/>
      </c>
      <c r="S1747" s="17" t="str">
        <f t="shared" si="680"/>
        <v/>
      </c>
      <c r="T1747" s="17" t="str">
        <f t="shared" si="681"/>
        <v/>
      </c>
      <c r="U1747" s="17" t="str">
        <f t="shared" si="682"/>
        <v/>
      </c>
      <c r="V1747" s="17" t="str">
        <f t="shared" si="683"/>
        <v/>
      </c>
      <c r="W1747" s="17" t="str">
        <f t="shared" si="684"/>
        <v/>
      </c>
      <c r="X1747" s="18" t="str">
        <f t="shared" si="675"/>
        <v/>
      </c>
      <c r="Y1747" s="17" t="str">
        <f t="shared" si="685"/>
        <v/>
      </c>
      <c r="Z1747" s="17" t="str">
        <f t="shared" si="686"/>
        <v/>
      </c>
      <c r="AA1747" s="17" t="str">
        <f t="shared" si="687"/>
        <v/>
      </c>
      <c r="AB1747" s="17" t="str">
        <f t="shared" si="688"/>
        <v/>
      </c>
      <c r="AC1747" s="17" t="str">
        <f t="shared" si="689"/>
        <v/>
      </c>
      <c r="AD1747" s="18" t="str">
        <f t="shared" si="690"/>
        <v/>
      </c>
      <c r="AE1747" s="19" t="str">
        <f>IF($B1747&gt;$C$1,"",p_2*$Q1746*($S1746/$W1746)+p_3*$Q1746*($T1746/$W1746))</f>
        <v/>
      </c>
      <c r="AF1747" s="17" t="str">
        <f>IF($B1747&gt;$C$1,"",p_4*$R1746)</f>
        <v/>
      </c>
      <c r="AG1747" s="17" t="str">
        <f>IF($B1747&gt;$C$1,"",p_5*$R1746)</f>
        <v/>
      </c>
      <c r="AH1747" s="18" t="str">
        <f t="shared" si="691"/>
        <v/>
      </c>
      <c r="AI1747" s="72"/>
      <c r="AJ1747" s="73"/>
      <c r="AK1747" s="73"/>
      <c r="AL1747" s="72"/>
      <c r="AM1747" s="73"/>
      <c r="AN1747" s="73">
        <f t="shared" si="692"/>
        <v>518</v>
      </c>
      <c r="AO1747" s="19" t="str">
        <f t="shared" ca="1" si="693"/>
        <v>-</v>
      </c>
      <c r="AP1747" s="17" t="str">
        <f t="shared" ca="1" si="694"/>
        <v>-</v>
      </c>
      <c r="AQ1747" s="17" t="str">
        <f t="shared" ca="1" si="695"/>
        <v>-</v>
      </c>
      <c r="AR1747" s="66" t="str">
        <f t="shared" ca="1" si="696"/>
        <v>-</v>
      </c>
    </row>
    <row r="1748" spans="1:44" s="1" customFormat="1" ht="12" x14ac:dyDescent="0.35">
      <c r="A1748" s="84"/>
      <c r="B1748" s="40" t="str">
        <f t="shared" si="676"/>
        <v/>
      </c>
      <c r="C1748" s="41" t="str">
        <f t="shared" si="677"/>
        <v/>
      </c>
      <c r="D1748" s="28">
        <f>'I Disease Parameters'!$E$6/(1000*365)</f>
        <v>2.4383561643835616E-5</v>
      </c>
      <c r="E1748" s="28">
        <f>'I Disease Parameters'!$E$7/(1000*365)</f>
        <v>1.3698630136986302E-5</v>
      </c>
      <c r="F1748" s="27">
        <f>(1-'I Disease Parameters'!$E$8)/'I Disease Parameters'!$E$10</f>
        <v>0.16200000000000001</v>
      </c>
      <c r="G1748" s="27">
        <f>'I Disease Parameters'!$E$8/'I Disease Parameters'!$E$11</f>
        <v>3.7999999999999999E-2</v>
      </c>
      <c r="H1748" s="27">
        <f>1/'I Disease Parameters'!$E$12</f>
        <v>0.05</v>
      </c>
      <c r="I1748" s="27">
        <f>'I Disease Parameters'!$E$9/'I Disease Parameters'!$E$14</f>
        <v>0</v>
      </c>
      <c r="J1748" s="82">
        <f t="shared" si="697"/>
        <v>2.9622548171950012</v>
      </c>
      <c r="K1748" s="60">
        <f t="shared" si="698"/>
        <v>0.96147505943347544</v>
      </c>
      <c r="L1748" s="30">
        <f t="shared" si="699"/>
        <v>0.98499999999999999</v>
      </c>
      <c r="M1748" s="27">
        <f>J1748/'I Disease Parameters'!$E$12</f>
        <v>0.14811274085975007</v>
      </c>
      <c r="N1748" s="27">
        <f>K1748/'I Disease Parameters'!$E$13</f>
        <v>4.8073752971673774E-2</v>
      </c>
      <c r="O1748" s="27">
        <f>L1748/'I Disease Parameters'!$E$13</f>
        <v>4.9250000000000002E-2</v>
      </c>
      <c r="P1748" s="27">
        <f>(1-L1748)/'I Disease Parameters'!$E$13</f>
        <v>7.5000000000000067E-4</v>
      </c>
      <c r="Q1748" s="19" t="str">
        <f t="shared" si="678"/>
        <v/>
      </c>
      <c r="R1748" s="17" t="str">
        <f t="shared" si="679"/>
        <v/>
      </c>
      <c r="S1748" s="17" t="str">
        <f t="shared" si="680"/>
        <v/>
      </c>
      <c r="T1748" s="17" t="str">
        <f t="shared" si="681"/>
        <v/>
      </c>
      <c r="U1748" s="17" t="str">
        <f t="shared" si="682"/>
        <v/>
      </c>
      <c r="V1748" s="17" t="str">
        <f t="shared" si="683"/>
        <v/>
      </c>
      <c r="W1748" s="17" t="str">
        <f t="shared" si="684"/>
        <v/>
      </c>
      <c r="X1748" s="18" t="str">
        <f t="shared" si="675"/>
        <v/>
      </c>
      <c r="Y1748" s="17" t="str">
        <f t="shared" si="685"/>
        <v/>
      </c>
      <c r="Z1748" s="17" t="str">
        <f t="shared" si="686"/>
        <v/>
      </c>
      <c r="AA1748" s="17" t="str">
        <f t="shared" si="687"/>
        <v/>
      </c>
      <c r="AB1748" s="17" t="str">
        <f t="shared" si="688"/>
        <v/>
      </c>
      <c r="AC1748" s="17" t="str">
        <f t="shared" si="689"/>
        <v/>
      </c>
      <c r="AD1748" s="18" t="str">
        <f t="shared" si="690"/>
        <v/>
      </c>
      <c r="AE1748" s="19" t="str">
        <f>IF($B1748&gt;$C$1,"",p_2*$Q1747*($S1747/$W1747)+p_3*$Q1747*($T1747/$W1747))</f>
        <v/>
      </c>
      <c r="AF1748" s="17" t="str">
        <f>IF($B1748&gt;$C$1,"",p_4*$R1747)</f>
        <v/>
      </c>
      <c r="AG1748" s="17" t="str">
        <f>IF($B1748&gt;$C$1,"",p_5*$R1747)</f>
        <v/>
      </c>
      <c r="AH1748" s="18" t="str">
        <f t="shared" si="691"/>
        <v/>
      </c>
      <c r="AI1748" s="72"/>
      <c r="AJ1748" s="73"/>
      <c r="AK1748" s="73"/>
      <c r="AL1748" s="72"/>
      <c r="AM1748" s="73"/>
      <c r="AN1748" s="73">
        <f t="shared" si="692"/>
        <v>518</v>
      </c>
      <c r="AO1748" s="19" t="str">
        <f t="shared" ca="1" si="693"/>
        <v>-</v>
      </c>
      <c r="AP1748" s="17" t="str">
        <f t="shared" ca="1" si="694"/>
        <v>-</v>
      </c>
      <c r="AQ1748" s="17" t="str">
        <f t="shared" ca="1" si="695"/>
        <v>-</v>
      </c>
      <c r="AR1748" s="66" t="str">
        <f t="shared" ca="1" si="696"/>
        <v>-</v>
      </c>
    </row>
    <row r="1749" spans="1:44" s="1" customFormat="1" ht="12" x14ac:dyDescent="0.35">
      <c r="A1749" s="84"/>
      <c r="B1749" s="40" t="str">
        <f t="shared" si="676"/>
        <v/>
      </c>
      <c r="C1749" s="41" t="str">
        <f t="shared" si="677"/>
        <v/>
      </c>
      <c r="D1749" s="28">
        <f>'I Disease Parameters'!$E$6/(1000*365)</f>
        <v>2.4383561643835616E-5</v>
      </c>
      <c r="E1749" s="28">
        <f>'I Disease Parameters'!$E$7/(1000*365)</f>
        <v>1.3698630136986302E-5</v>
      </c>
      <c r="F1749" s="27">
        <f>(1-'I Disease Parameters'!$E$8)/'I Disease Parameters'!$E$10</f>
        <v>0.16200000000000001</v>
      </c>
      <c r="G1749" s="27">
        <f>'I Disease Parameters'!$E$8/'I Disease Parameters'!$E$11</f>
        <v>3.7999999999999999E-2</v>
      </c>
      <c r="H1749" s="27">
        <f>1/'I Disease Parameters'!$E$12</f>
        <v>0.05</v>
      </c>
      <c r="I1749" s="27">
        <f>'I Disease Parameters'!$E$9/'I Disease Parameters'!$E$14</f>
        <v>0</v>
      </c>
      <c r="J1749" s="82">
        <f t="shared" si="697"/>
        <v>2.9622548171950012</v>
      </c>
      <c r="K1749" s="60">
        <f t="shared" si="698"/>
        <v>0.96147505943347544</v>
      </c>
      <c r="L1749" s="30">
        <f t="shared" si="699"/>
        <v>0.98499999999999999</v>
      </c>
      <c r="M1749" s="27">
        <f>J1749/'I Disease Parameters'!$E$12</f>
        <v>0.14811274085975007</v>
      </c>
      <c r="N1749" s="27">
        <f>K1749/'I Disease Parameters'!$E$13</f>
        <v>4.8073752971673774E-2</v>
      </c>
      <c r="O1749" s="27">
        <f>L1749/'I Disease Parameters'!$E$13</f>
        <v>4.9250000000000002E-2</v>
      </c>
      <c r="P1749" s="27">
        <f>(1-L1749)/'I Disease Parameters'!$E$13</f>
        <v>7.5000000000000067E-4</v>
      </c>
      <c r="Q1749" s="19" t="str">
        <f t="shared" si="678"/>
        <v/>
      </c>
      <c r="R1749" s="17" t="str">
        <f t="shared" si="679"/>
        <v/>
      </c>
      <c r="S1749" s="17" t="str">
        <f t="shared" si="680"/>
        <v/>
      </c>
      <c r="T1749" s="17" t="str">
        <f t="shared" si="681"/>
        <v/>
      </c>
      <c r="U1749" s="17" t="str">
        <f t="shared" si="682"/>
        <v/>
      </c>
      <c r="V1749" s="17" t="str">
        <f t="shared" si="683"/>
        <v/>
      </c>
      <c r="W1749" s="17" t="str">
        <f t="shared" si="684"/>
        <v/>
      </c>
      <c r="X1749" s="18" t="str">
        <f t="shared" si="675"/>
        <v/>
      </c>
      <c r="Y1749" s="17" t="str">
        <f t="shared" si="685"/>
        <v/>
      </c>
      <c r="Z1749" s="17" t="str">
        <f t="shared" si="686"/>
        <v/>
      </c>
      <c r="AA1749" s="17" t="str">
        <f t="shared" si="687"/>
        <v/>
      </c>
      <c r="AB1749" s="17" t="str">
        <f t="shared" si="688"/>
        <v/>
      </c>
      <c r="AC1749" s="17" t="str">
        <f t="shared" si="689"/>
        <v/>
      </c>
      <c r="AD1749" s="18" t="str">
        <f t="shared" si="690"/>
        <v/>
      </c>
      <c r="AE1749" s="19" t="str">
        <f>IF($B1749&gt;$C$1,"",p_2*$Q1748*($S1748/$W1748)+p_3*$Q1748*($T1748/$W1748))</f>
        <v/>
      </c>
      <c r="AF1749" s="17" t="str">
        <f>IF($B1749&gt;$C$1,"",p_4*$R1748)</f>
        <v/>
      </c>
      <c r="AG1749" s="17" t="str">
        <f>IF($B1749&gt;$C$1,"",p_5*$R1748)</f>
        <v/>
      </c>
      <c r="AH1749" s="18" t="str">
        <f t="shared" si="691"/>
        <v/>
      </c>
      <c r="AI1749" s="72"/>
      <c r="AJ1749" s="73"/>
      <c r="AK1749" s="73"/>
      <c r="AL1749" s="72"/>
      <c r="AM1749" s="73"/>
      <c r="AN1749" s="73">
        <f t="shared" si="692"/>
        <v>518</v>
      </c>
      <c r="AO1749" s="19" t="str">
        <f t="shared" ca="1" si="693"/>
        <v>-</v>
      </c>
      <c r="AP1749" s="17" t="str">
        <f t="shared" ca="1" si="694"/>
        <v>-</v>
      </c>
      <c r="AQ1749" s="17" t="str">
        <f t="shared" ca="1" si="695"/>
        <v>-</v>
      </c>
      <c r="AR1749" s="66" t="str">
        <f t="shared" ca="1" si="696"/>
        <v>-</v>
      </c>
    </row>
    <row r="1750" spans="1:44" s="1" customFormat="1" ht="12" x14ac:dyDescent="0.35">
      <c r="A1750" s="84"/>
      <c r="B1750" s="40" t="str">
        <f t="shared" si="676"/>
        <v/>
      </c>
      <c r="C1750" s="41" t="str">
        <f t="shared" si="677"/>
        <v/>
      </c>
      <c r="D1750" s="28">
        <f>'I Disease Parameters'!$E$6/(1000*365)</f>
        <v>2.4383561643835616E-5</v>
      </c>
      <c r="E1750" s="28">
        <f>'I Disease Parameters'!$E$7/(1000*365)</f>
        <v>1.3698630136986302E-5</v>
      </c>
      <c r="F1750" s="27">
        <f>(1-'I Disease Parameters'!$E$8)/'I Disease Parameters'!$E$10</f>
        <v>0.16200000000000001</v>
      </c>
      <c r="G1750" s="27">
        <f>'I Disease Parameters'!$E$8/'I Disease Parameters'!$E$11</f>
        <v>3.7999999999999999E-2</v>
      </c>
      <c r="H1750" s="27">
        <f>1/'I Disease Parameters'!$E$12</f>
        <v>0.05</v>
      </c>
      <c r="I1750" s="27">
        <f>'I Disease Parameters'!$E$9/'I Disease Parameters'!$E$14</f>
        <v>0</v>
      </c>
      <c r="J1750" s="82">
        <f t="shared" si="697"/>
        <v>2.9622548171950012</v>
      </c>
      <c r="K1750" s="60">
        <f t="shared" si="698"/>
        <v>0.96147505943347544</v>
      </c>
      <c r="L1750" s="30">
        <f t="shared" si="699"/>
        <v>0.98499999999999999</v>
      </c>
      <c r="M1750" s="27">
        <f>J1750/'I Disease Parameters'!$E$12</f>
        <v>0.14811274085975007</v>
      </c>
      <c r="N1750" s="27">
        <f>K1750/'I Disease Parameters'!$E$13</f>
        <v>4.8073752971673774E-2</v>
      </c>
      <c r="O1750" s="27">
        <f>L1750/'I Disease Parameters'!$E$13</f>
        <v>4.9250000000000002E-2</v>
      </c>
      <c r="P1750" s="27">
        <f>(1-L1750)/'I Disease Parameters'!$E$13</f>
        <v>7.5000000000000067E-4</v>
      </c>
      <c r="Q1750" s="19" t="str">
        <f t="shared" si="678"/>
        <v/>
      </c>
      <c r="R1750" s="17" t="str">
        <f t="shared" si="679"/>
        <v/>
      </c>
      <c r="S1750" s="17" t="str">
        <f t="shared" si="680"/>
        <v/>
      </c>
      <c r="T1750" s="17" t="str">
        <f t="shared" si="681"/>
        <v/>
      </c>
      <c r="U1750" s="17" t="str">
        <f t="shared" si="682"/>
        <v/>
      </c>
      <c r="V1750" s="17" t="str">
        <f t="shared" si="683"/>
        <v/>
      </c>
      <c r="W1750" s="17" t="str">
        <f t="shared" si="684"/>
        <v/>
      </c>
      <c r="X1750" s="18" t="str">
        <f t="shared" si="675"/>
        <v/>
      </c>
      <c r="Y1750" s="17" t="str">
        <f t="shared" si="685"/>
        <v/>
      </c>
      <c r="Z1750" s="17" t="str">
        <f t="shared" si="686"/>
        <v/>
      </c>
      <c r="AA1750" s="17" t="str">
        <f t="shared" si="687"/>
        <v/>
      </c>
      <c r="AB1750" s="17" t="str">
        <f t="shared" si="688"/>
        <v/>
      </c>
      <c r="AC1750" s="17" t="str">
        <f t="shared" si="689"/>
        <v/>
      </c>
      <c r="AD1750" s="18" t="str">
        <f t="shared" si="690"/>
        <v/>
      </c>
      <c r="AE1750" s="19" t="str">
        <f>IF($B1750&gt;$C$1,"",p_2*$Q1749*($S1749/$W1749)+p_3*$Q1749*($T1749/$W1749))</f>
        <v/>
      </c>
      <c r="AF1750" s="17" t="str">
        <f>IF($B1750&gt;$C$1,"",p_4*$R1749)</f>
        <v/>
      </c>
      <c r="AG1750" s="17" t="str">
        <f>IF($B1750&gt;$C$1,"",p_5*$R1749)</f>
        <v/>
      </c>
      <c r="AH1750" s="18" t="str">
        <f t="shared" si="691"/>
        <v/>
      </c>
      <c r="AI1750" s="72"/>
      <c r="AJ1750" s="73"/>
      <c r="AK1750" s="73"/>
      <c r="AL1750" s="72"/>
      <c r="AM1750" s="73"/>
      <c r="AN1750" s="73">
        <f t="shared" si="692"/>
        <v>518</v>
      </c>
      <c r="AO1750" s="19" t="str">
        <f t="shared" ca="1" si="693"/>
        <v>-</v>
      </c>
      <c r="AP1750" s="17" t="str">
        <f t="shared" ca="1" si="694"/>
        <v>-</v>
      </c>
      <c r="AQ1750" s="17" t="str">
        <f t="shared" ca="1" si="695"/>
        <v>-</v>
      </c>
      <c r="AR1750" s="66" t="str">
        <f t="shared" ca="1" si="696"/>
        <v>-</v>
      </c>
    </row>
    <row r="1751" spans="1:44" s="1" customFormat="1" ht="12" x14ac:dyDescent="0.35">
      <c r="A1751" s="84"/>
      <c r="B1751" s="40" t="str">
        <f t="shared" si="676"/>
        <v/>
      </c>
      <c r="C1751" s="41" t="str">
        <f t="shared" si="677"/>
        <v/>
      </c>
      <c r="D1751" s="28">
        <f>'I Disease Parameters'!$E$6/(1000*365)</f>
        <v>2.4383561643835616E-5</v>
      </c>
      <c r="E1751" s="28">
        <f>'I Disease Parameters'!$E$7/(1000*365)</f>
        <v>1.3698630136986302E-5</v>
      </c>
      <c r="F1751" s="27">
        <f>(1-'I Disease Parameters'!$E$8)/'I Disease Parameters'!$E$10</f>
        <v>0.16200000000000001</v>
      </c>
      <c r="G1751" s="27">
        <f>'I Disease Parameters'!$E$8/'I Disease Parameters'!$E$11</f>
        <v>3.7999999999999999E-2</v>
      </c>
      <c r="H1751" s="27">
        <f>1/'I Disease Parameters'!$E$12</f>
        <v>0.05</v>
      </c>
      <c r="I1751" s="27">
        <f>'I Disease Parameters'!$E$9/'I Disease Parameters'!$E$14</f>
        <v>0</v>
      </c>
      <c r="J1751" s="82">
        <f t="shared" si="697"/>
        <v>2.9622548171950012</v>
      </c>
      <c r="K1751" s="60">
        <f t="shared" si="698"/>
        <v>0.96147505943347544</v>
      </c>
      <c r="L1751" s="30">
        <f t="shared" si="699"/>
        <v>0.98499999999999999</v>
      </c>
      <c r="M1751" s="27">
        <f>J1751/'I Disease Parameters'!$E$12</f>
        <v>0.14811274085975007</v>
      </c>
      <c r="N1751" s="27">
        <f>K1751/'I Disease Parameters'!$E$13</f>
        <v>4.8073752971673774E-2</v>
      </c>
      <c r="O1751" s="27">
        <f>L1751/'I Disease Parameters'!$E$13</f>
        <v>4.9250000000000002E-2</v>
      </c>
      <c r="P1751" s="27">
        <f>(1-L1751)/'I Disease Parameters'!$E$13</f>
        <v>7.5000000000000067E-4</v>
      </c>
      <c r="Q1751" s="19" t="str">
        <f t="shared" si="678"/>
        <v/>
      </c>
      <c r="R1751" s="17" t="str">
        <f t="shared" si="679"/>
        <v/>
      </c>
      <c r="S1751" s="17" t="str">
        <f t="shared" si="680"/>
        <v/>
      </c>
      <c r="T1751" s="17" t="str">
        <f t="shared" si="681"/>
        <v/>
      </c>
      <c r="U1751" s="17" t="str">
        <f t="shared" si="682"/>
        <v/>
      </c>
      <c r="V1751" s="17" t="str">
        <f t="shared" si="683"/>
        <v/>
      </c>
      <c r="W1751" s="17" t="str">
        <f t="shared" si="684"/>
        <v/>
      </c>
      <c r="X1751" s="18" t="str">
        <f t="shared" si="675"/>
        <v/>
      </c>
      <c r="Y1751" s="17" t="str">
        <f t="shared" si="685"/>
        <v/>
      </c>
      <c r="Z1751" s="17" t="str">
        <f t="shared" si="686"/>
        <v/>
      </c>
      <c r="AA1751" s="17" t="str">
        <f t="shared" si="687"/>
        <v/>
      </c>
      <c r="AB1751" s="17" t="str">
        <f t="shared" si="688"/>
        <v/>
      </c>
      <c r="AC1751" s="17" t="str">
        <f t="shared" si="689"/>
        <v/>
      </c>
      <c r="AD1751" s="18" t="str">
        <f t="shared" si="690"/>
        <v/>
      </c>
      <c r="AE1751" s="19" t="str">
        <f>IF($B1751&gt;$C$1,"",p_2*$Q1750*($S1750/$W1750)+p_3*$Q1750*($T1750/$W1750))</f>
        <v/>
      </c>
      <c r="AF1751" s="17" t="str">
        <f>IF($B1751&gt;$C$1,"",p_4*$R1750)</f>
        <v/>
      </c>
      <c r="AG1751" s="17" t="str">
        <f>IF($B1751&gt;$C$1,"",p_5*$R1750)</f>
        <v/>
      </c>
      <c r="AH1751" s="18" t="str">
        <f t="shared" si="691"/>
        <v/>
      </c>
      <c r="AI1751" s="72"/>
      <c r="AJ1751" s="73"/>
      <c r="AK1751" s="73"/>
      <c r="AL1751" s="72"/>
      <c r="AM1751" s="73"/>
      <c r="AN1751" s="73">
        <f t="shared" si="692"/>
        <v>518</v>
      </c>
      <c r="AO1751" s="19" t="str">
        <f t="shared" ca="1" si="693"/>
        <v>-</v>
      </c>
      <c r="AP1751" s="17" t="str">
        <f t="shared" ca="1" si="694"/>
        <v>-</v>
      </c>
      <c r="AQ1751" s="17" t="str">
        <f t="shared" ca="1" si="695"/>
        <v>-</v>
      </c>
      <c r="AR1751" s="66" t="str">
        <f t="shared" ca="1" si="696"/>
        <v>-</v>
      </c>
    </row>
    <row r="1752" spans="1:44" s="1" customFormat="1" ht="12" x14ac:dyDescent="0.35">
      <c r="A1752" s="84"/>
      <c r="B1752" s="40" t="str">
        <f t="shared" si="676"/>
        <v/>
      </c>
      <c r="C1752" s="41" t="str">
        <f t="shared" si="677"/>
        <v/>
      </c>
      <c r="D1752" s="28">
        <f>'I Disease Parameters'!$E$6/(1000*365)</f>
        <v>2.4383561643835616E-5</v>
      </c>
      <c r="E1752" s="28">
        <f>'I Disease Parameters'!$E$7/(1000*365)</f>
        <v>1.3698630136986302E-5</v>
      </c>
      <c r="F1752" s="27">
        <f>(1-'I Disease Parameters'!$E$8)/'I Disease Parameters'!$E$10</f>
        <v>0.16200000000000001</v>
      </c>
      <c r="G1752" s="27">
        <f>'I Disease Parameters'!$E$8/'I Disease Parameters'!$E$11</f>
        <v>3.7999999999999999E-2</v>
      </c>
      <c r="H1752" s="27">
        <f>1/'I Disease Parameters'!$E$12</f>
        <v>0.05</v>
      </c>
      <c r="I1752" s="27">
        <f>'I Disease Parameters'!$E$9/'I Disease Parameters'!$E$14</f>
        <v>0</v>
      </c>
      <c r="J1752" s="82">
        <f t="shared" si="697"/>
        <v>2.9622548171950012</v>
      </c>
      <c r="K1752" s="60">
        <f t="shared" si="698"/>
        <v>0.96147505943347544</v>
      </c>
      <c r="L1752" s="30">
        <f t="shared" si="699"/>
        <v>0.98499999999999999</v>
      </c>
      <c r="M1752" s="27">
        <f>J1752/'I Disease Parameters'!$E$12</f>
        <v>0.14811274085975007</v>
      </c>
      <c r="N1752" s="27">
        <f>K1752/'I Disease Parameters'!$E$13</f>
        <v>4.8073752971673774E-2</v>
      </c>
      <c r="O1752" s="27">
        <f>L1752/'I Disease Parameters'!$E$13</f>
        <v>4.9250000000000002E-2</v>
      </c>
      <c r="P1752" s="27">
        <f>(1-L1752)/'I Disease Parameters'!$E$13</f>
        <v>7.5000000000000067E-4</v>
      </c>
      <c r="Q1752" s="19" t="str">
        <f t="shared" si="678"/>
        <v/>
      </c>
      <c r="R1752" s="17" t="str">
        <f t="shared" si="679"/>
        <v/>
      </c>
      <c r="S1752" s="17" t="str">
        <f t="shared" si="680"/>
        <v/>
      </c>
      <c r="T1752" s="17" t="str">
        <f t="shared" si="681"/>
        <v/>
      </c>
      <c r="U1752" s="17" t="str">
        <f t="shared" si="682"/>
        <v/>
      </c>
      <c r="V1752" s="17" t="str">
        <f t="shared" si="683"/>
        <v/>
      </c>
      <c r="W1752" s="17" t="str">
        <f t="shared" si="684"/>
        <v/>
      </c>
      <c r="X1752" s="18" t="str">
        <f t="shared" si="675"/>
        <v/>
      </c>
      <c r="Y1752" s="17" t="str">
        <f t="shared" si="685"/>
        <v/>
      </c>
      <c r="Z1752" s="17" t="str">
        <f t="shared" si="686"/>
        <v/>
      </c>
      <c r="AA1752" s="17" t="str">
        <f t="shared" si="687"/>
        <v/>
      </c>
      <c r="AB1752" s="17" t="str">
        <f t="shared" si="688"/>
        <v/>
      </c>
      <c r="AC1752" s="17" t="str">
        <f t="shared" si="689"/>
        <v/>
      </c>
      <c r="AD1752" s="18" t="str">
        <f t="shared" si="690"/>
        <v/>
      </c>
      <c r="AE1752" s="19" t="str">
        <f>IF($B1752&gt;$C$1,"",p_2*$Q1751*($S1751/$W1751)+p_3*$Q1751*($T1751/$W1751))</f>
        <v/>
      </c>
      <c r="AF1752" s="17" t="str">
        <f>IF($B1752&gt;$C$1,"",p_4*$R1751)</f>
        <v/>
      </c>
      <c r="AG1752" s="17" t="str">
        <f>IF($B1752&gt;$C$1,"",p_5*$R1751)</f>
        <v/>
      </c>
      <c r="AH1752" s="18" t="str">
        <f t="shared" si="691"/>
        <v/>
      </c>
      <c r="AI1752" s="72"/>
      <c r="AJ1752" s="73"/>
      <c r="AK1752" s="73"/>
      <c r="AL1752" s="72"/>
      <c r="AM1752" s="73"/>
      <c r="AN1752" s="73">
        <f t="shared" si="692"/>
        <v>518</v>
      </c>
      <c r="AO1752" s="19" t="str">
        <f t="shared" ca="1" si="693"/>
        <v>-</v>
      </c>
      <c r="AP1752" s="17" t="str">
        <f t="shared" ca="1" si="694"/>
        <v>-</v>
      </c>
      <c r="AQ1752" s="17" t="str">
        <f t="shared" ca="1" si="695"/>
        <v>-</v>
      </c>
      <c r="AR1752" s="66" t="str">
        <f t="shared" ca="1" si="696"/>
        <v>-</v>
      </c>
    </row>
    <row r="1753" spans="1:44" s="1" customFormat="1" ht="12" x14ac:dyDescent="0.35">
      <c r="A1753" s="84"/>
      <c r="B1753" s="40" t="str">
        <f t="shared" si="676"/>
        <v/>
      </c>
      <c r="C1753" s="41" t="str">
        <f t="shared" si="677"/>
        <v/>
      </c>
      <c r="D1753" s="28">
        <f>'I Disease Parameters'!$E$6/(1000*365)</f>
        <v>2.4383561643835616E-5</v>
      </c>
      <c r="E1753" s="28">
        <f>'I Disease Parameters'!$E$7/(1000*365)</f>
        <v>1.3698630136986302E-5</v>
      </c>
      <c r="F1753" s="27">
        <f>(1-'I Disease Parameters'!$E$8)/'I Disease Parameters'!$E$10</f>
        <v>0.16200000000000001</v>
      </c>
      <c r="G1753" s="27">
        <f>'I Disease Parameters'!$E$8/'I Disease Parameters'!$E$11</f>
        <v>3.7999999999999999E-2</v>
      </c>
      <c r="H1753" s="27">
        <f>1/'I Disease Parameters'!$E$12</f>
        <v>0.05</v>
      </c>
      <c r="I1753" s="27">
        <f>'I Disease Parameters'!$E$9/'I Disease Parameters'!$E$14</f>
        <v>0</v>
      </c>
      <c r="J1753" s="82">
        <f t="shared" si="697"/>
        <v>2.9622548171950012</v>
      </c>
      <c r="K1753" s="60">
        <f t="shared" si="698"/>
        <v>0.96147505943347544</v>
      </c>
      <c r="L1753" s="30">
        <f t="shared" si="699"/>
        <v>0.98499999999999999</v>
      </c>
      <c r="M1753" s="27">
        <f>J1753/'I Disease Parameters'!$E$12</f>
        <v>0.14811274085975007</v>
      </c>
      <c r="N1753" s="27">
        <f>K1753/'I Disease Parameters'!$E$13</f>
        <v>4.8073752971673774E-2</v>
      </c>
      <c r="O1753" s="27">
        <f>L1753/'I Disease Parameters'!$E$13</f>
        <v>4.9250000000000002E-2</v>
      </c>
      <c r="P1753" s="27">
        <f>(1-L1753)/'I Disease Parameters'!$E$13</f>
        <v>7.5000000000000067E-4</v>
      </c>
      <c r="Q1753" s="19" t="str">
        <f t="shared" si="678"/>
        <v/>
      </c>
      <c r="R1753" s="17" t="str">
        <f t="shared" si="679"/>
        <v/>
      </c>
      <c r="S1753" s="17" t="str">
        <f t="shared" si="680"/>
        <v/>
      </c>
      <c r="T1753" s="17" t="str">
        <f t="shared" si="681"/>
        <v/>
      </c>
      <c r="U1753" s="17" t="str">
        <f t="shared" si="682"/>
        <v/>
      </c>
      <c r="V1753" s="17" t="str">
        <f t="shared" si="683"/>
        <v/>
      </c>
      <c r="W1753" s="17" t="str">
        <f t="shared" si="684"/>
        <v/>
      </c>
      <c r="X1753" s="18" t="str">
        <f t="shared" si="675"/>
        <v/>
      </c>
      <c r="Y1753" s="17" t="str">
        <f t="shared" si="685"/>
        <v/>
      </c>
      <c r="Z1753" s="17" t="str">
        <f t="shared" si="686"/>
        <v/>
      </c>
      <c r="AA1753" s="17" t="str">
        <f t="shared" si="687"/>
        <v/>
      </c>
      <c r="AB1753" s="17" t="str">
        <f t="shared" si="688"/>
        <v/>
      </c>
      <c r="AC1753" s="17" t="str">
        <f t="shared" si="689"/>
        <v/>
      </c>
      <c r="AD1753" s="18" t="str">
        <f t="shared" si="690"/>
        <v/>
      </c>
      <c r="AE1753" s="19" t="str">
        <f>IF($B1753&gt;$C$1,"",p_2*$Q1752*($S1752/$W1752)+p_3*$Q1752*($T1752/$W1752))</f>
        <v/>
      </c>
      <c r="AF1753" s="17" t="str">
        <f>IF($B1753&gt;$C$1,"",p_4*$R1752)</f>
        <v/>
      </c>
      <c r="AG1753" s="17" t="str">
        <f>IF($B1753&gt;$C$1,"",p_5*$R1752)</f>
        <v/>
      </c>
      <c r="AH1753" s="18" t="str">
        <f t="shared" si="691"/>
        <v/>
      </c>
      <c r="AI1753" s="72"/>
      <c r="AJ1753" s="73"/>
      <c r="AK1753" s="73"/>
      <c r="AL1753" s="72"/>
      <c r="AM1753" s="73"/>
      <c r="AN1753" s="73">
        <f t="shared" si="692"/>
        <v>518</v>
      </c>
      <c r="AO1753" s="19" t="str">
        <f t="shared" ca="1" si="693"/>
        <v>-</v>
      </c>
      <c r="AP1753" s="17" t="str">
        <f t="shared" ca="1" si="694"/>
        <v>-</v>
      </c>
      <c r="AQ1753" s="17" t="str">
        <f t="shared" ca="1" si="695"/>
        <v>-</v>
      </c>
      <c r="AR1753" s="66" t="str">
        <f t="shared" ca="1" si="696"/>
        <v>-</v>
      </c>
    </row>
    <row r="1754" spans="1:44" s="1" customFormat="1" ht="12" x14ac:dyDescent="0.35">
      <c r="A1754" s="84"/>
      <c r="B1754" s="40" t="str">
        <f t="shared" si="676"/>
        <v/>
      </c>
      <c r="C1754" s="41" t="str">
        <f t="shared" si="677"/>
        <v/>
      </c>
      <c r="D1754" s="28">
        <f>'I Disease Parameters'!$E$6/(1000*365)</f>
        <v>2.4383561643835616E-5</v>
      </c>
      <c r="E1754" s="28">
        <f>'I Disease Parameters'!$E$7/(1000*365)</f>
        <v>1.3698630136986302E-5</v>
      </c>
      <c r="F1754" s="27">
        <f>(1-'I Disease Parameters'!$E$8)/'I Disease Parameters'!$E$10</f>
        <v>0.16200000000000001</v>
      </c>
      <c r="G1754" s="27">
        <f>'I Disease Parameters'!$E$8/'I Disease Parameters'!$E$11</f>
        <v>3.7999999999999999E-2</v>
      </c>
      <c r="H1754" s="27">
        <f>1/'I Disease Parameters'!$E$12</f>
        <v>0.05</v>
      </c>
      <c r="I1754" s="27">
        <f>'I Disease Parameters'!$E$9/'I Disease Parameters'!$E$14</f>
        <v>0</v>
      </c>
      <c r="J1754" s="82">
        <f t="shared" si="697"/>
        <v>2.9622548171950012</v>
      </c>
      <c r="K1754" s="60">
        <f t="shared" si="698"/>
        <v>0.96147505943347544</v>
      </c>
      <c r="L1754" s="30">
        <f t="shared" si="699"/>
        <v>0.98499999999999999</v>
      </c>
      <c r="M1754" s="27">
        <f>J1754/'I Disease Parameters'!$E$12</f>
        <v>0.14811274085975007</v>
      </c>
      <c r="N1754" s="27">
        <f>K1754/'I Disease Parameters'!$E$13</f>
        <v>4.8073752971673774E-2</v>
      </c>
      <c r="O1754" s="27">
        <f>L1754/'I Disease Parameters'!$E$13</f>
        <v>4.9250000000000002E-2</v>
      </c>
      <c r="P1754" s="27">
        <f>(1-L1754)/'I Disease Parameters'!$E$13</f>
        <v>7.5000000000000067E-4</v>
      </c>
      <c r="Q1754" s="19" t="str">
        <f t="shared" si="678"/>
        <v/>
      </c>
      <c r="R1754" s="17" t="str">
        <f t="shared" si="679"/>
        <v/>
      </c>
      <c r="S1754" s="17" t="str">
        <f t="shared" si="680"/>
        <v/>
      </c>
      <c r="T1754" s="17" t="str">
        <f t="shared" si="681"/>
        <v/>
      </c>
      <c r="U1754" s="17" t="str">
        <f t="shared" si="682"/>
        <v/>
      </c>
      <c r="V1754" s="17" t="str">
        <f t="shared" si="683"/>
        <v/>
      </c>
      <c r="W1754" s="17" t="str">
        <f t="shared" si="684"/>
        <v/>
      </c>
      <c r="X1754" s="18" t="str">
        <f t="shared" si="675"/>
        <v/>
      </c>
      <c r="Y1754" s="17" t="str">
        <f t="shared" si="685"/>
        <v/>
      </c>
      <c r="Z1754" s="17" t="str">
        <f t="shared" si="686"/>
        <v/>
      </c>
      <c r="AA1754" s="17" t="str">
        <f t="shared" si="687"/>
        <v/>
      </c>
      <c r="AB1754" s="17" t="str">
        <f t="shared" si="688"/>
        <v/>
      </c>
      <c r="AC1754" s="17" t="str">
        <f t="shared" si="689"/>
        <v/>
      </c>
      <c r="AD1754" s="18" t="str">
        <f t="shared" si="690"/>
        <v/>
      </c>
      <c r="AE1754" s="19" t="str">
        <f>IF($B1754&gt;$C$1,"",p_2*$Q1753*($S1753/$W1753)+p_3*$Q1753*($T1753/$W1753))</f>
        <v/>
      </c>
      <c r="AF1754" s="17" t="str">
        <f>IF($B1754&gt;$C$1,"",p_4*$R1753)</f>
        <v/>
      </c>
      <c r="AG1754" s="17" t="str">
        <f>IF($B1754&gt;$C$1,"",p_5*$R1753)</f>
        <v/>
      </c>
      <c r="AH1754" s="18" t="str">
        <f t="shared" si="691"/>
        <v/>
      </c>
      <c r="AI1754" s="72"/>
      <c r="AJ1754" s="73"/>
      <c r="AK1754" s="73"/>
      <c r="AL1754" s="72"/>
      <c r="AM1754" s="73"/>
      <c r="AN1754" s="73">
        <f t="shared" si="692"/>
        <v>518</v>
      </c>
      <c r="AO1754" s="19" t="str">
        <f t="shared" ca="1" si="693"/>
        <v>-</v>
      </c>
      <c r="AP1754" s="17" t="str">
        <f t="shared" ca="1" si="694"/>
        <v>-</v>
      </c>
      <c r="AQ1754" s="17" t="str">
        <f t="shared" ca="1" si="695"/>
        <v>-</v>
      </c>
      <c r="AR1754" s="66" t="str">
        <f t="shared" ca="1" si="696"/>
        <v>-</v>
      </c>
    </row>
    <row r="1755" spans="1:44" s="1" customFormat="1" ht="12" x14ac:dyDescent="0.35">
      <c r="A1755" s="84"/>
      <c r="B1755" s="40" t="str">
        <f t="shared" si="676"/>
        <v/>
      </c>
      <c r="C1755" s="41" t="str">
        <f t="shared" si="677"/>
        <v/>
      </c>
      <c r="D1755" s="28">
        <f>'I Disease Parameters'!$E$6/(1000*365)</f>
        <v>2.4383561643835616E-5</v>
      </c>
      <c r="E1755" s="28">
        <f>'I Disease Parameters'!$E$7/(1000*365)</f>
        <v>1.3698630136986302E-5</v>
      </c>
      <c r="F1755" s="27">
        <f>(1-'I Disease Parameters'!$E$8)/'I Disease Parameters'!$E$10</f>
        <v>0.16200000000000001</v>
      </c>
      <c r="G1755" s="27">
        <f>'I Disease Parameters'!$E$8/'I Disease Parameters'!$E$11</f>
        <v>3.7999999999999999E-2</v>
      </c>
      <c r="H1755" s="27">
        <f>1/'I Disease Parameters'!$E$12</f>
        <v>0.05</v>
      </c>
      <c r="I1755" s="27">
        <f>'I Disease Parameters'!$E$9/'I Disease Parameters'!$E$14</f>
        <v>0</v>
      </c>
      <c r="J1755" s="82">
        <f t="shared" si="697"/>
        <v>2.9622548171950012</v>
      </c>
      <c r="K1755" s="60">
        <f t="shared" si="698"/>
        <v>0.96147505943347544</v>
      </c>
      <c r="L1755" s="30">
        <f t="shared" si="699"/>
        <v>0.98499999999999999</v>
      </c>
      <c r="M1755" s="27">
        <f>J1755/'I Disease Parameters'!$E$12</f>
        <v>0.14811274085975007</v>
      </c>
      <c r="N1755" s="27">
        <f>K1755/'I Disease Parameters'!$E$13</f>
        <v>4.8073752971673774E-2</v>
      </c>
      <c r="O1755" s="27">
        <f>L1755/'I Disease Parameters'!$E$13</f>
        <v>4.9250000000000002E-2</v>
      </c>
      <c r="P1755" s="27">
        <f>(1-L1755)/'I Disease Parameters'!$E$13</f>
        <v>7.5000000000000067E-4</v>
      </c>
      <c r="Q1755" s="19" t="str">
        <f t="shared" si="678"/>
        <v/>
      </c>
      <c r="R1755" s="17" t="str">
        <f t="shared" si="679"/>
        <v/>
      </c>
      <c r="S1755" s="17" t="str">
        <f t="shared" si="680"/>
        <v/>
      </c>
      <c r="T1755" s="17" t="str">
        <f t="shared" si="681"/>
        <v/>
      </c>
      <c r="U1755" s="17" t="str">
        <f t="shared" si="682"/>
        <v/>
      </c>
      <c r="V1755" s="17" t="str">
        <f t="shared" si="683"/>
        <v/>
      </c>
      <c r="W1755" s="17" t="str">
        <f t="shared" si="684"/>
        <v/>
      </c>
      <c r="X1755" s="18" t="str">
        <f t="shared" si="675"/>
        <v/>
      </c>
      <c r="Y1755" s="17" t="str">
        <f t="shared" si="685"/>
        <v/>
      </c>
      <c r="Z1755" s="17" t="str">
        <f t="shared" si="686"/>
        <v/>
      </c>
      <c r="AA1755" s="17" t="str">
        <f t="shared" si="687"/>
        <v/>
      </c>
      <c r="AB1755" s="17" t="str">
        <f t="shared" si="688"/>
        <v/>
      </c>
      <c r="AC1755" s="17" t="str">
        <f t="shared" si="689"/>
        <v/>
      </c>
      <c r="AD1755" s="18" t="str">
        <f t="shared" si="690"/>
        <v/>
      </c>
      <c r="AE1755" s="19" t="str">
        <f>IF($B1755&gt;$C$1,"",p_2*$Q1754*($S1754/$W1754)+p_3*$Q1754*($T1754/$W1754))</f>
        <v/>
      </c>
      <c r="AF1755" s="17" t="str">
        <f>IF($B1755&gt;$C$1,"",p_4*$R1754)</f>
        <v/>
      </c>
      <c r="AG1755" s="17" t="str">
        <f>IF($B1755&gt;$C$1,"",p_5*$R1754)</f>
        <v/>
      </c>
      <c r="AH1755" s="18" t="str">
        <f t="shared" si="691"/>
        <v/>
      </c>
      <c r="AI1755" s="72"/>
      <c r="AJ1755" s="73"/>
      <c r="AK1755" s="73"/>
      <c r="AL1755" s="72"/>
      <c r="AM1755" s="73"/>
      <c r="AN1755" s="73">
        <f t="shared" si="692"/>
        <v>518</v>
      </c>
      <c r="AO1755" s="19" t="str">
        <f t="shared" ca="1" si="693"/>
        <v>-</v>
      </c>
      <c r="AP1755" s="17" t="str">
        <f t="shared" ca="1" si="694"/>
        <v>-</v>
      </c>
      <c r="AQ1755" s="17" t="str">
        <f t="shared" ca="1" si="695"/>
        <v>-</v>
      </c>
      <c r="AR1755" s="66" t="str">
        <f t="shared" ca="1" si="696"/>
        <v>-</v>
      </c>
    </row>
    <row r="1756" spans="1:44" s="1" customFormat="1" ht="12" x14ac:dyDescent="0.35">
      <c r="A1756" s="84"/>
      <c r="B1756" s="40" t="str">
        <f t="shared" si="676"/>
        <v/>
      </c>
      <c r="C1756" s="41" t="str">
        <f t="shared" si="677"/>
        <v/>
      </c>
      <c r="D1756" s="28">
        <f>'I Disease Parameters'!$E$6/(1000*365)</f>
        <v>2.4383561643835616E-5</v>
      </c>
      <c r="E1756" s="28">
        <f>'I Disease Parameters'!$E$7/(1000*365)</f>
        <v>1.3698630136986302E-5</v>
      </c>
      <c r="F1756" s="27">
        <f>(1-'I Disease Parameters'!$E$8)/'I Disease Parameters'!$E$10</f>
        <v>0.16200000000000001</v>
      </c>
      <c r="G1756" s="27">
        <f>'I Disease Parameters'!$E$8/'I Disease Parameters'!$E$11</f>
        <v>3.7999999999999999E-2</v>
      </c>
      <c r="H1756" s="27">
        <f>1/'I Disease Parameters'!$E$12</f>
        <v>0.05</v>
      </c>
      <c r="I1756" s="27">
        <f>'I Disease Parameters'!$E$9/'I Disease Parameters'!$E$14</f>
        <v>0</v>
      </c>
      <c r="J1756" s="82">
        <f t="shared" si="697"/>
        <v>2.9622548171950012</v>
      </c>
      <c r="K1756" s="60">
        <f t="shared" si="698"/>
        <v>0.96147505943347544</v>
      </c>
      <c r="L1756" s="30">
        <f t="shared" si="699"/>
        <v>0.98499999999999999</v>
      </c>
      <c r="M1756" s="27">
        <f>J1756/'I Disease Parameters'!$E$12</f>
        <v>0.14811274085975007</v>
      </c>
      <c r="N1756" s="27">
        <f>K1756/'I Disease Parameters'!$E$13</f>
        <v>4.8073752971673774E-2</v>
      </c>
      <c r="O1756" s="27">
        <f>L1756/'I Disease Parameters'!$E$13</f>
        <v>4.9250000000000002E-2</v>
      </c>
      <c r="P1756" s="27">
        <f>(1-L1756)/'I Disease Parameters'!$E$13</f>
        <v>7.5000000000000067E-4</v>
      </c>
      <c r="Q1756" s="19" t="str">
        <f t="shared" si="678"/>
        <v/>
      </c>
      <c r="R1756" s="17" t="str">
        <f t="shared" si="679"/>
        <v/>
      </c>
      <c r="S1756" s="17" t="str">
        <f t="shared" si="680"/>
        <v/>
      </c>
      <c r="T1756" s="17" t="str">
        <f t="shared" si="681"/>
        <v/>
      </c>
      <c r="U1756" s="17" t="str">
        <f t="shared" si="682"/>
        <v/>
      </c>
      <c r="V1756" s="17" t="str">
        <f t="shared" si="683"/>
        <v/>
      </c>
      <c r="W1756" s="17" t="str">
        <f t="shared" si="684"/>
        <v/>
      </c>
      <c r="X1756" s="18" t="str">
        <f t="shared" si="675"/>
        <v/>
      </c>
      <c r="Y1756" s="17" t="str">
        <f t="shared" si="685"/>
        <v/>
      </c>
      <c r="Z1756" s="17" t="str">
        <f t="shared" si="686"/>
        <v/>
      </c>
      <c r="AA1756" s="17" t="str">
        <f t="shared" si="687"/>
        <v/>
      </c>
      <c r="AB1756" s="17" t="str">
        <f t="shared" si="688"/>
        <v/>
      </c>
      <c r="AC1756" s="17" t="str">
        <f t="shared" si="689"/>
        <v/>
      </c>
      <c r="AD1756" s="18" t="str">
        <f t="shared" si="690"/>
        <v/>
      </c>
      <c r="AE1756" s="19" t="str">
        <f>IF($B1756&gt;$C$1,"",p_2*$Q1755*($S1755/$W1755)+p_3*$Q1755*($T1755/$W1755))</f>
        <v/>
      </c>
      <c r="AF1756" s="17" t="str">
        <f>IF($B1756&gt;$C$1,"",p_4*$R1755)</f>
        <v/>
      </c>
      <c r="AG1756" s="17" t="str">
        <f>IF($B1756&gt;$C$1,"",p_5*$R1755)</f>
        <v/>
      </c>
      <c r="AH1756" s="18" t="str">
        <f t="shared" si="691"/>
        <v/>
      </c>
      <c r="AI1756" s="72"/>
      <c r="AJ1756" s="73"/>
      <c r="AK1756" s="73"/>
      <c r="AL1756" s="72"/>
      <c r="AM1756" s="73"/>
      <c r="AN1756" s="73">
        <f t="shared" si="692"/>
        <v>518</v>
      </c>
      <c r="AO1756" s="19" t="str">
        <f t="shared" ca="1" si="693"/>
        <v>-</v>
      </c>
      <c r="AP1756" s="17" t="str">
        <f t="shared" ca="1" si="694"/>
        <v>-</v>
      </c>
      <c r="AQ1756" s="17" t="str">
        <f t="shared" ca="1" si="695"/>
        <v>-</v>
      </c>
      <c r="AR1756" s="66" t="str">
        <f t="shared" ca="1" si="696"/>
        <v>-</v>
      </c>
    </row>
    <row r="1757" spans="1:44" s="1" customFormat="1" ht="12" x14ac:dyDescent="0.35">
      <c r="A1757" s="84"/>
      <c r="B1757" s="40" t="str">
        <f t="shared" si="676"/>
        <v/>
      </c>
      <c r="C1757" s="41" t="str">
        <f t="shared" si="677"/>
        <v/>
      </c>
      <c r="D1757" s="28">
        <f>'I Disease Parameters'!$E$6/(1000*365)</f>
        <v>2.4383561643835616E-5</v>
      </c>
      <c r="E1757" s="28">
        <f>'I Disease Parameters'!$E$7/(1000*365)</f>
        <v>1.3698630136986302E-5</v>
      </c>
      <c r="F1757" s="27">
        <f>(1-'I Disease Parameters'!$E$8)/'I Disease Parameters'!$E$10</f>
        <v>0.16200000000000001</v>
      </c>
      <c r="G1757" s="27">
        <f>'I Disease Parameters'!$E$8/'I Disease Parameters'!$E$11</f>
        <v>3.7999999999999999E-2</v>
      </c>
      <c r="H1757" s="27">
        <f>1/'I Disease Parameters'!$E$12</f>
        <v>0.05</v>
      </c>
      <c r="I1757" s="27">
        <f>'I Disease Parameters'!$E$9/'I Disease Parameters'!$E$14</f>
        <v>0</v>
      </c>
      <c r="J1757" s="82">
        <f t="shared" si="697"/>
        <v>2.9622548171950012</v>
      </c>
      <c r="K1757" s="60">
        <f t="shared" si="698"/>
        <v>0.96147505943347544</v>
      </c>
      <c r="L1757" s="30">
        <f t="shared" si="699"/>
        <v>0.98499999999999999</v>
      </c>
      <c r="M1757" s="27">
        <f>J1757/'I Disease Parameters'!$E$12</f>
        <v>0.14811274085975007</v>
      </c>
      <c r="N1757" s="27">
        <f>K1757/'I Disease Parameters'!$E$13</f>
        <v>4.8073752971673774E-2</v>
      </c>
      <c r="O1757" s="27">
        <f>L1757/'I Disease Parameters'!$E$13</f>
        <v>4.9250000000000002E-2</v>
      </c>
      <c r="P1757" s="27">
        <f>(1-L1757)/'I Disease Parameters'!$E$13</f>
        <v>7.5000000000000067E-4</v>
      </c>
      <c r="Q1757" s="19" t="str">
        <f t="shared" si="678"/>
        <v/>
      </c>
      <c r="R1757" s="17" t="str">
        <f t="shared" si="679"/>
        <v/>
      </c>
      <c r="S1757" s="17" t="str">
        <f t="shared" si="680"/>
        <v/>
      </c>
      <c r="T1757" s="17" t="str">
        <f t="shared" si="681"/>
        <v/>
      </c>
      <c r="U1757" s="17" t="str">
        <f t="shared" si="682"/>
        <v/>
      </c>
      <c r="V1757" s="17" t="str">
        <f t="shared" si="683"/>
        <v/>
      </c>
      <c r="W1757" s="17" t="str">
        <f t="shared" si="684"/>
        <v/>
      </c>
      <c r="X1757" s="18" t="str">
        <f t="shared" si="675"/>
        <v/>
      </c>
      <c r="Y1757" s="17" t="str">
        <f t="shared" si="685"/>
        <v/>
      </c>
      <c r="Z1757" s="17" t="str">
        <f t="shared" si="686"/>
        <v/>
      </c>
      <c r="AA1757" s="17" t="str">
        <f t="shared" si="687"/>
        <v/>
      </c>
      <c r="AB1757" s="17" t="str">
        <f t="shared" si="688"/>
        <v/>
      </c>
      <c r="AC1757" s="17" t="str">
        <f t="shared" si="689"/>
        <v/>
      </c>
      <c r="AD1757" s="18" t="str">
        <f t="shared" si="690"/>
        <v/>
      </c>
      <c r="AE1757" s="19" t="str">
        <f>IF($B1757&gt;$C$1,"",p_2*$Q1756*($S1756/$W1756)+p_3*$Q1756*($T1756/$W1756))</f>
        <v/>
      </c>
      <c r="AF1757" s="17" t="str">
        <f>IF($B1757&gt;$C$1,"",p_4*$R1756)</f>
        <v/>
      </c>
      <c r="AG1757" s="17" t="str">
        <f>IF($B1757&gt;$C$1,"",p_5*$R1756)</f>
        <v/>
      </c>
      <c r="AH1757" s="18" t="str">
        <f t="shared" si="691"/>
        <v/>
      </c>
      <c r="AI1757" s="72"/>
      <c r="AJ1757" s="73"/>
      <c r="AK1757" s="73"/>
      <c r="AL1757" s="72"/>
      <c r="AM1757" s="73"/>
      <c r="AN1757" s="73">
        <f t="shared" si="692"/>
        <v>518</v>
      </c>
      <c r="AO1757" s="19" t="str">
        <f t="shared" ca="1" si="693"/>
        <v>-</v>
      </c>
      <c r="AP1757" s="17" t="str">
        <f t="shared" ca="1" si="694"/>
        <v>-</v>
      </c>
      <c r="AQ1757" s="17" t="str">
        <f t="shared" ca="1" si="695"/>
        <v>-</v>
      </c>
      <c r="AR1757" s="66" t="str">
        <f t="shared" ca="1" si="696"/>
        <v>-</v>
      </c>
    </row>
    <row r="1758" spans="1:44" s="1" customFormat="1" ht="12" x14ac:dyDescent="0.35">
      <c r="A1758" s="84"/>
      <c r="B1758" s="40" t="str">
        <f t="shared" si="676"/>
        <v/>
      </c>
      <c r="C1758" s="41" t="str">
        <f t="shared" si="677"/>
        <v/>
      </c>
      <c r="D1758" s="28">
        <f>'I Disease Parameters'!$E$6/(1000*365)</f>
        <v>2.4383561643835616E-5</v>
      </c>
      <c r="E1758" s="28">
        <f>'I Disease Parameters'!$E$7/(1000*365)</f>
        <v>1.3698630136986302E-5</v>
      </c>
      <c r="F1758" s="27">
        <f>(1-'I Disease Parameters'!$E$8)/'I Disease Parameters'!$E$10</f>
        <v>0.16200000000000001</v>
      </c>
      <c r="G1758" s="27">
        <f>'I Disease Parameters'!$E$8/'I Disease Parameters'!$E$11</f>
        <v>3.7999999999999999E-2</v>
      </c>
      <c r="H1758" s="27">
        <f>1/'I Disease Parameters'!$E$12</f>
        <v>0.05</v>
      </c>
      <c r="I1758" s="27">
        <f>'I Disease Parameters'!$E$9/'I Disease Parameters'!$E$14</f>
        <v>0</v>
      </c>
      <c r="J1758" s="82">
        <f t="shared" si="697"/>
        <v>2.9622548171950012</v>
      </c>
      <c r="K1758" s="60">
        <f t="shared" si="698"/>
        <v>0.96147505943347544</v>
      </c>
      <c r="L1758" s="30">
        <f t="shared" si="699"/>
        <v>0.98499999999999999</v>
      </c>
      <c r="M1758" s="27">
        <f>J1758/'I Disease Parameters'!$E$12</f>
        <v>0.14811274085975007</v>
      </c>
      <c r="N1758" s="27">
        <f>K1758/'I Disease Parameters'!$E$13</f>
        <v>4.8073752971673774E-2</v>
      </c>
      <c r="O1758" s="27">
        <f>L1758/'I Disease Parameters'!$E$13</f>
        <v>4.9250000000000002E-2</v>
      </c>
      <c r="P1758" s="27">
        <f>(1-L1758)/'I Disease Parameters'!$E$13</f>
        <v>7.5000000000000067E-4</v>
      </c>
      <c r="Q1758" s="19" t="str">
        <f t="shared" si="678"/>
        <v/>
      </c>
      <c r="R1758" s="17" t="str">
        <f t="shared" si="679"/>
        <v/>
      </c>
      <c r="S1758" s="17" t="str">
        <f t="shared" si="680"/>
        <v/>
      </c>
      <c r="T1758" s="17" t="str">
        <f t="shared" si="681"/>
        <v/>
      </c>
      <c r="U1758" s="17" t="str">
        <f t="shared" si="682"/>
        <v/>
      </c>
      <c r="V1758" s="17" t="str">
        <f t="shared" si="683"/>
        <v/>
      </c>
      <c r="W1758" s="17" t="str">
        <f t="shared" si="684"/>
        <v/>
      </c>
      <c r="X1758" s="18" t="str">
        <f t="shared" si="675"/>
        <v/>
      </c>
      <c r="Y1758" s="17" t="str">
        <f t="shared" si="685"/>
        <v/>
      </c>
      <c r="Z1758" s="17" t="str">
        <f t="shared" si="686"/>
        <v/>
      </c>
      <c r="AA1758" s="17" t="str">
        <f t="shared" si="687"/>
        <v/>
      </c>
      <c r="AB1758" s="17" t="str">
        <f t="shared" si="688"/>
        <v/>
      </c>
      <c r="AC1758" s="17" t="str">
        <f t="shared" si="689"/>
        <v/>
      </c>
      <c r="AD1758" s="18" t="str">
        <f t="shared" si="690"/>
        <v/>
      </c>
      <c r="AE1758" s="19" t="str">
        <f>IF($B1758&gt;$C$1,"",p_2*$Q1757*($S1757/$W1757)+p_3*$Q1757*($T1757/$W1757))</f>
        <v/>
      </c>
      <c r="AF1758" s="17" t="str">
        <f>IF($B1758&gt;$C$1,"",p_4*$R1757)</f>
        <v/>
      </c>
      <c r="AG1758" s="17" t="str">
        <f>IF($B1758&gt;$C$1,"",p_5*$R1757)</f>
        <v/>
      </c>
      <c r="AH1758" s="18" t="str">
        <f t="shared" si="691"/>
        <v/>
      </c>
      <c r="AI1758" s="72"/>
      <c r="AJ1758" s="73"/>
      <c r="AK1758" s="73"/>
      <c r="AL1758" s="72"/>
      <c r="AM1758" s="73"/>
      <c r="AN1758" s="73">
        <f t="shared" si="692"/>
        <v>518</v>
      </c>
      <c r="AO1758" s="19" t="str">
        <f t="shared" ca="1" si="693"/>
        <v>-</v>
      </c>
      <c r="AP1758" s="17" t="str">
        <f t="shared" ca="1" si="694"/>
        <v>-</v>
      </c>
      <c r="AQ1758" s="17" t="str">
        <f t="shared" ca="1" si="695"/>
        <v>-</v>
      </c>
      <c r="AR1758" s="66" t="str">
        <f t="shared" ca="1" si="696"/>
        <v>-</v>
      </c>
    </row>
    <row r="1759" spans="1:44" s="1" customFormat="1" ht="12" x14ac:dyDescent="0.35">
      <c r="A1759" s="84"/>
      <c r="B1759" s="40" t="str">
        <f t="shared" si="676"/>
        <v/>
      </c>
      <c r="C1759" s="41" t="str">
        <f t="shared" si="677"/>
        <v/>
      </c>
      <c r="D1759" s="28">
        <f>'I Disease Parameters'!$E$6/(1000*365)</f>
        <v>2.4383561643835616E-5</v>
      </c>
      <c r="E1759" s="28">
        <f>'I Disease Parameters'!$E$7/(1000*365)</f>
        <v>1.3698630136986302E-5</v>
      </c>
      <c r="F1759" s="27">
        <f>(1-'I Disease Parameters'!$E$8)/'I Disease Parameters'!$E$10</f>
        <v>0.16200000000000001</v>
      </c>
      <c r="G1759" s="27">
        <f>'I Disease Parameters'!$E$8/'I Disease Parameters'!$E$11</f>
        <v>3.7999999999999999E-2</v>
      </c>
      <c r="H1759" s="27">
        <f>1/'I Disease Parameters'!$E$12</f>
        <v>0.05</v>
      </c>
      <c r="I1759" s="27">
        <f>'I Disease Parameters'!$E$9/'I Disease Parameters'!$E$14</f>
        <v>0</v>
      </c>
      <c r="J1759" s="82">
        <f t="shared" si="697"/>
        <v>2.9622548171950012</v>
      </c>
      <c r="K1759" s="60">
        <f t="shared" si="698"/>
        <v>0.96147505943347544</v>
      </c>
      <c r="L1759" s="30">
        <f t="shared" si="699"/>
        <v>0.98499999999999999</v>
      </c>
      <c r="M1759" s="27">
        <f>J1759/'I Disease Parameters'!$E$12</f>
        <v>0.14811274085975007</v>
      </c>
      <c r="N1759" s="27">
        <f>K1759/'I Disease Parameters'!$E$13</f>
        <v>4.8073752971673774E-2</v>
      </c>
      <c r="O1759" s="27">
        <f>L1759/'I Disease Parameters'!$E$13</f>
        <v>4.9250000000000002E-2</v>
      </c>
      <c r="P1759" s="27">
        <f>(1-L1759)/'I Disease Parameters'!$E$13</f>
        <v>7.5000000000000067E-4</v>
      </c>
      <c r="Q1759" s="19" t="str">
        <f t="shared" si="678"/>
        <v/>
      </c>
      <c r="R1759" s="17" t="str">
        <f t="shared" si="679"/>
        <v/>
      </c>
      <c r="S1759" s="17" t="str">
        <f t="shared" si="680"/>
        <v/>
      </c>
      <c r="T1759" s="17" t="str">
        <f t="shared" si="681"/>
        <v/>
      </c>
      <c r="U1759" s="17" t="str">
        <f t="shared" si="682"/>
        <v/>
      </c>
      <c r="V1759" s="17" t="str">
        <f t="shared" si="683"/>
        <v/>
      </c>
      <c r="W1759" s="17" t="str">
        <f t="shared" si="684"/>
        <v/>
      </c>
      <c r="X1759" s="18" t="str">
        <f t="shared" si="675"/>
        <v/>
      </c>
      <c r="Y1759" s="17" t="str">
        <f t="shared" si="685"/>
        <v/>
      </c>
      <c r="Z1759" s="17" t="str">
        <f t="shared" si="686"/>
        <v/>
      </c>
      <c r="AA1759" s="17" t="str">
        <f t="shared" si="687"/>
        <v/>
      </c>
      <c r="AB1759" s="17" t="str">
        <f t="shared" si="688"/>
        <v/>
      </c>
      <c r="AC1759" s="17" t="str">
        <f t="shared" si="689"/>
        <v/>
      </c>
      <c r="AD1759" s="18" t="str">
        <f t="shared" si="690"/>
        <v/>
      </c>
      <c r="AE1759" s="19" t="str">
        <f>IF($B1759&gt;$C$1,"",p_2*$Q1758*($S1758/$W1758)+p_3*$Q1758*($T1758/$W1758))</f>
        <v/>
      </c>
      <c r="AF1759" s="17" t="str">
        <f>IF($B1759&gt;$C$1,"",p_4*$R1758)</f>
        <v/>
      </c>
      <c r="AG1759" s="17" t="str">
        <f>IF($B1759&gt;$C$1,"",p_5*$R1758)</f>
        <v/>
      </c>
      <c r="AH1759" s="18" t="str">
        <f t="shared" si="691"/>
        <v/>
      </c>
      <c r="AI1759" s="72"/>
      <c r="AJ1759" s="73"/>
      <c r="AK1759" s="73"/>
      <c r="AL1759" s="72"/>
      <c r="AM1759" s="73"/>
      <c r="AN1759" s="73">
        <f t="shared" si="692"/>
        <v>518</v>
      </c>
      <c r="AO1759" s="19" t="str">
        <f t="shared" ca="1" si="693"/>
        <v>-</v>
      </c>
      <c r="AP1759" s="17" t="str">
        <f t="shared" ca="1" si="694"/>
        <v>-</v>
      </c>
      <c r="AQ1759" s="17" t="str">
        <f t="shared" ca="1" si="695"/>
        <v>-</v>
      </c>
      <c r="AR1759" s="66" t="str">
        <f t="shared" ca="1" si="696"/>
        <v>-</v>
      </c>
    </row>
    <row r="1760" spans="1:44" s="1" customFormat="1" ht="12" x14ac:dyDescent="0.35">
      <c r="A1760" s="84"/>
      <c r="B1760" s="40" t="str">
        <f t="shared" si="676"/>
        <v/>
      </c>
      <c r="C1760" s="41" t="str">
        <f t="shared" si="677"/>
        <v/>
      </c>
      <c r="D1760" s="28">
        <f>'I Disease Parameters'!$E$6/(1000*365)</f>
        <v>2.4383561643835616E-5</v>
      </c>
      <c r="E1760" s="28">
        <f>'I Disease Parameters'!$E$7/(1000*365)</f>
        <v>1.3698630136986302E-5</v>
      </c>
      <c r="F1760" s="27">
        <f>(1-'I Disease Parameters'!$E$8)/'I Disease Parameters'!$E$10</f>
        <v>0.16200000000000001</v>
      </c>
      <c r="G1760" s="27">
        <f>'I Disease Parameters'!$E$8/'I Disease Parameters'!$E$11</f>
        <v>3.7999999999999999E-2</v>
      </c>
      <c r="H1760" s="27">
        <f>1/'I Disease Parameters'!$E$12</f>
        <v>0.05</v>
      </c>
      <c r="I1760" s="27">
        <f>'I Disease Parameters'!$E$9/'I Disease Parameters'!$E$14</f>
        <v>0</v>
      </c>
      <c r="J1760" s="82">
        <f t="shared" si="697"/>
        <v>2.9622548171950012</v>
      </c>
      <c r="K1760" s="60">
        <f t="shared" si="698"/>
        <v>0.96147505943347544</v>
      </c>
      <c r="L1760" s="30">
        <f t="shared" si="699"/>
        <v>0.98499999999999999</v>
      </c>
      <c r="M1760" s="27">
        <f>J1760/'I Disease Parameters'!$E$12</f>
        <v>0.14811274085975007</v>
      </c>
      <c r="N1760" s="27">
        <f>K1760/'I Disease Parameters'!$E$13</f>
        <v>4.8073752971673774E-2</v>
      </c>
      <c r="O1760" s="27">
        <f>L1760/'I Disease Parameters'!$E$13</f>
        <v>4.9250000000000002E-2</v>
      </c>
      <c r="P1760" s="27">
        <f>(1-L1760)/'I Disease Parameters'!$E$13</f>
        <v>7.5000000000000067E-4</v>
      </c>
      <c r="Q1760" s="19" t="str">
        <f t="shared" si="678"/>
        <v/>
      </c>
      <c r="R1760" s="17" t="str">
        <f t="shared" si="679"/>
        <v/>
      </c>
      <c r="S1760" s="17" t="str">
        <f t="shared" si="680"/>
        <v/>
      </c>
      <c r="T1760" s="17" t="str">
        <f t="shared" si="681"/>
        <v/>
      </c>
      <c r="U1760" s="17" t="str">
        <f t="shared" si="682"/>
        <v/>
      </c>
      <c r="V1760" s="17" t="str">
        <f t="shared" si="683"/>
        <v/>
      </c>
      <c r="W1760" s="17" t="str">
        <f t="shared" si="684"/>
        <v/>
      </c>
      <c r="X1760" s="18" t="str">
        <f t="shared" si="675"/>
        <v/>
      </c>
      <c r="Y1760" s="17" t="str">
        <f t="shared" si="685"/>
        <v/>
      </c>
      <c r="Z1760" s="17" t="str">
        <f t="shared" si="686"/>
        <v/>
      </c>
      <c r="AA1760" s="17" t="str">
        <f t="shared" si="687"/>
        <v/>
      </c>
      <c r="AB1760" s="17" t="str">
        <f t="shared" si="688"/>
        <v/>
      </c>
      <c r="AC1760" s="17" t="str">
        <f t="shared" si="689"/>
        <v/>
      </c>
      <c r="AD1760" s="18" t="str">
        <f t="shared" si="690"/>
        <v/>
      </c>
      <c r="AE1760" s="19" t="str">
        <f>IF($B1760&gt;$C$1,"",p_2*$Q1759*($S1759/$W1759)+p_3*$Q1759*($T1759/$W1759))</f>
        <v/>
      </c>
      <c r="AF1760" s="17" t="str">
        <f>IF($B1760&gt;$C$1,"",p_4*$R1759)</f>
        <v/>
      </c>
      <c r="AG1760" s="17" t="str">
        <f>IF($B1760&gt;$C$1,"",p_5*$R1759)</f>
        <v/>
      </c>
      <c r="AH1760" s="18" t="str">
        <f t="shared" si="691"/>
        <v/>
      </c>
      <c r="AI1760" s="72"/>
      <c r="AJ1760" s="73"/>
      <c r="AK1760" s="73"/>
      <c r="AL1760" s="72"/>
      <c r="AM1760" s="73"/>
      <c r="AN1760" s="73">
        <f t="shared" si="692"/>
        <v>518</v>
      </c>
      <c r="AO1760" s="19" t="str">
        <f t="shared" ca="1" si="693"/>
        <v>-</v>
      </c>
      <c r="AP1760" s="17" t="str">
        <f t="shared" ca="1" si="694"/>
        <v>-</v>
      </c>
      <c r="AQ1760" s="17" t="str">
        <f t="shared" ca="1" si="695"/>
        <v>-</v>
      </c>
      <c r="AR1760" s="66" t="str">
        <f t="shared" ca="1" si="696"/>
        <v>-</v>
      </c>
    </row>
    <row r="1761" spans="1:44" s="1" customFormat="1" ht="12" x14ac:dyDescent="0.35">
      <c r="A1761" s="84"/>
      <c r="B1761" s="40" t="str">
        <f t="shared" si="676"/>
        <v/>
      </c>
      <c r="C1761" s="41" t="str">
        <f t="shared" si="677"/>
        <v/>
      </c>
      <c r="D1761" s="28">
        <f>'I Disease Parameters'!$E$6/(1000*365)</f>
        <v>2.4383561643835616E-5</v>
      </c>
      <c r="E1761" s="28">
        <f>'I Disease Parameters'!$E$7/(1000*365)</f>
        <v>1.3698630136986302E-5</v>
      </c>
      <c r="F1761" s="27">
        <f>(1-'I Disease Parameters'!$E$8)/'I Disease Parameters'!$E$10</f>
        <v>0.16200000000000001</v>
      </c>
      <c r="G1761" s="27">
        <f>'I Disease Parameters'!$E$8/'I Disease Parameters'!$E$11</f>
        <v>3.7999999999999999E-2</v>
      </c>
      <c r="H1761" s="27">
        <f>1/'I Disease Parameters'!$E$12</f>
        <v>0.05</v>
      </c>
      <c r="I1761" s="27">
        <f>'I Disease Parameters'!$E$9/'I Disease Parameters'!$E$14</f>
        <v>0</v>
      </c>
      <c r="J1761" s="82">
        <f t="shared" si="697"/>
        <v>2.9622548171950012</v>
      </c>
      <c r="K1761" s="60">
        <f t="shared" si="698"/>
        <v>0.96147505943347544</v>
      </c>
      <c r="L1761" s="30">
        <f t="shared" si="699"/>
        <v>0.98499999999999999</v>
      </c>
      <c r="M1761" s="27">
        <f>J1761/'I Disease Parameters'!$E$12</f>
        <v>0.14811274085975007</v>
      </c>
      <c r="N1761" s="27">
        <f>K1761/'I Disease Parameters'!$E$13</f>
        <v>4.8073752971673774E-2</v>
      </c>
      <c r="O1761" s="27">
        <f>L1761/'I Disease Parameters'!$E$13</f>
        <v>4.9250000000000002E-2</v>
      </c>
      <c r="P1761" s="27">
        <f>(1-L1761)/'I Disease Parameters'!$E$13</f>
        <v>7.5000000000000067E-4</v>
      </c>
      <c r="Q1761" s="19" t="str">
        <f t="shared" si="678"/>
        <v/>
      </c>
      <c r="R1761" s="17" t="str">
        <f t="shared" si="679"/>
        <v/>
      </c>
      <c r="S1761" s="17" t="str">
        <f t="shared" si="680"/>
        <v/>
      </c>
      <c r="T1761" s="17" t="str">
        <f t="shared" si="681"/>
        <v/>
      </c>
      <c r="U1761" s="17" t="str">
        <f t="shared" si="682"/>
        <v/>
      </c>
      <c r="V1761" s="17" t="str">
        <f t="shared" si="683"/>
        <v/>
      </c>
      <c r="W1761" s="17" t="str">
        <f t="shared" si="684"/>
        <v/>
      </c>
      <c r="X1761" s="18" t="str">
        <f t="shared" si="675"/>
        <v/>
      </c>
      <c r="Y1761" s="17" t="str">
        <f t="shared" si="685"/>
        <v/>
      </c>
      <c r="Z1761" s="17" t="str">
        <f t="shared" si="686"/>
        <v/>
      </c>
      <c r="AA1761" s="17" t="str">
        <f t="shared" si="687"/>
        <v/>
      </c>
      <c r="AB1761" s="17" t="str">
        <f t="shared" si="688"/>
        <v/>
      </c>
      <c r="AC1761" s="17" t="str">
        <f t="shared" si="689"/>
        <v/>
      </c>
      <c r="AD1761" s="18" t="str">
        <f t="shared" si="690"/>
        <v/>
      </c>
      <c r="AE1761" s="19" t="str">
        <f>IF($B1761&gt;$C$1,"",p_2*$Q1760*($S1760/$W1760)+p_3*$Q1760*($T1760/$W1760))</f>
        <v/>
      </c>
      <c r="AF1761" s="17" t="str">
        <f>IF($B1761&gt;$C$1,"",p_4*$R1760)</f>
        <v/>
      </c>
      <c r="AG1761" s="17" t="str">
        <f>IF($B1761&gt;$C$1,"",p_5*$R1760)</f>
        <v/>
      </c>
      <c r="AH1761" s="18" t="str">
        <f t="shared" si="691"/>
        <v/>
      </c>
      <c r="AI1761" s="72"/>
      <c r="AJ1761" s="73"/>
      <c r="AK1761" s="73"/>
      <c r="AL1761" s="72"/>
      <c r="AM1761" s="73"/>
      <c r="AN1761" s="73">
        <f t="shared" si="692"/>
        <v>518</v>
      </c>
      <c r="AO1761" s="19" t="str">
        <f t="shared" ca="1" si="693"/>
        <v>-</v>
      </c>
      <c r="AP1761" s="17" t="str">
        <f t="shared" ca="1" si="694"/>
        <v>-</v>
      </c>
      <c r="AQ1761" s="17" t="str">
        <f t="shared" ca="1" si="695"/>
        <v>-</v>
      </c>
      <c r="AR1761" s="66" t="str">
        <f t="shared" ca="1" si="696"/>
        <v>-</v>
      </c>
    </row>
    <row r="1762" spans="1:44" s="1" customFormat="1" ht="12" x14ac:dyDescent="0.35">
      <c r="A1762" s="84"/>
      <c r="B1762" s="40" t="str">
        <f t="shared" si="676"/>
        <v/>
      </c>
      <c r="C1762" s="41" t="str">
        <f t="shared" si="677"/>
        <v/>
      </c>
      <c r="D1762" s="28">
        <f>'I Disease Parameters'!$E$6/(1000*365)</f>
        <v>2.4383561643835616E-5</v>
      </c>
      <c r="E1762" s="28">
        <f>'I Disease Parameters'!$E$7/(1000*365)</f>
        <v>1.3698630136986302E-5</v>
      </c>
      <c r="F1762" s="27">
        <f>(1-'I Disease Parameters'!$E$8)/'I Disease Parameters'!$E$10</f>
        <v>0.16200000000000001</v>
      </c>
      <c r="G1762" s="27">
        <f>'I Disease Parameters'!$E$8/'I Disease Parameters'!$E$11</f>
        <v>3.7999999999999999E-2</v>
      </c>
      <c r="H1762" s="27">
        <f>1/'I Disease Parameters'!$E$12</f>
        <v>0.05</v>
      </c>
      <c r="I1762" s="27">
        <f>'I Disease Parameters'!$E$9/'I Disease Parameters'!$E$14</f>
        <v>0</v>
      </c>
      <c r="J1762" s="82">
        <f t="shared" si="697"/>
        <v>2.9622548171950012</v>
      </c>
      <c r="K1762" s="60">
        <f t="shared" si="698"/>
        <v>0.96147505943347544</v>
      </c>
      <c r="L1762" s="30">
        <f t="shared" si="699"/>
        <v>0.98499999999999999</v>
      </c>
      <c r="M1762" s="27">
        <f>J1762/'I Disease Parameters'!$E$12</f>
        <v>0.14811274085975007</v>
      </c>
      <c r="N1762" s="27">
        <f>K1762/'I Disease Parameters'!$E$13</f>
        <v>4.8073752971673774E-2</v>
      </c>
      <c r="O1762" s="27">
        <f>L1762/'I Disease Parameters'!$E$13</f>
        <v>4.9250000000000002E-2</v>
      </c>
      <c r="P1762" s="27">
        <f>(1-L1762)/'I Disease Parameters'!$E$13</f>
        <v>7.5000000000000067E-4</v>
      </c>
      <c r="Q1762" s="19" t="str">
        <f t="shared" si="678"/>
        <v/>
      </c>
      <c r="R1762" s="17" t="str">
        <f t="shared" si="679"/>
        <v/>
      </c>
      <c r="S1762" s="17" t="str">
        <f t="shared" si="680"/>
        <v/>
      </c>
      <c r="T1762" s="17" t="str">
        <f t="shared" si="681"/>
        <v/>
      </c>
      <c r="U1762" s="17" t="str">
        <f t="shared" si="682"/>
        <v/>
      </c>
      <c r="V1762" s="17" t="str">
        <f t="shared" si="683"/>
        <v/>
      </c>
      <c r="W1762" s="17" t="str">
        <f t="shared" si="684"/>
        <v/>
      </c>
      <c r="X1762" s="18" t="str">
        <f t="shared" si="675"/>
        <v/>
      </c>
      <c r="Y1762" s="17" t="str">
        <f t="shared" si="685"/>
        <v/>
      </c>
      <c r="Z1762" s="17" t="str">
        <f t="shared" si="686"/>
        <v/>
      </c>
      <c r="AA1762" s="17" t="str">
        <f t="shared" si="687"/>
        <v/>
      </c>
      <c r="AB1762" s="17" t="str">
        <f t="shared" si="688"/>
        <v/>
      </c>
      <c r="AC1762" s="17" t="str">
        <f t="shared" si="689"/>
        <v/>
      </c>
      <c r="AD1762" s="18" t="str">
        <f t="shared" si="690"/>
        <v/>
      </c>
      <c r="AE1762" s="19" t="str">
        <f>IF($B1762&gt;$C$1,"",p_2*$Q1761*($S1761/$W1761)+p_3*$Q1761*($T1761/$W1761))</f>
        <v/>
      </c>
      <c r="AF1762" s="17" t="str">
        <f>IF($B1762&gt;$C$1,"",p_4*$R1761)</f>
        <v/>
      </c>
      <c r="AG1762" s="17" t="str">
        <f>IF($B1762&gt;$C$1,"",p_5*$R1761)</f>
        <v/>
      </c>
      <c r="AH1762" s="18" t="str">
        <f t="shared" si="691"/>
        <v/>
      </c>
      <c r="AI1762" s="72"/>
      <c r="AJ1762" s="73"/>
      <c r="AK1762" s="73"/>
      <c r="AL1762" s="72"/>
      <c r="AM1762" s="73"/>
      <c r="AN1762" s="73">
        <f t="shared" si="692"/>
        <v>518</v>
      </c>
      <c r="AO1762" s="19" t="str">
        <f t="shared" ca="1" si="693"/>
        <v>-</v>
      </c>
      <c r="AP1762" s="17" t="str">
        <f t="shared" ca="1" si="694"/>
        <v>-</v>
      </c>
      <c r="AQ1762" s="17" t="str">
        <f t="shared" ca="1" si="695"/>
        <v>-</v>
      </c>
      <c r="AR1762" s="66" t="str">
        <f t="shared" ca="1" si="696"/>
        <v>-</v>
      </c>
    </row>
    <row r="1763" spans="1:44" s="1" customFormat="1" ht="12" x14ac:dyDescent="0.35">
      <c r="A1763" s="84"/>
      <c r="B1763" s="40" t="str">
        <f t="shared" si="676"/>
        <v/>
      </c>
      <c r="C1763" s="41" t="str">
        <f t="shared" si="677"/>
        <v/>
      </c>
      <c r="D1763" s="28">
        <f>'I Disease Parameters'!$E$6/(1000*365)</f>
        <v>2.4383561643835616E-5</v>
      </c>
      <c r="E1763" s="28">
        <f>'I Disease Parameters'!$E$7/(1000*365)</f>
        <v>1.3698630136986302E-5</v>
      </c>
      <c r="F1763" s="27">
        <f>(1-'I Disease Parameters'!$E$8)/'I Disease Parameters'!$E$10</f>
        <v>0.16200000000000001</v>
      </c>
      <c r="G1763" s="27">
        <f>'I Disease Parameters'!$E$8/'I Disease Parameters'!$E$11</f>
        <v>3.7999999999999999E-2</v>
      </c>
      <c r="H1763" s="27">
        <f>1/'I Disease Parameters'!$E$12</f>
        <v>0.05</v>
      </c>
      <c r="I1763" s="27">
        <f>'I Disease Parameters'!$E$9/'I Disease Parameters'!$E$14</f>
        <v>0</v>
      </c>
      <c r="J1763" s="82">
        <f t="shared" si="697"/>
        <v>2.9622548171950012</v>
      </c>
      <c r="K1763" s="60">
        <f t="shared" si="698"/>
        <v>0.96147505943347544</v>
      </c>
      <c r="L1763" s="30">
        <f t="shared" si="699"/>
        <v>0.98499999999999999</v>
      </c>
      <c r="M1763" s="27">
        <f>J1763/'I Disease Parameters'!$E$12</f>
        <v>0.14811274085975007</v>
      </c>
      <c r="N1763" s="27">
        <f>K1763/'I Disease Parameters'!$E$13</f>
        <v>4.8073752971673774E-2</v>
      </c>
      <c r="O1763" s="27">
        <f>L1763/'I Disease Parameters'!$E$13</f>
        <v>4.9250000000000002E-2</v>
      </c>
      <c r="P1763" s="27">
        <f>(1-L1763)/'I Disease Parameters'!$E$13</f>
        <v>7.5000000000000067E-4</v>
      </c>
      <c r="Q1763" s="19" t="str">
        <f t="shared" si="678"/>
        <v/>
      </c>
      <c r="R1763" s="17" t="str">
        <f t="shared" si="679"/>
        <v/>
      </c>
      <c r="S1763" s="17" t="str">
        <f t="shared" si="680"/>
        <v/>
      </c>
      <c r="T1763" s="17" t="str">
        <f t="shared" si="681"/>
        <v/>
      </c>
      <c r="U1763" s="17" t="str">
        <f t="shared" si="682"/>
        <v/>
      </c>
      <c r="V1763" s="17" t="str">
        <f t="shared" si="683"/>
        <v/>
      </c>
      <c r="W1763" s="17" t="str">
        <f t="shared" si="684"/>
        <v/>
      </c>
      <c r="X1763" s="18" t="str">
        <f t="shared" si="675"/>
        <v/>
      </c>
      <c r="Y1763" s="17" t="str">
        <f t="shared" si="685"/>
        <v/>
      </c>
      <c r="Z1763" s="17" t="str">
        <f t="shared" si="686"/>
        <v/>
      </c>
      <c r="AA1763" s="17" t="str">
        <f t="shared" si="687"/>
        <v/>
      </c>
      <c r="AB1763" s="17" t="str">
        <f t="shared" si="688"/>
        <v/>
      </c>
      <c r="AC1763" s="17" t="str">
        <f t="shared" si="689"/>
        <v/>
      </c>
      <c r="AD1763" s="18" t="str">
        <f t="shared" si="690"/>
        <v/>
      </c>
      <c r="AE1763" s="19" t="str">
        <f>IF($B1763&gt;$C$1,"",p_2*$Q1762*($S1762/$W1762)+p_3*$Q1762*($T1762/$W1762))</f>
        <v/>
      </c>
      <c r="AF1763" s="17" t="str">
        <f>IF($B1763&gt;$C$1,"",p_4*$R1762)</f>
        <v/>
      </c>
      <c r="AG1763" s="17" t="str">
        <f>IF($B1763&gt;$C$1,"",p_5*$R1762)</f>
        <v/>
      </c>
      <c r="AH1763" s="18" t="str">
        <f t="shared" si="691"/>
        <v/>
      </c>
      <c r="AI1763" s="72"/>
      <c r="AJ1763" s="73"/>
      <c r="AK1763" s="73"/>
      <c r="AL1763" s="72"/>
      <c r="AM1763" s="73"/>
      <c r="AN1763" s="73">
        <f t="shared" si="692"/>
        <v>518</v>
      </c>
      <c r="AO1763" s="19" t="str">
        <f t="shared" ca="1" si="693"/>
        <v>-</v>
      </c>
      <c r="AP1763" s="17" t="str">
        <f t="shared" ca="1" si="694"/>
        <v>-</v>
      </c>
      <c r="AQ1763" s="17" t="str">
        <f t="shared" ca="1" si="695"/>
        <v>-</v>
      </c>
      <c r="AR1763" s="66" t="str">
        <f t="shared" ca="1" si="696"/>
        <v>-</v>
      </c>
    </row>
    <row r="1764" spans="1:44" s="1" customFormat="1" ht="12" x14ac:dyDescent="0.35">
      <c r="A1764" s="84"/>
      <c r="B1764" s="40" t="str">
        <f t="shared" si="676"/>
        <v/>
      </c>
      <c r="C1764" s="41" t="str">
        <f t="shared" si="677"/>
        <v/>
      </c>
      <c r="D1764" s="28">
        <f>'I Disease Parameters'!$E$6/(1000*365)</f>
        <v>2.4383561643835616E-5</v>
      </c>
      <c r="E1764" s="28">
        <f>'I Disease Parameters'!$E$7/(1000*365)</f>
        <v>1.3698630136986302E-5</v>
      </c>
      <c r="F1764" s="27">
        <f>(1-'I Disease Parameters'!$E$8)/'I Disease Parameters'!$E$10</f>
        <v>0.16200000000000001</v>
      </c>
      <c r="G1764" s="27">
        <f>'I Disease Parameters'!$E$8/'I Disease Parameters'!$E$11</f>
        <v>3.7999999999999999E-2</v>
      </c>
      <c r="H1764" s="27">
        <f>1/'I Disease Parameters'!$E$12</f>
        <v>0.05</v>
      </c>
      <c r="I1764" s="27">
        <f>'I Disease Parameters'!$E$9/'I Disease Parameters'!$E$14</f>
        <v>0</v>
      </c>
      <c r="J1764" s="82">
        <f t="shared" si="697"/>
        <v>2.9622548171950012</v>
      </c>
      <c r="K1764" s="60">
        <f t="shared" si="698"/>
        <v>0.96147505943347544</v>
      </c>
      <c r="L1764" s="30">
        <f t="shared" si="699"/>
        <v>0.98499999999999999</v>
      </c>
      <c r="M1764" s="27">
        <f>J1764/'I Disease Parameters'!$E$12</f>
        <v>0.14811274085975007</v>
      </c>
      <c r="N1764" s="27">
        <f>K1764/'I Disease Parameters'!$E$13</f>
        <v>4.8073752971673774E-2</v>
      </c>
      <c r="O1764" s="27">
        <f>L1764/'I Disease Parameters'!$E$13</f>
        <v>4.9250000000000002E-2</v>
      </c>
      <c r="P1764" s="27">
        <f>(1-L1764)/'I Disease Parameters'!$E$13</f>
        <v>7.5000000000000067E-4</v>
      </c>
      <c r="Q1764" s="19" t="str">
        <f t="shared" si="678"/>
        <v/>
      </c>
      <c r="R1764" s="17" t="str">
        <f t="shared" si="679"/>
        <v/>
      </c>
      <c r="S1764" s="17" t="str">
        <f t="shared" si="680"/>
        <v/>
      </c>
      <c r="T1764" s="17" t="str">
        <f t="shared" si="681"/>
        <v/>
      </c>
      <c r="U1764" s="17" t="str">
        <f t="shared" si="682"/>
        <v/>
      </c>
      <c r="V1764" s="17" t="str">
        <f t="shared" si="683"/>
        <v/>
      </c>
      <c r="W1764" s="17" t="str">
        <f t="shared" si="684"/>
        <v/>
      </c>
      <c r="X1764" s="18" t="str">
        <f t="shared" si="675"/>
        <v/>
      </c>
      <c r="Y1764" s="17" t="str">
        <f t="shared" si="685"/>
        <v/>
      </c>
      <c r="Z1764" s="17" t="str">
        <f t="shared" si="686"/>
        <v/>
      </c>
      <c r="AA1764" s="17" t="str">
        <f t="shared" si="687"/>
        <v/>
      </c>
      <c r="AB1764" s="17" t="str">
        <f t="shared" si="688"/>
        <v/>
      </c>
      <c r="AC1764" s="17" t="str">
        <f t="shared" si="689"/>
        <v/>
      </c>
      <c r="AD1764" s="18" t="str">
        <f t="shared" si="690"/>
        <v/>
      </c>
      <c r="AE1764" s="19" t="str">
        <f>IF($B1764&gt;$C$1,"",p_2*$Q1763*($S1763/$W1763)+p_3*$Q1763*($T1763/$W1763))</f>
        <v/>
      </c>
      <c r="AF1764" s="17" t="str">
        <f>IF($B1764&gt;$C$1,"",p_4*$R1763)</f>
        <v/>
      </c>
      <c r="AG1764" s="17" t="str">
        <f>IF($B1764&gt;$C$1,"",p_5*$R1763)</f>
        <v/>
      </c>
      <c r="AH1764" s="18" t="str">
        <f t="shared" si="691"/>
        <v/>
      </c>
      <c r="AI1764" s="72"/>
      <c r="AJ1764" s="73"/>
      <c r="AK1764" s="73"/>
      <c r="AL1764" s="72"/>
      <c r="AM1764" s="73"/>
      <c r="AN1764" s="73">
        <f t="shared" si="692"/>
        <v>518</v>
      </c>
      <c r="AO1764" s="19" t="str">
        <f t="shared" ca="1" si="693"/>
        <v>-</v>
      </c>
      <c r="AP1764" s="17" t="str">
        <f t="shared" ca="1" si="694"/>
        <v>-</v>
      </c>
      <c r="AQ1764" s="17" t="str">
        <f t="shared" ca="1" si="695"/>
        <v>-</v>
      </c>
      <c r="AR1764" s="66" t="str">
        <f t="shared" ca="1" si="696"/>
        <v>-</v>
      </c>
    </row>
    <row r="1765" spans="1:44" s="1" customFormat="1" ht="12" x14ac:dyDescent="0.35">
      <c r="A1765" s="84"/>
      <c r="B1765" s="40" t="str">
        <f t="shared" si="676"/>
        <v/>
      </c>
      <c r="C1765" s="41" t="str">
        <f t="shared" si="677"/>
        <v/>
      </c>
      <c r="D1765" s="28">
        <f>'I Disease Parameters'!$E$6/(1000*365)</f>
        <v>2.4383561643835616E-5</v>
      </c>
      <c r="E1765" s="28">
        <f>'I Disease Parameters'!$E$7/(1000*365)</f>
        <v>1.3698630136986302E-5</v>
      </c>
      <c r="F1765" s="27">
        <f>(1-'I Disease Parameters'!$E$8)/'I Disease Parameters'!$E$10</f>
        <v>0.16200000000000001</v>
      </c>
      <c r="G1765" s="27">
        <f>'I Disease Parameters'!$E$8/'I Disease Parameters'!$E$11</f>
        <v>3.7999999999999999E-2</v>
      </c>
      <c r="H1765" s="27">
        <f>1/'I Disease Parameters'!$E$12</f>
        <v>0.05</v>
      </c>
      <c r="I1765" s="27">
        <f>'I Disease Parameters'!$E$9/'I Disease Parameters'!$E$14</f>
        <v>0</v>
      </c>
      <c r="J1765" s="82">
        <f t="shared" si="697"/>
        <v>2.9622548171950012</v>
      </c>
      <c r="K1765" s="60">
        <f t="shared" si="698"/>
        <v>0.96147505943347544</v>
      </c>
      <c r="L1765" s="30">
        <f t="shared" si="699"/>
        <v>0.98499999999999999</v>
      </c>
      <c r="M1765" s="27">
        <f>J1765/'I Disease Parameters'!$E$12</f>
        <v>0.14811274085975007</v>
      </c>
      <c r="N1765" s="27">
        <f>K1765/'I Disease Parameters'!$E$13</f>
        <v>4.8073752971673774E-2</v>
      </c>
      <c r="O1765" s="27">
        <f>L1765/'I Disease Parameters'!$E$13</f>
        <v>4.9250000000000002E-2</v>
      </c>
      <c r="P1765" s="27">
        <f>(1-L1765)/'I Disease Parameters'!$E$13</f>
        <v>7.5000000000000067E-4</v>
      </c>
      <c r="Q1765" s="19" t="str">
        <f t="shared" si="678"/>
        <v/>
      </c>
      <c r="R1765" s="17" t="str">
        <f t="shared" si="679"/>
        <v/>
      </c>
      <c r="S1765" s="17" t="str">
        <f t="shared" si="680"/>
        <v/>
      </c>
      <c r="T1765" s="17" t="str">
        <f t="shared" si="681"/>
        <v/>
      </c>
      <c r="U1765" s="17" t="str">
        <f t="shared" si="682"/>
        <v/>
      </c>
      <c r="V1765" s="17" t="str">
        <f t="shared" si="683"/>
        <v/>
      </c>
      <c r="W1765" s="17" t="str">
        <f t="shared" si="684"/>
        <v/>
      </c>
      <c r="X1765" s="18" t="str">
        <f t="shared" si="675"/>
        <v/>
      </c>
      <c r="Y1765" s="17" t="str">
        <f t="shared" si="685"/>
        <v/>
      </c>
      <c r="Z1765" s="17" t="str">
        <f t="shared" si="686"/>
        <v/>
      </c>
      <c r="AA1765" s="17" t="str">
        <f t="shared" si="687"/>
        <v/>
      </c>
      <c r="AB1765" s="17" t="str">
        <f t="shared" si="688"/>
        <v/>
      </c>
      <c r="AC1765" s="17" t="str">
        <f t="shared" si="689"/>
        <v/>
      </c>
      <c r="AD1765" s="18" t="str">
        <f t="shared" si="690"/>
        <v/>
      </c>
      <c r="AE1765" s="19" t="str">
        <f>IF($B1765&gt;$C$1,"",p_2*$Q1764*($S1764/$W1764)+p_3*$Q1764*($T1764/$W1764))</f>
        <v/>
      </c>
      <c r="AF1765" s="17" t="str">
        <f>IF($B1765&gt;$C$1,"",p_4*$R1764)</f>
        <v/>
      </c>
      <c r="AG1765" s="17" t="str">
        <f>IF($B1765&gt;$C$1,"",p_5*$R1764)</f>
        <v/>
      </c>
      <c r="AH1765" s="18" t="str">
        <f t="shared" si="691"/>
        <v/>
      </c>
      <c r="AI1765" s="72"/>
      <c r="AJ1765" s="73"/>
      <c r="AK1765" s="73"/>
      <c r="AL1765" s="72"/>
      <c r="AM1765" s="73"/>
      <c r="AN1765" s="73">
        <f t="shared" si="692"/>
        <v>518</v>
      </c>
      <c r="AO1765" s="19" t="str">
        <f t="shared" ca="1" si="693"/>
        <v>-</v>
      </c>
      <c r="AP1765" s="17" t="str">
        <f t="shared" ca="1" si="694"/>
        <v>-</v>
      </c>
      <c r="AQ1765" s="17" t="str">
        <f t="shared" ca="1" si="695"/>
        <v>-</v>
      </c>
      <c r="AR1765" s="66" t="str">
        <f t="shared" ca="1" si="696"/>
        <v>-</v>
      </c>
    </row>
    <row r="1766" spans="1:44" s="1" customFormat="1" ht="12" x14ac:dyDescent="0.35">
      <c r="A1766" s="84"/>
      <c r="B1766" s="40" t="str">
        <f t="shared" si="676"/>
        <v/>
      </c>
      <c r="C1766" s="41" t="str">
        <f t="shared" si="677"/>
        <v/>
      </c>
      <c r="D1766" s="28">
        <f>'I Disease Parameters'!$E$6/(1000*365)</f>
        <v>2.4383561643835616E-5</v>
      </c>
      <c r="E1766" s="28">
        <f>'I Disease Parameters'!$E$7/(1000*365)</f>
        <v>1.3698630136986302E-5</v>
      </c>
      <c r="F1766" s="27">
        <f>(1-'I Disease Parameters'!$E$8)/'I Disease Parameters'!$E$10</f>
        <v>0.16200000000000001</v>
      </c>
      <c r="G1766" s="27">
        <f>'I Disease Parameters'!$E$8/'I Disease Parameters'!$E$11</f>
        <v>3.7999999999999999E-2</v>
      </c>
      <c r="H1766" s="27">
        <f>1/'I Disease Parameters'!$E$12</f>
        <v>0.05</v>
      </c>
      <c r="I1766" s="27">
        <f>'I Disease Parameters'!$E$9/'I Disease Parameters'!$E$14</f>
        <v>0</v>
      </c>
      <c r="J1766" s="82">
        <f t="shared" si="697"/>
        <v>2.9622548171950012</v>
      </c>
      <c r="K1766" s="60">
        <f t="shared" si="698"/>
        <v>0.96147505943347544</v>
      </c>
      <c r="L1766" s="30">
        <f t="shared" si="699"/>
        <v>0.98499999999999999</v>
      </c>
      <c r="M1766" s="27">
        <f>J1766/'I Disease Parameters'!$E$12</f>
        <v>0.14811274085975007</v>
      </c>
      <c r="N1766" s="27">
        <f>K1766/'I Disease Parameters'!$E$13</f>
        <v>4.8073752971673774E-2</v>
      </c>
      <c r="O1766" s="27">
        <f>L1766/'I Disease Parameters'!$E$13</f>
        <v>4.9250000000000002E-2</v>
      </c>
      <c r="P1766" s="27">
        <f>(1-L1766)/'I Disease Parameters'!$E$13</f>
        <v>7.5000000000000067E-4</v>
      </c>
      <c r="Q1766" s="19" t="str">
        <f t="shared" si="678"/>
        <v/>
      </c>
      <c r="R1766" s="17" t="str">
        <f t="shared" si="679"/>
        <v/>
      </c>
      <c r="S1766" s="17" t="str">
        <f t="shared" si="680"/>
        <v/>
      </c>
      <c r="T1766" s="17" t="str">
        <f t="shared" si="681"/>
        <v/>
      </c>
      <c r="U1766" s="17" t="str">
        <f t="shared" si="682"/>
        <v/>
      </c>
      <c r="V1766" s="17" t="str">
        <f t="shared" si="683"/>
        <v/>
      </c>
      <c r="W1766" s="17" t="str">
        <f t="shared" si="684"/>
        <v/>
      </c>
      <c r="X1766" s="18" t="str">
        <f t="shared" si="675"/>
        <v/>
      </c>
      <c r="Y1766" s="17" t="str">
        <f t="shared" si="685"/>
        <v/>
      </c>
      <c r="Z1766" s="17" t="str">
        <f t="shared" si="686"/>
        <v/>
      </c>
      <c r="AA1766" s="17" t="str">
        <f t="shared" si="687"/>
        <v/>
      </c>
      <c r="AB1766" s="17" t="str">
        <f t="shared" si="688"/>
        <v/>
      </c>
      <c r="AC1766" s="17" t="str">
        <f t="shared" si="689"/>
        <v/>
      </c>
      <c r="AD1766" s="18" t="str">
        <f t="shared" si="690"/>
        <v/>
      </c>
      <c r="AE1766" s="19" t="str">
        <f>IF($B1766&gt;$C$1,"",p_2*$Q1765*($S1765/$W1765)+p_3*$Q1765*($T1765/$W1765))</f>
        <v/>
      </c>
      <c r="AF1766" s="17" t="str">
        <f>IF($B1766&gt;$C$1,"",p_4*$R1765)</f>
        <v/>
      </c>
      <c r="AG1766" s="17" t="str">
        <f>IF($B1766&gt;$C$1,"",p_5*$R1765)</f>
        <v/>
      </c>
      <c r="AH1766" s="18" t="str">
        <f t="shared" si="691"/>
        <v/>
      </c>
      <c r="AI1766" s="72"/>
      <c r="AJ1766" s="73"/>
      <c r="AK1766" s="73"/>
      <c r="AL1766" s="72"/>
      <c r="AM1766" s="73"/>
      <c r="AN1766" s="73">
        <f t="shared" si="692"/>
        <v>518</v>
      </c>
      <c r="AO1766" s="19" t="str">
        <f t="shared" ca="1" si="693"/>
        <v>-</v>
      </c>
      <c r="AP1766" s="17" t="str">
        <f t="shared" ca="1" si="694"/>
        <v>-</v>
      </c>
      <c r="AQ1766" s="17" t="str">
        <f t="shared" ca="1" si="695"/>
        <v>-</v>
      </c>
      <c r="AR1766" s="66" t="str">
        <f t="shared" ca="1" si="696"/>
        <v>-</v>
      </c>
    </row>
    <row r="1767" spans="1:44" s="1" customFormat="1" ht="12" x14ac:dyDescent="0.35">
      <c r="A1767" s="84"/>
      <c r="B1767" s="40" t="str">
        <f t="shared" si="676"/>
        <v/>
      </c>
      <c r="C1767" s="41" t="str">
        <f t="shared" si="677"/>
        <v/>
      </c>
      <c r="D1767" s="28">
        <f>'I Disease Parameters'!$E$6/(1000*365)</f>
        <v>2.4383561643835616E-5</v>
      </c>
      <c r="E1767" s="28">
        <f>'I Disease Parameters'!$E$7/(1000*365)</f>
        <v>1.3698630136986302E-5</v>
      </c>
      <c r="F1767" s="27">
        <f>(1-'I Disease Parameters'!$E$8)/'I Disease Parameters'!$E$10</f>
        <v>0.16200000000000001</v>
      </c>
      <c r="G1767" s="27">
        <f>'I Disease Parameters'!$E$8/'I Disease Parameters'!$E$11</f>
        <v>3.7999999999999999E-2</v>
      </c>
      <c r="H1767" s="27">
        <f>1/'I Disease Parameters'!$E$12</f>
        <v>0.05</v>
      </c>
      <c r="I1767" s="27">
        <f>'I Disease Parameters'!$E$9/'I Disease Parameters'!$E$14</f>
        <v>0</v>
      </c>
      <c r="J1767" s="82">
        <f t="shared" si="697"/>
        <v>2.9622548171950012</v>
      </c>
      <c r="K1767" s="60">
        <f t="shared" si="698"/>
        <v>0.96147505943347544</v>
      </c>
      <c r="L1767" s="30">
        <f t="shared" si="699"/>
        <v>0.98499999999999999</v>
      </c>
      <c r="M1767" s="27">
        <f>J1767/'I Disease Parameters'!$E$12</f>
        <v>0.14811274085975007</v>
      </c>
      <c r="N1767" s="27">
        <f>K1767/'I Disease Parameters'!$E$13</f>
        <v>4.8073752971673774E-2</v>
      </c>
      <c r="O1767" s="27">
        <f>L1767/'I Disease Parameters'!$E$13</f>
        <v>4.9250000000000002E-2</v>
      </c>
      <c r="P1767" s="27">
        <f>(1-L1767)/'I Disease Parameters'!$E$13</f>
        <v>7.5000000000000067E-4</v>
      </c>
      <c r="Q1767" s="19" t="str">
        <f t="shared" si="678"/>
        <v/>
      </c>
      <c r="R1767" s="17" t="str">
        <f t="shared" si="679"/>
        <v/>
      </c>
      <c r="S1767" s="17" t="str">
        <f t="shared" si="680"/>
        <v/>
      </c>
      <c r="T1767" s="17" t="str">
        <f t="shared" si="681"/>
        <v/>
      </c>
      <c r="U1767" s="17" t="str">
        <f t="shared" si="682"/>
        <v/>
      </c>
      <c r="V1767" s="17" t="str">
        <f t="shared" si="683"/>
        <v/>
      </c>
      <c r="W1767" s="17" t="str">
        <f t="shared" si="684"/>
        <v/>
      </c>
      <c r="X1767" s="18" t="str">
        <f t="shared" si="675"/>
        <v/>
      </c>
      <c r="Y1767" s="17" t="str">
        <f t="shared" si="685"/>
        <v/>
      </c>
      <c r="Z1767" s="17" t="str">
        <f t="shared" si="686"/>
        <v/>
      </c>
      <c r="AA1767" s="17" t="str">
        <f t="shared" si="687"/>
        <v/>
      </c>
      <c r="AB1767" s="17" t="str">
        <f t="shared" si="688"/>
        <v/>
      </c>
      <c r="AC1767" s="17" t="str">
        <f t="shared" si="689"/>
        <v/>
      </c>
      <c r="AD1767" s="18" t="str">
        <f t="shared" si="690"/>
        <v/>
      </c>
      <c r="AE1767" s="19" t="str">
        <f>IF($B1767&gt;$C$1,"",p_2*$Q1766*($S1766/$W1766)+p_3*$Q1766*($T1766/$W1766))</f>
        <v/>
      </c>
      <c r="AF1767" s="17" t="str">
        <f>IF($B1767&gt;$C$1,"",p_4*$R1766)</f>
        <v/>
      </c>
      <c r="AG1767" s="17" t="str">
        <f>IF($B1767&gt;$C$1,"",p_5*$R1766)</f>
        <v/>
      </c>
      <c r="AH1767" s="18" t="str">
        <f t="shared" si="691"/>
        <v/>
      </c>
      <c r="AI1767" s="72"/>
      <c r="AJ1767" s="73"/>
      <c r="AK1767" s="73"/>
      <c r="AL1767" s="72"/>
      <c r="AM1767" s="73"/>
      <c r="AN1767" s="73">
        <f t="shared" si="692"/>
        <v>518</v>
      </c>
      <c r="AO1767" s="19" t="str">
        <f t="shared" ca="1" si="693"/>
        <v>-</v>
      </c>
      <c r="AP1767" s="17" t="str">
        <f t="shared" ca="1" si="694"/>
        <v>-</v>
      </c>
      <c r="AQ1767" s="17" t="str">
        <f t="shared" ca="1" si="695"/>
        <v>-</v>
      </c>
      <c r="AR1767" s="66" t="str">
        <f t="shared" ca="1" si="696"/>
        <v>-</v>
      </c>
    </row>
    <row r="1768" spans="1:44" s="1" customFormat="1" ht="12" x14ac:dyDescent="0.35">
      <c r="A1768" s="84"/>
      <c r="B1768" s="40" t="str">
        <f t="shared" si="676"/>
        <v/>
      </c>
      <c r="C1768" s="41" t="str">
        <f t="shared" si="677"/>
        <v/>
      </c>
      <c r="D1768" s="28">
        <f>'I Disease Parameters'!$E$6/(1000*365)</f>
        <v>2.4383561643835616E-5</v>
      </c>
      <c r="E1768" s="28">
        <f>'I Disease Parameters'!$E$7/(1000*365)</f>
        <v>1.3698630136986302E-5</v>
      </c>
      <c r="F1768" s="27">
        <f>(1-'I Disease Parameters'!$E$8)/'I Disease Parameters'!$E$10</f>
        <v>0.16200000000000001</v>
      </c>
      <c r="G1768" s="27">
        <f>'I Disease Parameters'!$E$8/'I Disease Parameters'!$E$11</f>
        <v>3.7999999999999999E-2</v>
      </c>
      <c r="H1768" s="27">
        <f>1/'I Disease Parameters'!$E$12</f>
        <v>0.05</v>
      </c>
      <c r="I1768" s="27">
        <f>'I Disease Parameters'!$E$9/'I Disease Parameters'!$E$14</f>
        <v>0</v>
      </c>
      <c r="J1768" s="82">
        <f t="shared" si="697"/>
        <v>2.9622548171950012</v>
      </c>
      <c r="K1768" s="60">
        <f t="shared" si="698"/>
        <v>0.96147505943347544</v>
      </c>
      <c r="L1768" s="30">
        <f t="shared" si="699"/>
        <v>0.98499999999999999</v>
      </c>
      <c r="M1768" s="27">
        <f>J1768/'I Disease Parameters'!$E$12</f>
        <v>0.14811274085975007</v>
      </c>
      <c r="N1768" s="27">
        <f>K1768/'I Disease Parameters'!$E$13</f>
        <v>4.8073752971673774E-2</v>
      </c>
      <c r="O1768" s="27">
        <f>L1768/'I Disease Parameters'!$E$13</f>
        <v>4.9250000000000002E-2</v>
      </c>
      <c r="P1768" s="27">
        <f>(1-L1768)/'I Disease Parameters'!$E$13</f>
        <v>7.5000000000000067E-4</v>
      </c>
      <c r="Q1768" s="19" t="str">
        <f t="shared" si="678"/>
        <v/>
      </c>
      <c r="R1768" s="17" t="str">
        <f t="shared" si="679"/>
        <v/>
      </c>
      <c r="S1768" s="17" t="str">
        <f t="shared" si="680"/>
        <v/>
      </c>
      <c r="T1768" s="17" t="str">
        <f t="shared" si="681"/>
        <v/>
      </c>
      <c r="U1768" s="17" t="str">
        <f t="shared" si="682"/>
        <v/>
      </c>
      <c r="V1768" s="17" t="str">
        <f t="shared" si="683"/>
        <v/>
      </c>
      <c r="W1768" s="17" t="str">
        <f t="shared" si="684"/>
        <v/>
      </c>
      <c r="X1768" s="18" t="str">
        <f t="shared" si="675"/>
        <v/>
      </c>
      <c r="Y1768" s="17" t="str">
        <f t="shared" si="685"/>
        <v/>
      </c>
      <c r="Z1768" s="17" t="str">
        <f t="shared" si="686"/>
        <v/>
      </c>
      <c r="AA1768" s="17" t="str">
        <f t="shared" si="687"/>
        <v/>
      </c>
      <c r="AB1768" s="17" t="str">
        <f t="shared" si="688"/>
        <v/>
      </c>
      <c r="AC1768" s="17" t="str">
        <f t="shared" si="689"/>
        <v/>
      </c>
      <c r="AD1768" s="18" t="str">
        <f t="shared" si="690"/>
        <v/>
      </c>
      <c r="AE1768" s="19" t="str">
        <f>IF($B1768&gt;$C$1,"",p_2*$Q1767*($S1767/$W1767)+p_3*$Q1767*($T1767/$W1767))</f>
        <v/>
      </c>
      <c r="AF1768" s="17" t="str">
        <f>IF($B1768&gt;$C$1,"",p_4*$R1767)</f>
        <v/>
      </c>
      <c r="AG1768" s="17" t="str">
        <f>IF($B1768&gt;$C$1,"",p_5*$R1767)</f>
        <v/>
      </c>
      <c r="AH1768" s="18" t="str">
        <f t="shared" si="691"/>
        <v/>
      </c>
      <c r="AI1768" s="72"/>
      <c r="AJ1768" s="73"/>
      <c r="AK1768" s="73"/>
      <c r="AL1768" s="72"/>
      <c r="AM1768" s="73"/>
      <c r="AN1768" s="73">
        <f t="shared" si="692"/>
        <v>518</v>
      </c>
      <c r="AO1768" s="19" t="str">
        <f t="shared" ca="1" si="693"/>
        <v>-</v>
      </c>
      <c r="AP1768" s="17" t="str">
        <f t="shared" ca="1" si="694"/>
        <v>-</v>
      </c>
      <c r="AQ1768" s="17" t="str">
        <f t="shared" ca="1" si="695"/>
        <v>-</v>
      </c>
      <c r="AR1768" s="66" t="str">
        <f t="shared" ca="1" si="696"/>
        <v>-</v>
      </c>
    </row>
    <row r="1769" spans="1:44" s="1" customFormat="1" ht="12" x14ac:dyDescent="0.35">
      <c r="A1769" s="84"/>
      <c r="B1769" s="40" t="str">
        <f t="shared" si="676"/>
        <v/>
      </c>
      <c r="C1769" s="41" t="str">
        <f t="shared" si="677"/>
        <v/>
      </c>
      <c r="D1769" s="28">
        <f>'I Disease Parameters'!$E$6/(1000*365)</f>
        <v>2.4383561643835616E-5</v>
      </c>
      <c r="E1769" s="28">
        <f>'I Disease Parameters'!$E$7/(1000*365)</f>
        <v>1.3698630136986302E-5</v>
      </c>
      <c r="F1769" s="27">
        <f>(1-'I Disease Parameters'!$E$8)/'I Disease Parameters'!$E$10</f>
        <v>0.16200000000000001</v>
      </c>
      <c r="G1769" s="27">
        <f>'I Disease Parameters'!$E$8/'I Disease Parameters'!$E$11</f>
        <v>3.7999999999999999E-2</v>
      </c>
      <c r="H1769" s="27">
        <f>1/'I Disease Parameters'!$E$12</f>
        <v>0.05</v>
      </c>
      <c r="I1769" s="27">
        <f>'I Disease Parameters'!$E$9/'I Disease Parameters'!$E$14</f>
        <v>0</v>
      </c>
      <c r="J1769" s="82">
        <f t="shared" si="697"/>
        <v>2.9622548171950012</v>
      </c>
      <c r="K1769" s="60">
        <f t="shared" si="698"/>
        <v>0.96147505943347544</v>
      </c>
      <c r="L1769" s="30">
        <f t="shared" si="699"/>
        <v>0.98499999999999999</v>
      </c>
      <c r="M1769" s="27">
        <f>J1769/'I Disease Parameters'!$E$12</f>
        <v>0.14811274085975007</v>
      </c>
      <c r="N1769" s="27">
        <f>K1769/'I Disease Parameters'!$E$13</f>
        <v>4.8073752971673774E-2</v>
      </c>
      <c r="O1769" s="27">
        <f>L1769/'I Disease Parameters'!$E$13</f>
        <v>4.9250000000000002E-2</v>
      </c>
      <c r="P1769" s="27">
        <f>(1-L1769)/'I Disease Parameters'!$E$13</f>
        <v>7.5000000000000067E-4</v>
      </c>
      <c r="Q1769" s="19" t="str">
        <f t="shared" si="678"/>
        <v/>
      </c>
      <c r="R1769" s="17" t="str">
        <f t="shared" si="679"/>
        <v/>
      </c>
      <c r="S1769" s="17" t="str">
        <f t="shared" si="680"/>
        <v/>
      </c>
      <c r="T1769" s="17" t="str">
        <f t="shared" si="681"/>
        <v/>
      </c>
      <c r="U1769" s="17" t="str">
        <f t="shared" si="682"/>
        <v/>
      </c>
      <c r="V1769" s="17" t="str">
        <f t="shared" si="683"/>
        <v/>
      </c>
      <c r="W1769" s="17" t="str">
        <f t="shared" si="684"/>
        <v/>
      </c>
      <c r="X1769" s="18" t="str">
        <f t="shared" si="675"/>
        <v/>
      </c>
      <c r="Y1769" s="17" t="str">
        <f t="shared" si="685"/>
        <v/>
      </c>
      <c r="Z1769" s="17" t="str">
        <f t="shared" si="686"/>
        <v/>
      </c>
      <c r="AA1769" s="17" t="str">
        <f t="shared" si="687"/>
        <v/>
      </c>
      <c r="AB1769" s="17" t="str">
        <f t="shared" si="688"/>
        <v/>
      </c>
      <c r="AC1769" s="17" t="str">
        <f t="shared" si="689"/>
        <v/>
      </c>
      <c r="AD1769" s="18" t="str">
        <f t="shared" si="690"/>
        <v/>
      </c>
      <c r="AE1769" s="19" t="str">
        <f>IF($B1769&gt;$C$1,"",p_2*$Q1768*($S1768/$W1768)+p_3*$Q1768*($T1768/$W1768))</f>
        <v/>
      </c>
      <c r="AF1769" s="17" t="str">
        <f>IF($B1769&gt;$C$1,"",p_4*$R1768)</f>
        <v/>
      </c>
      <c r="AG1769" s="17" t="str">
        <f>IF($B1769&gt;$C$1,"",p_5*$R1768)</f>
        <v/>
      </c>
      <c r="AH1769" s="18" t="str">
        <f t="shared" si="691"/>
        <v/>
      </c>
      <c r="AI1769" s="72"/>
      <c r="AJ1769" s="73"/>
      <c r="AK1769" s="73"/>
      <c r="AL1769" s="72"/>
      <c r="AM1769" s="73"/>
      <c r="AN1769" s="73">
        <f t="shared" si="692"/>
        <v>518</v>
      </c>
      <c r="AO1769" s="19" t="str">
        <f t="shared" ca="1" si="693"/>
        <v>-</v>
      </c>
      <c r="AP1769" s="17" t="str">
        <f t="shared" ca="1" si="694"/>
        <v>-</v>
      </c>
      <c r="AQ1769" s="17" t="str">
        <f t="shared" ca="1" si="695"/>
        <v>-</v>
      </c>
      <c r="AR1769" s="66" t="str">
        <f t="shared" ca="1" si="696"/>
        <v>-</v>
      </c>
    </row>
    <row r="1770" spans="1:44" s="1" customFormat="1" ht="12" x14ac:dyDescent="0.35">
      <c r="A1770" s="84"/>
      <c r="B1770" s="40" t="str">
        <f t="shared" si="676"/>
        <v/>
      </c>
      <c r="C1770" s="41" t="str">
        <f t="shared" si="677"/>
        <v/>
      </c>
      <c r="D1770" s="28">
        <f>'I Disease Parameters'!$E$6/(1000*365)</f>
        <v>2.4383561643835616E-5</v>
      </c>
      <c r="E1770" s="28">
        <f>'I Disease Parameters'!$E$7/(1000*365)</f>
        <v>1.3698630136986302E-5</v>
      </c>
      <c r="F1770" s="27">
        <f>(1-'I Disease Parameters'!$E$8)/'I Disease Parameters'!$E$10</f>
        <v>0.16200000000000001</v>
      </c>
      <c r="G1770" s="27">
        <f>'I Disease Parameters'!$E$8/'I Disease Parameters'!$E$11</f>
        <v>3.7999999999999999E-2</v>
      </c>
      <c r="H1770" s="27">
        <f>1/'I Disease Parameters'!$E$12</f>
        <v>0.05</v>
      </c>
      <c r="I1770" s="27">
        <f>'I Disease Parameters'!$E$9/'I Disease Parameters'!$E$14</f>
        <v>0</v>
      </c>
      <c r="J1770" s="82">
        <f t="shared" si="697"/>
        <v>2.9622548171950012</v>
      </c>
      <c r="K1770" s="60">
        <f t="shared" si="698"/>
        <v>0.96147505943347544</v>
      </c>
      <c r="L1770" s="30">
        <f t="shared" si="699"/>
        <v>0.98499999999999999</v>
      </c>
      <c r="M1770" s="27">
        <f>J1770/'I Disease Parameters'!$E$12</f>
        <v>0.14811274085975007</v>
      </c>
      <c r="N1770" s="27">
        <f>K1770/'I Disease Parameters'!$E$13</f>
        <v>4.8073752971673774E-2</v>
      </c>
      <c r="O1770" s="27">
        <f>L1770/'I Disease Parameters'!$E$13</f>
        <v>4.9250000000000002E-2</v>
      </c>
      <c r="P1770" s="27">
        <f>(1-L1770)/'I Disease Parameters'!$E$13</f>
        <v>7.5000000000000067E-4</v>
      </c>
      <c r="Q1770" s="19" t="str">
        <f t="shared" si="678"/>
        <v/>
      </c>
      <c r="R1770" s="17" t="str">
        <f t="shared" si="679"/>
        <v/>
      </c>
      <c r="S1770" s="17" t="str">
        <f t="shared" si="680"/>
        <v/>
      </c>
      <c r="T1770" s="17" t="str">
        <f t="shared" si="681"/>
        <v/>
      </c>
      <c r="U1770" s="17" t="str">
        <f t="shared" si="682"/>
        <v/>
      </c>
      <c r="V1770" s="17" t="str">
        <f t="shared" si="683"/>
        <v/>
      </c>
      <c r="W1770" s="17" t="str">
        <f t="shared" si="684"/>
        <v/>
      </c>
      <c r="X1770" s="18" t="str">
        <f t="shared" si="675"/>
        <v/>
      </c>
      <c r="Y1770" s="17" t="str">
        <f t="shared" si="685"/>
        <v/>
      </c>
      <c r="Z1770" s="17" t="str">
        <f t="shared" si="686"/>
        <v/>
      </c>
      <c r="AA1770" s="17" t="str">
        <f t="shared" si="687"/>
        <v/>
      </c>
      <c r="AB1770" s="17" t="str">
        <f t="shared" si="688"/>
        <v/>
      </c>
      <c r="AC1770" s="17" t="str">
        <f t="shared" si="689"/>
        <v/>
      </c>
      <c r="AD1770" s="18" t="str">
        <f t="shared" si="690"/>
        <v/>
      </c>
      <c r="AE1770" s="19" t="str">
        <f>IF($B1770&gt;$C$1,"",p_2*$Q1769*($S1769/$W1769)+p_3*$Q1769*($T1769/$W1769))</f>
        <v/>
      </c>
      <c r="AF1770" s="17" t="str">
        <f>IF($B1770&gt;$C$1,"",p_4*$R1769)</f>
        <v/>
      </c>
      <c r="AG1770" s="17" t="str">
        <f>IF($B1770&gt;$C$1,"",p_5*$R1769)</f>
        <v/>
      </c>
      <c r="AH1770" s="18" t="str">
        <f t="shared" si="691"/>
        <v/>
      </c>
      <c r="AI1770" s="72"/>
      <c r="AJ1770" s="73"/>
      <c r="AK1770" s="73"/>
      <c r="AL1770" s="72"/>
      <c r="AM1770" s="73"/>
      <c r="AN1770" s="73">
        <f t="shared" si="692"/>
        <v>518</v>
      </c>
      <c r="AO1770" s="19" t="str">
        <f t="shared" ca="1" si="693"/>
        <v>-</v>
      </c>
      <c r="AP1770" s="17" t="str">
        <f t="shared" ca="1" si="694"/>
        <v>-</v>
      </c>
      <c r="AQ1770" s="17" t="str">
        <f t="shared" ca="1" si="695"/>
        <v>-</v>
      </c>
      <c r="AR1770" s="66" t="str">
        <f t="shared" ca="1" si="696"/>
        <v>-</v>
      </c>
    </row>
    <row r="1771" spans="1:44" s="1" customFormat="1" ht="12" x14ac:dyDescent="0.35">
      <c r="A1771" s="84"/>
      <c r="B1771" s="40" t="str">
        <f t="shared" si="676"/>
        <v/>
      </c>
      <c r="C1771" s="41" t="str">
        <f t="shared" si="677"/>
        <v/>
      </c>
      <c r="D1771" s="28">
        <f>'I Disease Parameters'!$E$6/(1000*365)</f>
        <v>2.4383561643835616E-5</v>
      </c>
      <c r="E1771" s="28">
        <f>'I Disease Parameters'!$E$7/(1000*365)</f>
        <v>1.3698630136986302E-5</v>
      </c>
      <c r="F1771" s="27">
        <f>(1-'I Disease Parameters'!$E$8)/'I Disease Parameters'!$E$10</f>
        <v>0.16200000000000001</v>
      </c>
      <c r="G1771" s="27">
        <f>'I Disease Parameters'!$E$8/'I Disease Parameters'!$E$11</f>
        <v>3.7999999999999999E-2</v>
      </c>
      <c r="H1771" s="27">
        <f>1/'I Disease Parameters'!$E$12</f>
        <v>0.05</v>
      </c>
      <c r="I1771" s="27">
        <f>'I Disease Parameters'!$E$9/'I Disease Parameters'!$E$14</f>
        <v>0</v>
      </c>
      <c r="J1771" s="82">
        <f t="shared" si="697"/>
        <v>2.9622548171950012</v>
      </c>
      <c r="K1771" s="60">
        <f t="shared" si="698"/>
        <v>0.96147505943347544</v>
      </c>
      <c r="L1771" s="30">
        <f t="shared" si="699"/>
        <v>0.98499999999999999</v>
      </c>
      <c r="M1771" s="27">
        <f>J1771/'I Disease Parameters'!$E$12</f>
        <v>0.14811274085975007</v>
      </c>
      <c r="N1771" s="27">
        <f>K1771/'I Disease Parameters'!$E$13</f>
        <v>4.8073752971673774E-2</v>
      </c>
      <c r="O1771" s="27">
        <f>L1771/'I Disease Parameters'!$E$13</f>
        <v>4.9250000000000002E-2</v>
      </c>
      <c r="P1771" s="27">
        <f>(1-L1771)/'I Disease Parameters'!$E$13</f>
        <v>7.5000000000000067E-4</v>
      </c>
      <c r="Q1771" s="19" t="str">
        <f t="shared" si="678"/>
        <v/>
      </c>
      <c r="R1771" s="17" t="str">
        <f t="shared" si="679"/>
        <v/>
      </c>
      <c r="S1771" s="17" t="str">
        <f t="shared" si="680"/>
        <v/>
      </c>
      <c r="T1771" s="17" t="str">
        <f t="shared" si="681"/>
        <v/>
      </c>
      <c r="U1771" s="17" t="str">
        <f t="shared" si="682"/>
        <v/>
      </c>
      <c r="V1771" s="17" t="str">
        <f t="shared" si="683"/>
        <v/>
      </c>
      <c r="W1771" s="17" t="str">
        <f t="shared" si="684"/>
        <v/>
      </c>
      <c r="X1771" s="18" t="str">
        <f t="shared" si="675"/>
        <v/>
      </c>
      <c r="Y1771" s="17" t="str">
        <f t="shared" si="685"/>
        <v/>
      </c>
      <c r="Z1771" s="17" t="str">
        <f t="shared" si="686"/>
        <v/>
      </c>
      <c r="AA1771" s="17" t="str">
        <f t="shared" si="687"/>
        <v/>
      </c>
      <c r="AB1771" s="17" t="str">
        <f t="shared" si="688"/>
        <v/>
      </c>
      <c r="AC1771" s="17" t="str">
        <f t="shared" si="689"/>
        <v/>
      </c>
      <c r="AD1771" s="18" t="str">
        <f t="shared" si="690"/>
        <v/>
      </c>
      <c r="AE1771" s="19" t="str">
        <f>IF($B1771&gt;$C$1,"",p_2*$Q1770*($S1770/$W1770)+p_3*$Q1770*($T1770/$W1770))</f>
        <v/>
      </c>
      <c r="AF1771" s="17" t="str">
        <f>IF($B1771&gt;$C$1,"",p_4*$R1770)</f>
        <v/>
      </c>
      <c r="AG1771" s="17" t="str">
        <f>IF($B1771&gt;$C$1,"",p_5*$R1770)</f>
        <v/>
      </c>
      <c r="AH1771" s="18" t="str">
        <f t="shared" si="691"/>
        <v/>
      </c>
      <c r="AI1771" s="72"/>
      <c r="AJ1771" s="73"/>
      <c r="AK1771" s="73"/>
      <c r="AL1771" s="72"/>
      <c r="AM1771" s="73"/>
      <c r="AN1771" s="73">
        <f t="shared" si="692"/>
        <v>518</v>
      </c>
      <c r="AO1771" s="19" t="str">
        <f t="shared" ca="1" si="693"/>
        <v>-</v>
      </c>
      <c r="AP1771" s="17" t="str">
        <f t="shared" ca="1" si="694"/>
        <v>-</v>
      </c>
      <c r="AQ1771" s="17" t="str">
        <f t="shared" ca="1" si="695"/>
        <v>-</v>
      </c>
      <c r="AR1771" s="66" t="str">
        <f t="shared" ca="1" si="696"/>
        <v>-</v>
      </c>
    </row>
    <row r="1772" spans="1:44" s="1" customFormat="1" ht="12" x14ac:dyDescent="0.35">
      <c r="A1772" s="84"/>
      <c r="B1772" s="40" t="str">
        <f t="shared" si="676"/>
        <v/>
      </c>
      <c r="C1772" s="41" t="str">
        <f t="shared" si="677"/>
        <v/>
      </c>
      <c r="D1772" s="28">
        <f>'I Disease Parameters'!$E$6/(1000*365)</f>
        <v>2.4383561643835616E-5</v>
      </c>
      <c r="E1772" s="28">
        <f>'I Disease Parameters'!$E$7/(1000*365)</f>
        <v>1.3698630136986302E-5</v>
      </c>
      <c r="F1772" s="27">
        <f>(1-'I Disease Parameters'!$E$8)/'I Disease Parameters'!$E$10</f>
        <v>0.16200000000000001</v>
      </c>
      <c r="G1772" s="27">
        <f>'I Disease Parameters'!$E$8/'I Disease Parameters'!$E$11</f>
        <v>3.7999999999999999E-2</v>
      </c>
      <c r="H1772" s="27">
        <f>1/'I Disease Parameters'!$E$12</f>
        <v>0.05</v>
      </c>
      <c r="I1772" s="27">
        <f>'I Disease Parameters'!$E$9/'I Disease Parameters'!$E$14</f>
        <v>0</v>
      </c>
      <c r="J1772" s="82">
        <f t="shared" si="697"/>
        <v>2.9622548171950012</v>
      </c>
      <c r="K1772" s="60">
        <f t="shared" si="698"/>
        <v>0.96147505943347544</v>
      </c>
      <c r="L1772" s="30">
        <f t="shared" si="699"/>
        <v>0.98499999999999999</v>
      </c>
      <c r="M1772" s="27">
        <f>J1772/'I Disease Parameters'!$E$12</f>
        <v>0.14811274085975007</v>
      </c>
      <c r="N1772" s="27">
        <f>K1772/'I Disease Parameters'!$E$13</f>
        <v>4.8073752971673774E-2</v>
      </c>
      <c r="O1772" s="27">
        <f>L1772/'I Disease Parameters'!$E$13</f>
        <v>4.9250000000000002E-2</v>
      </c>
      <c r="P1772" s="27">
        <f>(1-L1772)/'I Disease Parameters'!$E$13</f>
        <v>7.5000000000000067E-4</v>
      </c>
      <c r="Q1772" s="19" t="str">
        <f t="shared" si="678"/>
        <v/>
      </c>
      <c r="R1772" s="17" t="str">
        <f t="shared" si="679"/>
        <v/>
      </c>
      <c r="S1772" s="17" t="str">
        <f t="shared" si="680"/>
        <v/>
      </c>
      <c r="T1772" s="17" t="str">
        <f t="shared" si="681"/>
        <v/>
      </c>
      <c r="U1772" s="17" t="str">
        <f t="shared" si="682"/>
        <v/>
      </c>
      <c r="V1772" s="17" t="str">
        <f t="shared" si="683"/>
        <v/>
      </c>
      <c r="W1772" s="17" t="str">
        <f t="shared" si="684"/>
        <v/>
      </c>
      <c r="X1772" s="18" t="str">
        <f t="shared" si="675"/>
        <v/>
      </c>
      <c r="Y1772" s="17" t="str">
        <f t="shared" si="685"/>
        <v/>
      </c>
      <c r="Z1772" s="17" t="str">
        <f t="shared" si="686"/>
        <v/>
      </c>
      <c r="AA1772" s="17" t="str">
        <f t="shared" si="687"/>
        <v/>
      </c>
      <c r="AB1772" s="17" t="str">
        <f t="shared" si="688"/>
        <v/>
      </c>
      <c r="AC1772" s="17" t="str">
        <f t="shared" si="689"/>
        <v/>
      </c>
      <c r="AD1772" s="18" t="str">
        <f t="shared" si="690"/>
        <v/>
      </c>
      <c r="AE1772" s="19" t="str">
        <f>IF($B1772&gt;$C$1,"",p_2*$Q1771*($S1771/$W1771)+p_3*$Q1771*($T1771/$W1771))</f>
        <v/>
      </c>
      <c r="AF1772" s="17" t="str">
        <f>IF($B1772&gt;$C$1,"",p_4*$R1771)</f>
        <v/>
      </c>
      <c r="AG1772" s="17" t="str">
        <f>IF($B1772&gt;$C$1,"",p_5*$R1771)</f>
        <v/>
      </c>
      <c r="AH1772" s="18" t="str">
        <f t="shared" si="691"/>
        <v/>
      </c>
      <c r="AI1772" s="72"/>
      <c r="AJ1772" s="73"/>
      <c r="AK1772" s="73"/>
      <c r="AL1772" s="72"/>
      <c r="AM1772" s="73"/>
      <c r="AN1772" s="73">
        <f t="shared" si="692"/>
        <v>518</v>
      </c>
      <c r="AO1772" s="19" t="str">
        <f t="shared" ca="1" si="693"/>
        <v>-</v>
      </c>
      <c r="AP1772" s="17" t="str">
        <f t="shared" ca="1" si="694"/>
        <v>-</v>
      </c>
      <c r="AQ1772" s="17" t="str">
        <f t="shared" ca="1" si="695"/>
        <v>-</v>
      </c>
      <c r="AR1772" s="66" t="str">
        <f t="shared" ca="1" si="696"/>
        <v>-</v>
      </c>
    </row>
    <row r="1773" spans="1:44" s="1" customFormat="1" ht="12" x14ac:dyDescent="0.35">
      <c r="A1773" s="84"/>
      <c r="B1773" s="40" t="str">
        <f t="shared" si="676"/>
        <v/>
      </c>
      <c r="C1773" s="41" t="str">
        <f t="shared" si="677"/>
        <v/>
      </c>
      <c r="D1773" s="28">
        <f>'I Disease Parameters'!$E$6/(1000*365)</f>
        <v>2.4383561643835616E-5</v>
      </c>
      <c r="E1773" s="28">
        <f>'I Disease Parameters'!$E$7/(1000*365)</f>
        <v>1.3698630136986302E-5</v>
      </c>
      <c r="F1773" s="27">
        <f>(1-'I Disease Parameters'!$E$8)/'I Disease Parameters'!$E$10</f>
        <v>0.16200000000000001</v>
      </c>
      <c r="G1773" s="27">
        <f>'I Disease Parameters'!$E$8/'I Disease Parameters'!$E$11</f>
        <v>3.7999999999999999E-2</v>
      </c>
      <c r="H1773" s="27">
        <f>1/'I Disease Parameters'!$E$12</f>
        <v>0.05</v>
      </c>
      <c r="I1773" s="27">
        <f>'I Disease Parameters'!$E$9/'I Disease Parameters'!$E$14</f>
        <v>0</v>
      </c>
      <c r="J1773" s="82">
        <f t="shared" si="697"/>
        <v>2.9622548171950012</v>
      </c>
      <c r="K1773" s="60">
        <f t="shared" si="698"/>
        <v>0.96147505943347544</v>
      </c>
      <c r="L1773" s="30">
        <f t="shared" si="699"/>
        <v>0.98499999999999999</v>
      </c>
      <c r="M1773" s="27">
        <f>J1773/'I Disease Parameters'!$E$12</f>
        <v>0.14811274085975007</v>
      </c>
      <c r="N1773" s="27">
        <f>K1773/'I Disease Parameters'!$E$13</f>
        <v>4.8073752971673774E-2</v>
      </c>
      <c r="O1773" s="27">
        <f>L1773/'I Disease Parameters'!$E$13</f>
        <v>4.9250000000000002E-2</v>
      </c>
      <c r="P1773" s="27">
        <f>(1-L1773)/'I Disease Parameters'!$E$13</f>
        <v>7.5000000000000067E-4</v>
      </c>
      <c r="Q1773" s="19" t="str">
        <f t="shared" si="678"/>
        <v/>
      </c>
      <c r="R1773" s="17" t="str">
        <f t="shared" si="679"/>
        <v/>
      </c>
      <c r="S1773" s="17" t="str">
        <f t="shared" si="680"/>
        <v/>
      </c>
      <c r="T1773" s="17" t="str">
        <f t="shared" si="681"/>
        <v/>
      </c>
      <c r="U1773" s="17" t="str">
        <f t="shared" si="682"/>
        <v/>
      </c>
      <c r="V1773" s="17" t="str">
        <f t="shared" si="683"/>
        <v/>
      </c>
      <c r="W1773" s="17" t="str">
        <f t="shared" si="684"/>
        <v/>
      </c>
      <c r="X1773" s="18" t="str">
        <f t="shared" si="675"/>
        <v/>
      </c>
      <c r="Y1773" s="17" t="str">
        <f t="shared" si="685"/>
        <v/>
      </c>
      <c r="Z1773" s="17" t="str">
        <f t="shared" si="686"/>
        <v/>
      </c>
      <c r="AA1773" s="17" t="str">
        <f t="shared" si="687"/>
        <v/>
      </c>
      <c r="AB1773" s="17" t="str">
        <f t="shared" si="688"/>
        <v/>
      </c>
      <c r="AC1773" s="17" t="str">
        <f t="shared" si="689"/>
        <v/>
      </c>
      <c r="AD1773" s="18" t="str">
        <f t="shared" si="690"/>
        <v/>
      </c>
      <c r="AE1773" s="19" t="str">
        <f>IF($B1773&gt;$C$1,"",p_2*$Q1772*($S1772/$W1772)+p_3*$Q1772*($T1772/$W1772))</f>
        <v/>
      </c>
      <c r="AF1773" s="17" t="str">
        <f>IF($B1773&gt;$C$1,"",p_4*$R1772)</f>
        <v/>
      </c>
      <c r="AG1773" s="17" t="str">
        <f>IF($B1773&gt;$C$1,"",p_5*$R1772)</f>
        <v/>
      </c>
      <c r="AH1773" s="18" t="str">
        <f t="shared" si="691"/>
        <v/>
      </c>
      <c r="AI1773" s="72"/>
      <c r="AJ1773" s="73"/>
      <c r="AK1773" s="73"/>
      <c r="AL1773" s="72"/>
      <c r="AM1773" s="73"/>
      <c r="AN1773" s="73">
        <f t="shared" si="692"/>
        <v>518</v>
      </c>
      <c r="AO1773" s="19" t="str">
        <f t="shared" ca="1" si="693"/>
        <v>-</v>
      </c>
      <c r="AP1773" s="17" t="str">
        <f t="shared" ca="1" si="694"/>
        <v>-</v>
      </c>
      <c r="AQ1773" s="17" t="str">
        <f t="shared" ca="1" si="695"/>
        <v>-</v>
      </c>
      <c r="AR1773" s="66" t="str">
        <f t="shared" ca="1" si="696"/>
        <v>-</v>
      </c>
    </row>
    <row r="1774" spans="1:44" s="1" customFormat="1" ht="12" x14ac:dyDescent="0.35">
      <c r="A1774" s="84"/>
      <c r="B1774" s="40" t="str">
        <f t="shared" si="676"/>
        <v/>
      </c>
      <c r="C1774" s="41" t="str">
        <f t="shared" si="677"/>
        <v/>
      </c>
      <c r="D1774" s="28">
        <f>'I Disease Parameters'!$E$6/(1000*365)</f>
        <v>2.4383561643835616E-5</v>
      </c>
      <c r="E1774" s="28">
        <f>'I Disease Parameters'!$E$7/(1000*365)</f>
        <v>1.3698630136986302E-5</v>
      </c>
      <c r="F1774" s="27">
        <f>(1-'I Disease Parameters'!$E$8)/'I Disease Parameters'!$E$10</f>
        <v>0.16200000000000001</v>
      </c>
      <c r="G1774" s="27">
        <f>'I Disease Parameters'!$E$8/'I Disease Parameters'!$E$11</f>
        <v>3.7999999999999999E-2</v>
      </c>
      <c r="H1774" s="27">
        <f>1/'I Disease Parameters'!$E$12</f>
        <v>0.05</v>
      </c>
      <c r="I1774" s="27">
        <f>'I Disease Parameters'!$E$9/'I Disease Parameters'!$E$14</f>
        <v>0</v>
      </c>
      <c r="J1774" s="82">
        <f t="shared" si="697"/>
        <v>2.9622548171950012</v>
      </c>
      <c r="K1774" s="60">
        <f t="shared" si="698"/>
        <v>0.96147505943347544</v>
      </c>
      <c r="L1774" s="30">
        <f t="shared" si="699"/>
        <v>0.98499999999999999</v>
      </c>
      <c r="M1774" s="27">
        <f>J1774/'I Disease Parameters'!$E$12</f>
        <v>0.14811274085975007</v>
      </c>
      <c r="N1774" s="27">
        <f>K1774/'I Disease Parameters'!$E$13</f>
        <v>4.8073752971673774E-2</v>
      </c>
      <c r="O1774" s="27">
        <f>L1774/'I Disease Parameters'!$E$13</f>
        <v>4.9250000000000002E-2</v>
      </c>
      <c r="P1774" s="27">
        <f>(1-L1774)/'I Disease Parameters'!$E$13</f>
        <v>7.5000000000000067E-4</v>
      </c>
      <c r="Q1774" s="19" t="str">
        <f t="shared" si="678"/>
        <v/>
      </c>
      <c r="R1774" s="17" t="str">
        <f t="shared" si="679"/>
        <v/>
      </c>
      <c r="S1774" s="17" t="str">
        <f t="shared" si="680"/>
        <v/>
      </c>
      <c r="T1774" s="17" t="str">
        <f t="shared" si="681"/>
        <v/>
      </c>
      <c r="U1774" s="17" t="str">
        <f t="shared" si="682"/>
        <v/>
      </c>
      <c r="V1774" s="17" t="str">
        <f t="shared" si="683"/>
        <v/>
      </c>
      <c r="W1774" s="17" t="str">
        <f t="shared" si="684"/>
        <v/>
      </c>
      <c r="X1774" s="18" t="str">
        <f t="shared" si="675"/>
        <v/>
      </c>
      <c r="Y1774" s="17" t="str">
        <f t="shared" si="685"/>
        <v/>
      </c>
      <c r="Z1774" s="17" t="str">
        <f t="shared" si="686"/>
        <v/>
      </c>
      <c r="AA1774" s="17" t="str">
        <f t="shared" si="687"/>
        <v/>
      </c>
      <c r="AB1774" s="17" t="str">
        <f t="shared" si="688"/>
        <v/>
      </c>
      <c r="AC1774" s="17" t="str">
        <f t="shared" si="689"/>
        <v/>
      </c>
      <c r="AD1774" s="18" t="str">
        <f t="shared" si="690"/>
        <v/>
      </c>
      <c r="AE1774" s="19" t="str">
        <f>IF($B1774&gt;$C$1,"",p_2*$Q1773*($S1773/$W1773)+p_3*$Q1773*($T1773/$W1773))</f>
        <v/>
      </c>
      <c r="AF1774" s="17" t="str">
        <f>IF($B1774&gt;$C$1,"",p_4*$R1773)</f>
        <v/>
      </c>
      <c r="AG1774" s="17" t="str">
        <f>IF($B1774&gt;$C$1,"",p_5*$R1773)</f>
        <v/>
      </c>
      <c r="AH1774" s="18" t="str">
        <f t="shared" si="691"/>
        <v/>
      </c>
      <c r="AI1774" s="72"/>
      <c r="AJ1774" s="73"/>
      <c r="AK1774" s="73"/>
      <c r="AL1774" s="72"/>
      <c r="AM1774" s="73"/>
      <c r="AN1774" s="73">
        <f t="shared" si="692"/>
        <v>518</v>
      </c>
      <c r="AO1774" s="19" t="str">
        <f t="shared" ca="1" si="693"/>
        <v>-</v>
      </c>
      <c r="AP1774" s="17" t="str">
        <f t="shared" ca="1" si="694"/>
        <v>-</v>
      </c>
      <c r="AQ1774" s="17" t="str">
        <f t="shared" ca="1" si="695"/>
        <v>-</v>
      </c>
      <c r="AR1774" s="66" t="str">
        <f t="shared" ca="1" si="696"/>
        <v>-</v>
      </c>
    </row>
    <row r="1775" spans="1:44" s="1" customFormat="1" ht="12" x14ac:dyDescent="0.35">
      <c r="A1775" s="84"/>
      <c r="B1775" s="40" t="str">
        <f t="shared" si="676"/>
        <v/>
      </c>
      <c r="C1775" s="41" t="str">
        <f t="shared" si="677"/>
        <v/>
      </c>
      <c r="D1775" s="28">
        <f>'I Disease Parameters'!$E$6/(1000*365)</f>
        <v>2.4383561643835616E-5</v>
      </c>
      <c r="E1775" s="28">
        <f>'I Disease Parameters'!$E$7/(1000*365)</f>
        <v>1.3698630136986302E-5</v>
      </c>
      <c r="F1775" s="27">
        <f>(1-'I Disease Parameters'!$E$8)/'I Disease Parameters'!$E$10</f>
        <v>0.16200000000000001</v>
      </c>
      <c r="G1775" s="27">
        <f>'I Disease Parameters'!$E$8/'I Disease Parameters'!$E$11</f>
        <v>3.7999999999999999E-2</v>
      </c>
      <c r="H1775" s="27">
        <f>1/'I Disease Parameters'!$E$12</f>
        <v>0.05</v>
      </c>
      <c r="I1775" s="27">
        <f>'I Disease Parameters'!$E$9/'I Disease Parameters'!$E$14</f>
        <v>0</v>
      </c>
      <c r="J1775" s="82">
        <f t="shared" si="697"/>
        <v>2.9622548171950012</v>
      </c>
      <c r="K1775" s="60">
        <f t="shared" si="698"/>
        <v>0.96147505943347544</v>
      </c>
      <c r="L1775" s="30">
        <f t="shared" si="699"/>
        <v>0.98499999999999999</v>
      </c>
      <c r="M1775" s="27">
        <f>J1775/'I Disease Parameters'!$E$12</f>
        <v>0.14811274085975007</v>
      </c>
      <c r="N1775" s="27">
        <f>K1775/'I Disease Parameters'!$E$13</f>
        <v>4.8073752971673774E-2</v>
      </c>
      <c r="O1775" s="27">
        <f>L1775/'I Disease Parameters'!$E$13</f>
        <v>4.9250000000000002E-2</v>
      </c>
      <c r="P1775" s="27">
        <f>(1-L1775)/'I Disease Parameters'!$E$13</f>
        <v>7.5000000000000067E-4</v>
      </c>
      <c r="Q1775" s="19" t="str">
        <f t="shared" si="678"/>
        <v/>
      </c>
      <c r="R1775" s="17" t="str">
        <f t="shared" si="679"/>
        <v/>
      </c>
      <c r="S1775" s="17" t="str">
        <f t="shared" si="680"/>
        <v/>
      </c>
      <c r="T1775" s="17" t="str">
        <f t="shared" si="681"/>
        <v/>
      </c>
      <c r="U1775" s="17" t="str">
        <f t="shared" si="682"/>
        <v/>
      </c>
      <c r="V1775" s="17" t="str">
        <f t="shared" si="683"/>
        <v/>
      </c>
      <c r="W1775" s="17" t="str">
        <f t="shared" si="684"/>
        <v/>
      </c>
      <c r="X1775" s="18" t="str">
        <f t="shared" si="675"/>
        <v/>
      </c>
      <c r="Y1775" s="17" t="str">
        <f t="shared" si="685"/>
        <v/>
      </c>
      <c r="Z1775" s="17" t="str">
        <f t="shared" si="686"/>
        <v/>
      </c>
      <c r="AA1775" s="17" t="str">
        <f t="shared" si="687"/>
        <v/>
      </c>
      <c r="AB1775" s="17" t="str">
        <f t="shared" si="688"/>
        <v/>
      </c>
      <c r="AC1775" s="17" t="str">
        <f t="shared" si="689"/>
        <v/>
      </c>
      <c r="AD1775" s="18" t="str">
        <f t="shared" si="690"/>
        <v/>
      </c>
      <c r="AE1775" s="19" t="str">
        <f>IF($B1775&gt;$C$1,"",p_2*$Q1774*($S1774/$W1774)+p_3*$Q1774*($T1774/$W1774))</f>
        <v/>
      </c>
      <c r="AF1775" s="17" t="str">
        <f>IF($B1775&gt;$C$1,"",p_4*$R1774)</f>
        <v/>
      </c>
      <c r="AG1775" s="17" t="str">
        <f>IF($B1775&gt;$C$1,"",p_5*$R1774)</f>
        <v/>
      </c>
      <c r="AH1775" s="18" t="str">
        <f t="shared" si="691"/>
        <v/>
      </c>
      <c r="AI1775" s="72"/>
      <c r="AJ1775" s="73"/>
      <c r="AK1775" s="73"/>
      <c r="AL1775" s="72"/>
      <c r="AM1775" s="73"/>
      <c r="AN1775" s="73">
        <f t="shared" si="692"/>
        <v>518</v>
      </c>
      <c r="AO1775" s="19" t="str">
        <f t="shared" ca="1" si="693"/>
        <v>-</v>
      </c>
      <c r="AP1775" s="17" t="str">
        <f t="shared" ca="1" si="694"/>
        <v>-</v>
      </c>
      <c r="AQ1775" s="17" t="str">
        <f t="shared" ca="1" si="695"/>
        <v>-</v>
      </c>
      <c r="AR1775" s="66" t="str">
        <f t="shared" ca="1" si="696"/>
        <v>-</v>
      </c>
    </row>
    <row r="1776" spans="1:44" s="1" customFormat="1" ht="12" x14ac:dyDescent="0.35">
      <c r="A1776" s="84"/>
      <c r="B1776" s="40" t="str">
        <f t="shared" si="676"/>
        <v/>
      </c>
      <c r="C1776" s="41" t="str">
        <f t="shared" si="677"/>
        <v/>
      </c>
      <c r="D1776" s="28">
        <f>'I Disease Parameters'!$E$6/(1000*365)</f>
        <v>2.4383561643835616E-5</v>
      </c>
      <c r="E1776" s="28">
        <f>'I Disease Parameters'!$E$7/(1000*365)</f>
        <v>1.3698630136986302E-5</v>
      </c>
      <c r="F1776" s="27">
        <f>(1-'I Disease Parameters'!$E$8)/'I Disease Parameters'!$E$10</f>
        <v>0.16200000000000001</v>
      </c>
      <c r="G1776" s="27">
        <f>'I Disease Parameters'!$E$8/'I Disease Parameters'!$E$11</f>
        <v>3.7999999999999999E-2</v>
      </c>
      <c r="H1776" s="27">
        <f>1/'I Disease Parameters'!$E$12</f>
        <v>0.05</v>
      </c>
      <c r="I1776" s="27">
        <f>'I Disease Parameters'!$E$9/'I Disease Parameters'!$E$14</f>
        <v>0</v>
      </c>
      <c r="J1776" s="82">
        <f t="shared" si="697"/>
        <v>2.9622548171950012</v>
      </c>
      <c r="K1776" s="60">
        <f t="shared" si="698"/>
        <v>0.96147505943347544</v>
      </c>
      <c r="L1776" s="30">
        <f t="shared" si="699"/>
        <v>0.98499999999999999</v>
      </c>
      <c r="M1776" s="27">
        <f>J1776/'I Disease Parameters'!$E$12</f>
        <v>0.14811274085975007</v>
      </c>
      <c r="N1776" s="27">
        <f>K1776/'I Disease Parameters'!$E$13</f>
        <v>4.8073752971673774E-2</v>
      </c>
      <c r="O1776" s="27">
        <f>L1776/'I Disease Parameters'!$E$13</f>
        <v>4.9250000000000002E-2</v>
      </c>
      <c r="P1776" s="27">
        <f>(1-L1776)/'I Disease Parameters'!$E$13</f>
        <v>7.5000000000000067E-4</v>
      </c>
      <c r="Q1776" s="19" t="str">
        <f t="shared" si="678"/>
        <v/>
      </c>
      <c r="R1776" s="17" t="str">
        <f t="shared" si="679"/>
        <v/>
      </c>
      <c r="S1776" s="17" t="str">
        <f t="shared" si="680"/>
        <v/>
      </c>
      <c r="T1776" s="17" t="str">
        <f t="shared" si="681"/>
        <v/>
      </c>
      <c r="U1776" s="17" t="str">
        <f t="shared" si="682"/>
        <v/>
      </c>
      <c r="V1776" s="17" t="str">
        <f t="shared" si="683"/>
        <v/>
      </c>
      <c r="W1776" s="17" t="str">
        <f t="shared" si="684"/>
        <v/>
      </c>
      <c r="X1776" s="18" t="str">
        <f t="shared" si="675"/>
        <v/>
      </c>
      <c r="Y1776" s="17" t="str">
        <f t="shared" si="685"/>
        <v/>
      </c>
      <c r="Z1776" s="17" t="str">
        <f t="shared" si="686"/>
        <v/>
      </c>
      <c r="AA1776" s="17" t="str">
        <f t="shared" si="687"/>
        <v/>
      </c>
      <c r="AB1776" s="17" t="str">
        <f t="shared" si="688"/>
        <v/>
      </c>
      <c r="AC1776" s="17" t="str">
        <f t="shared" si="689"/>
        <v/>
      </c>
      <c r="AD1776" s="18" t="str">
        <f t="shared" si="690"/>
        <v/>
      </c>
      <c r="AE1776" s="19" t="str">
        <f>IF($B1776&gt;$C$1,"",p_2*$Q1775*($S1775/$W1775)+p_3*$Q1775*($T1775/$W1775))</f>
        <v/>
      </c>
      <c r="AF1776" s="17" t="str">
        <f>IF($B1776&gt;$C$1,"",p_4*$R1775)</f>
        <v/>
      </c>
      <c r="AG1776" s="17" t="str">
        <f>IF($B1776&gt;$C$1,"",p_5*$R1775)</f>
        <v/>
      </c>
      <c r="AH1776" s="18" t="str">
        <f t="shared" si="691"/>
        <v/>
      </c>
      <c r="AI1776" s="72"/>
      <c r="AJ1776" s="73"/>
      <c r="AK1776" s="73"/>
      <c r="AL1776" s="72"/>
      <c r="AM1776" s="73"/>
      <c r="AN1776" s="73">
        <f t="shared" si="692"/>
        <v>518</v>
      </c>
      <c r="AO1776" s="19" t="str">
        <f t="shared" ca="1" si="693"/>
        <v>-</v>
      </c>
      <c r="AP1776" s="17" t="str">
        <f t="shared" ca="1" si="694"/>
        <v>-</v>
      </c>
      <c r="AQ1776" s="17" t="str">
        <f t="shared" ca="1" si="695"/>
        <v>-</v>
      </c>
      <c r="AR1776" s="66" t="str">
        <f t="shared" ca="1" si="696"/>
        <v>-</v>
      </c>
    </row>
    <row r="1777" spans="1:44" s="1" customFormat="1" ht="12" x14ac:dyDescent="0.35">
      <c r="A1777" s="84"/>
      <c r="B1777" s="40" t="str">
        <f t="shared" si="676"/>
        <v/>
      </c>
      <c r="C1777" s="41" t="str">
        <f t="shared" si="677"/>
        <v/>
      </c>
      <c r="D1777" s="28">
        <f>'I Disease Parameters'!$E$6/(1000*365)</f>
        <v>2.4383561643835616E-5</v>
      </c>
      <c r="E1777" s="28">
        <f>'I Disease Parameters'!$E$7/(1000*365)</f>
        <v>1.3698630136986302E-5</v>
      </c>
      <c r="F1777" s="27">
        <f>(1-'I Disease Parameters'!$E$8)/'I Disease Parameters'!$E$10</f>
        <v>0.16200000000000001</v>
      </c>
      <c r="G1777" s="27">
        <f>'I Disease Parameters'!$E$8/'I Disease Parameters'!$E$11</f>
        <v>3.7999999999999999E-2</v>
      </c>
      <c r="H1777" s="27">
        <f>1/'I Disease Parameters'!$E$12</f>
        <v>0.05</v>
      </c>
      <c r="I1777" s="27">
        <f>'I Disease Parameters'!$E$9/'I Disease Parameters'!$E$14</f>
        <v>0</v>
      </c>
      <c r="J1777" s="82">
        <f t="shared" si="697"/>
        <v>2.9622548171950012</v>
      </c>
      <c r="K1777" s="60">
        <f t="shared" si="698"/>
        <v>0.96147505943347544</v>
      </c>
      <c r="L1777" s="30">
        <f t="shared" si="699"/>
        <v>0.98499999999999999</v>
      </c>
      <c r="M1777" s="27">
        <f>J1777/'I Disease Parameters'!$E$12</f>
        <v>0.14811274085975007</v>
      </c>
      <c r="N1777" s="27">
        <f>K1777/'I Disease Parameters'!$E$13</f>
        <v>4.8073752971673774E-2</v>
      </c>
      <c r="O1777" s="27">
        <f>L1777/'I Disease Parameters'!$E$13</f>
        <v>4.9250000000000002E-2</v>
      </c>
      <c r="P1777" s="27">
        <f>(1-L1777)/'I Disease Parameters'!$E$13</f>
        <v>7.5000000000000067E-4</v>
      </c>
      <c r="Q1777" s="19" t="str">
        <f t="shared" si="678"/>
        <v/>
      </c>
      <c r="R1777" s="17" t="str">
        <f t="shared" si="679"/>
        <v/>
      </c>
      <c r="S1777" s="17" t="str">
        <f t="shared" si="680"/>
        <v/>
      </c>
      <c r="T1777" s="17" t="str">
        <f t="shared" si="681"/>
        <v/>
      </c>
      <c r="U1777" s="17" t="str">
        <f t="shared" si="682"/>
        <v/>
      </c>
      <c r="V1777" s="17" t="str">
        <f t="shared" si="683"/>
        <v/>
      </c>
      <c r="W1777" s="17" t="str">
        <f t="shared" si="684"/>
        <v/>
      </c>
      <c r="X1777" s="18" t="str">
        <f t="shared" si="675"/>
        <v/>
      </c>
      <c r="Y1777" s="17" t="str">
        <f t="shared" si="685"/>
        <v/>
      </c>
      <c r="Z1777" s="17" t="str">
        <f t="shared" si="686"/>
        <v/>
      </c>
      <c r="AA1777" s="17" t="str">
        <f t="shared" si="687"/>
        <v/>
      </c>
      <c r="AB1777" s="17" t="str">
        <f t="shared" si="688"/>
        <v/>
      </c>
      <c r="AC1777" s="17" t="str">
        <f t="shared" si="689"/>
        <v/>
      </c>
      <c r="AD1777" s="18" t="str">
        <f t="shared" si="690"/>
        <v/>
      </c>
      <c r="AE1777" s="19" t="str">
        <f>IF($B1777&gt;$C$1,"",p_2*$Q1776*($S1776/$W1776)+p_3*$Q1776*($T1776/$W1776))</f>
        <v/>
      </c>
      <c r="AF1777" s="17" t="str">
        <f>IF($B1777&gt;$C$1,"",p_4*$R1776)</f>
        <v/>
      </c>
      <c r="AG1777" s="17" t="str">
        <f>IF($B1777&gt;$C$1,"",p_5*$R1776)</f>
        <v/>
      </c>
      <c r="AH1777" s="18" t="str">
        <f t="shared" si="691"/>
        <v/>
      </c>
      <c r="AI1777" s="72"/>
      <c r="AJ1777" s="73"/>
      <c r="AK1777" s="73"/>
      <c r="AL1777" s="72"/>
      <c r="AM1777" s="73"/>
      <c r="AN1777" s="73">
        <f t="shared" si="692"/>
        <v>518</v>
      </c>
      <c r="AO1777" s="19" t="str">
        <f t="shared" ca="1" si="693"/>
        <v>-</v>
      </c>
      <c r="AP1777" s="17" t="str">
        <f t="shared" ca="1" si="694"/>
        <v>-</v>
      </c>
      <c r="AQ1777" s="17" t="str">
        <f t="shared" ca="1" si="695"/>
        <v>-</v>
      </c>
      <c r="AR1777" s="66" t="str">
        <f t="shared" ca="1" si="696"/>
        <v>-</v>
      </c>
    </row>
    <row r="1778" spans="1:44" s="1" customFormat="1" ht="12" x14ac:dyDescent="0.35">
      <c r="A1778" s="84"/>
      <c r="B1778" s="40" t="str">
        <f t="shared" si="676"/>
        <v/>
      </c>
      <c r="C1778" s="41" t="str">
        <f t="shared" si="677"/>
        <v/>
      </c>
      <c r="D1778" s="28">
        <f>'I Disease Parameters'!$E$6/(1000*365)</f>
        <v>2.4383561643835616E-5</v>
      </c>
      <c r="E1778" s="28">
        <f>'I Disease Parameters'!$E$7/(1000*365)</f>
        <v>1.3698630136986302E-5</v>
      </c>
      <c r="F1778" s="27">
        <f>(1-'I Disease Parameters'!$E$8)/'I Disease Parameters'!$E$10</f>
        <v>0.16200000000000001</v>
      </c>
      <c r="G1778" s="27">
        <f>'I Disease Parameters'!$E$8/'I Disease Parameters'!$E$11</f>
        <v>3.7999999999999999E-2</v>
      </c>
      <c r="H1778" s="27">
        <f>1/'I Disease Parameters'!$E$12</f>
        <v>0.05</v>
      </c>
      <c r="I1778" s="27">
        <f>'I Disease Parameters'!$E$9/'I Disease Parameters'!$E$14</f>
        <v>0</v>
      </c>
      <c r="J1778" s="82">
        <f t="shared" si="697"/>
        <v>2.9622548171950012</v>
      </c>
      <c r="K1778" s="60">
        <f t="shared" si="698"/>
        <v>0.96147505943347544</v>
      </c>
      <c r="L1778" s="30">
        <f t="shared" si="699"/>
        <v>0.98499999999999999</v>
      </c>
      <c r="M1778" s="27">
        <f>J1778/'I Disease Parameters'!$E$12</f>
        <v>0.14811274085975007</v>
      </c>
      <c r="N1778" s="27">
        <f>K1778/'I Disease Parameters'!$E$13</f>
        <v>4.8073752971673774E-2</v>
      </c>
      <c r="O1778" s="27">
        <f>L1778/'I Disease Parameters'!$E$13</f>
        <v>4.9250000000000002E-2</v>
      </c>
      <c r="P1778" s="27">
        <f>(1-L1778)/'I Disease Parameters'!$E$13</f>
        <v>7.5000000000000067E-4</v>
      </c>
      <c r="Q1778" s="19" t="str">
        <f t="shared" si="678"/>
        <v/>
      </c>
      <c r="R1778" s="17" t="str">
        <f t="shared" si="679"/>
        <v/>
      </c>
      <c r="S1778" s="17" t="str">
        <f t="shared" si="680"/>
        <v/>
      </c>
      <c r="T1778" s="17" t="str">
        <f t="shared" si="681"/>
        <v/>
      </c>
      <c r="U1778" s="17" t="str">
        <f t="shared" si="682"/>
        <v/>
      </c>
      <c r="V1778" s="17" t="str">
        <f t="shared" si="683"/>
        <v/>
      </c>
      <c r="W1778" s="17" t="str">
        <f t="shared" si="684"/>
        <v/>
      </c>
      <c r="X1778" s="18" t="str">
        <f t="shared" si="675"/>
        <v/>
      </c>
      <c r="Y1778" s="17" t="str">
        <f t="shared" si="685"/>
        <v/>
      </c>
      <c r="Z1778" s="17" t="str">
        <f t="shared" si="686"/>
        <v/>
      </c>
      <c r="AA1778" s="17" t="str">
        <f t="shared" si="687"/>
        <v/>
      </c>
      <c r="AB1778" s="17" t="str">
        <f t="shared" si="688"/>
        <v/>
      </c>
      <c r="AC1778" s="17" t="str">
        <f t="shared" si="689"/>
        <v/>
      </c>
      <c r="AD1778" s="18" t="str">
        <f t="shared" si="690"/>
        <v/>
      </c>
      <c r="AE1778" s="19" t="str">
        <f>IF($B1778&gt;$C$1,"",p_2*$Q1777*($S1777/$W1777)+p_3*$Q1777*($T1777/$W1777))</f>
        <v/>
      </c>
      <c r="AF1778" s="17" t="str">
        <f>IF($B1778&gt;$C$1,"",p_4*$R1777)</f>
        <v/>
      </c>
      <c r="AG1778" s="17" t="str">
        <f>IF($B1778&gt;$C$1,"",p_5*$R1777)</f>
        <v/>
      </c>
      <c r="AH1778" s="18" t="str">
        <f t="shared" si="691"/>
        <v/>
      </c>
      <c r="AI1778" s="72"/>
      <c r="AJ1778" s="73"/>
      <c r="AK1778" s="73"/>
      <c r="AL1778" s="72"/>
      <c r="AM1778" s="73"/>
      <c r="AN1778" s="73">
        <f t="shared" si="692"/>
        <v>518</v>
      </c>
      <c r="AO1778" s="19" t="str">
        <f t="shared" ca="1" si="693"/>
        <v>-</v>
      </c>
      <c r="AP1778" s="17" t="str">
        <f t="shared" ca="1" si="694"/>
        <v>-</v>
      </c>
      <c r="AQ1778" s="17" t="str">
        <f t="shared" ca="1" si="695"/>
        <v>-</v>
      </c>
      <c r="AR1778" s="66" t="str">
        <f t="shared" ca="1" si="696"/>
        <v>-</v>
      </c>
    </row>
    <row r="1779" spans="1:44" s="1" customFormat="1" ht="12" x14ac:dyDescent="0.35">
      <c r="A1779" s="84"/>
      <c r="B1779" s="40" t="str">
        <f t="shared" si="676"/>
        <v/>
      </c>
      <c r="C1779" s="41" t="str">
        <f t="shared" si="677"/>
        <v/>
      </c>
      <c r="D1779" s="28">
        <f>'I Disease Parameters'!$E$6/(1000*365)</f>
        <v>2.4383561643835616E-5</v>
      </c>
      <c r="E1779" s="28">
        <f>'I Disease Parameters'!$E$7/(1000*365)</f>
        <v>1.3698630136986302E-5</v>
      </c>
      <c r="F1779" s="27">
        <f>(1-'I Disease Parameters'!$E$8)/'I Disease Parameters'!$E$10</f>
        <v>0.16200000000000001</v>
      </c>
      <c r="G1779" s="27">
        <f>'I Disease Parameters'!$E$8/'I Disease Parameters'!$E$11</f>
        <v>3.7999999999999999E-2</v>
      </c>
      <c r="H1779" s="27">
        <f>1/'I Disease Parameters'!$E$12</f>
        <v>0.05</v>
      </c>
      <c r="I1779" s="27">
        <f>'I Disease Parameters'!$E$9/'I Disease Parameters'!$E$14</f>
        <v>0</v>
      </c>
      <c r="J1779" s="82">
        <f t="shared" si="697"/>
        <v>2.9622548171950012</v>
      </c>
      <c r="K1779" s="60">
        <f t="shared" si="698"/>
        <v>0.96147505943347544</v>
      </c>
      <c r="L1779" s="30">
        <f t="shared" si="699"/>
        <v>0.98499999999999999</v>
      </c>
      <c r="M1779" s="27">
        <f>J1779/'I Disease Parameters'!$E$12</f>
        <v>0.14811274085975007</v>
      </c>
      <c r="N1779" s="27">
        <f>K1779/'I Disease Parameters'!$E$13</f>
        <v>4.8073752971673774E-2</v>
      </c>
      <c r="O1779" s="27">
        <f>L1779/'I Disease Parameters'!$E$13</f>
        <v>4.9250000000000002E-2</v>
      </c>
      <c r="P1779" s="27">
        <f>(1-L1779)/'I Disease Parameters'!$E$13</f>
        <v>7.5000000000000067E-4</v>
      </c>
      <c r="Q1779" s="19" t="str">
        <f t="shared" si="678"/>
        <v/>
      </c>
      <c r="R1779" s="17" t="str">
        <f t="shared" si="679"/>
        <v/>
      </c>
      <c r="S1779" s="17" t="str">
        <f t="shared" si="680"/>
        <v/>
      </c>
      <c r="T1779" s="17" t="str">
        <f t="shared" si="681"/>
        <v/>
      </c>
      <c r="U1779" s="17" t="str">
        <f t="shared" si="682"/>
        <v/>
      </c>
      <c r="V1779" s="17" t="str">
        <f t="shared" si="683"/>
        <v/>
      </c>
      <c r="W1779" s="17" t="str">
        <f t="shared" si="684"/>
        <v/>
      </c>
      <c r="X1779" s="18" t="str">
        <f t="shared" si="675"/>
        <v/>
      </c>
      <c r="Y1779" s="17" t="str">
        <f t="shared" si="685"/>
        <v/>
      </c>
      <c r="Z1779" s="17" t="str">
        <f t="shared" si="686"/>
        <v/>
      </c>
      <c r="AA1779" s="17" t="str">
        <f t="shared" si="687"/>
        <v/>
      </c>
      <c r="AB1779" s="17" t="str">
        <f t="shared" si="688"/>
        <v/>
      </c>
      <c r="AC1779" s="17" t="str">
        <f t="shared" si="689"/>
        <v/>
      </c>
      <c r="AD1779" s="18" t="str">
        <f t="shared" si="690"/>
        <v/>
      </c>
      <c r="AE1779" s="19" t="str">
        <f>IF($B1779&gt;$C$1,"",p_2*$Q1778*($S1778/$W1778)+p_3*$Q1778*($T1778/$W1778))</f>
        <v/>
      </c>
      <c r="AF1779" s="17" t="str">
        <f>IF($B1779&gt;$C$1,"",p_4*$R1778)</f>
        <v/>
      </c>
      <c r="AG1779" s="17" t="str">
        <f>IF($B1779&gt;$C$1,"",p_5*$R1778)</f>
        <v/>
      </c>
      <c r="AH1779" s="18" t="str">
        <f t="shared" si="691"/>
        <v/>
      </c>
      <c r="AI1779" s="72"/>
      <c r="AJ1779" s="73"/>
      <c r="AK1779" s="73"/>
      <c r="AL1779" s="72"/>
      <c r="AM1779" s="73"/>
      <c r="AN1779" s="73">
        <f t="shared" si="692"/>
        <v>518</v>
      </c>
      <c r="AO1779" s="19" t="str">
        <f t="shared" ca="1" si="693"/>
        <v>-</v>
      </c>
      <c r="AP1779" s="17" t="str">
        <f t="shared" ca="1" si="694"/>
        <v>-</v>
      </c>
      <c r="AQ1779" s="17" t="str">
        <f t="shared" ca="1" si="695"/>
        <v>-</v>
      </c>
      <c r="AR1779" s="66" t="str">
        <f t="shared" ca="1" si="696"/>
        <v>-</v>
      </c>
    </row>
    <row r="1780" spans="1:44" s="1" customFormat="1" ht="12" x14ac:dyDescent="0.35">
      <c r="A1780" s="84"/>
      <c r="B1780" s="40" t="str">
        <f t="shared" si="676"/>
        <v/>
      </c>
      <c r="C1780" s="41" t="str">
        <f t="shared" si="677"/>
        <v/>
      </c>
      <c r="D1780" s="28">
        <f>'I Disease Parameters'!$E$6/(1000*365)</f>
        <v>2.4383561643835616E-5</v>
      </c>
      <c r="E1780" s="28">
        <f>'I Disease Parameters'!$E$7/(1000*365)</f>
        <v>1.3698630136986302E-5</v>
      </c>
      <c r="F1780" s="27">
        <f>(1-'I Disease Parameters'!$E$8)/'I Disease Parameters'!$E$10</f>
        <v>0.16200000000000001</v>
      </c>
      <c r="G1780" s="27">
        <f>'I Disease Parameters'!$E$8/'I Disease Parameters'!$E$11</f>
        <v>3.7999999999999999E-2</v>
      </c>
      <c r="H1780" s="27">
        <f>1/'I Disease Parameters'!$E$12</f>
        <v>0.05</v>
      </c>
      <c r="I1780" s="27">
        <f>'I Disease Parameters'!$E$9/'I Disease Parameters'!$E$14</f>
        <v>0</v>
      </c>
      <c r="J1780" s="82">
        <f t="shared" si="697"/>
        <v>2.9622548171950012</v>
      </c>
      <c r="K1780" s="60">
        <f t="shared" si="698"/>
        <v>0.96147505943347544</v>
      </c>
      <c r="L1780" s="30">
        <f t="shared" si="699"/>
        <v>0.98499999999999999</v>
      </c>
      <c r="M1780" s="27">
        <f>J1780/'I Disease Parameters'!$E$12</f>
        <v>0.14811274085975007</v>
      </c>
      <c r="N1780" s="27">
        <f>K1780/'I Disease Parameters'!$E$13</f>
        <v>4.8073752971673774E-2</v>
      </c>
      <c r="O1780" s="27">
        <f>L1780/'I Disease Parameters'!$E$13</f>
        <v>4.9250000000000002E-2</v>
      </c>
      <c r="P1780" s="27">
        <f>(1-L1780)/'I Disease Parameters'!$E$13</f>
        <v>7.5000000000000067E-4</v>
      </c>
      <c r="Q1780" s="19" t="str">
        <f t="shared" si="678"/>
        <v/>
      </c>
      <c r="R1780" s="17" t="str">
        <f t="shared" si="679"/>
        <v/>
      </c>
      <c r="S1780" s="17" t="str">
        <f t="shared" si="680"/>
        <v/>
      </c>
      <c r="T1780" s="17" t="str">
        <f t="shared" si="681"/>
        <v/>
      </c>
      <c r="U1780" s="17" t="str">
        <f t="shared" si="682"/>
        <v/>
      </c>
      <c r="V1780" s="17" t="str">
        <f t="shared" si="683"/>
        <v/>
      </c>
      <c r="W1780" s="17" t="str">
        <f t="shared" si="684"/>
        <v/>
      </c>
      <c r="X1780" s="18" t="str">
        <f t="shared" si="675"/>
        <v/>
      </c>
      <c r="Y1780" s="17" t="str">
        <f t="shared" si="685"/>
        <v/>
      </c>
      <c r="Z1780" s="17" t="str">
        <f t="shared" si="686"/>
        <v/>
      </c>
      <c r="AA1780" s="17" t="str">
        <f t="shared" si="687"/>
        <v/>
      </c>
      <c r="AB1780" s="17" t="str">
        <f t="shared" si="688"/>
        <v/>
      </c>
      <c r="AC1780" s="17" t="str">
        <f t="shared" si="689"/>
        <v/>
      </c>
      <c r="AD1780" s="18" t="str">
        <f t="shared" si="690"/>
        <v/>
      </c>
      <c r="AE1780" s="19" t="str">
        <f>IF($B1780&gt;$C$1,"",p_2*$Q1779*($S1779/$W1779)+p_3*$Q1779*($T1779/$W1779))</f>
        <v/>
      </c>
      <c r="AF1780" s="17" t="str">
        <f>IF($B1780&gt;$C$1,"",p_4*$R1779)</f>
        <v/>
      </c>
      <c r="AG1780" s="17" t="str">
        <f>IF($B1780&gt;$C$1,"",p_5*$R1779)</f>
        <v/>
      </c>
      <c r="AH1780" s="18" t="str">
        <f t="shared" si="691"/>
        <v/>
      </c>
      <c r="AI1780" s="72"/>
      <c r="AJ1780" s="73"/>
      <c r="AK1780" s="73"/>
      <c r="AL1780" s="72"/>
      <c r="AM1780" s="73"/>
      <c r="AN1780" s="73">
        <f t="shared" si="692"/>
        <v>518</v>
      </c>
      <c r="AO1780" s="19" t="str">
        <f t="shared" ca="1" si="693"/>
        <v>-</v>
      </c>
      <c r="AP1780" s="17" t="str">
        <f t="shared" ca="1" si="694"/>
        <v>-</v>
      </c>
      <c r="AQ1780" s="17" t="str">
        <f t="shared" ca="1" si="695"/>
        <v>-</v>
      </c>
      <c r="AR1780" s="66" t="str">
        <f t="shared" ca="1" si="696"/>
        <v>-</v>
      </c>
    </row>
    <row r="1781" spans="1:44" s="1" customFormat="1" ht="12" x14ac:dyDescent="0.35">
      <c r="A1781" s="84"/>
      <c r="B1781" s="40" t="str">
        <f t="shared" si="676"/>
        <v/>
      </c>
      <c r="C1781" s="41" t="str">
        <f t="shared" si="677"/>
        <v/>
      </c>
      <c r="D1781" s="28">
        <f>'I Disease Parameters'!$E$6/(1000*365)</f>
        <v>2.4383561643835616E-5</v>
      </c>
      <c r="E1781" s="28">
        <f>'I Disease Parameters'!$E$7/(1000*365)</f>
        <v>1.3698630136986302E-5</v>
      </c>
      <c r="F1781" s="27">
        <f>(1-'I Disease Parameters'!$E$8)/'I Disease Parameters'!$E$10</f>
        <v>0.16200000000000001</v>
      </c>
      <c r="G1781" s="27">
        <f>'I Disease Parameters'!$E$8/'I Disease Parameters'!$E$11</f>
        <v>3.7999999999999999E-2</v>
      </c>
      <c r="H1781" s="27">
        <f>1/'I Disease Parameters'!$E$12</f>
        <v>0.05</v>
      </c>
      <c r="I1781" s="27">
        <f>'I Disease Parameters'!$E$9/'I Disease Parameters'!$E$14</f>
        <v>0</v>
      </c>
      <c r="J1781" s="82">
        <f t="shared" si="697"/>
        <v>2.9622548171950012</v>
      </c>
      <c r="K1781" s="60">
        <f t="shared" si="698"/>
        <v>0.96147505943347544</v>
      </c>
      <c r="L1781" s="30">
        <f t="shared" si="699"/>
        <v>0.98499999999999999</v>
      </c>
      <c r="M1781" s="27">
        <f>J1781/'I Disease Parameters'!$E$12</f>
        <v>0.14811274085975007</v>
      </c>
      <c r="N1781" s="27">
        <f>K1781/'I Disease Parameters'!$E$13</f>
        <v>4.8073752971673774E-2</v>
      </c>
      <c r="O1781" s="27">
        <f>L1781/'I Disease Parameters'!$E$13</f>
        <v>4.9250000000000002E-2</v>
      </c>
      <c r="P1781" s="27">
        <f>(1-L1781)/'I Disease Parameters'!$E$13</f>
        <v>7.5000000000000067E-4</v>
      </c>
      <c r="Q1781" s="19" t="str">
        <f t="shared" si="678"/>
        <v/>
      </c>
      <c r="R1781" s="17" t="str">
        <f t="shared" si="679"/>
        <v/>
      </c>
      <c r="S1781" s="17" t="str">
        <f t="shared" si="680"/>
        <v/>
      </c>
      <c r="T1781" s="17" t="str">
        <f t="shared" si="681"/>
        <v/>
      </c>
      <c r="U1781" s="17" t="str">
        <f t="shared" si="682"/>
        <v/>
      </c>
      <c r="V1781" s="17" t="str">
        <f t="shared" si="683"/>
        <v/>
      </c>
      <c r="W1781" s="17" t="str">
        <f t="shared" si="684"/>
        <v/>
      </c>
      <c r="X1781" s="18" t="str">
        <f t="shared" si="675"/>
        <v/>
      </c>
      <c r="Y1781" s="17" t="str">
        <f t="shared" si="685"/>
        <v/>
      </c>
      <c r="Z1781" s="17" t="str">
        <f t="shared" si="686"/>
        <v/>
      </c>
      <c r="AA1781" s="17" t="str">
        <f t="shared" si="687"/>
        <v/>
      </c>
      <c r="AB1781" s="17" t="str">
        <f t="shared" si="688"/>
        <v/>
      </c>
      <c r="AC1781" s="17" t="str">
        <f t="shared" si="689"/>
        <v/>
      </c>
      <c r="AD1781" s="18" t="str">
        <f t="shared" si="690"/>
        <v/>
      </c>
      <c r="AE1781" s="19" t="str">
        <f>IF($B1781&gt;$C$1,"",p_2*$Q1780*($S1780/$W1780)+p_3*$Q1780*($T1780/$W1780))</f>
        <v/>
      </c>
      <c r="AF1781" s="17" t="str">
        <f>IF($B1781&gt;$C$1,"",p_4*$R1780)</f>
        <v/>
      </c>
      <c r="AG1781" s="17" t="str">
        <f>IF($B1781&gt;$C$1,"",p_5*$R1780)</f>
        <v/>
      </c>
      <c r="AH1781" s="18" t="str">
        <f t="shared" si="691"/>
        <v/>
      </c>
      <c r="AI1781" s="72"/>
      <c r="AJ1781" s="73"/>
      <c r="AK1781" s="73"/>
      <c r="AL1781" s="72"/>
      <c r="AM1781" s="73"/>
      <c r="AN1781" s="73">
        <f t="shared" si="692"/>
        <v>518</v>
      </c>
      <c r="AO1781" s="19" t="str">
        <f t="shared" ca="1" si="693"/>
        <v>-</v>
      </c>
      <c r="AP1781" s="17" t="str">
        <f t="shared" ca="1" si="694"/>
        <v>-</v>
      </c>
      <c r="AQ1781" s="17" t="str">
        <f t="shared" ca="1" si="695"/>
        <v>-</v>
      </c>
      <c r="AR1781" s="66" t="str">
        <f t="shared" ca="1" si="696"/>
        <v>-</v>
      </c>
    </row>
    <row r="1782" spans="1:44" s="1" customFormat="1" ht="12" x14ac:dyDescent="0.35">
      <c r="A1782" s="84"/>
      <c r="B1782" s="40" t="str">
        <f t="shared" si="676"/>
        <v/>
      </c>
      <c r="C1782" s="41" t="str">
        <f t="shared" si="677"/>
        <v/>
      </c>
      <c r="D1782" s="28">
        <f>'I Disease Parameters'!$E$6/(1000*365)</f>
        <v>2.4383561643835616E-5</v>
      </c>
      <c r="E1782" s="28">
        <f>'I Disease Parameters'!$E$7/(1000*365)</f>
        <v>1.3698630136986302E-5</v>
      </c>
      <c r="F1782" s="27">
        <f>(1-'I Disease Parameters'!$E$8)/'I Disease Parameters'!$E$10</f>
        <v>0.16200000000000001</v>
      </c>
      <c r="G1782" s="27">
        <f>'I Disease Parameters'!$E$8/'I Disease Parameters'!$E$11</f>
        <v>3.7999999999999999E-2</v>
      </c>
      <c r="H1782" s="27">
        <f>1/'I Disease Parameters'!$E$12</f>
        <v>0.05</v>
      </c>
      <c r="I1782" s="27">
        <f>'I Disease Parameters'!$E$9/'I Disease Parameters'!$E$14</f>
        <v>0</v>
      </c>
      <c r="J1782" s="82">
        <f t="shared" si="697"/>
        <v>2.9622548171950012</v>
      </c>
      <c r="K1782" s="60">
        <f t="shared" si="698"/>
        <v>0.96147505943347544</v>
      </c>
      <c r="L1782" s="30">
        <f t="shared" si="699"/>
        <v>0.98499999999999999</v>
      </c>
      <c r="M1782" s="27">
        <f>J1782/'I Disease Parameters'!$E$12</f>
        <v>0.14811274085975007</v>
      </c>
      <c r="N1782" s="27">
        <f>K1782/'I Disease Parameters'!$E$13</f>
        <v>4.8073752971673774E-2</v>
      </c>
      <c r="O1782" s="27">
        <f>L1782/'I Disease Parameters'!$E$13</f>
        <v>4.9250000000000002E-2</v>
      </c>
      <c r="P1782" s="27">
        <f>(1-L1782)/'I Disease Parameters'!$E$13</f>
        <v>7.5000000000000067E-4</v>
      </c>
      <c r="Q1782" s="19" t="str">
        <f t="shared" si="678"/>
        <v/>
      </c>
      <c r="R1782" s="17" t="str">
        <f t="shared" si="679"/>
        <v/>
      </c>
      <c r="S1782" s="17" t="str">
        <f t="shared" si="680"/>
        <v/>
      </c>
      <c r="T1782" s="17" t="str">
        <f t="shared" si="681"/>
        <v/>
      </c>
      <c r="U1782" s="17" t="str">
        <f t="shared" si="682"/>
        <v/>
      </c>
      <c r="V1782" s="17" t="str">
        <f t="shared" si="683"/>
        <v/>
      </c>
      <c r="W1782" s="17" t="str">
        <f t="shared" si="684"/>
        <v/>
      </c>
      <c r="X1782" s="18" t="str">
        <f t="shared" si="675"/>
        <v/>
      </c>
      <c r="Y1782" s="17" t="str">
        <f t="shared" si="685"/>
        <v/>
      </c>
      <c r="Z1782" s="17" t="str">
        <f t="shared" si="686"/>
        <v/>
      </c>
      <c r="AA1782" s="17" t="str">
        <f t="shared" si="687"/>
        <v/>
      </c>
      <c r="AB1782" s="17" t="str">
        <f t="shared" si="688"/>
        <v/>
      </c>
      <c r="AC1782" s="17" t="str">
        <f t="shared" si="689"/>
        <v/>
      </c>
      <c r="AD1782" s="18" t="str">
        <f t="shared" si="690"/>
        <v/>
      </c>
      <c r="AE1782" s="19" t="str">
        <f>IF($B1782&gt;$C$1,"",p_2*$Q1781*($S1781/$W1781)+p_3*$Q1781*($T1781/$W1781))</f>
        <v/>
      </c>
      <c r="AF1782" s="17" t="str">
        <f>IF($B1782&gt;$C$1,"",p_4*$R1781)</f>
        <v/>
      </c>
      <c r="AG1782" s="17" t="str">
        <f>IF($B1782&gt;$C$1,"",p_5*$R1781)</f>
        <v/>
      </c>
      <c r="AH1782" s="18" t="str">
        <f t="shared" si="691"/>
        <v/>
      </c>
      <c r="AI1782" s="72"/>
      <c r="AJ1782" s="73"/>
      <c r="AK1782" s="73"/>
      <c r="AL1782" s="72"/>
      <c r="AM1782" s="73"/>
      <c r="AN1782" s="73">
        <f t="shared" si="692"/>
        <v>518</v>
      </c>
      <c r="AO1782" s="19" t="str">
        <f t="shared" ca="1" si="693"/>
        <v>-</v>
      </c>
      <c r="AP1782" s="17" t="str">
        <f t="shared" ca="1" si="694"/>
        <v>-</v>
      </c>
      <c r="AQ1782" s="17" t="str">
        <f t="shared" ca="1" si="695"/>
        <v>-</v>
      </c>
      <c r="AR1782" s="66" t="str">
        <f t="shared" ca="1" si="696"/>
        <v>-</v>
      </c>
    </row>
    <row r="1783" spans="1:44" s="1" customFormat="1" ht="12" x14ac:dyDescent="0.35">
      <c r="A1783" s="84"/>
      <c r="B1783" s="40" t="str">
        <f t="shared" si="676"/>
        <v/>
      </c>
      <c r="C1783" s="41" t="str">
        <f t="shared" si="677"/>
        <v/>
      </c>
      <c r="D1783" s="28">
        <f>'I Disease Parameters'!$E$6/(1000*365)</f>
        <v>2.4383561643835616E-5</v>
      </c>
      <c r="E1783" s="28">
        <f>'I Disease Parameters'!$E$7/(1000*365)</f>
        <v>1.3698630136986302E-5</v>
      </c>
      <c r="F1783" s="27">
        <f>(1-'I Disease Parameters'!$E$8)/'I Disease Parameters'!$E$10</f>
        <v>0.16200000000000001</v>
      </c>
      <c r="G1783" s="27">
        <f>'I Disease Parameters'!$E$8/'I Disease Parameters'!$E$11</f>
        <v>3.7999999999999999E-2</v>
      </c>
      <c r="H1783" s="27">
        <f>1/'I Disease Parameters'!$E$12</f>
        <v>0.05</v>
      </c>
      <c r="I1783" s="27">
        <f>'I Disease Parameters'!$E$9/'I Disease Parameters'!$E$14</f>
        <v>0</v>
      </c>
      <c r="J1783" s="82">
        <f t="shared" si="697"/>
        <v>2.9622548171950012</v>
      </c>
      <c r="K1783" s="60">
        <f t="shared" si="698"/>
        <v>0.96147505943347544</v>
      </c>
      <c r="L1783" s="30">
        <f t="shared" si="699"/>
        <v>0.98499999999999999</v>
      </c>
      <c r="M1783" s="27">
        <f>J1783/'I Disease Parameters'!$E$12</f>
        <v>0.14811274085975007</v>
      </c>
      <c r="N1783" s="27">
        <f>K1783/'I Disease Parameters'!$E$13</f>
        <v>4.8073752971673774E-2</v>
      </c>
      <c r="O1783" s="27">
        <f>L1783/'I Disease Parameters'!$E$13</f>
        <v>4.9250000000000002E-2</v>
      </c>
      <c r="P1783" s="27">
        <f>(1-L1783)/'I Disease Parameters'!$E$13</f>
        <v>7.5000000000000067E-4</v>
      </c>
      <c r="Q1783" s="19" t="str">
        <f t="shared" si="678"/>
        <v/>
      </c>
      <c r="R1783" s="17" t="str">
        <f t="shared" si="679"/>
        <v/>
      </c>
      <c r="S1783" s="17" t="str">
        <f t="shared" si="680"/>
        <v/>
      </c>
      <c r="T1783" s="17" t="str">
        <f t="shared" si="681"/>
        <v/>
      </c>
      <c r="U1783" s="17" t="str">
        <f t="shared" si="682"/>
        <v/>
      </c>
      <c r="V1783" s="17" t="str">
        <f t="shared" si="683"/>
        <v/>
      </c>
      <c r="W1783" s="17" t="str">
        <f t="shared" si="684"/>
        <v/>
      </c>
      <c r="X1783" s="18" t="str">
        <f t="shared" si="675"/>
        <v/>
      </c>
      <c r="Y1783" s="17" t="str">
        <f t="shared" si="685"/>
        <v/>
      </c>
      <c r="Z1783" s="17" t="str">
        <f t="shared" si="686"/>
        <v/>
      </c>
      <c r="AA1783" s="17" t="str">
        <f t="shared" si="687"/>
        <v/>
      </c>
      <c r="AB1783" s="17" t="str">
        <f t="shared" si="688"/>
        <v/>
      </c>
      <c r="AC1783" s="17" t="str">
        <f t="shared" si="689"/>
        <v/>
      </c>
      <c r="AD1783" s="18" t="str">
        <f t="shared" si="690"/>
        <v/>
      </c>
      <c r="AE1783" s="19" t="str">
        <f>IF($B1783&gt;$C$1,"",p_2*$Q1782*($S1782/$W1782)+p_3*$Q1782*($T1782/$W1782))</f>
        <v/>
      </c>
      <c r="AF1783" s="17" t="str">
        <f>IF($B1783&gt;$C$1,"",p_4*$R1782)</f>
        <v/>
      </c>
      <c r="AG1783" s="17" t="str">
        <f>IF($B1783&gt;$C$1,"",p_5*$R1782)</f>
        <v/>
      </c>
      <c r="AH1783" s="18" t="str">
        <f t="shared" si="691"/>
        <v/>
      </c>
      <c r="AI1783" s="72"/>
      <c r="AJ1783" s="73"/>
      <c r="AK1783" s="73"/>
      <c r="AL1783" s="72"/>
      <c r="AM1783" s="73"/>
      <c r="AN1783" s="73">
        <f t="shared" si="692"/>
        <v>518</v>
      </c>
      <c r="AO1783" s="19" t="str">
        <f t="shared" ca="1" si="693"/>
        <v>-</v>
      </c>
      <c r="AP1783" s="17" t="str">
        <f t="shared" ca="1" si="694"/>
        <v>-</v>
      </c>
      <c r="AQ1783" s="17" t="str">
        <f t="shared" ca="1" si="695"/>
        <v>-</v>
      </c>
      <c r="AR1783" s="66" t="str">
        <f t="shared" ca="1" si="696"/>
        <v>-</v>
      </c>
    </row>
    <row r="1784" spans="1:44" s="1" customFormat="1" ht="12" x14ac:dyDescent="0.35">
      <c r="A1784" s="84"/>
      <c r="B1784" s="40" t="str">
        <f t="shared" si="676"/>
        <v/>
      </c>
      <c r="C1784" s="41" t="str">
        <f t="shared" si="677"/>
        <v/>
      </c>
      <c r="D1784" s="28">
        <f>'I Disease Parameters'!$E$6/(1000*365)</f>
        <v>2.4383561643835616E-5</v>
      </c>
      <c r="E1784" s="28">
        <f>'I Disease Parameters'!$E$7/(1000*365)</f>
        <v>1.3698630136986302E-5</v>
      </c>
      <c r="F1784" s="27">
        <f>(1-'I Disease Parameters'!$E$8)/'I Disease Parameters'!$E$10</f>
        <v>0.16200000000000001</v>
      </c>
      <c r="G1784" s="27">
        <f>'I Disease Parameters'!$E$8/'I Disease Parameters'!$E$11</f>
        <v>3.7999999999999999E-2</v>
      </c>
      <c r="H1784" s="27">
        <f>1/'I Disease Parameters'!$E$12</f>
        <v>0.05</v>
      </c>
      <c r="I1784" s="27">
        <f>'I Disease Parameters'!$E$9/'I Disease Parameters'!$E$14</f>
        <v>0</v>
      </c>
      <c r="J1784" s="82">
        <f t="shared" si="697"/>
        <v>2.9622548171950012</v>
      </c>
      <c r="K1784" s="60">
        <f t="shared" si="698"/>
        <v>0.96147505943347544</v>
      </c>
      <c r="L1784" s="30">
        <f t="shared" si="699"/>
        <v>0.98499999999999999</v>
      </c>
      <c r="M1784" s="27">
        <f>J1784/'I Disease Parameters'!$E$12</f>
        <v>0.14811274085975007</v>
      </c>
      <c r="N1784" s="27">
        <f>K1784/'I Disease Parameters'!$E$13</f>
        <v>4.8073752971673774E-2</v>
      </c>
      <c r="O1784" s="27">
        <f>L1784/'I Disease Parameters'!$E$13</f>
        <v>4.9250000000000002E-2</v>
      </c>
      <c r="P1784" s="27">
        <f>(1-L1784)/'I Disease Parameters'!$E$13</f>
        <v>7.5000000000000067E-4</v>
      </c>
      <c r="Q1784" s="19" t="str">
        <f t="shared" si="678"/>
        <v/>
      </c>
      <c r="R1784" s="17" t="str">
        <f t="shared" si="679"/>
        <v/>
      </c>
      <c r="S1784" s="17" t="str">
        <f t="shared" si="680"/>
        <v/>
      </c>
      <c r="T1784" s="17" t="str">
        <f t="shared" si="681"/>
        <v/>
      </c>
      <c r="U1784" s="17" t="str">
        <f t="shared" si="682"/>
        <v/>
      </c>
      <c r="V1784" s="17" t="str">
        <f t="shared" si="683"/>
        <v/>
      </c>
      <c r="W1784" s="17" t="str">
        <f t="shared" si="684"/>
        <v/>
      </c>
      <c r="X1784" s="18" t="str">
        <f t="shared" si="675"/>
        <v/>
      </c>
      <c r="Y1784" s="17" t="str">
        <f t="shared" si="685"/>
        <v/>
      </c>
      <c r="Z1784" s="17" t="str">
        <f t="shared" si="686"/>
        <v/>
      </c>
      <c r="AA1784" s="17" t="str">
        <f t="shared" si="687"/>
        <v/>
      </c>
      <c r="AB1784" s="17" t="str">
        <f t="shared" si="688"/>
        <v/>
      </c>
      <c r="AC1784" s="17" t="str">
        <f t="shared" si="689"/>
        <v/>
      </c>
      <c r="AD1784" s="18" t="str">
        <f t="shared" si="690"/>
        <v/>
      </c>
      <c r="AE1784" s="19" t="str">
        <f>IF($B1784&gt;$C$1,"",p_2*$Q1783*($S1783/$W1783)+p_3*$Q1783*($T1783/$W1783))</f>
        <v/>
      </c>
      <c r="AF1784" s="17" t="str">
        <f>IF($B1784&gt;$C$1,"",p_4*$R1783)</f>
        <v/>
      </c>
      <c r="AG1784" s="17" t="str">
        <f>IF($B1784&gt;$C$1,"",p_5*$R1783)</f>
        <v/>
      </c>
      <c r="AH1784" s="18" t="str">
        <f t="shared" si="691"/>
        <v/>
      </c>
      <c r="AI1784" s="72"/>
      <c r="AJ1784" s="73"/>
      <c r="AK1784" s="73"/>
      <c r="AL1784" s="72"/>
      <c r="AM1784" s="73"/>
      <c r="AN1784" s="73">
        <f t="shared" si="692"/>
        <v>518</v>
      </c>
      <c r="AO1784" s="19" t="str">
        <f t="shared" ca="1" si="693"/>
        <v>-</v>
      </c>
      <c r="AP1784" s="17" t="str">
        <f t="shared" ca="1" si="694"/>
        <v>-</v>
      </c>
      <c r="AQ1784" s="17" t="str">
        <f t="shared" ca="1" si="695"/>
        <v>-</v>
      </c>
      <c r="AR1784" s="66" t="str">
        <f t="shared" ca="1" si="696"/>
        <v>-</v>
      </c>
    </row>
    <row r="1785" spans="1:44" s="1" customFormat="1" ht="12" x14ac:dyDescent="0.35">
      <c r="A1785" s="84"/>
      <c r="B1785" s="40" t="str">
        <f t="shared" si="676"/>
        <v/>
      </c>
      <c r="C1785" s="41" t="str">
        <f t="shared" si="677"/>
        <v/>
      </c>
      <c r="D1785" s="28">
        <f>'I Disease Parameters'!$E$6/(1000*365)</f>
        <v>2.4383561643835616E-5</v>
      </c>
      <c r="E1785" s="28">
        <f>'I Disease Parameters'!$E$7/(1000*365)</f>
        <v>1.3698630136986302E-5</v>
      </c>
      <c r="F1785" s="27">
        <f>(1-'I Disease Parameters'!$E$8)/'I Disease Parameters'!$E$10</f>
        <v>0.16200000000000001</v>
      </c>
      <c r="G1785" s="27">
        <f>'I Disease Parameters'!$E$8/'I Disease Parameters'!$E$11</f>
        <v>3.7999999999999999E-2</v>
      </c>
      <c r="H1785" s="27">
        <f>1/'I Disease Parameters'!$E$12</f>
        <v>0.05</v>
      </c>
      <c r="I1785" s="27">
        <f>'I Disease Parameters'!$E$9/'I Disease Parameters'!$E$14</f>
        <v>0</v>
      </c>
      <c r="J1785" s="82">
        <f t="shared" si="697"/>
        <v>2.9622548171950012</v>
      </c>
      <c r="K1785" s="60">
        <f t="shared" si="698"/>
        <v>0.96147505943347544</v>
      </c>
      <c r="L1785" s="30">
        <f t="shared" si="699"/>
        <v>0.98499999999999999</v>
      </c>
      <c r="M1785" s="27">
        <f>J1785/'I Disease Parameters'!$E$12</f>
        <v>0.14811274085975007</v>
      </c>
      <c r="N1785" s="27">
        <f>K1785/'I Disease Parameters'!$E$13</f>
        <v>4.8073752971673774E-2</v>
      </c>
      <c r="O1785" s="27">
        <f>L1785/'I Disease Parameters'!$E$13</f>
        <v>4.9250000000000002E-2</v>
      </c>
      <c r="P1785" s="27">
        <f>(1-L1785)/'I Disease Parameters'!$E$13</f>
        <v>7.5000000000000067E-4</v>
      </c>
      <c r="Q1785" s="19" t="str">
        <f t="shared" si="678"/>
        <v/>
      </c>
      <c r="R1785" s="17" t="str">
        <f t="shared" si="679"/>
        <v/>
      </c>
      <c r="S1785" s="17" t="str">
        <f t="shared" si="680"/>
        <v/>
      </c>
      <c r="T1785" s="17" t="str">
        <f t="shared" si="681"/>
        <v/>
      </c>
      <c r="U1785" s="17" t="str">
        <f t="shared" si="682"/>
        <v/>
      </c>
      <c r="V1785" s="17" t="str">
        <f t="shared" si="683"/>
        <v/>
      </c>
      <c r="W1785" s="17" t="str">
        <f t="shared" si="684"/>
        <v/>
      </c>
      <c r="X1785" s="18" t="str">
        <f t="shared" si="675"/>
        <v/>
      </c>
      <c r="Y1785" s="17" t="str">
        <f t="shared" si="685"/>
        <v/>
      </c>
      <c r="Z1785" s="17" t="str">
        <f t="shared" si="686"/>
        <v/>
      </c>
      <c r="AA1785" s="17" t="str">
        <f t="shared" si="687"/>
        <v/>
      </c>
      <c r="AB1785" s="17" t="str">
        <f t="shared" si="688"/>
        <v/>
      </c>
      <c r="AC1785" s="17" t="str">
        <f t="shared" si="689"/>
        <v/>
      </c>
      <c r="AD1785" s="18" t="str">
        <f t="shared" si="690"/>
        <v/>
      </c>
      <c r="AE1785" s="19" t="str">
        <f>IF($B1785&gt;$C$1,"",p_2*$Q1784*($S1784/$W1784)+p_3*$Q1784*($T1784/$W1784))</f>
        <v/>
      </c>
      <c r="AF1785" s="17" t="str">
        <f>IF($B1785&gt;$C$1,"",p_4*$R1784)</f>
        <v/>
      </c>
      <c r="AG1785" s="17" t="str">
        <f>IF($B1785&gt;$C$1,"",p_5*$R1784)</f>
        <v/>
      </c>
      <c r="AH1785" s="18" t="str">
        <f t="shared" si="691"/>
        <v/>
      </c>
      <c r="AI1785" s="72"/>
      <c r="AJ1785" s="73"/>
      <c r="AK1785" s="73"/>
      <c r="AL1785" s="72"/>
      <c r="AM1785" s="73"/>
      <c r="AN1785" s="73">
        <f t="shared" si="692"/>
        <v>518</v>
      </c>
      <c r="AO1785" s="19" t="str">
        <f t="shared" ca="1" si="693"/>
        <v>-</v>
      </c>
      <c r="AP1785" s="17" t="str">
        <f t="shared" ca="1" si="694"/>
        <v>-</v>
      </c>
      <c r="AQ1785" s="17" t="str">
        <f t="shared" ca="1" si="695"/>
        <v>-</v>
      </c>
      <c r="AR1785" s="66" t="str">
        <f t="shared" ca="1" si="696"/>
        <v>-</v>
      </c>
    </row>
    <row r="1786" spans="1:44" s="1" customFormat="1" ht="12" x14ac:dyDescent="0.35">
      <c r="A1786" s="84"/>
      <c r="B1786" s="40" t="str">
        <f t="shared" si="676"/>
        <v/>
      </c>
      <c r="C1786" s="41" t="str">
        <f t="shared" si="677"/>
        <v/>
      </c>
      <c r="D1786" s="28">
        <f>'I Disease Parameters'!$E$6/(1000*365)</f>
        <v>2.4383561643835616E-5</v>
      </c>
      <c r="E1786" s="28">
        <f>'I Disease Parameters'!$E$7/(1000*365)</f>
        <v>1.3698630136986302E-5</v>
      </c>
      <c r="F1786" s="27">
        <f>(1-'I Disease Parameters'!$E$8)/'I Disease Parameters'!$E$10</f>
        <v>0.16200000000000001</v>
      </c>
      <c r="G1786" s="27">
        <f>'I Disease Parameters'!$E$8/'I Disease Parameters'!$E$11</f>
        <v>3.7999999999999999E-2</v>
      </c>
      <c r="H1786" s="27">
        <f>1/'I Disease Parameters'!$E$12</f>
        <v>0.05</v>
      </c>
      <c r="I1786" s="27">
        <f>'I Disease Parameters'!$E$9/'I Disease Parameters'!$E$14</f>
        <v>0</v>
      </c>
      <c r="J1786" s="82">
        <f t="shared" si="697"/>
        <v>2.9622548171950012</v>
      </c>
      <c r="K1786" s="60">
        <f t="shared" si="698"/>
        <v>0.96147505943347544</v>
      </c>
      <c r="L1786" s="30">
        <f t="shared" si="699"/>
        <v>0.98499999999999999</v>
      </c>
      <c r="M1786" s="27">
        <f>J1786/'I Disease Parameters'!$E$12</f>
        <v>0.14811274085975007</v>
      </c>
      <c r="N1786" s="27">
        <f>K1786/'I Disease Parameters'!$E$13</f>
        <v>4.8073752971673774E-2</v>
      </c>
      <c r="O1786" s="27">
        <f>L1786/'I Disease Parameters'!$E$13</f>
        <v>4.9250000000000002E-2</v>
      </c>
      <c r="P1786" s="27">
        <f>(1-L1786)/'I Disease Parameters'!$E$13</f>
        <v>7.5000000000000067E-4</v>
      </c>
      <c r="Q1786" s="19" t="str">
        <f t="shared" si="678"/>
        <v/>
      </c>
      <c r="R1786" s="17" t="str">
        <f t="shared" si="679"/>
        <v/>
      </c>
      <c r="S1786" s="17" t="str">
        <f t="shared" si="680"/>
        <v/>
      </c>
      <c r="T1786" s="17" t="str">
        <f t="shared" si="681"/>
        <v/>
      </c>
      <c r="U1786" s="17" t="str">
        <f t="shared" si="682"/>
        <v/>
      </c>
      <c r="V1786" s="17" t="str">
        <f t="shared" si="683"/>
        <v/>
      </c>
      <c r="W1786" s="17" t="str">
        <f t="shared" si="684"/>
        <v/>
      </c>
      <c r="X1786" s="18" t="str">
        <f t="shared" si="675"/>
        <v/>
      </c>
      <c r="Y1786" s="17" t="str">
        <f t="shared" si="685"/>
        <v/>
      </c>
      <c r="Z1786" s="17" t="str">
        <f t="shared" si="686"/>
        <v/>
      </c>
      <c r="AA1786" s="17" t="str">
        <f t="shared" si="687"/>
        <v/>
      </c>
      <c r="AB1786" s="17" t="str">
        <f t="shared" si="688"/>
        <v/>
      </c>
      <c r="AC1786" s="17" t="str">
        <f t="shared" si="689"/>
        <v/>
      </c>
      <c r="AD1786" s="18" t="str">
        <f t="shared" si="690"/>
        <v/>
      </c>
      <c r="AE1786" s="19" t="str">
        <f>IF($B1786&gt;$C$1,"",p_2*$Q1785*($S1785/$W1785)+p_3*$Q1785*($T1785/$W1785))</f>
        <v/>
      </c>
      <c r="AF1786" s="17" t="str">
        <f>IF($B1786&gt;$C$1,"",p_4*$R1785)</f>
        <v/>
      </c>
      <c r="AG1786" s="17" t="str">
        <f>IF($B1786&gt;$C$1,"",p_5*$R1785)</f>
        <v/>
      </c>
      <c r="AH1786" s="18" t="str">
        <f t="shared" si="691"/>
        <v/>
      </c>
      <c r="AI1786" s="72"/>
      <c r="AJ1786" s="73"/>
      <c r="AK1786" s="73"/>
      <c r="AL1786" s="72"/>
      <c r="AM1786" s="73"/>
      <c r="AN1786" s="73">
        <f t="shared" si="692"/>
        <v>518</v>
      </c>
      <c r="AO1786" s="19" t="str">
        <f t="shared" ca="1" si="693"/>
        <v>-</v>
      </c>
      <c r="AP1786" s="17" t="str">
        <f t="shared" ca="1" si="694"/>
        <v>-</v>
      </c>
      <c r="AQ1786" s="17" t="str">
        <f t="shared" ca="1" si="695"/>
        <v>-</v>
      </c>
      <c r="AR1786" s="66" t="str">
        <f t="shared" ca="1" si="696"/>
        <v>-</v>
      </c>
    </row>
    <row r="1787" spans="1:44" s="1" customFormat="1" ht="12" x14ac:dyDescent="0.35">
      <c r="A1787" s="84"/>
      <c r="B1787" s="40" t="str">
        <f t="shared" si="676"/>
        <v/>
      </c>
      <c r="C1787" s="41" t="str">
        <f t="shared" si="677"/>
        <v/>
      </c>
      <c r="D1787" s="28">
        <f>'I Disease Parameters'!$E$6/(1000*365)</f>
        <v>2.4383561643835616E-5</v>
      </c>
      <c r="E1787" s="28">
        <f>'I Disease Parameters'!$E$7/(1000*365)</f>
        <v>1.3698630136986302E-5</v>
      </c>
      <c r="F1787" s="27">
        <f>(1-'I Disease Parameters'!$E$8)/'I Disease Parameters'!$E$10</f>
        <v>0.16200000000000001</v>
      </c>
      <c r="G1787" s="27">
        <f>'I Disease Parameters'!$E$8/'I Disease Parameters'!$E$11</f>
        <v>3.7999999999999999E-2</v>
      </c>
      <c r="H1787" s="27">
        <f>1/'I Disease Parameters'!$E$12</f>
        <v>0.05</v>
      </c>
      <c r="I1787" s="27">
        <f>'I Disease Parameters'!$E$9/'I Disease Parameters'!$E$14</f>
        <v>0</v>
      </c>
      <c r="J1787" s="82">
        <f t="shared" si="697"/>
        <v>2.9622548171950012</v>
      </c>
      <c r="K1787" s="60">
        <f t="shared" si="698"/>
        <v>0.96147505943347544</v>
      </c>
      <c r="L1787" s="30">
        <f t="shared" si="699"/>
        <v>0.98499999999999999</v>
      </c>
      <c r="M1787" s="27">
        <f>J1787/'I Disease Parameters'!$E$12</f>
        <v>0.14811274085975007</v>
      </c>
      <c r="N1787" s="27">
        <f>K1787/'I Disease Parameters'!$E$13</f>
        <v>4.8073752971673774E-2</v>
      </c>
      <c r="O1787" s="27">
        <f>L1787/'I Disease Parameters'!$E$13</f>
        <v>4.9250000000000002E-2</v>
      </c>
      <c r="P1787" s="27">
        <f>(1-L1787)/'I Disease Parameters'!$E$13</f>
        <v>7.5000000000000067E-4</v>
      </c>
      <c r="Q1787" s="19" t="str">
        <f t="shared" si="678"/>
        <v/>
      </c>
      <c r="R1787" s="17" t="str">
        <f t="shared" si="679"/>
        <v/>
      </c>
      <c r="S1787" s="17" t="str">
        <f t="shared" si="680"/>
        <v/>
      </c>
      <c r="T1787" s="17" t="str">
        <f t="shared" si="681"/>
        <v/>
      </c>
      <c r="U1787" s="17" t="str">
        <f t="shared" si="682"/>
        <v/>
      </c>
      <c r="V1787" s="17" t="str">
        <f t="shared" si="683"/>
        <v/>
      </c>
      <c r="W1787" s="17" t="str">
        <f t="shared" si="684"/>
        <v/>
      </c>
      <c r="X1787" s="18" t="str">
        <f t="shared" si="675"/>
        <v/>
      </c>
      <c r="Y1787" s="17" t="str">
        <f t="shared" si="685"/>
        <v/>
      </c>
      <c r="Z1787" s="17" t="str">
        <f t="shared" si="686"/>
        <v/>
      </c>
      <c r="AA1787" s="17" t="str">
        <f t="shared" si="687"/>
        <v/>
      </c>
      <c r="AB1787" s="17" t="str">
        <f t="shared" si="688"/>
        <v/>
      </c>
      <c r="AC1787" s="17" t="str">
        <f t="shared" si="689"/>
        <v/>
      </c>
      <c r="AD1787" s="18" t="str">
        <f t="shared" si="690"/>
        <v/>
      </c>
      <c r="AE1787" s="19" t="str">
        <f>IF($B1787&gt;$C$1,"",p_2*$Q1786*($S1786/$W1786)+p_3*$Q1786*($T1786/$W1786))</f>
        <v/>
      </c>
      <c r="AF1787" s="17" t="str">
        <f>IF($B1787&gt;$C$1,"",p_4*$R1786)</f>
        <v/>
      </c>
      <c r="AG1787" s="17" t="str">
        <f>IF($B1787&gt;$C$1,"",p_5*$R1786)</f>
        <v/>
      </c>
      <c r="AH1787" s="18" t="str">
        <f t="shared" si="691"/>
        <v/>
      </c>
      <c r="AI1787" s="72"/>
      <c r="AJ1787" s="73"/>
      <c r="AK1787" s="73"/>
      <c r="AL1787" s="72"/>
      <c r="AM1787" s="73"/>
      <c r="AN1787" s="73">
        <f t="shared" si="692"/>
        <v>518</v>
      </c>
      <c r="AO1787" s="19" t="str">
        <f t="shared" ca="1" si="693"/>
        <v>-</v>
      </c>
      <c r="AP1787" s="17" t="str">
        <f t="shared" ca="1" si="694"/>
        <v>-</v>
      </c>
      <c r="AQ1787" s="17" t="str">
        <f t="shared" ca="1" si="695"/>
        <v>-</v>
      </c>
      <c r="AR1787" s="66" t="str">
        <f t="shared" ca="1" si="696"/>
        <v>-</v>
      </c>
    </row>
    <row r="1788" spans="1:44" s="1" customFormat="1" ht="12" x14ac:dyDescent="0.35">
      <c r="A1788" s="84"/>
      <c r="B1788" s="40" t="str">
        <f t="shared" si="676"/>
        <v/>
      </c>
      <c r="C1788" s="41" t="str">
        <f t="shared" si="677"/>
        <v/>
      </c>
      <c r="D1788" s="28">
        <f>'I Disease Parameters'!$E$6/(1000*365)</f>
        <v>2.4383561643835616E-5</v>
      </c>
      <c r="E1788" s="28">
        <f>'I Disease Parameters'!$E$7/(1000*365)</f>
        <v>1.3698630136986302E-5</v>
      </c>
      <c r="F1788" s="27">
        <f>(1-'I Disease Parameters'!$E$8)/'I Disease Parameters'!$E$10</f>
        <v>0.16200000000000001</v>
      </c>
      <c r="G1788" s="27">
        <f>'I Disease Parameters'!$E$8/'I Disease Parameters'!$E$11</f>
        <v>3.7999999999999999E-2</v>
      </c>
      <c r="H1788" s="27">
        <f>1/'I Disease Parameters'!$E$12</f>
        <v>0.05</v>
      </c>
      <c r="I1788" s="27">
        <f>'I Disease Parameters'!$E$9/'I Disease Parameters'!$E$14</f>
        <v>0</v>
      </c>
      <c r="J1788" s="82">
        <f t="shared" si="697"/>
        <v>2.9622548171950012</v>
      </c>
      <c r="K1788" s="60">
        <f t="shared" si="698"/>
        <v>0.96147505943347544</v>
      </c>
      <c r="L1788" s="30">
        <f t="shared" si="699"/>
        <v>0.98499999999999999</v>
      </c>
      <c r="M1788" s="27">
        <f>J1788/'I Disease Parameters'!$E$12</f>
        <v>0.14811274085975007</v>
      </c>
      <c r="N1788" s="27">
        <f>K1788/'I Disease Parameters'!$E$13</f>
        <v>4.8073752971673774E-2</v>
      </c>
      <c r="O1788" s="27">
        <f>L1788/'I Disease Parameters'!$E$13</f>
        <v>4.9250000000000002E-2</v>
      </c>
      <c r="P1788" s="27">
        <f>(1-L1788)/'I Disease Parameters'!$E$13</f>
        <v>7.5000000000000067E-4</v>
      </c>
      <c r="Q1788" s="19" t="str">
        <f t="shared" si="678"/>
        <v/>
      </c>
      <c r="R1788" s="17" t="str">
        <f t="shared" si="679"/>
        <v/>
      </c>
      <c r="S1788" s="17" t="str">
        <f t="shared" si="680"/>
        <v/>
      </c>
      <c r="T1788" s="17" t="str">
        <f t="shared" si="681"/>
        <v/>
      </c>
      <c r="U1788" s="17" t="str">
        <f t="shared" si="682"/>
        <v/>
      </c>
      <c r="V1788" s="17" t="str">
        <f t="shared" si="683"/>
        <v/>
      </c>
      <c r="W1788" s="17" t="str">
        <f t="shared" si="684"/>
        <v/>
      </c>
      <c r="X1788" s="18" t="str">
        <f t="shared" si="675"/>
        <v/>
      </c>
      <c r="Y1788" s="17" t="str">
        <f t="shared" si="685"/>
        <v/>
      </c>
      <c r="Z1788" s="17" t="str">
        <f t="shared" si="686"/>
        <v/>
      </c>
      <c r="AA1788" s="17" t="str">
        <f t="shared" si="687"/>
        <v/>
      </c>
      <c r="AB1788" s="17" t="str">
        <f t="shared" si="688"/>
        <v/>
      </c>
      <c r="AC1788" s="17" t="str">
        <f t="shared" si="689"/>
        <v/>
      </c>
      <c r="AD1788" s="18" t="str">
        <f t="shared" si="690"/>
        <v/>
      </c>
      <c r="AE1788" s="19" t="str">
        <f>IF($B1788&gt;$C$1,"",p_2*$Q1787*($S1787/$W1787)+p_3*$Q1787*($T1787/$W1787))</f>
        <v/>
      </c>
      <c r="AF1788" s="17" t="str">
        <f>IF($B1788&gt;$C$1,"",p_4*$R1787)</f>
        <v/>
      </c>
      <c r="AG1788" s="17" t="str">
        <f>IF($B1788&gt;$C$1,"",p_5*$R1787)</f>
        <v/>
      </c>
      <c r="AH1788" s="18" t="str">
        <f t="shared" si="691"/>
        <v/>
      </c>
      <c r="AI1788" s="72"/>
      <c r="AJ1788" s="73"/>
      <c r="AK1788" s="73"/>
      <c r="AL1788" s="72"/>
      <c r="AM1788" s="73"/>
      <c r="AN1788" s="73">
        <f t="shared" si="692"/>
        <v>518</v>
      </c>
      <c r="AO1788" s="19" t="str">
        <f t="shared" ca="1" si="693"/>
        <v>-</v>
      </c>
      <c r="AP1788" s="17" t="str">
        <f t="shared" ca="1" si="694"/>
        <v>-</v>
      </c>
      <c r="AQ1788" s="17" t="str">
        <f t="shared" ca="1" si="695"/>
        <v>-</v>
      </c>
      <c r="AR1788" s="66" t="str">
        <f t="shared" ca="1" si="696"/>
        <v>-</v>
      </c>
    </row>
    <row r="1789" spans="1:44" s="1" customFormat="1" ht="12" x14ac:dyDescent="0.35">
      <c r="A1789" s="84"/>
      <c r="B1789" s="40" t="str">
        <f t="shared" si="676"/>
        <v/>
      </c>
      <c r="C1789" s="41" t="str">
        <f t="shared" si="677"/>
        <v/>
      </c>
      <c r="D1789" s="28">
        <f>'I Disease Parameters'!$E$6/(1000*365)</f>
        <v>2.4383561643835616E-5</v>
      </c>
      <c r="E1789" s="28">
        <f>'I Disease Parameters'!$E$7/(1000*365)</f>
        <v>1.3698630136986302E-5</v>
      </c>
      <c r="F1789" s="27">
        <f>(1-'I Disease Parameters'!$E$8)/'I Disease Parameters'!$E$10</f>
        <v>0.16200000000000001</v>
      </c>
      <c r="G1789" s="27">
        <f>'I Disease Parameters'!$E$8/'I Disease Parameters'!$E$11</f>
        <v>3.7999999999999999E-2</v>
      </c>
      <c r="H1789" s="27">
        <f>1/'I Disease Parameters'!$E$12</f>
        <v>0.05</v>
      </c>
      <c r="I1789" s="27">
        <f>'I Disease Parameters'!$E$9/'I Disease Parameters'!$E$14</f>
        <v>0</v>
      </c>
      <c r="J1789" s="82">
        <f t="shared" si="697"/>
        <v>2.9622548171950012</v>
      </c>
      <c r="K1789" s="60">
        <f t="shared" si="698"/>
        <v>0.96147505943347544</v>
      </c>
      <c r="L1789" s="30">
        <f t="shared" si="699"/>
        <v>0.98499999999999999</v>
      </c>
      <c r="M1789" s="27">
        <f>J1789/'I Disease Parameters'!$E$12</f>
        <v>0.14811274085975007</v>
      </c>
      <c r="N1789" s="27">
        <f>K1789/'I Disease Parameters'!$E$13</f>
        <v>4.8073752971673774E-2</v>
      </c>
      <c r="O1789" s="27">
        <f>L1789/'I Disease Parameters'!$E$13</f>
        <v>4.9250000000000002E-2</v>
      </c>
      <c r="P1789" s="27">
        <f>(1-L1789)/'I Disease Parameters'!$E$13</f>
        <v>7.5000000000000067E-4</v>
      </c>
      <c r="Q1789" s="19" t="str">
        <f t="shared" si="678"/>
        <v/>
      </c>
      <c r="R1789" s="17" t="str">
        <f t="shared" si="679"/>
        <v/>
      </c>
      <c r="S1789" s="17" t="str">
        <f t="shared" si="680"/>
        <v/>
      </c>
      <c r="T1789" s="17" t="str">
        <f t="shared" si="681"/>
        <v/>
      </c>
      <c r="U1789" s="17" t="str">
        <f t="shared" si="682"/>
        <v/>
      </c>
      <c r="V1789" s="17" t="str">
        <f t="shared" si="683"/>
        <v/>
      </c>
      <c r="W1789" s="17" t="str">
        <f t="shared" si="684"/>
        <v/>
      </c>
      <c r="X1789" s="18" t="str">
        <f t="shared" si="675"/>
        <v/>
      </c>
      <c r="Y1789" s="17" t="str">
        <f t="shared" si="685"/>
        <v/>
      </c>
      <c r="Z1789" s="17" t="str">
        <f t="shared" si="686"/>
        <v/>
      </c>
      <c r="AA1789" s="17" t="str">
        <f t="shared" si="687"/>
        <v/>
      </c>
      <c r="AB1789" s="17" t="str">
        <f t="shared" si="688"/>
        <v/>
      </c>
      <c r="AC1789" s="17" t="str">
        <f t="shared" si="689"/>
        <v/>
      </c>
      <c r="AD1789" s="18" t="str">
        <f t="shared" si="690"/>
        <v/>
      </c>
      <c r="AE1789" s="19" t="str">
        <f>IF($B1789&gt;$C$1,"",p_2*$Q1788*($S1788/$W1788)+p_3*$Q1788*($T1788/$W1788))</f>
        <v/>
      </c>
      <c r="AF1789" s="17" t="str">
        <f>IF($B1789&gt;$C$1,"",p_4*$R1788)</f>
        <v/>
      </c>
      <c r="AG1789" s="17" t="str">
        <f>IF($B1789&gt;$C$1,"",p_5*$R1788)</f>
        <v/>
      </c>
      <c r="AH1789" s="18" t="str">
        <f t="shared" si="691"/>
        <v/>
      </c>
      <c r="AI1789" s="72"/>
      <c r="AJ1789" s="73"/>
      <c r="AK1789" s="73"/>
      <c r="AL1789" s="72"/>
      <c r="AM1789" s="73"/>
      <c r="AN1789" s="73">
        <f t="shared" si="692"/>
        <v>518</v>
      </c>
      <c r="AO1789" s="19" t="str">
        <f t="shared" ca="1" si="693"/>
        <v>-</v>
      </c>
      <c r="AP1789" s="17" t="str">
        <f t="shared" ca="1" si="694"/>
        <v>-</v>
      </c>
      <c r="AQ1789" s="17" t="str">
        <f t="shared" ca="1" si="695"/>
        <v>-</v>
      </c>
      <c r="AR1789" s="66" t="str">
        <f t="shared" ca="1" si="696"/>
        <v>-</v>
      </c>
    </row>
    <row r="1790" spans="1:44" s="1" customFormat="1" ht="12" x14ac:dyDescent="0.35">
      <c r="A1790" s="84"/>
      <c r="B1790" s="40" t="str">
        <f t="shared" si="676"/>
        <v/>
      </c>
      <c r="C1790" s="41" t="str">
        <f t="shared" si="677"/>
        <v/>
      </c>
      <c r="D1790" s="28">
        <f>'I Disease Parameters'!$E$6/(1000*365)</f>
        <v>2.4383561643835616E-5</v>
      </c>
      <c r="E1790" s="28">
        <f>'I Disease Parameters'!$E$7/(1000*365)</f>
        <v>1.3698630136986302E-5</v>
      </c>
      <c r="F1790" s="27">
        <f>(1-'I Disease Parameters'!$E$8)/'I Disease Parameters'!$E$10</f>
        <v>0.16200000000000001</v>
      </c>
      <c r="G1790" s="27">
        <f>'I Disease Parameters'!$E$8/'I Disease Parameters'!$E$11</f>
        <v>3.7999999999999999E-2</v>
      </c>
      <c r="H1790" s="27">
        <f>1/'I Disease Parameters'!$E$12</f>
        <v>0.05</v>
      </c>
      <c r="I1790" s="27">
        <f>'I Disease Parameters'!$E$9/'I Disease Parameters'!$E$14</f>
        <v>0</v>
      </c>
      <c r="J1790" s="82">
        <f t="shared" si="697"/>
        <v>2.9622548171950012</v>
      </c>
      <c r="K1790" s="60">
        <f t="shared" si="698"/>
        <v>0.96147505943347544</v>
      </c>
      <c r="L1790" s="30">
        <f t="shared" si="699"/>
        <v>0.98499999999999999</v>
      </c>
      <c r="M1790" s="27">
        <f>J1790/'I Disease Parameters'!$E$12</f>
        <v>0.14811274085975007</v>
      </c>
      <c r="N1790" s="27">
        <f>K1790/'I Disease Parameters'!$E$13</f>
        <v>4.8073752971673774E-2</v>
      </c>
      <c r="O1790" s="27">
        <f>L1790/'I Disease Parameters'!$E$13</f>
        <v>4.9250000000000002E-2</v>
      </c>
      <c r="P1790" s="27">
        <f>(1-L1790)/'I Disease Parameters'!$E$13</f>
        <v>7.5000000000000067E-4</v>
      </c>
      <c r="Q1790" s="19" t="str">
        <f t="shared" si="678"/>
        <v/>
      </c>
      <c r="R1790" s="17" t="str">
        <f t="shared" si="679"/>
        <v/>
      </c>
      <c r="S1790" s="17" t="str">
        <f t="shared" si="680"/>
        <v/>
      </c>
      <c r="T1790" s="17" t="str">
        <f t="shared" si="681"/>
        <v/>
      </c>
      <c r="U1790" s="17" t="str">
        <f t="shared" si="682"/>
        <v/>
      </c>
      <c r="V1790" s="17" t="str">
        <f t="shared" si="683"/>
        <v/>
      </c>
      <c r="W1790" s="17" t="str">
        <f t="shared" si="684"/>
        <v/>
      </c>
      <c r="X1790" s="18" t="str">
        <f t="shared" si="675"/>
        <v/>
      </c>
      <c r="Y1790" s="17" t="str">
        <f t="shared" si="685"/>
        <v/>
      </c>
      <c r="Z1790" s="17" t="str">
        <f t="shared" si="686"/>
        <v/>
      </c>
      <c r="AA1790" s="17" t="str">
        <f t="shared" si="687"/>
        <v/>
      </c>
      <c r="AB1790" s="17" t="str">
        <f t="shared" si="688"/>
        <v/>
      </c>
      <c r="AC1790" s="17" t="str">
        <f t="shared" si="689"/>
        <v/>
      </c>
      <c r="AD1790" s="18" t="str">
        <f t="shared" si="690"/>
        <v/>
      </c>
      <c r="AE1790" s="19" t="str">
        <f>IF($B1790&gt;$C$1,"",p_2*$Q1789*($S1789/$W1789)+p_3*$Q1789*($T1789/$W1789))</f>
        <v/>
      </c>
      <c r="AF1790" s="17" t="str">
        <f>IF($B1790&gt;$C$1,"",p_4*$R1789)</f>
        <v/>
      </c>
      <c r="AG1790" s="17" t="str">
        <f>IF($B1790&gt;$C$1,"",p_5*$R1789)</f>
        <v/>
      </c>
      <c r="AH1790" s="18" t="str">
        <f t="shared" si="691"/>
        <v/>
      </c>
      <c r="AI1790" s="72"/>
      <c r="AJ1790" s="73"/>
      <c r="AK1790" s="73"/>
      <c r="AL1790" s="72"/>
      <c r="AM1790" s="73"/>
      <c r="AN1790" s="73">
        <f t="shared" si="692"/>
        <v>518</v>
      </c>
      <c r="AO1790" s="19" t="str">
        <f t="shared" ca="1" si="693"/>
        <v>-</v>
      </c>
      <c r="AP1790" s="17" t="str">
        <f t="shared" ca="1" si="694"/>
        <v>-</v>
      </c>
      <c r="AQ1790" s="17" t="str">
        <f t="shared" ca="1" si="695"/>
        <v>-</v>
      </c>
      <c r="AR1790" s="66" t="str">
        <f t="shared" ca="1" si="696"/>
        <v>-</v>
      </c>
    </row>
    <row r="1791" spans="1:44" s="1" customFormat="1" ht="12" x14ac:dyDescent="0.35">
      <c r="A1791" s="84"/>
      <c r="B1791" s="40" t="str">
        <f t="shared" si="676"/>
        <v/>
      </c>
      <c r="C1791" s="41" t="str">
        <f t="shared" si="677"/>
        <v/>
      </c>
      <c r="D1791" s="28">
        <f>'I Disease Parameters'!$E$6/(1000*365)</f>
        <v>2.4383561643835616E-5</v>
      </c>
      <c r="E1791" s="28">
        <f>'I Disease Parameters'!$E$7/(1000*365)</f>
        <v>1.3698630136986302E-5</v>
      </c>
      <c r="F1791" s="27">
        <f>(1-'I Disease Parameters'!$E$8)/'I Disease Parameters'!$E$10</f>
        <v>0.16200000000000001</v>
      </c>
      <c r="G1791" s="27">
        <f>'I Disease Parameters'!$E$8/'I Disease Parameters'!$E$11</f>
        <v>3.7999999999999999E-2</v>
      </c>
      <c r="H1791" s="27">
        <f>1/'I Disease Parameters'!$E$12</f>
        <v>0.05</v>
      </c>
      <c r="I1791" s="27">
        <f>'I Disease Parameters'!$E$9/'I Disease Parameters'!$E$14</f>
        <v>0</v>
      </c>
      <c r="J1791" s="82">
        <f t="shared" si="697"/>
        <v>2.9622548171950012</v>
      </c>
      <c r="K1791" s="60">
        <f t="shared" si="698"/>
        <v>0.96147505943347544</v>
      </c>
      <c r="L1791" s="30">
        <f t="shared" si="699"/>
        <v>0.98499999999999999</v>
      </c>
      <c r="M1791" s="27">
        <f>J1791/'I Disease Parameters'!$E$12</f>
        <v>0.14811274085975007</v>
      </c>
      <c r="N1791" s="27">
        <f>K1791/'I Disease Parameters'!$E$13</f>
        <v>4.8073752971673774E-2</v>
      </c>
      <c r="O1791" s="27">
        <f>L1791/'I Disease Parameters'!$E$13</f>
        <v>4.9250000000000002E-2</v>
      </c>
      <c r="P1791" s="27">
        <f>(1-L1791)/'I Disease Parameters'!$E$13</f>
        <v>7.5000000000000067E-4</v>
      </c>
      <c r="Q1791" s="19" t="str">
        <f t="shared" si="678"/>
        <v/>
      </c>
      <c r="R1791" s="17" t="str">
        <f t="shared" si="679"/>
        <v/>
      </c>
      <c r="S1791" s="17" t="str">
        <f t="shared" si="680"/>
        <v/>
      </c>
      <c r="T1791" s="17" t="str">
        <f t="shared" si="681"/>
        <v/>
      </c>
      <c r="U1791" s="17" t="str">
        <f t="shared" si="682"/>
        <v/>
      </c>
      <c r="V1791" s="17" t="str">
        <f t="shared" si="683"/>
        <v/>
      </c>
      <c r="W1791" s="17" t="str">
        <f t="shared" si="684"/>
        <v/>
      </c>
      <c r="X1791" s="18" t="str">
        <f t="shared" si="675"/>
        <v/>
      </c>
      <c r="Y1791" s="17" t="str">
        <f t="shared" si="685"/>
        <v/>
      </c>
      <c r="Z1791" s="17" t="str">
        <f t="shared" si="686"/>
        <v/>
      </c>
      <c r="AA1791" s="17" t="str">
        <f t="shared" si="687"/>
        <v/>
      </c>
      <c r="AB1791" s="17" t="str">
        <f t="shared" si="688"/>
        <v/>
      </c>
      <c r="AC1791" s="17" t="str">
        <f t="shared" si="689"/>
        <v/>
      </c>
      <c r="AD1791" s="18" t="str">
        <f t="shared" si="690"/>
        <v/>
      </c>
      <c r="AE1791" s="19" t="str">
        <f>IF($B1791&gt;$C$1,"",p_2*$Q1790*($S1790/$W1790)+p_3*$Q1790*($T1790/$W1790))</f>
        <v/>
      </c>
      <c r="AF1791" s="17" t="str">
        <f>IF($B1791&gt;$C$1,"",p_4*$R1790)</f>
        <v/>
      </c>
      <c r="AG1791" s="17" t="str">
        <f>IF($B1791&gt;$C$1,"",p_5*$R1790)</f>
        <v/>
      </c>
      <c r="AH1791" s="18" t="str">
        <f t="shared" si="691"/>
        <v/>
      </c>
      <c r="AI1791" s="72"/>
      <c r="AJ1791" s="73"/>
      <c r="AK1791" s="73"/>
      <c r="AL1791" s="72"/>
      <c r="AM1791" s="73"/>
      <c r="AN1791" s="73">
        <f t="shared" si="692"/>
        <v>518</v>
      </c>
      <c r="AO1791" s="19" t="str">
        <f t="shared" ca="1" si="693"/>
        <v>-</v>
      </c>
      <c r="AP1791" s="17" t="str">
        <f t="shared" ca="1" si="694"/>
        <v>-</v>
      </c>
      <c r="AQ1791" s="17" t="str">
        <f t="shared" ca="1" si="695"/>
        <v>-</v>
      </c>
      <c r="AR1791" s="66" t="str">
        <f t="shared" ca="1" si="696"/>
        <v>-</v>
      </c>
    </row>
    <row r="1792" spans="1:44" s="1" customFormat="1" ht="12" x14ac:dyDescent="0.35">
      <c r="A1792" s="84"/>
      <c r="B1792" s="40" t="str">
        <f t="shared" si="676"/>
        <v/>
      </c>
      <c r="C1792" s="41" t="str">
        <f t="shared" si="677"/>
        <v/>
      </c>
      <c r="D1792" s="28">
        <f>'I Disease Parameters'!$E$6/(1000*365)</f>
        <v>2.4383561643835616E-5</v>
      </c>
      <c r="E1792" s="28">
        <f>'I Disease Parameters'!$E$7/(1000*365)</f>
        <v>1.3698630136986302E-5</v>
      </c>
      <c r="F1792" s="27">
        <f>(1-'I Disease Parameters'!$E$8)/'I Disease Parameters'!$E$10</f>
        <v>0.16200000000000001</v>
      </c>
      <c r="G1792" s="27">
        <f>'I Disease Parameters'!$E$8/'I Disease Parameters'!$E$11</f>
        <v>3.7999999999999999E-2</v>
      </c>
      <c r="H1792" s="27">
        <f>1/'I Disease Parameters'!$E$12</f>
        <v>0.05</v>
      </c>
      <c r="I1792" s="27">
        <f>'I Disease Parameters'!$E$9/'I Disease Parameters'!$E$14</f>
        <v>0</v>
      </c>
      <c r="J1792" s="82">
        <f t="shared" si="697"/>
        <v>2.9622548171950012</v>
      </c>
      <c r="K1792" s="60">
        <f t="shared" si="698"/>
        <v>0.96147505943347544</v>
      </c>
      <c r="L1792" s="30">
        <f t="shared" si="699"/>
        <v>0.98499999999999999</v>
      </c>
      <c r="M1792" s="27">
        <f>J1792/'I Disease Parameters'!$E$12</f>
        <v>0.14811274085975007</v>
      </c>
      <c r="N1792" s="27">
        <f>K1792/'I Disease Parameters'!$E$13</f>
        <v>4.8073752971673774E-2</v>
      </c>
      <c r="O1792" s="27">
        <f>L1792/'I Disease Parameters'!$E$13</f>
        <v>4.9250000000000002E-2</v>
      </c>
      <c r="P1792" s="27">
        <f>(1-L1792)/'I Disease Parameters'!$E$13</f>
        <v>7.5000000000000067E-4</v>
      </c>
      <c r="Q1792" s="19" t="str">
        <f t="shared" si="678"/>
        <v/>
      </c>
      <c r="R1792" s="17" t="str">
        <f t="shared" si="679"/>
        <v/>
      </c>
      <c r="S1792" s="17" t="str">
        <f t="shared" si="680"/>
        <v/>
      </c>
      <c r="T1792" s="17" t="str">
        <f t="shared" si="681"/>
        <v/>
      </c>
      <c r="U1792" s="17" t="str">
        <f t="shared" si="682"/>
        <v/>
      </c>
      <c r="V1792" s="17" t="str">
        <f t="shared" si="683"/>
        <v/>
      </c>
      <c r="W1792" s="17" t="str">
        <f t="shared" si="684"/>
        <v/>
      </c>
      <c r="X1792" s="18" t="str">
        <f t="shared" si="675"/>
        <v/>
      </c>
      <c r="Y1792" s="17" t="str">
        <f t="shared" si="685"/>
        <v/>
      </c>
      <c r="Z1792" s="17" t="str">
        <f t="shared" si="686"/>
        <v/>
      </c>
      <c r="AA1792" s="17" t="str">
        <f t="shared" si="687"/>
        <v/>
      </c>
      <c r="AB1792" s="17" t="str">
        <f t="shared" si="688"/>
        <v/>
      </c>
      <c r="AC1792" s="17" t="str">
        <f t="shared" si="689"/>
        <v/>
      </c>
      <c r="AD1792" s="18" t="str">
        <f t="shared" si="690"/>
        <v/>
      </c>
      <c r="AE1792" s="19" t="str">
        <f>IF($B1792&gt;$C$1,"",p_2*$Q1791*($S1791/$W1791)+p_3*$Q1791*($T1791/$W1791))</f>
        <v/>
      </c>
      <c r="AF1792" s="17" t="str">
        <f>IF($B1792&gt;$C$1,"",p_4*$R1791)</f>
        <v/>
      </c>
      <c r="AG1792" s="17" t="str">
        <f>IF($B1792&gt;$C$1,"",p_5*$R1791)</f>
        <v/>
      </c>
      <c r="AH1792" s="18" t="str">
        <f t="shared" si="691"/>
        <v/>
      </c>
      <c r="AI1792" s="72"/>
      <c r="AJ1792" s="73"/>
      <c r="AK1792" s="73"/>
      <c r="AL1792" s="72"/>
      <c r="AM1792" s="73"/>
      <c r="AN1792" s="73">
        <f t="shared" si="692"/>
        <v>518</v>
      </c>
      <c r="AO1792" s="19" t="str">
        <f t="shared" ca="1" si="693"/>
        <v>-</v>
      </c>
      <c r="AP1792" s="17" t="str">
        <f t="shared" ca="1" si="694"/>
        <v>-</v>
      </c>
      <c r="AQ1792" s="17" t="str">
        <f t="shared" ca="1" si="695"/>
        <v>-</v>
      </c>
      <c r="AR1792" s="66" t="str">
        <f t="shared" ca="1" si="696"/>
        <v>-</v>
      </c>
    </row>
    <row r="1793" spans="1:44" s="1" customFormat="1" ht="12" x14ac:dyDescent="0.35">
      <c r="A1793" s="84"/>
      <c r="B1793" s="40" t="str">
        <f t="shared" si="676"/>
        <v/>
      </c>
      <c r="C1793" s="41" t="str">
        <f t="shared" si="677"/>
        <v/>
      </c>
      <c r="D1793" s="28">
        <f>'I Disease Parameters'!$E$6/(1000*365)</f>
        <v>2.4383561643835616E-5</v>
      </c>
      <c r="E1793" s="28">
        <f>'I Disease Parameters'!$E$7/(1000*365)</f>
        <v>1.3698630136986302E-5</v>
      </c>
      <c r="F1793" s="27">
        <f>(1-'I Disease Parameters'!$E$8)/'I Disease Parameters'!$E$10</f>
        <v>0.16200000000000001</v>
      </c>
      <c r="G1793" s="27">
        <f>'I Disease Parameters'!$E$8/'I Disease Parameters'!$E$11</f>
        <v>3.7999999999999999E-2</v>
      </c>
      <c r="H1793" s="27">
        <f>1/'I Disease Parameters'!$E$12</f>
        <v>0.05</v>
      </c>
      <c r="I1793" s="27">
        <f>'I Disease Parameters'!$E$9/'I Disease Parameters'!$E$14</f>
        <v>0</v>
      </c>
      <c r="J1793" s="82">
        <f t="shared" si="697"/>
        <v>2.9622548171950012</v>
      </c>
      <c r="K1793" s="60">
        <f t="shared" si="698"/>
        <v>0.96147505943347544</v>
      </c>
      <c r="L1793" s="30">
        <f t="shared" si="699"/>
        <v>0.98499999999999999</v>
      </c>
      <c r="M1793" s="27">
        <f>J1793/'I Disease Parameters'!$E$12</f>
        <v>0.14811274085975007</v>
      </c>
      <c r="N1793" s="27">
        <f>K1793/'I Disease Parameters'!$E$13</f>
        <v>4.8073752971673774E-2</v>
      </c>
      <c r="O1793" s="27">
        <f>L1793/'I Disease Parameters'!$E$13</f>
        <v>4.9250000000000002E-2</v>
      </c>
      <c r="P1793" s="27">
        <f>(1-L1793)/'I Disease Parameters'!$E$13</f>
        <v>7.5000000000000067E-4</v>
      </c>
      <c r="Q1793" s="19" t="str">
        <f t="shared" si="678"/>
        <v/>
      </c>
      <c r="R1793" s="17" t="str">
        <f t="shared" si="679"/>
        <v/>
      </c>
      <c r="S1793" s="17" t="str">
        <f t="shared" si="680"/>
        <v/>
      </c>
      <c r="T1793" s="17" t="str">
        <f t="shared" si="681"/>
        <v/>
      </c>
      <c r="U1793" s="17" t="str">
        <f t="shared" si="682"/>
        <v/>
      </c>
      <c r="V1793" s="17" t="str">
        <f t="shared" si="683"/>
        <v/>
      </c>
      <c r="W1793" s="17" t="str">
        <f t="shared" si="684"/>
        <v/>
      </c>
      <c r="X1793" s="18" t="str">
        <f t="shared" si="675"/>
        <v/>
      </c>
      <c r="Y1793" s="17" t="str">
        <f t="shared" si="685"/>
        <v/>
      </c>
      <c r="Z1793" s="17" t="str">
        <f t="shared" si="686"/>
        <v/>
      </c>
      <c r="AA1793" s="17" t="str">
        <f t="shared" si="687"/>
        <v/>
      </c>
      <c r="AB1793" s="17" t="str">
        <f t="shared" si="688"/>
        <v/>
      </c>
      <c r="AC1793" s="17" t="str">
        <f t="shared" si="689"/>
        <v/>
      </c>
      <c r="AD1793" s="18" t="str">
        <f t="shared" si="690"/>
        <v/>
      </c>
      <c r="AE1793" s="19" t="str">
        <f>IF($B1793&gt;$C$1,"",p_2*$Q1792*($S1792/$W1792)+p_3*$Q1792*($T1792/$W1792))</f>
        <v/>
      </c>
      <c r="AF1793" s="17" t="str">
        <f>IF($B1793&gt;$C$1,"",p_4*$R1792)</f>
        <v/>
      </c>
      <c r="AG1793" s="17" t="str">
        <f>IF($B1793&gt;$C$1,"",p_5*$R1792)</f>
        <v/>
      </c>
      <c r="AH1793" s="18" t="str">
        <f t="shared" si="691"/>
        <v/>
      </c>
      <c r="AI1793" s="72"/>
      <c r="AJ1793" s="73"/>
      <c r="AK1793" s="73"/>
      <c r="AL1793" s="72"/>
      <c r="AM1793" s="73"/>
      <c r="AN1793" s="73">
        <f t="shared" si="692"/>
        <v>518</v>
      </c>
      <c r="AO1793" s="19" t="str">
        <f t="shared" ca="1" si="693"/>
        <v>-</v>
      </c>
      <c r="AP1793" s="17" t="str">
        <f t="shared" ca="1" si="694"/>
        <v>-</v>
      </c>
      <c r="AQ1793" s="17" t="str">
        <f t="shared" ca="1" si="695"/>
        <v>-</v>
      </c>
      <c r="AR1793" s="66" t="str">
        <f t="shared" ca="1" si="696"/>
        <v>-</v>
      </c>
    </row>
    <row r="1794" spans="1:44" s="1" customFormat="1" ht="12" x14ac:dyDescent="0.35">
      <c r="A1794" s="84"/>
      <c r="B1794" s="40" t="str">
        <f t="shared" si="676"/>
        <v/>
      </c>
      <c r="C1794" s="41" t="str">
        <f t="shared" si="677"/>
        <v/>
      </c>
      <c r="D1794" s="28">
        <f>'I Disease Parameters'!$E$6/(1000*365)</f>
        <v>2.4383561643835616E-5</v>
      </c>
      <c r="E1794" s="28">
        <f>'I Disease Parameters'!$E$7/(1000*365)</f>
        <v>1.3698630136986302E-5</v>
      </c>
      <c r="F1794" s="27">
        <f>(1-'I Disease Parameters'!$E$8)/'I Disease Parameters'!$E$10</f>
        <v>0.16200000000000001</v>
      </c>
      <c r="G1794" s="27">
        <f>'I Disease Parameters'!$E$8/'I Disease Parameters'!$E$11</f>
        <v>3.7999999999999999E-2</v>
      </c>
      <c r="H1794" s="27">
        <f>1/'I Disease Parameters'!$E$12</f>
        <v>0.05</v>
      </c>
      <c r="I1794" s="27">
        <f>'I Disease Parameters'!$E$9/'I Disease Parameters'!$E$14</f>
        <v>0</v>
      </c>
      <c r="J1794" s="82">
        <f t="shared" si="697"/>
        <v>2.9622548171950012</v>
      </c>
      <c r="K1794" s="60">
        <f t="shared" si="698"/>
        <v>0.96147505943347544</v>
      </c>
      <c r="L1794" s="30">
        <f t="shared" si="699"/>
        <v>0.98499999999999999</v>
      </c>
      <c r="M1794" s="27">
        <f>J1794/'I Disease Parameters'!$E$12</f>
        <v>0.14811274085975007</v>
      </c>
      <c r="N1794" s="27">
        <f>K1794/'I Disease Parameters'!$E$13</f>
        <v>4.8073752971673774E-2</v>
      </c>
      <c r="O1794" s="27">
        <f>L1794/'I Disease Parameters'!$E$13</f>
        <v>4.9250000000000002E-2</v>
      </c>
      <c r="P1794" s="27">
        <f>(1-L1794)/'I Disease Parameters'!$E$13</f>
        <v>7.5000000000000067E-4</v>
      </c>
      <c r="Q1794" s="19" t="str">
        <f t="shared" si="678"/>
        <v/>
      </c>
      <c r="R1794" s="17" t="str">
        <f t="shared" si="679"/>
        <v/>
      </c>
      <c r="S1794" s="17" t="str">
        <f t="shared" si="680"/>
        <v/>
      </c>
      <c r="T1794" s="17" t="str">
        <f t="shared" si="681"/>
        <v/>
      </c>
      <c r="U1794" s="17" t="str">
        <f t="shared" si="682"/>
        <v/>
      </c>
      <c r="V1794" s="17" t="str">
        <f t="shared" si="683"/>
        <v/>
      </c>
      <c r="W1794" s="17" t="str">
        <f t="shared" si="684"/>
        <v/>
      </c>
      <c r="X1794" s="18" t="str">
        <f t="shared" si="675"/>
        <v/>
      </c>
      <c r="Y1794" s="17" t="str">
        <f t="shared" si="685"/>
        <v/>
      </c>
      <c r="Z1794" s="17" t="str">
        <f t="shared" si="686"/>
        <v/>
      </c>
      <c r="AA1794" s="17" t="str">
        <f t="shared" si="687"/>
        <v/>
      </c>
      <c r="AB1794" s="17" t="str">
        <f t="shared" si="688"/>
        <v/>
      </c>
      <c r="AC1794" s="17" t="str">
        <f t="shared" si="689"/>
        <v/>
      </c>
      <c r="AD1794" s="18" t="str">
        <f t="shared" si="690"/>
        <v/>
      </c>
      <c r="AE1794" s="19" t="str">
        <f>IF($B1794&gt;$C$1,"",p_2*$Q1793*($S1793/$W1793)+p_3*$Q1793*($T1793/$W1793))</f>
        <v/>
      </c>
      <c r="AF1794" s="17" t="str">
        <f>IF($B1794&gt;$C$1,"",p_4*$R1793)</f>
        <v/>
      </c>
      <c r="AG1794" s="17" t="str">
        <f>IF($B1794&gt;$C$1,"",p_5*$R1793)</f>
        <v/>
      </c>
      <c r="AH1794" s="18" t="str">
        <f t="shared" si="691"/>
        <v/>
      </c>
      <c r="AI1794" s="72"/>
      <c r="AJ1794" s="73"/>
      <c r="AK1794" s="73"/>
      <c r="AL1794" s="72"/>
      <c r="AM1794" s="73"/>
      <c r="AN1794" s="73">
        <f t="shared" si="692"/>
        <v>518</v>
      </c>
      <c r="AO1794" s="19" t="str">
        <f t="shared" ca="1" si="693"/>
        <v>-</v>
      </c>
      <c r="AP1794" s="17" t="str">
        <f t="shared" ca="1" si="694"/>
        <v>-</v>
      </c>
      <c r="AQ1794" s="17" t="str">
        <f t="shared" ca="1" si="695"/>
        <v>-</v>
      </c>
      <c r="AR1794" s="66" t="str">
        <f t="shared" ca="1" si="696"/>
        <v>-</v>
      </c>
    </row>
    <row r="1795" spans="1:44" s="1" customFormat="1" ht="12" x14ac:dyDescent="0.35">
      <c r="A1795" s="84"/>
      <c r="B1795" s="40" t="str">
        <f t="shared" si="676"/>
        <v/>
      </c>
      <c r="C1795" s="41" t="str">
        <f t="shared" si="677"/>
        <v/>
      </c>
      <c r="D1795" s="28">
        <f>'I Disease Parameters'!$E$6/(1000*365)</f>
        <v>2.4383561643835616E-5</v>
      </c>
      <c r="E1795" s="28">
        <f>'I Disease Parameters'!$E$7/(1000*365)</f>
        <v>1.3698630136986302E-5</v>
      </c>
      <c r="F1795" s="27">
        <f>(1-'I Disease Parameters'!$E$8)/'I Disease Parameters'!$E$10</f>
        <v>0.16200000000000001</v>
      </c>
      <c r="G1795" s="27">
        <f>'I Disease Parameters'!$E$8/'I Disease Parameters'!$E$11</f>
        <v>3.7999999999999999E-2</v>
      </c>
      <c r="H1795" s="27">
        <f>1/'I Disease Parameters'!$E$12</f>
        <v>0.05</v>
      </c>
      <c r="I1795" s="27">
        <f>'I Disease Parameters'!$E$9/'I Disease Parameters'!$E$14</f>
        <v>0</v>
      </c>
      <c r="J1795" s="82">
        <f t="shared" si="697"/>
        <v>2.9622548171950012</v>
      </c>
      <c r="K1795" s="60">
        <f t="shared" si="698"/>
        <v>0.96147505943347544</v>
      </c>
      <c r="L1795" s="30">
        <f t="shared" si="699"/>
        <v>0.98499999999999999</v>
      </c>
      <c r="M1795" s="27">
        <f>J1795/'I Disease Parameters'!$E$12</f>
        <v>0.14811274085975007</v>
      </c>
      <c r="N1795" s="27">
        <f>K1795/'I Disease Parameters'!$E$13</f>
        <v>4.8073752971673774E-2</v>
      </c>
      <c r="O1795" s="27">
        <f>L1795/'I Disease Parameters'!$E$13</f>
        <v>4.9250000000000002E-2</v>
      </c>
      <c r="P1795" s="27">
        <f>(1-L1795)/'I Disease Parameters'!$E$13</f>
        <v>7.5000000000000067E-4</v>
      </c>
      <c r="Q1795" s="19" t="str">
        <f t="shared" si="678"/>
        <v/>
      </c>
      <c r="R1795" s="17" t="str">
        <f t="shared" si="679"/>
        <v/>
      </c>
      <c r="S1795" s="17" t="str">
        <f t="shared" si="680"/>
        <v/>
      </c>
      <c r="T1795" s="17" t="str">
        <f t="shared" si="681"/>
        <v/>
      </c>
      <c r="U1795" s="17" t="str">
        <f t="shared" si="682"/>
        <v/>
      </c>
      <c r="V1795" s="17" t="str">
        <f t="shared" si="683"/>
        <v/>
      </c>
      <c r="W1795" s="17" t="str">
        <f t="shared" si="684"/>
        <v/>
      </c>
      <c r="X1795" s="18" t="str">
        <f t="shared" si="675"/>
        <v/>
      </c>
      <c r="Y1795" s="17" t="str">
        <f t="shared" si="685"/>
        <v/>
      </c>
      <c r="Z1795" s="17" t="str">
        <f t="shared" si="686"/>
        <v/>
      </c>
      <c r="AA1795" s="17" t="str">
        <f t="shared" si="687"/>
        <v/>
      </c>
      <c r="AB1795" s="17" t="str">
        <f t="shared" si="688"/>
        <v/>
      </c>
      <c r="AC1795" s="17" t="str">
        <f t="shared" si="689"/>
        <v/>
      </c>
      <c r="AD1795" s="18" t="str">
        <f t="shared" si="690"/>
        <v/>
      </c>
      <c r="AE1795" s="19" t="str">
        <f>IF($B1795&gt;$C$1,"",p_2*$Q1794*($S1794/$W1794)+p_3*$Q1794*($T1794/$W1794))</f>
        <v/>
      </c>
      <c r="AF1795" s="17" t="str">
        <f>IF($B1795&gt;$C$1,"",p_4*$R1794)</f>
        <v/>
      </c>
      <c r="AG1795" s="17" t="str">
        <f>IF($B1795&gt;$C$1,"",p_5*$R1794)</f>
        <v/>
      </c>
      <c r="AH1795" s="18" t="str">
        <f t="shared" si="691"/>
        <v/>
      </c>
      <c r="AI1795" s="72"/>
      <c r="AJ1795" s="73"/>
      <c r="AK1795" s="73"/>
      <c r="AL1795" s="72"/>
      <c r="AM1795" s="73"/>
      <c r="AN1795" s="73">
        <f t="shared" si="692"/>
        <v>518</v>
      </c>
      <c r="AO1795" s="19" t="str">
        <f t="shared" ca="1" si="693"/>
        <v>-</v>
      </c>
      <c r="AP1795" s="17" t="str">
        <f t="shared" ca="1" si="694"/>
        <v>-</v>
      </c>
      <c r="AQ1795" s="17" t="str">
        <f t="shared" ca="1" si="695"/>
        <v>-</v>
      </c>
      <c r="AR1795" s="66" t="str">
        <f t="shared" ca="1" si="696"/>
        <v>-</v>
      </c>
    </row>
    <row r="1796" spans="1:44" s="1" customFormat="1" ht="12" x14ac:dyDescent="0.35">
      <c r="A1796" s="84"/>
      <c r="B1796" s="40" t="str">
        <f t="shared" si="676"/>
        <v/>
      </c>
      <c r="C1796" s="41" t="str">
        <f t="shared" si="677"/>
        <v/>
      </c>
      <c r="D1796" s="28">
        <f>'I Disease Parameters'!$E$6/(1000*365)</f>
        <v>2.4383561643835616E-5</v>
      </c>
      <c r="E1796" s="28">
        <f>'I Disease Parameters'!$E$7/(1000*365)</f>
        <v>1.3698630136986302E-5</v>
      </c>
      <c r="F1796" s="27">
        <f>(1-'I Disease Parameters'!$E$8)/'I Disease Parameters'!$E$10</f>
        <v>0.16200000000000001</v>
      </c>
      <c r="G1796" s="27">
        <f>'I Disease Parameters'!$E$8/'I Disease Parameters'!$E$11</f>
        <v>3.7999999999999999E-2</v>
      </c>
      <c r="H1796" s="27">
        <f>1/'I Disease Parameters'!$E$12</f>
        <v>0.05</v>
      </c>
      <c r="I1796" s="27">
        <f>'I Disease Parameters'!$E$9/'I Disease Parameters'!$E$14</f>
        <v>0</v>
      </c>
      <c r="J1796" s="82">
        <f t="shared" si="697"/>
        <v>2.9622548171950012</v>
      </c>
      <c r="K1796" s="60">
        <f t="shared" si="698"/>
        <v>0.96147505943347544</v>
      </c>
      <c r="L1796" s="30">
        <f t="shared" si="699"/>
        <v>0.98499999999999999</v>
      </c>
      <c r="M1796" s="27">
        <f>J1796/'I Disease Parameters'!$E$12</f>
        <v>0.14811274085975007</v>
      </c>
      <c r="N1796" s="27">
        <f>K1796/'I Disease Parameters'!$E$13</f>
        <v>4.8073752971673774E-2</v>
      </c>
      <c r="O1796" s="27">
        <f>L1796/'I Disease Parameters'!$E$13</f>
        <v>4.9250000000000002E-2</v>
      </c>
      <c r="P1796" s="27">
        <f>(1-L1796)/'I Disease Parameters'!$E$13</f>
        <v>7.5000000000000067E-4</v>
      </c>
      <c r="Q1796" s="19" t="str">
        <f t="shared" si="678"/>
        <v/>
      </c>
      <c r="R1796" s="17" t="str">
        <f t="shared" si="679"/>
        <v/>
      </c>
      <c r="S1796" s="17" t="str">
        <f t="shared" si="680"/>
        <v/>
      </c>
      <c r="T1796" s="17" t="str">
        <f t="shared" si="681"/>
        <v/>
      </c>
      <c r="U1796" s="17" t="str">
        <f t="shared" si="682"/>
        <v/>
      </c>
      <c r="V1796" s="17" t="str">
        <f t="shared" si="683"/>
        <v/>
      </c>
      <c r="W1796" s="17" t="str">
        <f t="shared" si="684"/>
        <v/>
      </c>
      <c r="X1796" s="18" t="str">
        <f t="shared" ref="X1796:X1828" si="700">IF($B1796&gt;$C$1,"",MAX(View_T_C))</f>
        <v/>
      </c>
      <c r="Y1796" s="17" t="str">
        <f t="shared" si="685"/>
        <v/>
      </c>
      <c r="Z1796" s="17" t="str">
        <f t="shared" si="686"/>
        <v/>
      </c>
      <c r="AA1796" s="17" t="str">
        <f t="shared" si="687"/>
        <v/>
      </c>
      <c r="AB1796" s="17" t="str">
        <f t="shared" si="688"/>
        <v/>
      </c>
      <c r="AC1796" s="17" t="str">
        <f t="shared" si="689"/>
        <v/>
      </c>
      <c r="AD1796" s="18" t="str">
        <f t="shared" si="690"/>
        <v/>
      </c>
      <c r="AE1796" s="19" t="str">
        <f>IF($B1796&gt;$C$1,"",p_2*$Q1795*($S1795/$W1795)+p_3*$Q1795*($T1795/$W1795))</f>
        <v/>
      </c>
      <c r="AF1796" s="17" t="str">
        <f>IF($B1796&gt;$C$1,"",p_4*$R1795)</f>
        <v/>
      </c>
      <c r="AG1796" s="17" t="str">
        <f>IF($B1796&gt;$C$1,"",p_5*$R1795)</f>
        <v/>
      </c>
      <c r="AH1796" s="18" t="str">
        <f t="shared" si="691"/>
        <v/>
      </c>
      <c r="AI1796" s="72"/>
      <c r="AJ1796" s="73"/>
      <c r="AK1796" s="73"/>
      <c r="AL1796" s="72"/>
      <c r="AM1796" s="73"/>
      <c r="AN1796" s="73">
        <f t="shared" si="692"/>
        <v>518</v>
      </c>
      <c r="AO1796" s="19" t="str">
        <f t="shared" ca="1" si="693"/>
        <v>-</v>
      </c>
      <c r="AP1796" s="17" t="str">
        <f t="shared" ca="1" si="694"/>
        <v>-</v>
      </c>
      <c r="AQ1796" s="17" t="str">
        <f t="shared" ca="1" si="695"/>
        <v>-</v>
      </c>
      <c r="AR1796" s="66" t="str">
        <f t="shared" ca="1" si="696"/>
        <v>-</v>
      </c>
    </row>
    <row r="1797" spans="1:44" s="1" customFormat="1" ht="12" x14ac:dyDescent="0.35">
      <c r="A1797" s="84"/>
      <c r="B1797" s="40" t="str">
        <f t="shared" ref="B1797:B1828" si="701">IF($B1796&gt;=$C$1,"",B1796+1)</f>
        <v/>
      </c>
      <c r="C1797" s="41" t="str">
        <f t="shared" ref="C1797:C1828" si="702">IF($B1797&gt;$C$1,"",C1796+1)</f>
        <v/>
      </c>
      <c r="D1797" s="28">
        <f>'I Disease Parameters'!$E$6/(1000*365)</f>
        <v>2.4383561643835616E-5</v>
      </c>
      <c r="E1797" s="28">
        <f>'I Disease Parameters'!$E$7/(1000*365)</f>
        <v>1.3698630136986302E-5</v>
      </c>
      <c r="F1797" s="27">
        <f>(1-'I Disease Parameters'!$E$8)/'I Disease Parameters'!$E$10</f>
        <v>0.16200000000000001</v>
      </c>
      <c r="G1797" s="27">
        <f>'I Disease Parameters'!$E$8/'I Disease Parameters'!$E$11</f>
        <v>3.7999999999999999E-2</v>
      </c>
      <c r="H1797" s="27">
        <f>1/'I Disease Parameters'!$E$12</f>
        <v>0.05</v>
      </c>
      <c r="I1797" s="27">
        <f>'I Disease Parameters'!$E$9/'I Disease Parameters'!$E$14</f>
        <v>0</v>
      </c>
      <c r="J1797" s="82">
        <f t="shared" si="697"/>
        <v>2.9622548171950012</v>
      </c>
      <c r="K1797" s="60">
        <f t="shared" si="698"/>
        <v>0.96147505943347544</v>
      </c>
      <c r="L1797" s="30">
        <f t="shared" si="699"/>
        <v>0.98499999999999999</v>
      </c>
      <c r="M1797" s="27">
        <f>J1797/'I Disease Parameters'!$E$12</f>
        <v>0.14811274085975007</v>
      </c>
      <c r="N1797" s="27">
        <f>K1797/'I Disease Parameters'!$E$13</f>
        <v>4.8073752971673774E-2</v>
      </c>
      <c r="O1797" s="27">
        <f>L1797/'I Disease Parameters'!$E$13</f>
        <v>4.9250000000000002E-2</v>
      </c>
      <c r="P1797" s="27">
        <f>(1-L1797)/'I Disease Parameters'!$E$13</f>
        <v>7.5000000000000067E-4</v>
      </c>
      <c r="Q1797" s="19" t="str">
        <f t="shared" ref="Q1797:Q1828" si="703">IF($B1797&gt;$C$1,"",Q1796+p_0*$W1796+p_9*$U1796-p_1*$Q1796-p_2*$Q1796*($S1796/$W1796)-p_3*$Q1796*($T1796/$W1796))</f>
        <v/>
      </c>
      <c r="R1797" s="17" t="str">
        <f t="shared" ref="R1797:R1828" si="704">IF($B1797&gt;$C$1,"",R1796+p_2*$Q1796*($S1796/$W1796)+p_3*$Q1796*($T1796/$W1796) - p_1*$R1796- p_4*$R1796 - p_5*$R1796+AI1796)</f>
        <v/>
      </c>
      <c r="S1797" s="17" t="str">
        <f t="shared" ref="S1797:S1828" si="705">IF($B1797&gt;$C$1,"",S1796+p_4*$R1796-p_1*$S1796-p_6*$S1796+AJ1796)</f>
        <v/>
      </c>
      <c r="T1797" s="17" t="str">
        <f t="shared" ref="T1797:T1828" si="706">IF($B1797&gt;$C$1,"",T1796+p_5*$R1796-p_1*$T1796-p_7*$T1796-p_8*$T1796+AK1796)</f>
        <v/>
      </c>
      <c r="U1797" s="17" t="str">
        <f t="shared" ref="U1797:U1828" si="707">IF($B1797&gt;$C$1,"",U1796+p_7*$T1796+p_6*$S1796-p_1*$U1796-p_9*$U1796)</f>
        <v/>
      </c>
      <c r="V1797" s="17" t="str">
        <f t="shared" ref="V1797:V1828" si="708">IF($B1797&gt;$C$1,"",V1796+p_8*$T1796)</f>
        <v/>
      </c>
      <c r="W1797" s="17" t="str">
        <f t="shared" ref="W1797:W1828" si="709">IF($B1797&gt;$C$1,"",SUM($Q1797:$U1797))</f>
        <v/>
      </c>
      <c r="X1797" s="18" t="str">
        <f t="shared" si="700"/>
        <v/>
      </c>
      <c r="Y1797" s="17" t="str">
        <f t="shared" ref="Y1797:Y1828" si="710">IF($B1797&gt;$C$1,"",Q1797-Q1796)</f>
        <v/>
      </c>
      <c r="Z1797" s="17" t="str">
        <f t="shared" ref="Z1797:Z1828" si="711">IF($B1797&gt;$C$1,"",R1797-R1796)</f>
        <v/>
      </c>
      <c r="AA1797" s="17" t="str">
        <f t="shared" ref="AA1797:AA1828" si="712">IF($B1797&gt;$C$1,"",S1797-S1796)</f>
        <v/>
      </c>
      <c r="AB1797" s="17" t="str">
        <f t="shared" ref="AB1797:AB1828" si="713">IF($B1797&gt;$C$1,"",T1797-T1796)</f>
        <v/>
      </c>
      <c r="AC1797" s="17" t="str">
        <f t="shared" ref="AC1797:AC1828" si="714">IF($B1797&gt;$C$1,"",U1797-U1796)</f>
        <v/>
      </c>
      <c r="AD1797" s="18" t="str">
        <f t="shared" ref="AD1797:AD1828" si="715">IF($B1797&gt;$C$1,"",V1797-V1796)</f>
        <v/>
      </c>
      <c r="AE1797" s="19" t="str">
        <f>IF($B1797&gt;$C$1,"",p_2*$Q1796*($S1796/$W1796)+p_3*$Q1796*($T1796/$W1796))</f>
        <v/>
      </c>
      <c r="AF1797" s="17" t="str">
        <f>IF($B1797&gt;$C$1,"",p_4*$R1796)</f>
        <v/>
      </c>
      <c r="AG1797" s="17" t="str">
        <f>IF($B1797&gt;$C$1,"",p_5*$R1796)</f>
        <v/>
      </c>
      <c r="AH1797" s="18" t="str">
        <f t="shared" si="691"/>
        <v/>
      </c>
      <c r="AI1797" s="72"/>
      <c r="AJ1797" s="73"/>
      <c r="AK1797" s="73"/>
      <c r="AL1797" s="72"/>
      <c r="AM1797" s="73"/>
      <c r="AN1797" s="73">
        <f t="shared" si="692"/>
        <v>518</v>
      </c>
      <c r="AO1797" s="19" t="str">
        <f t="shared" ca="1" si="693"/>
        <v>-</v>
      </c>
      <c r="AP1797" s="17" t="str">
        <f t="shared" ca="1" si="694"/>
        <v>-</v>
      </c>
      <c r="AQ1797" s="17" t="str">
        <f t="shared" ca="1" si="695"/>
        <v>-</v>
      </c>
      <c r="AR1797" s="66" t="str">
        <f t="shared" ca="1" si="696"/>
        <v>-</v>
      </c>
    </row>
    <row r="1798" spans="1:44" s="1" customFormat="1" ht="12" x14ac:dyDescent="0.35">
      <c r="A1798" s="84"/>
      <c r="B1798" s="40" t="str">
        <f t="shared" si="701"/>
        <v/>
      </c>
      <c r="C1798" s="41" t="str">
        <f t="shared" si="702"/>
        <v/>
      </c>
      <c r="D1798" s="28">
        <f>'I Disease Parameters'!$E$6/(1000*365)</f>
        <v>2.4383561643835616E-5</v>
      </c>
      <c r="E1798" s="28">
        <f>'I Disease Parameters'!$E$7/(1000*365)</f>
        <v>1.3698630136986302E-5</v>
      </c>
      <c r="F1798" s="27">
        <f>(1-'I Disease Parameters'!$E$8)/'I Disease Parameters'!$E$10</f>
        <v>0.16200000000000001</v>
      </c>
      <c r="G1798" s="27">
        <f>'I Disease Parameters'!$E$8/'I Disease Parameters'!$E$11</f>
        <v>3.7999999999999999E-2</v>
      </c>
      <c r="H1798" s="27">
        <f>1/'I Disease Parameters'!$E$12</f>
        <v>0.05</v>
      </c>
      <c r="I1798" s="27">
        <f>'I Disease Parameters'!$E$9/'I Disease Parameters'!$E$14</f>
        <v>0</v>
      </c>
      <c r="J1798" s="82">
        <f t="shared" si="697"/>
        <v>2.9622548171950012</v>
      </c>
      <c r="K1798" s="60">
        <f t="shared" si="698"/>
        <v>0.96147505943347544</v>
      </c>
      <c r="L1798" s="30">
        <f t="shared" si="699"/>
        <v>0.98499999999999999</v>
      </c>
      <c r="M1798" s="27">
        <f>J1798/'I Disease Parameters'!$E$12</f>
        <v>0.14811274085975007</v>
      </c>
      <c r="N1798" s="27">
        <f>K1798/'I Disease Parameters'!$E$13</f>
        <v>4.8073752971673774E-2</v>
      </c>
      <c r="O1798" s="27">
        <f>L1798/'I Disease Parameters'!$E$13</f>
        <v>4.9250000000000002E-2</v>
      </c>
      <c r="P1798" s="27">
        <f>(1-L1798)/'I Disease Parameters'!$E$13</f>
        <v>7.5000000000000067E-4</v>
      </c>
      <c r="Q1798" s="19" t="str">
        <f t="shared" si="703"/>
        <v/>
      </c>
      <c r="R1798" s="17" t="str">
        <f t="shared" si="704"/>
        <v/>
      </c>
      <c r="S1798" s="17" t="str">
        <f t="shared" si="705"/>
        <v/>
      </c>
      <c r="T1798" s="17" t="str">
        <f t="shared" si="706"/>
        <v/>
      </c>
      <c r="U1798" s="17" t="str">
        <f t="shared" si="707"/>
        <v/>
      </c>
      <c r="V1798" s="17" t="str">
        <f t="shared" si="708"/>
        <v/>
      </c>
      <c r="W1798" s="17" t="str">
        <f t="shared" si="709"/>
        <v/>
      </c>
      <c r="X1798" s="18" t="str">
        <f t="shared" si="700"/>
        <v/>
      </c>
      <c r="Y1798" s="17" t="str">
        <f t="shared" si="710"/>
        <v/>
      </c>
      <c r="Z1798" s="17" t="str">
        <f t="shared" si="711"/>
        <v/>
      </c>
      <c r="AA1798" s="17" t="str">
        <f t="shared" si="712"/>
        <v/>
      </c>
      <c r="AB1798" s="17" t="str">
        <f t="shared" si="713"/>
        <v/>
      </c>
      <c r="AC1798" s="17" t="str">
        <f t="shared" si="714"/>
        <v/>
      </c>
      <c r="AD1798" s="18" t="str">
        <f t="shared" si="715"/>
        <v/>
      </c>
      <c r="AE1798" s="19" t="str">
        <f>IF($B1798&gt;$C$1,"",p_2*$Q1797*($S1797/$W1797)+p_3*$Q1797*($T1797/$W1797))</f>
        <v/>
      </c>
      <c r="AF1798" s="17" t="str">
        <f>IF($B1798&gt;$C$1,"",p_4*$R1797)</f>
        <v/>
      </c>
      <c r="AG1798" s="17" t="str">
        <f>IF($B1798&gt;$C$1,"",p_5*$R1797)</f>
        <v/>
      </c>
      <c r="AH1798" s="18" t="str">
        <f t="shared" ref="AH1798:AH1828" si="716">IF($B1798&gt;$C$1,"",AG1798+AF1798)</f>
        <v/>
      </c>
      <c r="AI1798" s="72"/>
      <c r="AJ1798" s="73"/>
      <c r="AK1798" s="73"/>
      <c r="AL1798" s="72"/>
      <c r="AM1798" s="73"/>
      <c r="AN1798" s="73">
        <f t="shared" ref="AN1798:AN1828" si="717">AM1798+AN1797</f>
        <v>518</v>
      </c>
      <c r="AO1798" s="19" t="str">
        <f t="shared" ref="AO1798:AO1828" ca="1" si="718">IF($C1798&gt;=TODAY(),"-",(AL1798-AD1798)^2)</f>
        <v>-</v>
      </c>
      <c r="AP1798" s="17" t="str">
        <f t="shared" ref="AP1798:AP1828" ca="1" si="719">IF($C1798&gt;=TODAY(),"-",(AM1798-AH1798)^2)</f>
        <v>-</v>
      </c>
      <c r="AQ1798" s="17" t="str">
        <f t="shared" ref="AQ1798:AQ1828" ca="1" si="720">IF($C1798&gt;=TODAY(),"-",AO1798*$AO$2+AP1798*$AP$2)</f>
        <v>-</v>
      </c>
      <c r="AR1798" s="66" t="str">
        <f t="shared" ref="AR1798:AR1828" ca="1" si="721">IF($C1798&gt;=TODAY(),"-",($AR$2)^((TODAY()-C1798-1)))</f>
        <v>-</v>
      </c>
    </row>
    <row r="1799" spans="1:44" s="1" customFormat="1" ht="12" x14ac:dyDescent="0.35">
      <c r="A1799" s="84"/>
      <c r="B1799" s="40" t="str">
        <f t="shared" si="701"/>
        <v/>
      </c>
      <c r="C1799" s="41" t="str">
        <f t="shared" si="702"/>
        <v/>
      </c>
      <c r="D1799" s="28">
        <f>'I Disease Parameters'!$E$6/(1000*365)</f>
        <v>2.4383561643835616E-5</v>
      </c>
      <c r="E1799" s="28">
        <f>'I Disease Parameters'!$E$7/(1000*365)</f>
        <v>1.3698630136986302E-5</v>
      </c>
      <c r="F1799" s="27">
        <f>(1-'I Disease Parameters'!$E$8)/'I Disease Parameters'!$E$10</f>
        <v>0.16200000000000001</v>
      </c>
      <c r="G1799" s="27">
        <f>'I Disease Parameters'!$E$8/'I Disease Parameters'!$E$11</f>
        <v>3.7999999999999999E-2</v>
      </c>
      <c r="H1799" s="27">
        <f>1/'I Disease Parameters'!$E$12</f>
        <v>0.05</v>
      </c>
      <c r="I1799" s="27">
        <f>'I Disease Parameters'!$E$9/'I Disease Parameters'!$E$14</f>
        <v>0</v>
      </c>
      <c r="J1799" s="82">
        <f t="shared" ref="J1799:J1828" si="722">J1798</f>
        <v>2.9622548171950012</v>
      </c>
      <c r="K1799" s="60">
        <f t="shared" ref="K1799:K1828" si="723">K1798</f>
        <v>0.96147505943347544</v>
      </c>
      <c r="L1799" s="30">
        <f t="shared" ref="L1799:L1828" si="724">L1798</f>
        <v>0.98499999999999999</v>
      </c>
      <c r="M1799" s="27">
        <f>J1799/'I Disease Parameters'!$E$12</f>
        <v>0.14811274085975007</v>
      </c>
      <c r="N1799" s="27">
        <f>K1799/'I Disease Parameters'!$E$13</f>
        <v>4.8073752971673774E-2</v>
      </c>
      <c r="O1799" s="27">
        <f>L1799/'I Disease Parameters'!$E$13</f>
        <v>4.9250000000000002E-2</v>
      </c>
      <c r="P1799" s="27">
        <f>(1-L1799)/'I Disease Parameters'!$E$13</f>
        <v>7.5000000000000067E-4</v>
      </c>
      <c r="Q1799" s="19" t="str">
        <f t="shared" si="703"/>
        <v/>
      </c>
      <c r="R1799" s="17" t="str">
        <f t="shared" si="704"/>
        <v/>
      </c>
      <c r="S1799" s="17" t="str">
        <f t="shared" si="705"/>
        <v/>
      </c>
      <c r="T1799" s="17" t="str">
        <f t="shared" si="706"/>
        <v/>
      </c>
      <c r="U1799" s="17" t="str">
        <f t="shared" si="707"/>
        <v/>
      </c>
      <c r="V1799" s="17" t="str">
        <f t="shared" si="708"/>
        <v/>
      </c>
      <c r="W1799" s="17" t="str">
        <f t="shared" si="709"/>
        <v/>
      </c>
      <c r="X1799" s="18" t="str">
        <f t="shared" si="700"/>
        <v/>
      </c>
      <c r="Y1799" s="17" t="str">
        <f t="shared" si="710"/>
        <v/>
      </c>
      <c r="Z1799" s="17" t="str">
        <f t="shared" si="711"/>
        <v/>
      </c>
      <c r="AA1799" s="17" t="str">
        <f t="shared" si="712"/>
        <v/>
      </c>
      <c r="AB1799" s="17" t="str">
        <f t="shared" si="713"/>
        <v/>
      </c>
      <c r="AC1799" s="17" t="str">
        <f t="shared" si="714"/>
        <v/>
      </c>
      <c r="AD1799" s="18" t="str">
        <f t="shared" si="715"/>
        <v/>
      </c>
      <c r="AE1799" s="19" t="str">
        <f>IF($B1799&gt;$C$1,"",p_2*$Q1798*($S1798/$W1798)+p_3*$Q1798*($T1798/$W1798))</f>
        <v/>
      </c>
      <c r="AF1799" s="17" t="str">
        <f>IF($B1799&gt;$C$1,"",p_4*$R1798)</f>
        <v/>
      </c>
      <c r="AG1799" s="17" t="str">
        <f>IF($B1799&gt;$C$1,"",p_5*$R1798)</f>
        <v/>
      </c>
      <c r="AH1799" s="18" t="str">
        <f t="shared" si="716"/>
        <v/>
      </c>
      <c r="AI1799" s="72"/>
      <c r="AJ1799" s="73"/>
      <c r="AK1799" s="73"/>
      <c r="AL1799" s="72"/>
      <c r="AM1799" s="73"/>
      <c r="AN1799" s="73">
        <f t="shared" si="717"/>
        <v>518</v>
      </c>
      <c r="AO1799" s="19" t="str">
        <f t="shared" ca="1" si="718"/>
        <v>-</v>
      </c>
      <c r="AP1799" s="17" t="str">
        <f t="shared" ca="1" si="719"/>
        <v>-</v>
      </c>
      <c r="AQ1799" s="17" t="str">
        <f t="shared" ca="1" si="720"/>
        <v>-</v>
      </c>
      <c r="AR1799" s="66" t="str">
        <f t="shared" ca="1" si="721"/>
        <v>-</v>
      </c>
    </row>
    <row r="1800" spans="1:44" s="1" customFormat="1" ht="12" x14ac:dyDescent="0.35">
      <c r="A1800" s="84"/>
      <c r="B1800" s="40" t="str">
        <f t="shared" si="701"/>
        <v/>
      </c>
      <c r="C1800" s="41" t="str">
        <f t="shared" si="702"/>
        <v/>
      </c>
      <c r="D1800" s="28">
        <f>'I Disease Parameters'!$E$6/(1000*365)</f>
        <v>2.4383561643835616E-5</v>
      </c>
      <c r="E1800" s="28">
        <f>'I Disease Parameters'!$E$7/(1000*365)</f>
        <v>1.3698630136986302E-5</v>
      </c>
      <c r="F1800" s="27">
        <f>(1-'I Disease Parameters'!$E$8)/'I Disease Parameters'!$E$10</f>
        <v>0.16200000000000001</v>
      </c>
      <c r="G1800" s="27">
        <f>'I Disease Parameters'!$E$8/'I Disease Parameters'!$E$11</f>
        <v>3.7999999999999999E-2</v>
      </c>
      <c r="H1800" s="27">
        <f>1/'I Disease Parameters'!$E$12</f>
        <v>0.05</v>
      </c>
      <c r="I1800" s="27">
        <f>'I Disease Parameters'!$E$9/'I Disease Parameters'!$E$14</f>
        <v>0</v>
      </c>
      <c r="J1800" s="82">
        <f t="shared" si="722"/>
        <v>2.9622548171950012</v>
      </c>
      <c r="K1800" s="60">
        <f t="shared" si="723"/>
        <v>0.96147505943347544</v>
      </c>
      <c r="L1800" s="30">
        <f t="shared" si="724"/>
        <v>0.98499999999999999</v>
      </c>
      <c r="M1800" s="27">
        <f>J1800/'I Disease Parameters'!$E$12</f>
        <v>0.14811274085975007</v>
      </c>
      <c r="N1800" s="27">
        <f>K1800/'I Disease Parameters'!$E$13</f>
        <v>4.8073752971673774E-2</v>
      </c>
      <c r="O1800" s="27">
        <f>L1800/'I Disease Parameters'!$E$13</f>
        <v>4.9250000000000002E-2</v>
      </c>
      <c r="P1800" s="27">
        <f>(1-L1800)/'I Disease Parameters'!$E$13</f>
        <v>7.5000000000000067E-4</v>
      </c>
      <c r="Q1800" s="19" t="str">
        <f t="shared" si="703"/>
        <v/>
      </c>
      <c r="R1800" s="17" t="str">
        <f t="shared" si="704"/>
        <v/>
      </c>
      <c r="S1800" s="17" t="str">
        <f t="shared" si="705"/>
        <v/>
      </c>
      <c r="T1800" s="17" t="str">
        <f t="shared" si="706"/>
        <v/>
      </c>
      <c r="U1800" s="17" t="str">
        <f t="shared" si="707"/>
        <v/>
      </c>
      <c r="V1800" s="17" t="str">
        <f t="shared" si="708"/>
        <v/>
      </c>
      <c r="W1800" s="17" t="str">
        <f t="shared" si="709"/>
        <v/>
      </c>
      <c r="X1800" s="18" t="str">
        <f t="shared" si="700"/>
        <v/>
      </c>
      <c r="Y1800" s="17" t="str">
        <f t="shared" si="710"/>
        <v/>
      </c>
      <c r="Z1800" s="17" t="str">
        <f t="shared" si="711"/>
        <v/>
      </c>
      <c r="AA1800" s="17" t="str">
        <f t="shared" si="712"/>
        <v/>
      </c>
      <c r="AB1800" s="17" t="str">
        <f t="shared" si="713"/>
        <v/>
      </c>
      <c r="AC1800" s="17" t="str">
        <f t="shared" si="714"/>
        <v/>
      </c>
      <c r="AD1800" s="18" t="str">
        <f t="shared" si="715"/>
        <v/>
      </c>
      <c r="AE1800" s="19" t="str">
        <f>IF($B1800&gt;$C$1,"",p_2*$Q1799*($S1799/$W1799)+p_3*$Q1799*($T1799/$W1799))</f>
        <v/>
      </c>
      <c r="AF1800" s="17" t="str">
        <f>IF($B1800&gt;$C$1,"",p_4*$R1799)</f>
        <v/>
      </c>
      <c r="AG1800" s="17" t="str">
        <f>IF($B1800&gt;$C$1,"",p_5*$R1799)</f>
        <v/>
      </c>
      <c r="AH1800" s="18" t="str">
        <f t="shared" si="716"/>
        <v/>
      </c>
      <c r="AI1800" s="72"/>
      <c r="AJ1800" s="73"/>
      <c r="AK1800" s="73"/>
      <c r="AL1800" s="72"/>
      <c r="AM1800" s="73"/>
      <c r="AN1800" s="73">
        <f t="shared" si="717"/>
        <v>518</v>
      </c>
      <c r="AO1800" s="19" t="str">
        <f t="shared" ca="1" si="718"/>
        <v>-</v>
      </c>
      <c r="AP1800" s="17" t="str">
        <f t="shared" ca="1" si="719"/>
        <v>-</v>
      </c>
      <c r="AQ1800" s="17" t="str">
        <f t="shared" ca="1" si="720"/>
        <v>-</v>
      </c>
      <c r="AR1800" s="66" t="str">
        <f t="shared" ca="1" si="721"/>
        <v>-</v>
      </c>
    </row>
    <row r="1801" spans="1:44" s="1" customFormat="1" ht="12" x14ac:dyDescent="0.35">
      <c r="A1801" s="84"/>
      <c r="B1801" s="40" t="str">
        <f t="shared" si="701"/>
        <v/>
      </c>
      <c r="C1801" s="41" t="str">
        <f t="shared" si="702"/>
        <v/>
      </c>
      <c r="D1801" s="28">
        <f>'I Disease Parameters'!$E$6/(1000*365)</f>
        <v>2.4383561643835616E-5</v>
      </c>
      <c r="E1801" s="28">
        <f>'I Disease Parameters'!$E$7/(1000*365)</f>
        <v>1.3698630136986302E-5</v>
      </c>
      <c r="F1801" s="27">
        <f>(1-'I Disease Parameters'!$E$8)/'I Disease Parameters'!$E$10</f>
        <v>0.16200000000000001</v>
      </c>
      <c r="G1801" s="27">
        <f>'I Disease Parameters'!$E$8/'I Disease Parameters'!$E$11</f>
        <v>3.7999999999999999E-2</v>
      </c>
      <c r="H1801" s="27">
        <f>1/'I Disease Parameters'!$E$12</f>
        <v>0.05</v>
      </c>
      <c r="I1801" s="27">
        <f>'I Disease Parameters'!$E$9/'I Disease Parameters'!$E$14</f>
        <v>0</v>
      </c>
      <c r="J1801" s="82">
        <f t="shared" si="722"/>
        <v>2.9622548171950012</v>
      </c>
      <c r="K1801" s="60">
        <f t="shared" si="723"/>
        <v>0.96147505943347544</v>
      </c>
      <c r="L1801" s="30">
        <f t="shared" si="724"/>
        <v>0.98499999999999999</v>
      </c>
      <c r="M1801" s="27">
        <f>J1801/'I Disease Parameters'!$E$12</f>
        <v>0.14811274085975007</v>
      </c>
      <c r="N1801" s="27">
        <f>K1801/'I Disease Parameters'!$E$13</f>
        <v>4.8073752971673774E-2</v>
      </c>
      <c r="O1801" s="27">
        <f>L1801/'I Disease Parameters'!$E$13</f>
        <v>4.9250000000000002E-2</v>
      </c>
      <c r="P1801" s="27">
        <f>(1-L1801)/'I Disease Parameters'!$E$13</f>
        <v>7.5000000000000067E-4</v>
      </c>
      <c r="Q1801" s="19" t="str">
        <f t="shared" si="703"/>
        <v/>
      </c>
      <c r="R1801" s="17" t="str">
        <f t="shared" si="704"/>
        <v/>
      </c>
      <c r="S1801" s="17" t="str">
        <f t="shared" si="705"/>
        <v/>
      </c>
      <c r="T1801" s="17" t="str">
        <f t="shared" si="706"/>
        <v/>
      </c>
      <c r="U1801" s="17" t="str">
        <f t="shared" si="707"/>
        <v/>
      </c>
      <c r="V1801" s="17" t="str">
        <f t="shared" si="708"/>
        <v/>
      </c>
      <c r="W1801" s="17" t="str">
        <f t="shared" si="709"/>
        <v/>
      </c>
      <c r="X1801" s="18" t="str">
        <f t="shared" si="700"/>
        <v/>
      </c>
      <c r="Y1801" s="17" t="str">
        <f t="shared" si="710"/>
        <v/>
      </c>
      <c r="Z1801" s="17" t="str">
        <f t="shared" si="711"/>
        <v/>
      </c>
      <c r="AA1801" s="17" t="str">
        <f t="shared" si="712"/>
        <v/>
      </c>
      <c r="AB1801" s="17" t="str">
        <f t="shared" si="713"/>
        <v/>
      </c>
      <c r="AC1801" s="17" t="str">
        <f t="shared" si="714"/>
        <v/>
      </c>
      <c r="AD1801" s="18" t="str">
        <f t="shared" si="715"/>
        <v/>
      </c>
      <c r="AE1801" s="19" t="str">
        <f>IF($B1801&gt;$C$1,"",p_2*$Q1800*($S1800/$W1800)+p_3*$Q1800*($T1800/$W1800))</f>
        <v/>
      </c>
      <c r="AF1801" s="17" t="str">
        <f>IF($B1801&gt;$C$1,"",p_4*$R1800)</f>
        <v/>
      </c>
      <c r="AG1801" s="17" t="str">
        <f>IF($B1801&gt;$C$1,"",p_5*$R1800)</f>
        <v/>
      </c>
      <c r="AH1801" s="18" t="str">
        <f t="shared" si="716"/>
        <v/>
      </c>
      <c r="AI1801" s="72"/>
      <c r="AJ1801" s="73"/>
      <c r="AK1801" s="73"/>
      <c r="AL1801" s="72"/>
      <c r="AM1801" s="73"/>
      <c r="AN1801" s="73">
        <f t="shared" si="717"/>
        <v>518</v>
      </c>
      <c r="AO1801" s="19" t="str">
        <f t="shared" ca="1" si="718"/>
        <v>-</v>
      </c>
      <c r="AP1801" s="17" t="str">
        <f t="shared" ca="1" si="719"/>
        <v>-</v>
      </c>
      <c r="AQ1801" s="17" t="str">
        <f t="shared" ca="1" si="720"/>
        <v>-</v>
      </c>
      <c r="AR1801" s="66" t="str">
        <f t="shared" ca="1" si="721"/>
        <v>-</v>
      </c>
    </row>
    <row r="1802" spans="1:44" s="1" customFormat="1" ht="12" x14ac:dyDescent="0.35">
      <c r="A1802" s="84"/>
      <c r="B1802" s="40" t="str">
        <f t="shared" si="701"/>
        <v/>
      </c>
      <c r="C1802" s="41" t="str">
        <f t="shared" si="702"/>
        <v/>
      </c>
      <c r="D1802" s="28">
        <f>'I Disease Parameters'!$E$6/(1000*365)</f>
        <v>2.4383561643835616E-5</v>
      </c>
      <c r="E1802" s="28">
        <f>'I Disease Parameters'!$E$7/(1000*365)</f>
        <v>1.3698630136986302E-5</v>
      </c>
      <c r="F1802" s="27">
        <f>(1-'I Disease Parameters'!$E$8)/'I Disease Parameters'!$E$10</f>
        <v>0.16200000000000001</v>
      </c>
      <c r="G1802" s="27">
        <f>'I Disease Parameters'!$E$8/'I Disease Parameters'!$E$11</f>
        <v>3.7999999999999999E-2</v>
      </c>
      <c r="H1802" s="27">
        <f>1/'I Disease Parameters'!$E$12</f>
        <v>0.05</v>
      </c>
      <c r="I1802" s="27">
        <f>'I Disease Parameters'!$E$9/'I Disease Parameters'!$E$14</f>
        <v>0</v>
      </c>
      <c r="J1802" s="82">
        <f t="shared" si="722"/>
        <v>2.9622548171950012</v>
      </c>
      <c r="K1802" s="60">
        <f t="shared" si="723"/>
        <v>0.96147505943347544</v>
      </c>
      <c r="L1802" s="30">
        <f t="shared" si="724"/>
        <v>0.98499999999999999</v>
      </c>
      <c r="M1802" s="27">
        <f>J1802/'I Disease Parameters'!$E$12</f>
        <v>0.14811274085975007</v>
      </c>
      <c r="N1802" s="27">
        <f>K1802/'I Disease Parameters'!$E$13</f>
        <v>4.8073752971673774E-2</v>
      </c>
      <c r="O1802" s="27">
        <f>L1802/'I Disease Parameters'!$E$13</f>
        <v>4.9250000000000002E-2</v>
      </c>
      <c r="P1802" s="27">
        <f>(1-L1802)/'I Disease Parameters'!$E$13</f>
        <v>7.5000000000000067E-4</v>
      </c>
      <c r="Q1802" s="19" t="str">
        <f t="shared" si="703"/>
        <v/>
      </c>
      <c r="R1802" s="17" t="str">
        <f t="shared" si="704"/>
        <v/>
      </c>
      <c r="S1802" s="17" t="str">
        <f t="shared" si="705"/>
        <v/>
      </c>
      <c r="T1802" s="17" t="str">
        <f t="shared" si="706"/>
        <v/>
      </c>
      <c r="U1802" s="17" t="str">
        <f t="shared" si="707"/>
        <v/>
      </c>
      <c r="V1802" s="17" t="str">
        <f t="shared" si="708"/>
        <v/>
      </c>
      <c r="W1802" s="17" t="str">
        <f t="shared" si="709"/>
        <v/>
      </c>
      <c r="X1802" s="18" t="str">
        <f t="shared" si="700"/>
        <v/>
      </c>
      <c r="Y1802" s="17" t="str">
        <f t="shared" si="710"/>
        <v/>
      </c>
      <c r="Z1802" s="17" t="str">
        <f t="shared" si="711"/>
        <v/>
      </c>
      <c r="AA1802" s="17" t="str">
        <f t="shared" si="712"/>
        <v/>
      </c>
      <c r="AB1802" s="17" t="str">
        <f t="shared" si="713"/>
        <v/>
      </c>
      <c r="AC1802" s="17" t="str">
        <f t="shared" si="714"/>
        <v/>
      </c>
      <c r="AD1802" s="18" t="str">
        <f t="shared" si="715"/>
        <v/>
      </c>
      <c r="AE1802" s="19" t="str">
        <f>IF($B1802&gt;$C$1,"",p_2*$Q1801*($S1801/$W1801)+p_3*$Q1801*($T1801/$W1801))</f>
        <v/>
      </c>
      <c r="AF1802" s="17" t="str">
        <f>IF($B1802&gt;$C$1,"",p_4*$R1801)</f>
        <v/>
      </c>
      <c r="AG1802" s="17" t="str">
        <f>IF($B1802&gt;$C$1,"",p_5*$R1801)</f>
        <v/>
      </c>
      <c r="AH1802" s="18" t="str">
        <f t="shared" si="716"/>
        <v/>
      </c>
      <c r="AI1802" s="72"/>
      <c r="AJ1802" s="73"/>
      <c r="AK1802" s="73"/>
      <c r="AL1802" s="72"/>
      <c r="AM1802" s="73"/>
      <c r="AN1802" s="73">
        <f t="shared" si="717"/>
        <v>518</v>
      </c>
      <c r="AO1802" s="19" t="str">
        <f t="shared" ca="1" si="718"/>
        <v>-</v>
      </c>
      <c r="AP1802" s="17" t="str">
        <f t="shared" ca="1" si="719"/>
        <v>-</v>
      </c>
      <c r="AQ1802" s="17" t="str">
        <f t="shared" ca="1" si="720"/>
        <v>-</v>
      </c>
      <c r="AR1802" s="66" t="str">
        <f t="shared" ca="1" si="721"/>
        <v>-</v>
      </c>
    </row>
    <row r="1803" spans="1:44" s="1" customFormat="1" ht="12" x14ac:dyDescent="0.35">
      <c r="A1803" s="84"/>
      <c r="B1803" s="40" t="str">
        <f t="shared" si="701"/>
        <v/>
      </c>
      <c r="C1803" s="41" t="str">
        <f t="shared" si="702"/>
        <v/>
      </c>
      <c r="D1803" s="28">
        <f>'I Disease Parameters'!$E$6/(1000*365)</f>
        <v>2.4383561643835616E-5</v>
      </c>
      <c r="E1803" s="28">
        <f>'I Disease Parameters'!$E$7/(1000*365)</f>
        <v>1.3698630136986302E-5</v>
      </c>
      <c r="F1803" s="27">
        <f>(1-'I Disease Parameters'!$E$8)/'I Disease Parameters'!$E$10</f>
        <v>0.16200000000000001</v>
      </c>
      <c r="G1803" s="27">
        <f>'I Disease Parameters'!$E$8/'I Disease Parameters'!$E$11</f>
        <v>3.7999999999999999E-2</v>
      </c>
      <c r="H1803" s="27">
        <f>1/'I Disease Parameters'!$E$12</f>
        <v>0.05</v>
      </c>
      <c r="I1803" s="27">
        <f>'I Disease Parameters'!$E$9/'I Disease Parameters'!$E$14</f>
        <v>0</v>
      </c>
      <c r="J1803" s="82">
        <f t="shared" si="722"/>
        <v>2.9622548171950012</v>
      </c>
      <c r="K1803" s="60">
        <f t="shared" si="723"/>
        <v>0.96147505943347544</v>
      </c>
      <c r="L1803" s="30">
        <f t="shared" si="724"/>
        <v>0.98499999999999999</v>
      </c>
      <c r="M1803" s="27">
        <f>J1803/'I Disease Parameters'!$E$12</f>
        <v>0.14811274085975007</v>
      </c>
      <c r="N1803" s="27">
        <f>K1803/'I Disease Parameters'!$E$13</f>
        <v>4.8073752971673774E-2</v>
      </c>
      <c r="O1803" s="27">
        <f>L1803/'I Disease Parameters'!$E$13</f>
        <v>4.9250000000000002E-2</v>
      </c>
      <c r="P1803" s="27">
        <f>(1-L1803)/'I Disease Parameters'!$E$13</f>
        <v>7.5000000000000067E-4</v>
      </c>
      <c r="Q1803" s="19" t="str">
        <f t="shared" si="703"/>
        <v/>
      </c>
      <c r="R1803" s="17" t="str">
        <f t="shared" si="704"/>
        <v/>
      </c>
      <c r="S1803" s="17" t="str">
        <f t="shared" si="705"/>
        <v/>
      </c>
      <c r="T1803" s="17" t="str">
        <f t="shared" si="706"/>
        <v/>
      </c>
      <c r="U1803" s="17" t="str">
        <f t="shared" si="707"/>
        <v/>
      </c>
      <c r="V1803" s="17" t="str">
        <f t="shared" si="708"/>
        <v/>
      </c>
      <c r="W1803" s="17" t="str">
        <f t="shared" si="709"/>
        <v/>
      </c>
      <c r="X1803" s="18" t="str">
        <f t="shared" si="700"/>
        <v/>
      </c>
      <c r="Y1803" s="17" t="str">
        <f t="shared" si="710"/>
        <v/>
      </c>
      <c r="Z1803" s="17" t="str">
        <f t="shared" si="711"/>
        <v/>
      </c>
      <c r="AA1803" s="17" t="str">
        <f t="shared" si="712"/>
        <v/>
      </c>
      <c r="AB1803" s="17" t="str">
        <f t="shared" si="713"/>
        <v/>
      </c>
      <c r="AC1803" s="17" t="str">
        <f t="shared" si="714"/>
        <v/>
      </c>
      <c r="AD1803" s="18" t="str">
        <f t="shared" si="715"/>
        <v/>
      </c>
      <c r="AE1803" s="19" t="str">
        <f>IF($B1803&gt;$C$1,"",p_2*$Q1802*($S1802/$W1802)+p_3*$Q1802*($T1802/$W1802))</f>
        <v/>
      </c>
      <c r="AF1803" s="17" t="str">
        <f>IF($B1803&gt;$C$1,"",p_4*$R1802)</f>
        <v/>
      </c>
      <c r="AG1803" s="17" t="str">
        <f>IF($B1803&gt;$C$1,"",p_5*$R1802)</f>
        <v/>
      </c>
      <c r="AH1803" s="18" t="str">
        <f t="shared" si="716"/>
        <v/>
      </c>
      <c r="AI1803" s="72"/>
      <c r="AJ1803" s="73"/>
      <c r="AK1803" s="73"/>
      <c r="AL1803" s="72"/>
      <c r="AM1803" s="73"/>
      <c r="AN1803" s="73">
        <f t="shared" si="717"/>
        <v>518</v>
      </c>
      <c r="AO1803" s="19" t="str">
        <f t="shared" ca="1" si="718"/>
        <v>-</v>
      </c>
      <c r="AP1803" s="17" t="str">
        <f t="shared" ca="1" si="719"/>
        <v>-</v>
      </c>
      <c r="AQ1803" s="17" t="str">
        <f t="shared" ca="1" si="720"/>
        <v>-</v>
      </c>
      <c r="AR1803" s="66" t="str">
        <f t="shared" ca="1" si="721"/>
        <v>-</v>
      </c>
    </row>
    <row r="1804" spans="1:44" s="1" customFormat="1" ht="12" x14ac:dyDescent="0.35">
      <c r="A1804" s="84"/>
      <c r="B1804" s="40" t="str">
        <f t="shared" si="701"/>
        <v/>
      </c>
      <c r="C1804" s="41" t="str">
        <f t="shared" si="702"/>
        <v/>
      </c>
      <c r="D1804" s="28">
        <f>'I Disease Parameters'!$E$6/(1000*365)</f>
        <v>2.4383561643835616E-5</v>
      </c>
      <c r="E1804" s="28">
        <f>'I Disease Parameters'!$E$7/(1000*365)</f>
        <v>1.3698630136986302E-5</v>
      </c>
      <c r="F1804" s="27">
        <f>(1-'I Disease Parameters'!$E$8)/'I Disease Parameters'!$E$10</f>
        <v>0.16200000000000001</v>
      </c>
      <c r="G1804" s="27">
        <f>'I Disease Parameters'!$E$8/'I Disease Parameters'!$E$11</f>
        <v>3.7999999999999999E-2</v>
      </c>
      <c r="H1804" s="27">
        <f>1/'I Disease Parameters'!$E$12</f>
        <v>0.05</v>
      </c>
      <c r="I1804" s="27">
        <f>'I Disease Parameters'!$E$9/'I Disease Parameters'!$E$14</f>
        <v>0</v>
      </c>
      <c r="J1804" s="82">
        <f t="shared" si="722"/>
        <v>2.9622548171950012</v>
      </c>
      <c r="K1804" s="60">
        <f t="shared" si="723"/>
        <v>0.96147505943347544</v>
      </c>
      <c r="L1804" s="30">
        <f t="shared" si="724"/>
        <v>0.98499999999999999</v>
      </c>
      <c r="M1804" s="27">
        <f>J1804/'I Disease Parameters'!$E$12</f>
        <v>0.14811274085975007</v>
      </c>
      <c r="N1804" s="27">
        <f>K1804/'I Disease Parameters'!$E$13</f>
        <v>4.8073752971673774E-2</v>
      </c>
      <c r="O1804" s="27">
        <f>L1804/'I Disease Parameters'!$E$13</f>
        <v>4.9250000000000002E-2</v>
      </c>
      <c r="P1804" s="27">
        <f>(1-L1804)/'I Disease Parameters'!$E$13</f>
        <v>7.5000000000000067E-4</v>
      </c>
      <c r="Q1804" s="19" t="str">
        <f t="shared" si="703"/>
        <v/>
      </c>
      <c r="R1804" s="17" t="str">
        <f t="shared" si="704"/>
        <v/>
      </c>
      <c r="S1804" s="17" t="str">
        <f t="shared" si="705"/>
        <v/>
      </c>
      <c r="T1804" s="17" t="str">
        <f t="shared" si="706"/>
        <v/>
      </c>
      <c r="U1804" s="17" t="str">
        <f t="shared" si="707"/>
        <v/>
      </c>
      <c r="V1804" s="17" t="str">
        <f t="shared" si="708"/>
        <v/>
      </c>
      <c r="W1804" s="17" t="str">
        <f t="shared" si="709"/>
        <v/>
      </c>
      <c r="X1804" s="18" t="str">
        <f t="shared" si="700"/>
        <v/>
      </c>
      <c r="Y1804" s="17" t="str">
        <f t="shared" si="710"/>
        <v/>
      </c>
      <c r="Z1804" s="17" t="str">
        <f t="shared" si="711"/>
        <v/>
      </c>
      <c r="AA1804" s="17" t="str">
        <f t="shared" si="712"/>
        <v/>
      </c>
      <c r="AB1804" s="17" t="str">
        <f t="shared" si="713"/>
        <v/>
      </c>
      <c r="AC1804" s="17" t="str">
        <f t="shared" si="714"/>
        <v/>
      </c>
      <c r="AD1804" s="18" t="str">
        <f t="shared" si="715"/>
        <v/>
      </c>
      <c r="AE1804" s="19" t="str">
        <f>IF($B1804&gt;$C$1,"",p_2*$Q1803*($S1803/$W1803)+p_3*$Q1803*($T1803/$W1803))</f>
        <v/>
      </c>
      <c r="AF1804" s="17" t="str">
        <f>IF($B1804&gt;$C$1,"",p_4*$R1803)</f>
        <v/>
      </c>
      <c r="AG1804" s="17" t="str">
        <f>IF($B1804&gt;$C$1,"",p_5*$R1803)</f>
        <v/>
      </c>
      <c r="AH1804" s="18" t="str">
        <f t="shared" si="716"/>
        <v/>
      </c>
      <c r="AI1804" s="72"/>
      <c r="AJ1804" s="73"/>
      <c r="AK1804" s="73"/>
      <c r="AL1804" s="72"/>
      <c r="AM1804" s="73"/>
      <c r="AN1804" s="73">
        <f t="shared" si="717"/>
        <v>518</v>
      </c>
      <c r="AO1804" s="19" t="str">
        <f t="shared" ca="1" si="718"/>
        <v>-</v>
      </c>
      <c r="AP1804" s="17" t="str">
        <f t="shared" ca="1" si="719"/>
        <v>-</v>
      </c>
      <c r="AQ1804" s="17" t="str">
        <f t="shared" ca="1" si="720"/>
        <v>-</v>
      </c>
      <c r="AR1804" s="66" t="str">
        <f t="shared" ca="1" si="721"/>
        <v>-</v>
      </c>
    </row>
    <row r="1805" spans="1:44" s="1" customFormat="1" ht="12" x14ac:dyDescent="0.35">
      <c r="A1805" s="84"/>
      <c r="B1805" s="40" t="str">
        <f t="shared" si="701"/>
        <v/>
      </c>
      <c r="C1805" s="41" t="str">
        <f t="shared" si="702"/>
        <v/>
      </c>
      <c r="D1805" s="28">
        <f>'I Disease Parameters'!$E$6/(1000*365)</f>
        <v>2.4383561643835616E-5</v>
      </c>
      <c r="E1805" s="28">
        <f>'I Disease Parameters'!$E$7/(1000*365)</f>
        <v>1.3698630136986302E-5</v>
      </c>
      <c r="F1805" s="27">
        <f>(1-'I Disease Parameters'!$E$8)/'I Disease Parameters'!$E$10</f>
        <v>0.16200000000000001</v>
      </c>
      <c r="G1805" s="27">
        <f>'I Disease Parameters'!$E$8/'I Disease Parameters'!$E$11</f>
        <v>3.7999999999999999E-2</v>
      </c>
      <c r="H1805" s="27">
        <f>1/'I Disease Parameters'!$E$12</f>
        <v>0.05</v>
      </c>
      <c r="I1805" s="27">
        <f>'I Disease Parameters'!$E$9/'I Disease Parameters'!$E$14</f>
        <v>0</v>
      </c>
      <c r="J1805" s="82">
        <f t="shared" si="722"/>
        <v>2.9622548171950012</v>
      </c>
      <c r="K1805" s="60">
        <f t="shared" si="723"/>
        <v>0.96147505943347544</v>
      </c>
      <c r="L1805" s="30">
        <f t="shared" si="724"/>
        <v>0.98499999999999999</v>
      </c>
      <c r="M1805" s="27">
        <f>J1805/'I Disease Parameters'!$E$12</f>
        <v>0.14811274085975007</v>
      </c>
      <c r="N1805" s="27">
        <f>K1805/'I Disease Parameters'!$E$13</f>
        <v>4.8073752971673774E-2</v>
      </c>
      <c r="O1805" s="27">
        <f>L1805/'I Disease Parameters'!$E$13</f>
        <v>4.9250000000000002E-2</v>
      </c>
      <c r="P1805" s="27">
        <f>(1-L1805)/'I Disease Parameters'!$E$13</f>
        <v>7.5000000000000067E-4</v>
      </c>
      <c r="Q1805" s="19" t="str">
        <f t="shared" si="703"/>
        <v/>
      </c>
      <c r="R1805" s="17" t="str">
        <f t="shared" si="704"/>
        <v/>
      </c>
      <c r="S1805" s="17" t="str">
        <f t="shared" si="705"/>
        <v/>
      </c>
      <c r="T1805" s="17" t="str">
        <f t="shared" si="706"/>
        <v/>
      </c>
      <c r="U1805" s="17" t="str">
        <f t="shared" si="707"/>
        <v/>
      </c>
      <c r="V1805" s="17" t="str">
        <f t="shared" si="708"/>
        <v/>
      </c>
      <c r="W1805" s="17" t="str">
        <f t="shared" si="709"/>
        <v/>
      </c>
      <c r="X1805" s="18" t="str">
        <f t="shared" si="700"/>
        <v/>
      </c>
      <c r="Y1805" s="17" t="str">
        <f t="shared" si="710"/>
        <v/>
      </c>
      <c r="Z1805" s="17" t="str">
        <f t="shared" si="711"/>
        <v/>
      </c>
      <c r="AA1805" s="17" t="str">
        <f t="shared" si="712"/>
        <v/>
      </c>
      <c r="AB1805" s="17" t="str">
        <f t="shared" si="713"/>
        <v/>
      </c>
      <c r="AC1805" s="17" t="str">
        <f t="shared" si="714"/>
        <v/>
      </c>
      <c r="AD1805" s="18" t="str">
        <f t="shared" si="715"/>
        <v/>
      </c>
      <c r="AE1805" s="19" t="str">
        <f>IF($B1805&gt;$C$1,"",p_2*$Q1804*($S1804/$W1804)+p_3*$Q1804*($T1804/$W1804))</f>
        <v/>
      </c>
      <c r="AF1805" s="17" t="str">
        <f>IF($B1805&gt;$C$1,"",p_4*$R1804)</f>
        <v/>
      </c>
      <c r="AG1805" s="17" t="str">
        <f>IF($B1805&gt;$C$1,"",p_5*$R1804)</f>
        <v/>
      </c>
      <c r="AH1805" s="18" t="str">
        <f t="shared" si="716"/>
        <v/>
      </c>
      <c r="AI1805" s="72"/>
      <c r="AJ1805" s="73"/>
      <c r="AK1805" s="73"/>
      <c r="AL1805" s="72"/>
      <c r="AM1805" s="73"/>
      <c r="AN1805" s="73">
        <f t="shared" si="717"/>
        <v>518</v>
      </c>
      <c r="AO1805" s="19" t="str">
        <f t="shared" ca="1" si="718"/>
        <v>-</v>
      </c>
      <c r="AP1805" s="17" t="str">
        <f t="shared" ca="1" si="719"/>
        <v>-</v>
      </c>
      <c r="AQ1805" s="17" t="str">
        <f t="shared" ca="1" si="720"/>
        <v>-</v>
      </c>
      <c r="AR1805" s="66" t="str">
        <f t="shared" ca="1" si="721"/>
        <v>-</v>
      </c>
    </row>
    <row r="1806" spans="1:44" s="1" customFormat="1" ht="12" x14ac:dyDescent="0.35">
      <c r="A1806" s="84"/>
      <c r="B1806" s="40" t="str">
        <f t="shared" si="701"/>
        <v/>
      </c>
      <c r="C1806" s="41" t="str">
        <f t="shared" si="702"/>
        <v/>
      </c>
      <c r="D1806" s="28">
        <f>'I Disease Parameters'!$E$6/(1000*365)</f>
        <v>2.4383561643835616E-5</v>
      </c>
      <c r="E1806" s="28">
        <f>'I Disease Parameters'!$E$7/(1000*365)</f>
        <v>1.3698630136986302E-5</v>
      </c>
      <c r="F1806" s="27">
        <f>(1-'I Disease Parameters'!$E$8)/'I Disease Parameters'!$E$10</f>
        <v>0.16200000000000001</v>
      </c>
      <c r="G1806" s="27">
        <f>'I Disease Parameters'!$E$8/'I Disease Parameters'!$E$11</f>
        <v>3.7999999999999999E-2</v>
      </c>
      <c r="H1806" s="27">
        <f>1/'I Disease Parameters'!$E$12</f>
        <v>0.05</v>
      </c>
      <c r="I1806" s="27">
        <f>'I Disease Parameters'!$E$9/'I Disease Parameters'!$E$14</f>
        <v>0</v>
      </c>
      <c r="J1806" s="82">
        <f t="shared" si="722"/>
        <v>2.9622548171950012</v>
      </c>
      <c r="K1806" s="60">
        <f t="shared" si="723"/>
        <v>0.96147505943347544</v>
      </c>
      <c r="L1806" s="30">
        <f t="shared" si="724"/>
        <v>0.98499999999999999</v>
      </c>
      <c r="M1806" s="27">
        <f>J1806/'I Disease Parameters'!$E$12</f>
        <v>0.14811274085975007</v>
      </c>
      <c r="N1806" s="27">
        <f>K1806/'I Disease Parameters'!$E$13</f>
        <v>4.8073752971673774E-2</v>
      </c>
      <c r="O1806" s="27">
        <f>L1806/'I Disease Parameters'!$E$13</f>
        <v>4.9250000000000002E-2</v>
      </c>
      <c r="P1806" s="27">
        <f>(1-L1806)/'I Disease Parameters'!$E$13</f>
        <v>7.5000000000000067E-4</v>
      </c>
      <c r="Q1806" s="19" t="str">
        <f t="shared" si="703"/>
        <v/>
      </c>
      <c r="R1806" s="17" t="str">
        <f t="shared" si="704"/>
        <v/>
      </c>
      <c r="S1806" s="17" t="str">
        <f t="shared" si="705"/>
        <v/>
      </c>
      <c r="T1806" s="17" t="str">
        <f t="shared" si="706"/>
        <v/>
      </c>
      <c r="U1806" s="17" t="str">
        <f t="shared" si="707"/>
        <v/>
      </c>
      <c r="V1806" s="17" t="str">
        <f t="shared" si="708"/>
        <v/>
      </c>
      <c r="W1806" s="17" t="str">
        <f t="shared" si="709"/>
        <v/>
      </c>
      <c r="X1806" s="18" t="str">
        <f t="shared" si="700"/>
        <v/>
      </c>
      <c r="Y1806" s="17" t="str">
        <f t="shared" si="710"/>
        <v/>
      </c>
      <c r="Z1806" s="17" t="str">
        <f t="shared" si="711"/>
        <v/>
      </c>
      <c r="AA1806" s="17" t="str">
        <f t="shared" si="712"/>
        <v/>
      </c>
      <c r="AB1806" s="17" t="str">
        <f t="shared" si="713"/>
        <v/>
      </c>
      <c r="AC1806" s="17" t="str">
        <f t="shared" si="714"/>
        <v/>
      </c>
      <c r="AD1806" s="18" t="str">
        <f t="shared" si="715"/>
        <v/>
      </c>
      <c r="AE1806" s="19" t="str">
        <f>IF($B1806&gt;$C$1,"",p_2*$Q1805*($S1805/$W1805)+p_3*$Q1805*($T1805/$W1805))</f>
        <v/>
      </c>
      <c r="AF1806" s="17" t="str">
        <f>IF($B1806&gt;$C$1,"",p_4*$R1805)</f>
        <v/>
      </c>
      <c r="AG1806" s="17" t="str">
        <f>IF($B1806&gt;$C$1,"",p_5*$R1805)</f>
        <v/>
      </c>
      <c r="AH1806" s="18" t="str">
        <f t="shared" si="716"/>
        <v/>
      </c>
      <c r="AI1806" s="72"/>
      <c r="AJ1806" s="73"/>
      <c r="AK1806" s="73"/>
      <c r="AL1806" s="72"/>
      <c r="AM1806" s="73"/>
      <c r="AN1806" s="73">
        <f t="shared" si="717"/>
        <v>518</v>
      </c>
      <c r="AO1806" s="19" t="str">
        <f t="shared" ca="1" si="718"/>
        <v>-</v>
      </c>
      <c r="AP1806" s="17" t="str">
        <f t="shared" ca="1" si="719"/>
        <v>-</v>
      </c>
      <c r="AQ1806" s="17" t="str">
        <f t="shared" ca="1" si="720"/>
        <v>-</v>
      </c>
      <c r="AR1806" s="66" t="str">
        <f t="shared" ca="1" si="721"/>
        <v>-</v>
      </c>
    </row>
    <row r="1807" spans="1:44" s="1" customFormat="1" ht="12" x14ac:dyDescent="0.35">
      <c r="A1807" s="84"/>
      <c r="B1807" s="40" t="str">
        <f t="shared" si="701"/>
        <v/>
      </c>
      <c r="C1807" s="41" t="str">
        <f t="shared" si="702"/>
        <v/>
      </c>
      <c r="D1807" s="28">
        <f>'I Disease Parameters'!$E$6/(1000*365)</f>
        <v>2.4383561643835616E-5</v>
      </c>
      <c r="E1807" s="28">
        <f>'I Disease Parameters'!$E$7/(1000*365)</f>
        <v>1.3698630136986302E-5</v>
      </c>
      <c r="F1807" s="27">
        <f>(1-'I Disease Parameters'!$E$8)/'I Disease Parameters'!$E$10</f>
        <v>0.16200000000000001</v>
      </c>
      <c r="G1807" s="27">
        <f>'I Disease Parameters'!$E$8/'I Disease Parameters'!$E$11</f>
        <v>3.7999999999999999E-2</v>
      </c>
      <c r="H1807" s="27">
        <f>1/'I Disease Parameters'!$E$12</f>
        <v>0.05</v>
      </c>
      <c r="I1807" s="27">
        <f>'I Disease Parameters'!$E$9/'I Disease Parameters'!$E$14</f>
        <v>0</v>
      </c>
      <c r="J1807" s="82">
        <f t="shared" si="722"/>
        <v>2.9622548171950012</v>
      </c>
      <c r="K1807" s="60">
        <f t="shared" si="723"/>
        <v>0.96147505943347544</v>
      </c>
      <c r="L1807" s="30">
        <f t="shared" si="724"/>
        <v>0.98499999999999999</v>
      </c>
      <c r="M1807" s="27">
        <f>J1807/'I Disease Parameters'!$E$12</f>
        <v>0.14811274085975007</v>
      </c>
      <c r="N1807" s="27">
        <f>K1807/'I Disease Parameters'!$E$13</f>
        <v>4.8073752971673774E-2</v>
      </c>
      <c r="O1807" s="27">
        <f>L1807/'I Disease Parameters'!$E$13</f>
        <v>4.9250000000000002E-2</v>
      </c>
      <c r="P1807" s="27">
        <f>(1-L1807)/'I Disease Parameters'!$E$13</f>
        <v>7.5000000000000067E-4</v>
      </c>
      <c r="Q1807" s="19" t="str">
        <f t="shared" si="703"/>
        <v/>
      </c>
      <c r="R1807" s="17" t="str">
        <f t="shared" si="704"/>
        <v/>
      </c>
      <c r="S1807" s="17" t="str">
        <f t="shared" si="705"/>
        <v/>
      </c>
      <c r="T1807" s="17" t="str">
        <f t="shared" si="706"/>
        <v/>
      </c>
      <c r="U1807" s="17" t="str">
        <f t="shared" si="707"/>
        <v/>
      </c>
      <c r="V1807" s="17" t="str">
        <f t="shared" si="708"/>
        <v/>
      </c>
      <c r="W1807" s="17" t="str">
        <f t="shared" si="709"/>
        <v/>
      </c>
      <c r="X1807" s="18" t="str">
        <f t="shared" si="700"/>
        <v/>
      </c>
      <c r="Y1807" s="17" t="str">
        <f t="shared" si="710"/>
        <v/>
      </c>
      <c r="Z1807" s="17" t="str">
        <f t="shared" si="711"/>
        <v/>
      </c>
      <c r="AA1807" s="17" t="str">
        <f t="shared" si="712"/>
        <v/>
      </c>
      <c r="AB1807" s="17" t="str">
        <f t="shared" si="713"/>
        <v/>
      </c>
      <c r="AC1807" s="17" t="str">
        <f t="shared" si="714"/>
        <v/>
      </c>
      <c r="AD1807" s="18" t="str">
        <f t="shared" si="715"/>
        <v/>
      </c>
      <c r="AE1807" s="19" t="str">
        <f>IF($B1807&gt;$C$1,"",p_2*$Q1806*($S1806/$W1806)+p_3*$Q1806*($T1806/$W1806))</f>
        <v/>
      </c>
      <c r="AF1807" s="17" t="str">
        <f>IF($B1807&gt;$C$1,"",p_4*$R1806)</f>
        <v/>
      </c>
      <c r="AG1807" s="17" t="str">
        <f>IF($B1807&gt;$C$1,"",p_5*$R1806)</f>
        <v/>
      </c>
      <c r="AH1807" s="18" t="str">
        <f t="shared" si="716"/>
        <v/>
      </c>
      <c r="AI1807" s="72"/>
      <c r="AJ1807" s="73"/>
      <c r="AK1807" s="73"/>
      <c r="AL1807" s="72"/>
      <c r="AM1807" s="73"/>
      <c r="AN1807" s="73">
        <f t="shared" si="717"/>
        <v>518</v>
      </c>
      <c r="AO1807" s="19" t="str">
        <f t="shared" ca="1" si="718"/>
        <v>-</v>
      </c>
      <c r="AP1807" s="17" t="str">
        <f t="shared" ca="1" si="719"/>
        <v>-</v>
      </c>
      <c r="AQ1807" s="17" t="str">
        <f t="shared" ca="1" si="720"/>
        <v>-</v>
      </c>
      <c r="AR1807" s="66" t="str">
        <f t="shared" ca="1" si="721"/>
        <v>-</v>
      </c>
    </row>
    <row r="1808" spans="1:44" s="1" customFormat="1" ht="12" x14ac:dyDescent="0.35">
      <c r="A1808" s="84"/>
      <c r="B1808" s="40" t="str">
        <f t="shared" si="701"/>
        <v/>
      </c>
      <c r="C1808" s="41" t="str">
        <f t="shared" si="702"/>
        <v/>
      </c>
      <c r="D1808" s="28">
        <f>'I Disease Parameters'!$E$6/(1000*365)</f>
        <v>2.4383561643835616E-5</v>
      </c>
      <c r="E1808" s="28">
        <f>'I Disease Parameters'!$E$7/(1000*365)</f>
        <v>1.3698630136986302E-5</v>
      </c>
      <c r="F1808" s="27">
        <f>(1-'I Disease Parameters'!$E$8)/'I Disease Parameters'!$E$10</f>
        <v>0.16200000000000001</v>
      </c>
      <c r="G1808" s="27">
        <f>'I Disease Parameters'!$E$8/'I Disease Parameters'!$E$11</f>
        <v>3.7999999999999999E-2</v>
      </c>
      <c r="H1808" s="27">
        <f>1/'I Disease Parameters'!$E$12</f>
        <v>0.05</v>
      </c>
      <c r="I1808" s="27">
        <f>'I Disease Parameters'!$E$9/'I Disease Parameters'!$E$14</f>
        <v>0</v>
      </c>
      <c r="J1808" s="82">
        <f t="shared" si="722"/>
        <v>2.9622548171950012</v>
      </c>
      <c r="K1808" s="60">
        <f t="shared" si="723"/>
        <v>0.96147505943347544</v>
      </c>
      <c r="L1808" s="30">
        <f t="shared" si="724"/>
        <v>0.98499999999999999</v>
      </c>
      <c r="M1808" s="27">
        <f>J1808/'I Disease Parameters'!$E$12</f>
        <v>0.14811274085975007</v>
      </c>
      <c r="N1808" s="27">
        <f>K1808/'I Disease Parameters'!$E$13</f>
        <v>4.8073752971673774E-2</v>
      </c>
      <c r="O1808" s="27">
        <f>L1808/'I Disease Parameters'!$E$13</f>
        <v>4.9250000000000002E-2</v>
      </c>
      <c r="P1808" s="27">
        <f>(1-L1808)/'I Disease Parameters'!$E$13</f>
        <v>7.5000000000000067E-4</v>
      </c>
      <c r="Q1808" s="19" t="str">
        <f t="shared" si="703"/>
        <v/>
      </c>
      <c r="R1808" s="17" t="str">
        <f t="shared" si="704"/>
        <v/>
      </c>
      <c r="S1808" s="17" t="str">
        <f t="shared" si="705"/>
        <v/>
      </c>
      <c r="T1808" s="17" t="str">
        <f t="shared" si="706"/>
        <v/>
      </c>
      <c r="U1808" s="17" t="str">
        <f t="shared" si="707"/>
        <v/>
      </c>
      <c r="V1808" s="17" t="str">
        <f t="shared" si="708"/>
        <v/>
      </c>
      <c r="W1808" s="17" t="str">
        <f t="shared" si="709"/>
        <v/>
      </c>
      <c r="X1808" s="18" t="str">
        <f t="shared" si="700"/>
        <v/>
      </c>
      <c r="Y1808" s="17" t="str">
        <f t="shared" si="710"/>
        <v/>
      </c>
      <c r="Z1808" s="17" t="str">
        <f t="shared" si="711"/>
        <v/>
      </c>
      <c r="AA1808" s="17" t="str">
        <f t="shared" si="712"/>
        <v/>
      </c>
      <c r="AB1808" s="17" t="str">
        <f t="shared" si="713"/>
        <v/>
      </c>
      <c r="AC1808" s="17" t="str">
        <f t="shared" si="714"/>
        <v/>
      </c>
      <c r="AD1808" s="18" t="str">
        <f t="shared" si="715"/>
        <v/>
      </c>
      <c r="AE1808" s="19" t="str">
        <f>IF($B1808&gt;$C$1,"",p_2*$Q1807*($S1807/$W1807)+p_3*$Q1807*($T1807/$W1807))</f>
        <v/>
      </c>
      <c r="AF1808" s="17" t="str">
        <f>IF($B1808&gt;$C$1,"",p_4*$R1807)</f>
        <v/>
      </c>
      <c r="AG1808" s="17" t="str">
        <f>IF($B1808&gt;$C$1,"",p_5*$R1807)</f>
        <v/>
      </c>
      <c r="AH1808" s="18" t="str">
        <f t="shared" si="716"/>
        <v/>
      </c>
      <c r="AI1808" s="72"/>
      <c r="AJ1808" s="73"/>
      <c r="AK1808" s="73"/>
      <c r="AL1808" s="72"/>
      <c r="AM1808" s="73"/>
      <c r="AN1808" s="73">
        <f t="shared" si="717"/>
        <v>518</v>
      </c>
      <c r="AO1808" s="19" t="str">
        <f t="shared" ca="1" si="718"/>
        <v>-</v>
      </c>
      <c r="AP1808" s="17" t="str">
        <f t="shared" ca="1" si="719"/>
        <v>-</v>
      </c>
      <c r="AQ1808" s="17" t="str">
        <f t="shared" ca="1" si="720"/>
        <v>-</v>
      </c>
      <c r="AR1808" s="66" t="str">
        <f t="shared" ca="1" si="721"/>
        <v>-</v>
      </c>
    </row>
    <row r="1809" spans="1:44" s="1" customFormat="1" ht="12" x14ac:dyDescent="0.35">
      <c r="A1809" s="84"/>
      <c r="B1809" s="40" t="str">
        <f t="shared" si="701"/>
        <v/>
      </c>
      <c r="C1809" s="41" t="str">
        <f t="shared" si="702"/>
        <v/>
      </c>
      <c r="D1809" s="28">
        <f>'I Disease Parameters'!$E$6/(1000*365)</f>
        <v>2.4383561643835616E-5</v>
      </c>
      <c r="E1809" s="28">
        <f>'I Disease Parameters'!$E$7/(1000*365)</f>
        <v>1.3698630136986302E-5</v>
      </c>
      <c r="F1809" s="27">
        <f>(1-'I Disease Parameters'!$E$8)/'I Disease Parameters'!$E$10</f>
        <v>0.16200000000000001</v>
      </c>
      <c r="G1809" s="27">
        <f>'I Disease Parameters'!$E$8/'I Disease Parameters'!$E$11</f>
        <v>3.7999999999999999E-2</v>
      </c>
      <c r="H1809" s="27">
        <f>1/'I Disease Parameters'!$E$12</f>
        <v>0.05</v>
      </c>
      <c r="I1809" s="27">
        <f>'I Disease Parameters'!$E$9/'I Disease Parameters'!$E$14</f>
        <v>0</v>
      </c>
      <c r="J1809" s="82">
        <f t="shared" si="722"/>
        <v>2.9622548171950012</v>
      </c>
      <c r="K1809" s="60">
        <f t="shared" si="723"/>
        <v>0.96147505943347544</v>
      </c>
      <c r="L1809" s="30">
        <f t="shared" si="724"/>
        <v>0.98499999999999999</v>
      </c>
      <c r="M1809" s="27">
        <f>J1809/'I Disease Parameters'!$E$12</f>
        <v>0.14811274085975007</v>
      </c>
      <c r="N1809" s="27">
        <f>K1809/'I Disease Parameters'!$E$13</f>
        <v>4.8073752971673774E-2</v>
      </c>
      <c r="O1809" s="27">
        <f>L1809/'I Disease Parameters'!$E$13</f>
        <v>4.9250000000000002E-2</v>
      </c>
      <c r="P1809" s="27">
        <f>(1-L1809)/'I Disease Parameters'!$E$13</f>
        <v>7.5000000000000067E-4</v>
      </c>
      <c r="Q1809" s="19" t="str">
        <f t="shared" si="703"/>
        <v/>
      </c>
      <c r="R1809" s="17" t="str">
        <f t="shared" si="704"/>
        <v/>
      </c>
      <c r="S1809" s="17" t="str">
        <f t="shared" si="705"/>
        <v/>
      </c>
      <c r="T1809" s="17" t="str">
        <f t="shared" si="706"/>
        <v/>
      </c>
      <c r="U1809" s="17" t="str">
        <f t="shared" si="707"/>
        <v/>
      </c>
      <c r="V1809" s="17" t="str">
        <f t="shared" si="708"/>
        <v/>
      </c>
      <c r="W1809" s="17" t="str">
        <f t="shared" si="709"/>
        <v/>
      </c>
      <c r="X1809" s="18" t="str">
        <f t="shared" si="700"/>
        <v/>
      </c>
      <c r="Y1809" s="17" t="str">
        <f t="shared" si="710"/>
        <v/>
      </c>
      <c r="Z1809" s="17" t="str">
        <f t="shared" si="711"/>
        <v/>
      </c>
      <c r="AA1809" s="17" t="str">
        <f t="shared" si="712"/>
        <v/>
      </c>
      <c r="AB1809" s="17" t="str">
        <f t="shared" si="713"/>
        <v/>
      </c>
      <c r="AC1809" s="17" t="str">
        <f t="shared" si="714"/>
        <v/>
      </c>
      <c r="AD1809" s="18" t="str">
        <f t="shared" si="715"/>
        <v/>
      </c>
      <c r="AE1809" s="19" t="str">
        <f>IF($B1809&gt;$C$1,"",p_2*$Q1808*($S1808/$W1808)+p_3*$Q1808*($T1808/$W1808))</f>
        <v/>
      </c>
      <c r="AF1809" s="17" t="str">
        <f>IF($B1809&gt;$C$1,"",p_4*$R1808)</f>
        <v/>
      </c>
      <c r="AG1809" s="17" t="str">
        <f>IF($B1809&gt;$C$1,"",p_5*$R1808)</f>
        <v/>
      </c>
      <c r="AH1809" s="18" t="str">
        <f t="shared" si="716"/>
        <v/>
      </c>
      <c r="AI1809" s="72"/>
      <c r="AJ1809" s="73"/>
      <c r="AK1809" s="73"/>
      <c r="AL1809" s="72"/>
      <c r="AM1809" s="73"/>
      <c r="AN1809" s="73">
        <f t="shared" si="717"/>
        <v>518</v>
      </c>
      <c r="AO1809" s="19" t="str">
        <f t="shared" ca="1" si="718"/>
        <v>-</v>
      </c>
      <c r="AP1809" s="17" t="str">
        <f t="shared" ca="1" si="719"/>
        <v>-</v>
      </c>
      <c r="AQ1809" s="17" t="str">
        <f t="shared" ca="1" si="720"/>
        <v>-</v>
      </c>
      <c r="AR1809" s="66" t="str">
        <f t="shared" ca="1" si="721"/>
        <v>-</v>
      </c>
    </row>
    <row r="1810" spans="1:44" s="1" customFormat="1" ht="12" x14ac:dyDescent="0.35">
      <c r="A1810" s="84"/>
      <c r="B1810" s="40" t="str">
        <f t="shared" si="701"/>
        <v/>
      </c>
      <c r="C1810" s="41" t="str">
        <f t="shared" si="702"/>
        <v/>
      </c>
      <c r="D1810" s="28">
        <f>'I Disease Parameters'!$E$6/(1000*365)</f>
        <v>2.4383561643835616E-5</v>
      </c>
      <c r="E1810" s="28">
        <f>'I Disease Parameters'!$E$7/(1000*365)</f>
        <v>1.3698630136986302E-5</v>
      </c>
      <c r="F1810" s="27">
        <f>(1-'I Disease Parameters'!$E$8)/'I Disease Parameters'!$E$10</f>
        <v>0.16200000000000001</v>
      </c>
      <c r="G1810" s="27">
        <f>'I Disease Parameters'!$E$8/'I Disease Parameters'!$E$11</f>
        <v>3.7999999999999999E-2</v>
      </c>
      <c r="H1810" s="27">
        <f>1/'I Disease Parameters'!$E$12</f>
        <v>0.05</v>
      </c>
      <c r="I1810" s="27">
        <f>'I Disease Parameters'!$E$9/'I Disease Parameters'!$E$14</f>
        <v>0</v>
      </c>
      <c r="J1810" s="82">
        <f t="shared" si="722"/>
        <v>2.9622548171950012</v>
      </c>
      <c r="K1810" s="60">
        <f t="shared" si="723"/>
        <v>0.96147505943347544</v>
      </c>
      <c r="L1810" s="30">
        <f t="shared" si="724"/>
        <v>0.98499999999999999</v>
      </c>
      <c r="M1810" s="27">
        <f>J1810/'I Disease Parameters'!$E$12</f>
        <v>0.14811274085975007</v>
      </c>
      <c r="N1810" s="27">
        <f>K1810/'I Disease Parameters'!$E$13</f>
        <v>4.8073752971673774E-2</v>
      </c>
      <c r="O1810" s="27">
        <f>L1810/'I Disease Parameters'!$E$13</f>
        <v>4.9250000000000002E-2</v>
      </c>
      <c r="P1810" s="27">
        <f>(1-L1810)/'I Disease Parameters'!$E$13</f>
        <v>7.5000000000000067E-4</v>
      </c>
      <c r="Q1810" s="19" t="str">
        <f t="shared" si="703"/>
        <v/>
      </c>
      <c r="R1810" s="17" t="str">
        <f t="shared" si="704"/>
        <v/>
      </c>
      <c r="S1810" s="17" t="str">
        <f t="shared" si="705"/>
        <v/>
      </c>
      <c r="T1810" s="17" t="str">
        <f t="shared" si="706"/>
        <v/>
      </c>
      <c r="U1810" s="17" t="str">
        <f t="shared" si="707"/>
        <v/>
      </c>
      <c r="V1810" s="17" t="str">
        <f t="shared" si="708"/>
        <v/>
      </c>
      <c r="W1810" s="17" t="str">
        <f t="shared" si="709"/>
        <v/>
      </c>
      <c r="X1810" s="18" t="str">
        <f t="shared" si="700"/>
        <v/>
      </c>
      <c r="Y1810" s="17" t="str">
        <f t="shared" si="710"/>
        <v/>
      </c>
      <c r="Z1810" s="17" t="str">
        <f t="shared" si="711"/>
        <v/>
      </c>
      <c r="AA1810" s="17" t="str">
        <f t="shared" si="712"/>
        <v/>
      </c>
      <c r="AB1810" s="17" t="str">
        <f t="shared" si="713"/>
        <v/>
      </c>
      <c r="AC1810" s="17" t="str">
        <f t="shared" si="714"/>
        <v/>
      </c>
      <c r="AD1810" s="18" t="str">
        <f t="shared" si="715"/>
        <v/>
      </c>
      <c r="AE1810" s="19" t="str">
        <f>IF($B1810&gt;$C$1,"",p_2*$Q1809*($S1809/$W1809)+p_3*$Q1809*($T1809/$W1809))</f>
        <v/>
      </c>
      <c r="AF1810" s="17" t="str">
        <f>IF($B1810&gt;$C$1,"",p_4*$R1809)</f>
        <v/>
      </c>
      <c r="AG1810" s="17" t="str">
        <f>IF($B1810&gt;$C$1,"",p_5*$R1809)</f>
        <v/>
      </c>
      <c r="AH1810" s="18" t="str">
        <f t="shared" si="716"/>
        <v/>
      </c>
      <c r="AI1810" s="72"/>
      <c r="AJ1810" s="73"/>
      <c r="AK1810" s="73"/>
      <c r="AL1810" s="72"/>
      <c r="AM1810" s="73"/>
      <c r="AN1810" s="73">
        <f t="shared" si="717"/>
        <v>518</v>
      </c>
      <c r="AO1810" s="19" t="str">
        <f t="shared" ca="1" si="718"/>
        <v>-</v>
      </c>
      <c r="AP1810" s="17" t="str">
        <f t="shared" ca="1" si="719"/>
        <v>-</v>
      </c>
      <c r="AQ1810" s="17" t="str">
        <f t="shared" ca="1" si="720"/>
        <v>-</v>
      </c>
      <c r="AR1810" s="66" t="str">
        <f t="shared" ca="1" si="721"/>
        <v>-</v>
      </c>
    </row>
    <row r="1811" spans="1:44" s="1" customFormat="1" ht="12" x14ac:dyDescent="0.35">
      <c r="A1811" s="84"/>
      <c r="B1811" s="40" t="str">
        <f t="shared" si="701"/>
        <v/>
      </c>
      <c r="C1811" s="41" t="str">
        <f t="shared" si="702"/>
        <v/>
      </c>
      <c r="D1811" s="28">
        <f>'I Disease Parameters'!$E$6/(1000*365)</f>
        <v>2.4383561643835616E-5</v>
      </c>
      <c r="E1811" s="28">
        <f>'I Disease Parameters'!$E$7/(1000*365)</f>
        <v>1.3698630136986302E-5</v>
      </c>
      <c r="F1811" s="27">
        <f>(1-'I Disease Parameters'!$E$8)/'I Disease Parameters'!$E$10</f>
        <v>0.16200000000000001</v>
      </c>
      <c r="G1811" s="27">
        <f>'I Disease Parameters'!$E$8/'I Disease Parameters'!$E$11</f>
        <v>3.7999999999999999E-2</v>
      </c>
      <c r="H1811" s="27">
        <f>1/'I Disease Parameters'!$E$12</f>
        <v>0.05</v>
      </c>
      <c r="I1811" s="27">
        <f>'I Disease Parameters'!$E$9/'I Disease Parameters'!$E$14</f>
        <v>0</v>
      </c>
      <c r="J1811" s="82">
        <f t="shared" si="722"/>
        <v>2.9622548171950012</v>
      </c>
      <c r="K1811" s="60">
        <f t="shared" si="723"/>
        <v>0.96147505943347544</v>
      </c>
      <c r="L1811" s="30">
        <f t="shared" si="724"/>
        <v>0.98499999999999999</v>
      </c>
      <c r="M1811" s="27">
        <f>J1811/'I Disease Parameters'!$E$12</f>
        <v>0.14811274085975007</v>
      </c>
      <c r="N1811" s="27">
        <f>K1811/'I Disease Parameters'!$E$13</f>
        <v>4.8073752971673774E-2</v>
      </c>
      <c r="O1811" s="27">
        <f>L1811/'I Disease Parameters'!$E$13</f>
        <v>4.9250000000000002E-2</v>
      </c>
      <c r="P1811" s="27">
        <f>(1-L1811)/'I Disease Parameters'!$E$13</f>
        <v>7.5000000000000067E-4</v>
      </c>
      <c r="Q1811" s="19" t="str">
        <f t="shared" si="703"/>
        <v/>
      </c>
      <c r="R1811" s="17" t="str">
        <f t="shared" si="704"/>
        <v/>
      </c>
      <c r="S1811" s="17" t="str">
        <f t="shared" si="705"/>
        <v/>
      </c>
      <c r="T1811" s="17" t="str">
        <f t="shared" si="706"/>
        <v/>
      </c>
      <c r="U1811" s="17" t="str">
        <f t="shared" si="707"/>
        <v/>
      </c>
      <c r="V1811" s="17" t="str">
        <f t="shared" si="708"/>
        <v/>
      </c>
      <c r="W1811" s="17" t="str">
        <f t="shared" si="709"/>
        <v/>
      </c>
      <c r="X1811" s="18" t="str">
        <f t="shared" si="700"/>
        <v/>
      </c>
      <c r="Y1811" s="17" t="str">
        <f t="shared" si="710"/>
        <v/>
      </c>
      <c r="Z1811" s="17" t="str">
        <f t="shared" si="711"/>
        <v/>
      </c>
      <c r="AA1811" s="17" t="str">
        <f t="shared" si="712"/>
        <v/>
      </c>
      <c r="AB1811" s="17" t="str">
        <f t="shared" si="713"/>
        <v/>
      </c>
      <c r="AC1811" s="17" t="str">
        <f t="shared" si="714"/>
        <v/>
      </c>
      <c r="AD1811" s="18" t="str">
        <f t="shared" si="715"/>
        <v/>
      </c>
      <c r="AE1811" s="19" t="str">
        <f>IF($B1811&gt;$C$1,"",p_2*$Q1810*($S1810/$W1810)+p_3*$Q1810*($T1810/$W1810))</f>
        <v/>
      </c>
      <c r="AF1811" s="17" t="str">
        <f>IF($B1811&gt;$C$1,"",p_4*$R1810)</f>
        <v/>
      </c>
      <c r="AG1811" s="17" t="str">
        <f>IF($B1811&gt;$C$1,"",p_5*$R1810)</f>
        <v/>
      </c>
      <c r="AH1811" s="18" t="str">
        <f t="shared" si="716"/>
        <v/>
      </c>
      <c r="AI1811" s="72"/>
      <c r="AJ1811" s="73"/>
      <c r="AK1811" s="73"/>
      <c r="AL1811" s="72"/>
      <c r="AM1811" s="73"/>
      <c r="AN1811" s="73">
        <f t="shared" si="717"/>
        <v>518</v>
      </c>
      <c r="AO1811" s="19" t="str">
        <f t="shared" ca="1" si="718"/>
        <v>-</v>
      </c>
      <c r="AP1811" s="17" t="str">
        <f t="shared" ca="1" si="719"/>
        <v>-</v>
      </c>
      <c r="AQ1811" s="17" t="str">
        <f t="shared" ca="1" si="720"/>
        <v>-</v>
      </c>
      <c r="AR1811" s="66" t="str">
        <f t="shared" ca="1" si="721"/>
        <v>-</v>
      </c>
    </row>
    <row r="1812" spans="1:44" s="1" customFormat="1" ht="12" x14ac:dyDescent="0.35">
      <c r="A1812" s="84"/>
      <c r="B1812" s="40" t="str">
        <f t="shared" si="701"/>
        <v/>
      </c>
      <c r="C1812" s="41" t="str">
        <f t="shared" si="702"/>
        <v/>
      </c>
      <c r="D1812" s="28">
        <f>'I Disease Parameters'!$E$6/(1000*365)</f>
        <v>2.4383561643835616E-5</v>
      </c>
      <c r="E1812" s="28">
        <f>'I Disease Parameters'!$E$7/(1000*365)</f>
        <v>1.3698630136986302E-5</v>
      </c>
      <c r="F1812" s="27">
        <f>(1-'I Disease Parameters'!$E$8)/'I Disease Parameters'!$E$10</f>
        <v>0.16200000000000001</v>
      </c>
      <c r="G1812" s="27">
        <f>'I Disease Parameters'!$E$8/'I Disease Parameters'!$E$11</f>
        <v>3.7999999999999999E-2</v>
      </c>
      <c r="H1812" s="27">
        <f>1/'I Disease Parameters'!$E$12</f>
        <v>0.05</v>
      </c>
      <c r="I1812" s="27">
        <f>'I Disease Parameters'!$E$9/'I Disease Parameters'!$E$14</f>
        <v>0</v>
      </c>
      <c r="J1812" s="82">
        <f t="shared" si="722"/>
        <v>2.9622548171950012</v>
      </c>
      <c r="K1812" s="60">
        <f t="shared" si="723"/>
        <v>0.96147505943347544</v>
      </c>
      <c r="L1812" s="30">
        <f t="shared" si="724"/>
        <v>0.98499999999999999</v>
      </c>
      <c r="M1812" s="27">
        <f>J1812/'I Disease Parameters'!$E$12</f>
        <v>0.14811274085975007</v>
      </c>
      <c r="N1812" s="27">
        <f>K1812/'I Disease Parameters'!$E$13</f>
        <v>4.8073752971673774E-2</v>
      </c>
      <c r="O1812" s="27">
        <f>L1812/'I Disease Parameters'!$E$13</f>
        <v>4.9250000000000002E-2</v>
      </c>
      <c r="P1812" s="27">
        <f>(1-L1812)/'I Disease Parameters'!$E$13</f>
        <v>7.5000000000000067E-4</v>
      </c>
      <c r="Q1812" s="19" t="str">
        <f t="shared" si="703"/>
        <v/>
      </c>
      <c r="R1812" s="17" t="str">
        <f t="shared" si="704"/>
        <v/>
      </c>
      <c r="S1812" s="17" t="str">
        <f t="shared" si="705"/>
        <v/>
      </c>
      <c r="T1812" s="17" t="str">
        <f t="shared" si="706"/>
        <v/>
      </c>
      <c r="U1812" s="17" t="str">
        <f t="shared" si="707"/>
        <v/>
      </c>
      <c r="V1812" s="17" t="str">
        <f t="shared" si="708"/>
        <v/>
      </c>
      <c r="W1812" s="17" t="str">
        <f t="shared" si="709"/>
        <v/>
      </c>
      <c r="X1812" s="18" t="str">
        <f t="shared" si="700"/>
        <v/>
      </c>
      <c r="Y1812" s="17" t="str">
        <f t="shared" si="710"/>
        <v/>
      </c>
      <c r="Z1812" s="17" t="str">
        <f t="shared" si="711"/>
        <v/>
      </c>
      <c r="AA1812" s="17" t="str">
        <f t="shared" si="712"/>
        <v/>
      </c>
      <c r="AB1812" s="17" t="str">
        <f t="shared" si="713"/>
        <v/>
      </c>
      <c r="AC1812" s="17" t="str">
        <f t="shared" si="714"/>
        <v/>
      </c>
      <c r="AD1812" s="18" t="str">
        <f t="shared" si="715"/>
        <v/>
      </c>
      <c r="AE1812" s="19" t="str">
        <f>IF($B1812&gt;$C$1,"",p_2*$Q1811*($S1811/$W1811)+p_3*$Q1811*($T1811/$W1811))</f>
        <v/>
      </c>
      <c r="AF1812" s="17" t="str">
        <f>IF($B1812&gt;$C$1,"",p_4*$R1811)</f>
        <v/>
      </c>
      <c r="AG1812" s="17" t="str">
        <f>IF($B1812&gt;$C$1,"",p_5*$R1811)</f>
        <v/>
      </c>
      <c r="AH1812" s="18" t="str">
        <f t="shared" si="716"/>
        <v/>
      </c>
      <c r="AI1812" s="72"/>
      <c r="AJ1812" s="73"/>
      <c r="AK1812" s="73"/>
      <c r="AL1812" s="72"/>
      <c r="AM1812" s="73"/>
      <c r="AN1812" s="73">
        <f t="shared" si="717"/>
        <v>518</v>
      </c>
      <c r="AO1812" s="19" t="str">
        <f t="shared" ca="1" si="718"/>
        <v>-</v>
      </c>
      <c r="AP1812" s="17" t="str">
        <f t="shared" ca="1" si="719"/>
        <v>-</v>
      </c>
      <c r="AQ1812" s="17" t="str">
        <f t="shared" ca="1" si="720"/>
        <v>-</v>
      </c>
      <c r="AR1812" s="66" t="str">
        <f t="shared" ca="1" si="721"/>
        <v>-</v>
      </c>
    </row>
    <row r="1813" spans="1:44" s="1" customFormat="1" ht="12" x14ac:dyDescent="0.35">
      <c r="A1813" s="84"/>
      <c r="B1813" s="40" t="str">
        <f t="shared" si="701"/>
        <v/>
      </c>
      <c r="C1813" s="41" t="str">
        <f t="shared" si="702"/>
        <v/>
      </c>
      <c r="D1813" s="28">
        <f>'I Disease Parameters'!$E$6/(1000*365)</f>
        <v>2.4383561643835616E-5</v>
      </c>
      <c r="E1813" s="28">
        <f>'I Disease Parameters'!$E$7/(1000*365)</f>
        <v>1.3698630136986302E-5</v>
      </c>
      <c r="F1813" s="27">
        <f>(1-'I Disease Parameters'!$E$8)/'I Disease Parameters'!$E$10</f>
        <v>0.16200000000000001</v>
      </c>
      <c r="G1813" s="27">
        <f>'I Disease Parameters'!$E$8/'I Disease Parameters'!$E$11</f>
        <v>3.7999999999999999E-2</v>
      </c>
      <c r="H1813" s="27">
        <f>1/'I Disease Parameters'!$E$12</f>
        <v>0.05</v>
      </c>
      <c r="I1813" s="27">
        <f>'I Disease Parameters'!$E$9/'I Disease Parameters'!$E$14</f>
        <v>0</v>
      </c>
      <c r="J1813" s="82">
        <f t="shared" si="722"/>
        <v>2.9622548171950012</v>
      </c>
      <c r="K1813" s="60">
        <f t="shared" si="723"/>
        <v>0.96147505943347544</v>
      </c>
      <c r="L1813" s="30">
        <f t="shared" si="724"/>
        <v>0.98499999999999999</v>
      </c>
      <c r="M1813" s="27">
        <f>J1813/'I Disease Parameters'!$E$12</f>
        <v>0.14811274085975007</v>
      </c>
      <c r="N1813" s="27">
        <f>K1813/'I Disease Parameters'!$E$13</f>
        <v>4.8073752971673774E-2</v>
      </c>
      <c r="O1813" s="27">
        <f>L1813/'I Disease Parameters'!$E$13</f>
        <v>4.9250000000000002E-2</v>
      </c>
      <c r="P1813" s="27">
        <f>(1-L1813)/'I Disease Parameters'!$E$13</f>
        <v>7.5000000000000067E-4</v>
      </c>
      <c r="Q1813" s="19" t="str">
        <f t="shared" si="703"/>
        <v/>
      </c>
      <c r="R1813" s="17" t="str">
        <f t="shared" si="704"/>
        <v/>
      </c>
      <c r="S1813" s="17" t="str">
        <f t="shared" si="705"/>
        <v/>
      </c>
      <c r="T1813" s="17" t="str">
        <f t="shared" si="706"/>
        <v/>
      </c>
      <c r="U1813" s="17" t="str">
        <f t="shared" si="707"/>
        <v/>
      </c>
      <c r="V1813" s="17" t="str">
        <f t="shared" si="708"/>
        <v/>
      </c>
      <c r="W1813" s="17" t="str">
        <f t="shared" si="709"/>
        <v/>
      </c>
      <c r="X1813" s="18" t="str">
        <f t="shared" si="700"/>
        <v/>
      </c>
      <c r="Y1813" s="17" t="str">
        <f t="shared" si="710"/>
        <v/>
      </c>
      <c r="Z1813" s="17" t="str">
        <f t="shared" si="711"/>
        <v/>
      </c>
      <c r="AA1813" s="17" t="str">
        <f t="shared" si="712"/>
        <v/>
      </c>
      <c r="AB1813" s="17" t="str">
        <f t="shared" si="713"/>
        <v/>
      </c>
      <c r="AC1813" s="17" t="str">
        <f t="shared" si="714"/>
        <v/>
      </c>
      <c r="AD1813" s="18" t="str">
        <f t="shared" si="715"/>
        <v/>
      </c>
      <c r="AE1813" s="19" t="str">
        <f>IF($B1813&gt;$C$1,"",p_2*$Q1812*($S1812/$W1812)+p_3*$Q1812*($T1812/$W1812))</f>
        <v/>
      </c>
      <c r="AF1813" s="17" t="str">
        <f>IF($B1813&gt;$C$1,"",p_4*$R1812)</f>
        <v/>
      </c>
      <c r="AG1813" s="17" t="str">
        <f>IF($B1813&gt;$C$1,"",p_5*$R1812)</f>
        <v/>
      </c>
      <c r="AH1813" s="18" t="str">
        <f t="shared" si="716"/>
        <v/>
      </c>
      <c r="AI1813" s="72"/>
      <c r="AJ1813" s="73"/>
      <c r="AK1813" s="73"/>
      <c r="AL1813" s="72"/>
      <c r="AM1813" s="73"/>
      <c r="AN1813" s="73">
        <f t="shared" si="717"/>
        <v>518</v>
      </c>
      <c r="AO1813" s="19" t="str">
        <f t="shared" ca="1" si="718"/>
        <v>-</v>
      </c>
      <c r="AP1813" s="17" t="str">
        <f t="shared" ca="1" si="719"/>
        <v>-</v>
      </c>
      <c r="AQ1813" s="17" t="str">
        <f t="shared" ca="1" si="720"/>
        <v>-</v>
      </c>
      <c r="AR1813" s="66" t="str">
        <f t="shared" ca="1" si="721"/>
        <v>-</v>
      </c>
    </row>
    <row r="1814" spans="1:44" s="1" customFormat="1" ht="12" x14ac:dyDescent="0.35">
      <c r="A1814" s="84"/>
      <c r="B1814" s="40" t="str">
        <f t="shared" si="701"/>
        <v/>
      </c>
      <c r="C1814" s="41" t="str">
        <f t="shared" si="702"/>
        <v/>
      </c>
      <c r="D1814" s="28">
        <f>'I Disease Parameters'!$E$6/(1000*365)</f>
        <v>2.4383561643835616E-5</v>
      </c>
      <c r="E1814" s="28">
        <f>'I Disease Parameters'!$E$7/(1000*365)</f>
        <v>1.3698630136986302E-5</v>
      </c>
      <c r="F1814" s="27">
        <f>(1-'I Disease Parameters'!$E$8)/'I Disease Parameters'!$E$10</f>
        <v>0.16200000000000001</v>
      </c>
      <c r="G1814" s="27">
        <f>'I Disease Parameters'!$E$8/'I Disease Parameters'!$E$11</f>
        <v>3.7999999999999999E-2</v>
      </c>
      <c r="H1814" s="27">
        <f>1/'I Disease Parameters'!$E$12</f>
        <v>0.05</v>
      </c>
      <c r="I1814" s="27">
        <f>'I Disease Parameters'!$E$9/'I Disease Parameters'!$E$14</f>
        <v>0</v>
      </c>
      <c r="J1814" s="82">
        <f t="shared" si="722"/>
        <v>2.9622548171950012</v>
      </c>
      <c r="K1814" s="60">
        <f t="shared" si="723"/>
        <v>0.96147505943347544</v>
      </c>
      <c r="L1814" s="30">
        <f t="shared" si="724"/>
        <v>0.98499999999999999</v>
      </c>
      <c r="M1814" s="27">
        <f>J1814/'I Disease Parameters'!$E$12</f>
        <v>0.14811274085975007</v>
      </c>
      <c r="N1814" s="27">
        <f>K1814/'I Disease Parameters'!$E$13</f>
        <v>4.8073752971673774E-2</v>
      </c>
      <c r="O1814" s="27">
        <f>L1814/'I Disease Parameters'!$E$13</f>
        <v>4.9250000000000002E-2</v>
      </c>
      <c r="P1814" s="27">
        <f>(1-L1814)/'I Disease Parameters'!$E$13</f>
        <v>7.5000000000000067E-4</v>
      </c>
      <c r="Q1814" s="19" t="str">
        <f t="shared" si="703"/>
        <v/>
      </c>
      <c r="R1814" s="17" t="str">
        <f t="shared" si="704"/>
        <v/>
      </c>
      <c r="S1814" s="17" t="str">
        <f t="shared" si="705"/>
        <v/>
      </c>
      <c r="T1814" s="17" t="str">
        <f t="shared" si="706"/>
        <v/>
      </c>
      <c r="U1814" s="17" t="str">
        <f t="shared" si="707"/>
        <v/>
      </c>
      <c r="V1814" s="17" t="str">
        <f t="shared" si="708"/>
        <v/>
      </c>
      <c r="W1814" s="17" t="str">
        <f t="shared" si="709"/>
        <v/>
      </c>
      <c r="X1814" s="18" t="str">
        <f t="shared" si="700"/>
        <v/>
      </c>
      <c r="Y1814" s="17" t="str">
        <f t="shared" si="710"/>
        <v/>
      </c>
      <c r="Z1814" s="17" t="str">
        <f t="shared" si="711"/>
        <v/>
      </c>
      <c r="AA1814" s="17" t="str">
        <f t="shared" si="712"/>
        <v/>
      </c>
      <c r="AB1814" s="17" t="str">
        <f t="shared" si="713"/>
        <v/>
      </c>
      <c r="AC1814" s="17" t="str">
        <f t="shared" si="714"/>
        <v/>
      </c>
      <c r="AD1814" s="18" t="str">
        <f t="shared" si="715"/>
        <v/>
      </c>
      <c r="AE1814" s="19" t="str">
        <f>IF($B1814&gt;$C$1,"",p_2*$Q1813*($S1813/$W1813)+p_3*$Q1813*($T1813/$W1813))</f>
        <v/>
      </c>
      <c r="AF1814" s="17" t="str">
        <f>IF($B1814&gt;$C$1,"",p_4*$R1813)</f>
        <v/>
      </c>
      <c r="AG1814" s="17" t="str">
        <f>IF($B1814&gt;$C$1,"",p_5*$R1813)</f>
        <v/>
      </c>
      <c r="AH1814" s="18" t="str">
        <f t="shared" si="716"/>
        <v/>
      </c>
      <c r="AI1814" s="72"/>
      <c r="AJ1814" s="73"/>
      <c r="AK1814" s="73"/>
      <c r="AL1814" s="72"/>
      <c r="AM1814" s="73"/>
      <c r="AN1814" s="73">
        <f t="shared" si="717"/>
        <v>518</v>
      </c>
      <c r="AO1814" s="19" t="str">
        <f t="shared" ca="1" si="718"/>
        <v>-</v>
      </c>
      <c r="AP1814" s="17" t="str">
        <f t="shared" ca="1" si="719"/>
        <v>-</v>
      </c>
      <c r="AQ1814" s="17" t="str">
        <f t="shared" ca="1" si="720"/>
        <v>-</v>
      </c>
      <c r="AR1814" s="66" t="str">
        <f t="shared" ca="1" si="721"/>
        <v>-</v>
      </c>
    </row>
    <row r="1815" spans="1:44" s="1" customFormat="1" ht="12" x14ac:dyDescent="0.35">
      <c r="A1815" s="84"/>
      <c r="B1815" s="40" t="str">
        <f t="shared" si="701"/>
        <v/>
      </c>
      <c r="C1815" s="41" t="str">
        <f t="shared" si="702"/>
        <v/>
      </c>
      <c r="D1815" s="28">
        <f>'I Disease Parameters'!$E$6/(1000*365)</f>
        <v>2.4383561643835616E-5</v>
      </c>
      <c r="E1815" s="28">
        <f>'I Disease Parameters'!$E$7/(1000*365)</f>
        <v>1.3698630136986302E-5</v>
      </c>
      <c r="F1815" s="27">
        <f>(1-'I Disease Parameters'!$E$8)/'I Disease Parameters'!$E$10</f>
        <v>0.16200000000000001</v>
      </c>
      <c r="G1815" s="27">
        <f>'I Disease Parameters'!$E$8/'I Disease Parameters'!$E$11</f>
        <v>3.7999999999999999E-2</v>
      </c>
      <c r="H1815" s="27">
        <f>1/'I Disease Parameters'!$E$12</f>
        <v>0.05</v>
      </c>
      <c r="I1815" s="27">
        <f>'I Disease Parameters'!$E$9/'I Disease Parameters'!$E$14</f>
        <v>0</v>
      </c>
      <c r="J1815" s="82">
        <f t="shared" si="722"/>
        <v>2.9622548171950012</v>
      </c>
      <c r="K1815" s="60">
        <f t="shared" si="723"/>
        <v>0.96147505943347544</v>
      </c>
      <c r="L1815" s="30">
        <f t="shared" si="724"/>
        <v>0.98499999999999999</v>
      </c>
      <c r="M1815" s="27">
        <f>J1815/'I Disease Parameters'!$E$12</f>
        <v>0.14811274085975007</v>
      </c>
      <c r="N1815" s="27">
        <f>K1815/'I Disease Parameters'!$E$13</f>
        <v>4.8073752971673774E-2</v>
      </c>
      <c r="O1815" s="27">
        <f>L1815/'I Disease Parameters'!$E$13</f>
        <v>4.9250000000000002E-2</v>
      </c>
      <c r="P1815" s="27">
        <f>(1-L1815)/'I Disease Parameters'!$E$13</f>
        <v>7.5000000000000067E-4</v>
      </c>
      <c r="Q1815" s="19" t="str">
        <f t="shared" si="703"/>
        <v/>
      </c>
      <c r="R1815" s="17" t="str">
        <f t="shared" si="704"/>
        <v/>
      </c>
      <c r="S1815" s="17" t="str">
        <f t="shared" si="705"/>
        <v/>
      </c>
      <c r="T1815" s="17" t="str">
        <f t="shared" si="706"/>
        <v/>
      </c>
      <c r="U1815" s="17" t="str">
        <f t="shared" si="707"/>
        <v/>
      </c>
      <c r="V1815" s="17" t="str">
        <f t="shared" si="708"/>
        <v/>
      </c>
      <c r="W1815" s="17" t="str">
        <f t="shared" si="709"/>
        <v/>
      </c>
      <c r="X1815" s="18" t="str">
        <f t="shared" si="700"/>
        <v/>
      </c>
      <c r="Y1815" s="17" t="str">
        <f t="shared" si="710"/>
        <v/>
      </c>
      <c r="Z1815" s="17" t="str">
        <f t="shared" si="711"/>
        <v/>
      </c>
      <c r="AA1815" s="17" t="str">
        <f t="shared" si="712"/>
        <v/>
      </c>
      <c r="AB1815" s="17" t="str">
        <f t="shared" si="713"/>
        <v/>
      </c>
      <c r="AC1815" s="17" t="str">
        <f t="shared" si="714"/>
        <v/>
      </c>
      <c r="AD1815" s="18" t="str">
        <f t="shared" si="715"/>
        <v/>
      </c>
      <c r="AE1815" s="19" t="str">
        <f>IF($B1815&gt;$C$1,"",p_2*$Q1814*($S1814/$W1814)+p_3*$Q1814*($T1814/$W1814))</f>
        <v/>
      </c>
      <c r="AF1815" s="17" t="str">
        <f>IF($B1815&gt;$C$1,"",p_4*$R1814)</f>
        <v/>
      </c>
      <c r="AG1815" s="17" t="str">
        <f>IF($B1815&gt;$C$1,"",p_5*$R1814)</f>
        <v/>
      </c>
      <c r="AH1815" s="18" t="str">
        <f t="shared" si="716"/>
        <v/>
      </c>
      <c r="AI1815" s="72"/>
      <c r="AJ1815" s="73"/>
      <c r="AK1815" s="73"/>
      <c r="AL1815" s="72"/>
      <c r="AM1815" s="73"/>
      <c r="AN1815" s="73">
        <f t="shared" si="717"/>
        <v>518</v>
      </c>
      <c r="AO1815" s="19" t="str">
        <f t="shared" ca="1" si="718"/>
        <v>-</v>
      </c>
      <c r="AP1815" s="17" t="str">
        <f t="shared" ca="1" si="719"/>
        <v>-</v>
      </c>
      <c r="AQ1815" s="17" t="str">
        <f t="shared" ca="1" si="720"/>
        <v>-</v>
      </c>
      <c r="AR1815" s="66" t="str">
        <f t="shared" ca="1" si="721"/>
        <v>-</v>
      </c>
    </row>
    <row r="1816" spans="1:44" s="1" customFormat="1" ht="12" x14ac:dyDescent="0.35">
      <c r="A1816" s="84"/>
      <c r="B1816" s="40" t="str">
        <f t="shared" si="701"/>
        <v/>
      </c>
      <c r="C1816" s="41" t="str">
        <f t="shared" si="702"/>
        <v/>
      </c>
      <c r="D1816" s="28">
        <f>'I Disease Parameters'!$E$6/(1000*365)</f>
        <v>2.4383561643835616E-5</v>
      </c>
      <c r="E1816" s="28">
        <f>'I Disease Parameters'!$E$7/(1000*365)</f>
        <v>1.3698630136986302E-5</v>
      </c>
      <c r="F1816" s="27">
        <f>(1-'I Disease Parameters'!$E$8)/'I Disease Parameters'!$E$10</f>
        <v>0.16200000000000001</v>
      </c>
      <c r="G1816" s="27">
        <f>'I Disease Parameters'!$E$8/'I Disease Parameters'!$E$11</f>
        <v>3.7999999999999999E-2</v>
      </c>
      <c r="H1816" s="27">
        <f>1/'I Disease Parameters'!$E$12</f>
        <v>0.05</v>
      </c>
      <c r="I1816" s="27">
        <f>'I Disease Parameters'!$E$9/'I Disease Parameters'!$E$14</f>
        <v>0</v>
      </c>
      <c r="J1816" s="82">
        <f t="shared" si="722"/>
        <v>2.9622548171950012</v>
      </c>
      <c r="K1816" s="60">
        <f t="shared" si="723"/>
        <v>0.96147505943347544</v>
      </c>
      <c r="L1816" s="30">
        <f t="shared" si="724"/>
        <v>0.98499999999999999</v>
      </c>
      <c r="M1816" s="27">
        <f>J1816/'I Disease Parameters'!$E$12</f>
        <v>0.14811274085975007</v>
      </c>
      <c r="N1816" s="27">
        <f>K1816/'I Disease Parameters'!$E$13</f>
        <v>4.8073752971673774E-2</v>
      </c>
      <c r="O1816" s="27">
        <f>L1816/'I Disease Parameters'!$E$13</f>
        <v>4.9250000000000002E-2</v>
      </c>
      <c r="P1816" s="27">
        <f>(1-L1816)/'I Disease Parameters'!$E$13</f>
        <v>7.5000000000000067E-4</v>
      </c>
      <c r="Q1816" s="19" t="str">
        <f t="shared" si="703"/>
        <v/>
      </c>
      <c r="R1816" s="17" t="str">
        <f t="shared" si="704"/>
        <v/>
      </c>
      <c r="S1816" s="17" t="str">
        <f t="shared" si="705"/>
        <v/>
      </c>
      <c r="T1816" s="17" t="str">
        <f t="shared" si="706"/>
        <v/>
      </c>
      <c r="U1816" s="17" t="str">
        <f t="shared" si="707"/>
        <v/>
      </c>
      <c r="V1816" s="17" t="str">
        <f t="shared" si="708"/>
        <v/>
      </c>
      <c r="W1816" s="17" t="str">
        <f t="shared" si="709"/>
        <v/>
      </c>
      <c r="X1816" s="18" t="str">
        <f t="shared" si="700"/>
        <v/>
      </c>
      <c r="Y1816" s="17" t="str">
        <f t="shared" si="710"/>
        <v/>
      </c>
      <c r="Z1816" s="17" t="str">
        <f t="shared" si="711"/>
        <v/>
      </c>
      <c r="AA1816" s="17" t="str">
        <f t="shared" si="712"/>
        <v/>
      </c>
      <c r="AB1816" s="17" t="str">
        <f t="shared" si="713"/>
        <v/>
      </c>
      <c r="AC1816" s="17" t="str">
        <f t="shared" si="714"/>
        <v/>
      </c>
      <c r="AD1816" s="18" t="str">
        <f t="shared" si="715"/>
        <v/>
      </c>
      <c r="AE1816" s="19" t="str">
        <f>IF($B1816&gt;$C$1,"",p_2*$Q1815*($S1815/$W1815)+p_3*$Q1815*($T1815/$W1815))</f>
        <v/>
      </c>
      <c r="AF1816" s="17" t="str">
        <f>IF($B1816&gt;$C$1,"",p_4*$R1815)</f>
        <v/>
      </c>
      <c r="AG1816" s="17" t="str">
        <f>IF($B1816&gt;$C$1,"",p_5*$R1815)</f>
        <v/>
      </c>
      <c r="AH1816" s="18" t="str">
        <f t="shared" si="716"/>
        <v/>
      </c>
      <c r="AI1816" s="72"/>
      <c r="AJ1816" s="73"/>
      <c r="AK1816" s="73"/>
      <c r="AL1816" s="72"/>
      <c r="AM1816" s="73"/>
      <c r="AN1816" s="73">
        <f t="shared" si="717"/>
        <v>518</v>
      </c>
      <c r="AO1816" s="19" t="str">
        <f t="shared" ca="1" si="718"/>
        <v>-</v>
      </c>
      <c r="AP1816" s="17" t="str">
        <f t="shared" ca="1" si="719"/>
        <v>-</v>
      </c>
      <c r="AQ1816" s="17" t="str">
        <f t="shared" ca="1" si="720"/>
        <v>-</v>
      </c>
      <c r="AR1816" s="66" t="str">
        <f t="shared" ca="1" si="721"/>
        <v>-</v>
      </c>
    </row>
    <row r="1817" spans="1:44" s="1" customFormat="1" ht="12" x14ac:dyDescent="0.35">
      <c r="A1817" s="84"/>
      <c r="B1817" s="40" t="str">
        <f t="shared" si="701"/>
        <v/>
      </c>
      <c r="C1817" s="41" t="str">
        <f t="shared" si="702"/>
        <v/>
      </c>
      <c r="D1817" s="28">
        <f>'I Disease Parameters'!$E$6/(1000*365)</f>
        <v>2.4383561643835616E-5</v>
      </c>
      <c r="E1817" s="28">
        <f>'I Disease Parameters'!$E$7/(1000*365)</f>
        <v>1.3698630136986302E-5</v>
      </c>
      <c r="F1817" s="27">
        <f>(1-'I Disease Parameters'!$E$8)/'I Disease Parameters'!$E$10</f>
        <v>0.16200000000000001</v>
      </c>
      <c r="G1817" s="27">
        <f>'I Disease Parameters'!$E$8/'I Disease Parameters'!$E$11</f>
        <v>3.7999999999999999E-2</v>
      </c>
      <c r="H1817" s="27">
        <f>1/'I Disease Parameters'!$E$12</f>
        <v>0.05</v>
      </c>
      <c r="I1817" s="27">
        <f>'I Disease Parameters'!$E$9/'I Disease Parameters'!$E$14</f>
        <v>0</v>
      </c>
      <c r="J1817" s="82">
        <f t="shared" si="722"/>
        <v>2.9622548171950012</v>
      </c>
      <c r="K1817" s="60">
        <f t="shared" si="723"/>
        <v>0.96147505943347544</v>
      </c>
      <c r="L1817" s="30">
        <f t="shared" si="724"/>
        <v>0.98499999999999999</v>
      </c>
      <c r="M1817" s="27">
        <f>J1817/'I Disease Parameters'!$E$12</f>
        <v>0.14811274085975007</v>
      </c>
      <c r="N1817" s="27">
        <f>K1817/'I Disease Parameters'!$E$13</f>
        <v>4.8073752971673774E-2</v>
      </c>
      <c r="O1817" s="27">
        <f>L1817/'I Disease Parameters'!$E$13</f>
        <v>4.9250000000000002E-2</v>
      </c>
      <c r="P1817" s="27">
        <f>(1-L1817)/'I Disease Parameters'!$E$13</f>
        <v>7.5000000000000067E-4</v>
      </c>
      <c r="Q1817" s="19" t="str">
        <f t="shared" si="703"/>
        <v/>
      </c>
      <c r="R1817" s="17" t="str">
        <f t="shared" si="704"/>
        <v/>
      </c>
      <c r="S1817" s="17" t="str">
        <f t="shared" si="705"/>
        <v/>
      </c>
      <c r="T1817" s="17" t="str">
        <f t="shared" si="706"/>
        <v/>
      </c>
      <c r="U1817" s="17" t="str">
        <f t="shared" si="707"/>
        <v/>
      </c>
      <c r="V1817" s="17" t="str">
        <f t="shared" si="708"/>
        <v/>
      </c>
      <c r="W1817" s="17" t="str">
        <f t="shared" si="709"/>
        <v/>
      </c>
      <c r="X1817" s="18" t="str">
        <f t="shared" si="700"/>
        <v/>
      </c>
      <c r="Y1817" s="17" t="str">
        <f t="shared" si="710"/>
        <v/>
      </c>
      <c r="Z1817" s="17" t="str">
        <f t="shared" si="711"/>
        <v/>
      </c>
      <c r="AA1817" s="17" t="str">
        <f t="shared" si="712"/>
        <v/>
      </c>
      <c r="AB1817" s="17" t="str">
        <f t="shared" si="713"/>
        <v/>
      </c>
      <c r="AC1817" s="17" t="str">
        <f t="shared" si="714"/>
        <v/>
      </c>
      <c r="AD1817" s="18" t="str">
        <f t="shared" si="715"/>
        <v/>
      </c>
      <c r="AE1817" s="19" t="str">
        <f>IF($B1817&gt;$C$1,"",p_2*$Q1816*($S1816/$W1816)+p_3*$Q1816*($T1816/$W1816))</f>
        <v/>
      </c>
      <c r="AF1817" s="17" t="str">
        <f>IF($B1817&gt;$C$1,"",p_4*$R1816)</f>
        <v/>
      </c>
      <c r="AG1817" s="17" t="str">
        <f>IF($B1817&gt;$C$1,"",p_5*$R1816)</f>
        <v/>
      </c>
      <c r="AH1817" s="18" t="str">
        <f t="shared" si="716"/>
        <v/>
      </c>
      <c r="AI1817" s="72"/>
      <c r="AJ1817" s="73"/>
      <c r="AK1817" s="73"/>
      <c r="AL1817" s="72"/>
      <c r="AM1817" s="73"/>
      <c r="AN1817" s="73">
        <f t="shared" si="717"/>
        <v>518</v>
      </c>
      <c r="AO1817" s="19" t="str">
        <f t="shared" ca="1" si="718"/>
        <v>-</v>
      </c>
      <c r="AP1817" s="17" t="str">
        <f t="shared" ca="1" si="719"/>
        <v>-</v>
      </c>
      <c r="AQ1817" s="17" t="str">
        <f t="shared" ca="1" si="720"/>
        <v>-</v>
      </c>
      <c r="AR1817" s="66" t="str">
        <f t="shared" ca="1" si="721"/>
        <v>-</v>
      </c>
    </row>
    <row r="1818" spans="1:44" s="1" customFormat="1" ht="12" x14ac:dyDescent="0.35">
      <c r="A1818" s="84"/>
      <c r="B1818" s="40" t="str">
        <f t="shared" si="701"/>
        <v/>
      </c>
      <c r="C1818" s="41" t="str">
        <f t="shared" si="702"/>
        <v/>
      </c>
      <c r="D1818" s="28">
        <f>'I Disease Parameters'!$E$6/(1000*365)</f>
        <v>2.4383561643835616E-5</v>
      </c>
      <c r="E1818" s="28">
        <f>'I Disease Parameters'!$E$7/(1000*365)</f>
        <v>1.3698630136986302E-5</v>
      </c>
      <c r="F1818" s="27">
        <f>(1-'I Disease Parameters'!$E$8)/'I Disease Parameters'!$E$10</f>
        <v>0.16200000000000001</v>
      </c>
      <c r="G1818" s="27">
        <f>'I Disease Parameters'!$E$8/'I Disease Parameters'!$E$11</f>
        <v>3.7999999999999999E-2</v>
      </c>
      <c r="H1818" s="27">
        <f>1/'I Disease Parameters'!$E$12</f>
        <v>0.05</v>
      </c>
      <c r="I1818" s="27">
        <f>'I Disease Parameters'!$E$9/'I Disease Parameters'!$E$14</f>
        <v>0</v>
      </c>
      <c r="J1818" s="82">
        <f t="shared" si="722"/>
        <v>2.9622548171950012</v>
      </c>
      <c r="K1818" s="60">
        <f t="shared" si="723"/>
        <v>0.96147505943347544</v>
      </c>
      <c r="L1818" s="30">
        <f t="shared" si="724"/>
        <v>0.98499999999999999</v>
      </c>
      <c r="M1818" s="27">
        <f>J1818/'I Disease Parameters'!$E$12</f>
        <v>0.14811274085975007</v>
      </c>
      <c r="N1818" s="27">
        <f>K1818/'I Disease Parameters'!$E$13</f>
        <v>4.8073752971673774E-2</v>
      </c>
      <c r="O1818" s="27">
        <f>L1818/'I Disease Parameters'!$E$13</f>
        <v>4.9250000000000002E-2</v>
      </c>
      <c r="P1818" s="27">
        <f>(1-L1818)/'I Disease Parameters'!$E$13</f>
        <v>7.5000000000000067E-4</v>
      </c>
      <c r="Q1818" s="19" t="str">
        <f t="shared" si="703"/>
        <v/>
      </c>
      <c r="R1818" s="17" t="str">
        <f t="shared" si="704"/>
        <v/>
      </c>
      <c r="S1818" s="17" t="str">
        <f t="shared" si="705"/>
        <v/>
      </c>
      <c r="T1818" s="17" t="str">
        <f t="shared" si="706"/>
        <v/>
      </c>
      <c r="U1818" s="17" t="str">
        <f t="shared" si="707"/>
        <v/>
      </c>
      <c r="V1818" s="17" t="str">
        <f t="shared" si="708"/>
        <v/>
      </c>
      <c r="W1818" s="17" t="str">
        <f t="shared" si="709"/>
        <v/>
      </c>
      <c r="X1818" s="18" t="str">
        <f t="shared" si="700"/>
        <v/>
      </c>
      <c r="Y1818" s="17" t="str">
        <f t="shared" si="710"/>
        <v/>
      </c>
      <c r="Z1818" s="17" t="str">
        <f t="shared" si="711"/>
        <v/>
      </c>
      <c r="AA1818" s="17" t="str">
        <f t="shared" si="712"/>
        <v/>
      </c>
      <c r="AB1818" s="17" t="str">
        <f t="shared" si="713"/>
        <v/>
      </c>
      <c r="AC1818" s="17" t="str">
        <f t="shared" si="714"/>
        <v/>
      </c>
      <c r="AD1818" s="18" t="str">
        <f t="shared" si="715"/>
        <v/>
      </c>
      <c r="AE1818" s="19" t="str">
        <f>IF($B1818&gt;$C$1,"",p_2*$Q1817*($S1817/$W1817)+p_3*$Q1817*($T1817/$W1817))</f>
        <v/>
      </c>
      <c r="AF1818" s="17" t="str">
        <f>IF($B1818&gt;$C$1,"",p_4*$R1817)</f>
        <v/>
      </c>
      <c r="AG1818" s="17" t="str">
        <f>IF($B1818&gt;$C$1,"",p_5*$R1817)</f>
        <v/>
      </c>
      <c r="AH1818" s="18" t="str">
        <f t="shared" si="716"/>
        <v/>
      </c>
      <c r="AI1818" s="72"/>
      <c r="AJ1818" s="73"/>
      <c r="AK1818" s="73"/>
      <c r="AL1818" s="72"/>
      <c r="AM1818" s="73"/>
      <c r="AN1818" s="73">
        <f t="shared" si="717"/>
        <v>518</v>
      </c>
      <c r="AO1818" s="19" t="str">
        <f t="shared" ca="1" si="718"/>
        <v>-</v>
      </c>
      <c r="AP1818" s="17" t="str">
        <f t="shared" ca="1" si="719"/>
        <v>-</v>
      </c>
      <c r="AQ1818" s="17" t="str">
        <f t="shared" ca="1" si="720"/>
        <v>-</v>
      </c>
      <c r="AR1818" s="66" t="str">
        <f t="shared" ca="1" si="721"/>
        <v>-</v>
      </c>
    </row>
    <row r="1819" spans="1:44" s="1" customFormat="1" ht="12" x14ac:dyDescent="0.35">
      <c r="A1819" s="84"/>
      <c r="B1819" s="40" t="str">
        <f t="shared" si="701"/>
        <v/>
      </c>
      <c r="C1819" s="41" t="str">
        <f t="shared" si="702"/>
        <v/>
      </c>
      <c r="D1819" s="28">
        <f>'I Disease Parameters'!$E$6/(1000*365)</f>
        <v>2.4383561643835616E-5</v>
      </c>
      <c r="E1819" s="28">
        <f>'I Disease Parameters'!$E$7/(1000*365)</f>
        <v>1.3698630136986302E-5</v>
      </c>
      <c r="F1819" s="27">
        <f>(1-'I Disease Parameters'!$E$8)/'I Disease Parameters'!$E$10</f>
        <v>0.16200000000000001</v>
      </c>
      <c r="G1819" s="27">
        <f>'I Disease Parameters'!$E$8/'I Disease Parameters'!$E$11</f>
        <v>3.7999999999999999E-2</v>
      </c>
      <c r="H1819" s="27">
        <f>1/'I Disease Parameters'!$E$12</f>
        <v>0.05</v>
      </c>
      <c r="I1819" s="27">
        <f>'I Disease Parameters'!$E$9/'I Disease Parameters'!$E$14</f>
        <v>0</v>
      </c>
      <c r="J1819" s="82">
        <f t="shared" si="722"/>
        <v>2.9622548171950012</v>
      </c>
      <c r="K1819" s="60">
        <f t="shared" si="723"/>
        <v>0.96147505943347544</v>
      </c>
      <c r="L1819" s="30">
        <f t="shared" si="724"/>
        <v>0.98499999999999999</v>
      </c>
      <c r="M1819" s="27">
        <f>J1819/'I Disease Parameters'!$E$12</f>
        <v>0.14811274085975007</v>
      </c>
      <c r="N1819" s="27">
        <f>K1819/'I Disease Parameters'!$E$13</f>
        <v>4.8073752971673774E-2</v>
      </c>
      <c r="O1819" s="27">
        <f>L1819/'I Disease Parameters'!$E$13</f>
        <v>4.9250000000000002E-2</v>
      </c>
      <c r="P1819" s="27">
        <f>(1-L1819)/'I Disease Parameters'!$E$13</f>
        <v>7.5000000000000067E-4</v>
      </c>
      <c r="Q1819" s="19" t="str">
        <f t="shared" si="703"/>
        <v/>
      </c>
      <c r="R1819" s="17" t="str">
        <f t="shared" si="704"/>
        <v/>
      </c>
      <c r="S1819" s="17" t="str">
        <f t="shared" si="705"/>
        <v/>
      </c>
      <c r="T1819" s="17" t="str">
        <f t="shared" si="706"/>
        <v/>
      </c>
      <c r="U1819" s="17" t="str">
        <f t="shared" si="707"/>
        <v/>
      </c>
      <c r="V1819" s="17" t="str">
        <f t="shared" si="708"/>
        <v/>
      </c>
      <c r="W1819" s="17" t="str">
        <f t="shared" si="709"/>
        <v/>
      </c>
      <c r="X1819" s="18" t="str">
        <f t="shared" si="700"/>
        <v/>
      </c>
      <c r="Y1819" s="17" t="str">
        <f t="shared" si="710"/>
        <v/>
      </c>
      <c r="Z1819" s="17" t="str">
        <f t="shared" si="711"/>
        <v/>
      </c>
      <c r="AA1819" s="17" t="str">
        <f t="shared" si="712"/>
        <v/>
      </c>
      <c r="AB1819" s="17" t="str">
        <f t="shared" si="713"/>
        <v/>
      </c>
      <c r="AC1819" s="17" t="str">
        <f t="shared" si="714"/>
        <v/>
      </c>
      <c r="AD1819" s="18" t="str">
        <f t="shared" si="715"/>
        <v/>
      </c>
      <c r="AE1819" s="19" t="str">
        <f>IF($B1819&gt;$C$1,"",p_2*$Q1818*($S1818/$W1818)+p_3*$Q1818*($T1818/$W1818))</f>
        <v/>
      </c>
      <c r="AF1819" s="17" t="str">
        <f>IF($B1819&gt;$C$1,"",p_4*$R1818)</f>
        <v/>
      </c>
      <c r="AG1819" s="17" t="str">
        <f>IF($B1819&gt;$C$1,"",p_5*$R1818)</f>
        <v/>
      </c>
      <c r="AH1819" s="18" t="str">
        <f t="shared" si="716"/>
        <v/>
      </c>
      <c r="AI1819" s="72"/>
      <c r="AJ1819" s="73"/>
      <c r="AK1819" s="73"/>
      <c r="AL1819" s="72"/>
      <c r="AM1819" s="73"/>
      <c r="AN1819" s="73">
        <f t="shared" si="717"/>
        <v>518</v>
      </c>
      <c r="AO1819" s="19" t="str">
        <f t="shared" ca="1" si="718"/>
        <v>-</v>
      </c>
      <c r="AP1819" s="17" t="str">
        <f t="shared" ca="1" si="719"/>
        <v>-</v>
      </c>
      <c r="AQ1819" s="17" t="str">
        <f t="shared" ca="1" si="720"/>
        <v>-</v>
      </c>
      <c r="AR1819" s="66" t="str">
        <f t="shared" ca="1" si="721"/>
        <v>-</v>
      </c>
    </row>
    <row r="1820" spans="1:44" s="1" customFormat="1" ht="12" x14ac:dyDescent="0.35">
      <c r="A1820" s="84"/>
      <c r="B1820" s="40" t="str">
        <f t="shared" si="701"/>
        <v/>
      </c>
      <c r="C1820" s="41" t="str">
        <f t="shared" si="702"/>
        <v/>
      </c>
      <c r="D1820" s="28">
        <f>'I Disease Parameters'!$E$6/(1000*365)</f>
        <v>2.4383561643835616E-5</v>
      </c>
      <c r="E1820" s="28">
        <f>'I Disease Parameters'!$E$7/(1000*365)</f>
        <v>1.3698630136986302E-5</v>
      </c>
      <c r="F1820" s="27">
        <f>(1-'I Disease Parameters'!$E$8)/'I Disease Parameters'!$E$10</f>
        <v>0.16200000000000001</v>
      </c>
      <c r="G1820" s="27">
        <f>'I Disease Parameters'!$E$8/'I Disease Parameters'!$E$11</f>
        <v>3.7999999999999999E-2</v>
      </c>
      <c r="H1820" s="27">
        <f>1/'I Disease Parameters'!$E$12</f>
        <v>0.05</v>
      </c>
      <c r="I1820" s="27">
        <f>'I Disease Parameters'!$E$9/'I Disease Parameters'!$E$14</f>
        <v>0</v>
      </c>
      <c r="J1820" s="82">
        <f t="shared" si="722"/>
        <v>2.9622548171950012</v>
      </c>
      <c r="K1820" s="60">
        <f t="shared" si="723"/>
        <v>0.96147505943347544</v>
      </c>
      <c r="L1820" s="30">
        <f t="shared" si="724"/>
        <v>0.98499999999999999</v>
      </c>
      <c r="M1820" s="27">
        <f>J1820/'I Disease Parameters'!$E$12</f>
        <v>0.14811274085975007</v>
      </c>
      <c r="N1820" s="27">
        <f>K1820/'I Disease Parameters'!$E$13</f>
        <v>4.8073752971673774E-2</v>
      </c>
      <c r="O1820" s="27">
        <f>L1820/'I Disease Parameters'!$E$13</f>
        <v>4.9250000000000002E-2</v>
      </c>
      <c r="P1820" s="27">
        <f>(1-L1820)/'I Disease Parameters'!$E$13</f>
        <v>7.5000000000000067E-4</v>
      </c>
      <c r="Q1820" s="19" t="str">
        <f t="shared" si="703"/>
        <v/>
      </c>
      <c r="R1820" s="17" t="str">
        <f t="shared" si="704"/>
        <v/>
      </c>
      <c r="S1820" s="17" t="str">
        <f t="shared" si="705"/>
        <v/>
      </c>
      <c r="T1820" s="17" t="str">
        <f t="shared" si="706"/>
        <v/>
      </c>
      <c r="U1820" s="17" t="str">
        <f t="shared" si="707"/>
        <v/>
      </c>
      <c r="V1820" s="17" t="str">
        <f t="shared" si="708"/>
        <v/>
      </c>
      <c r="W1820" s="17" t="str">
        <f t="shared" si="709"/>
        <v/>
      </c>
      <c r="X1820" s="18" t="str">
        <f t="shared" si="700"/>
        <v/>
      </c>
      <c r="Y1820" s="17" t="str">
        <f t="shared" si="710"/>
        <v/>
      </c>
      <c r="Z1820" s="17" t="str">
        <f t="shared" si="711"/>
        <v/>
      </c>
      <c r="AA1820" s="17" t="str">
        <f t="shared" si="712"/>
        <v/>
      </c>
      <c r="AB1820" s="17" t="str">
        <f t="shared" si="713"/>
        <v/>
      </c>
      <c r="AC1820" s="17" t="str">
        <f t="shared" si="714"/>
        <v/>
      </c>
      <c r="AD1820" s="18" t="str">
        <f t="shared" si="715"/>
        <v/>
      </c>
      <c r="AE1820" s="19" t="str">
        <f>IF($B1820&gt;$C$1,"",p_2*$Q1819*($S1819/$W1819)+p_3*$Q1819*($T1819/$W1819))</f>
        <v/>
      </c>
      <c r="AF1820" s="17" t="str">
        <f>IF($B1820&gt;$C$1,"",p_4*$R1819)</f>
        <v/>
      </c>
      <c r="AG1820" s="17" t="str">
        <f>IF($B1820&gt;$C$1,"",p_5*$R1819)</f>
        <v/>
      </c>
      <c r="AH1820" s="18" t="str">
        <f t="shared" si="716"/>
        <v/>
      </c>
      <c r="AI1820" s="72"/>
      <c r="AJ1820" s="73"/>
      <c r="AK1820" s="73"/>
      <c r="AL1820" s="72"/>
      <c r="AM1820" s="73"/>
      <c r="AN1820" s="73">
        <f t="shared" si="717"/>
        <v>518</v>
      </c>
      <c r="AO1820" s="19" t="str">
        <f t="shared" ca="1" si="718"/>
        <v>-</v>
      </c>
      <c r="AP1820" s="17" t="str">
        <f t="shared" ca="1" si="719"/>
        <v>-</v>
      </c>
      <c r="AQ1820" s="17" t="str">
        <f t="shared" ca="1" si="720"/>
        <v>-</v>
      </c>
      <c r="AR1820" s="66" t="str">
        <f t="shared" ca="1" si="721"/>
        <v>-</v>
      </c>
    </row>
    <row r="1821" spans="1:44" s="1" customFormat="1" ht="12" x14ac:dyDescent="0.35">
      <c r="A1821" s="84"/>
      <c r="B1821" s="40" t="str">
        <f t="shared" si="701"/>
        <v/>
      </c>
      <c r="C1821" s="41" t="str">
        <f t="shared" si="702"/>
        <v/>
      </c>
      <c r="D1821" s="28">
        <f>'I Disease Parameters'!$E$6/(1000*365)</f>
        <v>2.4383561643835616E-5</v>
      </c>
      <c r="E1821" s="28">
        <f>'I Disease Parameters'!$E$7/(1000*365)</f>
        <v>1.3698630136986302E-5</v>
      </c>
      <c r="F1821" s="27">
        <f>(1-'I Disease Parameters'!$E$8)/'I Disease Parameters'!$E$10</f>
        <v>0.16200000000000001</v>
      </c>
      <c r="G1821" s="27">
        <f>'I Disease Parameters'!$E$8/'I Disease Parameters'!$E$11</f>
        <v>3.7999999999999999E-2</v>
      </c>
      <c r="H1821" s="27">
        <f>1/'I Disease Parameters'!$E$12</f>
        <v>0.05</v>
      </c>
      <c r="I1821" s="27">
        <f>'I Disease Parameters'!$E$9/'I Disease Parameters'!$E$14</f>
        <v>0</v>
      </c>
      <c r="J1821" s="82">
        <f t="shared" si="722"/>
        <v>2.9622548171950012</v>
      </c>
      <c r="K1821" s="60">
        <f t="shared" si="723"/>
        <v>0.96147505943347544</v>
      </c>
      <c r="L1821" s="30">
        <f t="shared" si="724"/>
        <v>0.98499999999999999</v>
      </c>
      <c r="M1821" s="27">
        <f>J1821/'I Disease Parameters'!$E$12</f>
        <v>0.14811274085975007</v>
      </c>
      <c r="N1821" s="27">
        <f>K1821/'I Disease Parameters'!$E$13</f>
        <v>4.8073752971673774E-2</v>
      </c>
      <c r="O1821" s="27">
        <f>L1821/'I Disease Parameters'!$E$13</f>
        <v>4.9250000000000002E-2</v>
      </c>
      <c r="P1821" s="27">
        <f>(1-L1821)/'I Disease Parameters'!$E$13</f>
        <v>7.5000000000000067E-4</v>
      </c>
      <c r="Q1821" s="19" t="str">
        <f t="shared" si="703"/>
        <v/>
      </c>
      <c r="R1821" s="17" t="str">
        <f t="shared" si="704"/>
        <v/>
      </c>
      <c r="S1821" s="17" t="str">
        <f t="shared" si="705"/>
        <v/>
      </c>
      <c r="T1821" s="17" t="str">
        <f t="shared" si="706"/>
        <v/>
      </c>
      <c r="U1821" s="17" t="str">
        <f t="shared" si="707"/>
        <v/>
      </c>
      <c r="V1821" s="17" t="str">
        <f t="shared" si="708"/>
        <v/>
      </c>
      <c r="W1821" s="17" t="str">
        <f t="shared" si="709"/>
        <v/>
      </c>
      <c r="X1821" s="18" t="str">
        <f t="shared" si="700"/>
        <v/>
      </c>
      <c r="Y1821" s="17" t="str">
        <f t="shared" si="710"/>
        <v/>
      </c>
      <c r="Z1821" s="17" t="str">
        <f t="shared" si="711"/>
        <v/>
      </c>
      <c r="AA1821" s="17" t="str">
        <f t="shared" si="712"/>
        <v/>
      </c>
      <c r="AB1821" s="17" t="str">
        <f t="shared" si="713"/>
        <v/>
      </c>
      <c r="AC1821" s="17" t="str">
        <f t="shared" si="714"/>
        <v/>
      </c>
      <c r="AD1821" s="18" t="str">
        <f t="shared" si="715"/>
        <v/>
      </c>
      <c r="AE1821" s="19" t="str">
        <f>IF($B1821&gt;$C$1,"",p_2*$Q1820*($S1820/$W1820)+p_3*$Q1820*($T1820/$W1820))</f>
        <v/>
      </c>
      <c r="AF1821" s="17" t="str">
        <f>IF($B1821&gt;$C$1,"",p_4*$R1820)</f>
        <v/>
      </c>
      <c r="AG1821" s="17" t="str">
        <f>IF($B1821&gt;$C$1,"",p_5*$R1820)</f>
        <v/>
      </c>
      <c r="AH1821" s="18" t="str">
        <f t="shared" si="716"/>
        <v/>
      </c>
      <c r="AI1821" s="72"/>
      <c r="AJ1821" s="73"/>
      <c r="AK1821" s="73"/>
      <c r="AL1821" s="72"/>
      <c r="AM1821" s="73"/>
      <c r="AN1821" s="73">
        <f t="shared" si="717"/>
        <v>518</v>
      </c>
      <c r="AO1821" s="19" t="str">
        <f t="shared" ca="1" si="718"/>
        <v>-</v>
      </c>
      <c r="AP1821" s="17" t="str">
        <f t="shared" ca="1" si="719"/>
        <v>-</v>
      </c>
      <c r="AQ1821" s="17" t="str">
        <f t="shared" ca="1" si="720"/>
        <v>-</v>
      </c>
      <c r="AR1821" s="66" t="str">
        <f t="shared" ca="1" si="721"/>
        <v>-</v>
      </c>
    </row>
    <row r="1822" spans="1:44" s="1" customFormat="1" ht="12" x14ac:dyDescent="0.35">
      <c r="A1822" s="84"/>
      <c r="B1822" s="40" t="str">
        <f t="shared" si="701"/>
        <v/>
      </c>
      <c r="C1822" s="41" t="str">
        <f t="shared" si="702"/>
        <v/>
      </c>
      <c r="D1822" s="28">
        <f>'I Disease Parameters'!$E$6/(1000*365)</f>
        <v>2.4383561643835616E-5</v>
      </c>
      <c r="E1822" s="28">
        <f>'I Disease Parameters'!$E$7/(1000*365)</f>
        <v>1.3698630136986302E-5</v>
      </c>
      <c r="F1822" s="27">
        <f>(1-'I Disease Parameters'!$E$8)/'I Disease Parameters'!$E$10</f>
        <v>0.16200000000000001</v>
      </c>
      <c r="G1822" s="27">
        <f>'I Disease Parameters'!$E$8/'I Disease Parameters'!$E$11</f>
        <v>3.7999999999999999E-2</v>
      </c>
      <c r="H1822" s="27">
        <f>1/'I Disease Parameters'!$E$12</f>
        <v>0.05</v>
      </c>
      <c r="I1822" s="27">
        <f>'I Disease Parameters'!$E$9/'I Disease Parameters'!$E$14</f>
        <v>0</v>
      </c>
      <c r="J1822" s="82">
        <f t="shared" si="722"/>
        <v>2.9622548171950012</v>
      </c>
      <c r="K1822" s="60">
        <f t="shared" si="723"/>
        <v>0.96147505943347544</v>
      </c>
      <c r="L1822" s="30">
        <f t="shared" si="724"/>
        <v>0.98499999999999999</v>
      </c>
      <c r="M1822" s="27">
        <f>J1822/'I Disease Parameters'!$E$12</f>
        <v>0.14811274085975007</v>
      </c>
      <c r="N1822" s="27">
        <f>K1822/'I Disease Parameters'!$E$13</f>
        <v>4.8073752971673774E-2</v>
      </c>
      <c r="O1822" s="27">
        <f>L1822/'I Disease Parameters'!$E$13</f>
        <v>4.9250000000000002E-2</v>
      </c>
      <c r="P1822" s="27">
        <f>(1-L1822)/'I Disease Parameters'!$E$13</f>
        <v>7.5000000000000067E-4</v>
      </c>
      <c r="Q1822" s="19" t="str">
        <f t="shared" si="703"/>
        <v/>
      </c>
      <c r="R1822" s="17" t="str">
        <f t="shared" si="704"/>
        <v/>
      </c>
      <c r="S1822" s="17" t="str">
        <f t="shared" si="705"/>
        <v/>
      </c>
      <c r="T1822" s="17" t="str">
        <f t="shared" si="706"/>
        <v/>
      </c>
      <c r="U1822" s="17" t="str">
        <f t="shared" si="707"/>
        <v/>
      </c>
      <c r="V1822" s="17" t="str">
        <f t="shared" si="708"/>
        <v/>
      </c>
      <c r="W1822" s="17" t="str">
        <f t="shared" si="709"/>
        <v/>
      </c>
      <c r="X1822" s="18" t="str">
        <f t="shared" si="700"/>
        <v/>
      </c>
      <c r="Y1822" s="17" t="str">
        <f t="shared" si="710"/>
        <v/>
      </c>
      <c r="Z1822" s="17" t="str">
        <f t="shared" si="711"/>
        <v/>
      </c>
      <c r="AA1822" s="17" t="str">
        <f t="shared" si="712"/>
        <v/>
      </c>
      <c r="AB1822" s="17" t="str">
        <f t="shared" si="713"/>
        <v/>
      </c>
      <c r="AC1822" s="17" t="str">
        <f t="shared" si="714"/>
        <v/>
      </c>
      <c r="AD1822" s="18" t="str">
        <f t="shared" si="715"/>
        <v/>
      </c>
      <c r="AE1822" s="19" t="str">
        <f>IF($B1822&gt;$C$1,"",p_2*$Q1821*($S1821/$W1821)+p_3*$Q1821*($T1821/$W1821))</f>
        <v/>
      </c>
      <c r="AF1822" s="17" t="str">
        <f>IF($B1822&gt;$C$1,"",p_4*$R1821)</f>
        <v/>
      </c>
      <c r="AG1822" s="17" t="str">
        <f>IF($B1822&gt;$C$1,"",p_5*$R1821)</f>
        <v/>
      </c>
      <c r="AH1822" s="18" t="str">
        <f t="shared" si="716"/>
        <v/>
      </c>
      <c r="AI1822" s="72"/>
      <c r="AJ1822" s="73"/>
      <c r="AK1822" s="73"/>
      <c r="AL1822" s="72"/>
      <c r="AM1822" s="73"/>
      <c r="AN1822" s="73">
        <f t="shared" si="717"/>
        <v>518</v>
      </c>
      <c r="AO1822" s="19" t="str">
        <f t="shared" ca="1" si="718"/>
        <v>-</v>
      </c>
      <c r="AP1822" s="17" t="str">
        <f t="shared" ca="1" si="719"/>
        <v>-</v>
      </c>
      <c r="AQ1822" s="17" t="str">
        <f t="shared" ca="1" si="720"/>
        <v>-</v>
      </c>
      <c r="AR1822" s="66" t="str">
        <f t="shared" ca="1" si="721"/>
        <v>-</v>
      </c>
    </row>
    <row r="1823" spans="1:44" s="1" customFormat="1" ht="12" x14ac:dyDescent="0.35">
      <c r="A1823" s="84"/>
      <c r="B1823" s="40" t="str">
        <f t="shared" si="701"/>
        <v/>
      </c>
      <c r="C1823" s="41" t="str">
        <f t="shared" si="702"/>
        <v/>
      </c>
      <c r="D1823" s="28">
        <f>'I Disease Parameters'!$E$6/(1000*365)</f>
        <v>2.4383561643835616E-5</v>
      </c>
      <c r="E1823" s="28">
        <f>'I Disease Parameters'!$E$7/(1000*365)</f>
        <v>1.3698630136986302E-5</v>
      </c>
      <c r="F1823" s="27">
        <f>(1-'I Disease Parameters'!$E$8)/'I Disease Parameters'!$E$10</f>
        <v>0.16200000000000001</v>
      </c>
      <c r="G1823" s="27">
        <f>'I Disease Parameters'!$E$8/'I Disease Parameters'!$E$11</f>
        <v>3.7999999999999999E-2</v>
      </c>
      <c r="H1823" s="27">
        <f>1/'I Disease Parameters'!$E$12</f>
        <v>0.05</v>
      </c>
      <c r="I1823" s="27">
        <f>'I Disease Parameters'!$E$9/'I Disease Parameters'!$E$14</f>
        <v>0</v>
      </c>
      <c r="J1823" s="82">
        <f t="shared" si="722"/>
        <v>2.9622548171950012</v>
      </c>
      <c r="K1823" s="60">
        <f t="shared" si="723"/>
        <v>0.96147505943347544</v>
      </c>
      <c r="L1823" s="30">
        <f t="shared" si="724"/>
        <v>0.98499999999999999</v>
      </c>
      <c r="M1823" s="27">
        <f>J1823/'I Disease Parameters'!$E$12</f>
        <v>0.14811274085975007</v>
      </c>
      <c r="N1823" s="27">
        <f>K1823/'I Disease Parameters'!$E$13</f>
        <v>4.8073752971673774E-2</v>
      </c>
      <c r="O1823" s="27">
        <f>L1823/'I Disease Parameters'!$E$13</f>
        <v>4.9250000000000002E-2</v>
      </c>
      <c r="P1823" s="27">
        <f>(1-L1823)/'I Disease Parameters'!$E$13</f>
        <v>7.5000000000000067E-4</v>
      </c>
      <c r="Q1823" s="19" t="str">
        <f t="shared" si="703"/>
        <v/>
      </c>
      <c r="R1823" s="17" t="str">
        <f t="shared" si="704"/>
        <v/>
      </c>
      <c r="S1823" s="17" t="str">
        <f t="shared" si="705"/>
        <v/>
      </c>
      <c r="T1823" s="17" t="str">
        <f t="shared" si="706"/>
        <v/>
      </c>
      <c r="U1823" s="17" t="str">
        <f t="shared" si="707"/>
        <v/>
      </c>
      <c r="V1823" s="17" t="str">
        <f t="shared" si="708"/>
        <v/>
      </c>
      <c r="W1823" s="17" t="str">
        <f t="shared" si="709"/>
        <v/>
      </c>
      <c r="X1823" s="18" t="str">
        <f t="shared" si="700"/>
        <v/>
      </c>
      <c r="Y1823" s="17" t="str">
        <f t="shared" si="710"/>
        <v/>
      </c>
      <c r="Z1823" s="17" t="str">
        <f t="shared" si="711"/>
        <v/>
      </c>
      <c r="AA1823" s="17" t="str">
        <f t="shared" si="712"/>
        <v/>
      </c>
      <c r="AB1823" s="17" t="str">
        <f t="shared" si="713"/>
        <v/>
      </c>
      <c r="AC1823" s="17" t="str">
        <f t="shared" si="714"/>
        <v/>
      </c>
      <c r="AD1823" s="18" t="str">
        <f t="shared" si="715"/>
        <v/>
      </c>
      <c r="AE1823" s="19" t="str">
        <f>IF($B1823&gt;$C$1,"",p_2*$Q1822*($S1822/$W1822)+p_3*$Q1822*($T1822/$W1822))</f>
        <v/>
      </c>
      <c r="AF1823" s="17" t="str">
        <f>IF($B1823&gt;$C$1,"",p_4*$R1822)</f>
        <v/>
      </c>
      <c r="AG1823" s="17" t="str">
        <f>IF($B1823&gt;$C$1,"",p_5*$R1822)</f>
        <v/>
      </c>
      <c r="AH1823" s="18" t="str">
        <f t="shared" si="716"/>
        <v/>
      </c>
      <c r="AI1823" s="72"/>
      <c r="AJ1823" s="73"/>
      <c r="AK1823" s="73"/>
      <c r="AL1823" s="72"/>
      <c r="AM1823" s="73"/>
      <c r="AN1823" s="73">
        <f t="shared" si="717"/>
        <v>518</v>
      </c>
      <c r="AO1823" s="19" t="str">
        <f t="shared" ca="1" si="718"/>
        <v>-</v>
      </c>
      <c r="AP1823" s="17" t="str">
        <f t="shared" ca="1" si="719"/>
        <v>-</v>
      </c>
      <c r="AQ1823" s="17" t="str">
        <f t="shared" ca="1" si="720"/>
        <v>-</v>
      </c>
      <c r="AR1823" s="66" t="str">
        <f t="shared" ca="1" si="721"/>
        <v>-</v>
      </c>
    </row>
    <row r="1824" spans="1:44" s="1" customFormat="1" ht="12" x14ac:dyDescent="0.35">
      <c r="A1824" s="84"/>
      <c r="B1824" s="40" t="str">
        <f t="shared" si="701"/>
        <v/>
      </c>
      <c r="C1824" s="41" t="str">
        <f t="shared" si="702"/>
        <v/>
      </c>
      <c r="D1824" s="28">
        <f>'I Disease Parameters'!$E$6/(1000*365)</f>
        <v>2.4383561643835616E-5</v>
      </c>
      <c r="E1824" s="28">
        <f>'I Disease Parameters'!$E$7/(1000*365)</f>
        <v>1.3698630136986302E-5</v>
      </c>
      <c r="F1824" s="27">
        <f>(1-'I Disease Parameters'!$E$8)/'I Disease Parameters'!$E$10</f>
        <v>0.16200000000000001</v>
      </c>
      <c r="G1824" s="27">
        <f>'I Disease Parameters'!$E$8/'I Disease Parameters'!$E$11</f>
        <v>3.7999999999999999E-2</v>
      </c>
      <c r="H1824" s="27">
        <f>1/'I Disease Parameters'!$E$12</f>
        <v>0.05</v>
      </c>
      <c r="I1824" s="27">
        <f>'I Disease Parameters'!$E$9/'I Disease Parameters'!$E$14</f>
        <v>0</v>
      </c>
      <c r="J1824" s="82">
        <f t="shared" si="722"/>
        <v>2.9622548171950012</v>
      </c>
      <c r="K1824" s="60">
        <f t="shared" si="723"/>
        <v>0.96147505943347544</v>
      </c>
      <c r="L1824" s="30">
        <f t="shared" si="724"/>
        <v>0.98499999999999999</v>
      </c>
      <c r="M1824" s="27">
        <f>J1824/'I Disease Parameters'!$E$12</f>
        <v>0.14811274085975007</v>
      </c>
      <c r="N1824" s="27">
        <f>K1824/'I Disease Parameters'!$E$13</f>
        <v>4.8073752971673774E-2</v>
      </c>
      <c r="O1824" s="27">
        <f>L1824/'I Disease Parameters'!$E$13</f>
        <v>4.9250000000000002E-2</v>
      </c>
      <c r="P1824" s="27">
        <f>(1-L1824)/'I Disease Parameters'!$E$13</f>
        <v>7.5000000000000067E-4</v>
      </c>
      <c r="Q1824" s="19" t="str">
        <f t="shared" si="703"/>
        <v/>
      </c>
      <c r="R1824" s="17" t="str">
        <f t="shared" si="704"/>
        <v/>
      </c>
      <c r="S1824" s="17" t="str">
        <f t="shared" si="705"/>
        <v/>
      </c>
      <c r="T1824" s="17" t="str">
        <f t="shared" si="706"/>
        <v/>
      </c>
      <c r="U1824" s="17" t="str">
        <f t="shared" si="707"/>
        <v/>
      </c>
      <c r="V1824" s="17" t="str">
        <f t="shared" si="708"/>
        <v/>
      </c>
      <c r="W1824" s="17" t="str">
        <f t="shared" si="709"/>
        <v/>
      </c>
      <c r="X1824" s="18" t="str">
        <f t="shared" si="700"/>
        <v/>
      </c>
      <c r="Y1824" s="17" t="str">
        <f t="shared" si="710"/>
        <v/>
      </c>
      <c r="Z1824" s="17" t="str">
        <f t="shared" si="711"/>
        <v/>
      </c>
      <c r="AA1824" s="17" t="str">
        <f t="shared" si="712"/>
        <v/>
      </c>
      <c r="AB1824" s="17" t="str">
        <f t="shared" si="713"/>
        <v/>
      </c>
      <c r="AC1824" s="17" t="str">
        <f t="shared" si="714"/>
        <v/>
      </c>
      <c r="AD1824" s="18" t="str">
        <f t="shared" si="715"/>
        <v/>
      </c>
      <c r="AE1824" s="19" t="str">
        <f>IF($B1824&gt;$C$1,"",p_2*$Q1823*($S1823/$W1823)+p_3*$Q1823*($T1823/$W1823))</f>
        <v/>
      </c>
      <c r="AF1824" s="17" t="str">
        <f>IF($B1824&gt;$C$1,"",p_4*$R1823)</f>
        <v/>
      </c>
      <c r="AG1824" s="17" t="str">
        <f>IF($B1824&gt;$C$1,"",p_5*$R1823)</f>
        <v/>
      </c>
      <c r="AH1824" s="18" t="str">
        <f t="shared" si="716"/>
        <v/>
      </c>
      <c r="AI1824" s="72"/>
      <c r="AJ1824" s="73"/>
      <c r="AK1824" s="73"/>
      <c r="AL1824" s="72"/>
      <c r="AM1824" s="73"/>
      <c r="AN1824" s="73">
        <f t="shared" si="717"/>
        <v>518</v>
      </c>
      <c r="AO1824" s="19" t="str">
        <f t="shared" ca="1" si="718"/>
        <v>-</v>
      </c>
      <c r="AP1824" s="17" t="str">
        <f t="shared" ca="1" si="719"/>
        <v>-</v>
      </c>
      <c r="AQ1824" s="17" t="str">
        <f t="shared" ca="1" si="720"/>
        <v>-</v>
      </c>
      <c r="AR1824" s="66" t="str">
        <f t="shared" ca="1" si="721"/>
        <v>-</v>
      </c>
    </row>
    <row r="1825" spans="1:44" s="1" customFormat="1" ht="12" x14ac:dyDescent="0.35">
      <c r="A1825" s="84"/>
      <c r="B1825" s="40" t="str">
        <f t="shared" si="701"/>
        <v/>
      </c>
      <c r="C1825" s="41" t="str">
        <f t="shared" si="702"/>
        <v/>
      </c>
      <c r="D1825" s="28">
        <f>'I Disease Parameters'!$E$6/(1000*365)</f>
        <v>2.4383561643835616E-5</v>
      </c>
      <c r="E1825" s="28">
        <f>'I Disease Parameters'!$E$7/(1000*365)</f>
        <v>1.3698630136986302E-5</v>
      </c>
      <c r="F1825" s="27">
        <f>(1-'I Disease Parameters'!$E$8)/'I Disease Parameters'!$E$10</f>
        <v>0.16200000000000001</v>
      </c>
      <c r="G1825" s="27">
        <f>'I Disease Parameters'!$E$8/'I Disease Parameters'!$E$11</f>
        <v>3.7999999999999999E-2</v>
      </c>
      <c r="H1825" s="27">
        <f>1/'I Disease Parameters'!$E$12</f>
        <v>0.05</v>
      </c>
      <c r="I1825" s="27">
        <f>'I Disease Parameters'!$E$9/'I Disease Parameters'!$E$14</f>
        <v>0</v>
      </c>
      <c r="J1825" s="82">
        <f t="shared" si="722"/>
        <v>2.9622548171950012</v>
      </c>
      <c r="K1825" s="60">
        <f t="shared" si="723"/>
        <v>0.96147505943347544</v>
      </c>
      <c r="L1825" s="30">
        <f t="shared" si="724"/>
        <v>0.98499999999999999</v>
      </c>
      <c r="M1825" s="27">
        <f>J1825/'I Disease Parameters'!$E$12</f>
        <v>0.14811274085975007</v>
      </c>
      <c r="N1825" s="27">
        <f>K1825/'I Disease Parameters'!$E$13</f>
        <v>4.8073752971673774E-2</v>
      </c>
      <c r="O1825" s="27">
        <f>L1825/'I Disease Parameters'!$E$13</f>
        <v>4.9250000000000002E-2</v>
      </c>
      <c r="P1825" s="27">
        <f>(1-L1825)/'I Disease Parameters'!$E$13</f>
        <v>7.5000000000000067E-4</v>
      </c>
      <c r="Q1825" s="19" t="str">
        <f t="shared" si="703"/>
        <v/>
      </c>
      <c r="R1825" s="17" t="str">
        <f t="shared" si="704"/>
        <v/>
      </c>
      <c r="S1825" s="17" t="str">
        <f t="shared" si="705"/>
        <v/>
      </c>
      <c r="T1825" s="17" t="str">
        <f t="shared" si="706"/>
        <v/>
      </c>
      <c r="U1825" s="17" t="str">
        <f t="shared" si="707"/>
        <v/>
      </c>
      <c r="V1825" s="17" t="str">
        <f t="shared" si="708"/>
        <v/>
      </c>
      <c r="W1825" s="17" t="str">
        <f t="shared" si="709"/>
        <v/>
      </c>
      <c r="X1825" s="18" t="str">
        <f t="shared" si="700"/>
        <v/>
      </c>
      <c r="Y1825" s="17" t="str">
        <f t="shared" si="710"/>
        <v/>
      </c>
      <c r="Z1825" s="17" t="str">
        <f t="shared" si="711"/>
        <v/>
      </c>
      <c r="AA1825" s="17" t="str">
        <f t="shared" si="712"/>
        <v/>
      </c>
      <c r="AB1825" s="17" t="str">
        <f t="shared" si="713"/>
        <v/>
      </c>
      <c r="AC1825" s="17" t="str">
        <f t="shared" si="714"/>
        <v/>
      </c>
      <c r="AD1825" s="18" t="str">
        <f t="shared" si="715"/>
        <v/>
      </c>
      <c r="AE1825" s="19" t="str">
        <f>IF($B1825&gt;$C$1,"",p_2*$Q1824*($S1824/$W1824)+p_3*$Q1824*($T1824/$W1824))</f>
        <v/>
      </c>
      <c r="AF1825" s="17" t="str">
        <f>IF($B1825&gt;$C$1,"",p_4*$R1824)</f>
        <v/>
      </c>
      <c r="AG1825" s="17" t="str">
        <f>IF($B1825&gt;$C$1,"",p_5*$R1824)</f>
        <v/>
      </c>
      <c r="AH1825" s="18" t="str">
        <f t="shared" si="716"/>
        <v/>
      </c>
      <c r="AI1825" s="72"/>
      <c r="AJ1825" s="73"/>
      <c r="AK1825" s="73"/>
      <c r="AL1825" s="72"/>
      <c r="AM1825" s="73"/>
      <c r="AN1825" s="73">
        <f t="shared" si="717"/>
        <v>518</v>
      </c>
      <c r="AO1825" s="19" t="str">
        <f t="shared" ca="1" si="718"/>
        <v>-</v>
      </c>
      <c r="AP1825" s="17" t="str">
        <f t="shared" ca="1" si="719"/>
        <v>-</v>
      </c>
      <c r="AQ1825" s="17" t="str">
        <f t="shared" ca="1" si="720"/>
        <v>-</v>
      </c>
      <c r="AR1825" s="66" t="str">
        <f t="shared" ca="1" si="721"/>
        <v>-</v>
      </c>
    </row>
    <row r="1826" spans="1:44" s="1" customFormat="1" ht="12" x14ac:dyDescent="0.35">
      <c r="A1826" s="84"/>
      <c r="B1826" s="40" t="str">
        <f t="shared" si="701"/>
        <v/>
      </c>
      <c r="C1826" s="41" t="str">
        <f t="shared" si="702"/>
        <v/>
      </c>
      <c r="D1826" s="28">
        <f>'I Disease Parameters'!$E$6/(1000*365)</f>
        <v>2.4383561643835616E-5</v>
      </c>
      <c r="E1826" s="28">
        <f>'I Disease Parameters'!$E$7/(1000*365)</f>
        <v>1.3698630136986302E-5</v>
      </c>
      <c r="F1826" s="27">
        <f>(1-'I Disease Parameters'!$E$8)/'I Disease Parameters'!$E$10</f>
        <v>0.16200000000000001</v>
      </c>
      <c r="G1826" s="27">
        <f>'I Disease Parameters'!$E$8/'I Disease Parameters'!$E$11</f>
        <v>3.7999999999999999E-2</v>
      </c>
      <c r="H1826" s="27">
        <f>1/'I Disease Parameters'!$E$12</f>
        <v>0.05</v>
      </c>
      <c r="I1826" s="27">
        <f>'I Disease Parameters'!$E$9/'I Disease Parameters'!$E$14</f>
        <v>0</v>
      </c>
      <c r="J1826" s="82">
        <f t="shared" si="722"/>
        <v>2.9622548171950012</v>
      </c>
      <c r="K1826" s="60">
        <f t="shared" si="723"/>
        <v>0.96147505943347544</v>
      </c>
      <c r="L1826" s="30">
        <f t="shared" si="724"/>
        <v>0.98499999999999999</v>
      </c>
      <c r="M1826" s="27">
        <f>J1826/'I Disease Parameters'!$E$12</f>
        <v>0.14811274085975007</v>
      </c>
      <c r="N1826" s="27">
        <f>K1826/'I Disease Parameters'!$E$13</f>
        <v>4.8073752971673774E-2</v>
      </c>
      <c r="O1826" s="27">
        <f>L1826/'I Disease Parameters'!$E$13</f>
        <v>4.9250000000000002E-2</v>
      </c>
      <c r="P1826" s="27">
        <f>(1-L1826)/'I Disease Parameters'!$E$13</f>
        <v>7.5000000000000067E-4</v>
      </c>
      <c r="Q1826" s="19" t="str">
        <f t="shared" si="703"/>
        <v/>
      </c>
      <c r="R1826" s="17" t="str">
        <f t="shared" si="704"/>
        <v/>
      </c>
      <c r="S1826" s="17" t="str">
        <f t="shared" si="705"/>
        <v/>
      </c>
      <c r="T1826" s="17" t="str">
        <f t="shared" si="706"/>
        <v/>
      </c>
      <c r="U1826" s="17" t="str">
        <f t="shared" si="707"/>
        <v/>
      </c>
      <c r="V1826" s="17" t="str">
        <f t="shared" si="708"/>
        <v/>
      </c>
      <c r="W1826" s="17" t="str">
        <f t="shared" si="709"/>
        <v/>
      </c>
      <c r="X1826" s="18" t="str">
        <f t="shared" si="700"/>
        <v/>
      </c>
      <c r="Y1826" s="17" t="str">
        <f t="shared" si="710"/>
        <v/>
      </c>
      <c r="Z1826" s="17" t="str">
        <f t="shared" si="711"/>
        <v/>
      </c>
      <c r="AA1826" s="17" t="str">
        <f t="shared" si="712"/>
        <v/>
      </c>
      <c r="AB1826" s="17" t="str">
        <f t="shared" si="713"/>
        <v/>
      </c>
      <c r="AC1826" s="17" t="str">
        <f t="shared" si="714"/>
        <v/>
      </c>
      <c r="AD1826" s="18" t="str">
        <f t="shared" si="715"/>
        <v/>
      </c>
      <c r="AE1826" s="19" t="str">
        <f>IF($B1826&gt;$C$1,"",p_2*$Q1825*($S1825/$W1825)+p_3*$Q1825*($T1825/$W1825))</f>
        <v/>
      </c>
      <c r="AF1826" s="17" t="str">
        <f>IF($B1826&gt;$C$1,"",p_4*$R1825)</f>
        <v/>
      </c>
      <c r="AG1826" s="17" t="str">
        <f>IF($B1826&gt;$C$1,"",p_5*$R1825)</f>
        <v/>
      </c>
      <c r="AH1826" s="18" t="str">
        <f t="shared" si="716"/>
        <v/>
      </c>
      <c r="AI1826" s="72"/>
      <c r="AJ1826" s="73"/>
      <c r="AK1826" s="73"/>
      <c r="AL1826" s="72"/>
      <c r="AM1826" s="73"/>
      <c r="AN1826" s="73">
        <f t="shared" si="717"/>
        <v>518</v>
      </c>
      <c r="AO1826" s="19" t="str">
        <f t="shared" ca="1" si="718"/>
        <v>-</v>
      </c>
      <c r="AP1826" s="17" t="str">
        <f t="shared" ca="1" si="719"/>
        <v>-</v>
      </c>
      <c r="AQ1826" s="17" t="str">
        <f t="shared" ca="1" si="720"/>
        <v>-</v>
      </c>
      <c r="AR1826" s="66" t="str">
        <f t="shared" ca="1" si="721"/>
        <v>-</v>
      </c>
    </row>
    <row r="1827" spans="1:44" s="1" customFormat="1" ht="12" x14ac:dyDescent="0.35">
      <c r="A1827" s="84"/>
      <c r="B1827" s="40" t="str">
        <f t="shared" si="701"/>
        <v/>
      </c>
      <c r="C1827" s="41" t="str">
        <f t="shared" si="702"/>
        <v/>
      </c>
      <c r="D1827" s="28">
        <f>'I Disease Parameters'!$E$6/(1000*365)</f>
        <v>2.4383561643835616E-5</v>
      </c>
      <c r="E1827" s="28">
        <f>'I Disease Parameters'!$E$7/(1000*365)</f>
        <v>1.3698630136986302E-5</v>
      </c>
      <c r="F1827" s="27">
        <f>(1-'I Disease Parameters'!$E$8)/'I Disease Parameters'!$E$10</f>
        <v>0.16200000000000001</v>
      </c>
      <c r="G1827" s="27">
        <f>'I Disease Parameters'!$E$8/'I Disease Parameters'!$E$11</f>
        <v>3.7999999999999999E-2</v>
      </c>
      <c r="H1827" s="27">
        <f>1/'I Disease Parameters'!$E$12</f>
        <v>0.05</v>
      </c>
      <c r="I1827" s="27">
        <f>'I Disease Parameters'!$E$9/'I Disease Parameters'!$E$14</f>
        <v>0</v>
      </c>
      <c r="J1827" s="82">
        <f t="shared" si="722"/>
        <v>2.9622548171950012</v>
      </c>
      <c r="K1827" s="60">
        <f t="shared" si="723"/>
        <v>0.96147505943347544</v>
      </c>
      <c r="L1827" s="30">
        <f t="shared" si="724"/>
        <v>0.98499999999999999</v>
      </c>
      <c r="M1827" s="27">
        <f>J1827/'I Disease Parameters'!$E$12</f>
        <v>0.14811274085975007</v>
      </c>
      <c r="N1827" s="27">
        <f>K1827/'I Disease Parameters'!$E$13</f>
        <v>4.8073752971673774E-2</v>
      </c>
      <c r="O1827" s="27">
        <f>L1827/'I Disease Parameters'!$E$13</f>
        <v>4.9250000000000002E-2</v>
      </c>
      <c r="P1827" s="27">
        <f>(1-L1827)/'I Disease Parameters'!$E$13</f>
        <v>7.5000000000000067E-4</v>
      </c>
      <c r="Q1827" s="19" t="str">
        <f t="shared" si="703"/>
        <v/>
      </c>
      <c r="R1827" s="17" t="str">
        <f t="shared" si="704"/>
        <v/>
      </c>
      <c r="S1827" s="17" t="str">
        <f t="shared" si="705"/>
        <v/>
      </c>
      <c r="T1827" s="17" t="str">
        <f t="shared" si="706"/>
        <v/>
      </c>
      <c r="U1827" s="17" t="str">
        <f t="shared" si="707"/>
        <v/>
      </c>
      <c r="V1827" s="17" t="str">
        <f t="shared" si="708"/>
        <v/>
      </c>
      <c r="W1827" s="17" t="str">
        <f t="shared" si="709"/>
        <v/>
      </c>
      <c r="X1827" s="18" t="str">
        <f t="shared" si="700"/>
        <v/>
      </c>
      <c r="Y1827" s="17" t="str">
        <f t="shared" si="710"/>
        <v/>
      </c>
      <c r="Z1827" s="17" t="str">
        <f t="shared" si="711"/>
        <v/>
      </c>
      <c r="AA1827" s="17" t="str">
        <f t="shared" si="712"/>
        <v/>
      </c>
      <c r="AB1827" s="17" t="str">
        <f t="shared" si="713"/>
        <v/>
      </c>
      <c r="AC1827" s="17" t="str">
        <f t="shared" si="714"/>
        <v/>
      </c>
      <c r="AD1827" s="18" t="str">
        <f t="shared" si="715"/>
        <v/>
      </c>
      <c r="AE1827" s="19" t="str">
        <f>IF($B1827&gt;$C$1,"",p_2*$Q1826*($S1826/$W1826)+p_3*$Q1826*($T1826/$W1826))</f>
        <v/>
      </c>
      <c r="AF1827" s="17" t="str">
        <f>IF($B1827&gt;$C$1,"",p_4*$R1826)</f>
        <v/>
      </c>
      <c r="AG1827" s="17" t="str">
        <f>IF($B1827&gt;$C$1,"",p_5*$R1826)</f>
        <v/>
      </c>
      <c r="AH1827" s="18" t="str">
        <f t="shared" si="716"/>
        <v/>
      </c>
      <c r="AI1827" s="72"/>
      <c r="AJ1827" s="73"/>
      <c r="AK1827" s="73"/>
      <c r="AL1827" s="72"/>
      <c r="AM1827" s="73"/>
      <c r="AN1827" s="73">
        <f t="shared" si="717"/>
        <v>518</v>
      </c>
      <c r="AO1827" s="19" t="str">
        <f t="shared" ca="1" si="718"/>
        <v>-</v>
      </c>
      <c r="AP1827" s="17" t="str">
        <f t="shared" ca="1" si="719"/>
        <v>-</v>
      </c>
      <c r="AQ1827" s="17" t="str">
        <f t="shared" ca="1" si="720"/>
        <v>-</v>
      </c>
      <c r="AR1827" s="66" t="str">
        <f t="shared" ca="1" si="721"/>
        <v>-</v>
      </c>
    </row>
    <row r="1828" spans="1:44" s="1" customFormat="1" ht="12.5" thickBot="1" x14ac:dyDescent="0.4">
      <c r="A1828" s="84"/>
      <c r="B1828" s="42" t="str">
        <f t="shared" si="701"/>
        <v/>
      </c>
      <c r="C1828" s="43" t="str">
        <f t="shared" si="702"/>
        <v/>
      </c>
      <c r="D1828" s="29">
        <f>'I Disease Parameters'!$E$6/(1000*365)</f>
        <v>2.4383561643835616E-5</v>
      </c>
      <c r="E1828" s="29">
        <f>'I Disease Parameters'!$E$7/(1000*365)</f>
        <v>1.3698630136986302E-5</v>
      </c>
      <c r="F1828" s="31">
        <f>(1-'I Disease Parameters'!$E$8)/'I Disease Parameters'!$E$10</f>
        <v>0.16200000000000001</v>
      </c>
      <c r="G1828" s="31">
        <f>'I Disease Parameters'!$E$8/'I Disease Parameters'!$E$11</f>
        <v>3.7999999999999999E-2</v>
      </c>
      <c r="H1828" s="31">
        <f>1/'I Disease Parameters'!$E$12</f>
        <v>0.05</v>
      </c>
      <c r="I1828" s="31">
        <f>'I Disease Parameters'!$E$9/'I Disease Parameters'!$E$14</f>
        <v>0</v>
      </c>
      <c r="J1828" s="83">
        <f t="shared" si="722"/>
        <v>2.9622548171950012</v>
      </c>
      <c r="K1828" s="61">
        <f t="shared" si="723"/>
        <v>0.96147505943347544</v>
      </c>
      <c r="L1828" s="32">
        <f t="shared" si="724"/>
        <v>0.98499999999999999</v>
      </c>
      <c r="M1828" s="31">
        <f>J1828/'I Disease Parameters'!$E$12</f>
        <v>0.14811274085975007</v>
      </c>
      <c r="N1828" s="31">
        <f>K1828/'I Disease Parameters'!$E$13</f>
        <v>4.8073752971673774E-2</v>
      </c>
      <c r="O1828" s="31">
        <f>L1828/'I Disease Parameters'!$E$13</f>
        <v>4.9250000000000002E-2</v>
      </c>
      <c r="P1828" s="31">
        <f>(1-L1828)/'I Disease Parameters'!$E$13</f>
        <v>7.5000000000000067E-4</v>
      </c>
      <c r="Q1828" s="20" t="str">
        <f t="shared" si="703"/>
        <v/>
      </c>
      <c r="R1828" s="21" t="str">
        <f t="shared" si="704"/>
        <v/>
      </c>
      <c r="S1828" s="21" t="str">
        <f t="shared" si="705"/>
        <v/>
      </c>
      <c r="T1828" s="21" t="str">
        <f t="shared" si="706"/>
        <v/>
      </c>
      <c r="U1828" s="21" t="str">
        <f t="shared" si="707"/>
        <v/>
      </c>
      <c r="V1828" s="21" t="str">
        <f t="shared" si="708"/>
        <v/>
      </c>
      <c r="W1828" s="21" t="str">
        <f t="shared" si="709"/>
        <v/>
      </c>
      <c r="X1828" s="22" t="str">
        <f t="shared" si="700"/>
        <v/>
      </c>
      <c r="Y1828" s="21" t="str">
        <f t="shared" si="710"/>
        <v/>
      </c>
      <c r="Z1828" s="21" t="str">
        <f t="shared" si="711"/>
        <v/>
      </c>
      <c r="AA1828" s="21" t="str">
        <f t="shared" si="712"/>
        <v/>
      </c>
      <c r="AB1828" s="21" t="str">
        <f t="shared" si="713"/>
        <v/>
      </c>
      <c r="AC1828" s="21" t="str">
        <f t="shared" si="714"/>
        <v/>
      </c>
      <c r="AD1828" s="22" t="str">
        <f t="shared" si="715"/>
        <v/>
      </c>
      <c r="AE1828" s="20" t="str">
        <f>IF($B1828&gt;$C$1,"",p_2*$Q1827*($S1827/$W1827)+p_3*$Q1827*($T1827/$W1827))</f>
        <v/>
      </c>
      <c r="AF1828" s="21" t="str">
        <f>IF($B1828&gt;$C$1,"",p_4*$R1827)</f>
        <v/>
      </c>
      <c r="AG1828" s="21" t="str">
        <f>IF($B1828&gt;$C$1,"",p_5*$R1827)</f>
        <v/>
      </c>
      <c r="AH1828" s="22" t="str">
        <f t="shared" si="716"/>
        <v/>
      </c>
      <c r="AI1828" s="74"/>
      <c r="AJ1828" s="75"/>
      <c r="AK1828" s="75"/>
      <c r="AL1828" s="74"/>
      <c r="AM1828" s="75"/>
      <c r="AN1828" s="75">
        <f t="shared" si="717"/>
        <v>518</v>
      </c>
      <c r="AO1828" s="20" t="str">
        <f t="shared" ca="1" si="718"/>
        <v>-</v>
      </c>
      <c r="AP1828" s="21" t="str">
        <f t="shared" ca="1" si="719"/>
        <v>-</v>
      </c>
      <c r="AQ1828" s="21" t="str">
        <f t="shared" ca="1" si="720"/>
        <v>-</v>
      </c>
      <c r="AR1828" s="66" t="str">
        <f t="shared" ca="1" si="721"/>
        <v>-</v>
      </c>
    </row>
    <row r="1829" spans="1:44" x14ac:dyDescent="0.35"/>
    <row r="1830" spans="1:44" hidden="1" x14ac:dyDescent="0.35"/>
    <row r="1831" spans="1:44" hidden="1" x14ac:dyDescent="0.35"/>
    <row r="1832" spans="1:44" hidden="1" x14ac:dyDescent="0.35"/>
    <row r="1833" spans="1:44" hidden="1" x14ac:dyDescent="0.35"/>
    <row r="1834" spans="1:44" hidden="1" x14ac:dyDescent="0.35"/>
    <row r="1835" spans="1:44" hidden="1" x14ac:dyDescent="0.35"/>
    <row r="1836" spans="1:44" hidden="1" x14ac:dyDescent="0.35"/>
    <row r="1837" spans="1:44" hidden="1" x14ac:dyDescent="0.35"/>
    <row r="1838" spans="1:44" hidden="1" x14ac:dyDescent="0.35"/>
    <row r="1839" spans="1:44" hidden="1" x14ac:dyDescent="0.35"/>
    <row r="1840" spans="1:44" hidden="1" x14ac:dyDescent="0.35"/>
    <row r="1841" hidden="1" x14ac:dyDescent="0.35"/>
    <row r="1842" hidden="1" x14ac:dyDescent="0.35"/>
    <row r="1843" hidden="1" x14ac:dyDescent="0.35"/>
    <row r="1844" hidden="1" x14ac:dyDescent="0.35"/>
    <row r="1845" hidden="1" x14ac:dyDescent="0.35"/>
    <row r="1846" hidden="1" x14ac:dyDescent="0.35"/>
    <row r="1847" hidden="1" x14ac:dyDescent="0.35"/>
    <row r="1848" hidden="1" x14ac:dyDescent="0.35"/>
    <row r="1849" hidden="1" x14ac:dyDescent="0.35"/>
    <row r="1850" hidden="1" x14ac:dyDescent="0.35"/>
    <row r="1851" hidden="1" x14ac:dyDescent="0.35"/>
    <row r="1852" hidden="1" x14ac:dyDescent="0.35"/>
    <row r="1853" hidden="1" x14ac:dyDescent="0.35"/>
    <row r="1854" hidden="1" x14ac:dyDescent="0.35"/>
    <row r="1855" hidden="1" x14ac:dyDescent="0.35"/>
    <row r="1856" hidden="1" x14ac:dyDescent="0.35"/>
    <row r="1857" hidden="1" x14ac:dyDescent="0.35"/>
    <row r="1858" hidden="1" x14ac:dyDescent="0.35"/>
    <row r="1859" hidden="1" x14ac:dyDescent="0.35"/>
    <row r="1860" hidden="1" x14ac:dyDescent="0.35"/>
    <row r="1861" hidden="1" x14ac:dyDescent="0.35"/>
    <row r="1862" hidden="1" x14ac:dyDescent="0.35"/>
    <row r="1863" hidden="1" x14ac:dyDescent="0.35"/>
    <row r="1864" hidden="1" x14ac:dyDescent="0.35"/>
    <row r="1865" hidden="1" x14ac:dyDescent="0.35"/>
    <row r="1866" hidden="1" x14ac:dyDescent="0.35"/>
    <row r="1867" hidden="1" x14ac:dyDescent="0.35"/>
    <row r="1868" hidden="1" x14ac:dyDescent="0.35"/>
    <row r="1869" hidden="1" x14ac:dyDescent="0.35"/>
    <row r="1870" hidden="1" x14ac:dyDescent="0.35"/>
    <row r="1871" hidden="1" x14ac:dyDescent="0.35"/>
    <row r="1872" hidden="1" x14ac:dyDescent="0.35"/>
    <row r="1873" hidden="1" x14ac:dyDescent="0.35"/>
    <row r="1874" hidden="1" x14ac:dyDescent="0.35"/>
    <row r="1875" hidden="1" x14ac:dyDescent="0.35"/>
    <row r="1876" hidden="1" x14ac:dyDescent="0.35"/>
    <row r="1877" hidden="1" x14ac:dyDescent="0.35"/>
    <row r="1878" hidden="1" x14ac:dyDescent="0.35"/>
    <row r="1879" hidden="1" x14ac:dyDescent="0.35"/>
    <row r="1880" hidden="1" x14ac:dyDescent="0.35"/>
    <row r="1881" hidden="1" x14ac:dyDescent="0.35"/>
    <row r="1882" hidden="1" x14ac:dyDescent="0.35"/>
    <row r="1883" hidden="1" x14ac:dyDescent="0.35"/>
    <row r="1884" hidden="1" x14ac:dyDescent="0.35"/>
    <row r="1885" hidden="1" x14ac:dyDescent="0.35"/>
    <row r="1886" hidden="1" x14ac:dyDescent="0.35"/>
    <row r="1887" hidden="1" x14ac:dyDescent="0.35"/>
    <row r="1888" hidden="1" x14ac:dyDescent="0.35"/>
    <row r="1889" hidden="1" x14ac:dyDescent="0.35"/>
    <row r="1890" hidden="1" x14ac:dyDescent="0.35"/>
    <row r="1891" hidden="1" x14ac:dyDescent="0.35"/>
    <row r="1892" hidden="1" x14ac:dyDescent="0.35"/>
    <row r="1893" hidden="1" x14ac:dyDescent="0.35"/>
    <row r="1894" hidden="1" x14ac:dyDescent="0.35"/>
    <row r="1895" hidden="1" x14ac:dyDescent="0.35"/>
    <row r="1896" hidden="1" x14ac:dyDescent="0.35"/>
    <row r="1897" hidden="1" x14ac:dyDescent="0.35"/>
    <row r="1898" hidden="1" x14ac:dyDescent="0.35"/>
    <row r="1899" hidden="1" x14ac:dyDescent="0.35"/>
    <row r="1900" hidden="1" x14ac:dyDescent="0.35"/>
    <row r="1901" hidden="1" x14ac:dyDescent="0.35"/>
    <row r="1902" hidden="1" x14ac:dyDescent="0.35"/>
    <row r="1903" hidden="1" x14ac:dyDescent="0.35"/>
    <row r="1904" hidden="1" x14ac:dyDescent="0.35"/>
    <row r="1905" hidden="1" x14ac:dyDescent="0.35"/>
    <row r="1906" hidden="1" x14ac:dyDescent="0.35"/>
    <row r="1907" hidden="1" x14ac:dyDescent="0.35"/>
    <row r="1908" hidden="1" x14ac:dyDescent="0.35"/>
    <row r="1909" hidden="1" x14ac:dyDescent="0.35"/>
    <row r="1910" hidden="1" x14ac:dyDescent="0.35"/>
    <row r="1911" hidden="1" x14ac:dyDescent="0.35"/>
    <row r="1912" hidden="1" x14ac:dyDescent="0.35"/>
    <row r="1913" hidden="1" x14ac:dyDescent="0.35"/>
    <row r="1914" hidden="1" x14ac:dyDescent="0.35"/>
    <row r="1915" hidden="1" x14ac:dyDescent="0.35"/>
    <row r="1916" hidden="1" x14ac:dyDescent="0.35"/>
    <row r="1917" hidden="1" x14ac:dyDescent="0.35"/>
    <row r="1918" hidden="1" x14ac:dyDescent="0.35"/>
    <row r="1919" hidden="1" x14ac:dyDescent="0.35"/>
    <row r="1920" hidden="1" x14ac:dyDescent="0.35"/>
    <row r="1921" hidden="1" x14ac:dyDescent="0.35"/>
    <row r="1922" hidden="1" x14ac:dyDescent="0.35"/>
    <row r="1923" hidden="1" x14ac:dyDescent="0.35"/>
    <row r="1924" hidden="1" x14ac:dyDescent="0.35"/>
    <row r="1925" hidden="1" x14ac:dyDescent="0.35"/>
    <row r="1926" hidden="1" x14ac:dyDescent="0.35"/>
    <row r="1927" hidden="1" x14ac:dyDescent="0.35"/>
    <row r="1928" hidden="1" x14ac:dyDescent="0.35"/>
    <row r="1929" hidden="1" x14ac:dyDescent="0.35"/>
    <row r="1930" hidden="1" x14ac:dyDescent="0.35"/>
    <row r="1931" hidden="1" x14ac:dyDescent="0.35"/>
    <row r="1932" hidden="1" x14ac:dyDescent="0.35"/>
    <row r="1933" hidden="1" x14ac:dyDescent="0.35"/>
    <row r="1934" hidden="1" x14ac:dyDescent="0.35"/>
    <row r="1935" hidden="1" x14ac:dyDescent="0.35"/>
    <row r="1936" hidden="1" x14ac:dyDescent="0.35"/>
    <row r="1937" hidden="1" x14ac:dyDescent="0.35"/>
    <row r="1938" hidden="1" x14ac:dyDescent="0.35"/>
    <row r="1939" hidden="1" x14ac:dyDescent="0.35"/>
    <row r="1940" hidden="1" x14ac:dyDescent="0.35"/>
    <row r="1941" hidden="1" x14ac:dyDescent="0.35"/>
    <row r="1942" hidden="1" x14ac:dyDescent="0.35"/>
    <row r="1943" hidden="1" x14ac:dyDescent="0.35"/>
    <row r="1944" hidden="1" x14ac:dyDescent="0.35"/>
    <row r="1945" hidden="1" x14ac:dyDescent="0.35"/>
    <row r="1946" hidden="1" x14ac:dyDescent="0.35"/>
    <row r="1947" hidden="1" x14ac:dyDescent="0.35"/>
    <row r="1948" hidden="1" x14ac:dyDescent="0.35"/>
    <row r="1949" hidden="1" x14ac:dyDescent="0.35"/>
    <row r="1950" hidden="1" x14ac:dyDescent="0.35"/>
    <row r="1951" hidden="1" x14ac:dyDescent="0.35"/>
    <row r="1952" hidden="1" x14ac:dyDescent="0.35"/>
    <row r="1953" hidden="1" x14ac:dyDescent="0.35"/>
    <row r="1954" hidden="1" x14ac:dyDescent="0.35"/>
    <row r="1955" hidden="1" x14ac:dyDescent="0.35"/>
    <row r="1956" hidden="1" x14ac:dyDescent="0.35"/>
    <row r="1957" hidden="1" x14ac:dyDescent="0.35"/>
    <row r="1958" hidden="1" x14ac:dyDescent="0.35"/>
    <row r="1959" hidden="1" x14ac:dyDescent="0.35"/>
    <row r="1960" hidden="1" x14ac:dyDescent="0.35"/>
    <row r="1961" hidden="1" x14ac:dyDescent="0.35"/>
    <row r="1962" hidden="1" x14ac:dyDescent="0.35"/>
    <row r="1963" hidden="1" x14ac:dyDescent="0.35"/>
    <row r="1964" hidden="1" x14ac:dyDescent="0.35"/>
    <row r="1965" hidden="1" x14ac:dyDescent="0.35"/>
    <row r="1966" hidden="1" x14ac:dyDescent="0.35"/>
    <row r="1967" hidden="1" x14ac:dyDescent="0.35"/>
    <row r="1968" hidden="1" x14ac:dyDescent="0.35"/>
    <row r="1969" hidden="1" x14ac:dyDescent="0.35"/>
    <row r="1970" hidden="1" x14ac:dyDescent="0.35"/>
    <row r="1971" hidden="1" x14ac:dyDescent="0.35"/>
    <row r="1972" hidden="1" x14ac:dyDescent="0.35"/>
    <row r="1973" hidden="1" x14ac:dyDescent="0.35"/>
    <row r="1974" hidden="1" x14ac:dyDescent="0.35"/>
    <row r="1975" hidden="1" x14ac:dyDescent="0.35"/>
    <row r="1976" hidden="1" x14ac:dyDescent="0.35"/>
    <row r="1977" hidden="1" x14ac:dyDescent="0.35"/>
    <row r="1978" hidden="1" x14ac:dyDescent="0.35"/>
    <row r="1979" hidden="1" x14ac:dyDescent="0.35"/>
    <row r="1980" hidden="1" x14ac:dyDescent="0.35"/>
    <row r="1981" hidden="1" x14ac:dyDescent="0.35"/>
    <row r="1982" hidden="1" x14ac:dyDescent="0.35"/>
    <row r="1983" hidden="1" x14ac:dyDescent="0.35"/>
    <row r="1984" hidden="1" x14ac:dyDescent="0.35"/>
    <row r="1985" hidden="1" x14ac:dyDescent="0.35"/>
    <row r="1986" hidden="1" x14ac:dyDescent="0.35"/>
    <row r="1987" hidden="1" x14ac:dyDescent="0.35"/>
    <row r="1988" hidden="1" x14ac:dyDescent="0.35"/>
    <row r="1989" hidden="1" x14ac:dyDescent="0.35"/>
    <row r="1990" hidden="1" x14ac:dyDescent="0.35"/>
    <row r="1991" hidden="1" x14ac:dyDescent="0.35"/>
    <row r="1992" hidden="1" x14ac:dyDescent="0.35"/>
    <row r="1993" hidden="1" x14ac:dyDescent="0.35"/>
    <row r="1994" hidden="1" x14ac:dyDescent="0.35"/>
    <row r="1995" hidden="1" x14ac:dyDescent="0.35"/>
    <row r="1996" hidden="1" x14ac:dyDescent="0.35"/>
    <row r="1997" hidden="1" x14ac:dyDescent="0.35"/>
    <row r="1998" hidden="1" x14ac:dyDescent="0.35"/>
    <row r="1999" hidden="1" x14ac:dyDescent="0.35"/>
    <row r="2000" hidden="1" x14ac:dyDescent="0.35"/>
    <row r="2001" hidden="1" x14ac:dyDescent="0.35"/>
    <row r="2002" hidden="1" x14ac:dyDescent="0.35"/>
    <row r="2003" hidden="1" x14ac:dyDescent="0.35"/>
    <row r="2004" hidden="1" x14ac:dyDescent="0.35"/>
    <row r="2005" hidden="1" x14ac:dyDescent="0.35"/>
    <row r="2006" hidden="1" x14ac:dyDescent="0.35"/>
    <row r="2007" hidden="1" x14ac:dyDescent="0.35"/>
    <row r="2008" hidden="1" x14ac:dyDescent="0.35"/>
    <row r="2009" hidden="1" x14ac:dyDescent="0.35"/>
    <row r="2010" hidden="1" x14ac:dyDescent="0.35"/>
    <row r="2011" hidden="1" x14ac:dyDescent="0.35"/>
    <row r="2012" hidden="1" x14ac:dyDescent="0.35"/>
    <row r="2013" hidden="1" x14ac:dyDescent="0.35"/>
    <row r="2014" hidden="1" x14ac:dyDescent="0.35"/>
    <row r="2015" hidden="1" x14ac:dyDescent="0.35"/>
    <row r="2016" hidden="1" x14ac:dyDescent="0.35"/>
    <row r="2017" hidden="1" x14ac:dyDescent="0.35"/>
    <row r="2018" hidden="1" x14ac:dyDescent="0.35"/>
    <row r="2019" hidden="1" x14ac:dyDescent="0.35"/>
    <row r="2020" hidden="1" x14ac:dyDescent="0.35"/>
    <row r="2021" hidden="1" x14ac:dyDescent="0.35"/>
    <row r="2022" hidden="1" x14ac:dyDescent="0.35"/>
    <row r="2023" hidden="1" x14ac:dyDescent="0.35"/>
    <row r="2024" hidden="1" x14ac:dyDescent="0.35"/>
    <row r="2025" hidden="1" x14ac:dyDescent="0.35"/>
    <row r="2026" hidden="1" x14ac:dyDescent="0.35"/>
    <row r="2027" hidden="1" x14ac:dyDescent="0.35"/>
    <row r="2028" hidden="1" x14ac:dyDescent="0.35"/>
    <row r="2029" hidden="1" x14ac:dyDescent="0.35"/>
    <row r="2030" hidden="1" x14ac:dyDescent="0.35"/>
    <row r="2031" hidden="1" x14ac:dyDescent="0.35"/>
    <row r="2032" hidden="1" x14ac:dyDescent="0.35"/>
    <row r="2033" hidden="1" x14ac:dyDescent="0.35"/>
    <row r="2034" hidden="1" x14ac:dyDescent="0.35"/>
    <row r="2035" hidden="1" x14ac:dyDescent="0.35"/>
    <row r="2036" hidden="1" x14ac:dyDescent="0.35"/>
    <row r="2037" hidden="1" x14ac:dyDescent="0.35"/>
    <row r="2038" hidden="1" x14ac:dyDescent="0.35"/>
    <row r="2039" hidden="1" x14ac:dyDescent="0.35"/>
    <row r="2040" hidden="1" x14ac:dyDescent="0.35"/>
    <row r="2041" hidden="1" x14ac:dyDescent="0.35"/>
    <row r="2042" hidden="1" x14ac:dyDescent="0.35"/>
    <row r="2043" hidden="1" x14ac:dyDescent="0.35"/>
    <row r="2044" hidden="1" x14ac:dyDescent="0.35"/>
    <row r="2045" hidden="1" x14ac:dyDescent="0.35"/>
    <row r="2046" hidden="1" x14ac:dyDescent="0.35"/>
    <row r="2047" hidden="1" x14ac:dyDescent="0.35"/>
    <row r="2048" hidden="1" x14ac:dyDescent="0.35"/>
    <row r="2049" hidden="1" x14ac:dyDescent="0.35"/>
    <row r="2050" hidden="1" x14ac:dyDescent="0.35"/>
    <row r="2051" hidden="1" x14ac:dyDescent="0.35"/>
    <row r="2052" hidden="1" x14ac:dyDescent="0.35"/>
    <row r="2053" hidden="1" x14ac:dyDescent="0.35"/>
    <row r="2054" hidden="1" x14ac:dyDescent="0.35"/>
    <row r="2055" hidden="1" x14ac:dyDescent="0.35"/>
    <row r="2056" hidden="1" x14ac:dyDescent="0.35"/>
    <row r="2057" hidden="1" x14ac:dyDescent="0.35"/>
    <row r="2058" hidden="1" x14ac:dyDescent="0.35"/>
    <row r="2059" hidden="1" x14ac:dyDescent="0.35"/>
    <row r="2060" hidden="1" x14ac:dyDescent="0.35"/>
    <row r="2061" hidden="1" x14ac:dyDescent="0.35"/>
    <row r="2062" hidden="1" x14ac:dyDescent="0.35"/>
    <row r="2063" hidden="1" x14ac:dyDescent="0.35"/>
    <row r="2064" hidden="1" x14ac:dyDescent="0.35"/>
    <row r="2065" hidden="1" x14ac:dyDescent="0.35"/>
    <row r="2066" hidden="1" x14ac:dyDescent="0.35"/>
    <row r="2067" hidden="1" x14ac:dyDescent="0.35"/>
    <row r="2068" hidden="1" x14ac:dyDescent="0.35"/>
    <row r="2069" hidden="1" x14ac:dyDescent="0.35"/>
    <row r="2070" hidden="1" x14ac:dyDescent="0.35"/>
    <row r="2071" hidden="1" x14ac:dyDescent="0.35"/>
    <row r="2072" hidden="1" x14ac:dyDescent="0.35"/>
    <row r="2073" hidden="1" x14ac:dyDescent="0.35"/>
    <row r="2074" hidden="1" x14ac:dyDescent="0.35"/>
    <row r="2075" hidden="1" x14ac:dyDescent="0.35"/>
    <row r="2076" hidden="1" x14ac:dyDescent="0.35"/>
    <row r="2077" hidden="1" x14ac:dyDescent="0.35"/>
    <row r="2078" hidden="1" x14ac:dyDescent="0.35"/>
    <row r="2079" hidden="1" x14ac:dyDescent="0.35"/>
    <row r="2080" hidden="1" x14ac:dyDescent="0.35"/>
    <row r="2081" hidden="1" x14ac:dyDescent="0.35"/>
    <row r="2082" hidden="1" x14ac:dyDescent="0.35"/>
    <row r="2083" hidden="1" x14ac:dyDescent="0.35"/>
    <row r="2084" hidden="1" x14ac:dyDescent="0.35"/>
    <row r="2085" hidden="1" x14ac:dyDescent="0.35"/>
    <row r="2086" hidden="1" x14ac:dyDescent="0.35"/>
    <row r="2087" hidden="1" x14ac:dyDescent="0.35"/>
    <row r="2088" hidden="1" x14ac:dyDescent="0.35"/>
    <row r="2089" hidden="1" x14ac:dyDescent="0.35"/>
    <row r="2090" hidden="1" x14ac:dyDescent="0.35"/>
    <row r="2091" hidden="1" x14ac:dyDescent="0.35"/>
    <row r="2092" hidden="1" x14ac:dyDescent="0.35"/>
    <row r="2093" hidden="1" x14ac:dyDescent="0.35"/>
    <row r="2094" hidden="1" x14ac:dyDescent="0.35"/>
    <row r="2095" hidden="1" x14ac:dyDescent="0.35"/>
    <row r="2096" hidden="1" x14ac:dyDescent="0.35"/>
    <row r="2097" hidden="1" x14ac:dyDescent="0.35"/>
    <row r="2098" hidden="1" x14ac:dyDescent="0.35"/>
    <row r="2099" hidden="1" x14ac:dyDescent="0.35"/>
    <row r="2100" hidden="1" x14ac:dyDescent="0.35"/>
    <row r="2101" hidden="1" x14ac:dyDescent="0.35"/>
    <row r="2102" hidden="1" x14ac:dyDescent="0.35"/>
    <row r="2103" hidden="1" x14ac:dyDescent="0.35"/>
    <row r="2104" hidden="1" x14ac:dyDescent="0.35"/>
    <row r="2105" hidden="1" x14ac:dyDescent="0.35"/>
    <row r="2106" hidden="1" x14ac:dyDescent="0.35"/>
    <row r="2107" hidden="1" x14ac:dyDescent="0.35"/>
    <row r="2108" hidden="1" x14ac:dyDescent="0.35"/>
    <row r="2109" hidden="1" x14ac:dyDescent="0.35"/>
    <row r="2110" hidden="1" x14ac:dyDescent="0.35"/>
    <row r="2111" hidden="1" x14ac:dyDescent="0.35"/>
    <row r="2112" hidden="1" x14ac:dyDescent="0.35"/>
    <row r="2113" hidden="1" x14ac:dyDescent="0.35"/>
    <row r="2114" hidden="1" x14ac:dyDescent="0.35"/>
    <row r="2115" hidden="1" x14ac:dyDescent="0.35"/>
    <row r="2116" hidden="1" x14ac:dyDescent="0.35"/>
    <row r="2117" hidden="1" x14ac:dyDescent="0.35"/>
    <row r="2118" hidden="1" x14ac:dyDescent="0.35"/>
    <row r="2119" hidden="1" x14ac:dyDescent="0.35"/>
    <row r="2120" hidden="1" x14ac:dyDescent="0.35"/>
    <row r="2121" hidden="1" x14ac:dyDescent="0.35"/>
    <row r="2122" hidden="1" x14ac:dyDescent="0.35"/>
    <row r="2123" hidden="1" x14ac:dyDescent="0.35"/>
    <row r="2124" hidden="1" x14ac:dyDescent="0.35"/>
    <row r="2125" hidden="1" x14ac:dyDescent="0.35"/>
    <row r="2126" hidden="1" x14ac:dyDescent="0.35"/>
    <row r="2127" hidden="1" x14ac:dyDescent="0.35"/>
    <row r="2128" hidden="1" x14ac:dyDescent="0.35"/>
    <row r="2129" hidden="1" x14ac:dyDescent="0.35"/>
    <row r="2130" hidden="1" x14ac:dyDescent="0.35"/>
    <row r="2131" hidden="1" x14ac:dyDescent="0.35"/>
    <row r="2132" hidden="1" x14ac:dyDescent="0.35"/>
    <row r="2133" hidden="1" x14ac:dyDescent="0.35"/>
    <row r="2134" hidden="1" x14ac:dyDescent="0.35"/>
    <row r="2135" hidden="1" x14ac:dyDescent="0.35"/>
    <row r="2136" hidden="1" x14ac:dyDescent="0.35"/>
    <row r="2137" hidden="1" x14ac:dyDescent="0.35"/>
    <row r="2138" hidden="1" x14ac:dyDescent="0.35"/>
    <row r="2139" hidden="1" x14ac:dyDescent="0.35"/>
    <row r="2140" hidden="1" x14ac:dyDescent="0.35"/>
    <row r="2141" hidden="1" x14ac:dyDescent="0.35"/>
    <row r="2142" hidden="1" x14ac:dyDescent="0.35"/>
    <row r="2143" hidden="1" x14ac:dyDescent="0.35"/>
    <row r="2144" hidden="1" x14ac:dyDescent="0.35"/>
    <row r="2145" hidden="1" x14ac:dyDescent="0.35"/>
    <row r="2146" hidden="1" x14ac:dyDescent="0.35"/>
    <row r="2147" hidden="1" x14ac:dyDescent="0.35"/>
    <row r="2148" hidden="1" x14ac:dyDescent="0.35"/>
    <row r="2149" hidden="1" x14ac:dyDescent="0.35"/>
    <row r="2150" hidden="1" x14ac:dyDescent="0.35"/>
    <row r="2151" hidden="1" x14ac:dyDescent="0.35"/>
    <row r="2152" hidden="1" x14ac:dyDescent="0.35"/>
    <row r="2153" hidden="1" x14ac:dyDescent="0.35"/>
    <row r="2154" hidden="1" x14ac:dyDescent="0.35"/>
    <row r="2155" hidden="1" x14ac:dyDescent="0.35"/>
    <row r="2156" hidden="1" x14ac:dyDescent="0.35"/>
    <row r="2157" hidden="1" x14ac:dyDescent="0.35"/>
    <row r="2158" hidden="1" x14ac:dyDescent="0.35"/>
    <row r="2159" hidden="1" x14ac:dyDescent="0.35"/>
    <row r="2160" hidden="1" x14ac:dyDescent="0.35"/>
    <row r="2161" hidden="1" x14ac:dyDescent="0.35"/>
    <row r="2162" hidden="1" x14ac:dyDescent="0.35"/>
    <row r="2163" hidden="1" x14ac:dyDescent="0.35"/>
    <row r="2164" hidden="1" x14ac:dyDescent="0.35"/>
    <row r="2165" hidden="1" x14ac:dyDescent="0.35"/>
    <row r="2166" hidden="1" x14ac:dyDescent="0.35"/>
    <row r="2167" hidden="1" x14ac:dyDescent="0.35"/>
    <row r="2168" hidden="1" x14ac:dyDescent="0.35"/>
    <row r="2169" hidden="1" x14ac:dyDescent="0.35"/>
    <row r="2170" hidden="1" x14ac:dyDescent="0.35"/>
    <row r="2171" hidden="1" x14ac:dyDescent="0.35"/>
    <row r="2172" hidden="1" x14ac:dyDescent="0.35"/>
    <row r="2173" hidden="1" x14ac:dyDescent="0.35"/>
    <row r="2174" hidden="1" x14ac:dyDescent="0.35"/>
    <row r="2175" hidden="1" x14ac:dyDescent="0.35"/>
    <row r="2176" hidden="1" x14ac:dyDescent="0.35"/>
    <row r="2177" hidden="1" x14ac:dyDescent="0.35"/>
    <row r="2178" hidden="1" x14ac:dyDescent="0.35"/>
    <row r="2179" hidden="1" x14ac:dyDescent="0.35"/>
    <row r="2180" hidden="1" x14ac:dyDescent="0.35"/>
    <row r="2181" hidden="1" x14ac:dyDescent="0.35"/>
    <row r="2182" hidden="1" x14ac:dyDescent="0.35"/>
    <row r="2183" hidden="1" x14ac:dyDescent="0.35"/>
    <row r="2184" hidden="1" x14ac:dyDescent="0.35"/>
    <row r="2185" hidden="1" x14ac:dyDescent="0.35"/>
    <row r="2186" hidden="1" x14ac:dyDescent="0.35"/>
    <row r="2187" hidden="1" x14ac:dyDescent="0.35"/>
    <row r="2188" hidden="1" x14ac:dyDescent="0.35"/>
    <row r="2189" hidden="1" x14ac:dyDescent="0.35"/>
    <row r="2190" hidden="1" x14ac:dyDescent="0.35"/>
    <row r="2191" hidden="1" x14ac:dyDescent="0.35"/>
    <row r="2192" hidden="1" x14ac:dyDescent="0.35"/>
    <row r="2193" hidden="1" x14ac:dyDescent="0.35"/>
    <row r="2194" hidden="1" x14ac:dyDescent="0.35"/>
    <row r="2195" hidden="1" x14ac:dyDescent="0.35"/>
    <row r="2196" hidden="1" x14ac:dyDescent="0.35"/>
    <row r="2197" hidden="1" x14ac:dyDescent="0.35"/>
    <row r="2198" hidden="1" x14ac:dyDescent="0.35"/>
    <row r="2199" hidden="1" x14ac:dyDescent="0.35"/>
    <row r="2200" hidden="1" x14ac:dyDescent="0.35"/>
    <row r="2201" hidden="1" x14ac:dyDescent="0.35"/>
    <row r="2202" hidden="1" x14ac:dyDescent="0.35"/>
    <row r="2203" hidden="1" x14ac:dyDescent="0.35"/>
    <row r="2204" hidden="1" x14ac:dyDescent="0.35"/>
    <row r="2205" hidden="1" x14ac:dyDescent="0.35"/>
    <row r="2206" hidden="1" x14ac:dyDescent="0.35"/>
    <row r="2207" hidden="1" x14ac:dyDescent="0.35"/>
    <row r="2208" hidden="1" x14ac:dyDescent="0.35"/>
    <row r="2209" hidden="1" x14ac:dyDescent="0.35"/>
    <row r="2210" hidden="1" x14ac:dyDescent="0.35"/>
    <row r="2211" hidden="1" x14ac:dyDescent="0.35"/>
    <row r="2212" hidden="1" x14ac:dyDescent="0.35"/>
    <row r="2213" hidden="1" x14ac:dyDescent="0.35"/>
    <row r="2214" hidden="1" x14ac:dyDescent="0.35"/>
    <row r="2215" hidden="1" x14ac:dyDescent="0.35"/>
    <row r="2216" hidden="1" x14ac:dyDescent="0.35"/>
    <row r="2217" hidden="1" x14ac:dyDescent="0.35"/>
    <row r="2218" hidden="1" x14ac:dyDescent="0.35"/>
    <row r="2219" hidden="1" x14ac:dyDescent="0.35"/>
    <row r="2220" hidden="1" x14ac:dyDescent="0.35"/>
    <row r="2221" hidden="1" x14ac:dyDescent="0.35"/>
    <row r="2222" hidden="1" x14ac:dyDescent="0.35"/>
    <row r="2223" hidden="1" x14ac:dyDescent="0.35"/>
    <row r="2224" hidden="1" x14ac:dyDescent="0.35"/>
    <row r="2225" hidden="1" x14ac:dyDescent="0.35"/>
    <row r="2226" hidden="1" x14ac:dyDescent="0.35"/>
    <row r="2227" hidden="1" x14ac:dyDescent="0.35"/>
    <row r="2228" hidden="1" x14ac:dyDescent="0.35"/>
    <row r="2229" hidden="1" x14ac:dyDescent="0.35"/>
    <row r="2230" hidden="1" x14ac:dyDescent="0.35"/>
    <row r="2231" hidden="1" x14ac:dyDescent="0.35"/>
    <row r="2232" hidden="1" x14ac:dyDescent="0.35"/>
    <row r="2233" hidden="1" x14ac:dyDescent="0.35"/>
    <row r="2234" hidden="1" x14ac:dyDescent="0.35"/>
    <row r="2235" hidden="1" x14ac:dyDescent="0.35"/>
    <row r="2236" hidden="1" x14ac:dyDescent="0.35"/>
    <row r="2237" hidden="1" x14ac:dyDescent="0.35"/>
    <row r="2238" hidden="1" x14ac:dyDescent="0.35"/>
    <row r="2239" hidden="1" x14ac:dyDescent="0.35"/>
    <row r="2240" hidden="1" x14ac:dyDescent="0.35"/>
    <row r="2241" hidden="1" x14ac:dyDescent="0.35"/>
    <row r="2242" hidden="1" x14ac:dyDescent="0.35"/>
    <row r="2243" hidden="1" x14ac:dyDescent="0.35"/>
    <row r="2244" hidden="1" x14ac:dyDescent="0.35"/>
    <row r="2245" hidden="1" x14ac:dyDescent="0.35"/>
    <row r="2246" hidden="1" x14ac:dyDescent="0.35"/>
    <row r="2247" hidden="1" x14ac:dyDescent="0.35"/>
    <row r="2248" hidden="1" x14ac:dyDescent="0.35"/>
    <row r="2249" hidden="1" x14ac:dyDescent="0.35"/>
    <row r="2250" hidden="1" x14ac:dyDescent="0.35"/>
    <row r="2251" hidden="1" x14ac:dyDescent="0.35"/>
    <row r="2252" hidden="1" x14ac:dyDescent="0.35"/>
    <row r="2253" hidden="1" x14ac:dyDescent="0.35"/>
    <row r="2254" hidden="1" x14ac:dyDescent="0.35"/>
    <row r="2255" hidden="1" x14ac:dyDescent="0.35"/>
    <row r="2256" hidden="1" x14ac:dyDescent="0.35"/>
    <row r="2257" hidden="1" x14ac:dyDescent="0.35"/>
    <row r="2258" hidden="1" x14ac:dyDescent="0.35"/>
    <row r="2259" hidden="1" x14ac:dyDescent="0.35"/>
    <row r="2260" hidden="1" x14ac:dyDescent="0.35"/>
    <row r="2261" hidden="1" x14ac:dyDescent="0.35"/>
    <row r="2262" hidden="1" x14ac:dyDescent="0.35"/>
    <row r="2263" hidden="1" x14ac:dyDescent="0.35"/>
    <row r="2264" hidden="1" x14ac:dyDescent="0.35"/>
    <row r="2265" hidden="1" x14ac:dyDescent="0.35"/>
    <row r="2266" hidden="1" x14ac:dyDescent="0.35"/>
    <row r="2267" hidden="1" x14ac:dyDescent="0.35"/>
    <row r="2268" hidden="1" x14ac:dyDescent="0.35"/>
    <row r="2269" hidden="1" x14ac:dyDescent="0.35"/>
    <row r="2270" hidden="1" x14ac:dyDescent="0.35"/>
    <row r="2271" hidden="1" x14ac:dyDescent="0.35"/>
    <row r="2272" hidden="1" x14ac:dyDescent="0.35"/>
    <row r="2273" hidden="1" x14ac:dyDescent="0.35"/>
    <row r="2274" hidden="1" x14ac:dyDescent="0.35"/>
    <row r="2275" hidden="1" x14ac:dyDescent="0.35"/>
    <row r="2276" hidden="1" x14ac:dyDescent="0.35"/>
    <row r="2277" hidden="1" x14ac:dyDescent="0.35"/>
    <row r="2278" hidden="1" x14ac:dyDescent="0.35"/>
    <row r="2279" hidden="1" x14ac:dyDescent="0.35"/>
    <row r="2280" hidden="1" x14ac:dyDescent="0.35"/>
    <row r="2281" hidden="1" x14ac:dyDescent="0.35"/>
    <row r="2282" hidden="1" x14ac:dyDescent="0.35"/>
    <row r="2283" hidden="1" x14ac:dyDescent="0.35"/>
    <row r="2284" hidden="1" x14ac:dyDescent="0.35"/>
    <row r="2285" hidden="1" x14ac:dyDescent="0.35"/>
    <row r="2286" hidden="1" x14ac:dyDescent="0.35"/>
    <row r="2287" hidden="1" x14ac:dyDescent="0.35"/>
    <row r="2288" hidden="1" x14ac:dyDescent="0.35"/>
    <row r="2289" hidden="1" x14ac:dyDescent="0.35"/>
    <row r="2290" hidden="1" x14ac:dyDescent="0.35"/>
    <row r="2291" hidden="1" x14ac:dyDescent="0.35"/>
    <row r="2292" hidden="1" x14ac:dyDescent="0.35"/>
    <row r="2293" hidden="1" x14ac:dyDescent="0.35"/>
    <row r="2294" hidden="1" x14ac:dyDescent="0.35"/>
    <row r="2295" hidden="1" x14ac:dyDescent="0.35"/>
    <row r="2296" hidden="1" x14ac:dyDescent="0.35"/>
    <row r="2297" hidden="1" x14ac:dyDescent="0.35"/>
    <row r="2298" hidden="1" x14ac:dyDescent="0.35"/>
    <row r="2299" hidden="1" x14ac:dyDescent="0.35"/>
    <row r="2300" hidden="1" x14ac:dyDescent="0.35"/>
    <row r="2301" hidden="1" x14ac:dyDescent="0.35"/>
    <row r="2302" hidden="1" x14ac:dyDescent="0.35"/>
    <row r="2303" hidden="1" x14ac:dyDescent="0.35"/>
    <row r="2304" hidden="1" x14ac:dyDescent="0.35"/>
    <row r="2305" hidden="1" x14ac:dyDescent="0.35"/>
    <row r="2306" hidden="1" x14ac:dyDescent="0.35"/>
    <row r="2307" hidden="1" x14ac:dyDescent="0.35"/>
    <row r="2308" hidden="1" x14ac:dyDescent="0.35"/>
    <row r="2309" hidden="1" x14ac:dyDescent="0.35"/>
    <row r="2310" hidden="1" x14ac:dyDescent="0.35"/>
    <row r="2311" hidden="1" x14ac:dyDescent="0.35"/>
    <row r="2312" hidden="1" x14ac:dyDescent="0.35"/>
    <row r="2313" hidden="1" x14ac:dyDescent="0.35"/>
    <row r="2314" hidden="1" x14ac:dyDescent="0.35"/>
    <row r="2315" hidden="1" x14ac:dyDescent="0.35"/>
    <row r="2316" hidden="1" x14ac:dyDescent="0.35"/>
    <row r="2317" hidden="1" x14ac:dyDescent="0.35"/>
    <row r="2318" hidden="1" x14ac:dyDescent="0.35"/>
    <row r="2319" hidden="1" x14ac:dyDescent="0.35"/>
    <row r="2320" hidden="1" x14ac:dyDescent="0.35"/>
    <row r="2321" hidden="1" x14ac:dyDescent="0.35"/>
    <row r="2322" hidden="1" x14ac:dyDescent="0.35"/>
    <row r="2323" hidden="1" x14ac:dyDescent="0.35"/>
    <row r="2324" hidden="1" x14ac:dyDescent="0.35"/>
    <row r="2325" hidden="1" x14ac:dyDescent="0.35"/>
    <row r="2326" hidden="1" x14ac:dyDescent="0.35"/>
    <row r="2327" hidden="1" x14ac:dyDescent="0.35"/>
    <row r="2328" hidden="1" x14ac:dyDescent="0.35"/>
    <row r="2329" hidden="1" x14ac:dyDescent="0.35"/>
    <row r="2330" hidden="1" x14ac:dyDescent="0.35"/>
    <row r="2331" hidden="1" x14ac:dyDescent="0.35"/>
    <row r="2332" hidden="1" x14ac:dyDescent="0.35"/>
    <row r="2333" hidden="1" x14ac:dyDescent="0.35"/>
    <row r="2334" hidden="1" x14ac:dyDescent="0.35"/>
    <row r="2335" hidden="1" x14ac:dyDescent="0.35"/>
    <row r="2336" hidden="1" x14ac:dyDescent="0.35"/>
    <row r="2337" hidden="1" x14ac:dyDescent="0.35"/>
    <row r="2338" hidden="1" x14ac:dyDescent="0.35"/>
    <row r="2339" hidden="1" x14ac:dyDescent="0.35"/>
    <row r="2340" hidden="1" x14ac:dyDescent="0.35"/>
    <row r="2341" hidden="1" x14ac:dyDescent="0.35"/>
    <row r="2342" hidden="1" x14ac:dyDescent="0.35"/>
    <row r="2343" hidden="1" x14ac:dyDescent="0.35"/>
    <row r="2344" hidden="1" x14ac:dyDescent="0.35"/>
    <row r="2345" hidden="1" x14ac:dyDescent="0.35"/>
    <row r="2346" hidden="1" x14ac:dyDescent="0.35"/>
    <row r="2347" hidden="1" x14ac:dyDescent="0.35"/>
    <row r="2348" hidden="1" x14ac:dyDescent="0.35"/>
    <row r="2349" hidden="1" x14ac:dyDescent="0.35"/>
    <row r="2350" hidden="1" x14ac:dyDescent="0.35"/>
    <row r="2351" hidden="1" x14ac:dyDescent="0.35"/>
    <row r="2352" hidden="1" x14ac:dyDescent="0.35"/>
    <row r="2353" hidden="1" x14ac:dyDescent="0.35"/>
    <row r="2354" hidden="1" x14ac:dyDescent="0.35"/>
    <row r="2355" hidden="1" x14ac:dyDescent="0.35"/>
    <row r="2356" hidden="1" x14ac:dyDescent="0.35"/>
    <row r="2357" hidden="1" x14ac:dyDescent="0.35"/>
    <row r="2358" hidden="1" x14ac:dyDescent="0.35"/>
    <row r="2359" hidden="1" x14ac:dyDescent="0.35"/>
    <row r="2360" hidden="1" x14ac:dyDescent="0.35"/>
    <row r="2361" hidden="1" x14ac:dyDescent="0.35"/>
    <row r="2362" hidden="1" x14ac:dyDescent="0.35"/>
    <row r="2363" hidden="1" x14ac:dyDescent="0.35"/>
    <row r="2364" hidden="1" x14ac:dyDescent="0.35"/>
    <row r="2365" hidden="1" x14ac:dyDescent="0.35"/>
    <row r="2366" hidden="1" x14ac:dyDescent="0.35"/>
    <row r="2367" hidden="1" x14ac:dyDescent="0.35"/>
    <row r="2368" hidden="1" x14ac:dyDescent="0.35"/>
    <row r="2369" hidden="1" x14ac:dyDescent="0.35"/>
    <row r="2370" hidden="1" x14ac:dyDescent="0.35"/>
    <row r="2371" hidden="1" x14ac:dyDescent="0.35"/>
    <row r="2372" hidden="1" x14ac:dyDescent="0.35"/>
    <row r="2373" hidden="1" x14ac:dyDescent="0.35"/>
    <row r="2374" hidden="1" x14ac:dyDescent="0.35"/>
    <row r="2375" hidden="1" x14ac:dyDescent="0.35"/>
    <row r="2376" hidden="1" x14ac:dyDescent="0.35"/>
    <row r="2377" hidden="1" x14ac:dyDescent="0.35"/>
    <row r="2378" hidden="1" x14ac:dyDescent="0.35"/>
    <row r="2379" hidden="1" x14ac:dyDescent="0.35"/>
    <row r="2380" hidden="1" x14ac:dyDescent="0.35"/>
    <row r="2381" hidden="1" x14ac:dyDescent="0.35"/>
    <row r="2382" hidden="1" x14ac:dyDescent="0.35"/>
    <row r="2383" hidden="1" x14ac:dyDescent="0.35"/>
    <row r="2384" hidden="1" x14ac:dyDescent="0.35"/>
    <row r="2385" hidden="1" x14ac:dyDescent="0.35"/>
    <row r="2386" hidden="1" x14ac:dyDescent="0.35"/>
    <row r="2387" hidden="1" x14ac:dyDescent="0.35"/>
    <row r="2388" hidden="1" x14ac:dyDescent="0.35"/>
    <row r="2389" hidden="1" x14ac:dyDescent="0.35"/>
    <row r="2390" hidden="1" x14ac:dyDescent="0.35"/>
    <row r="2391" hidden="1" x14ac:dyDescent="0.35"/>
    <row r="2392" hidden="1" x14ac:dyDescent="0.35"/>
    <row r="2393" hidden="1" x14ac:dyDescent="0.35"/>
    <row r="2394" hidden="1" x14ac:dyDescent="0.35"/>
    <row r="2395" hidden="1" x14ac:dyDescent="0.35"/>
    <row r="2396" hidden="1" x14ac:dyDescent="0.35"/>
    <row r="2397" hidden="1" x14ac:dyDescent="0.35"/>
    <row r="2398" hidden="1" x14ac:dyDescent="0.35"/>
    <row r="2399" hidden="1" x14ac:dyDescent="0.35"/>
    <row r="2400" hidden="1" x14ac:dyDescent="0.35"/>
    <row r="2401" hidden="1" x14ac:dyDescent="0.35"/>
    <row r="2402" hidden="1" x14ac:dyDescent="0.35"/>
    <row r="2403" hidden="1" x14ac:dyDescent="0.35"/>
    <row r="2404" hidden="1" x14ac:dyDescent="0.35"/>
    <row r="2405" hidden="1" x14ac:dyDescent="0.35"/>
    <row r="2406" hidden="1" x14ac:dyDescent="0.35"/>
    <row r="2407" hidden="1" x14ac:dyDescent="0.35"/>
    <row r="2408" hidden="1" x14ac:dyDescent="0.35"/>
    <row r="2409" hidden="1" x14ac:dyDescent="0.35"/>
    <row r="2410" hidden="1" x14ac:dyDescent="0.35"/>
    <row r="2411" hidden="1" x14ac:dyDescent="0.35"/>
    <row r="2412" hidden="1" x14ac:dyDescent="0.35"/>
    <row r="2413" hidden="1" x14ac:dyDescent="0.35"/>
    <row r="2414" hidden="1" x14ac:dyDescent="0.35"/>
    <row r="2415" hidden="1" x14ac:dyDescent="0.35"/>
    <row r="2416" hidden="1" x14ac:dyDescent="0.35"/>
    <row r="2417" hidden="1" x14ac:dyDescent="0.35"/>
    <row r="2418" hidden="1" x14ac:dyDescent="0.35"/>
    <row r="2419" hidden="1" x14ac:dyDescent="0.35"/>
    <row r="2420" hidden="1" x14ac:dyDescent="0.35"/>
    <row r="2421" hidden="1" x14ac:dyDescent="0.35"/>
    <row r="2422" hidden="1" x14ac:dyDescent="0.35"/>
    <row r="2423" hidden="1" x14ac:dyDescent="0.35"/>
    <row r="2424" hidden="1" x14ac:dyDescent="0.35"/>
    <row r="2425" hidden="1" x14ac:dyDescent="0.35"/>
    <row r="2426" hidden="1" x14ac:dyDescent="0.35"/>
    <row r="2427" hidden="1" x14ac:dyDescent="0.35"/>
    <row r="2428" hidden="1" x14ac:dyDescent="0.35"/>
    <row r="2429" hidden="1" x14ac:dyDescent="0.35"/>
    <row r="2430" hidden="1" x14ac:dyDescent="0.35"/>
    <row r="2431" hidden="1" x14ac:dyDescent="0.35"/>
    <row r="2432" hidden="1" x14ac:dyDescent="0.35"/>
    <row r="2433" hidden="1" x14ac:dyDescent="0.35"/>
    <row r="2434" hidden="1" x14ac:dyDescent="0.35"/>
    <row r="2435" hidden="1" x14ac:dyDescent="0.35"/>
    <row r="2436" hidden="1" x14ac:dyDescent="0.35"/>
    <row r="2437" hidden="1" x14ac:dyDescent="0.35"/>
    <row r="2438" hidden="1" x14ac:dyDescent="0.35"/>
    <row r="2439" hidden="1" x14ac:dyDescent="0.35"/>
    <row r="2440" hidden="1" x14ac:dyDescent="0.35"/>
    <row r="2441" hidden="1" x14ac:dyDescent="0.35"/>
    <row r="2442" hidden="1" x14ac:dyDescent="0.35"/>
    <row r="2443" hidden="1" x14ac:dyDescent="0.35"/>
    <row r="2444" hidden="1" x14ac:dyDescent="0.35"/>
    <row r="2445" hidden="1" x14ac:dyDescent="0.35"/>
    <row r="2446" hidden="1" x14ac:dyDescent="0.35"/>
    <row r="2447" hidden="1" x14ac:dyDescent="0.35"/>
    <row r="2448" hidden="1" x14ac:dyDescent="0.35"/>
    <row r="2449" hidden="1" x14ac:dyDescent="0.35"/>
    <row r="2450" hidden="1" x14ac:dyDescent="0.35"/>
    <row r="2451" hidden="1" x14ac:dyDescent="0.35"/>
    <row r="2452" hidden="1" x14ac:dyDescent="0.35"/>
    <row r="2453" hidden="1" x14ac:dyDescent="0.35"/>
    <row r="2454" hidden="1" x14ac:dyDescent="0.35"/>
    <row r="2455" hidden="1" x14ac:dyDescent="0.35"/>
    <row r="2456" hidden="1" x14ac:dyDescent="0.35"/>
    <row r="2457" hidden="1" x14ac:dyDescent="0.35"/>
    <row r="2458" hidden="1" x14ac:dyDescent="0.35"/>
    <row r="2459" hidden="1" x14ac:dyDescent="0.35"/>
    <row r="2460" hidden="1" x14ac:dyDescent="0.35"/>
    <row r="2461" hidden="1" x14ac:dyDescent="0.35"/>
    <row r="2462" hidden="1" x14ac:dyDescent="0.35"/>
    <row r="2463" hidden="1" x14ac:dyDescent="0.35"/>
    <row r="2464" hidden="1" x14ac:dyDescent="0.35"/>
    <row r="2465" hidden="1" x14ac:dyDescent="0.35"/>
    <row r="2466" hidden="1" x14ac:dyDescent="0.35"/>
    <row r="2467" hidden="1" x14ac:dyDescent="0.35"/>
    <row r="2468" hidden="1" x14ac:dyDescent="0.35"/>
    <row r="2469" hidden="1" x14ac:dyDescent="0.35"/>
    <row r="2470" hidden="1" x14ac:dyDescent="0.35"/>
    <row r="2471" hidden="1" x14ac:dyDescent="0.35"/>
    <row r="2472" hidden="1" x14ac:dyDescent="0.35"/>
    <row r="2473" hidden="1" x14ac:dyDescent="0.35"/>
    <row r="2474" hidden="1" x14ac:dyDescent="0.35"/>
    <row r="2475" hidden="1" x14ac:dyDescent="0.35"/>
    <row r="2476" hidden="1" x14ac:dyDescent="0.35"/>
    <row r="2477" hidden="1" x14ac:dyDescent="0.35"/>
    <row r="2478" hidden="1" x14ac:dyDescent="0.35"/>
    <row r="2479" hidden="1" x14ac:dyDescent="0.35"/>
    <row r="2480" hidden="1" x14ac:dyDescent="0.35"/>
    <row r="2481" hidden="1" x14ac:dyDescent="0.35"/>
    <row r="2482" hidden="1" x14ac:dyDescent="0.35"/>
    <row r="2483" hidden="1" x14ac:dyDescent="0.35"/>
    <row r="2484" hidden="1" x14ac:dyDescent="0.35"/>
    <row r="2485" hidden="1" x14ac:dyDescent="0.35"/>
    <row r="2486" hidden="1" x14ac:dyDescent="0.35"/>
    <row r="2487" hidden="1" x14ac:dyDescent="0.35"/>
    <row r="2488" hidden="1" x14ac:dyDescent="0.35"/>
    <row r="2489" hidden="1" x14ac:dyDescent="0.35"/>
    <row r="2490" hidden="1" x14ac:dyDescent="0.35"/>
    <row r="2491" hidden="1" x14ac:dyDescent="0.35"/>
    <row r="2492" hidden="1" x14ac:dyDescent="0.35"/>
    <row r="2493" hidden="1" x14ac:dyDescent="0.35"/>
    <row r="2494" hidden="1" x14ac:dyDescent="0.35"/>
    <row r="2495" hidden="1" x14ac:dyDescent="0.35"/>
    <row r="2496" hidden="1" x14ac:dyDescent="0.35"/>
    <row r="2497" hidden="1" x14ac:dyDescent="0.35"/>
    <row r="2498" hidden="1" x14ac:dyDescent="0.35"/>
    <row r="2499" hidden="1" x14ac:dyDescent="0.35"/>
    <row r="2500" hidden="1" x14ac:dyDescent="0.35"/>
    <row r="2501" hidden="1" x14ac:dyDescent="0.35"/>
    <row r="2502" hidden="1" x14ac:dyDescent="0.35"/>
    <row r="2503" hidden="1" x14ac:dyDescent="0.35"/>
    <row r="2504" hidden="1" x14ac:dyDescent="0.35"/>
    <row r="2505" hidden="1" x14ac:dyDescent="0.35"/>
    <row r="2506" hidden="1" x14ac:dyDescent="0.35"/>
    <row r="2507" hidden="1" x14ac:dyDescent="0.35"/>
    <row r="2508" hidden="1" x14ac:dyDescent="0.35"/>
    <row r="2509" hidden="1" x14ac:dyDescent="0.35"/>
    <row r="2510" hidden="1" x14ac:dyDescent="0.35"/>
    <row r="2511" hidden="1" x14ac:dyDescent="0.35"/>
    <row r="2512" hidden="1" x14ac:dyDescent="0.35"/>
    <row r="2513" hidden="1" x14ac:dyDescent="0.35"/>
    <row r="2514" hidden="1" x14ac:dyDescent="0.35"/>
    <row r="2515" hidden="1" x14ac:dyDescent="0.35"/>
    <row r="2516" hidden="1" x14ac:dyDescent="0.35"/>
    <row r="2517" hidden="1" x14ac:dyDescent="0.35"/>
    <row r="2518" hidden="1" x14ac:dyDescent="0.35"/>
    <row r="2519" hidden="1" x14ac:dyDescent="0.35"/>
    <row r="2520" hidden="1" x14ac:dyDescent="0.35"/>
    <row r="2521" hidden="1" x14ac:dyDescent="0.35"/>
    <row r="2522" hidden="1" x14ac:dyDescent="0.35"/>
    <row r="2523" hidden="1" x14ac:dyDescent="0.35"/>
    <row r="2524" hidden="1" x14ac:dyDescent="0.35"/>
    <row r="2525" hidden="1" x14ac:dyDescent="0.35"/>
    <row r="2526" hidden="1" x14ac:dyDescent="0.35"/>
    <row r="2527" hidden="1" x14ac:dyDescent="0.35"/>
    <row r="2528" hidden="1" x14ac:dyDescent="0.35"/>
    <row r="2529" hidden="1" x14ac:dyDescent="0.35"/>
    <row r="2530" hidden="1" x14ac:dyDescent="0.35"/>
    <row r="2531" hidden="1" x14ac:dyDescent="0.35"/>
    <row r="2532" hidden="1" x14ac:dyDescent="0.35"/>
    <row r="2533" hidden="1" x14ac:dyDescent="0.35"/>
    <row r="2534" hidden="1" x14ac:dyDescent="0.35"/>
    <row r="2535" hidden="1" x14ac:dyDescent="0.35"/>
    <row r="2536" hidden="1" x14ac:dyDescent="0.35"/>
    <row r="2537" hidden="1" x14ac:dyDescent="0.35"/>
    <row r="2538" hidden="1" x14ac:dyDescent="0.35"/>
    <row r="2539" hidden="1" x14ac:dyDescent="0.35"/>
    <row r="2540" hidden="1" x14ac:dyDescent="0.35"/>
    <row r="2541" hidden="1" x14ac:dyDescent="0.35"/>
    <row r="2542" hidden="1" x14ac:dyDescent="0.35"/>
    <row r="2543" hidden="1" x14ac:dyDescent="0.35"/>
    <row r="2544" hidden="1" x14ac:dyDescent="0.35"/>
    <row r="2545" hidden="1" x14ac:dyDescent="0.35"/>
    <row r="2546" hidden="1" x14ac:dyDescent="0.35"/>
    <row r="2547" hidden="1" x14ac:dyDescent="0.35"/>
    <row r="2548" hidden="1" x14ac:dyDescent="0.35"/>
    <row r="2549" hidden="1" x14ac:dyDescent="0.35"/>
    <row r="2550" hidden="1" x14ac:dyDescent="0.35"/>
    <row r="2551" hidden="1" x14ac:dyDescent="0.35"/>
    <row r="2552" hidden="1" x14ac:dyDescent="0.35"/>
    <row r="2553" hidden="1" x14ac:dyDescent="0.35"/>
    <row r="2554" hidden="1" x14ac:dyDescent="0.35"/>
    <row r="2555" hidden="1" x14ac:dyDescent="0.35"/>
    <row r="2556" hidden="1" x14ac:dyDescent="0.35"/>
    <row r="2557" hidden="1" x14ac:dyDescent="0.35"/>
    <row r="2558" hidden="1" x14ac:dyDescent="0.35"/>
    <row r="2559" hidden="1" x14ac:dyDescent="0.35"/>
    <row r="2560" hidden="1" x14ac:dyDescent="0.35"/>
    <row r="2561" hidden="1" x14ac:dyDescent="0.35"/>
    <row r="2562" hidden="1" x14ac:dyDescent="0.35"/>
    <row r="2563" hidden="1" x14ac:dyDescent="0.35"/>
    <row r="2564" hidden="1" x14ac:dyDescent="0.35"/>
    <row r="2565" hidden="1" x14ac:dyDescent="0.35"/>
    <row r="2566" hidden="1" x14ac:dyDescent="0.35"/>
    <row r="2567" hidden="1" x14ac:dyDescent="0.35"/>
    <row r="2568" hidden="1" x14ac:dyDescent="0.35"/>
    <row r="2569" hidden="1" x14ac:dyDescent="0.35"/>
    <row r="2570" hidden="1" x14ac:dyDescent="0.35"/>
    <row r="2571" hidden="1" x14ac:dyDescent="0.35"/>
    <row r="2572" hidden="1" x14ac:dyDescent="0.35"/>
    <row r="2573" hidden="1" x14ac:dyDescent="0.35"/>
    <row r="2574" hidden="1" x14ac:dyDescent="0.35"/>
    <row r="2575" hidden="1" x14ac:dyDescent="0.35"/>
    <row r="2576" hidden="1" x14ac:dyDescent="0.35"/>
    <row r="2577" hidden="1" x14ac:dyDescent="0.35"/>
    <row r="2578" hidden="1" x14ac:dyDescent="0.35"/>
    <row r="2579" hidden="1" x14ac:dyDescent="0.35"/>
    <row r="2580" hidden="1" x14ac:dyDescent="0.35"/>
    <row r="2581" hidden="1" x14ac:dyDescent="0.35"/>
    <row r="2582" hidden="1" x14ac:dyDescent="0.35"/>
    <row r="2583" hidden="1" x14ac:dyDescent="0.35"/>
    <row r="2584" hidden="1" x14ac:dyDescent="0.35"/>
    <row r="2585" hidden="1" x14ac:dyDescent="0.35"/>
    <row r="2586" hidden="1" x14ac:dyDescent="0.35"/>
    <row r="2587" hidden="1" x14ac:dyDescent="0.35"/>
    <row r="2588" hidden="1" x14ac:dyDescent="0.35"/>
    <row r="2589" hidden="1" x14ac:dyDescent="0.35"/>
    <row r="2590" hidden="1" x14ac:dyDescent="0.35"/>
    <row r="2591" hidden="1" x14ac:dyDescent="0.35"/>
    <row r="2592" hidden="1" x14ac:dyDescent="0.35"/>
    <row r="2593" hidden="1" x14ac:dyDescent="0.35"/>
    <row r="2594" hidden="1" x14ac:dyDescent="0.35"/>
    <row r="2595" hidden="1" x14ac:dyDescent="0.35"/>
    <row r="2596" hidden="1" x14ac:dyDescent="0.35"/>
    <row r="2597" hidden="1" x14ac:dyDescent="0.35"/>
    <row r="2598" hidden="1" x14ac:dyDescent="0.35"/>
    <row r="2599" hidden="1" x14ac:dyDescent="0.35"/>
    <row r="2600" hidden="1" x14ac:dyDescent="0.35"/>
    <row r="2601" hidden="1" x14ac:dyDescent="0.35"/>
    <row r="2602" hidden="1" x14ac:dyDescent="0.35"/>
    <row r="2603" hidden="1" x14ac:dyDescent="0.35"/>
    <row r="2604" hidden="1" x14ac:dyDescent="0.35"/>
    <row r="2605" hidden="1" x14ac:dyDescent="0.35"/>
    <row r="2606" hidden="1" x14ac:dyDescent="0.35"/>
    <row r="2607" hidden="1" x14ac:dyDescent="0.35"/>
    <row r="2608" hidden="1" x14ac:dyDescent="0.35"/>
    <row r="2609" hidden="1" x14ac:dyDescent="0.35"/>
    <row r="2610" hidden="1" x14ac:dyDescent="0.35"/>
    <row r="2611" hidden="1" x14ac:dyDescent="0.35"/>
    <row r="2612" hidden="1" x14ac:dyDescent="0.35"/>
    <row r="2613" hidden="1" x14ac:dyDescent="0.35"/>
    <row r="2614" hidden="1" x14ac:dyDescent="0.35"/>
    <row r="2615" hidden="1" x14ac:dyDescent="0.35"/>
    <row r="2616" hidden="1" x14ac:dyDescent="0.35"/>
    <row r="2617" hidden="1" x14ac:dyDescent="0.35"/>
    <row r="2618" hidden="1" x14ac:dyDescent="0.35"/>
    <row r="2619" hidden="1" x14ac:dyDescent="0.35"/>
    <row r="2620" hidden="1" x14ac:dyDescent="0.35"/>
    <row r="2621" hidden="1" x14ac:dyDescent="0.35"/>
    <row r="2622" hidden="1" x14ac:dyDescent="0.35"/>
    <row r="2623" hidden="1" x14ac:dyDescent="0.35"/>
    <row r="2624" hidden="1" x14ac:dyDescent="0.35"/>
    <row r="2625" hidden="1" x14ac:dyDescent="0.35"/>
    <row r="2626" hidden="1" x14ac:dyDescent="0.35"/>
    <row r="2627" hidden="1" x14ac:dyDescent="0.35"/>
    <row r="2628" hidden="1" x14ac:dyDescent="0.35"/>
    <row r="2629" hidden="1" x14ac:dyDescent="0.35"/>
    <row r="2630" hidden="1" x14ac:dyDescent="0.35"/>
    <row r="2631" hidden="1" x14ac:dyDescent="0.35"/>
    <row r="2632" hidden="1" x14ac:dyDescent="0.35"/>
    <row r="2633" hidden="1" x14ac:dyDescent="0.35"/>
    <row r="2634" hidden="1" x14ac:dyDescent="0.35"/>
    <row r="2635" hidden="1" x14ac:dyDescent="0.35"/>
    <row r="2636" hidden="1" x14ac:dyDescent="0.35"/>
    <row r="2637" hidden="1" x14ac:dyDescent="0.35"/>
    <row r="2638" hidden="1" x14ac:dyDescent="0.35"/>
    <row r="2639" hidden="1" x14ac:dyDescent="0.35"/>
    <row r="2640" hidden="1" x14ac:dyDescent="0.35"/>
    <row r="2641" hidden="1" x14ac:dyDescent="0.35"/>
    <row r="2642" hidden="1" x14ac:dyDescent="0.35"/>
    <row r="2643" hidden="1" x14ac:dyDescent="0.35"/>
    <row r="2644" hidden="1" x14ac:dyDescent="0.35"/>
    <row r="2645" hidden="1" x14ac:dyDescent="0.35"/>
    <row r="2646" hidden="1" x14ac:dyDescent="0.35"/>
    <row r="2647" hidden="1" x14ac:dyDescent="0.35"/>
    <row r="2648" hidden="1" x14ac:dyDescent="0.35"/>
    <row r="2649" hidden="1" x14ac:dyDescent="0.35"/>
    <row r="2650" hidden="1" x14ac:dyDescent="0.35"/>
    <row r="2651" hidden="1" x14ac:dyDescent="0.35"/>
    <row r="2652" hidden="1" x14ac:dyDescent="0.35"/>
    <row r="2653" hidden="1" x14ac:dyDescent="0.35"/>
    <row r="2654" hidden="1" x14ac:dyDescent="0.35"/>
    <row r="2655" hidden="1" x14ac:dyDescent="0.35"/>
    <row r="2656" hidden="1" x14ac:dyDescent="0.35"/>
    <row r="2657" hidden="1" x14ac:dyDescent="0.35"/>
    <row r="2658" hidden="1" x14ac:dyDescent="0.35"/>
    <row r="2659" hidden="1" x14ac:dyDescent="0.35"/>
    <row r="2660" hidden="1" x14ac:dyDescent="0.35"/>
    <row r="2661" hidden="1" x14ac:dyDescent="0.35"/>
    <row r="2662" hidden="1" x14ac:dyDescent="0.35"/>
    <row r="2663" hidden="1" x14ac:dyDescent="0.35"/>
    <row r="2664" hidden="1" x14ac:dyDescent="0.35"/>
    <row r="2665" hidden="1" x14ac:dyDescent="0.35"/>
    <row r="2666" hidden="1" x14ac:dyDescent="0.35"/>
    <row r="2667" hidden="1" x14ac:dyDescent="0.35"/>
    <row r="2668" hidden="1" x14ac:dyDescent="0.35"/>
    <row r="2669" hidden="1" x14ac:dyDescent="0.35"/>
    <row r="2670" hidden="1" x14ac:dyDescent="0.35"/>
    <row r="2671" hidden="1" x14ac:dyDescent="0.35"/>
    <row r="2672" hidden="1" x14ac:dyDescent="0.35"/>
    <row r="2673" hidden="1" x14ac:dyDescent="0.35"/>
    <row r="2674" hidden="1" x14ac:dyDescent="0.35"/>
    <row r="2675" hidden="1" x14ac:dyDescent="0.35"/>
    <row r="2676" hidden="1" x14ac:dyDescent="0.35"/>
    <row r="2677" hidden="1" x14ac:dyDescent="0.35"/>
    <row r="2678" hidden="1" x14ac:dyDescent="0.35"/>
    <row r="2679" hidden="1" x14ac:dyDescent="0.35"/>
    <row r="2680" hidden="1" x14ac:dyDescent="0.35"/>
    <row r="2681" hidden="1" x14ac:dyDescent="0.35"/>
    <row r="2682" hidden="1" x14ac:dyDescent="0.35"/>
    <row r="2683" hidden="1" x14ac:dyDescent="0.35"/>
    <row r="2684" hidden="1" x14ac:dyDescent="0.35"/>
    <row r="2685" hidden="1" x14ac:dyDescent="0.35"/>
    <row r="2686" hidden="1" x14ac:dyDescent="0.35"/>
    <row r="2687" hidden="1" x14ac:dyDescent="0.35"/>
    <row r="2688" hidden="1" x14ac:dyDescent="0.35"/>
    <row r="2689" hidden="1" x14ac:dyDescent="0.35"/>
    <row r="2690" hidden="1" x14ac:dyDescent="0.35"/>
    <row r="2691" hidden="1" x14ac:dyDescent="0.35"/>
    <row r="2692" hidden="1" x14ac:dyDescent="0.35"/>
    <row r="2693" hidden="1" x14ac:dyDescent="0.35"/>
    <row r="2694" hidden="1" x14ac:dyDescent="0.35"/>
    <row r="2695" hidden="1" x14ac:dyDescent="0.35"/>
    <row r="2696" hidden="1" x14ac:dyDescent="0.35"/>
    <row r="2697" hidden="1" x14ac:dyDescent="0.35"/>
    <row r="2698" hidden="1" x14ac:dyDescent="0.35"/>
    <row r="2699" hidden="1" x14ac:dyDescent="0.35"/>
    <row r="2700" hidden="1" x14ac:dyDescent="0.35"/>
    <row r="2701" hidden="1" x14ac:dyDescent="0.35"/>
    <row r="2702" hidden="1" x14ac:dyDescent="0.35"/>
    <row r="2703" hidden="1" x14ac:dyDescent="0.35"/>
    <row r="2704" hidden="1" x14ac:dyDescent="0.35"/>
    <row r="2705" hidden="1" x14ac:dyDescent="0.35"/>
    <row r="2706" hidden="1" x14ac:dyDescent="0.35"/>
    <row r="2707" hidden="1" x14ac:dyDescent="0.35"/>
    <row r="2708" hidden="1" x14ac:dyDescent="0.35"/>
    <row r="2709" hidden="1" x14ac:dyDescent="0.35"/>
    <row r="2710" hidden="1" x14ac:dyDescent="0.35"/>
    <row r="2711" hidden="1" x14ac:dyDescent="0.35"/>
    <row r="2712" hidden="1" x14ac:dyDescent="0.35"/>
    <row r="2713" hidden="1" x14ac:dyDescent="0.35"/>
    <row r="2714" hidden="1" x14ac:dyDescent="0.35"/>
    <row r="2715" hidden="1" x14ac:dyDescent="0.35"/>
    <row r="2716" hidden="1" x14ac:dyDescent="0.35"/>
    <row r="2717" hidden="1" x14ac:dyDescent="0.35"/>
    <row r="2718" hidden="1" x14ac:dyDescent="0.35"/>
    <row r="2719" hidden="1" x14ac:dyDescent="0.35"/>
    <row r="2720" hidden="1" x14ac:dyDescent="0.35"/>
    <row r="2721" hidden="1" x14ac:dyDescent="0.35"/>
    <row r="2722" hidden="1" x14ac:dyDescent="0.35"/>
    <row r="2723" hidden="1" x14ac:dyDescent="0.35"/>
    <row r="2724" hidden="1" x14ac:dyDescent="0.35"/>
    <row r="2725" hidden="1" x14ac:dyDescent="0.35"/>
    <row r="2726" hidden="1" x14ac:dyDescent="0.35"/>
    <row r="2727" hidden="1" x14ac:dyDescent="0.35"/>
    <row r="2728" hidden="1" x14ac:dyDescent="0.35"/>
    <row r="2729" hidden="1" x14ac:dyDescent="0.35"/>
    <row r="2730" hidden="1" x14ac:dyDescent="0.35"/>
    <row r="2731" hidden="1" x14ac:dyDescent="0.35"/>
    <row r="2732" hidden="1" x14ac:dyDescent="0.35"/>
    <row r="2733" hidden="1" x14ac:dyDescent="0.35"/>
    <row r="2734" hidden="1" x14ac:dyDescent="0.35"/>
    <row r="2735" hidden="1" x14ac:dyDescent="0.35"/>
    <row r="2736" hidden="1" x14ac:dyDescent="0.35"/>
    <row r="2737" hidden="1" x14ac:dyDescent="0.35"/>
    <row r="2738" hidden="1" x14ac:dyDescent="0.35"/>
    <row r="2739" hidden="1" x14ac:dyDescent="0.35"/>
    <row r="2740" hidden="1" x14ac:dyDescent="0.35"/>
    <row r="2741" hidden="1" x14ac:dyDescent="0.35"/>
    <row r="2742" hidden="1" x14ac:dyDescent="0.35"/>
    <row r="2743" hidden="1" x14ac:dyDescent="0.35"/>
    <row r="2744" hidden="1" x14ac:dyDescent="0.35"/>
    <row r="2745" hidden="1" x14ac:dyDescent="0.35"/>
    <row r="2746" hidden="1" x14ac:dyDescent="0.35"/>
    <row r="2747" hidden="1" x14ac:dyDescent="0.35"/>
    <row r="2748" hidden="1" x14ac:dyDescent="0.35"/>
    <row r="2749" hidden="1" x14ac:dyDescent="0.35"/>
    <row r="2750" hidden="1" x14ac:dyDescent="0.35"/>
    <row r="2751" hidden="1" x14ac:dyDescent="0.35"/>
    <row r="2752" hidden="1" x14ac:dyDescent="0.35"/>
    <row r="2753" hidden="1" x14ac:dyDescent="0.35"/>
    <row r="2754" hidden="1" x14ac:dyDescent="0.35"/>
    <row r="2755" hidden="1" x14ac:dyDescent="0.35"/>
    <row r="2756" hidden="1" x14ac:dyDescent="0.35"/>
    <row r="2757" hidden="1" x14ac:dyDescent="0.35"/>
    <row r="2758" hidden="1" x14ac:dyDescent="0.35"/>
    <row r="2759" hidden="1" x14ac:dyDescent="0.35"/>
    <row r="2760" hidden="1" x14ac:dyDescent="0.35"/>
    <row r="2761" hidden="1" x14ac:dyDescent="0.35"/>
    <row r="2762" hidden="1" x14ac:dyDescent="0.35"/>
    <row r="2763" hidden="1" x14ac:dyDescent="0.35"/>
    <row r="2764" hidden="1" x14ac:dyDescent="0.35"/>
    <row r="2765" hidden="1" x14ac:dyDescent="0.35"/>
    <row r="2766" hidden="1" x14ac:dyDescent="0.35"/>
    <row r="2767" hidden="1" x14ac:dyDescent="0.35"/>
    <row r="2768" hidden="1" x14ac:dyDescent="0.35"/>
    <row r="2769" hidden="1" x14ac:dyDescent="0.35"/>
    <row r="2770" hidden="1" x14ac:dyDescent="0.35"/>
    <row r="2771" hidden="1" x14ac:dyDescent="0.35"/>
    <row r="2772" hidden="1" x14ac:dyDescent="0.35"/>
    <row r="2773" hidden="1" x14ac:dyDescent="0.35"/>
    <row r="2774" hidden="1" x14ac:dyDescent="0.35"/>
    <row r="2775" hidden="1" x14ac:dyDescent="0.35"/>
    <row r="2776" hidden="1" x14ac:dyDescent="0.35"/>
    <row r="2777" hidden="1" x14ac:dyDescent="0.35"/>
    <row r="2778" hidden="1" x14ac:dyDescent="0.35"/>
    <row r="2779" hidden="1" x14ac:dyDescent="0.35"/>
    <row r="2780" hidden="1" x14ac:dyDescent="0.35"/>
    <row r="2781" hidden="1" x14ac:dyDescent="0.35"/>
    <row r="2782" hidden="1" x14ac:dyDescent="0.35"/>
    <row r="2783" hidden="1" x14ac:dyDescent="0.35"/>
    <row r="2784" hidden="1" x14ac:dyDescent="0.35"/>
    <row r="2785" hidden="1" x14ac:dyDescent="0.35"/>
    <row r="2786" hidden="1" x14ac:dyDescent="0.35"/>
    <row r="2787" hidden="1" x14ac:dyDescent="0.35"/>
    <row r="2788" hidden="1" x14ac:dyDescent="0.35"/>
    <row r="2789" hidden="1" x14ac:dyDescent="0.35"/>
    <row r="2790" hidden="1" x14ac:dyDescent="0.35"/>
    <row r="2791" hidden="1" x14ac:dyDescent="0.35"/>
    <row r="2792" hidden="1" x14ac:dyDescent="0.35"/>
    <row r="2793" hidden="1" x14ac:dyDescent="0.35"/>
    <row r="2794" hidden="1" x14ac:dyDescent="0.35"/>
    <row r="2795" hidden="1" x14ac:dyDescent="0.35"/>
    <row r="2796" hidden="1" x14ac:dyDescent="0.35"/>
    <row r="2797" hidden="1" x14ac:dyDescent="0.35"/>
    <row r="2798" hidden="1" x14ac:dyDescent="0.35"/>
    <row r="2799" hidden="1" x14ac:dyDescent="0.35"/>
    <row r="2800" hidden="1" x14ac:dyDescent="0.35"/>
    <row r="2801" hidden="1" x14ac:dyDescent="0.35"/>
    <row r="2802" hidden="1" x14ac:dyDescent="0.35"/>
    <row r="2803" hidden="1" x14ac:dyDescent="0.35"/>
    <row r="2804" hidden="1" x14ac:dyDescent="0.35"/>
    <row r="2805" hidden="1" x14ac:dyDescent="0.35"/>
    <row r="2806" hidden="1" x14ac:dyDescent="0.35"/>
    <row r="2807" hidden="1" x14ac:dyDescent="0.35"/>
    <row r="2808" hidden="1" x14ac:dyDescent="0.35"/>
    <row r="2809" hidden="1" x14ac:dyDescent="0.35"/>
    <row r="2810" hidden="1" x14ac:dyDescent="0.35"/>
    <row r="2811" hidden="1" x14ac:dyDescent="0.35"/>
    <row r="2812" hidden="1" x14ac:dyDescent="0.35"/>
    <row r="2813" hidden="1" x14ac:dyDescent="0.35"/>
    <row r="2814" hidden="1" x14ac:dyDescent="0.35"/>
    <row r="2815" hidden="1" x14ac:dyDescent="0.35"/>
    <row r="2816" hidden="1" x14ac:dyDescent="0.35"/>
    <row r="2817" hidden="1" x14ac:dyDescent="0.35"/>
    <row r="2818" hidden="1" x14ac:dyDescent="0.35"/>
    <row r="2819" hidden="1" x14ac:dyDescent="0.35"/>
    <row r="2820" hidden="1" x14ac:dyDescent="0.35"/>
    <row r="2821" hidden="1" x14ac:dyDescent="0.35"/>
    <row r="2822" hidden="1" x14ac:dyDescent="0.35"/>
    <row r="2823" hidden="1" x14ac:dyDescent="0.35"/>
    <row r="2824" hidden="1" x14ac:dyDescent="0.35"/>
    <row r="2825" hidden="1" x14ac:dyDescent="0.35"/>
    <row r="2826" hidden="1" x14ac:dyDescent="0.35"/>
    <row r="2827" hidden="1" x14ac:dyDescent="0.35"/>
    <row r="2828" hidden="1" x14ac:dyDescent="0.35"/>
    <row r="2829" hidden="1" x14ac:dyDescent="0.35"/>
    <row r="2830" hidden="1" x14ac:dyDescent="0.35"/>
    <row r="2831" hidden="1" x14ac:dyDescent="0.35"/>
    <row r="2832" hidden="1" x14ac:dyDescent="0.35"/>
    <row r="2833" hidden="1" x14ac:dyDescent="0.35"/>
    <row r="2834" hidden="1" x14ac:dyDescent="0.35"/>
    <row r="2835" hidden="1" x14ac:dyDescent="0.35"/>
    <row r="2836" hidden="1" x14ac:dyDescent="0.35"/>
    <row r="2837" hidden="1" x14ac:dyDescent="0.35"/>
    <row r="2838" hidden="1" x14ac:dyDescent="0.35"/>
    <row r="2839" hidden="1" x14ac:dyDescent="0.35"/>
    <row r="2840" hidden="1" x14ac:dyDescent="0.35"/>
    <row r="2841" hidden="1" x14ac:dyDescent="0.35"/>
    <row r="2842" hidden="1" x14ac:dyDescent="0.35"/>
    <row r="2843" hidden="1" x14ac:dyDescent="0.35"/>
    <row r="2844" hidden="1" x14ac:dyDescent="0.35"/>
    <row r="2845" hidden="1" x14ac:dyDescent="0.35"/>
    <row r="2846" hidden="1" x14ac:dyDescent="0.35"/>
    <row r="2847" hidden="1" x14ac:dyDescent="0.35"/>
    <row r="2848" hidden="1" x14ac:dyDescent="0.35"/>
    <row r="2849" hidden="1" x14ac:dyDescent="0.35"/>
    <row r="2850" hidden="1" x14ac:dyDescent="0.35"/>
    <row r="2851" hidden="1" x14ac:dyDescent="0.35"/>
    <row r="2852" hidden="1" x14ac:dyDescent="0.35"/>
    <row r="2853" hidden="1" x14ac:dyDescent="0.35"/>
    <row r="2854" hidden="1" x14ac:dyDescent="0.35"/>
    <row r="2855" hidden="1" x14ac:dyDescent="0.35"/>
    <row r="2856" hidden="1" x14ac:dyDescent="0.35"/>
    <row r="2857" hidden="1" x14ac:dyDescent="0.35"/>
    <row r="2858" hidden="1" x14ac:dyDescent="0.35"/>
    <row r="2859" hidden="1" x14ac:dyDescent="0.35"/>
    <row r="2860" hidden="1" x14ac:dyDescent="0.35"/>
    <row r="2861" hidden="1" x14ac:dyDescent="0.35"/>
    <row r="2862" hidden="1" x14ac:dyDescent="0.35"/>
    <row r="2863" hidden="1" x14ac:dyDescent="0.35"/>
    <row r="2864" hidden="1" x14ac:dyDescent="0.35"/>
    <row r="2865" hidden="1" x14ac:dyDescent="0.35"/>
    <row r="2866" hidden="1" x14ac:dyDescent="0.35"/>
    <row r="2867" hidden="1" x14ac:dyDescent="0.35"/>
    <row r="2868" hidden="1" x14ac:dyDescent="0.35"/>
    <row r="2869" hidden="1" x14ac:dyDescent="0.35"/>
    <row r="2870" hidden="1" x14ac:dyDescent="0.35"/>
    <row r="2871" hidden="1" x14ac:dyDescent="0.35"/>
    <row r="2872" hidden="1" x14ac:dyDescent="0.35"/>
    <row r="2873" hidden="1" x14ac:dyDescent="0.35"/>
    <row r="2874" hidden="1" x14ac:dyDescent="0.35"/>
    <row r="2875" hidden="1" x14ac:dyDescent="0.35"/>
    <row r="2876" hidden="1" x14ac:dyDescent="0.35"/>
    <row r="2877" hidden="1" x14ac:dyDescent="0.35"/>
    <row r="2878" hidden="1" x14ac:dyDescent="0.35"/>
    <row r="2879" hidden="1" x14ac:dyDescent="0.35"/>
    <row r="2880" hidden="1" x14ac:dyDescent="0.35"/>
    <row r="2881" hidden="1" x14ac:dyDescent="0.35"/>
    <row r="2882" hidden="1" x14ac:dyDescent="0.35"/>
    <row r="2883" hidden="1" x14ac:dyDescent="0.35"/>
    <row r="2884" hidden="1" x14ac:dyDescent="0.35"/>
    <row r="2885" hidden="1" x14ac:dyDescent="0.35"/>
    <row r="2886" hidden="1" x14ac:dyDescent="0.35"/>
    <row r="2887" hidden="1" x14ac:dyDescent="0.35"/>
    <row r="2888" hidden="1" x14ac:dyDescent="0.35"/>
    <row r="2889" hidden="1" x14ac:dyDescent="0.35"/>
    <row r="2890" hidden="1" x14ac:dyDescent="0.35"/>
    <row r="2891" hidden="1" x14ac:dyDescent="0.35"/>
    <row r="2892" hidden="1" x14ac:dyDescent="0.35"/>
    <row r="2893" hidden="1" x14ac:dyDescent="0.35"/>
    <row r="2894" hidden="1" x14ac:dyDescent="0.35"/>
    <row r="2895" hidden="1" x14ac:dyDescent="0.35"/>
    <row r="2896" hidden="1" x14ac:dyDescent="0.35"/>
    <row r="2897" hidden="1" x14ac:dyDescent="0.35"/>
    <row r="2898" hidden="1" x14ac:dyDescent="0.35"/>
    <row r="2899" hidden="1" x14ac:dyDescent="0.35"/>
    <row r="2900" hidden="1" x14ac:dyDescent="0.35"/>
    <row r="2901" hidden="1" x14ac:dyDescent="0.35"/>
    <row r="2902" hidden="1" x14ac:dyDescent="0.35"/>
    <row r="2903" hidden="1" x14ac:dyDescent="0.35"/>
    <row r="2904" hidden="1" x14ac:dyDescent="0.35"/>
    <row r="2905" hidden="1" x14ac:dyDescent="0.35"/>
    <row r="2906" hidden="1" x14ac:dyDescent="0.35"/>
    <row r="2907" hidden="1" x14ac:dyDescent="0.35"/>
    <row r="2908" hidden="1" x14ac:dyDescent="0.35"/>
    <row r="2909" hidden="1" x14ac:dyDescent="0.35"/>
    <row r="2910" hidden="1" x14ac:dyDescent="0.35"/>
    <row r="2911" hidden="1" x14ac:dyDescent="0.35"/>
    <row r="2912" hidden="1" x14ac:dyDescent="0.35"/>
    <row r="2913" hidden="1" x14ac:dyDescent="0.35"/>
    <row r="2914" hidden="1" x14ac:dyDescent="0.35"/>
    <row r="2915" hidden="1" x14ac:dyDescent="0.35"/>
    <row r="2916" hidden="1" x14ac:dyDescent="0.35"/>
    <row r="2917" hidden="1" x14ac:dyDescent="0.35"/>
    <row r="2918" hidden="1" x14ac:dyDescent="0.35"/>
    <row r="2919" hidden="1" x14ac:dyDescent="0.35"/>
    <row r="2920" hidden="1" x14ac:dyDescent="0.35"/>
    <row r="2921" hidden="1" x14ac:dyDescent="0.35"/>
    <row r="2922" hidden="1" x14ac:dyDescent="0.35"/>
    <row r="2923" hidden="1" x14ac:dyDescent="0.35"/>
    <row r="2924" hidden="1" x14ac:dyDescent="0.35"/>
    <row r="2925" hidden="1" x14ac:dyDescent="0.35"/>
    <row r="2926" hidden="1" x14ac:dyDescent="0.35"/>
    <row r="2927" hidden="1" x14ac:dyDescent="0.35"/>
    <row r="2928" hidden="1" x14ac:dyDescent="0.35"/>
    <row r="2929" hidden="1" x14ac:dyDescent="0.35"/>
    <row r="2930" hidden="1" x14ac:dyDescent="0.35"/>
    <row r="2931" hidden="1" x14ac:dyDescent="0.35"/>
    <row r="2932" hidden="1" x14ac:dyDescent="0.35"/>
    <row r="2933" hidden="1" x14ac:dyDescent="0.35"/>
    <row r="2934" hidden="1" x14ac:dyDescent="0.35"/>
    <row r="2935" hidden="1" x14ac:dyDescent="0.35"/>
    <row r="2936" hidden="1" x14ac:dyDescent="0.35"/>
    <row r="2937" hidden="1" x14ac:dyDescent="0.35"/>
    <row r="2938" hidden="1" x14ac:dyDescent="0.35"/>
    <row r="2939" hidden="1" x14ac:dyDescent="0.35"/>
    <row r="2940" hidden="1" x14ac:dyDescent="0.35"/>
    <row r="2941" hidden="1" x14ac:dyDescent="0.35"/>
    <row r="2942" hidden="1" x14ac:dyDescent="0.35"/>
    <row r="2943" hidden="1" x14ac:dyDescent="0.35"/>
    <row r="2944" hidden="1" x14ac:dyDescent="0.35"/>
    <row r="2945" hidden="1" x14ac:dyDescent="0.35"/>
    <row r="2946" hidden="1" x14ac:dyDescent="0.35"/>
    <row r="2947" hidden="1" x14ac:dyDescent="0.35"/>
    <row r="2948" hidden="1" x14ac:dyDescent="0.35"/>
    <row r="2949" hidden="1" x14ac:dyDescent="0.35"/>
    <row r="2950" hidden="1" x14ac:dyDescent="0.35"/>
    <row r="2951" hidden="1" x14ac:dyDescent="0.35"/>
    <row r="2952" hidden="1" x14ac:dyDescent="0.35"/>
    <row r="2953" hidden="1" x14ac:dyDescent="0.35"/>
    <row r="2954" hidden="1" x14ac:dyDescent="0.35"/>
    <row r="2955" hidden="1" x14ac:dyDescent="0.35"/>
    <row r="2956" hidden="1" x14ac:dyDescent="0.35"/>
    <row r="2957" hidden="1" x14ac:dyDescent="0.35"/>
    <row r="2958" hidden="1" x14ac:dyDescent="0.35"/>
    <row r="2959" hidden="1" x14ac:dyDescent="0.35"/>
    <row r="2960" hidden="1" x14ac:dyDescent="0.35"/>
    <row r="2961" hidden="1" x14ac:dyDescent="0.35"/>
    <row r="2962" hidden="1" x14ac:dyDescent="0.35"/>
    <row r="2963" hidden="1" x14ac:dyDescent="0.35"/>
    <row r="2964" hidden="1" x14ac:dyDescent="0.35"/>
    <row r="2965" hidden="1" x14ac:dyDescent="0.35"/>
    <row r="2966" hidden="1" x14ac:dyDescent="0.35"/>
    <row r="2967" hidden="1" x14ac:dyDescent="0.35"/>
    <row r="2968" hidden="1" x14ac:dyDescent="0.35"/>
    <row r="2969" hidden="1" x14ac:dyDescent="0.35"/>
    <row r="2970" hidden="1" x14ac:dyDescent="0.35"/>
    <row r="2971" hidden="1" x14ac:dyDescent="0.35"/>
    <row r="2972" hidden="1" x14ac:dyDescent="0.35"/>
    <row r="2973" hidden="1" x14ac:dyDescent="0.35"/>
    <row r="2974" hidden="1" x14ac:dyDescent="0.35"/>
    <row r="2975" hidden="1" x14ac:dyDescent="0.35"/>
    <row r="2976" hidden="1" x14ac:dyDescent="0.35"/>
    <row r="2977" hidden="1" x14ac:dyDescent="0.35"/>
    <row r="2978" hidden="1" x14ac:dyDescent="0.35"/>
    <row r="2979" hidden="1" x14ac:dyDescent="0.35"/>
    <row r="2980" hidden="1" x14ac:dyDescent="0.35"/>
    <row r="2981" hidden="1" x14ac:dyDescent="0.35"/>
    <row r="2982" hidden="1" x14ac:dyDescent="0.35"/>
    <row r="2983" hidden="1" x14ac:dyDescent="0.35"/>
    <row r="2984" hidden="1" x14ac:dyDescent="0.35"/>
    <row r="2985" hidden="1" x14ac:dyDescent="0.35"/>
    <row r="2986" hidden="1" x14ac:dyDescent="0.35"/>
    <row r="2987" hidden="1" x14ac:dyDescent="0.35"/>
    <row r="2988" hidden="1" x14ac:dyDescent="0.35"/>
    <row r="2989" hidden="1" x14ac:dyDescent="0.35"/>
    <row r="2990" hidden="1" x14ac:dyDescent="0.35"/>
    <row r="2991" hidden="1" x14ac:dyDescent="0.35"/>
    <row r="2992" hidden="1" x14ac:dyDescent="0.35"/>
    <row r="2993" hidden="1" x14ac:dyDescent="0.35"/>
    <row r="2994" hidden="1" x14ac:dyDescent="0.35"/>
    <row r="2995" hidden="1" x14ac:dyDescent="0.35"/>
    <row r="2996" hidden="1" x14ac:dyDescent="0.35"/>
    <row r="2997" hidden="1" x14ac:dyDescent="0.35"/>
    <row r="2998" hidden="1" x14ac:dyDescent="0.35"/>
    <row r="2999" hidden="1" x14ac:dyDescent="0.35"/>
    <row r="3000" hidden="1" x14ac:dyDescent="0.35"/>
    <row r="3001" hidden="1" x14ac:dyDescent="0.35"/>
    <row r="3002" hidden="1" x14ac:dyDescent="0.35"/>
    <row r="3003" hidden="1" x14ac:dyDescent="0.35"/>
    <row r="3004" hidden="1" x14ac:dyDescent="0.35"/>
    <row r="3005" hidden="1" x14ac:dyDescent="0.35"/>
    <row r="3006" hidden="1" x14ac:dyDescent="0.35"/>
    <row r="3007" hidden="1" x14ac:dyDescent="0.35"/>
    <row r="3008" hidden="1" x14ac:dyDescent="0.35"/>
    <row r="3009" hidden="1" x14ac:dyDescent="0.35"/>
    <row r="3010" hidden="1" x14ac:dyDescent="0.35"/>
    <row r="3011" hidden="1" x14ac:dyDescent="0.35"/>
    <row r="3012" hidden="1" x14ac:dyDescent="0.35"/>
    <row r="3013" hidden="1" x14ac:dyDescent="0.35"/>
    <row r="3014" hidden="1" x14ac:dyDescent="0.35"/>
    <row r="3015" hidden="1" x14ac:dyDescent="0.35"/>
    <row r="3016" hidden="1" x14ac:dyDescent="0.35"/>
    <row r="3017" hidden="1" x14ac:dyDescent="0.35"/>
    <row r="3018" hidden="1" x14ac:dyDescent="0.35"/>
    <row r="3019" hidden="1" x14ac:dyDescent="0.35"/>
    <row r="3020" hidden="1" x14ac:dyDescent="0.35"/>
    <row r="3021" hidden="1" x14ac:dyDescent="0.35"/>
    <row r="3022" hidden="1" x14ac:dyDescent="0.35"/>
    <row r="3023" hidden="1" x14ac:dyDescent="0.35"/>
    <row r="3024" hidden="1" x14ac:dyDescent="0.35"/>
    <row r="3025" hidden="1" x14ac:dyDescent="0.35"/>
    <row r="3026" hidden="1" x14ac:dyDescent="0.35"/>
    <row r="3027" hidden="1" x14ac:dyDescent="0.35"/>
    <row r="3028" hidden="1" x14ac:dyDescent="0.35"/>
    <row r="3029" hidden="1" x14ac:dyDescent="0.35"/>
    <row r="3030" hidden="1" x14ac:dyDescent="0.35"/>
    <row r="3031" hidden="1" x14ac:dyDescent="0.35"/>
    <row r="3032" hidden="1" x14ac:dyDescent="0.35"/>
    <row r="3033" hidden="1" x14ac:dyDescent="0.35"/>
    <row r="3034" hidden="1" x14ac:dyDescent="0.35"/>
    <row r="3035" hidden="1" x14ac:dyDescent="0.35"/>
    <row r="3036" hidden="1" x14ac:dyDescent="0.35"/>
    <row r="3037" hidden="1" x14ac:dyDescent="0.35"/>
    <row r="3038" hidden="1" x14ac:dyDescent="0.35"/>
    <row r="3039" hidden="1" x14ac:dyDescent="0.35"/>
    <row r="3040" hidden="1" x14ac:dyDescent="0.35"/>
    <row r="3041" hidden="1" x14ac:dyDescent="0.35"/>
    <row r="3042" hidden="1" x14ac:dyDescent="0.35"/>
    <row r="3043" hidden="1" x14ac:dyDescent="0.35"/>
    <row r="3044" hidden="1" x14ac:dyDescent="0.35"/>
    <row r="3045" hidden="1" x14ac:dyDescent="0.35"/>
    <row r="3046" hidden="1" x14ac:dyDescent="0.35"/>
    <row r="3047" hidden="1" x14ac:dyDescent="0.35"/>
    <row r="3048" hidden="1" x14ac:dyDescent="0.35"/>
    <row r="3049" hidden="1" x14ac:dyDescent="0.35"/>
    <row r="3050" hidden="1" x14ac:dyDescent="0.35"/>
    <row r="3051" hidden="1" x14ac:dyDescent="0.35"/>
    <row r="3052" hidden="1" x14ac:dyDescent="0.35"/>
    <row r="3053" hidden="1" x14ac:dyDescent="0.35"/>
    <row r="3054" hidden="1" x14ac:dyDescent="0.35"/>
    <row r="3055" hidden="1" x14ac:dyDescent="0.35"/>
    <row r="3056" hidden="1" x14ac:dyDescent="0.35"/>
    <row r="3057" hidden="1" x14ac:dyDescent="0.35"/>
    <row r="3058" hidden="1" x14ac:dyDescent="0.35"/>
    <row r="3059" hidden="1" x14ac:dyDescent="0.35"/>
    <row r="3060" hidden="1" x14ac:dyDescent="0.35"/>
    <row r="3061" hidden="1" x14ac:dyDescent="0.35"/>
    <row r="3062" hidden="1" x14ac:dyDescent="0.35"/>
    <row r="3063" hidden="1" x14ac:dyDescent="0.35"/>
    <row r="3064" hidden="1" x14ac:dyDescent="0.35"/>
    <row r="3065" hidden="1" x14ac:dyDescent="0.35"/>
    <row r="3066" hidden="1" x14ac:dyDescent="0.35"/>
    <row r="3067" hidden="1" x14ac:dyDescent="0.35"/>
    <row r="3068" hidden="1" x14ac:dyDescent="0.35"/>
    <row r="3069" hidden="1" x14ac:dyDescent="0.35"/>
    <row r="3070" hidden="1" x14ac:dyDescent="0.35"/>
    <row r="3071" hidden="1" x14ac:dyDescent="0.35"/>
    <row r="3072" hidden="1" x14ac:dyDescent="0.35"/>
    <row r="3073" hidden="1" x14ac:dyDescent="0.35"/>
    <row r="3074" hidden="1" x14ac:dyDescent="0.35"/>
    <row r="3075" hidden="1" x14ac:dyDescent="0.35"/>
    <row r="3076" hidden="1" x14ac:dyDescent="0.35"/>
    <row r="3077" hidden="1" x14ac:dyDescent="0.35"/>
    <row r="3078" hidden="1" x14ac:dyDescent="0.35"/>
    <row r="3079" hidden="1" x14ac:dyDescent="0.35"/>
    <row r="3080" hidden="1" x14ac:dyDescent="0.35"/>
    <row r="3081" hidden="1" x14ac:dyDescent="0.35"/>
    <row r="3082" hidden="1" x14ac:dyDescent="0.35"/>
    <row r="3083" hidden="1" x14ac:dyDescent="0.35"/>
    <row r="3084" hidden="1" x14ac:dyDescent="0.35"/>
    <row r="3085" hidden="1" x14ac:dyDescent="0.35"/>
    <row r="3086" hidden="1" x14ac:dyDescent="0.35"/>
    <row r="3087" hidden="1" x14ac:dyDescent="0.35"/>
    <row r="3088" hidden="1" x14ac:dyDescent="0.35"/>
    <row r="3089" hidden="1" x14ac:dyDescent="0.35"/>
    <row r="3090" hidden="1" x14ac:dyDescent="0.35"/>
    <row r="3091" hidden="1" x14ac:dyDescent="0.35"/>
    <row r="3092" hidden="1" x14ac:dyDescent="0.35"/>
    <row r="3093" hidden="1" x14ac:dyDescent="0.35"/>
    <row r="3094" hidden="1" x14ac:dyDescent="0.35"/>
    <row r="3095" hidden="1" x14ac:dyDescent="0.35"/>
    <row r="3096" hidden="1" x14ac:dyDescent="0.35"/>
    <row r="3097" hidden="1" x14ac:dyDescent="0.35"/>
    <row r="3098" hidden="1" x14ac:dyDescent="0.35"/>
    <row r="3099" hidden="1" x14ac:dyDescent="0.35"/>
    <row r="3100" hidden="1" x14ac:dyDescent="0.35"/>
    <row r="3101" hidden="1" x14ac:dyDescent="0.35"/>
    <row r="3102" hidden="1" x14ac:dyDescent="0.35"/>
    <row r="3103" hidden="1" x14ac:dyDescent="0.35"/>
    <row r="3104" hidden="1" x14ac:dyDescent="0.35"/>
    <row r="3105" hidden="1" x14ac:dyDescent="0.35"/>
    <row r="3106" hidden="1" x14ac:dyDescent="0.35"/>
    <row r="3107" hidden="1" x14ac:dyDescent="0.35"/>
    <row r="3108" hidden="1" x14ac:dyDescent="0.35"/>
    <row r="3109" hidden="1" x14ac:dyDescent="0.35"/>
    <row r="3110" hidden="1" x14ac:dyDescent="0.35"/>
    <row r="3111" hidden="1" x14ac:dyDescent="0.35"/>
    <row r="3112" hidden="1" x14ac:dyDescent="0.35"/>
    <row r="3113" hidden="1" x14ac:dyDescent="0.35"/>
    <row r="3114" hidden="1" x14ac:dyDescent="0.35"/>
    <row r="3115" hidden="1" x14ac:dyDescent="0.35"/>
    <row r="3116" hidden="1" x14ac:dyDescent="0.35"/>
    <row r="3117" hidden="1" x14ac:dyDescent="0.35"/>
    <row r="3118" hidden="1" x14ac:dyDescent="0.35"/>
    <row r="3119" hidden="1" x14ac:dyDescent="0.35"/>
    <row r="3120" hidden="1" x14ac:dyDescent="0.35"/>
    <row r="3121" hidden="1" x14ac:dyDescent="0.35"/>
    <row r="3122" hidden="1" x14ac:dyDescent="0.35"/>
    <row r="3123" hidden="1" x14ac:dyDescent="0.35"/>
    <row r="3124" hidden="1" x14ac:dyDescent="0.35"/>
    <row r="3125" hidden="1" x14ac:dyDescent="0.35"/>
    <row r="3126" hidden="1" x14ac:dyDescent="0.35"/>
    <row r="3127" hidden="1" x14ac:dyDescent="0.35"/>
    <row r="3128" hidden="1" x14ac:dyDescent="0.35"/>
    <row r="3129" hidden="1" x14ac:dyDescent="0.35"/>
    <row r="3130" hidden="1" x14ac:dyDescent="0.35"/>
    <row r="3131" hidden="1" x14ac:dyDescent="0.35"/>
    <row r="3132" hidden="1" x14ac:dyDescent="0.35"/>
    <row r="3133" hidden="1" x14ac:dyDescent="0.35"/>
    <row r="3134" hidden="1" x14ac:dyDescent="0.35"/>
    <row r="3135" hidden="1" x14ac:dyDescent="0.35"/>
    <row r="3136" hidden="1" x14ac:dyDescent="0.35"/>
    <row r="3137" hidden="1" x14ac:dyDescent="0.35"/>
    <row r="3138" hidden="1" x14ac:dyDescent="0.35"/>
    <row r="3139" hidden="1" x14ac:dyDescent="0.35"/>
    <row r="3140" hidden="1" x14ac:dyDescent="0.35"/>
    <row r="3141" hidden="1" x14ac:dyDescent="0.35"/>
    <row r="3142" hidden="1" x14ac:dyDescent="0.35"/>
    <row r="3143" hidden="1" x14ac:dyDescent="0.35"/>
    <row r="3144" hidden="1" x14ac:dyDescent="0.35"/>
    <row r="3145" hidden="1" x14ac:dyDescent="0.35"/>
    <row r="3146" hidden="1" x14ac:dyDescent="0.35"/>
    <row r="3147" hidden="1" x14ac:dyDescent="0.35"/>
    <row r="3148" hidden="1" x14ac:dyDescent="0.35"/>
    <row r="3149" hidden="1" x14ac:dyDescent="0.35"/>
    <row r="3150" hidden="1" x14ac:dyDescent="0.35"/>
    <row r="3151" hidden="1" x14ac:dyDescent="0.35"/>
    <row r="3152" hidden="1" x14ac:dyDescent="0.35"/>
    <row r="3153" hidden="1" x14ac:dyDescent="0.35"/>
    <row r="3154" hidden="1" x14ac:dyDescent="0.35"/>
    <row r="3155" hidden="1" x14ac:dyDescent="0.35"/>
    <row r="3156" hidden="1" x14ac:dyDescent="0.35"/>
    <row r="3157" hidden="1" x14ac:dyDescent="0.35"/>
    <row r="3158" hidden="1" x14ac:dyDescent="0.35"/>
    <row r="3159" hidden="1" x14ac:dyDescent="0.35"/>
    <row r="3160" hidden="1" x14ac:dyDescent="0.35"/>
    <row r="3161" hidden="1" x14ac:dyDescent="0.35"/>
    <row r="3162" hidden="1" x14ac:dyDescent="0.35"/>
    <row r="3163" hidden="1" x14ac:dyDescent="0.35"/>
    <row r="3164" hidden="1" x14ac:dyDescent="0.35"/>
    <row r="3165" hidden="1" x14ac:dyDescent="0.35"/>
    <row r="3166" hidden="1" x14ac:dyDescent="0.35"/>
    <row r="3167" hidden="1" x14ac:dyDescent="0.35"/>
    <row r="3168" hidden="1" x14ac:dyDescent="0.35"/>
    <row r="3169" hidden="1" x14ac:dyDescent="0.35"/>
    <row r="3170" hidden="1" x14ac:dyDescent="0.35"/>
    <row r="3171" hidden="1" x14ac:dyDescent="0.35"/>
    <row r="3172" hidden="1" x14ac:dyDescent="0.35"/>
    <row r="3173" hidden="1" x14ac:dyDescent="0.35"/>
    <row r="3174" hidden="1" x14ac:dyDescent="0.35"/>
    <row r="3175" hidden="1" x14ac:dyDescent="0.35"/>
    <row r="3176" hidden="1" x14ac:dyDescent="0.35"/>
    <row r="3177" hidden="1" x14ac:dyDescent="0.35"/>
    <row r="3178" hidden="1" x14ac:dyDescent="0.35"/>
    <row r="3179" hidden="1" x14ac:dyDescent="0.35"/>
    <row r="3180" hidden="1" x14ac:dyDescent="0.35"/>
    <row r="3181" hidden="1" x14ac:dyDescent="0.35"/>
    <row r="3182" hidden="1" x14ac:dyDescent="0.35"/>
    <row r="3183" hidden="1" x14ac:dyDescent="0.35"/>
    <row r="3184" hidden="1" x14ac:dyDescent="0.35"/>
    <row r="3185" hidden="1" x14ac:dyDescent="0.35"/>
    <row r="3186" hidden="1" x14ac:dyDescent="0.35"/>
    <row r="3187" hidden="1" x14ac:dyDescent="0.35"/>
    <row r="3188" hidden="1" x14ac:dyDescent="0.35"/>
    <row r="3189" hidden="1" x14ac:dyDescent="0.35"/>
    <row r="3190" hidden="1" x14ac:dyDescent="0.35"/>
    <row r="3191" hidden="1" x14ac:dyDescent="0.35"/>
    <row r="3192" hidden="1" x14ac:dyDescent="0.35"/>
    <row r="3193" hidden="1" x14ac:dyDescent="0.35"/>
    <row r="3194" hidden="1" x14ac:dyDescent="0.35"/>
    <row r="3195" hidden="1" x14ac:dyDescent="0.35"/>
    <row r="3196" hidden="1" x14ac:dyDescent="0.35"/>
    <row r="3197" hidden="1" x14ac:dyDescent="0.35"/>
    <row r="3198" hidden="1" x14ac:dyDescent="0.35"/>
    <row r="3199" hidden="1" x14ac:dyDescent="0.35"/>
    <row r="3200" hidden="1" x14ac:dyDescent="0.35"/>
    <row r="3201" hidden="1" x14ac:dyDescent="0.35"/>
    <row r="3202" hidden="1" x14ac:dyDescent="0.35"/>
    <row r="3203" hidden="1" x14ac:dyDescent="0.35"/>
    <row r="3204" hidden="1" x14ac:dyDescent="0.35"/>
    <row r="3205" hidden="1" x14ac:dyDescent="0.35"/>
    <row r="3206" hidden="1" x14ac:dyDescent="0.35"/>
    <row r="3207" hidden="1" x14ac:dyDescent="0.35"/>
    <row r="3208" hidden="1" x14ac:dyDescent="0.35"/>
    <row r="3209" hidden="1" x14ac:dyDescent="0.35"/>
    <row r="3210" hidden="1" x14ac:dyDescent="0.35"/>
    <row r="3211" hidden="1" x14ac:dyDescent="0.35"/>
    <row r="3212" hidden="1" x14ac:dyDescent="0.35"/>
    <row r="3213" hidden="1" x14ac:dyDescent="0.35"/>
    <row r="3214" hidden="1" x14ac:dyDescent="0.35"/>
    <row r="3215" hidden="1" x14ac:dyDescent="0.35"/>
    <row r="3216" hidden="1" x14ac:dyDescent="0.35"/>
    <row r="3217" hidden="1" x14ac:dyDescent="0.35"/>
    <row r="3218" hidden="1" x14ac:dyDescent="0.35"/>
    <row r="3219" hidden="1" x14ac:dyDescent="0.35"/>
    <row r="3220" hidden="1" x14ac:dyDescent="0.35"/>
    <row r="3221" hidden="1" x14ac:dyDescent="0.35"/>
    <row r="3222" hidden="1" x14ac:dyDescent="0.35"/>
    <row r="3223" hidden="1" x14ac:dyDescent="0.35"/>
    <row r="3224" hidden="1" x14ac:dyDescent="0.35"/>
    <row r="3225" hidden="1" x14ac:dyDescent="0.35"/>
    <row r="3226" hidden="1" x14ac:dyDescent="0.35"/>
    <row r="3227" hidden="1" x14ac:dyDescent="0.35"/>
    <row r="3228" hidden="1" x14ac:dyDescent="0.35"/>
    <row r="3229" hidden="1" x14ac:dyDescent="0.35"/>
    <row r="3230" hidden="1" x14ac:dyDescent="0.35"/>
    <row r="3231" hidden="1" x14ac:dyDescent="0.35"/>
    <row r="3232" hidden="1" x14ac:dyDescent="0.35"/>
    <row r="3233" hidden="1" x14ac:dyDescent="0.35"/>
    <row r="3234" hidden="1" x14ac:dyDescent="0.35"/>
    <row r="3235" hidden="1" x14ac:dyDescent="0.35"/>
    <row r="3236" hidden="1" x14ac:dyDescent="0.35"/>
    <row r="3237" hidden="1" x14ac:dyDescent="0.35"/>
    <row r="3238" hidden="1" x14ac:dyDescent="0.35"/>
    <row r="3239" hidden="1" x14ac:dyDescent="0.35"/>
    <row r="3240" hidden="1" x14ac:dyDescent="0.35"/>
    <row r="3241" hidden="1" x14ac:dyDescent="0.35"/>
    <row r="3242" hidden="1" x14ac:dyDescent="0.35"/>
    <row r="3243" hidden="1" x14ac:dyDescent="0.35"/>
    <row r="3244" hidden="1" x14ac:dyDescent="0.35"/>
    <row r="3245" hidden="1" x14ac:dyDescent="0.35"/>
    <row r="3246" hidden="1" x14ac:dyDescent="0.35"/>
    <row r="3247" hidden="1" x14ac:dyDescent="0.35"/>
    <row r="3248" hidden="1" x14ac:dyDescent="0.35"/>
    <row r="3249" hidden="1" x14ac:dyDescent="0.35"/>
    <row r="3250" hidden="1" x14ac:dyDescent="0.35"/>
    <row r="3251" hidden="1" x14ac:dyDescent="0.35"/>
    <row r="3252" hidden="1" x14ac:dyDescent="0.35"/>
    <row r="3253" hidden="1" x14ac:dyDescent="0.35"/>
    <row r="3254" hidden="1" x14ac:dyDescent="0.35"/>
    <row r="3255" hidden="1" x14ac:dyDescent="0.35"/>
    <row r="3256" hidden="1" x14ac:dyDescent="0.35"/>
    <row r="3257" hidden="1" x14ac:dyDescent="0.35"/>
    <row r="3258" hidden="1" x14ac:dyDescent="0.35"/>
    <row r="3259" hidden="1" x14ac:dyDescent="0.35"/>
    <row r="3260" hidden="1" x14ac:dyDescent="0.35"/>
    <row r="3261" hidden="1" x14ac:dyDescent="0.35"/>
    <row r="3262" hidden="1" x14ac:dyDescent="0.35"/>
    <row r="3263" hidden="1" x14ac:dyDescent="0.35"/>
    <row r="3264" hidden="1" x14ac:dyDescent="0.35"/>
    <row r="3265" hidden="1" x14ac:dyDescent="0.35"/>
    <row r="3266" hidden="1" x14ac:dyDescent="0.35"/>
    <row r="3267" hidden="1" x14ac:dyDescent="0.35"/>
    <row r="3268" hidden="1" x14ac:dyDescent="0.35"/>
    <row r="3269" hidden="1" x14ac:dyDescent="0.35"/>
    <row r="3270" hidden="1" x14ac:dyDescent="0.35"/>
    <row r="3271" hidden="1" x14ac:dyDescent="0.35"/>
    <row r="3272" hidden="1" x14ac:dyDescent="0.35"/>
    <row r="3273" hidden="1" x14ac:dyDescent="0.35"/>
    <row r="3274" hidden="1" x14ac:dyDescent="0.35"/>
    <row r="3275" hidden="1" x14ac:dyDescent="0.35"/>
    <row r="3276" hidden="1" x14ac:dyDescent="0.35"/>
    <row r="3277" hidden="1" x14ac:dyDescent="0.35"/>
    <row r="3278" hidden="1" x14ac:dyDescent="0.35"/>
    <row r="3279" hidden="1" x14ac:dyDescent="0.35"/>
    <row r="3280" hidden="1" x14ac:dyDescent="0.35"/>
    <row r="3281" hidden="1" x14ac:dyDescent="0.35"/>
    <row r="3282" hidden="1" x14ac:dyDescent="0.35"/>
    <row r="3283" hidden="1" x14ac:dyDescent="0.35"/>
    <row r="3284" hidden="1" x14ac:dyDescent="0.35"/>
    <row r="3285" hidden="1" x14ac:dyDescent="0.35"/>
    <row r="3286" hidden="1" x14ac:dyDescent="0.35"/>
    <row r="3287" hidden="1" x14ac:dyDescent="0.35"/>
    <row r="3288" hidden="1" x14ac:dyDescent="0.35"/>
    <row r="3289" hidden="1" x14ac:dyDescent="0.35"/>
    <row r="3290" hidden="1" x14ac:dyDescent="0.35"/>
    <row r="3291" hidden="1" x14ac:dyDescent="0.35"/>
    <row r="3292" hidden="1" x14ac:dyDescent="0.35"/>
    <row r="3293" hidden="1" x14ac:dyDescent="0.35"/>
    <row r="3294" hidden="1" x14ac:dyDescent="0.35"/>
    <row r="3295" hidden="1" x14ac:dyDescent="0.35"/>
    <row r="3296" hidden="1" x14ac:dyDescent="0.35"/>
    <row r="3297" hidden="1" x14ac:dyDescent="0.35"/>
    <row r="3298" hidden="1" x14ac:dyDescent="0.35"/>
    <row r="3299" hidden="1" x14ac:dyDescent="0.35"/>
    <row r="3300" hidden="1" x14ac:dyDescent="0.35"/>
    <row r="3301" hidden="1" x14ac:dyDescent="0.35"/>
    <row r="3302" hidden="1" x14ac:dyDescent="0.35"/>
    <row r="3303" hidden="1" x14ac:dyDescent="0.35"/>
    <row r="3304" hidden="1" x14ac:dyDescent="0.35"/>
    <row r="3305" hidden="1" x14ac:dyDescent="0.35"/>
    <row r="3306" hidden="1" x14ac:dyDescent="0.35"/>
    <row r="3307" hidden="1" x14ac:dyDescent="0.35"/>
    <row r="3308" hidden="1" x14ac:dyDescent="0.35"/>
    <row r="3309" hidden="1" x14ac:dyDescent="0.35"/>
    <row r="3310" hidden="1" x14ac:dyDescent="0.35"/>
    <row r="3311" hidden="1" x14ac:dyDescent="0.35"/>
    <row r="3312" hidden="1" x14ac:dyDescent="0.35"/>
    <row r="3313" hidden="1" x14ac:dyDescent="0.35"/>
    <row r="3314" hidden="1" x14ac:dyDescent="0.35"/>
    <row r="3315" hidden="1" x14ac:dyDescent="0.35"/>
    <row r="3316" hidden="1" x14ac:dyDescent="0.35"/>
    <row r="3317" hidden="1" x14ac:dyDescent="0.35"/>
    <row r="3318" hidden="1" x14ac:dyDescent="0.35"/>
    <row r="3319" hidden="1" x14ac:dyDescent="0.35"/>
    <row r="3320" hidden="1" x14ac:dyDescent="0.35"/>
    <row r="3321" hidden="1" x14ac:dyDescent="0.35"/>
    <row r="3322" hidden="1" x14ac:dyDescent="0.35"/>
    <row r="3323" hidden="1" x14ac:dyDescent="0.35"/>
    <row r="3324" hidden="1" x14ac:dyDescent="0.35"/>
    <row r="3325" hidden="1" x14ac:dyDescent="0.35"/>
    <row r="3326" hidden="1" x14ac:dyDescent="0.35"/>
    <row r="3327" hidden="1" x14ac:dyDescent="0.35"/>
    <row r="3328" hidden="1" x14ac:dyDescent="0.35"/>
    <row r="3329" hidden="1" x14ac:dyDescent="0.35"/>
    <row r="3330" hidden="1" x14ac:dyDescent="0.35"/>
    <row r="3331" hidden="1" x14ac:dyDescent="0.35"/>
    <row r="3332" hidden="1" x14ac:dyDescent="0.35"/>
    <row r="3333" hidden="1" x14ac:dyDescent="0.35"/>
    <row r="3334" hidden="1" x14ac:dyDescent="0.35"/>
    <row r="3335" hidden="1" x14ac:dyDescent="0.35"/>
    <row r="3336" hidden="1" x14ac:dyDescent="0.35"/>
    <row r="3337" hidden="1" x14ac:dyDescent="0.35"/>
    <row r="3338" hidden="1" x14ac:dyDescent="0.35"/>
    <row r="3339" hidden="1" x14ac:dyDescent="0.35"/>
    <row r="3340" hidden="1" x14ac:dyDescent="0.35"/>
    <row r="3341" hidden="1" x14ac:dyDescent="0.35"/>
    <row r="3342" hidden="1" x14ac:dyDescent="0.35"/>
    <row r="3343" hidden="1" x14ac:dyDescent="0.35"/>
    <row r="3344" hidden="1" x14ac:dyDescent="0.35"/>
    <row r="3345" hidden="1" x14ac:dyDescent="0.35"/>
    <row r="3346" hidden="1" x14ac:dyDescent="0.35"/>
    <row r="3347" hidden="1" x14ac:dyDescent="0.35"/>
    <row r="3348" hidden="1" x14ac:dyDescent="0.35"/>
    <row r="3349" hidden="1" x14ac:dyDescent="0.35"/>
    <row r="3350" hidden="1" x14ac:dyDescent="0.35"/>
    <row r="3351" hidden="1" x14ac:dyDescent="0.35"/>
    <row r="3352" hidden="1" x14ac:dyDescent="0.35"/>
    <row r="3353" hidden="1" x14ac:dyDescent="0.35"/>
    <row r="3354" hidden="1" x14ac:dyDescent="0.35"/>
    <row r="3355" hidden="1" x14ac:dyDescent="0.35"/>
    <row r="3356" hidden="1" x14ac:dyDescent="0.35"/>
    <row r="3357" hidden="1" x14ac:dyDescent="0.35"/>
    <row r="3358" hidden="1" x14ac:dyDescent="0.35"/>
    <row r="3359" hidden="1" x14ac:dyDescent="0.35"/>
    <row r="3360" hidden="1" x14ac:dyDescent="0.35"/>
    <row r="3361" hidden="1" x14ac:dyDescent="0.35"/>
    <row r="3362" hidden="1" x14ac:dyDescent="0.35"/>
    <row r="3363" hidden="1" x14ac:dyDescent="0.35"/>
    <row r="3364" hidden="1" x14ac:dyDescent="0.35"/>
    <row r="3365" hidden="1" x14ac:dyDescent="0.35"/>
    <row r="3366" hidden="1" x14ac:dyDescent="0.35"/>
    <row r="3367" hidden="1" x14ac:dyDescent="0.35"/>
    <row r="3368" hidden="1" x14ac:dyDescent="0.35"/>
    <row r="3369" hidden="1" x14ac:dyDescent="0.35"/>
    <row r="3370" hidden="1" x14ac:dyDescent="0.35"/>
    <row r="3371" hidden="1" x14ac:dyDescent="0.35"/>
    <row r="3372" hidden="1" x14ac:dyDescent="0.35"/>
    <row r="3373" hidden="1" x14ac:dyDescent="0.35"/>
    <row r="3374" hidden="1" x14ac:dyDescent="0.35"/>
    <row r="3375" hidden="1" x14ac:dyDescent="0.35"/>
    <row r="3376" hidden="1" x14ac:dyDescent="0.35"/>
    <row r="3377" hidden="1" x14ac:dyDescent="0.35"/>
    <row r="3378" hidden="1" x14ac:dyDescent="0.35"/>
    <row r="3379" hidden="1" x14ac:dyDescent="0.35"/>
    <row r="3380" hidden="1" x14ac:dyDescent="0.35"/>
    <row r="3381" hidden="1" x14ac:dyDescent="0.35"/>
    <row r="3382" hidden="1" x14ac:dyDescent="0.35"/>
    <row r="3383" hidden="1" x14ac:dyDescent="0.35"/>
    <row r="3384" hidden="1" x14ac:dyDescent="0.35"/>
    <row r="3385" hidden="1" x14ac:dyDescent="0.35"/>
    <row r="3386" hidden="1" x14ac:dyDescent="0.35"/>
    <row r="3387" hidden="1" x14ac:dyDescent="0.35"/>
    <row r="3388" hidden="1" x14ac:dyDescent="0.35"/>
    <row r="3389" hidden="1" x14ac:dyDescent="0.35"/>
    <row r="3390" hidden="1" x14ac:dyDescent="0.35"/>
    <row r="3391" hidden="1" x14ac:dyDescent="0.35"/>
    <row r="3392" hidden="1" x14ac:dyDescent="0.35"/>
    <row r="3393" hidden="1" x14ac:dyDescent="0.35"/>
    <row r="3394" hidden="1" x14ac:dyDescent="0.35"/>
    <row r="3395" hidden="1" x14ac:dyDescent="0.35"/>
    <row r="3396" hidden="1" x14ac:dyDescent="0.35"/>
    <row r="3397" hidden="1" x14ac:dyDescent="0.35"/>
    <row r="3398" hidden="1" x14ac:dyDescent="0.35"/>
    <row r="3399" hidden="1" x14ac:dyDescent="0.35"/>
    <row r="3400" hidden="1" x14ac:dyDescent="0.35"/>
    <row r="3401" hidden="1" x14ac:dyDescent="0.35"/>
    <row r="3402" hidden="1" x14ac:dyDescent="0.35"/>
    <row r="3403" hidden="1" x14ac:dyDescent="0.35"/>
    <row r="3404" hidden="1" x14ac:dyDescent="0.35"/>
    <row r="3405" hidden="1" x14ac:dyDescent="0.35"/>
    <row r="3406" hidden="1" x14ac:dyDescent="0.35"/>
    <row r="3407" hidden="1" x14ac:dyDescent="0.35"/>
    <row r="3408" hidden="1" x14ac:dyDescent="0.35"/>
    <row r="3409" hidden="1" x14ac:dyDescent="0.35"/>
    <row r="3410" hidden="1" x14ac:dyDescent="0.35"/>
    <row r="3411" hidden="1" x14ac:dyDescent="0.35"/>
    <row r="3412" hidden="1" x14ac:dyDescent="0.35"/>
    <row r="3413" hidden="1" x14ac:dyDescent="0.35"/>
    <row r="3414" hidden="1" x14ac:dyDescent="0.35"/>
    <row r="3415" hidden="1" x14ac:dyDescent="0.35"/>
    <row r="3416" hidden="1" x14ac:dyDescent="0.35"/>
    <row r="3417" hidden="1" x14ac:dyDescent="0.35"/>
    <row r="3418" hidden="1" x14ac:dyDescent="0.35"/>
    <row r="3419" hidden="1" x14ac:dyDescent="0.35"/>
    <row r="3420" hidden="1" x14ac:dyDescent="0.35"/>
    <row r="3421" hidden="1" x14ac:dyDescent="0.35"/>
    <row r="3422" hidden="1" x14ac:dyDescent="0.35"/>
    <row r="3423" hidden="1" x14ac:dyDescent="0.35"/>
    <row r="3424" hidden="1" x14ac:dyDescent="0.35"/>
    <row r="3425" hidden="1" x14ac:dyDescent="0.35"/>
    <row r="3426" hidden="1" x14ac:dyDescent="0.35"/>
    <row r="3427" hidden="1" x14ac:dyDescent="0.35"/>
    <row r="3428" hidden="1" x14ac:dyDescent="0.35"/>
    <row r="3429" hidden="1" x14ac:dyDescent="0.35"/>
    <row r="3430" hidden="1" x14ac:dyDescent="0.35"/>
    <row r="3431" hidden="1" x14ac:dyDescent="0.35"/>
    <row r="3432" hidden="1" x14ac:dyDescent="0.35"/>
    <row r="3433" hidden="1" x14ac:dyDescent="0.35"/>
    <row r="3434" hidden="1" x14ac:dyDescent="0.35"/>
    <row r="3435" hidden="1" x14ac:dyDescent="0.35"/>
    <row r="3436" hidden="1" x14ac:dyDescent="0.35"/>
    <row r="3437" hidden="1" x14ac:dyDescent="0.35"/>
    <row r="3438" hidden="1" x14ac:dyDescent="0.35"/>
    <row r="3439" hidden="1" x14ac:dyDescent="0.35"/>
    <row r="3440" hidden="1" x14ac:dyDescent="0.35"/>
    <row r="3441" hidden="1" x14ac:dyDescent="0.35"/>
    <row r="3442" hidden="1" x14ac:dyDescent="0.35"/>
    <row r="3443" hidden="1" x14ac:dyDescent="0.35"/>
    <row r="3444" hidden="1" x14ac:dyDescent="0.35"/>
    <row r="3445" hidden="1" x14ac:dyDescent="0.35"/>
    <row r="3446" hidden="1" x14ac:dyDescent="0.35"/>
    <row r="3447" hidden="1" x14ac:dyDescent="0.35"/>
    <row r="3448" hidden="1" x14ac:dyDescent="0.35"/>
    <row r="3449" hidden="1" x14ac:dyDescent="0.35"/>
    <row r="3450" hidden="1" x14ac:dyDescent="0.35"/>
    <row r="3451" hidden="1" x14ac:dyDescent="0.35"/>
    <row r="3452" hidden="1" x14ac:dyDescent="0.35"/>
    <row r="3453" hidden="1" x14ac:dyDescent="0.35"/>
    <row r="3454" hidden="1" x14ac:dyDescent="0.35"/>
    <row r="3455" hidden="1" x14ac:dyDescent="0.35"/>
    <row r="3456" hidden="1" x14ac:dyDescent="0.35"/>
    <row r="3457" hidden="1" x14ac:dyDescent="0.35"/>
    <row r="3458" hidden="1" x14ac:dyDescent="0.35"/>
    <row r="3459" hidden="1" x14ac:dyDescent="0.35"/>
    <row r="3460" hidden="1" x14ac:dyDescent="0.35"/>
    <row r="3461" hidden="1" x14ac:dyDescent="0.35"/>
    <row r="3462" hidden="1" x14ac:dyDescent="0.35"/>
    <row r="3463" hidden="1" x14ac:dyDescent="0.35"/>
    <row r="3464" hidden="1" x14ac:dyDescent="0.35"/>
    <row r="3465" hidden="1" x14ac:dyDescent="0.35"/>
    <row r="3466" hidden="1" x14ac:dyDescent="0.35"/>
    <row r="3467" hidden="1" x14ac:dyDescent="0.35"/>
    <row r="3468" hidden="1" x14ac:dyDescent="0.35"/>
    <row r="3469" hidden="1" x14ac:dyDescent="0.35"/>
    <row r="3470" hidden="1" x14ac:dyDescent="0.35"/>
    <row r="3471" hidden="1" x14ac:dyDescent="0.35"/>
    <row r="3472" hidden="1" x14ac:dyDescent="0.35"/>
    <row r="3473" hidden="1" x14ac:dyDescent="0.35"/>
    <row r="3474" hidden="1" x14ac:dyDescent="0.35"/>
    <row r="3475" hidden="1" x14ac:dyDescent="0.35"/>
    <row r="3476" hidden="1" x14ac:dyDescent="0.35"/>
    <row r="3477" hidden="1" x14ac:dyDescent="0.35"/>
    <row r="3478" hidden="1" x14ac:dyDescent="0.35"/>
    <row r="3479" hidden="1" x14ac:dyDescent="0.35"/>
    <row r="3480" hidden="1" x14ac:dyDescent="0.35"/>
    <row r="3481" hidden="1" x14ac:dyDescent="0.35"/>
    <row r="3482" hidden="1" x14ac:dyDescent="0.35"/>
    <row r="3483" hidden="1" x14ac:dyDescent="0.35"/>
    <row r="3484" hidden="1" x14ac:dyDescent="0.35"/>
    <row r="3485" hidden="1" x14ac:dyDescent="0.35"/>
    <row r="3486" hidden="1" x14ac:dyDescent="0.35"/>
    <row r="3487" hidden="1" x14ac:dyDescent="0.35"/>
    <row r="3488" hidden="1" x14ac:dyDescent="0.35"/>
    <row r="3489" hidden="1" x14ac:dyDescent="0.35"/>
    <row r="3490" hidden="1" x14ac:dyDescent="0.35"/>
    <row r="3491" hidden="1" x14ac:dyDescent="0.35"/>
    <row r="3492" hidden="1" x14ac:dyDescent="0.35"/>
    <row r="3493" hidden="1" x14ac:dyDescent="0.35"/>
    <row r="3494" hidden="1" x14ac:dyDescent="0.35"/>
    <row r="3495" hidden="1" x14ac:dyDescent="0.35"/>
    <row r="3496" hidden="1" x14ac:dyDescent="0.35"/>
    <row r="3497" hidden="1" x14ac:dyDescent="0.35"/>
    <row r="3498" hidden="1" x14ac:dyDescent="0.35"/>
    <row r="3499" hidden="1" x14ac:dyDescent="0.35"/>
    <row r="3500" hidden="1" x14ac:dyDescent="0.35"/>
    <row r="3501" hidden="1" x14ac:dyDescent="0.35"/>
    <row r="3502" hidden="1" x14ac:dyDescent="0.35"/>
    <row r="3503" hidden="1" x14ac:dyDescent="0.35"/>
    <row r="3504" hidden="1" x14ac:dyDescent="0.35"/>
    <row r="3505" hidden="1" x14ac:dyDescent="0.35"/>
    <row r="3506" hidden="1" x14ac:dyDescent="0.35"/>
    <row r="3507" hidden="1" x14ac:dyDescent="0.35"/>
    <row r="3508" hidden="1" x14ac:dyDescent="0.35"/>
    <row r="3509" hidden="1" x14ac:dyDescent="0.35"/>
    <row r="3510" hidden="1" x14ac:dyDescent="0.35"/>
    <row r="3511" hidden="1" x14ac:dyDescent="0.35"/>
    <row r="3512" hidden="1" x14ac:dyDescent="0.35"/>
    <row r="3513" hidden="1" x14ac:dyDescent="0.35"/>
    <row r="3514" hidden="1" x14ac:dyDescent="0.35"/>
    <row r="3515" hidden="1" x14ac:dyDescent="0.35"/>
    <row r="3516" hidden="1" x14ac:dyDescent="0.35"/>
    <row r="3517" hidden="1" x14ac:dyDescent="0.35"/>
    <row r="3518" hidden="1" x14ac:dyDescent="0.35"/>
    <row r="3519" hidden="1" x14ac:dyDescent="0.35"/>
    <row r="3520" hidden="1" x14ac:dyDescent="0.35"/>
    <row r="3521" hidden="1" x14ac:dyDescent="0.35"/>
    <row r="3522" hidden="1" x14ac:dyDescent="0.35"/>
    <row r="3523" hidden="1" x14ac:dyDescent="0.35"/>
    <row r="3524" hidden="1" x14ac:dyDescent="0.35"/>
    <row r="3525" hidden="1" x14ac:dyDescent="0.35"/>
    <row r="3526" hidden="1" x14ac:dyDescent="0.35"/>
    <row r="3527" hidden="1" x14ac:dyDescent="0.35"/>
    <row r="3528" hidden="1" x14ac:dyDescent="0.35"/>
    <row r="3529" hidden="1" x14ac:dyDescent="0.35"/>
    <row r="3530" hidden="1" x14ac:dyDescent="0.35"/>
    <row r="3531" hidden="1" x14ac:dyDescent="0.35"/>
    <row r="3532" hidden="1" x14ac:dyDescent="0.35"/>
    <row r="3533" hidden="1" x14ac:dyDescent="0.35"/>
    <row r="3534" hidden="1" x14ac:dyDescent="0.35"/>
    <row r="3535" hidden="1" x14ac:dyDescent="0.35"/>
    <row r="3536" hidden="1" x14ac:dyDescent="0.35"/>
    <row r="3537" hidden="1" x14ac:dyDescent="0.35"/>
    <row r="3538" hidden="1" x14ac:dyDescent="0.35"/>
    <row r="3539" hidden="1" x14ac:dyDescent="0.35"/>
    <row r="3540" hidden="1" x14ac:dyDescent="0.35"/>
    <row r="3541" hidden="1" x14ac:dyDescent="0.35"/>
    <row r="3542" hidden="1" x14ac:dyDescent="0.35"/>
    <row r="3543" hidden="1" x14ac:dyDescent="0.35"/>
    <row r="3544" hidden="1" x14ac:dyDescent="0.35"/>
    <row r="3545" hidden="1" x14ac:dyDescent="0.35"/>
    <row r="3546" hidden="1" x14ac:dyDescent="0.35"/>
    <row r="3547" hidden="1" x14ac:dyDescent="0.35"/>
    <row r="3548" hidden="1" x14ac:dyDescent="0.35"/>
    <row r="3549" hidden="1" x14ac:dyDescent="0.35"/>
    <row r="3550" hidden="1" x14ac:dyDescent="0.35"/>
    <row r="3551" hidden="1" x14ac:dyDescent="0.35"/>
    <row r="3552" hidden="1" x14ac:dyDescent="0.35"/>
    <row r="3553" hidden="1" x14ac:dyDescent="0.35"/>
    <row r="3554" hidden="1" x14ac:dyDescent="0.35"/>
    <row r="3555" hidden="1" x14ac:dyDescent="0.35"/>
    <row r="3556" hidden="1" x14ac:dyDescent="0.35"/>
    <row r="3557" hidden="1" x14ac:dyDescent="0.35"/>
    <row r="3558" hidden="1" x14ac:dyDescent="0.35"/>
    <row r="3559" hidden="1" x14ac:dyDescent="0.35"/>
    <row r="3560" hidden="1" x14ac:dyDescent="0.35"/>
    <row r="3561" hidden="1" x14ac:dyDescent="0.35"/>
    <row r="3562" hidden="1" x14ac:dyDescent="0.35"/>
    <row r="3563" hidden="1" x14ac:dyDescent="0.35"/>
    <row r="3564" hidden="1" x14ac:dyDescent="0.35"/>
    <row r="3565" hidden="1" x14ac:dyDescent="0.35"/>
    <row r="3566" hidden="1" x14ac:dyDescent="0.35"/>
    <row r="3567" hidden="1" x14ac:dyDescent="0.35"/>
    <row r="3568" hidden="1" x14ac:dyDescent="0.35"/>
    <row r="3569" hidden="1" x14ac:dyDescent="0.35"/>
    <row r="3570" hidden="1" x14ac:dyDescent="0.35"/>
    <row r="3571" hidden="1" x14ac:dyDescent="0.35"/>
    <row r="3572" hidden="1" x14ac:dyDescent="0.35"/>
    <row r="3573" hidden="1" x14ac:dyDescent="0.35"/>
    <row r="3574" hidden="1" x14ac:dyDescent="0.35"/>
    <row r="3575" hidden="1" x14ac:dyDescent="0.35"/>
    <row r="3576" hidden="1" x14ac:dyDescent="0.35"/>
    <row r="3577" hidden="1" x14ac:dyDescent="0.35"/>
    <row r="3578" hidden="1" x14ac:dyDescent="0.35"/>
    <row r="3579" hidden="1" x14ac:dyDescent="0.35"/>
    <row r="3580" hidden="1" x14ac:dyDescent="0.35"/>
    <row r="3581" hidden="1" x14ac:dyDescent="0.35"/>
    <row r="3582" hidden="1" x14ac:dyDescent="0.35"/>
    <row r="3583" hidden="1" x14ac:dyDescent="0.35"/>
    <row r="3584" hidden="1" x14ac:dyDescent="0.35"/>
    <row r="3585" hidden="1" x14ac:dyDescent="0.35"/>
    <row r="3586" hidden="1" x14ac:dyDescent="0.35"/>
    <row r="3587" hidden="1" x14ac:dyDescent="0.35"/>
    <row r="3588" hidden="1" x14ac:dyDescent="0.35"/>
    <row r="3589" hidden="1" x14ac:dyDescent="0.35"/>
    <row r="3590" hidden="1" x14ac:dyDescent="0.35"/>
    <row r="3591" hidden="1" x14ac:dyDescent="0.35"/>
    <row r="3592" hidden="1" x14ac:dyDescent="0.35"/>
    <row r="3593" hidden="1" x14ac:dyDescent="0.35"/>
    <row r="3594" hidden="1" x14ac:dyDescent="0.35"/>
    <row r="3595" hidden="1" x14ac:dyDescent="0.35"/>
    <row r="3596" hidden="1" x14ac:dyDescent="0.35"/>
    <row r="3597" hidden="1" x14ac:dyDescent="0.35"/>
    <row r="3598" hidden="1" x14ac:dyDescent="0.35"/>
    <row r="3599" hidden="1" x14ac:dyDescent="0.35"/>
    <row r="3600" hidden="1" x14ac:dyDescent="0.35"/>
    <row r="3601" hidden="1" x14ac:dyDescent="0.35"/>
    <row r="3602" hidden="1" x14ac:dyDescent="0.35"/>
    <row r="3603" hidden="1" x14ac:dyDescent="0.35"/>
    <row r="3604" hidden="1" x14ac:dyDescent="0.35"/>
    <row r="3605" hidden="1" x14ac:dyDescent="0.35"/>
    <row r="3606" hidden="1" x14ac:dyDescent="0.35"/>
    <row r="3607" hidden="1" x14ac:dyDescent="0.35"/>
    <row r="3608" hidden="1" x14ac:dyDescent="0.35"/>
    <row r="3609" hidden="1" x14ac:dyDescent="0.35"/>
    <row r="3610" hidden="1" x14ac:dyDescent="0.35"/>
    <row r="3611" hidden="1" x14ac:dyDescent="0.35"/>
    <row r="3612" hidden="1" x14ac:dyDescent="0.35"/>
    <row r="3613" hidden="1" x14ac:dyDescent="0.35"/>
    <row r="3614" hidden="1" x14ac:dyDescent="0.35"/>
    <row r="3615" hidden="1" x14ac:dyDescent="0.35"/>
    <row r="3616" hidden="1" x14ac:dyDescent="0.35"/>
    <row r="3617" hidden="1" x14ac:dyDescent="0.35"/>
    <row r="3618" hidden="1" x14ac:dyDescent="0.35"/>
    <row r="3619" hidden="1" x14ac:dyDescent="0.35"/>
    <row r="3620" hidden="1" x14ac:dyDescent="0.35"/>
    <row r="3621" hidden="1" x14ac:dyDescent="0.35"/>
    <row r="3622" hidden="1" x14ac:dyDescent="0.35"/>
    <row r="3623" hidden="1" x14ac:dyDescent="0.35"/>
    <row r="3624" hidden="1" x14ac:dyDescent="0.35"/>
    <row r="3625" hidden="1" x14ac:dyDescent="0.35"/>
    <row r="3626" hidden="1" x14ac:dyDescent="0.35"/>
    <row r="3627" hidden="1" x14ac:dyDescent="0.35"/>
    <row r="3628" hidden="1" x14ac:dyDescent="0.35"/>
    <row r="3629" hidden="1" x14ac:dyDescent="0.35"/>
    <row r="3630" hidden="1" x14ac:dyDescent="0.35"/>
    <row r="3631" hidden="1" x14ac:dyDescent="0.35"/>
    <row r="3632" hidden="1" x14ac:dyDescent="0.35"/>
    <row r="3633" hidden="1" x14ac:dyDescent="0.35"/>
    <row r="3634" hidden="1" x14ac:dyDescent="0.35"/>
    <row r="3635" hidden="1" x14ac:dyDescent="0.35"/>
    <row r="3636" hidden="1" x14ac:dyDescent="0.35"/>
    <row r="3637" hidden="1" x14ac:dyDescent="0.35"/>
    <row r="3638" hidden="1" x14ac:dyDescent="0.35"/>
    <row r="3639" hidden="1" x14ac:dyDescent="0.35"/>
    <row r="3640" hidden="1" x14ac:dyDescent="0.35"/>
    <row r="3641" hidden="1" x14ac:dyDescent="0.35"/>
    <row r="3642" hidden="1" x14ac:dyDescent="0.35"/>
    <row r="3643" hidden="1" x14ac:dyDescent="0.35"/>
    <row r="3644" hidden="1" x14ac:dyDescent="0.35"/>
    <row r="3645" hidden="1" x14ac:dyDescent="0.35"/>
    <row r="3646" hidden="1" x14ac:dyDescent="0.35"/>
    <row r="3647" hidden="1" x14ac:dyDescent="0.35"/>
    <row r="3648" hidden="1" x14ac:dyDescent="0.35"/>
    <row r="3649" hidden="1" x14ac:dyDescent="0.35"/>
    <row r="3650" hidden="1" x14ac:dyDescent="0.35"/>
    <row r="3651" hidden="1" x14ac:dyDescent="0.35"/>
    <row r="3652" hidden="1" x14ac:dyDescent="0.35"/>
    <row r="3653" hidden="1" x14ac:dyDescent="0.35"/>
    <row r="3654" hidden="1" x14ac:dyDescent="0.35"/>
    <row r="3655" hidden="1" x14ac:dyDescent="0.35"/>
    <row r="3656" hidden="1" x14ac:dyDescent="0.35"/>
  </sheetData>
  <mergeCells count="9">
    <mergeCell ref="AO1:AR1"/>
    <mergeCell ref="D1:P1"/>
    <mergeCell ref="D2:I2"/>
    <mergeCell ref="M2:P2"/>
    <mergeCell ref="Q1:X1"/>
    <mergeCell ref="Y1:AD1"/>
    <mergeCell ref="AI1:AM1"/>
    <mergeCell ref="J2:L2"/>
    <mergeCell ref="AE1:AH1"/>
  </mergeCells>
  <phoneticPr fontId="4" type="noConversion"/>
  <conditionalFormatting sqref="AQ4:AR1828 B4:AM1828">
    <cfRule type="expression" dxfId="11" priority="13">
      <formula>IF($C4&lt;TODAY(),1,0)</formula>
    </cfRule>
  </conditionalFormatting>
  <conditionalFormatting sqref="AQ3:AR1827 AH5:AH1828 AR67:AR1828 B3:AM1827">
    <cfRule type="expression" dxfId="10" priority="12">
      <formula>IF($C4=TODAY()+1,1,0)</formula>
    </cfRule>
  </conditionalFormatting>
  <conditionalFormatting sqref="AO4:AP1828">
    <cfRule type="expression" dxfId="9" priority="10">
      <formula>IF($C4&lt;TODAY(),1,0)</formula>
    </cfRule>
  </conditionalFormatting>
  <conditionalFormatting sqref="AO3:AP1827">
    <cfRule type="expression" dxfId="8" priority="9">
      <formula>IF($C4=TODAY()+1,1,0)</formula>
    </cfRule>
  </conditionalFormatting>
  <conditionalFormatting sqref="AO1828:AP1828">
    <cfRule type="expression" dxfId="7" priority="11">
      <formula>IF(#REF!=TODAY()+1,1,0)</formula>
    </cfRule>
  </conditionalFormatting>
  <conditionalFormatting sqref="AQ4:AQ1828">
    <cfRule type="expression" dxfId="6" priority="6">
      <formula>IF($C4&lt;TODAY(),1,0)</formula>
    </cfRule>
  </conditionalFormatting>
  <conditionalFormatting sqref="AQ3:AQ1827">
    <cfRule type="expression" dxfId="5" priority="5">
      <formula>IF($C4=TODAY()+1,1,0)</formula>
    </cfRule>
  </conditionalFormatting>
  <conditionalFormatting sqref="AQ1828">
    <cfRule type="expression" dxfId="4" priority="7">
      <formula>IF(#REF!=TODAY()+1,1,0)</formula>
    </cfRule>
  </conditionalFormatting>
  <conditionalFormatting sqref="AI4:AM1828">
    <cfRule type="expression" dxfId="3" priority="4">
      <formula>IF(AND($C4&lt;TODAY(),AI4 = ""),1,0)</formula>
    </cfRule>
  </conditionalFormatting>
  <conditionalFormatting sqref="AN4:AN1828">
    <cfRule type="expression" dxfId="2" priority="1">
      <formula>IF(AND($C4&lt;TODAY(),AN4 = ""),1,0)</formula>
    </cfRule>
  </conditionalFormatting>
  <conditionalFormatting sqref="AN4:AN1828">
    <cfRule type="expression" dxfId="1" priority="3">
      <formula>IF($C4&lt;TODAY(),1,0)</formula>
    </cfRule>
  </conditionalFormatting>
  <conditionalFormatting sqref="AN3:AN1827">
    <cfRule type="expression" dxfId="0" priority="2">
      <formula>IF($C4=TODAY()+1,1,0)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O349"/>
  <sheetViews>
    <sheetView showGridLines="0" zoomScale="80" zoomScaleNormal="80" workbookViewId="0">
      <selection activeCell="C3" sqref="C3:J4"/>
    </sheetView>
  </sheetViews>
  <sheetFormatPr defaultColWidth="0" defaultRowHeight="15" customHeight="1" zeroHeight="1" x14ac:dyDescent="0.35"/>
  <cols>
    <col min="1" max="1" width="1.453125" style="5" customWidth="1"/>
    <col min="2" max="11" width="19.81640625" style="3" customWidth="1"/>
    <col min="12" max="12" width="1.81640625" style="3" customWidth="1"/>
    <col min="13" max="13" width="1.453125" style="5" customWidth="1"/>
    <col min="14" max="15" width="1.453125" style="3" hidden="1" customWidth="1"/>
    <col min="16" max="24" width="0" style="3" hidden="1" customWidth="1"/>
    <col min="25" max="26" width="1.453125" style="3" hidden="1" customWidth="1"/>
    <col min="27" max="28" width="0" style="3" hidden="1" customWidth="1"/>
    <col min="29" max="30" width="1.453125" style="3" hidden="1" customWidth="1"/>
    <col min="31" max="48" width="0" style="3" hidden="1" customWidth="1"/>
    <col min="49" max="50" width="1.453125" style="3" hidden="1" customWidth="1"/>
    <col min="51" max="59" width="0" style="3" hidden="1" customWidth="1"/>
    <col min="60" max="61" width="1.453125" style="3" hidden="1" customWidth="1"/>
    <col min="62" max="63" width="0" style="3" hidden="1" customWidth="1"/>
    <col min="64" max="67" width="1.453125" style="3" hidden="1" customWidth="1"/>
    <col min="68" max="16384" width="2.81640625" style="3" hidden="1"/>
  </cols>
  <sheetData>
    <row r="1" spans="1:13" s="5" customFormat="1" ht="7.5" customHeight="1" x14ac:dyDescent="0.35"/>
    <row r="2" spans="1:13" ht="10" customHeight="1" x14ac:dyDescent="0.35"/>
    <row r="3" spans="1:13" ht="15" customHeight="1" x14ac:dyDescent="0.35">
      <c r="C3" s="124" t="s">
        <v>99</v>
      </c>
      <c r="D3" s="124"/>
      <c r="E3" s="124"/>
      <c r="F3" s="124"/>
      <c r="G3" s="124"/>
      <c r="H3" s="124"/>
      <c r="I3" s="124"/>
      <c r="J3" s="124"/>
    </row>
    <row r="4" spans="1:13" ht="15" customHeight="1" x14ac:dyDescent="0.35">
      <c r="C4" s="124"/>
      <c r="D4" s="124"/>
      <c r="E4" s="124"/>
      <c r="F4" s="124"/>
      <c r="G4" s="124"/>
      <c r="H4" s="124"/>
      <c r="I4" s="124"/>
      <c r="J4" s="124"/>
    </row>
    <row r="5" spans="1:13" ht="9.5" customHeight="1" x14ac:dyDescent="0.35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4"/>
    </row>
    <row r="6" spans="1:13" ht="9.5" customHeight="1" thickBot="1" x14ac:dyDescent="0.4">
      <c r="A6" s="34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34"/>
    </row>
    <row r="7" spans="1:13" ht="26.5" thickBot="1" x14ac:dyDescent="0.4">
      <c r="A7" s="34"/>
      <c r="B7" s="88"/>
      <c r="C7" s="11"/>
      <c r="D7" s="11"/>
      <c r="E7" s="91" t="s">
        <v>97</v>
      </c>
      <c r="F7" s="92">
        <f>'II Backend'!$AO$2</f>
        <v>0</v>
      </c>
      <c r="G7" s="90"/>
      <c r="H7" s="11"/>
      <c r="I7" s="11"/>
      <c r="J7" s="91" t="s">
        <v>98</v>
      </c>
      <c r="K7" s="92">
        <f>'II Backend'!$AP$2</f>
        <v>1</v>
      </c>
      <c r="L7" s="89"/>
      <c r="M7" s="34"/>
    </row>
    <row r="8" spans="1:13" ht="15" customHeight="1" x14ac:dyDescent="0.35"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</row>
    <row r="9" spans="1:13" ht="15" customHeight="1" x14ac:dyDescent="0.3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</row>
    <row r="10" spans="1:13" ht="15" customHeight="1" x14ac:dyDescent="0.35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</row>
    <row r="11" spans="1:13" ht="15" customHeight="1" x14ac:dyDescent="0.35"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</row>
    <row r="12" spans="1:13" ht="15" customHeight="1" x14ac:dyDescent="0.35"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</row>
    <row r="13" spans="1:13" ht="15" customHeight="1" x14ac:dyDescent="0.35"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</row>
    <row r="14" spans="1:13" ht="15" customHeight="1" x14ac:dyDescent="0.35"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</row>
    <row r="15" spans="1:13" ht="15" customHeight="1" x14ac:dyDescent="0.35"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</row>
    <row r="16" spans="1:13" ht="15" customHeight="1" x14ac:dyDescent="0.35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</row>
    <row r="17" spans="2:12" ht="15" customHeight="1" x14ac:dyDescent="0.3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</row>
    <row r="18" spans="2:12" ht="15" customHeight="1" x14ac:dyDescent="0.35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</row>
    <row r="19" spans="2:12" ht="15" customHeight="1" x14ac:dyDescent="0.35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</row>
    <row r="20" spans="2:12" ht="15" customHeight="1" x14ac:dyDescent="0.35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2:12" ht="15" customHeight="1" x14ac:dyDescent="0.35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2:12" ht="15" customHeight="1" x14ac:dyDescent="0.35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</row>
    <row r="23" spans="2:12" ht="15" customHeight="1" x14ac:dyDescent="0.35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2:12" ht="15" customHeight="1" x14ac:dyDescent="0.35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</row>
    <row r="25" spans="2:12" ht="15" customHeight="1" x14ac:dyDescent="0.3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2:12" ht="15" customHeight="1" x14ac:dyDescent="0.35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</row>
    <row r="27" spans="2:12" s="5" customFormat="1" ht="7.5" customHeight="1" x14ac:dyDescent="0.35"/>
    <row r="28" spans="2:12" ht="15" hidden="1" customHeight="1" x14ac:dyDescent="0.35"/>
    <row r="29" spans="2:12" ht="15" hidden="1" customHeight="1" x14ac:dyDescent="0.35"/>
    <row r="30" spans="2:12" ht="15" hidden="1" customHeight="1" x14ac:dyDescent="0.35"/>
    <row r="31" spans="2:12" ht="15" hidden="1" customHeight="1" x14ac:dyDescent="0.35"/>
    <row r="32" spans="2:12" ht="15" hidden="1" customHeight="1" x14ac:dyDescent="0.35"/>
    <row r="33" ht="15" hidden="1" customHeight="1" x14ac:dyDescent="0.35"/>
    <row r="34" ht="15" hidden="1" customHeight="1" x14ac:dyDescent="0.35"/>
    <row r="35" ht="15" hidden="1" customHeight="1" x14ac:dyDescent="0.35"/>
    <row r="36" ht="15" hidden="1" customHeight="1" x14ac:dyDescent="0.35"/>
    <row r="37" ht="15" hidden="1" customHeight="1" x14ac:dyDescent="0.35"/>
    <row r="38" ht="15" hidden="1" customHeight="1" x14ac:dyDescent="0.35"/>
    <row r="39" ht="15" hidden="1" customHeight="1" x14ac:dyDescent="0.35"/>
    <row r="40" ht="15" hidden="1" customHeight="1" x14ac:dyDescent="0.35"/>
    <row r="41" ht="15" hidden="1" customHeight="1" x14ac:dyDescent="0.35"/>
    <row r="42" ht="15" hidden="1" customHeight="1" x14ac:dyDescent="0.35"/>
    <row r="43" ht="15" hidden="1" customHeight="1" x14ac:dyDescent="0.35"/>
    <row r="44" ht="15" hidden="1" customHeight="1" x14ac:dyDescent="0.35"/>
    <row r="45" ht="15" hidden="1" customHeight="1" x14ac:dyDescent="0.35"/>
    <row r="46" ht="15" hidden="1" customHeight="1" x14ac:dyDescent="0.35"/>
    <row r="47" ht="15" hidden="1" customHeight="1" x14ac:dyDescent="0.35"/>
    <row r="48" ht="15" hidden="1" customHeight="1" x14ac:dyDescent="0.35"/>
    <row r="49" ht="15" hidden="1" customHeight="1" x14ac:dyDescent="0.35"/>
    <row r="50" ht="15" hidden="1" customHeight="1" x14ac:dyDescent="0.35"/>
    <row r="51" ht="15" hidden="1" customHeight="1" x14ac:dyDescent="0.35"/>
    <row r="52" ht="15" hidden="1" customHeight="1" x14ac:dyDescent="0.35"/>
    <row r="53" ht="15" hidden="1" customHeight="1" x14ac:dyDescent="0.35"/>
    <row r="54" ht="15" hidden="1" customHeight="1" x14ac:dyDescent="0.35"/>
    <row r="55" ht="15" hidden="1" customHeight="1" x14ac:dyDescent="0.35"/>
    <row r="56" ht="15" hidden="1" customHeight="1" x14ac:dyDescent="0.35"/>
    <row r="57" ht="15" hidden="1" customHeight="1" x14ac:dyDescent="0.35"/>
    <row r="58" ht="15" hidden="1" customHeight="1" x14ac:dyDescent="0.35"/>
    <row r="59" ht="15" hidden="1" customHeight="1" x14ac:dyDescent="0.35"/>
    <row r="60" ht="15" hidden="1" customHeight="1" x14ac:dyDescent="0.35"/>
    <row r="61" ht="15" hidden="1" customHeight="1" x14ac:dyDescent="0.35"/>
    <row r="62" ht="15" hidden="1" customHeight="1" x14ac:dyDescent="0.35"/>
    <row r="63" ht="15" hidden="1" customHeight="1" x14ac:dyDescent="0.35"/>
    <row r="64" ht="15" hidden="1" customHeight="1" x14ac:dyDescent="0.35"/>
    <row r="65" ht="15" hidden="1" customHeight="1" x14ac:dyDescent="0.35"/>
    <row r="66" ht="15" hidden="1" customHeight="1" x14ac:dyDescent="0.35"/>
    <row r="67" ht="15" hidden="1" customHeight="1" x14ac:dyDescent="0.35"/>
    <row r="68" ht="15" hidden="1" customHeight="1" x14ac:dyDescent="0.35"/>
    <row r="69" ht="15" hidden="1" customHeight="1" x14ac:dyDescent="0.35"/>
    <row r="70" ht="15" hidden="1" customHeight="1" x14ac:dyDescent="0.35"/>
    <row r="71" ht="15" hidden="1" customHeight="1" x14ac:dyDescent="0.35"/>
    <row r="72" ht="15" hidden="1" customHeight="1" x14ac:dyDescent="0.35"/>
    <row r="73" ht="15" hidden="1" customHeight="1" x14ac:dyDescent="0.35"/>
    <row r="74" ht="15" hidden="1" customHeight="1" x14ac:dyDescent="0.35"/>
    <row r="75" ht="15" hidden="1" customHeight="1" x14ac:dyDescent="0.35"/>
    <row r="76" ht="15" hidden="1" customHeight="1" x14ac:dyDescent="0.35"/>
    <row r="77" ht="15" hidden="1" customHeight="1" x14ac:dyDescent="0.35"/>
    <row r="78" ht="15" hidden="1" customHeight="1" x14ac:dyDescent="0.35"/>
    <row r="79" ht="15" hidden="1" customHeight="1" x14ac:dyDescent="0.35"/>
    <row r="80" ht="15" hidden="1" customHeight="1" x14ac:dyDescent="0.35"/>
    <row r="81" ht="15" hidden="1" customHeight="1" x14ac:dyDescent="0.35"/>
    <row r="82" ht="15" hidden="1" customHeight="1" x14ac:dyDescent="0.35"/>
    <row r="83" ht="15" hidden="1" customHeight="1" x14ac:dyDescent="0.35"/>
    <row r="84" ht="15" hidden="1" customHeight="1" x14ac:dyDescent="0.35"/>
    <row r="85" ht="15" hidden="1" customHeight="1" x14ac:dyDescent="0.35"/>
    <row r="86" ht="15" hidden="1" customHeight="1" x14ac:dyDescent="0.35"/>
    <row r="87" ht="15" hidden="1" customHeight="1" x14ac:dyDescent="0.35"/>
    <row r="88" ht="15" hidden="1" customHeight="1" x14ac:dyDescent="0.35"/>
    <row r="89" ht="15" hidden="1" customHeight="1" x14ac:dyDescent="0.35"/>
    <row r="90" ht="15" hidden="1" customHeight="1" x14ac:dyDescent="0.35"/>
    <row r="91" ht="15" hidden="1" customHeight="1" x14ac:dyDescent="0.35"/>
    <row r="92" ht="15" hidden="1" customHeight="1" x14ac:dyDescent="0.35"/>
    <row r="93" ht="15" hidden="1" customHeight="1" x14ac:dyDescent="0.35"/>
    <row r="94" ht="15" hidden="1" customHeight="1" x14ac:dyDescent="0.35"/>
    <row r="95" ht="15" hidden="1" customHeight="1" x14ac:dyDescent="0.35"/>
    <row r="96" ht="15" hidden="1" customHeight="1" x14ac:dyDescent="0.35"/>
    <row r="97" spans="1:13" ht="15" hidden="1" customHeight="1" x14ac:dyDescent="0.35"/>
    <row r="98" spans="1:13" ht="15" hidden="1" customHeight="1" x14ac:dyDescent="0.35"/>
    <row r="99" spans="1:13" ht="15" hidden="1" customHeight="1" x14ac:dyDescent="0.35"/>
    <row r="100" spans="1:13" ht="15" hidden="1" customHeight="1" x14ac:dyDescent="0.35"/>
    <row r="101" spans="1:13" ht="15" hidden="1" customHeight="1" x14ac:dyDescent="0.35"/>
    <row r="102" spans="1:13" ht="15" hidden="1" customHeight="1" x14ac:dyDescent="0.35"/>
    <row r="103" spans="1:13" ht="15" hidden="1" customHeight="1" x14ac:dyDescent="0.35"/>
    <row r="104" spans="1:13" ht="15" hidden="1" customHeight="1" x14ac:dyDescent="0.35"/>
    <row r="105" spans="1:13" ht="15" hidden="1" customHeight="1" x14ac:dyDescent="0.35"/>
    <row r="106" spans="1:13" ht="15" hidden="1" customHeight="1" x14ac:dyDescent="0.35"/>
    <row r="107" spans="1:13" ht="15" hidden="1" customHeight="1" x14ac:dyDescent="0.35"/>
    <row r="108" spans="1:13" ht="15" hidden="1" customHeight="1" x14ac:dyDescent="0.35"/>
    <row r="109" spans="1:13" ht="15" hidden="1" customHeight="1" x14ac:dyDescent="0.35"/>
    <row r="110" spans="1:13" ht="15" hidden="1" customHeight="1" x14ac:dyDescent="0.35"/>
    <row r="111" spans="1:13" s="2" customFormat="1" ht="15" hidden="1" customHeight="1" x14ac:dyDescent="0.35">
      <c r="A111" s="5"/>
      <c r="M111" s="5"/>
    </row>
    <row r="112" spans="1:13" ht="15" hidden="1" customHeight="1" x14ac:dyDescent="0.35"/>
    <row r="113" ht="15" hidden="1" customHeight="1" x14ac:dyDescent="0.35"/>
    <row r="114" ht="15" hidden="1" customHeight="1" x14ac:dyDescent="0.35"/>
    <row r="115" ht="15" hidden="1" customHeight="1" x14ac:dyDescent="0.35"/>
    <row r="116" ht="15" hidden="1" customHeight="1" x14ac:dyDescent="0.35"/>
    <row r="117" ht="15" hidden="1" customHeight="1" x14ac:dyDescent="0.35"/>
    <row r="118" ht="15" hidden="1" customHeight="1" x14ac:dyDescent="0.35"/>
    <row r="119" ht="15" hidden="1" customHeight="1" x14ac:dyDescent="0.35"/>
    <row r="120" ht="15" hidden="1" customHeight="1" x14ac:dyDescent="0.35"/>
    <row r="121" ht="15" hidden="1" customHeight="1" x14ac:dyDescent="0.35"/>
    <row r="122" ht="15" hidden="1" customHeight="1" x14ac:dyDescent="0.35"/>
    <row r="123" ht="15" hidden="1" customHeight="1" x14ac:dyDescent="0.35"/>
    <row r="124" ht="15" hidden="1" customHeight="1" x14ac:dyDescent="0.35"/>
    <row r="125" ht="15" hidden="1" customHeight="1" x14ac:dyDescent="0.35"/>
    <row r="126" ht="15" hidden="1" customHeight="1" x14ac:dyDescent="0.35"/>
    <row r="127" ht="15" hidden="1" customHeight="1" x14ac:dyDescent="0.35"/>
    <row r="128" ht="15" hidden="1" customHeight="1" x14ac:dyDescent="0.35"/>
    <row r="129" ht="15" hidden="1" customHeight="1" x14ac:dyDescent="0.35"/>
    <row r="130" ht="15" hidden="1" customHeight="1" x14ac:dyDescent="0.35"/>
    <row r="131" ht="15" hidden="1" customHeight="1" x14ac:dyDescent="0.35"/>
    <row r="132" ht="15" hidden="1" customHeight="1" x14ac:dyDescent="0.35"/>
    <row r="133" ht="15" hidden="1" customHeight="1" x14ac:dyDescent="0.35"/>
    <row r="134" ht="15" hidden="1" customHeight="1" x14ac:dyDescent="0.35"/>
    <row r="135" ht="15" hidden="1" customHeight="1" x14ac:dyDescent="0.35"/>
    <row r="136" ht="15" hidden="1" customHeight="1" x14ac:dyDescent="0.35"/>
    <row r="137" ht="15" hidden="1" customHeight="1" x14ac:dyDescent="0.35"/>
    <row r="138" ht="15" hidden="1" customHeight="1" x14ac:dyDescent="0.35"/>
    <row r="139" ht="15" hidden="1" customHeight="1" x14ac:dyDescent="0.35"/>
    <row r="140" ht="15" hidden="1" customHeight="1" x14ac:dyDescent="0.35"/>
    <row r="141" ht="15" hidden="1" customHeight="1" x14ac:dyDescent="0.35"/>
    <row r="142" ht="15" hidden="1" customHeight="1" x14ac:dyDescent="0.35"/>
    <row r="143" ht="15" hidden="1" customHeight="1" x14ac:dyDescent="0.35"/>
    <row r="144" ht="15" hidden="1" customHeight="1" x14ac:dyDescent="0.35"/>
    <row r="145" ht="15" hidden="1" customHeight="1" x14ac:dyDescent="0.35"/>
    <row r="146" ht="15" hidden="1" customHeight="1" x14ac:dyDescent="0.35"/>
    <row r="147" ht="15" hidden="1" customHeight="1" x14ac:dyDescent="0.35"/>
    <row r="148" ht="15" hidden="1" customHeight="1" x14ac:dyDescent="0.35"/>
    <row r="149" ht="15" hidden="1" customHeight="1" x14ac:dyDescent="0.35"/>
    <row r="150" ht="15" hidden="1" customHeight="1" x14ac:dyDescent="0.35"/>
    <row r="151" ht="15" hidden="1" customHeight="1" x14ac:dyDescent="0.35"/>
    <row r="152" ht="15" hidden="1" customHeight="1" x14ac:dyDescent="0.35"/>
    <row r="153" ht="15" hidden="1" customHeight="1" x14ac:dyDescent="0.35"/>
    <row r="154" ht="15" hidden="1" customHeight="1" x14ac:dyDescent="0.35"/>
    <row r="155" ht="15" hidden="1" customHeight="1" x14ac:dyDescent="0.35"/>
    <row r="156" ht="15" hidden="1" customHeight="1" x14ac:dyDescent="0.35"/>
    <row r="157" ht="15" hidden="1" customHeight="1" x14ac:dyDescent="0.35"/>
    <row r="158" ht="15" hidden="1" customHeight="1" x14ac:dyDescent="0.35"/>
    <row r="159" ht="15" hidden="1" customHeight="1" x14ac:dyDescent="0.35"/>
    <row r="160" ht="15" hidden="1" customHeight="1" x14ac:dyDescent="0.35"/>
    <row r="161" ht="15" hidden="1" customHeight="1" x14ac:dyDescent="0.35"/>
    <row r="162" ht="15" hidden="1" customHeight="1" x14ac:dyDescent="0.35"/>
    <row r="163" ht="15" hidden="1" customHeight="1" x14ac:dyDescent="0.35"/>
    <row r="164" ht="15" hidden="1" customHeight="1" x14ac:dyDescent="0.35"/>
    <row r="165" ht="15" hidden="1" customHeight="1" x14ac:dyDescent="0.35"/>
    <row r="166" ht="15" hidden="1" customHeight="1" x14ac:dyDescent="0.35"/>
    <row r="167" ht="15" hidden="1" customHeight="1" x14ac:dyDescent="0.35"/>
    <row r="168" ht="15" hidden="1" customHeight="1" x14ac:dyDescent="0.35"/>
    <row r="169" ht="15" hidden="1" customHeight="1" x14ac:dyDescent="0.35"/>
    <row r="170" ht="15" hidden="1" customHeight="1" x14ac:dyDescent="0.35"/>
    <row r="171" ht="15" hidden="1" customHeight="1" x14ac:dyDescent="0.35"/>
    <row r="172" ht="15" hidden="1" customHeight="1" x14ac:dyDescent="0.35"/>
    <row r="173" ht="15" hidden="1" customHeight="1" x14ac:dyDescent="0.35"/>
    <row r="174" ht="15" hidden="1" customHeight="1" x14ac:dyDescent="0.35"/>
    <row r="175" ht="15" hidden="1" customHeight="1" x14ac:dyDescent="0.35"/>
    <row r="176" ht="15" hidden="1" customHeight="1" x14ac:dyDescent="0.35"/>
    <row r="177" ht="15" hidden="1" customHeight="1" x14ac:dyDescent="0.35"/>
    <row r="178" ht="15" hidden="1" customHeight="1" x14ac:dyDescent="0.35"/>
    <row r="179" ht="15" hidden="1" customHeight="1" x14ac:dyDescent="0.35"/>
    <row r="180" ht="15" hidden="1" customHeight="1" x14ac:dyDescent="0.35"/>
    <row r="181" ht="15" hidden="1" customHeight="1" x14ac:dyDescent="0.35"/>
    <row r="182" ht="15" hidden="1" customHeight="1" x14ac:dyDescent="0.35"/>
    <row r="183" ht="15" hidden="1" customHeight="1" x14ac:dyDescent="0.35"/>
    <row r="184" ht="15" hidden="1" customHeight="1" x14ac:dyDescent="0.35"/>
    <row r="185" ht="15" hidden="1" customHeight="1" x14ac:dyDescent="0.35"/>
    <row r="186" ht="15" hidden="1" customHeight="1" x14ac:dyDescent="0.35"/>
    <row r="187" ht="15" hidden="1" customHeight="1" x14ac:dyDescent="0.35"/>
    <row r="188" ht="15" hidden="1" customHeight="1" x14ac:dyDescent="0.35"/>
    <row r="189" ht="15" hidden="1" customHeight="1" x14ac:dyDescent="0.35"/>
    <row r="190" ht="15" hidden="1" customHeight="1" x14ac:dyDescent="0.35"/>
    <row r="191" ht="15" hidden="1" customHeight="1" x14ac:dyDescent="0.35"/>
    <row r="192" ht="15" hidden="1" customHeight="1" x14ac:dyDescent="0.35"/>
    <row r="193" ht="15" hidden="1" customHeight="1" x14ac:dyDescent="0.35"/>
    <row r="194" ht="15" hidden="1" customHeight="1" x14ac:dyDescent="0.35"/>
    <row r="195" ht="15" hidden="1" customHeight="1" x14ac:dyDescent="0.35"/>
    <row r="196" ht="15" hidden="1" customHeight="1" x14ac:dyDescent="0.35"/>
    <row r="197" ht="15" hidden="1" customHeight="1" x14ac:dyDescent="0.35"/>
    <row r="198" ht="15" hidden="1" customHeight="1" x14ac:dyDescent="0.35"/>
    <row r="199" ht="15" hidden="1" customHeight="1" x14ac:dyDescent="0.35"/>
    <row r="200" ht="15" hidden="1" customHeight="1" x14ac:dyDescent="0.35"/>
    <row r="201" ht="15" hidden="1" customHeight="1" x14ac:dyDescent="0.35"/>
    <row r="202" ht="15" hidden="1" customHeight="1" x14ac:dyDescent="0.35"/>
    <row r="203" ht="15" hidden="1" customHeight="1" x14ac:dyDescent="0.35"/>
    <row r="204" ht="15" hidden="1" customHeight="1" x14ac:dyDescent="0.35"/>
    <row r="205" ht="15" hidden="1" customHeight="1" x14ac:dyDescent="0.35"/>
    <row r="206" ht="15" hidden="1" customHeight="1" x14ac:dyDescent="0.35"/>
    <row r="207" ht="15" hidden="1" customHeight="1" x14ac:dyDescent="0.35"/>
    <row r="208" ht="15" hidden="1" customHeight="1" x14ac:dyDescent="0.35"/>
    <row r="209" ht="15" hidden="1" customHeight="1" x14ac:dyDescent="0.35"/>
    <row r="210" ht="15" hidden="1" customHeight="1" x14ac:dyDescent="0.35"/>
    <row r="211" ht="15" hidden="1" customHeight="1" x14ac:dyDescent="0.35"/>
    <row r="212" ht="15" hidden="1" customHeight="1" x14ac:dyDescent="0.35"/>
    <row r="213" ht="15" hidden="1" customHeight="1" x14ac:dyDescent="0.35"/>
    <row r="214" ht="15" hidden="1" customHeight="1" x14ac:dyDescent="0.35"/>
    <row r="215" ht="15" hidden="1" customHeight="1" x14ac:dyDescent="0.35"/>
    <row r="216" ht="15" hidden="1" customHeight="1" x14ac:dyDescent="0.35"/>
    <row r="217" ht="15" hidden="1" customHeight="1" x14ac:dyDescent="0.35"/>
    <row r="218" ht="15" hidden="1" customHeight="1" x14ac:dyDescent="0.35"/>
    <row r="219" ht="15" hidden="1" customHeight="1" x14ac:dyDescent="0.35"/>
    <row r="220" ht="15" hidden="1" customHeight="1" x14ac:dyDescent="0.35"/>
    <row r="221" ht="15" hidden="1" customHeight="1" x14ac:dyDescent="0.35"/>
    <row r="222" ht="15" hidden="1" customHeight="1" x14ac:dyDescent="0.35"/>
    <row r="223" ht="15" hidden="1" customHeight="1" x14ac:dyDescent="0.35"/>
    <row r="224" ht="15" hidden="1" customHeight="1" x14ac:dyDescent="0.35"/>
    <row r="225" ht="15" hidden="1" customHeight="1" x14ac:dyDescent="0.35"/>
    <row r="226" ht="15" hidden="1" customHeight="1" x14ac:dyDescent="0.35"/>
    <row r="227" ht="15" hidden="1" customHeight="1" x14ac:dyDescent="0.35"/>
    <row r="228" ht="15" hidden="1" customHeight="1" x14ac:dyDescent="0.35"/>
    <row r="229" ht="15" hidden="1" customHeight="1" x14ac:dyDescent="0.35"/>
    <row r="230" ht="15" hidden="1" customHeight="1" x14ac:dyDescent="0.35"/>
    <row r="231" ht="15" hidden="1" customHeight="1" x14ac:dyDescent="0.35"/>
    <row r="232" ht="15" hidden="1" customHeight="1" x14ac:dyDescent="0.35"/>
    <row r="233" ht="15" hidden="1" customHeight="1" x14ac:dyDescent="0.35"/>
    <row r="234" ht="15" hidden="1" customHeight="1" x14ac:dyDescent="0.35"/>
    <row r="235" ht="15" hidden="1" customHeight="1" x14ac:dyDescent="0.35"/>
    <row r="236" ht="15" hidden="1" customHeight="1" x14ac:dyDescent="0.35"/>
    <row r="237" ht="15" hidden="1" customHeight="1" x14ac:dyDescent="0.35"/>
    <row r="238" ht="15" hidden="1" customHeight="1" x14ac:dyDescent="0.35"/>
    <row r="239" ht="15" hidden="1" customHeight="1" x14ac:dyDescent="0.35"/>
    <row r="240" ht="15" hidden="1" customHeight="1" x14ac:dyDescent="0.35"/>
    <row r="241" ht="15" hidden="1" customHeight="1" x14ac:dyDescent="0.35"/>
    <row r="242" ht="15" hidden="1" customHeight="1" x14ac:dyDescent="0.35"/>
    <row r="243" ht="15" hidden="1" customHeight="1" x14ac:dyDescent="0.35"/>
    <row r="244" ht="15" hidden="1" customHeight="1" x14ac:dyDescent="0.35"/>
    <row r="245" ht="15" hidden="1" customHeight="1" x14ac:dyDescent="0.35"/>
    <row r="246" ht="15" hidden="1" customHeight="1" x14ac:dyDescent="0.35"/>
    <row r="247" ht="15" hidden="1" customHeight="1" x14ac:dyDescent="0.35"/>
    <row r="248" ht="15" hidden="1" customHeight="1" x14ac:dyDescent="0.35"/>
    <row r="249" ht="15" hidden="1" customHeight="1" x14ac:dyDescent="0.35"/>
    <row r="250" ht="15" hidden="1" customHeight="1" x14ac:dyDescent="0.35"/>
    <row r="251" ht="15" hidden="1" customHeight="1" x14ac:dyDescent="0.35"/>
    <row r="252" ht="15" hidden="1" customHeight="1" x14ac:dyDescent="0.35"/>
    <row r="253" ht="15" hidden="1" customHeight="1" x14ac:dyDescent="0.35"/>
    <row r="254" ht="15" hidden="1" customHeight="1" x14ac:dyDescent="0.35"/>
    <row r="255" ht="15" hidden="1" customHeight="1" x14ac:dyDescent="0.35"/>
    <row r="256" ht="15" hidden="1" customHeight="1" x14ac:dyDescent="0.35"/>
    <row r="257" ht="15" hidden="1" customHeight="1" x14ac:dyDescent="0.35"/>
    <row r="258" ht="15" hidden="1" customHeight="1" x14ac:dyDescent="0.35"/>
    <row r="259" ht="15" hidden="1" customHeight="1" x14ac:dyDescent="0.35"/>
    <row r="260" ht="15" hidden="1" customHeight="1" x14ac:dyDescent="0.35"/>
    <row r="261" ht="15" hidden="1" customHeight="1" x14ac:dyDescent="0.35"/>
    <row r="262" ht="15" hidden="1" customHeight="1" x14ac:dyDescent="0.35"/>
    <row r="263" ht="15" hidden="1" customHeight="1" x14ac:dyDescent="0.35"/>
    <row r="264" ht="15" hidden="1" customHeight="1" x14ac:dyDescent="0.35"/>
    <row r="265" ht="15" hidden="1" customHeight="1" x14ac:dyDescent="0.35"/>
    <row r="266" ht="15" hidden="1" customHeight="1" x14ac:dyDescent="0.35"/>
    <row r="267" ht="15" hidden="1" customHeight="1" x14ac:dyDescent="0.35"/>
    <row r="268" ht="15" hidden="1" customHeight="1" x14ac:dyDescent="0.35"/>
    <row r="269" ht="15" hidden="1" customHeight="1" x14ac:dyDescent="0.35"/>
    <row r="270" ht="15" hidden="1" customHeight="1" x14ac:dyDescent="0.35"/>
    <row r="271" ht="15" hidden="1" customHeight="1" x14ac:dyDescent="0.35"/>
    <row r="272" ht="15" hidden="1" customHeight="1" x14ac:dyDescent="0.35"/>
    <row r="273" ht="15" hidden="1" customHeight="1" x14ac:dyDescent="0.35"/>
    <row r="274" ht="15" hidden="1" customHeight="1" x14ac:dyDescent="0.35"/>
    <row r="275" ht="15" hidden="1" customHeight="1" x14ac:dyDescent="0.35"/>
    <row r="276" ht="15" hidden="1" customHeight="1" x14ac:dyDescent="0.35"/>
    <row r="277" ht="15" hidden="1" customHeight="1" x14ac:dyDescent="0.35"/>
    <row r="278" ht="15" hidden="1" customHeight="1" x14ac:dyDescent="0.35"/>
    <row r="279" ht="15" hidden="1" customHeight="1" x14ac:dyDescent="0.35"/>
    <row r="280" ht="15" hidden="1" customHeight="1" x14ac:dyDescent="0.35"/>
    <row r="281" ht="15" hidden="1" customHeight="1" x14ac:dyDescent="0.35"/>
    <row r="282" ht="15" hidden="1" customHeight="1" x14ac:dyDescent="0.35"/>
    <row r="283" ht="15" hidden="1" customHeight="1" x14ac:dyDescent="0.35"/>
    <row r="284" ht="15" hidden="1" customHeight="1" x14ac:dyDescent="0.35"/>
    <row r="285" ht="15" hidden="1" customHeight="1" x14ac:dyDescent="0.35"/>
    <row r="286" ht="15" hidden="1" customHeight="1" x14ac:dyDescent="0.35"/>
    <row r="287" ht="15" hidden="1" customHeight="1" x14ac:dyDescent="0.35"/>
    <row r="288" ht="15" hidden="1" customHeight="1" x14ac:dyDescent="0.35"/>
    <row r="289" ht="15" hidden="1" customHeight="1" x14ac:dyDescent="0.35"/>
    <row r="290" ht="15" hidden="1" customHeight="1" x14ac:dyDescent="0.35"/>
    <row r="291" ht="15" hidden="1" customHeight="1" x14ac:dyDescent="0.35"/>
    <row r="292" ht="15" hidden="1" customHeight="1" x14ac:dyDescent="0.35"/>
    <row r="293" ht="15" hidden="1" customHeight="1" x14ac:dyDescent="0.35"/>
    <row r="294" ht="15" hidden="1" customHeight="1" x14ac:dyDescent="0.35"/>
    <row r="295" ht="15" hidden="1" customHeight="1" x14ac:dyDescent="0.35"/>
    <row r="296" ht="15" hidden="1" customHeight="1" x14ac:dyDescent="0.35"/>
    <row r="297" ht="15" hidden="1" customHeight="1" x14ac:dyDescent="0.35"/>
    <row r="298" ht="15" hidden="1" customHeight="1" x14ac:dyDescent="0.35"/>
    <row r="299" ht="15" hidden="1" customHeight="1" x14ac:dyDescent="0.35"/>
    <row r="300" ht="15" hidden="1" customHeight="1" x14ac:dyDescent="0.35"/>
    <row r="301" ht="15" hidden="1" customHeight="1" x14ac:dyDescent="0.35"/>
    <row r="302" ht="15" hidden="1" customHeight="1" x14ac:dyDescent="0.35"/>
    <row r="303" ht="15" hidden="1" customHeight="1" x14ac:dyDescent="0.35"/>
    <row r="304" ht="15" hidden="1" customHeight="1" x14ac:dyDescent="0.35"/>
    <row r="305" ht="15" hidden="1" customHeight="1" x14ac:dyDescent="0.35"/>
    <row r="306" ht="15" hidden="1" customHeight="1" x14ac:dyDescent="0.35"/>
    <row r="307" ht="15" hidden="1" customHeight="1" x14ac:dyDescent="0.35"/>
    <row r="308" ht="15" hidden="1" customHeight="1" x14ac:dyDescent="0.35"/>
    <row r="309" ht="15" hidden="1" customHeight="1" x14ac:dyDescent="0.35"/>
    <row r="310" ht="15" hidden="1" customHeight="1" x14ac:dyDescent="0.35"/>
    <row r="311" ht="15" hidden="1" customHeight="1" x14ac:dyDescent="0.35"/>
    <row r="312" ht="15" hidden="1" customHeight="1" x14ac:dyDescent="0.35"/>
    <row r="313" ht="15" hidden="1" customHeight="1" x14ac:dyDescent="0.35"/>
    <row r="314" ht="15" hidden="1" customHeight="1" x14ac:dyDescent="0.35"/>
    <row r="315" ht="15" hidden="1" customHeight="1" x14ac:dyDescent="0.35"/>
    <row r="316" ht="15" hidden="1" customHeight="1" x14ac:dyDescent="0.35"/>
    <row r="317" ht="15" hidden="1" customHeight="1" x14ac:dyDescent="0.35"/>
    <row r="318" ht="15" hidden="1" customHeight="1" x14ac:dyDescent="0.35"/>
    <row r="319" ht="15" hidden="1" customHeight="1" x14ac:dyDescent="0.35"/>
    <row r="320" ht="15" hidden="1" customHeight="1" x14ac:dyDescent="0.35"/>
    <row r="321" ht="15" hidden="1" customHeight="1" x14ac:dyDescent="0.35"/>
    <row r="322" ht="15" hidden="1" customHeight="1" x14ac:dyDescent="0.35"/>
    <row r="323" ht="15" hidden="1" customHeight="1" x14ac:dyDescent="0.35"/>
    <row r="324" ht="15" hidden="1" customHeight="1" x14ac:dyDescent="0.35"/>
    <row r="325" ht="15" hidden="1" customHeight="1" x14ac:dyDescent="0.35"/>
    <row r="326" ht="15" hidden="1" customHeight="1" x14ac:dyDescent="0.35"/>
    <row r="327" ht="15" hidden="1" customHeight="1" x14ac:dyDescent="0.35"/>
    <row r="328" ht="15" hidden="1" customHeight="1" x14ac:dyDescent="0.35"/>
    <row r="329" ht="15" hidden="1" customHeight="1" x14ac:dyDescent="0.35"/>
    <row r="330" ht="15" hidden="1" customHeight="1" x14ac:dyDescent="0.35"/>
    <row r="331" ht="15" hidden="1" customHeight="1" x14ac:dyDescent="0.35"/>
    <row r="332" ht="15" hidden="1" customHeight="1" x14ac:dyDescent="0.35"/>
    <row r="333" ht="15" hidden="1" customHeight="1" x14ac:dyDescent="0.35"/>
    <row r="334" ht="15" hidden="1" customHeight="1" x14ac:dyDescent="0.35"/>
    <row r="335" ht="15" hidden="1" customHeight="1" x14ac:dyDescent="0.35"/>
    <row r="336" ht="15" hidden="1" customHeight="1" x14ac:dyDescent="0.35"/>
    <row r="337" ht="15" hidden="1" customHeight="1" x14ac:dyDescent="0.35"/>
    <row r="338" ht="15" hidden="1" customHeight="1" x14ac:dyDescent="0.35"/>
    <row r="339" ht="15" hidden="1" customHeight="1" x14ac:dyDescent="0.35"/>
    <row r="340" ht="15" hidden="1" customHeight="1" x14ac:dyDescent="0.35"/>
    <row r="341" ht="15" hidden="1" customHeight="1" x14ac:dyDescent="0.35"/>
    <row r="342" ht="15" hidden="1" customHeight="1" x14ac:dyDescent="0.35"/>
    <row r="343" ht="15" hidden="1" customHeight="1" x14ac:dyDescent="0.35"/>
    <row r="344" ht="15" hidden="1" customHeight="1" x14ac:dyDescent="0.35"/>
    <row r="345" ht="15" hidden="1" customHeight="1" x14ac:dyDescent="0.35"/>
    <row r="346" ht="15" hidden="1" customHeight="1" x14ac:dyDescent="0.35"/>
    <row r="347" ht="15" hidden="1" customHeight="1" x14ac:dyDescent="0.35"/>
    <row r="348" ht="15" hidden="1" customHeight="1" x14ac:dyDescent="0.35"/>
    <row r="349" ht="15" hidden="1" customHeight="1" x14ac:dyDescent="0.35"/>
  </sheetData>
  <dataConsolidate/>
  <mergeCells count="1">
    <mergeCell ref="C3:J4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DEADE-6527-4502-95A4-66F72BDF5E16}">
  <sheetPr>
    <tabColor rgb="FF00B050"/>
  </sheetPr>
  <dimension ref="A1:L69"/>
  <sheetViews>
    <sheetView showGridLines="0" tabSelected="1" zoomScale="80" zoomScaleNormal="80" workbookViewId="0">
      <pane ySplit="8" topLeftCell="A10" activePane="bottomLeft" state="frozen"/>
      <selection pane="bottomLeft" activeCell="G3" sqref="G3"/>
    </sheetView>
  </sheetViews>
  <sheetFormatPr defaultColWidth="0" defaultRowHeight="15" customHeight="1" zeroHeight="1" x14ac:dyDescent="0.35"/>
  <cols>
    <col min="1" max="1" width="1.453125" customWidth="1"/>
    <col min="2" max="11" width="19.81640625" customWidth="1"/>
    <col min="12" max="12" width="1.453125" customWidth="1"/>
    <col min="13" max="16384" width="2.81640625" hidden="1"/>
  </cols>
  <sheetData>
    <row r="1" spans="1:12" s="53" customFormat="1" ht="7.5" customHeight="1" x14ac:dyDescent="0.35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</row>
    <row r="2" spans="1:12" ht="10" customHeight="1" x14ac:dyDescent="0.35">
      <c r="A2" s="47"/>
      <c r="B2" s="3"/>
      <c r="C2" s="3"/>
      <c r="D2" s="3"/>
      <c r="E2" s="3"/>
      <c r="F2" s="3"/>
      <c r="G2" s="3"/>
      <c r="H2" s="3"/>
      <c r="I2" s="3"/>
      <c r="J2" s="3"/>
      <c r="K2" s="3"/>
      <c r="L2" s="47"/>
    </row>
    <row r="3" spans="1:12" ht="15" customHeight="1" x14ac:dyDescent="0.35">
      <c r="A3" s="47"/>
      <c r="B3" s="3"/>
      <c r="C3" s="125" t="s">
        <v>107</v>
      </c>
      <c r="D3" s="125"/>
      <c r="E3" s="125"/>
      <c r="F3" s="101"/>
      <c r="G3" s="101"/>
      <c r="H3" s="101"/>
      <c r="I3" s="126" t="s">
        <v>109</v>
      </c>
      <c r="J3" s="126"/>
      <c r="K3" s="45"/>
      <c r="L3" s="47"/>
    </row>
    <row r="4" spans="1:12" ht="15" customHeight="1" x14ac:dyDescent="0.35">
      <c r="A4" s="47"/>
      <c r="B4" s="3"/>
      <c r="C4" s="125"/>
      <c r="D4" s="125"/>
      <c r="E4" s="125"/>
      <c r="F4" s="101"/>
      <c r="G4" s="101"/>
      <c r="H4" s="101"/>
      <c r="I4" s="126"/>
      <c r="J4" s="126"/>
      <c r="K4" s="45"/>
      <c r="L4" s="47"/>
    </row>
    <row r="5" spans="1:12" ht="9.5" customHeight="1" x14ac:dyDescent="0.35">
      <c r="A5" s="47"/>
      <c r="B5" s="3"/>
      <c r="C5" s="3"/>
      <c r="D5" s="3"/>
      <c r="E5" s="3"/>
      <c r="F5" s="3"/>
      <c r="G5" s="3"/>
      <c r="H5" s="3"/>
      <c r="I5" s="3"/>
      <c r="J5" s="3"/>
      <c r="K5" s="3"/>
      <c r="L5" s="47"/>
    </row>
    <row r="6" spans="1:12" ht="7.5" customHeight="1" x14ac:dyDescent="0.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</row>
    <row r="7" spans="1:12" ht="15" customHeight="1" x14ac:dyDescent="0.35">
      <c r="A7" s="47"/>
      <c r="B7" s="47"/>
      <c r="C7" s="50" t="s">
        <v>23</v>
      </c>
      <c r="D7" s="51" t="str">
        <f>ROUNDDOWN('II Backend'!C1/365,0)&amp;IF(ROUNDDOWN('II Backend'!C1/365,0)&gt;1," years "," year ")&amp;ROUND(MOD('II Backend'!C1,365)/30,0)&amp;IF(ROUND(MOD('II Backend'!C1,365)/30,0)&gt;1," months"," month")</f>
        <v>2 years 2 months</v>
      </c>
      <c r="E7" s="52" t="str">
        <f>"(till " &amp; TEXT('II Backend'!$C$4+'II Backend'!$C$1,"mmm-yyyy")&amp;")"</f>
        <v>(till Apr-2022)</v>
      </c>
      <c r="F7" s="48"/>
      <c r="G7" s="49"/>
      <c r="H7" s="49"/>
      <c r="I7" s="47"/>
      <c r="J7" s="47"/>
      <c r="K7" s="47"/>
      <c r="L7" s="47"/>
    </row>
    <row r="8" spans="1:12" ht="7.5" customHeight="1" x14ac:dyDescent="0.3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</row>
    <row r="9" spans="1:12" ht="15" customHeight="1" x14ac:dyDescent="0.35">
      <c r="A9" s="47"/>
      <c r="B9" s="11"/>
      <c r="C9" s="11"/>
      <c r="D9" s="11"/>
      <c r="E9" s="11"/>
      <c r="F9" s="11"/>
      <c r="G9" s="11"/>
      <c r="H9" s="11"/>
      <c r="I9" s="11"/>
      <c r="J9" s="11"/>
      <c r="K9" s="11"/>
      <c r="L9" s="47"/>
    </row>
    <row r="10" spans="1:12" ht="15" customHeight="1" x14ac:dyDescent="0.35">
      <c r="A10" s="47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47"/>
    </row>
    <row r="11" spans="1:12" ht="15" customHeight="1" x14ac:dyDescent="0.35">
      <c r="A11" s="47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47"/>
    </row>
    <row r="12" spans="1:12" ht="15" customHeight="1" x14ac:dyDescent="0.35">
      <c r="A12" s="47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47"/>
    </row>
    <row r="13" spans="1:12" ht="15" customHeight="1" x14ac:dyDescent="0.35">
      <c r="A13" s="47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47"/>
    </row>
    <row r="14" spans="1:12" ht="15" customHeight="1" x14ac:dyDescent="0.35">
      <c r="A14" s="47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47"/>
    </row>
    <row r="15" spans="1:12" ht="15" customHeight="1" x14ac:dyDescent="0.35">
      <c r="A15" s="47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47"/>
    </row>
    <row r="16" spans="1:12" ht="15" customHeight="1" x14ac:dyDescent="0.35">
      <c r="A16" s="47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47"/>
    </row>
    <row r="17" spans="1:12" ht="15" customHeight="1" x14ac:dyDescent="0.35">
      <c r="A17" s="47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47"/>
    </row>
    <row r="18" spans="1:12" ht="15" customHeight="1" x14ac:dyDescent="0.35">
      <c r="A18" s="47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47"/>
    </row>
    <row r="19" spans="1:12" ht="15" customHeight="1" x14ac:dyDescent="0.35">
      <c r="A19" s="47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47"/>
    </row>
    <row r="20" spans="1:12" ht="15" customHeight="1" x14ac:dyDescent="0.35">
      <c r="A20" s="47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47"/>
    </row>
    <row r="21" spans="1:12" ht="15" customHeight="1" x14ac:dyDescent="0.35">
      <c r="A21" s="47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47"/>
    </row>
    <row r="22" spans="1:12" ht="15" customHeight="1" x14ac:dyDescent="0.35">
      <c r="A22" s="4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47"/>
    </row>
    <row r="23" spans="1:12" ht="15" customHeight="1" x14ac:dyDescent="0.35">
      <c r="A23" s="47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47"/>
    </row>
    <row r="24" spans="1:12" ht="15" customHeight="1" x14ac:dyDescent="0.35">
      <c r="A24" s="4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47"/>
    </row>
    <row r="25" spans="1:12" ht="15" customHeight="1" x14ac:dyDescent="0.35">
      <c r="A25" s="4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47"/>
    </row>
    <row r="26" spans="1:12" ht="15" customHeight="1" x14ac:dyDescent="0.35">
      <c r="A26" s="47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47"/>
    </row>
    <row r="27" spans="1:12" ht="15" customHeight="1" x14ac:dyDescent="0.35">
      <c r="A27" s="47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47"/>
    </row>
    <row r="28" spans="1:12" ht="15" customHeight="1" x14ac:dyDescent="0.35">
      <c r="A28" s="47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47"/>
    </row>
    <row r="29" spans="1:12" ht="15" customHeight="1" x14ac:dyDescent="0.35">
      <c r="A29" s="47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47"/>
    </row>
    <row r="30" spans="1:12" ht="15" customHeight="1" x14ac:dyDescent="0.35">
      <c r="A30" s="47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47"/>
    </row>
    <row r="31" spans="1:12" ht="15" customHeight="1" x14ac:dyDescent="0.35">
      <c r="A31" s="47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47"/>
    </row>
    <row r="32" spans="1:12" ht="15" customHeight="1" x14ac:dyDescent="0.35">
      <c r="A32" s="4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47"/>
    </row>
    <row r="33" spans="1:12" ht="15" customHeight="1" x14ac:dyDescent="0.35">
      <c r="A33" s="47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47"/>
    </row>
    <row r="34" spans="1:12" ht="15" customHeight="1" x14ac:dyDescent="0.35">
      <c r="A34" s="47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47"/>
    </row>
    <row r="35" spans="1:12" ht="15" customHeight="1" x14ac:dyDescent="0.35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47"/>
    </row>
    <row r="36" spans="1:12" ht="15" customHeight="1" x14ac:dyDescent="0.35">
      <c r="A36" s="4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47"/>
    </row>
    <row r="37" spans="1:12" ht="15" customHeight="1" x14ac:dyDescent="0.35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47"/>
    </row>
    <row r="38" spans="1:12" ht="15" customHeight="1" x14ac:dyDescent="0.35">
      <c r="A38" s="47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47"/>
    </row>
    <row r="39" spans="1:12" ht="15" customHeight="1" x14ac:dyDescent="0.35">
      <c r="A39" s="47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47"/>
    </row>
    <row r="40" spans="1:12" ht="15" customHeight="1" x14ac:dyDescent="0.35">
      <c r="A40" s="47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47"/>
    </row>
    <row r="41" spans="1:12" ht="15" customHeight="1" x14ac:dyDescent="0.35">
      <c r="A41" s="47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47"/>
    </row>
    <row r="42" spans="1:12" ht="15" customHeight="1" x14ac:dyDescent="0.35">
      <c r="A42" s="4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47"/>
    </row>
    <row r="43" spans="1:12" ht="15" customHeight="1" x14ac:dyDescent="0.35">
      <c r="A43" s="47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47"/>
    </row>
    <row r="44" spans="1:12" ht="15" customHeight="1" x14ac:dyDescent="0.35">
      <c r="A44" s="47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47"/>
    </row>
    <row r="45" spans="1:12" ht="15" customHeight="1" x14ac:dyDescent="0.35">
      <c r="A45" s="47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47"/>
    </row>
    <row r="46" spans="1:12" ht="15" customHeight="1" x14ac:dyDescent="0.35">
      <c r="A46" s="4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47"/>
    </row>
    <row r="47" spans="1:12" ht="15" customHeight="1" x14ac:dyDescent="0.35">
      <c r="A47" s="4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47"/>
    </row>
    <row r="48" spans="1:12" ht="15" customHeight="1" x14ac:dyDescent="0.35">
      <c r="A48" s="47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47"/>
    </row>
    <row r="49" spans="1:12" ht="15" customHeight="1" x14ac:dyDescent="0.35">
      <c r="A49" s="47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47"/>
    </row>
    <row r="50" spans="1:12" ht="15" customHeight="1" x14ac:dyDescent="0.35">
      <c r="A50" s="47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47"/>
    </row>
    <row r="51" spans="1:12" ht="15" customHeight="1" x14ac:dyDescent="0.35">
      <c r="A51" s="47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47"/>
    </row>
    <row r="52" spans="1:12" ht="15" customHeight="1" x14ac:dyDescent="0.35">
      <c r="A52" s="4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47"/>
    </row>
    <row r="53" spans="1:12" ht="15" customHeight="1" x14ac:dyDescent="0.35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47"/>
    </row>
    <row r="54" spans="1:12" ht="15" customHeight="1" x14ac:dyDescent="0.35">
      <c r="A54" s="47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47"/>
    </row>
    <row r="55" spans="1:12" ht="15" customHeight="1" x14ac:dyDescent="0.35">
      <c r="A55" s="47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47"/>
    </row>
    <row r="56" spans="1:12" ht="15" customHeight="1" x14ac:dyDescent="0.35">
      <c r="A56" s="47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47"/>
    </row>
    <row r="57" spans="1:12" ht="15" customHeight="1" x14ac:dyDescent="0.35">
      <c r="A57" s="4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47"/>
    </row>
    <row r="58" spans="1:12" ht="15" customHeight="1" x14ac:dyDescent="0.35">
      <c r="A58" s="4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47"/>
    </row>
    <row r="59" spans="1:12" ht="7.5" customHeight="1" x14ac:dyDescent="0.3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</row>
    <row r="60" spans="1:12" ht="15" hidden="1" customHeight="1" x14ac:dyDescent="0.35"/>
    <row r="61" spans="1:12" ht="15" hidden="1" customHeight="1" x14ac:dyDescent="0.35"/>
    <row r="62" spans="1:12" ht="15" hidden="1" customHeight="1" x14ac:dyDescent="0.35"/>
    <row r="63" spans="1:12" ht="15" hidden="1" customHeight="1" x14ac:dyDescent="0.35"/>
    <row r="64" spans="1:12" ht="15" hidden="1" customHeight="1" x14ac:dyDescent="0.35"/>
    <row r="65" ht="15" hidden="1" customHeight="1" x14ac:dyDescent="0.35"/>
    <row r="66" ht="15" hidden="1" customHeight="1" x14ac:dyDescent="0.35"/>
    <row r="67" ht="15" hidden="1" customHeight="1" x14ac:dyDescent="0.35"/>
    <row r="68" ht="15" hidden="1" customHeight="1" x14ac:dyDescent="0.35"/>
    <row r="69" ht="15" hidden="1" customHeight="1" x14ac:dyDescent="0.35"/>
  </sheetData>
  <dataConsolidate/>
  <mergeCells count="2">
    <mergeCell ref="C3:E4"/>
    <mergeCell ref="I3:J4"/>
  </mergeCells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Scroll Bar 1">
              <controlPr defaultSize="0" autoPict="0">
                <anchor moveWithCells="1">
                  <from>
                    <xdr:col>5</xdr:col>
                    <xdr:colOff>76200</xdr:colOff>
                    <xdr:row>6</xdr:row>
                    <xdr:rowOff>0</xdr:rowOff>
                  </from>
                  <to>
                    <xdr:col>10</xdr:col>
                    <xdr:colOff>19050</xdr:colOff>
                    <xdr:row>7</xdr:row>
                    <xdr:rowOff>31750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E63A-C9EA-4246-A820-BFE79026E9E0}">
  <dimension ref="A1:P1002"/>
  <sheetViews>
    <sheetView topLeftCell="H1" workbookViewId="0">
      <selection activeCell="P1" sqref="P1"/>
    </sheetView>
  </sheetViews>
  <sheetFormatPr defaultRowHeight="14.5" x14ac:dyDescent="0.35"/>
  <cols>
    <col min="1" max="1" width="9.7265625" bestFit="1" customWidth="1"/>
    <col min="2" max="2" width="20.08984375" bestFit="1" customWidth="1"/>
    <col min="3" max="3" width="20.08984375" customWidth="1"/>
    <col min="4" max="4" width="16.1796875" bestFit="1" customWidth="1"/>
    <col min="5" max="5" width="37.90625" bestFit="1" customWidth="1"/>
    <col min="6" max="6" width="18.7265625" bestFit="1" customWidth="1"/>
    <col min="7" max="7" width="12.54296875" bestFit="1" customWidth="1"/>
    <col min="8" max="8" width="14.81640625" bestFit="1" customWidth="1"/>
    <col min="9" max="9" width="17.54296875" bestFit="1" customWidth="1"/>
    <col min="10" max="12" width="17.54296875" customWidth="1"/>
    <col min="13" max="13" width="15.81640625" bestFit="1" customWidth="1"/>
    <col min="14" max="14" width="12.453125" bestFit="1" customWidth="1"/>
  </cols>
  <sheetData>
    <row r="1" spans="1:16" x14ac:dyDescent="0.35">
      <c r="A1" s="67" t="s">
        <v>1260</v>
      </c>
      <c r="B1" s="67" t="s">
        <v>1254</v>
      </c>
      <c r="C1" s="67" t="s">
        <v>1261</v>
      </c>
      <c r="D1" s="67" t="s">
        <v>1255</v>
      </c>
      <c r="E1" s="67" t="s">
        <v>1256</v>
      </c>
      <c r="F1" s="67" t="s">
        <v>1257</v>
      </c>
      <c r="G1" s="67" t="s">
        <v>1258</v>
      </c>
      <c r="H1" s="67" t="s">
        <v>1259</v>
      </c>
      <c r="J1" s="67" t="s">
        <v>1254</v>
      </c>
      <c r="M1" s="67" t="s">
        <v>1254</v>
      </c>
      <c r="N1" s="129" t="s">
        <v>1262</v>
      </c>
      <c r="O1" s="129" t="s">
        <v>1263</v>
      </c>
      <c r="P1" t="s">
        <v>1266</v>
      </c>
    </row>
    <row r="2" spans="1:16" x14ac:dyDescent="0.35">
      <c r="A2" s="1" t="s">
        <v>112</v>
      </c>
      <c r="B2" s="127">
        <v>43834</v>
      </c>
      <c r="C2" s="127">
        <f>VLOOKUP(B2,$J:$K,2,0)</f>
        <v>43922</v>
      </c>
      <c r="D2" s="1" t="s">
        <v>113</v>
      </c>
      <c r="E2" s="1" t="s">
        <v>114</v>
      </c>
      <c r="F2" s="1" t="s">
        <v>115</v>
      </c>
      <c r="G2" s="1">
        <v>0</v>
      </c>
      <c r="H2" s="1">
        <v>0</v>
      </c>
      <c r="J2" s="127">
        <v>43834</v>
      </c>
      <c r="K2" s="128">
        <v>43922</v>
      </c>
      <c r="M2" s="130">
        <v>43853</v>
      </c>
      <c r="N2" s="129">
        <f>COUNTIFS($C:$C,M2,$D:$D,"Imported")</f>
        <v>2</v>
      </c>
      <c r="O2" s="129">
        <f>COUNTIFS($C:$C,M2)</f>
        <v>2</v>
      </c>
      <c r="P2">
        <f>O2-N2</f>
        <v>0</v>
      </c>
    </row>
    <row r="3" spans="1:16" x14ac:dyDescent="0.35">
      <c r="A3" s="1" t="s">
        <v>116</v>
      </c>
      <c r="B3" s="127">
        <v>43834</v>
      </c>
      <c r="C3" s="127">
        <f t="shared" ref="C3:C66" si="0">VLOOKUP(B3,$J:$K,2,0)</f>
        <v>43922</v>
      </c>
      <c r="D3" s="1" t="s">
        <v>113</v>
      </c>
      <c r="E3" s="1" t="s">
        <v>117</v>
      </c>
      <c r="F3" s="1" t="s">
        <v>115</v>
      </c>
      <c r="G3" s="1">
        <v>0</v>
      </c>
      <c r="H3" s="1">
        <v>0</v>
      </c>
      <c r="J3" s="127" t="s">
        <v>160</v>
      </c>
      <c r="K3" s="128">
        <f>K2-1</f>
        <v>43921</v>
      </c>
      <c r="M3" s="130">
        <v>43854</v>
      </c>
      <c r="N3" s="129">
        <f t="shared" ref="N3:N66" si="1">COUNTIFS($C:$C,M3,$D:$D,"Imported")</f>
        <v>2</v>
      </c>
      <c r="O3" s="129">
        <f t="shared" ref="O3:O66" si="2">COUNTIFS($C:$C,M3)</f>
        <v>2</v>
      </c>
      <c r="P3">
        <f t="shared" ref="P3:P66" si="3">O3-N3</f>
        <v>0</v>
      </c>
    </row>
    <row r="4" spans="1:16" x14ac:dyDescent="0.35">
      <c r="A4" s="1" t="s">
        <v>118</v>
      </c>
      <c r="B4" s="127">
        <v>43834</v>
      </c>
      <c r="C4" s="127">
        <f t="shared" si="0"/>
        <v>43922</v>
      </c>
      <c r="D4" s="1" t="s">
        <v>113</v>
      </c>
      <c r="E4" s="1" t="s">
        <v>119</v>
      </c>
      <c r="F4" s="1" t="s">
        <v>115</v>
      </c>
      <c r="G4" s="1">
        <v>0</v>
      </c>
      <c r="H4" s="1">
        <v>0</v>
      </c>
      <c r="J4" s="127" t="s">
        <v>221</v>
      </c>
      <c r="K4" s="128">
        <f t="shared" ref="K4:K67" si="4">K3-1</f>
        <v>43920</v>
      </c>
      <c r="M4" s="130">
        <v>43855</v>
      </c>
      <c r="N4" s="129">
        <f t="shared" si="1"/>
        <v>1</v>
      </c>
      <c r="O4" s="129">
        <f t="shared" si="2"/>
        <v>1</v>
      </c>
      <c r="P4">
        <f t="shared" si="3"/>
        <v>0</v>
      </c>
    </row>
    <row r="5" spans="1:16" x14ac:dyDescent="0.35">
      <c r="A5" s="1" t="s">
        <v>120</v>
      </c>
      <c r="B5" s="127">
        <v>43834</v>
      </c>
      <c r="C5" s="127">
        <f t="shared" si="0"/>
        <v>43922</v>
      </c>
      <c r="D5" s="1" t="s">
        <v>121</v>
      </c>
      <c r="E5" s="1" t="s">
        <v>122</v>
      </c>
      <c r="F5" s="1" t="s">
        <v>115</v>
      </c>
      <c r="G5" s="1">
        <v>0</v>
      </c>
      <c r="H5" s="1">
        <v>0</v>
      </c>
      <c r="J5" s="127" t="s">
        <v>271</v>
      </c>
      <c r="K5" s="128">
        <f t="shared" si="4"/>
        <v>43919</v>
      </c>
      <c r="M5" s="130">
        <v>43857</v>
      </c>
      <c r="N5" s="129">
        <f t="shared" si="1"/>
        <v>3</v>
      </c>
      <c r="O5" s="129">
        <f t="shared" si="2"/>
        <v>3</v>
      </c>
      <c r="P5">
        <f t="shared" si="3"/>
        <v>0</v>
      </c>
    </row>
    <row r="6" spans="1:16" x14ac:dyDescent="0.35">
      <c r="A6" s="1" t="s">
        <v>123</v>
      </c>
      <c r="B6" s="127">
        <v>43834</v>
      </c>
      <c r="C6" s="127">
        <f t="shared" si="0"/>
        <v>43922</v>
      </c>
      <c r="D6" s="1" t="s">
        <v>121</v>
      </c>
      <c r="E6" s="1" t="s">
        <v>117</v>
      </c>
      <c r="F6" s="1" t="s">
        <v>115</v>
      </c>
      <c r="G6" s="1">
        <v>0</v>
      </c>
      <c r="H6" s="1">
        <v>0</v>
      </c>
      <c r="J6" s="127" t="s">
        <v>314</v>
      </c>
      <c r="K6" s="128">
        <f t="shared" si="4"/>
        <v>43918</v>
      </c>
      <c r="M6" s="130">
        <v>43858</v>
      </c>
      <c r="N6" s="129">
        <f t="shared" si="1"/>
        <v>1</v>
      </c>
      <c r="O6" s="129">
        <f t="shared" si="2"/>
        <v>1</v>
      </c>
      <c r="P6">
        <f t="shared" si="3"/>
        <v>0</v>
      </c>
    </row>
    <row r="7" spans="1:16" x14ac:dyDescent="0.35">
      <c r="A7" s="1" t="s">
        <v>124</v>
      </c>
      <c r="B7" s="127">
        <v>43834</v>
      </c>
      <c r="C7" s="127">
        <f t="shared" si="0"/>
        <v>43922</v>
      </c>
      <c r="D7" s="1" t="s">
        <v>121</v>
      </c>
      <c r="E7" s="1" t="s">
        <v>117</v>
      </c>
      <c r="F7" s="1" t="s">
        <v>115</v>
      </c>
      <c r="G7" s="1">
        <v>0</v>
      </c>
      <c r="H7" s="1">
        <v>0</v>
      </c>
      <c r="J7" s="127" t="s">
        <v>353</v>
      </c>
      <c r="K7" s="128">
        <f t="shared" si="4"/>
        <v>43917</v>
      </c>
      <c r="M7" s="130">
        <v>43859</v>
      </c>
      <c r="N7" s="129">
        <f t="shared" si="1"/>
        <v>4</v>
      </c>
      <c r="O7" s="129">
        <f t="shared" si="2"/>
        <v>4</v>
      </c>
      <c r="P7">
        <f t="shared" si="3"/>
        <v>0</v>
      </c>
    </row>
    <row r="8" spans="1:16" x14ac:dyDescent="0.35">
      <c r="A8" s="1" t="s">
        <v>125</v>
      </c>
      <c r="B8" s="127">
        <v>43834</v>
      </c>
      <c r="C8" s="127">
        <f t="shared" si="0"/>
        <v>43922</v>
      </c>
      <c r="D8" s="1" t="s">
        <v>113</v>
      </c>
      <c r="E8" s="1" t="s">
        <v>117</v>
      </c>
      <c r="F8" s="1" t="s">
        <v>115</v>
      </c>
      <c r="G8" s="1">
        <v>0</v>
      </c>
      <c r="H8" s="1">
        <v>0</v>
      </c>
      <c r="J8" s="127" t="s">
        <v>443</v>
      </c>
      <c r="K8" s="128">
        <f t="shared" si="4"/>
        <v>43916</v>
      </c>
      <c r="M8" s="130">
        <v>43860</v>
      </c>
      <c r="N8" s="129">
        <f t="shared" si="1"/>
        <v>2</v>
      </c>
      <c r="O8" s="129">
        <f t="shared" si="2"/>
        <v>2</v>
      </c>
      <c r="P8">
        <f t="shared" si="3"/>
        <v>0</v>
      </c>
    </row>
    <row r="9" spans="1:16" x14ac:dyDescent="0.35">
      <c r="A9" s="1" t="s">
        <v>126</v>
      </c>
      <c r="B9" s="127">
        <v>43834</v>
      </c>
      <c r="C9" s="127">
        <f t="shared" si="0"/>
        <v>43922</v>
      </c>
      <c r="D9" s="1" t="s">
        <v>113</v>
      </c>
      <c r="E9" s="1" t="s">
        <v>127</v>
      </c>
      <c r="F9" s="1" t="s">
        <v>115</v>
      </c>
      <c r="G9" s="1">
        <v>0</v>
      </c>
      <c r="H9" s="1">
        <v>0</v>
      </c>
      <c r="J9" s="127" t="s">
        <v>510</v>
      </c>
      <c r="K9" s="128">
        <f t="shared" si="4"/>
        <v>43915</v>
      </c>
      <c r="M9" s="130">
        <v>43861</v>
      </c>
      <c r="N9" s="129">
        <f t="shared" si="1"/>
        <v>3</v>
      </c>
      <c r="O9" s="129">
        <f t="shared" si="2"/>
        <v>3</v>
      </c>
      <c r="P9">
        <f t="shared" si="3"/>
        <v>0</v>
      </c>
    </row>
    <row r="10" spans="1:16" x14ac:dyDescent="0.35">
      <c r="A10" s="1" t="s">
        <v>128</v>
      </c>
      <c r="B10" s="127">
        <v>43834</v>
      </c>
      <c r="C10" s="127">
        <f t="shared" si="0"/>
        <v>43922</v>
      </c>
      <c r="D10" s="1" t="s">
        <v>113</v>
      </c>
      <c r="E10" s="1" t="s">
        <v>114</v>
      </c>
      <c r="F10" s="1" t="s">
        <v>115</v>
      </c>
      <c r="G10" s="1">
        <v>0</v>
      </c>
      <c r="H10" s="1">
        <v>0</v>
      </c>
      <c r="J10" s="127" t="s">
        <v>565</v>
      </c>
      <c r="K10" s="128">
        <f t="shared" si="4"/>
        <v>43914</v>
      </c>
      <c r="M10" s="130">
        <v>43862</v>
      </c>
      <c r="N10" s="129">
        <f t="shared" si="1"/>
        <v>1</v>
      </c>
      <c r="O10" s="129">
        <f t="shared" si="2"/>
        <v>1</v>
      </c>
      <c r="P10">
        <f t="shared" si="3"/>
        <v>0</v>
      </c>
    </row>
    <row r="11" spans="1:16" x14ac:dyDescent="0.35">
      <c r="A11" s="1" t="s">
        <v>129</v>
      </c>
      <c r="B11" s="127">
        <v>43834</v>
      </c>
      <c r="C11" s="127">
        <f t="shared" si="0"/>
        <v>43922</v>
      </c>
      <c r="D11" s="1" t="s">
        <v>113</v>
      </c>
      <c r="E11" s="1" t="s">
        <v>117</v>
      </c>
      <c r="F11" s="1" t="s">
        <v>115</v>
      </c>
      <c r="G11" s="1">
        <v>0</v>
      </c>
      <c r="H11" s="1">
        <v>0</v>
      </c>
      <c r="J11" s="127" t="s">
        <v>643</v>
      </c>
      <c r="K11" s="128">
        <f t="shared" si="4"/>
        <v>43913</v>
      </c>
      <c r="M11" s="130">
        <v>43864</v>
      </c>
      <c r="N11" s="129">
        <f t="shared" si="1"/>
        <v>2</v>
      </c>
      <c r="O11" s="129">
        <f t="shared" si="2"/>
        <v>5</v>
      </c>
      <c r="P11">
        <f t="shared" si="3"/>
        <v>3</v>
      </c>
    </row>
    <row r="12" spans="1:16" x14ac:dyDescent="0.35">
      <c r="A12" s="1" t="s">
        <v>130</v>
      </c>
      <c r="B12" s="127">
        <v>43834</v>
      </c>
      <c r="C12" s="127">
        <f t="shared" si="0"/>
        <v>43922</v>
      </c>
      <c r="D12" s="1" t="s">
        <v>113</v>
      </c>
      <c r="E12" s="1" t="s">
        <v>117</v>
      </c>
      <c r="F12" s="1" t="s">
        <v>115</v>
      </c>
      <c r="G12" s="1">
        <v>0</v>
      </c>
      <c r="H12" s="1">
        <v>0</v>
      </c>
      <c r="J12" s="127" t="s">
        <v>681</v>
      </c>
      <c r="K12" s="128">
        <f t="shared" si="4"/>
        <v>43912</v>
      </c>
      <c r="M12" s="130">
        <v>43865</v>
      </c>
      <c r="N12" s="129">
        <f t="shared" si="1"/>
        <v>1</v>
      </c>
      <c r="O12" s="129">
        <f t="shared" si="2"/>
        <v>3</v>
      </c>
      <c r="P12">
        <f t="shared" si="3"/>
        <v>2</v>
      </c>
    </row>
    <row r="13" spans="1:16" x14ac:dyDescent="0.35">
      <c r="A13" s="1" t="s">
        <v>131</v>
      </c>
      <c r="B13" s="127">
        <v>43834</v>
      </c>
      <c r="C13" s="127">
        <f t="shared" si="0"/>
        <v>43922</v>
      </c>
      <c r="D13" s="1" t="s">
        <v>113</v>
      </c>
      <c r="E13" s="1" t="s">
        <v>117</v>
      </c>
      <c r="F13" s="1" t="s">
        <v>115</v>
      </c>
      <c r="G13" s="1">
        <v>0</v>
      </c>
      <c r="H13" s="1">
        <v>0</v>
      </c>
      <c r="J13" s="127" t="s">
        <v>739</v>
      </c>
      <c r="K13" s="128">
        <f t="shared" si="4"/>
        <v>43911</v>
      </c>
      <c r="M13" s="130">
        <v>43866</v>
      </c>
      <c r="N13" s="129">
        <f t="shared" si="1"/>
        <v>0</v>
      </c>
      <c r="O13" s="129">
        <f t="shared" si="2"/>
        <v>3</v>
      </c>
      <c r="P13">
        <f t="shared" si="3"/>
        <v>3</v>
      </c>
    </row>
    <row r="14" spans="1:16" x14ac:dyDescent="0.35">
      <c r="A14" s="1" t="s">
        <v>132</v>
      </c>
      <c r="B14" s="127">
        <v>43834</v>
      </c>
      <c r="C14" s="127">
        <f t="shared" si="0"/>
        <v>43922</v>
      </c>
      <c r="D14" s="1" t="s">
        <v>113</v>
      </c>
      <c r="E14" s="1" t="s">
        <v>117</v>
      </c>
      <c r="F14" s="1" t="s">
        <v>115</v>
      </c>
      <c r="G14" s="1">
        <v>0</v>
      </c>
      <c r="H14" s="1">
        <v>0</v>
      </c>
      <c r="J14" s="127" t="s">
        <v>784</v>
      </c>
      <c r="K14" s="128">
        <f t="shared" si="4"/>
        <v>43910</v>
      </c>
      <c r="M14" s="130">
        <v>43867</v>
      </c>
      <c r="N14" s="129">
        <f t="shared" si="1"/>
        <v>0</v>
      </c>
      <c r="O14" s="129">
        <f t="shared" si="2"/>
        <v>4</v>
      </c>
      <c r="P14">
        <f t="shared" si="3"/>
        <v>4</v>
      </c>
    </row>
    <row r="15" spans="1:16" x14ac:dyDescent="0.35">
      <c r="A15" s="1" t="s">
        <v>133</v>
      </c>
      <c r="B15" s="127">
        <v>43834</v>
      </c>
      <c r="C15" s="127">
        <f t="shared" si="0"/>
        <v>43922</v>
      </c>
      <c r="D15" s="1" t="s">
        <v>113</v>
      </c>
      <c r="E15" s="1" t="s">
        <v>117</v>
      </c>
      <c r="F15" s="1" t="s">
        <v>115</v>
      </c>
      <c r="G15" s="1">
        <v>0</v>
      </c>
      <c r="H15" s="1">
        <v>0</v>
      </c>
      <c r="J15" s="127" t="s">
        <v>837</v>
      </c>
      <c r="K15" s="128">
        <f t="shared" si="4"/>
        <v>43909</v>
      </c>
      <c r="M15" s="130">
        <v>43868</v>
      </c>
      <c r="N15" s="129">
        <f t="shared" si="1"/>
        <v>0</v>
      </c>
      <c r="O15" s="129">
        <f t="shared" si="2"/>
        <v>4</v>
      </c>
      <c r="P15">
        <f t="shared" si="3"/>
        <v>4</v>
      </c>
    </row>
    <row r="16" spans="1:16" x14ac:dyDescent="0.35">
      <c r="A16" s="1" t="s">
        <v>134</v>
      </c>
      <c r="B16" s="127">
        <v>43834</v>
      </c>
      <c r="C16" s="127">
        <f t="shared" si="0"/>
        <v>43922</v>
      </c>
      <c r="D16" s="1" t="s">
        <v>113</v>
      </c>
      <c r="E16" s="1" t="s">
        <v>117</v>
      </c>
      <c r="F16" s="1" t="s">
        <v>115</v>
      </c>
      <c r="G16" s="1">
        <v>0</v>
      </c>
      <c r="H16" s="1">
        <v>0</v>
      </c>
      <c r="J16" s="127" t="s">
        <v>882</v>
      </c>
      <c r="K16" s="128">
        <f t="shared" si="4"/>
        <v>43908</v>
      </c>
      <c r="M16" s="130">
        <v>43869</v>
      </c>
      <c r="N16" s="129">
        <f t="shared" si="1"/>
        <v>0</v>
      </c>
      <c r="O16" s="129">
        <f t="shared" si="2"/>
        <v>6</v>
      </c>
      <c r="P16">
        <f t="shared" si="3"/>
        <v>6</v>
      </c>
    </row>
    <row r="17" spans="1:16" x14ac:dyDescent="0.35">
      <c r="A17" s="1" t="s">
        <v>135</v>
      </c>
      <c r="B17" s="127">
        <v>43834</v>
      </c>
      <c r="C17" s="127">
        <f t="shared" si="0"/>
        <v>43922</v>
      </c>
      <c r="D17" s="1" t="s">
        <v>113</v>
      </c>
      <c r="E17" s="1" t="s">
        <v>117</v>
      </c>
      <c r="F17" s="1" t="s">
        <v>115</v>
      </c>
      <c r="G17" s="1">
        <v>0</v>
      </c>
      <c r="H17" s="1">
        <v>0</v>
      </c>
      <c r="J17" s="127" t="s">
        <v>925</v>
      </c>
      <c r="K17" s="128">
        <f t="shared" si="4"/>
        <v>43907</v>
      </c>
      <c r="M17" s="130">
        <v>43870</v>
      </c>
      <c r="N17" s="129">
        <f t="shared" si="1"/>
        <v>0</v>
      </c>
      <c r="O17" s="129">
        <f t="shared" si="2"/>
        <v>1</v>
      </c>
      <c r="P17">
        <f t="shared" si="3"/>
        <v>1</v>
      </c>
    </row>
    <row r="18" spans="1:16" x14ac:dyDescent="0.35">
      <c r="A18" s="1" t="s">
        <v>136</v>
      </c>
      <c r="B18" s="127">
        <v>43834</v>
      </c>
      <c r="C18" s="127">
        <f t="shared" si="0"/>
        <v>43922</v>
      </c>
      <c r="D18" s="1" t="s">
        <v>113</v>
      </c>
      <c r="E18" s="1" t="s">
        <v>117</v>
      </c>
      <c r="F18" s="1" t="s">
        <v>115</v>
      </c>
      <c r="G18" s="1">
        <v>0</v>
      </c>
      <c r="H18" s="1">
        <v>0</v>
      </c>
      <c r="J18" s="127" t="s">
        <v>969</v>
      </c>
      <c r="K18" s="128">
        <f t="shared" si="4"/>
        <v>43906</v>
      </c>
      <c r="M18" s="130">
        <v>43871</v>
      </c>
      <c r="N18" s="129">
        <f t="shared" si="1"/>
        <v>1</v>
      </c>
      <c r="O18" s="129">
        <f t="shared" si="2"/>
        <v>3</v>
      </c>
      <c r="P18">
        <f t="shared" si="3"/>
        <v>2</v>
      </c>
    </row>
    <row r="19" spans="1:16" x14ac:dyDescent="0.35">
      <c r="A19" s="1" t="s">
        <v>137</v>
      </c>
      <c r="B19" s="127">
        <v>43834</v>
      </c>
      <c r="C19" s="127">
        <f t="shared" si="0"/>
        <v>43922</v>
      </c>
      <c r="D19" s="1" t="s">
        <v>113</v>
      </c>
      <c r="E19" s="1" t="s">
        <v>117</v>
      </c>
      <c r="F19" s="1" t="s">
        <v>115</v>
      </c>
      <c r="G19" s="1">
        <v>0</v>
      </c>
      <c r="H19" s="1">
        <v>0</v>
      </c>
      <c r="J19" s="127" t="s">
        <v>988</v>
      </c>
      <c r="K19" s="128">
        <f t="shared" si="4"/>
        <v>43905</v>
      </c>
      <c r="M19" s="130">
        <v>43872</v>
      </c>
      <c r="N19" s="129">
        <f t="shared" si="1"/>
        <v>0</v>
      </c>
      <c r="O19" s="129">
        <f t="shared" si="2"/>
        <v>2</v>
      </c>
      <c r="P19">
        <f t="shared" si="3"/>
        <v>2</v>
      </c>
    </row>
    <row r="20" spans="1:16" x14ac:dyDescent="0.35">
      <c r="A20" s="1" t="s">
        <v>138</v>
      </c>
      <c r="B20" s="127">
        <v>43834</v>
      </c>
      <c r="C20" s="127">
        <f t="shared" si="0"/>
        <v>43922</v>
      </c>
      <c r="D20" s="1" t="s">
        <v>113</v>
      </c>
      <c r="E20" s="1" t="s">
        <v>139</v>
      </c>
      <c r="F20" s="1" t="s">
        <v>115</v>
      </c>
      <c r="G20" s="1">
        <v>0</v>
      </c>
      <c r="H20" s="1">
        <v>0</v>
      </c>
      <c r="J20" s="127" t="s">
        <v>1002</v>
      </c>
      <c r="K20" s="128">
        <f t="shared" si="4"/>
        <v>43904</v>
      </c>
      <c r="M20" s="130">
        <v>43873</v>
      </c>
      <c r="N20" s="129">
        <f t="shared" si="1"/>
        <v>0</v>
      </c>
      <c r="O20" s="129">
        <f t="shared" si="2"/>
        <v>4</v>
      </c>
      <c r="P20">
        <f t="shared" si="3"/>
        <v>4</v>
      </c>
    </row>
    <row r="21" spans="1:16" x14ac:dyDescent="0.35">
      <c r="A21" s="1" t="s">
        <v>140</v>
      </c>
      <c r="B21" s="127">
        <v>43834</v>
      </c>
      <c r="C21" s="127">
        <f t="shared" si="0"/>
        <v>43922</v>
      </c>
      <c r="D21" s="1" t="s">
        <v>113</v>
      </c>
      <c r="E21" s="1" t="s">
        <v>117</v>
      </c>
      <c r="F21" s="1" t="s">
        <v>115</v>
      </c>
      <c r="G21" s="1">
        <v>0</v>
      </c>
      <c r="H21" s="1">
        <v>0</v>
      </c>
      <c r="J21" s="127" t="s">
        <v>1022</v>
      </c>
      <c r="K21" s="128">
        <f t="shared" si="4"/>
        <v>43903</v>
      </c>
      <c r="M21" s="130">
        <v>43874</v>
      </c>
      <c r="N21" s="129">
        <f t="shared" si="1"/>
        <v>0</v>
      </c>
      <c r="O21" s="129">
        <f t="shared" si="2"/>
        <v>9</v>
      </c>
      <c r="P21">
        <f t="shared" si="3"/>
        <v>9</v>
      </c>
    </row>
    <row r="22" spans="1:16" x14ac:dyDescent="0.35">
      <c r="A22" s="1" t="s">
        <v>141</v>
      </c>
      <c r="B22" s="127">
        <v>43834</v>
      </c>
      <c r="C22" s="127">
        <f t="shared" si="0"/>
        <v>43922</v>
      </c>
      <c r="D22" s="1" t="s">
        <v>113</v>
      </c>
      <c r="E22" s="1" t="s">
        <v>117</v>
      </c>
      <c r="F22" s="1" t="s">
        <v>115</v>
      </c>
      <c r="G22" s="1">
        <v>0</v>
      </c>
      <c r="H22" s="1">
        <v>0</v>
      </c>
      <c r="J22" s="127">
        <v>44168</v>
      </c>
      <c r="K22" s="128">
        <f t="shared" si="4"/>
        <v>43902</v>
      </c>
      <c r="M22" s="130">
        <v>43875</v>
      </c>
      <c r="N22" s="129">
        <f t="shared" si="1"/>
        <v>0</v>
      </c>
      <c r="O22" s="129">
        <f t="shared" si="2"/>
        <v>6</v>
      </c>
      <c r="P22">
        <f t="shared" si="3"/>
        <v>6</v>
      </c>
    </row>
    <row r="23" spans="1:16" x14ac:dyDescent="0.35">
      <c r="A23" s="1" t="s">
        <v>142</v>
      </c>
      <c r="B23" s="127">
        <v>43834</v>
      </c>
      <c r="C23" s="127">
        <f t="shared" si="0"/>
        <v>43922</v>
      </c>
      <c r="D23" s="1" t="s">
        <v>113</v>
      </c>
      <c r="E23" s="1" t="s">
        <v>122</v>
      </c>
      <c r="F23" s="1" t="s">
        <v>115</v>
      </c>
      <c r="G23" s="1">
        <v>0</v>
      </c>
      <c r="H23" s="1">
        <v>0</v>
      </c>
      <c r="J23" s="127">
        <v>44138</v>
      </c>
      <c r="K23" s="128">
        <f t="shared" si="4"/>
        <v>43901</v>
      </c>
      <c r="M23" s="130">
        <v>43876</v>
      </c>
      <c r="N23" s="129">
        <f t="shared" si="1"/>
        <v>0</v>
      </c>
      <c r="O23" s="129">
        <f t="shared" si="2"/>
        <v>6</v>
      </c>
      <c r="P23">
        <f t="shared" si="3"/>
        <v>6</v>
      </c>
    </row>
    <row r="24" spans="1:16" x14ac:dyDescent="0.35">
      <c r="A24" s="1" t="s">
        <v>143</v>
      </c>
      <c r="B24" s="127">
        <v>43834</v>
      </c>
      <c r="C24" s="127">
        <f t="shared" si="0"/>
        <v>43922</v>
      </c>
      <c r="D24" s="1" t="s">
        <v>113</v>
      </c>
      <c r="E24" s="1" t="s">
        <v>117</v>
      </c>
      <c r="F24" s="1" t="s">
        <v>115</v>
      </c>
      <c r="G24" s="1">
        <v>0</v>
      </c>
      <c r="H24" s="1">
        <v>0</v>
      </c>
      <c r="J24" s="127">
        <v>44107</v>
      </c>
      <c r="K24" s="128">
        <f t="shared" si="4"/>
        <v>43900</v>
      </c>
      <c r="M24" s="130">
        <v>43877</v>
      </c>
      <c r="N24" s="129">
        <f t="shared" si="1"/>
        <v>1</v>
      </c>
      <c r="O24" s="129">
        <f t="shared" si="2"/>
        <v>2</v>
      </c>
      <c r="P24">
        <f t="shared" si="3"/>
        <v>1</v>
      </c>
    </row>
    <row r="25" spans="1:16" x14ac:dyDescent="0.35">
      <c r="A25" s="1" t="s">
        <v>144</v>
      </c>
      <c r="B25" s="127">
        <v>43834</v>
      </c>
      <c r="C25" s="127">
        <f t="shared" si="0"/>
        <v>43922</v>
      </c>
      <c r="D25" s="1" t="s">
        <v>113</v>
      </c>
      <c r="E25" s="1" t="s">
        <v>127</v>
      </c>
      <c r="F25" s="1" t="s">
        <v>115</v>
      </c>
      <c r="G25" s="1">
        <v>0</v>
      </c>
      <c r="H25" s="1">
        <v>0</v>
      </c>
      <c r="J25" s="127">
        <v>44077</v>
      </c>
      <c r="K25" s="128">
        <f t="shared" si="4"/>
        <v>43899</v>
      </c>
      <c r="M25" s="130">
        <v>43878</v>
      </c>
      <c r="N25" s="129">
        <f t="shared" si="1"/>
        <v>0</v>
      </c>
      <c r="O25" s="129">
        <f t="shared" si="2"/>
        <v>3</v>
      </c>
      <c r="P25">
        <f t="shared" si="3"/>
        <v>3</v>
      </c>
    </row>
    <row r="26" spans="1:16" x14ac:dyDescent="0.35">
      <c r="A26" s="1" t="s">
        <v>145</v>
      </c>
      <c r="B26" s="127">
        <v>43834</v>
      </c>
      <c r="C26" s="127">
        <f t="shared" si="0"/>
        <v>43922</v>
      </c>
      <c r="D26" s="1" t="s">
        <v>113</v>
      </c>
      <c r="E26" s="1" t="s">
        <v>122</v>
      </c>
      <c r="F26" s="1" t="s">
        <v>115</v>
      </c>
      <c r="G26" s="1">
        <v>0</v>
      </c>
      <c r="H26" s="1">
        <v>0</v>
      </c>
      <c r="J26" s="127">
        <v>44046</v>
      </c>
      <c r="K26" s="128">
        <f t="shared" si="4"/>
        <v>43898</v>
      </c>
      <c r="M26" s="130">
        <v>43879</v>
      </c>
      <c r="N26" s="129">
        <f t="shared" si="1"/>
        <v>0</v>
      </c>
      <c r="O26" s="129">
        <f t="shared" si="2"/>
        <v>3</v>
      </c>
      <c r="P26">
        <f t="shared" si="3"/>
        <v>3</v>
      </c>
    </row>
    <row r="27" spans="1:16" x14ac:dyDescent="0.35">
      <c r="A27" s="1" t="s">
        <v>146</v>
      </c>
      <c r="B27" s="127">
        <v>43834</v>
      </c>
      <c r="C27" s="127">
        <f t="shared" si="0"/>
        <v>43922</v>
      </c>
      <c r="D27" s="1" t="s">
        <v>113</v>
      </c>
      <c r="E27" s="1" t="s">
        <v>117</v>
      </c>
      <c r="F27" s="1" t="s">
        <v>115</v>
      </c>
      <c r="G27" s="1">
        <v>0</v>
      </c>
      <c r="H27" s="1">
        <v>0</v>
      </c>
      <c r="J27" s="127">
        <v>44015</v>
      </c>
      <c r="K27" s="128">
        <f t="shared" si="4"/>
        <v>43897</v>
      </c>
      <c r="M27" s="130">
        <v>43880</v>
      </c>
      <c r="N27" s="129">
        <f t="shared" si="1"/>
        <v>0</v>
      </c>
      <c r="O27" s="129">
        <f t="shared" si="2"/>
        <v>2</v>
      </c>
      <c r="P27">
        <f t="shared" si="3"/>
        <v>2</v>
      </c>
    </row>
    <row r="28" spans="1:16" x14ac:dyDescent="0.35">
      <c r="A28" s="1" t="s">
        <v>147</v>
      </c>
      <c r="B28" s="127">
        <v>43834</v>
      </c>
      <c r="C28" s="127">
        <f t="shared" si="0"/>
        <v>43922</v>
      </c>
      <c r="D28" s="1" t="s">
        <v>113</v>
      </c>
      <c r="E28" s="1" t="s">
        <v>148</v>
      </c>
      <c r="F28" s="1" t="s">
        <v>115</v>
      </c>
      <c r="G28" s="1">
        <v>0</v>
      </c>
      <c r="H28" s="1">
        <v>0</v>
      </c>
      <c r="J28" s="127">
        <v>43985</v>
      </c>
      <c r="K28" s="128">
        <f t="shared" si="4"/>
        <v>43896</v>
      </c>
      <c r="M28" s="130">
        <v>43881</v>
      </c>
      <c r="N28" s="129">
        <f t="shared" si="1"/>
        <v>0</v>
      </c>
      <c r="O28" s="129">
        <f t="shared" si="2"/>
        <v>2</v>
      </c>
      <c r="P28">
        <f t="shared" si="3"/>
        <v>2</v>
      </c>
    </row>
    <row r="29" spans="1:16" x14ac:dyDescent="0.35">
      <c r="A29" s="1" t="s">
        <v>149</v>
      </c>
      <c r="B29" s="127">
        <v>43834</v>
      </c>
      <c r="C29" s="127">
        <f t="shared" si="0"/>
        <v>43922</v>
      </c>
      <c r="D29" s="1" t="s">
        <v>113</v>
      </c>
      <c r="E29" s="1" t="s">
        <v>150</v>
      </c>
      <c r="F29" s="1" t="s">
        <v>115</v>
      </c>
      <c r="G29" s="1">
        <v>0</v>
      </c>
      <c r="H29" s="1">
        <v>0</v>
      </c>
      <c r="J29" s="127">
        <v>43954</v>
      </c>
      <c r="K29" s="128">
        <f t="shared" si="4"/>
        <v>43895</v>
      </c>
      <c r="M29" s="130">
        <v>43882</v>
      </c>
      <c r="N29" s="129">
        <f t="shared" si="1"/>
        <v>1</v>
      </c>
      <c r="O29" s="129">
        <f t="shared" si="2"/>
        <v>2</v>
      </c>
      <c r="P29">
        <f t="shared" si="3"/>
        <v>1</v>
      </c>
    </row>
    <row r="30" spans="1:16" x14ac:dyDescent="0.35">
      <c r="A30" s="1" t="s">
        <v>151</v>
      </c>
      <c r="B30" s="127">
        <v>43834</v>
      </c>
      <c r="C30" s="127">
        <f t="shared" si="0"/>
        <v>43922</v>
      </c>
      <c r="D30" s="1" t="s">
        <v>113</v>
      </c>
      <c r="E30" s="1" t="s">
        <v>127</v>
      </c>
      <c r="F30" s="1" t="s">
        <v>115</v>
      </c>
      <c r="G30" s="1">
        <v>0</v>
      </c>
      <c r="H30" s="1">
        <v>0</v>
      </c>
      <c r="J30" s="127">
        <v>43924</v>
      </c>
      <c r="K30" s="128">
        <f t="shared" si="4"/>
        <v>43894</v>
      </c>
      <c r="M30" s="130">
        <v>43883</v>
      </c>
      <c r="N30" s="129">
        <f t="shared" si="1"/>
        <v>0</v>
      </c>
      <c r="O30" s="129">
        <f t="shared" si="2"/>
        <v>2</v>
      </c>
      <c r="P30">
        <f t="shared" si="3"/>
        <v>2</v>
      </c>
    </row>
    <row r="31" spans="1:16" x14ac:dyDescent="0.35">
      <c r="A31" s="1" t="s">
        <v>152</v>
      </c>
      <c r="B31" s="127">
        <v>43834</v>
      </c>
      <c r="C31" s="127">
        <f t="shared" si="0"/>
        <v>43922</v>
      </c>
      <c r="D31" s="1" t="s">
        <v>113</v>
      </c>
      <c r="E31" s="1" t="s">
        <v>117</v>
      </c>
      <c r="F31" s="1" t="s">
        <v>115</v>
      </c>
      <c r="G31" s="1">
        <v>0</v>
      </c>
      <c r="H31" s="1">
        <v>0</v>
      </c>
      <c r="J31" s="127">
        <v>43893</v>
      </c>
      <c r="K31" s="128">
        <f t="shared" si="4"/>
        <v>43893</v>
      </c>
      <c r="M31" s="130">
        <v>43884</v>
      </c>
      <c r="N31" s="129">
        <f t="shared" si="1"/>
        <v>0</v>
      </c>
      <c r="O31" s="129">
        <f t="shared" si="2"/>
        <v>1</v>
      </c>
      <c r="P31">
        <f t="shared" si="3"/>
        <v>1</v>
      </c>
    </row>
    <row r="32" spans="1:16" x14ac:dyDescent="0.35">
      <c r="A32" s="1" t="s">
        <v>153</v>
      </c>
      <c r="B32" s="127">
        <v>43834</v>
      </c>
      <c r="C32" s="127">
        <f t="shared" si="0"/>
        <v>43922</v>
      </c>
      <c r="D32" s="1" t="s">
        <v>121</v>
      </c>
      <c r="E32" s="1" t="s">
        <v>117</v>
      </c>
      <c r="F32" s="1" t="s">
        <v>115</v>
      </c>
      <c r="G32" s="1">
        <v>0</v>
      </c>
      <c r="H32" s="1">
        <v>0</v>
      </c>
      <c r="J32" s="127">
        <v>43864</v>
      </c>
      <c r="K32" s="128">
        <f t="shared" si="4"/>
        <v>43892</v>
      </c>
      <c r="M32" s="130">
        <v>43887</v>
      </c>
      <c r="N32" s="129">
        <f t="shared" si="1"/>
        <v>0</v>
      </c>
      <c r="O32" s="129">
        <f t="shared" si="2"/>
        <v>3</v>
      </c>
      <c r="P32">
        <f t="shared" si="3"/>
        <v>3</v>
      </c>
    </row>
    <row r="33" spans="1:16" x14ac:dyDescent="0.35">
      <c r="A33" s="1" t="s">
        <v>154</v>
      </c>
      <c r="B33" s="127">
        <v>43834</v>
      </c>
      <c r="C33" s="127">
        <f t="shared" si="0"/>
        <v>43922</v>
      </c>
      <c r="D33" s="1" t="s">
        <v>121</v>
      </c>
      <c r="E33" s="1" t="s">
        <v>155</v>
      </c>
      <c r="F33" s="1" t="s">
        <v>115</v>
      </c>
      <c r="G33" s="1">
        <v>0</v>
      </c>
      <c r="H33" s="1">
        <v>0</v>
      </c>
      <c r="J33" s="127">
        <v>43833</v>
      </c>
      <c r="K33" s="128">
        <f t="shared" si="4"/>
        <v>43891</v>
      </c>
      <c r="M33" s="130">
        <v>43888</v>
      </c>
      <c r="N33" s="129">
        <f t="shared" si="1"/>
        <v>0</v>
      </c>
      <c r="O33" s="129">
        <f t="shared" si="2"/>
        <v>3</v>
      </c>
      <c r="P33">
        <f t="shared" si="3"/>
        <v>3</v>
      </c>
    </row>
    <row r="34" spans="1:16" x14ac:dyDescent="0.35">
      <c r="A34" s="1" t="s">
        <v>156</v>
      </c>
      <c r="B34" s="127">
        <v>43834</v>
      </c>
      <c r="C34" s="127">
        <f t="shared" si="0"/>
        <v>43922</v>
      </c>
      <c r="D34" s="1" t="s">
        <v>121</v>
      </c>
      <c r="E34" s="1" t="s">
        <v>157</v>
      </c>
      <c r="F34" s="1" t="s">
        <v>115</v>
      </c>
      <c r="G34" s="1">
        <v>0</v>
      </c>
      <c r="H34" s="1">
        <v>0</v>
      </c>
      <c r="J34" s="127" t="s">
        <v>1129</v>
      </c>
      <c r="K34" s="128">
        <f t="shared" si="4"/>
        <v>43890</v>
      </c>
      <c r="M34" s="130">
        <v>43889</v>
      </c>
      <c r="N34" s="129">
        <f t="shared" si="1"/>
        <v>0</v>
      </c>
      <c r="O34" s="129">
        <f t="shared" si="2"/>
        <v>3</v>
      </c>
      <c r="P34">
        <f t="shared" si="3"/>
        <v>3</v>
      </c>
    </row>
    <row r="35" spans="1:16" x14ac:dyDescent="0.35">
      <c r="A35" s="1" t="s">
        <v>158</v>
      </c>
      <c r="B35" s="127">
        <v>43834</v>
      </c>
      <c r="C35" s="127">
        <f t="shared" si="0"/>
        <v>43922</v>
      </c>
      <c r="D35" s="1" t="s">
        <v>113</v>
      </c>
      <c r="E35" s="1" t="s">
        <v>127</v>
      </c>
      <c r="F35" s="1" t="s">
        <v>115</v>
      </c>
      <c r="G35" s="1">
        <v>0</v>
      </c>
      <c r="H35" s="1">
        <v>0</v>
      </c>
      <c r="J35" s="127" t="s">
        <v>1132</v>
      </c>
      <c r="K35" s="128">
        <f t="shared" si="4"/>
        <v>43889</v>
      </c>
      <c r="M35" s="130">
        <v>43890</v>
      </c>
      <c r="N35" s="129">
        <f t="shared" si="1"/>
        <v>0</v>
      </c>
      <c r="O35" s="129">
        <f t="shared" si="2"/>
        <v>2</v>
      </c>
      <c r="P35">
        <f t="shared" si="3"/>
        <v>2</v>
      </c>
    </row>
    <row r="36" spans="1:16" x14ac:dyDescent="0.35">
      <c r="A36" s="1" t="s">
        <v>159</v>
      </c>
      <c r="B36" s="127" t="s">
        <v>160</v>
      </c>
      <c r="C36" s="127">
        <f t="shared" si="0"/>
        <v>43921</v>
      </c>
      <c r="D36" s="1" t="s">
        <v>113</v>
      </c>
      <c r="E36" s="1" t="s">
        <v>127</v>
      </c>
      <c r="F36" s="1" t="s">
        <v>115</v>
      </c>
      <c r="G36" s="1">
        <v>0</v>
      </c>
      <c r="H36" s="1">
        <v>0</v>
      </c>
      <c r="J36" s="127" t="s">
        <v>1136</v>
      </c>
      <c r="K36" s="128">
        <f t="shared" si="4"/>
        <v>43888</v>
      </c>
      <c r="M36" s="130">
        <v>43891</v>
      </c>
      <c r="N36" s="129">
        <f t="shared" si="1"/>
        <v>0</v>
      </c>
      <c r="O36" s="129">
        <f t="shared" si="2"/>
        <v>5</v>
      </c>
      <c r="P36">
        <f t="shared" si="3"/>
        <v>5</v>
      </c>
    </row>
    <row r="37" spans="1:16" x14ac:dyDescent="0.35">
      <c r="A37" s="1" t="s">
        <v>161</v>
      </c>
      <c r="B37" s="127" t="s">
        <v>160</v>
      </c>
      <c r="C37" s="127">
        <f t="shared" si="0"/>
        <v>43921</v>
      </c>
      <c r="D37" s="1" t="s">
        <v>113</v>
      </c>
      <c r="E37" s="1" t="s">
        <v>162</v>
      </c>
      <c r="F37" s="1" t="s">
        <v>115</v>
      </c>
      <c r="G37" s="1">
        <v>0</v>
      </c>
      <c r="H37" s="1">
        <v>0</v>
      </c>
      <c r="J37" s="127" t="s">
        <v>1140</v>
      </c>
      <c r="K37" s="128">
        <f t="shared" si="4"/>
        <v>43887</v>
      </c>
      <c r="M37" s="130">
        <v>43892</v>
      </c>
      <c r="N37" s="129">
        <f t="shared" si="1"/>
        <v>0</v>
      </c>
      <c r="O37" s="129">
        <f t="shared" si="2"/>
        <v>2</v>
      </c>
      <c r="P37">
        <f t="shared" si="3"/>
        <v>2</v>
      </c>
    </row>
    <row r="38" spans="1:16" x14ac:dyDescent="0.35">
      <c r="A38" s="1" t="s">
        <v>163</v>
      </c>
      <c r="B38" s="127" t="s">
        <v>160</v>
      </c>
      <c r="C38" s="127">
        <f t="shared" si="0"/>
        <v>43921</v>
      </c>
      <c r="D38" s="1" t="s">
        <v>113</v>
      </c>
      <c r="E38" s="1" t="s">
        <v>122</v>
      </c>
      <c r="F38" s="1" t="s">
        <v>115</v>
      </c>
      <c r="G38" s="1">
        <v>0</v>
      </c>
      <c r="H38" s="1">
        <v>0</v>
      </c>
      <c r="J38" s="127" t="s">
        <v>1146</v>
      </c>
      <c r="K38" s="128">
        <v>43884</v>
      </c>
      <c r="M38" s="130">
        <v>43893</v>
      </c>
      <c r="N38" s="129">
        <f t="shared" si="1"/>
        <v>0</v>
      </c>
      <c r="O38" s="129">
        <f t="shared" si="2"/>
        <v>2</v>
      </c>
      <c r="P38">
        <f t="shared" si="3"/>
        <v>2</v>
      </c>
    </row>
    <row r="39" spans="1:16" x14ac:dyDescent="0.35">
      <c r="A39" s="1" t="s">
        <v>164</v>
      </c>
      <c r="B39" s="127" t="s">
        <v>160</v>
      </c>
      <c r="C39" s="127">
        <f t="shared" si="0"/>
        <v>43921</v>
      </c>
      <c r="D39" s="1" t="s">
        <v>113</v>
      </c>
      <c r="E39" s="1" t="s">
        <v>127</v>
      </c>
      <c r="F39" s="1" t="s">
        <v>115</v>
      </c>
      <c r="G39" s="1">
        <v>0</v>
      </c>
      <c r="H39" s="1">
        <v>0</v>
      </c>
      <c r="J39" s="127" t="s">
        <v>1144</v>
      </c>
      <c r="K39" s="128">
        <f t="shared" si="4"/>
        <v>43883</v>
      </c>
      <c r="M39" s="130">
        <v>43894</v>
      </c>
      <c r="N39" s="129">
        <f t="shared" si="1"/>
        <v>1</v>
      </c>
      <c r="O39" s="129">
        <f t="shared" si="2"/>
        <v>3</v>
      </c>
      <c r="P39">
        <f t="shared" si="3"/>
        <v>2</v>
      </c>
    </row>
    <row r="40" spans="1:16" x14ac:dyDescent="0.35">
      <c r="A40" s="1" t="s">
        <v>165</v>
      </c>
      <c r="B40" s="127" t="s">
        <v>160</v>
      </c>
      <c r="C40" s="127">
        <f t="shared" si="0"/>
        <v>43921</v>
      </c>
      <c r="D40" s="1" t="s">
        <v>121</v>
      </c>
      <c r="E40" s="1" t="s">
        <v>166</v>
      </c>
      <c r="F40" s="1" t="s">
        <v>115</v>
      </c>
      <c r="G40" s="1">
        <v>0</v>
      </c>
      <c r="H40" s="1">
        <v>0</v>
      </c>
      <c r="J40" s="127" t="s">
        <v>1149</v>
      </c>
      <c r="K40" s="128">
        <f t="shared" si="4"/>
        <v>43882</v>
      </c>
      <c r="M40" s="130">
        <v>43895</v>
      </c>
      <c r="N40" s="129">
        <f t="shared" si="1"/>
        <v>0</v>
      </c>
      <c r="O40" s="129">
        <f t="shared" si="2"/>
        <v>5</v>
      </c>
      <c r="P40">
        <f t="shared" si="3"/>
        <v>5</v>
      </c>
    </row>
    <row r="41" spans="1:16" x14ac:dyDescent="0.35">
      <c r="A41" s="1" t="s">
        <v>167</v>
      </c>
      <c r="B41" s="127" t="s">
        <v>160</v>
      </c>
      <c r="C41" s="127">
        <f t="shared" si="0"/>
        <v>43921</v>
      </c>
      <c r="D41" s="1" t="s">
        <v>121</v>
      </c>
      <c r="E41" s="1" t="s">
        <v>117</v>
      </c>
      <c r="F41" s="1" t="s">
        <v>115</v>
      </c>
      <c r="G41" s="1">
        <v>0</v>
      </c>
      <c r="H41" s="1">
        <v>0</v>
      </c>
      <c r="J41" s="127" t="s">
        <v>1152</v>
      </c>
      <c r="K41" s="128">
        <f t="shared" si="4"/>
        <v>43881</v>
      </c>
      <c r="M41" s="130">
        <v>43896</v>
      </c>
      <c r="N41" s="129">
        <f t="shared" si="1"/>
        <v>4</v>
      </c>
      <c r="O41" s="129">
        <f t="shared" si="2"/>
        <v>19</v>
      </c>
      <c r="P41">
        <f t="shared" si="3"/>
        <v>15</v>
      </c>
    </row>
    <row r="42" spans="1:16" x14ac:dyDescent="0.35">
      <c r="A42" s="1" t="s">
        <v>168</v>
      </c>
      <c r="B42" s="127" t="s">
        <v>160</v>
      </c>
      <c r="C42" s="127">
        <f t="shared" si="0"/>
        <v>43921</v>
      </c>
      <c r="D42" s="1" t="s">
        <v>121</v>
      </c>
      <c r="E42" s="1" t="s">
        <v>117</v>
      </c>
      <c r="F42" s="1" t="s">
        <v>115</v>
      </c>
      <c r="G42" s="1">
        <v>0</v>
      </c>
      <c r="H42" s="1">
        <v>0</v>
      </c>
      <c r="J42" s="127" t="s">
        <v>1155</v>
      </c>
      <c r="K42" s="128">
        <f t="shared" si="4"/>
        <v>43880</v>
      </c>
      <c r="M42" s="130">
        <v>43897</v>
      </c>
      <c r="N42" s="129">
        <f t="shared" si="1"/>
        <v>0</v>
      </c>
      <c r="O42" s="129">
        <f t="shared" si="2"/>
        <v>6</v>
      </c>
      <c r="P42">
        <f t="shared" si="3"/>
        <v>6</v>
      </c>
    </row>
    <row r="43" spans="1:16" x14ac:dyDescent="0.35">
      <c r="A43" s="1" t="s">
        <v>169</v>
      </c>
      <c r="B43" s="127" t="s">
        <v>160</v>
      </c>
      <c r="C43" s="127">
        <f t="shared" si="0"/>
        <v>43921</v>
      </c>
      <c r="D43" s="1" t="s">
        <v>113</v>
      </c>
      <c r="E43" s="1" t="s">
        <v>117</v>
      </c>
      <c r="F43" s="1" t="s">
        <v>115</v>
      </c>
      <c r="G43" s="1">
        <v>0</v>
      </c>
      <c r="H43" s="1">
        <v>0</v>
      </c>
      <c r="J43" s="127" t="s">
        <v>1158</v>
      </c>
      <c r="K43" s="128">
        <f t="shared" si="4"/>
        <v>43879</v>
      </c>
      <c r="M43" s="130">
        <v>43898</v>
      </c>
      <c r="N43" s="129">
        <f t="shared" si="1"/>
        <v>3</v>
      </c>
      <c r="O43" s="129">
        <f t="shared" si="2"/>
        <v>9</v>
      </c>
      <c r="P43">
        <f t="shared" si="3"/>
        <v>6</v>
      </c>
    </row>
    <row r="44" spans="1:16" x14ac:dyDescent="0.35">
      <c r="A44" s="1" t="s">
        <v>170</v>
      </c>
      <c r="B44" s="127" t="s">
        <v>160</v>
      </c>
      <c r="C44" s="127">
        <f t="shared" si="0"/>
        <v>43921</v>
      </c>
      <c r="D44" s="1" t="s">
        <v>113</v>
      </c>
      <c r="E44" s="1" t="s">
        <v>117</v>
      </c>
      <c r="F44" s="1" t="s">
        <v>115</v>
      </c>
      <c r="G44" s="1">
        <v>0</v>
      </c>
      <c r="H44" s="1">
        <v>0</v>
      </c>
      <c r="J44" s="127" t="s">
        <v>1162</v>
      </c>
      <c r="K44" s="128">
        <f t="shared" si="4"/>
        <v>43878</v>
      </c>
      <c r="M44" s="130">
        <v>43899</v>
      </c>
      <c r="N44" s="129">
        <f t="shared" si="1"/>
        <v>1</v>
      </c>
      <c r="O44" s="129">
        <f t="shared" si="2"/>
        <v>10</v>
      </c>
      <c r="P44">
        <f t="shared" si="3"/>
        <v>9</v>
      </c>
    </row>
    <row r="45" spans="1:16" x14ac:dyDescent="0.35">
      <c r="A45" s="1" t="s">
        <v>171</v>
      </c>
      <c r="B45" s="127" t="s">
        <v>160</v>
      </c>
      <c r="C45" s="127">
        <f t="shared" si="0"/>
        <v>43921</v>
      </c>
      <c r="D45" s="1" t="s">
        <v>113</v>
      </c>
      <c r="E45" s="1" t="s">
        <v>117</v>
      </c>
      <c r="F45" s="1" t="s">
        <v>115</v>
      </c>
      <c r="G45" s="1">
        <v>0</v>
      </c>
      <c r="H45" s="1">
        <v>0</v>
      </c>
      <c r="J45" s="127" t="s">
        <v>1166</v>
      </c>
      <c r="K45" s="128">
        <f t="shared" si="4"/>
        <v>43877</v>
      </c>
      <c r="M45" s="130">
        <v>43900</v>
      </c>
      <c r="N45" s="129">
        <f t="shared" si="1"/>
        <v>3</v>
      </c>
      <c r="O45" s="129">
        <f t="shared" si="2"/>
        <v>7</v>
      </c>
      <c r="P45">
        <f t="shared" si="3"/>
        <v>4</v>
      </c>
    </row>
    <row r="46" spans="1:16" x14ac:dyDescent="0.35">
      <c r="A46" s="1" t="s">
        <v>172</v>
      </c>
      <c r="B46" s="127" t="s">
        <v>160</v>
      </c>
      <c r="C46" s="127">
        <f t="shared" si="0"/>
        <v>43921</v>
      </c>
      <c r="D46" s="1" t="s">
        <v>113</v>
      </c>
      <c r="E46" s="1" t="s">
        <v>127</v>
      </c>
      <c r="F46" s="1" t="s">
        <v>115</v>
      </c>
      <c r="G46" s="1">
        <v>0</v>
      </c>
      <c r="H46" s="1">
        <v>0</v>
      </c>
      <c r="J46" s="127" t="s">
        <v>1169</v>
      </c>
      <c r="K46" s="128">
        <f t="shared" si="4"/>
        <v>43876</v>
      </c>
      <c r="M46" s="130">
        <v>43901</v>
      </c>
      <c r="N46" s="129">
        <f t="shared" si="1"/>
        <v>7</v>
      </c>
      <c r="O46" s="129">
        <f t="shared" si="2"/>
        <v>9</v>
      </c>
      <c r="P46">
        <f t="shared" si="3"/>
        <v>2</v>
      </c>
    </row>
    <row r="47" spans="1:16" x14ac:dyDescent="0.35">
      <c r="A47" s="1" t="s">
        <v>173</v>
      </c>
      <c r="B47" s="127" t="s">
        <v>160</v>
      </c>
      <c r="C47" s="127">
        <f t="shared" si="0"/>
        <v>43921</v>
      </c>
      <c r="D47" s="1" t="s">
        <v>121</v>
      </c>
      <c r="E47" s="1" t="s">
        <v>174</v>
      </c>
      <c r="F47" s="1" t="s">
        <v>115</v>
      </c>
      <c r="G47" s="1">
        <v>0</v>
      </c>
      <c r="H47" s="1">
        <v>0</v>
      </c>
      <c r="J47" s="127" t="s">
        <v>1176</v>
      </c>
      <c r="K47" s="128">
        <f t="shared" si="4"/>
        <v>43875</v>
      </c>
      <c r="M47" s="130">
        <v>43902</v>
      </c>
      <c r="N47" s="129">
        <f t="shared" si="1"/>
        <v>7</v>
      </c>
      <c r="O47" s="129">
        <f t="shared" si="2"/>
        <v>10</v>
      </c>
      <c r="P47">
        <f t="shared" si="3"/>
        <v>3</v>
      </c>
    </row>
    <row r="48" spans="1:16" x14ac:dyDescent="0.35">
      <c r="A48" s="1" t="s">
        <v>175</v>
      </c>
      <c r="B48" s="127" t="s">
        <v>160</v>
      </c>
      <c r="C48" s="127">
        <f t="shared" si="0"/>
        <v>43921</v>
      </c>
      <c r="D48" s="1" t="s">
        <v>121</v>
      </c>
      <c r="E48" s="1" t="s">
        <v>117</v>
      </c>
      <c r="F48" s="1" t="s">
        <v>115</v>
      </c>
      <c r="G48" s="1">
        <v>0</v>
      </c>
      <c r="H48" s="1">
        <v>0</v>
      </c>
      <c r="J48" s="127" t="s">
        <v>1183</v>
      </c>
      <c r="K48" s="128">
        <f t="shared" si="4"/>
        <v>43874</v>
      </c>
      <c r="M48" s="130">
        <v>43903</v>
      </c>
      <c r="N48" s="129">
        <f t="shared" si="1"/>
        <v>10</v>
      </c>
      <c r="O48" s="129">
        <f t="shared" si="2"/>
        <v>15</v>
      </c>
      <c r="P48">
        <f t="shared" si="3"/>
        <v>5</v>
      </c>
    </row>
    <row r="49" spans="1:16" x14ac:dyDescent="0.35">
      <c r="A49" s="1" t="s">
        <v>176</v>
      </c>
      <c r="B49" s="127" t="s">
        <v>160</v>
      </c>
      <c r="C49" s="127">
        <f t="shared" si="0"/>
        <v>43921</v>
      </c>
      <c r="D49" s="1" t="s">
        <v>113</v>
      </c>
      <c r="E49" s="1" t="s">
        <v>114</v>
      </c>
      <c r="F49" s="1" t="s">
        <v>115</v>
      </c>
      <c r="G49" s="1">
        <v>0</v>
      </c>
      <c r="H49" s="1">
        <v>0</v>
      </c>
      <c r="J49" s="127">
        <v>44167</v>
      </c>
      <c r="K49" s="128">
        <f t="shared" si="4"/>
        <v>43873</v>
      </c>
      <c r="M49" s="130">
        <v>43904</v>
      </c>
      <c r="N49" s="129">
        <f t="shared" si="1"/>
        <v>10</v>
      </c>
      <c r="O49" s="129">
        <f t="shared" si="2"/>
        <v>15</v>
      </c>
      <c r="P49">
        <f t="shared" si="3"/>
        <v>5</v>
      </c>
    </row>
    <row r="50" spans="1:16" x14ac:dyDescent="0.35">
      <c r="A50" s="1" t="s">
        <v>177</v>
      </c>
      <c r="B50" s="127" t="s">
        <v>160</v>
      </c>
      <c r="C50" s="127">
        <f t="shared" si="0"/>
        <v>43921</v>
      </c>
      <c r="D50" s="1" t="s">
        <v>121</v>
      </c>
      <c r="E50" s="1" t="s">
        <v>117</v>
      </c>
      <c r="F50" s="1" t="s">
        <v>115</v>
      </c>
      <c r="G50" s="1">
        <v>0</v>
      </c>
      <c r="H50" s="1">
        <v>0</v>
      </c>
      <c r="J50" s="127">
        <v>44137</v>
      </c>
      <c r="K50" s="128">
        <f t="shared" si="4"/>
        <v>43872</v>
      </c>
      <c r="M50" s="130">
        <v>43905</v>
      </c>
      <c r="N50" s="129">
        <f t="shared" si="1"/>
        <v>10</v>
      </c>
      <c r="O50" s="129">
        <f t="shared" si="2"/>
        <v>13</v>
      </c>
      <c r="P50">
        <f t="shared" si="3"/>
        <v>3</v>
      </c>
    </row>
    <row r="51" spans="1:16" x14ac:dyDescent="0.35">
      <c r="A51" s="1" t="s">
        <v>178</v>
      </c>
      <c r="B51" s="127" t="s">
        <v>160</v>
      </c>
      <c r="C51" s="127">
        <f t="shared" si="0"/>
        <v>43921</v>
      </c>
      <c r="D51" s="1" t="s">
        <v>113</v>
      </c>
      <c r="E51" s="1" t="s">
        <v>117</v>
      </c>
      <c r="F51" s="1" t="s">
        <v>115</v>
      </c>
      <c r="G51" s="1">
        <v>0</v>
      </c>
      <c r="H51" s="1">
        <v>0</v>
      </c>
      <c r="J51" s="127">
        <v>44106</v>
      </c>
      <c r="K51" s="128">
        <f t="shared" si="4"/>
        <v>43871</v>
      </c>
      <c r="M51" s="130">
        <v>43906</v>
      </c>
      <c r="N51" s="129">
        <f t="shared" si="1"/>
        <v>9</v>
      </c>
      <c r="O51" s="129">
        <f t="shared" si="2"/>
        <v>15</v>
      </c>
      <c r="P51">
        <f t="shared" si="3"/>
        <v>6</v>
      </c>
    </row>
    <row r="52" spans="1:16" x14ac:dyDescent="0.35">
      <c r="A52" s="1" t="s">
        <v>179</v>
      </c>
      <c r="B52" s="127" t="s">
        <v>160</v>
      </c>
      <c r="C52" s="127">
        <f t="shared" si="0"/>
        <v>43921</v>
      </c>
      <c r="D52" s="1" t="s">
        <v>121</v>
      </c>
      <c r="E52" s="1" t="s">
        <v>114</v>
      </c>
      <c r="F52" s="1" t="s">
        <v>115</v>
      </c>
      <c r="G52" s="1">
        <v>0</v>
      </c>
      <c r="H52" s="1">
        <v>0</v>
      </c>
      <c r="J52" s="127">
        <v>44076</v>
      </c>
      <c r="K52" s="128">
        <f t="shared" si="4"/>
        <v>43870</v>
      </c>
      <c r="M52" s="130">
        <v>43907</v>
      </c>
      <c r="N52" s="129">
        <f t="shared" si="1"/>
        <v>31</v>
      </c>
      <c r="O52" s="129">
        <f t="shared" si="2"/>
        <v>40</v>
      </c>
      <c r="P52">
        <f t="shared" si="3"/>
        <v>9</v>
      </c>
    </row>
    <row r="53" spans="1:16" x14ac:dyDescent="0.35">
      <c r="A53" s="1" t="s">
        <v>180</v>
      </c>
      <c r="B53" s="127" t="s">
        <v>160</v>
      </c>
      <c r="C53" s="127">
        <f t="shared" si="0"/>
        <v>43921</v>
      </c>
      <c r="D53" s="1" t="s">
        <v>121</v>
      </c>
      <c r="E53" s="1" t="s">
        <v>114</v>
      </c>
      <c r="F53" s="1" t="s">
        <v>115</v>
      </c>
      <c r="G53" s="1">
        <v>0</v>
      </c>
      <c r="H53" s="1">
        <v>0</v>
      </c>
      <c r="J53" s="127">
        <v>44045</v>
      </c>
      <c r="K53" s="128">
        <f t="shared" si="4"/>
        <v>43869</v>
      </c>
      <c r="M53" s="130">
        <v>43908</v>
      </c>
      <c r="N53" s="129">
        <f t="shared" si="1"/>
        <v>24</v>
      </c>
      <c r="O53" s="129">
        <f t="shared" si="2"/>
        <v>37</v>
      </c>
      <c r="P53">
        <f t="shared" si="3"/>
        <v>13</v>
      </c>
    </row>
    <row r="54" spans="1:16" x14ac:dyDescent="0.35">
      <c r="A54" s="1" t="s">
        <v>181</v>
      </c>
      <c r="B54" s="127" t="s">
        <v>160</v>
      </c>
      <c r="C54" s="127">
        <f t="shared" si="0"/>
        <v>43921</v>
      </c>
      <c r="D54" s="1" t="s">
        <v>113</v>
      </c>
      <c r="E54" s="1" t="s">
        <v>117</v>
      </c>
      <c r="F54" s="1" t="s">
        <v>115</v>
      </c>
      <c r="G54" s="1">
        <v>0</v>
      </c>
      <c r="H54" s="1">
        <v>0</v>
      </c>
      <c r="J54" s="127">
        <v>44014</v>
      </c>
      <c r="K54" s="128">
        <f t="shared" si="4"/>
        <v>43868</v>
      </c>
      <c r="M54" s="130">
        <v>43909</v>
      </c>
      <c r="N54" s="129">
        <f t="shared" si="1"/>
        <v>26</v>
      </c>
      <c r="O54" s="129">
        <f t="shared" si="2"/>
        <v>39</v>
      </c>
      <c r="P54">
        <f t="shared" si="3"/>
        <v>13</v>
      </c>
    </row>
    <row r="55" spans="1:16" x14ac:dyDescent="0.35">
      <c r="A55" s="1" t="s">
        <v>182</v>
      </c>
      <c r="B55" s="127" t="s">
        <v>160</v>
      </c>
      <c r="C55" s="127">
        <f t="shared" si="0"/>
        <v>43921</v>
      </c>
      <c r="D55" s="1" t="s">
        <v>113</v>
      </c>
      <c r="E55" s="1" t="s">
        <v>127</v>
      </c>
      <c r="F55" s="1" t="s">
        <v>115</v>
      </c>
      <c r="G55" s="1">
        <v>0</v>
      </c>
      <c r="H55" s="1">
        <v>0</v>
      </c>
      <c r="J55" s="127">
        <v>43984</v>
      </c>
      <c r="K55" s="128">
        <f t="shared" si="4"/>
        <v>43867</v>
      </c>
      <c r="M55" s="130">
        <v>43910</v>
      </c>
      <c r="N55" s="129">
        <f t="shared" si="1"/>
        <v>36</v>
      </c>
      <c r="O55" s="129">
        <f t="shared" si="2"/>
        <v>46</v>
      </c>
      <c r="P55">
        <f t="shared" si="3"/>
        <v>10</v>
      </c>
    </row>
    <row r="56" spans="1:16" x14ac:dyDescent="0.35">
      <c r="A56" s="1" t="s">
        <v>183</v>
      </c>
      <c r="B56" s="127" t="s">
        <v>160</v>
      </c>
      <c r="C56" s="127">
        <f t="shared" si="0"/>
        <v>43921</v>
      </c>
      <c r="D56" s="1" t="s">
        <v>113</v>
      </c>
      <c r="E56" s="1" t="s">
        <v>184</v>
      </c>
      <c r="F56" s="1" t="s">
        <v>115</v>
      </c>
      <c r="G56" s="1">
        <v>0</v>
      </c>
      <c r="H56" s="1">
        <v>0</v>
      </c>
      <c r="J56" s="127">
        <v>43953</v>
      </c>
      <c r="K56" s="128">
        <f t="shared" si="4"/>
        <v>43866</v>
      </c>
      <c r="M56" s="130">
        <v>43911</v>
      </c>
      <c r="N56" s="129">
        <f t="shared" si="1"/>
        <v>35</v>
      </c>
      <c r="O56" s="129">
        <f t="shared" si="2"/>
        <v>41</v>
      </c>
      <c r="P56">
        <f t="shared" si="3"/>
        <v>6</v>
      </c>
    </row>
    <row r="57" spans="1:16" x14ac:dyDescent="0.35">
      <c r="A57" s="1" t="s">
        <v>185</v>
      </c>
      <c r="B57" s="127" t="s">
        <v>160</v>
      </c>
      <c r="C57" s="127">
        <f t="shared" si="0"/>
        <v>43921</v>
      </c>
      <c r="D57" s="1" t="s">
        <v>113</v>
      </c>
      <c r="E57" s="1" t="s">
        <v>117</v>
      </c>
      <c r="F57" s="1" t="s">
        <v>115</v>
      </c>
      <c r="G57" s="1">
        <v>0</v>
      </c>
      <c r="H57" s="1">
        <v>0</v>
      </c>
      <c r="J57" s="127">
        <v>43923</v>
      </c>
      <c r="K57" s="128">
        <f t="shared" si="4"/>
        <v>43865</v>
      </c>
      <c r="M57" s="130">
        <v>43912</v>
      </c>
      <c r="N57" s="129">
        <f t="shared" si="1"/>
        <v>46</v>
      </c>
      <c r="O57" s="129">
        <f t="shared" si="2"/>
        <v>53</v>
      </c>
      <c r="P57">
        <f t="shared" si="3"/>
        <v>7</v>
      </c>
    </row>
    <row r="58" spans="1:16" x14ac:dyDescent="0.35">
      <c r="A58" s="1" t="s">
        <v>186</v>
      </c>
      <c r="B58" s="127" t="s">
        <v>160</v>
      </c>
      <c r="C58" s="127">
        <f t="shared" si="0"/>
        <v>43921</v>
      </c>
      <c r="D58" s="1" t="s">
        <v>121</v>
      </c>
      <c r="E58" s="1" t="s">
        <v>117</v>
      </c>
      <c r="F58" s="1" t="s">
        <v>115</v>
      </c>
      <c r="G58" s="1">
        <v>0</v>
      </c>
      <c r="H58" s="1">
        <v>0</v>
      </c>
      <c r="J58" s="127">
        <v>43892</v>
      </c>
      <c r="K58" s="128">
        <f t="shared" si="4"/>
        <v>43864</v>
      </c>
      <c r="M58" s="130">
        <v>43913</v>
      </c>
      <c r="N58" s="129">
        <f t="shared" si="1"/>
        <v>18</v>
      </c>
      <c r="O58" s="129">
        <f t="shared" si="2"/>
        <v>27</v>
      </c>
      <c r="P58">
        <f t="shared" si="3"/>
        <v>9</v>
      </c>
    </row>
    <row r="59" spans="1:16" x14ac:dyDescent="0.35">
      <c r="A59" s="1" t="s">
        <v>187</v>
      </c>
      <c r="B59" s="127" t="s">
        <v>160</v>
      </c>
      <c r="C59" s="127">
        <f t="shared" si="0"/>
        <v>43921</v>
      </c>
      <c r="D59" s="1" t="s">
        <v>121</v>
      </c>
      <c r="E59" s="1" t="s">
        <v>188</v>
      </c>
      <c r="F59" s="1" t="s">
        <v>115</v>
      </c>
      <c r="G59" s="1">
        <v>0</v>
      </c>
      <c r="H59" s="1">
        <v>0</v>
      </c>
      <c r="J59" s="127">
        <v>43832</v>
      </c>
      <c r="K59" s="128">
        <v>43862</v>
      </c>
      <c r="M59" s="130">
        <v>43914</v>
      </c>
      <c r="N59" s="129">
        <f t="shared" si="1"/>
        <v>42</v>
      </c>
      <c r="O59" s="129">
        <f t="shared" si="2"/>
        <v>73</v>
      </c>
      <c r="P59">
        <f t="shared" si="3"/>
        <v>31</v>
      </c>
    </row>
    <row r="60" spans="1:16" x14ac:dyDescent="0.35">
      <c r="A60" s="1" t="s">
        <v>189</v>
      </c>
      <c r="B60" s="127" t="s">
        <v>160</v>
      </c>
      <c r="C60" s="127">
        <f t="shared" si="0"/>
        <v>43921</v>
      </c>
      <c r="D60" s="1" t="s">
        <v>113</v>
      </c>
      <c r="E60" s="1" t="s">
        <v>117</v>
      </c>
      <c r="F60" s="1" t="s">
        <v>115</v>
      </c>
      <c r="G60" s="1">
        <v>0</v>
      </c>
      <c r="H60" s="1">
        <v>0</v>
      </c>
      <c r="J60" s="127" t="s">
        <v>1230</v>
      </c>
      <c r="K60" s="128">
        <f t="shared" si="4"/>
        <v>43861</v>
      </c>
      <c r="M60" s="130">
        <v>43915</v>
      </c>
      <c r="N60" s="129">
        <f t="shared" si="1"/>
        <v>33</v>
      </c>
      <c r="O60" s="129">
        <f t="shared" si="2"/>
        <v>57</v>
      </c>
      <c r="P60">
        <f t="shared" si="3"/>
        <v>24</v>
      </c>
    </row>
    <row r="61" spans="1:16" x14ac:dyDescent="0.35">
      <c r="A61" s="1" t="s">
        <v>190</v>
      </c>
      <c r="B61" s="127" t="s">
        <v>160</v>
      </c>
      <c r="C61" s="127">
        <f t="shared" si="0"/>
        <v>43921</v>
      </c>
      <c r="D61" s="1" t="s">
        <v>113</v>
      </c>
      <c r="E61" s="1" t="s">
        <v>117</v>
      </c>
      <c r="F61" s="1" t="s">
        <v>115</v>
      </c>
      <c r="G61" s="1">
        <v>0</v>
      </c>
      <c r="H61" s="1">
        <v>0</v>
      </c>
      <c r="J61" s="127" t="s">
        <v>1234</v>
      </c>
      <c r="K61" s="128">
        <f t="shared" si="4"/>
        <v>43860</v>
      </c>
      <c r="M61" s="130">
        <v>43916</v>
      </c>
      <c r="N61" s="129">
        <f t="shared" si="1"/>
        <v>25</v>
      </c>
      <c r="O61" s="129">
        <f t="shared" si="2"/>
        <v>54</v>
      </c>
      <c r="P61">
        <f t="shared" si="3"/>
        <v>29</v>
      </c>
    </row>
    <row r="62" spans="1:16" x14ac:dyDescent="0.35">
      <c r="A62" s="1" t="s">
        <v>191</v>
      </c>
      <c r="B62" s="127" t="s">
        <v>160</v>
      </c>
      <c r="C62" s="127">
        <f t="shared" si="0"/>
        <v>43921</v>
      </c>
      <c r="D62" s="1" t="s">
        <v>113</v>
      </c>
      <c r="E62" s="1" t="s">
        <v>117</v>
      </c>
      <c r="F62" s="1" t="s">
        <v>115</v>
      </c>
      <c r="G62" s="1">
        <v>0</v>
      </c>
      <c r="H62" s="1">
        <v>0</v>
      </c>
      <c r="J62" s="127" t="s">
        <v>1237</v>
      </c>
      <c r="K62" s="128">
        <f t="shared" si="4"/>
        <v>43859</v>
      </c>
      <c r="M62" s="130">
        <v>43917</v>
      </c>
      <c r="N62" s="129">
        <f t="shared" si="1"/>
        <v>42</v>
      </c>
      <c r="O62" s="129">
        <f t="shared" si="2"/>
        <v>69</v>
      </c>
      <c r="P62">
        <f t="shared" si="3"/>
        <v>27</v>
      </c>
    </row>
    <row r="63" spans="1:16" x14ac:dyDescent="0.35">
      <c r="A63" s="1" t="s">
        <v>192</v>
      </c>
      <c r="B63" s="127" t="s">
        <v>160</v>
      </c>
      <c r="C63" s="127">
        <f t="shared" si="0"/>
        <v>43921</v>
      </c>
      <c r="D63" s="1" t="s">
        <v>113</v>
      </c>
      <c r="E63" s="1" t="s">
        <v>193</v>
      </c>
      <c r="F63" s="1" t="s">
        <v>115</v>
      </c>
      <c r="G63" s="1">
        <v>0</v>
      </c>
      <c r="H63" s="1">
        <v>0</v>
      </c>
      <c r="J63" s="127" t="s">
        <v>1242</v>
      </c>
      <c r="K63" s="128">
        <f t="shared" si="4"/>
        <v>43858</v>
      </c>
      <c r="M63" s="130">
        <v>43918</v>
      </c>
      <c r="N63" s="129">
        <f t="shared" si="1"/>
        <v>20</v>
      </c>
      <c r="O63" s="129">
        <f t="shared" si="2"/>
        <v>47</v>
      </c>
      <c r="P63">
        <f t="shared" si="3"/>
        <v>27</v>
      </c>
    </row>
    <row r="64" spans="1:16" x14ac:dyDescent="0.35">
      <c r="A64" s="1" t="s">
        <v>194</v>
      </c>
      <c r="B64" s="127" t="s">
        <v>160</v>
      </c>
      <c r="C64" s="127">
        <f t="shared" si="0"/>
        <v>43921</v>
      </c>
      <c r="D64" s="1" t="s">
        <v>121</v>
      </c>
      <c r="E64" s="1" t="s">
        <v>195</v>
      </c>
      <c r="F64" s="1" t="s">
        <v>115</v>
      </c>
      <c r="G64" s="1">
        <v>0</v>
      </c>
      <c r="H64" s="1">
        <v>0</v>
      </c>
      <c r="J64" s="127" t="s">
        <v>1244</v>
      </c>
      <c r="K64" s="128">
        <f t="shared" si="4"/>
        <v>43857</v>
      </c>
      <c r="M64" s="130">
        <v>43919</v>
      </c>
      <c r="N64" s="129">
        <f t="shared" si="1"/>
        <v>16</v>
      </c>
      <c r="O64" s="129">
        <f t="shared" si="2"/>
        <v>37</v>
      </c>
      <c r="P64">
        <f t="shared" si="3"/>
        <v>21</v>
      </c>
    </row>
    <row r="65" spans="1:16" x14ac:dyDescent="0.35">
      <c r="A65" s="1" t="s">
        <v>196</v>
      </c>
      <c r="B65" s="127" t="s">
        <v>160</v>
      </c>
      <c r="C65" s="127">
        <f t="shared" si="0"/>
        <v>43921</v>
      </c>
      <c r="D65" s="1" t="s">
        <v>113</v>
      </c>
      <c r="E65" s="1" t="s">
        <v>117</v>
      </c>
      <c r="F65" s="1" t="s">
        <v>115</v>
      </c>
      <c r="G65" s="1">
        <v>0</v>
      </c>
      <c r="H65" s="1">
        <v>0</v>
      </c>
      <c r="J65" s="127" t="s">
        <v>1248</v>
      </c>
      <c r="K65" s="128">
        <v>43855</v>
      </c>
      <c r="M65" s="130">
        <v>43920</v>
      </c>
      <c r="N65" s="129">
        <f t="shared" si="1"/>
        <v>16</v>
      </c>
      <c r="O65" s="129">
        <f t="shared" si="2"/>
        <v>41</v>
      </c>
      <c r="P65">
        <f t="shared" si="3"/>
        <v>25</v>
      </c>
    </row>
    <row r="66" spans="1:16" x14ac:dyDescent="0.35">
      <c r="A66" s="1" t="s">
        <v>197</v>
      </c>
      <c r="B66" s="127" t="s">
        <v>160</v>
      </c>
      <c r="C66" s="127">
        <f t="shared" si="0"/>
        <v>43921</v>
      </c>
      <c r="D66" s="1" t="s">
        <v>113</v>
      </c>
      <c r="E66" s="1" t="s">
        <v>117</v>
      </c>
      <c r="F66" s="1" t="s">
        <v>115</v>
      </c>
      <c r="G66" s="1">
        <v>0</v>
      </c>
      <c r="H66" s="1">
        <v>0</v>
      </c>
      <c r="J66" s="127" t="s">
        <v>1250</v>
      </c>
      <c r="K66" s="128">
        <f t="shared" si="4"/>
        <v>43854</v>
      </c>
      <c r="M66" s="130">
        <v>43921</v>
      </c>
      <c r="N66" s="129">
        <f t="shared" si="1"/>
        <v>18</v>
      </c>
      <c r="O66" s="129">
        <f t="shared" si="2"/>
        <v>58</v>
      </c>
      <c r="P66">
        <f t="shared" si="3"/>
        <v>40</v>
      </c>
    </row>
    <row r="67" spans="1:16" x14ac:dyDescent="0.35">
      <c r="A67" s="1" t="s">
        <v>198</v>
      </c>
      <c r="B67" s="127" t="s">
        <v>160</v>
      </c>
      <c r="C67" s="127">
        <f t="shared" ref="C67:C130" si="5">VLOOKUP(B67,$J:$K,2,0)</f>
        <v>43921</v>
      </c>
      <c r="D67" s="1" t="s">
        <v>113</v>
      </c>
      <c r="E67" s="1" t="s">
        <v>117</v>
      </c>
      <c r="F67" s="1" t="s">
        <v>115</v>
      </c>
      <c r="G67" s="1">
        <v>0</v>
      </c>
      <c r="H67" s="1">
        <v>0</v>
      </c>
      <c r="J67" s="127" t="s">
        <v>1253</v>
      </c>
      <c r="K67" s="128">
        <f t="shared" si="4"/>
        <v>43853</v>
      </c>
      <c r="M67" s="130">
        <v>43922</v>
      </c>
      <c r="N67" s="129">
        <f t="shared" ref="N67:N68" si="6">COUNTIFS($C:$C,M67,$D:$D,"Imported")</f>
        <v>6</v>
      </c>
      <c r="O67" s="129">
        <f t="shared" ref="O67:O68" si="7">COUNTIFS($C:$C,M67)</f>
        <v>34</v>
      </c>
      <c r="P67">
        <f t="shared" ref="P67:P68" si="8">O67-N67</f>
        <v>28</v>
      </c>
    </row>
    <row r="68" spans="1:16" x14ac:dyDescent="0.35">
      <c r="A68" s="1" t="s">
        <v>199</v>
      </c>
      <c r="B68" s="127" t="s">
        <v>160</v>
      </c>
      <c r="C68" s="127">
        <f t="shared" si="5"/>
        <v>43921</v>
      </c>
      <c r="D68" s="1" t="s">
        <v>113</v>
      </c>
      <c r="E68" s="1" t="s">
        <v>148</v>
      </c>
      <c r="F68" s="1" t="s">
        <v>115</v>
      </c>
      <c r="G68" s="1">
        <v>0</v>
      </c>
      <c r="H68" s="1">
        <v>0</v>
      </c>
      <c r="M68" s="130">
        <v>43923</v>
      </c>
      <c r="N68" s="129">
        <v>8</v>
      </c>
      <c r="O68" s="129">
        <v>49</v>
      </c>
      <c r="P68">
        <f t="shared" si="8"/>
        <v>41</v>
      </c>
    </row>
    <row r="69" spans="1:16" x14ac:dyDescent="0.35">
      <c r="A69" s="1" t="s">
        <v>200</v>
      </c>
      <c r="B69" s="127" t="s">
        <v>160</v>
      </c>
      <c r="C69" s="127">
        <f t="shared" si="5"/>
        <v>43921</v>
      </c>
      <c r="D69" s="1" t="s">
        <v>121</v>
      </c>
      <c r="E69" s="1" t="s">
        <v>117</v>
      </c>
      <c r="F69" s="1" t="s">
        <v>115</v>
      </c>
      <c r="G69" s="1">
        <v>0</v>
      </c>
      <c r="H69" s="1">
        <v>0</v>
      </c>
    </row>
    <row r="70" spans="1:16" x14ac:dyDescent="0.35">
      <c r="A70" s="1" t="s">
        <v>201</v>
      </c>
      <c r="B70" s="127" t="s">
        <v>160</v>
      </c>
      <c r="C70" s="127">
        <f t="shared" si="5"/>
        <v>43921</v>
      </c>
      <c r="D70" s="1" t="s">
        <v>121</v>
      </c>
      <c r="E70" s="1" t="s">
        <v>117</v>
      </c>
      <c r="F70" s="1" t="s">
        <v>115</v>
      </c>
      <c r="G70" s="1">
        <v>0</v>
      </c>
      <c r="H70" s="1">
        <v>0</v>
      </c>
    </row>
    <row r="71" spans="1:16" x14ac:dyDescent="0.35">
      <c r="A71" s="1" t="s">
        <v>202</v>
      </c>
      <c r="B71" s="127" t="s">
        <v>160</v>
      </c>
      <c r="C71" s="127">
        <f t="shared" si="5"/>
        <v>43921</v>
      </c>
      <c r="D71" s="1" t="s">
        <v>113</v>
      </c>
      <c r="E71" s="1" t="s">
        <v>117</v>
      </c>
      <c r="F71" s="1" t="s">
        <v>115</v>
      </c>
      <c r="G71" s="1">
        <v>0</v>
      </c>
      <c r="H71" s="1">
        <v>0</v>
      </c>
    </row>
    <row r="72" spans="1:16" x14ac:dyDescent="0.35">
      <c r="A72" s="1" t="s">
        <v>203</v>
      </c>
      <c r="B72" s="127" t="s">
        <v>160</v>
      </c>
      <c r="C72" s="127">
        <f t="shared" si="5"/>
        <v>43921</v>
      </c>
      <c r="D72" s="1" t="s">
        <v>113</v>
      </c>
      <c r="E72" s="1" t="s">
        <v>117</v>
      </c>
      <c r="F72" s="1" t="s">
        <v>115</v>
      </c>
      <c r="G72" s="1">
        <v>0</v>
      </c>
      <c r="H72" s="1">
        <v>0</v>
      </c>
    </row>
    <row r="73" spans="1:16" x14ac:dyDescent="0.35">
      <c r="A73" s="1" t="s">
        <v>204</v>
      </c>
      <c r="B73" s="127" t="s">
        <v>160</v>
      </c>
      <c r="C73" s="127">
        <f t="shared" si="5"/>
        <v>43921</v>
      </c>
      <c r="D73" s="1" t="s">
        <v>113</v>
      </c>
      <c r="E73" s="1" t="s">
        <v>117</v>
      </c>
      <c r="F73" s="1" t="s">
        <v>115</v>
      </c>
      <c r="G73" s="1">
        <v>0</v>
      </c>
      <c r="H73" s="1">
        <v>0</v>
      </c>
    </row>
    <row r="74" spans="1:16" x14ac:dyDescent="0.35">
      <c r="A74" s="1" t="s">
        <v>205</v>
      </c>
      <c r="B74" s="127" t="s">
        <v>160</v>
      </c>
      <c r="C74" s="127">
        <f t="shared" si="5"/>
        <v>43921</v>
      </c>
      <c r="D74" s="1" t="s">
        <v>121</v>
      </c>
      <c r="E74" s="1" t="s">
        <v>206</v>
      </c>
      <c r="F74" s="1" t="s">
        <v>115</v>
      </c>
      <c r="G74" s="1">
        <v>0</v>
      </c>
      <c r="H74" s="1">
        <v>0</v>
      </c>
    </row>
    <row r="75" spans="1:16" x14ac:dyDescent="0.35">
      <c r="A75" s="1" t="s">
        <v>207</v>
      </c>
      <c r="B75" s="127" t="s">
        <v>160</v>
      </c>
      <c r="C75" s="127">
        <f t="shared" si="5"/>
        <v>43921</v>
      </c>
      <c r="D75" s="1" t="s">
        <v>113</v>
      </c>
      <c r="E75" s="1" t="s">
        <v>117</v>
      </c>
      <c r="F75" s="1" t="s">
        <v>115</v>
      </c>
      <c r="G75" s="1">
        <v>0</v>
      </c>
      <c r="H75" s="1">
        <v>0</v>
      </c>
    </row>
    <row r="76" spans="1:16" x14ac:dyDescent="0.35">
      <c r="A76" s="1" t="s">
        <v>208</v>
      </c>
      <c r="B76" s="127" t="s">
        <v>160</v>
      </c>
      <c r="C76" s="127">
        <f t="shared" si="5"/>
        <v>43921</v>
      </c>
      <c r="D76" s="1" t="s">
        <v>113</v>
      </c>
      <c r="E76" s="1" t="s">
        <v>148</v>
      </c>
      <c r="F76" s="1" t="s">
        <v>115</v>
      </c>
      <c r="G76" s="1">
        <v>0</v>
      </c>
      <c r="H76" s="1">
        <v>0</v>
      </c>
    </row>
    <row r="77" spans="1:16" x14ac:dyDescent="0.35">
      <c r="A77" s="1" t="s">
        <v>209</v>
      </c>
      <c r="B77" s="127" t="s">
        <v>160</v>
      </c>
      <c r="C77" s="127">
        <f t="shared" si="5"/>
        <v>43921</v>
      </c>
      <c r="D77" s="1" t="s">
        <v>113</v>
      </c>
      <c r="E77" s="1" t="s">
        <v>148</v>
      </c>
      <c r="F77" s="1" t="s">
        <v>115</v>
      </c>
      <c r="G77" s="1">
        <v>0</v>
      </c>
      <c r="H77" s="1">
        <v>0</v>
      </c>
    </row>
    <row r="78" spans="1:16" x14ac:dyDescent="0.35">
      <c r="A78" s="1" t="s">
        <v>210</v>
      </c>
      <c r="B78" s="127" t="s">
        <v>160</v>
      </c>
      <c r="C78" s="127">
        <f t="shared" si="5"/>
        <v>43921</v>
      </c>
      <c r="D78" s="1" t="s">
        <v>113</v>
      </c>
      <c r="E78" s="1" t="s">
        <v>148</v>
      </c>
      <c r="F78" s="1" t="s">
        <v>115</v>
      </c>
      <c r="G78" s="1">
        <v>0</v>
      </c>
      <c r="H78" s="1">
        <v>0</v>
      </c>
    </row>
    <row r="79" spans="1:16" x14ac:dyDescent="0.35">
      <c r="A79" s="1" t="s">
        <v>211</v>
      </c>
      <c r="B79" s="127" t="s">
        <v>160</v>
      </c>
      <c r="C79" s="127">
        <f t="shared" si="5"/>
        <v>43921</v>
      </c>
      <c r="D79" s="1" t="s">
        <v>121</v>
      </c>
      <c r="E79" s="1" t="s">
        <v>117</v>
      </c>
      <c r="F79" s="1" t="s">
        <v>115</v>
      </c>
      <c r="G79" s="1">
        <v>0</v>
      </c>
      <c r="H79" s="1">
        <v>0</v>
      </c>
    </row>
    <row r="80" spans="1:16" x14ac:dyDescent="0.35">
      <c r="A80" s="1" t="s">
        <v>212</v>
      </c>
      <c r="B80" s="127" t="s">
        <v>160</v>
      </c>
      <c r="C80" s="127">
        <f t="shared" si="5"/>
        <v>43921</v>
      </c>
      <c r="D80" s="1" t="s">
        <v>113</v>
      </c>
      <c r="E80" s="1" t="s">
        <v>148</v>
      </c>
      <c r="F80" s="1" t="s">
        <v>115</v>
      </c>
      <c r="G80" s="1">
        <v>0</v>
      </c>
      <c r="H80" s="1">
        <v>0</v>
      </c>
    </row>
    <row r="81" spans="1:8" x14ac:dyDescent="0.35">
      <c r="A81" s="1" t="s">
        <v>213</v>
      </c>
      <c r="B81" s="127" t="s">
        <v>160</v>
      </c>
      <c r="C81" s="127">
        <f t="shared" si="5"/>
        <v>43921</v>
      </c>
      <c r="D81" s="1" t="s">
        <v>113</v>
      </c>
      <c r="E81" s="1" t="s">
        <v>122</v>
      </c>
      <c r="F81" s="1" t="s">
        <v>115</v>
      </c>
      <c r="G81" s="1">
        <v>0</v>
      </c>
      <c r="H81" s="1">
        <v>0</v>
      </c>
    </row>
    <row r="82" spans="1:8" x14ac:dyDescent="0.35">
      <c r="A82" s="1" t="s">
        <v>214</v>
      </c>
      <c r="B82" s="127" t="s">
        <v>160</v>
      </c>
      <c r="C82" s="127">
        <f t="shared" si="5"/>
        <v>43921</v>
      </c>
      <c r="D82" s="1" t="s">
        <v>113</v>
      </c>
      <c r="E82" s="1" t="s">
        <v>117</v>
      </c>
      <c r="F82" s="1" t="s">
        <v>115</v>
      </c>
      <c r="G82" s="1">
        <v>0</v>
      </c>
      <c r="H82" s="1">
        <v>0</v>
      </c>
    </row>
    <row r="83" spans="1:8" x14ac:dyDescent="0.35">
      <c r="A83" s="1" t="s">
        <v>215</v>
      </c>
      <c r="B83" s="127" t="s">
        <v>160</v>
      </c>
      <c r="C83" s="127">
        <f t="shared" si="5"/>
        <v>43921</v>
      </c>
      <c r="D83" s="1" t="s">
        <v>113</v>
      </c>
      <c r="E83" s="1" t="s">
        <v>117</v>
      </c>
      <c r="F83" s="1" t="s">
        <v>115</v>
      </c>
      <c r="G83" s="1">
        <v>0</v>
      </c>
      <c r="H83" s="1">
        <v>0</v>
      </c>
    </row>
    <row r="84" spans="1:8" x14ac:dyDescent="0.35">
      <c r="A84" s="1" t="s">
        <v>216</v>
      </c>
      <c r="B84" s="127" t="s">
        <v>160</v>
      </c>
      <c r="C84" s="127">
        <f t="shared" si="5"/>
        <v>43921</v>
      </c>
      <c r="D84" s="1" t="s">
        <v>113</v>
      </c>
      <c r="E84" s="1" t="s">
        <v>117</v>
      </c>
      <c r="F84" s="1" t="s">
        <v>115</v>
      </c>
      <c r="G84" s="1">
        <v>0</v>
      </c>
      <c r="H84" s="1">
        <v>0</v>
      </c>
    </row>
    <row r="85" spans="1:8" x14ac:dyDescent="0.35">
      <c r="A85" s="1" t="s">
        <v>217</v>
      </c>
      <c r="B85" s="127" t="s">
        <v>160</v>
      </c>
      <c r="C85" s="127">
        <f t="shared" si="5"/>
        <v>43921</v>
      </c>
      <c r="D85" s="1" t="s">
        <v>121</v>
      </c>
      <c r="E85" s="1" t="s">
        <v>117</v>
      </c>
      <c r="F85" s="1" t="s">
        <v>115</v>
      </c>
      <c r="G85" s="1">
        <v>0</v>
      </c>
      <c r="H85" s="1">
        <v>0</v>
      </c>
    </row>
    <row r="86" spans="1:8" x14ac:dyDescent="0.35">
      <c r="A86" s="1" t="s">
        <v>218</v>
      </c>
      <c r="B86" s="127" t="s">
        <v>160</v>
      </c>
      <c r="C86" s="127">
        <f t="shared" si="5"/>
        <v>43921</v>
      </c>
      <c r="D86" s="1" t="s">
        <v>113</v>
      </c>
      <c r="E86" s="1" t="s">
        <v>117</v>
      </c>
      <c r="F86" s="1" t="s">
        <v>115</v>
      </c>
      <c r="G86" s="1">
        <v>0</v>
      </c>
      <c r="H86" s="1">
        <v>0</v>
      </c>
    </row>
    <row r="87" spans="1:8" x14ac:dyDescent="0.35">
      <c r="A87" s="1" t="s">
        <v>219</v>
      </c>
      <c r="B87" s="127" t="s">
        <v>160</v>
      </c>
      <c r="C87" s="127">
        <f t="shared" si="5"/>
        <v>43921</v>
      </c>
      <c r="D87" s="1" t="s">
        <v>121</v>
      </c>
      <c r="E87" s="1" t="s">
        <v>117</v>
      </c>
      <c r="F87" s="1" t="s">
        <v>115</v>
      </c>
      <c r="G87" s="1">
        <v>0</v>
      </c>
      <c r="H87" s="1">
        <v>0</v>
      </c>
    </row>
    <row r="88" spans="1:8" x14ac:dyDescent="0.35">
      <c r="A88" s="1" t="s">
        <v>220</v>
      </c>
      <c r="B88" s="127" t="s">
        <v>221</v>
      </c>
      <c r="C88" s="127">
        <f t="shared" si="5"/>
        <v>43920</v>
      </c>
      <c r="D88" s="1" t="s">
        <v>113</v>
      </c>
      <c r="E88" s="1" t="s">
        <v>117</v>
      </c>
      <c r="F88" s="1" t="s">
        <v>115</v>
      </c>
      <c r="G88" s="1">
        <v>0</v>
      </c>
      <c r="H88" s="1">
        <v>0</v>
      </c>
    </row>
    <row r="89" spans="1:8" x14ac:dyDescent="0.35">
      <c r="A89" s="1" t="s">
        <v>222</v>
      </c>
      <c r="B89" s="127" t="s">
        <v>160</v>
      </c>
      <c r="C89" s="127">
        <f t="shared" si="5"/>
        <v>43921</v>
      </c>
      <c r="D89" s="1" t="s">
        <v>121</v>
      </c>
      <c r="E89" s="1" t="s">
        <v>117</v>
      </c>
      <c r="F89" s="1" t="s">
        <v>115</v>
      </c>
      <c r="G89" s="1">
        <v>0</v>
      </c>
      <c r="H89" s="1">
        <v>0</v>
      </c>
    </row>
    <row r="90" spans="1:8" x14ac:dyDescent="0.35">
      <c r="A90" s="1" t="s">
        <v>223</v>
      </c>
      <c r="B90" s="127" t="s">
        <v>160</v>
      </c>
      <c r="C90" s="127">
        <f t="shared" si="5"/>
        <v>43921</v>
      </c>
      <c r="D90" s="1" t="s">
        <v>113</v>
      </c>
      <c r="E90" s="1" t="s">
        <v>117</v>
      </c>
      <c r="F90" s="1" t="s">
        <v>115</v>
      </c>
      <c r="G90" s="1">
        <v>0</v>
      </c>
      <c r="H90" s="1">
        <v>0</v>
      </c>
    </row>
    <row r="91" spans="1:8" x14ac:dyDescent="0.35">
      <c r="A91" s="1" t="s">
        <v>224</v>
      </c>
      <c r="B91" s="127" t="s">
        <v>160</v>
      </c>
      <c r="C91" s="127">
        <f t="shared" si="5"/>
        <v>43921</v>
      </c>
      <c r="D91" s="1" t="s">
        <v>113</v>
      </c>
      <c r="E91" s="1" t="s">
        <v>117</v>
      </c>
      <c r="F91" s="1" t="s">
        <v>115</v>
      </c>
      <c r="G91" s="1">
        <v>0</v>
      </c>
      <c r="H91" s="1">
        <v>0</v>
      </c>
    </row>
    <row r="92" spans="1:8" x14ac:dyDescent="0.35">
      <c r="A92" s="1" t="s">
        <v>225</v>
      </c>
      <c r="B92" s="127" t="s">
        <v>160</v>
      </c>
      <c r="C92" s="127">
        <f t="shared" si="5"/>
        <v>43921</v>
      </c>
      <c r="D92" s="1" t="s">
        <v>113</v>
      </c>
      <c r="E92" s="1" t="s">
        <v>117</v>
      </c>
      <c r="F92" s="1" t="s">
        <v>115</v>
      </c>
      <c r="G92" s="1">
        <v>0</v>
      </c>
      <c r="H92" s="1">
        <v>0</v>
      </c>
    </row>
    <row r="93" spans="1:8" x14ac:dyDescent="0.35">
      <c r="A93" s="1" t="s">
        <v>226</v>
      </c>
      <c r="B93" s="127" t="s">
        <v>221</v>
      </c>
      <c r="C93" s="127">
        <f t="shared" si="5"/>
        <v>43920</v>
      </c>
      <c r="D93" s="1" t="s">
        <v>113</v>
      </c>
      <c r="E93" s="1" t="s">
        <v>117</v>
      </c>
      <c r="F93" s="1" t="s">
        <v>115</v>
      </c>
      <c r="G93" s="1">
        <v>0</v>
      </c>
      <c r="H93" s="1">
        <v>0</v>
      </c>
    </row>
    <row r="94" spans="1:8" x14ac:dyDescent="0.35">
      <c r="A94" s="1" t="s">
        <v>227</v>
      </c>
      <c r="B94" s="127" t="s">
        <v>221</v>
      </c>
      <c r="C94" s="127">
        <f t="shared" si="5"/>
        <v>43920</v>
      </c>
      <c r="D94" s="1" t="s">
        <v>113</v>
      </c>
      <c r="E94" s="1" t="s">
        <v>148</v>
      </c>
      <c r="F94" s="1" t="s">
        <v>115</v>
      </c>
      <c r="G94" s="1">
        <v>0</v>
      </c>
      <c r="H94" s="1">
        <v>0</v>
      </c>
    </row>
    <row r="95" spans="1:8" x14ac:dyDescent="0.35">
      <c r="A95" s="1" t="s">
        <v>228</v>
      </c>
      <c r="B95" s="127" t="s">
        <v>221</v>
      </c>
      <c r="C95" s="127">
        <f t="shared" si="5"/>
        <v>43920</v>
      </c>
      <c r="D95" s="1" t="s">
        <v>113</v>
      </c>
      <c r="E95" s="1" t="s">
        <v>229</v>
      </c>
      <c r="F95" s="1" t="s">
        <v>115</v>
      </c>
      <c r="G95" s="1">
        <v>0</v>
      </c>
      <c r="H95" s="1">
        <v>0</v>
      </c>
    </row>
    <row r="96" spans="1:8" x14ac:dyDescent="0.35">
      <c r="A96" s="1" t="s">
        <v>230</v>
      </c>
      <c r="B96" s="127" t="s">
        <v>221</v>
      </c>
      <c r="C96" s="127">
        <f t="shared" si="5"/>
        <v>43920</v>
      </c>
      <c r="D96" s="1" t="s">
        <v>121</v>
      </c>
      <c r="E96" s="1" t="s">
        <v>231</v>
      </c>
      <c r="F96" s="1" t="s">
        <v>115</v>
      </c>
      <c r="G96" s="1">
        <v>0</v>
      </c>
      <c r="H96" s="1">
        <v>0</v>
      </c>
    </row>
    <row r="97" spans="1:8" x14ac:dyDescent="0.35">
      <c r="A97" s="1" t="s">
        <v>232</v>
      </c>
      <c r="B97" s="127" t="s">
        <v>221</v>
      </c>
      <c r="C97" s="127">
        <f t="shared" si="5"/>
        <v>43920</v>
      </c>
      <c r="D97" s="1" t="s">
        <v>121</v>
      </c>
      <c r="E97" s="1" t="s">
        <v>117</v>
      </c>
      <c r="F97" s="1" t="s">
        <v>115</v>
      </c>
      <c r="G97" s="1">
        <v>0</v>
      </c>
      <c r="H97" s="1">
        <v>0</v>
      </c>
    </row>
    <row r="98" spans="1:8" x14ac:dyDescent="0.35">
      <c r="A98" s="1" t="s">
        <v>233</v>
      </c>
      <c r="B98" s="127" t="s">
        <v>160</v>
      </c>
      <c r="C98" s="127">
        <f t="shared" si="5"/>
        <v>43921</v>
      </c>
      <c r="D98" s="1" t="s">
        <v>113</v>
      </c>
      <c r="E98" s="1" t="s">
        <v>114</v>
      </c>
      <c r="F98" s="1" t="s">
        <v>115</v>
      </c>
      <c r="G98" s="1">
        <v>0</v>
      </c>
      <c r="H98" s="1">
        <v>0</v>
      </c>
    </row>
    <row r="99" spans="1:8" x14ac:dyDescent="0.35">
      <c r="A99" s="1" t="s">
        <v>234</v>
      </c>
      <c r="B99" s="127" t="s">
        <v>221</v>
      </c>
      <c r="C99" s="127">
        <f t="shared" si="5"/>
        <v>43920</v>
      </c>
      <c r="D99" s="1" t="s">
        <v>113</v>
      </c>
      <c r="E99" s="1" t="s">
        <v>117</v>
      </c>
      <c r="F99" s="1" t="s">
        <v>115</v>
      </c>
      <c r="G99" s="1">
        <v>0</v>
      </c>
      <c r="H99" s="1">
        <v>0</v>
      </c>
    </row>
    <row r="100" spans="1:8" x14ac:dyDescent="0.35">
      <c r="A100" s="1" t="s">
        <v>235</v>
      </c>
      <c r="B100" s="127" t="s">
        <v>221</v>
      </c>
      <c r="C100" s="127">
        <f t="shared" si="5"/>
        <v>43920</v>
      </c>
      <c r="D100" s="1" t="s">
        <v>121</v>
      </c>
      <c r="E100" s="1" t="s">
        <v>150</v>
      </c>
      <c r="F100" s="1" t="s">
        <v>115</v>
      </c>
      <c r="G100" s="1">
        <v>0</v>
      </c>
      <c r="H100" s="1">
        <v>0</v>
      </c>
    </row>
    <row r="101" spans="1:8" x14ac:dyDescent="0.35">
      <c r="A101" s="1" t="s">
        <v>236</v>
      </c>
      <c r="B101" s="127" t="s">
        <v>221</v>
      </c>
      <c r="C101" s="127">
        <f t="shared" si="5"/>
        <v>43920</v>
      </c>
      <c r="D101" s="1" t="s">
        <v>121</v>
      </c>
      <c r="E101" s="1" t="s">
        <v>117</v>
      </c>
      <c r="F101" s="1" t="s">
        <v>115</v>
      </c>
      <c r="G101" s="1">
        <v>0</v>
      </c>
      <c r="H101" s="1">
        <v>0</v>
      </c>
    </row>
    <row r="102" spans="1:8" x14ac:dyDescent="0.35">
      <c r="A102" s="1" t="s">
        <v>237</v>
      </c>
      <c r="B102" s="127" t="s">
        <v>221</v>
      </c>
      <c r="C102" s="127">
        <f t="shared" si="5"/>
        <v>43920</v>
      </c>
      <c r="D102" s="1" t="s">
        <v>113</v>
      </c>
      <c r="E102" s="1" t="s">
        <v>114</v>
      </c>
      <c r="F102" s="1" t="s">
        <v>115</v>
      </c>
      <c r="G102" s="1">
        <v>0</v>
      </c>
      <c r="H102" s="1">
        <v>0</v>
      </c>
    </row>
    <row r="103" spans="1:8" x14ac:dyDescent="0.35">
      <c r="A103" s="1" t="s">
        <v>238</v>
      </c>
      <c r="B103" s="127" t="s">
        <v>221</v>
      </c>
      <c r="C103" s="127">
        <f t="shared" si="5"/>
        <v>43920</v>
      </c>
      <c r="D103" s="1" t="s">
        <v>121</v>
      </c>
      <c r="E103" s="1" t="s">
        <v>162</v>
      </c>
      <c r="F103" s="1" t="s">
        <v>115</v>
      </c>
      <c r="G103" s="1">
        <v>0</v>
      </c>
      <c r="H103" s="1">
        <v>0</v>
      </c>
    </row>
    <row r="104" spans="1:8" x14ac:dyDescent="0.35">
      <c r="A104" s="1" t="s">
        <v>239</v>
      </c>
      <c r="B104" s="127" t="s">
        <v>221</v>
      </c>
      <c r="C104" s="127">
        <f t="shared" si="5"/>
        <v>43920</v>
      </c>
      <c r="D104" s="1" t="s">
        <v>113</v>
      </c>
      <c r="E104" s="1" t="s">
        <v>240</v>
      </c>
      <c r="F104" s="1" t="s">
        <v>115</v>
      </c>
      <c r="G104" s="1">
        <v>0</v>
      </c>
      <c r="H104" s="1">
        <v>0</v>
      </c>
    </row>
    <row r="105" spans="1:8" x14ac:dyDescent="0.35">
      <c r="A105" s="1" t="s">
        <v>241</v>
      </c>
      <c r="B105" s="127" t="s">
        <v>160</v>
      </c>
      <c r="C105" s="127">
        <f t="shared" si="5"/>
        <v>43921</v>
      </c>
      <c r="D105" s="1" t="s">
        <v>113</v>
      </c>
      <c r="E105" s="1" t="s">
        <v>150</v>
      </c>
      <c r="F105" s="1" t="s">
        <v>115</v>
      </c>
      <c r="G105" s="1">
        <v>0</v>
      </c>
      <c r="H105" s="1">
        <v>0</v>
      </c>
    </row>
    <row r="106" spans="1:8" x14ac:dyDescent="0.35">
      <c r="A106" s="1" t="s">
        <v>242</v>
      </c>
      <c r="B106" s="127" t="s">
        <v>221</v>
      </c>
      <c r="C106" s="127">
        <f t="shared" si="5"/>
        <v>43920</v>
      </c>
      <c r="D106" s="1" t="s">
        <v>113</v>
      </c>
      <c r="E106" s="1" t="s">
        <v>240</v>
      </c>
      <c r="F106" s="1" t="s">
        <v>115</v>
      </c>
      <c r="G106" s="1">
        <v>0</v>
      </c>
      <c r="H106" s="1">
        <v>0</v>
      </c>
    </row>
    <row r="107" spans="1:8" x14ac:dyDescent="0.35">
      <c r="A107" s="1" t="s">
        <v>243</v>
      </c>
      <c r="B107" s="127" t="s">
        <v>221</v>
      </c>
      <c r="C107" s="127">
        <f t="shared" si="5"/>
        <v>43920</v>
      </c>
      <c r="D107" s="1" t="s">
        <v>121</v>
      </c>
      <c r="E107" s="1" t="s">
        <v>114</v>
      </c>
      <c r="F107" s="1" t="s">
        <v>115</v>
      </c>
      <c r="G107" s="1">
        <v>0</v>
      </c>
      <c r="H107" s="1">
        <v>0</v>
      </c>
    </row>
    <row r="108" spans="1:8" x14ac:dyDescent="0.35">
      <c r="A108" s="1" t="s">
        <v>244</v>
      </c>
      <c r="B108" s="127" t="s">
        <v>221</v>
      </c>
      <c r="C108" s="127">
        <f t="shared" si="5"/>
        <v>43920</v>
      </c>
      <c r="D108" s="1" t="s">
        <v>113</v>
      </c>
      <c r="E108" s="1" t="s">
        <v>117</v>
      </c>
      <c r="F108" s="1" t="s">
        <v>115</v>
      </c>
      <c r="G108" s="1">
        <v>0</v>
      </c>
      <c r="H108" s="1">
        <v>0</v>
      </c>
    </row>
    <row r="109" spans="1:8" x14ac:dyDescent="0.35">
      <c r="A109" s="1" t="s">
        <v>245</v>
      </c>
      <c r="B109" s="127" t="s">
        <v>221</v>
      </c>
      <c r="C109" s="127">
        <f t="shared" si="5"/>
        <v>43920</v>
      </c>
      <c r="D109" s="1" t="s">
        <v>113</v>
      </c>
      <c r="E109" s="1" t="s">
        <v>117</v>
      </c>
      <c r="F109" s="1" t="s">
        <v>115</v>
      </c>
      <c r="G109" s="1">
        <v>0</v>
      </c>
      <c r="H109" s="1">
        <v>0</v>
      </c>
    </row>
    <row r="110" spans="1:8" x14ac:dyDescent="0.35">
      <c r="A110" s="1" t="s">
        <v>246</v>
      </c>
      <c r="B110" s="127" t="s">
        <v>221</v>
      </c>
      <c r="C110" s="127">
        <f t="shared" si="5"/>
        <v>43920</v>
      </c>
      <c r="D110" s="1" t="s">
        <v>121</v>
      </c>
      <c r="E110" s="1" t="s">
        <v>117</v>
      </c>
      <c r="F110" s="1" t="s">
        <v>115</v>
      </c>
      <c r="G110" s="1">
        <v>0</v>
      </c>
      <c r="H110" s="1">
        <v>0</v>
      </c>
    </row>
    <row r="111" spans="1:8" x14ac:dyDescent="0.35">
      <c r="A111" s="1" t="s">
        <v>247</v>
      </c>
      <c r="B111" s="127" t="s">
        <v>221</v>
      </c>
      <c r="C111" s="127">
        <f t="shared" si="5"/>
        <v>43920</v>
      </c>
      <c r="D111" s="1" t="s">
        <v>113</v>
      </c>
      <c r="E111" s="1" t="s">
        <v>139</v>
      </c>
      <c r="F111" s="1" t="s">
        <v>115</v>
      </c>
      <c r="G111" s="1">
        <v>0</v>
      </c>
      <c r="H111" s="1">
        <v>0</v>
      </c>
    </row>
    <row r="112" spans="1:8" x14ac:dyDescent="0.35">
      <c r="A112" s="1" t="s">
        <v>248</v>
      </c>
      <c r="B112" s="127" t="s">
        <v>221</v>
      </c>
      <c r="C112" s="127">
        <f t="shared" si="5"/>
        <v>43920</v>
      </c>
      <c r="D112" s="1" t="s">
        <v>121</v>
      </c>
      <c r="E112" s="1" t="s">
        <v>117</v>
      </c>
      <c r="F112" s="1" t="s">
        <v>115</v>
      </c>
      <c r="G112" s="1">
        <v>0</v>
      </c>
      <c r="H112" s="1">
        <v>0</v>
      </c>
    </row>
    <row r="113" spans="1:8" x14ac:dyDescent="0.35">
      <c r="A113" s="1" t="s">
        <v>249</v>
      </c>
      <c r="B113" s="127" t="s">
        <v>221</v>
      </c>
      <c r="C113" s="127">
        <f t="shared" si="5"/>
        <v>43920</v>
      </c>
      <c r="D113" s="1" t="s">
        <v>113</v>
      </c>
      <c r="E113" s="1" t="s">
        <v>117</v>
      </c>
      <c r="F113" s="1" t="s">
        <v>115</v>
      </c>
      <c r="G113" s="1">
        <v>0</v>
      </c>
      <c r="H113" s="1">
        <v>0</v>
      </c>
    </row>
    <row r="114" spans="1:8" x14ac:dyDescent="0.35">
      <c r="A114" s="1" t="s">
        <v>250</v>
      </c>
      <c r="B114" s="127" t="s">
        <v>221</v>
      </c>
      <c r="C114" s="127">
        <f t="shared" si="5"/>
        <v>43920</v>
      </c>
      <c r="D114" s="1" t="s">
        <v>121</v>
      </c>
      <c r="E114" s="1" t="s">
        <v>117</v>
      </c>
      <c r="F114" s="1" t="s">
        <v>115</v>
      </c>
      <c r="G114" s="1">
        <v>0</v>
      </c>
      <c r="H114" s="1">
        <v>0</v>
      </c>
    </row>
    <row r="115" spans="1:8" x14ac:dyDescent="0.35">
      <c r="A115" s="1" t="s">
        <v>251</v>
      </c>
      <c r="B115" s="127" t="s">
        <v>221</v>
      </c>
      <c r="C115" s="127">
        <f t="shared" si="5"/>
        <v>43920</v>
      </c>
      <c r="D115" s="1" t="s">
        <v>113</v>
      </c>
      <c r="E115" s="1" t="s">
        <v>117</v>
      </c>
      <c r="F115" s="1" t="s">
        <v>115</v>
      </c>
      <c r="G115" s="1">
        <v>0</v>
      </c>
      <c r="H115" s="1">
        <v>0</v>
      </c>
    </row>
    <row r="116" spans="1:8" x14ac:dyDescent="0.35">
      <c r="A116" s="1" t="s">
        <v>252</v>
      </c>
      <c r="B116" s="127" t="s">
        <v>221</v>
      </c>
      <c r="C116" s="127">
        <f t="shared" si="5"/>
        <v>43920</v>
      </c>
      <c r="D116" s="1" t="s">
        <v>113</v>
      </c>
      <c r="E116" s="1" t="s">
        <v>117</v>
      </c>
      <c r="F116" s="1" t="s">
        <v>115</v>
      </c>
      <c r="G116" s="1">
        <v>0</v>
      </c>
      <c r="H116" s="1">
        <v>0</v>
      </c>
    </row>
    <row r="117" spans="1:8" x14ac:dyDescent="0.35">
      <c r="A117" s="1" t="s">
        <v>253</v>
      </c>
      <c r="B117" s="127" t="s">
        <v>221</v>
      </c>
      <c r="C117" s="127">
        <f t="shared" si="5"/>
        <v>43920</v>
      </c>
      <c r="D117" s="1" t="s">
        <v>121</v>
      </c>
      <c r="E117" s="1" t="s">
        <v>117</v>
      </c>
      <c r="F117" s="1" t="s">
        <v>115</v>
      </c>
      <c r="G117" s="1">
        <v>0</v>
      </c>
      <c r="H117" s="1">
        <v>0</v>
      </c>
    </row>
    <row r="118" spans="1:8" x14ac:dyDescent="0.35">
      <c r="A118" s="1" t="s">
        <v>254</v>
      </c>
      <c r="B118" s="127" t="s">
        <v>221</v>
      </c>
      <c r="C118" s="127">
        <f t="shared" si="5"/>
        <v>43920</v>
      </c>
      <c r="D118" s="1" t="s">
        <v>113</v>
      </c>
      <c r="E118" s="1" t="s">
        <v>114</v>
      </c>
      <c r="F118" s="1" t="s">
        <v>115</v>
      </c>
      <c r="G118" s="1">
        <v>0</v>
      </c>
      <c r="H118" s="1">
        <v>0</v>
      </c>
    </row>
    <row r="119" spans="1:8" x14ac:dyDescent="0.35">
      <c r="A119" s="1" t="s">
        <v>255</v>
      </c>
      <c r="B119" s="127" t="s">
        <v>221</v>
      </c>
      <c r="C119" s="127">
        <f t="shared" si="5"/>
        <v>43920</v>
      </c>
      <c r="D119" s="1" t="s">
        <v>121</v>
      </c>
      <c r="E119" s="1" t="s">
        <v>117</v>
      </c>
      <c r="F119" s="1" t="s">
        <v>115</v>
      </c>
      <c r="G119" s="1">
        <v>0</v>
      </c>
      <c r="H119" s="1">
        <v>0</v>
      </c>
    </row>
    <row r="120" spans="1:8" x14ac:dyDescent="0.35">
      <c r="A120" s="1" t="s">
        <v>256</v>
      </c>
      <c r="B120" s="127" t="s">
        <v>221</v>
      </c>
      <c r="C120" s="127">
        <f t="shared" si="5"/>
        <v>43920</v>
      </c>
      <c r="D120" s="1" t="s">
        <v>121</v>
      </c>
      <c r="E120" s="1" t="s">
        <v>117</v>
      </c>
      <c r="F120" s="1" t="s">
        <v>115</v>
      </c>
      <c r="G120" s="1">
        <v>0</v>
      </c>
      <c r="H120" s="1">
        <v>0</v>
      </c>
    </row>
    <row r="121" spans="1:8" x14ac:dyDescent="0.35">
      <c r="A121" s="1" t="s">
        <v>257</v>
      </c>
      <c r="B121" s="127" t="s">
        <v>221</v>
      </c>
      <c r="C121" s="127">
        <f t="shared" si="5"/>
        <v>43920</v>
      </c>
      <c r="D121" s="1" t="s">
        <v>113</v>
      </c>
      <c r="E121" s="1" t="s">
        <v>114</v>
      </c>
      <c r="F121" s="1" t="s">
        <v>115</v>
      </c>
      <c r="G121" s="1">
        <v>0</v>
      </c>
      <c r="H121" s="1">
        <v>0</v>
      </c>
    </row>
    <row r="122" spans="1:8" x14ac:dyDescent="0.35">
      <c r="A122" s="1" t="s">
        <v>258</v>
      </c>
      <c r="B122" s="127" t="s">
        <v>221</v>
      </c>
      <c r="C122" s="127">
        <f t="shared" si="5"/>
        <v>43920</v>
      </c>
      <c r="D122" s="1" t="s">
        <v>113</v>
      </c>
      <c r="E122" s="1" t="s">
        <v>148</v>
      </c>
      <c r="F122" s="1" t="s">
        <v>115</v>
      </c>
      <c r="G122" s="1">
        <v>0</v>
      </c>
      <c r="H122" s="1">
        <v>0</v>
      </c>
    </row>
    <row r="123" spans="1:8" x14ac:dyDescent="0.35">
      <c r="A123" s="1" t="s">
        <v>259</v>
      </c>
      <c r="B123" s="127" t="s">
        <v>221</v>
      </c>
      <c r="C123" s="127">
        <f t="shared" si="5"/>
        <v>43920</v>
      </c>
      <c r="D123" s="1" t="s">
        <v>113</v>
      </c>
      <c r="E123" s="1" t="s">
        <v>117</v>
      </c>
      <c r="F123" s="1" t="s">
        <v>115</v>
      </c>
      <c r="G123" s="1">
        <v>0</v>
      </c>
      <c r="H123" s="1">
        <v>0</v>
      </c>
    </row>
    <row r="124" spans="1:8" x14ac:dyDescent="0.35">
      <c r="A124" s="1" t="s">
        <v>260</v>
      </c>
      <c r="B124" s="127" t="s">
        <v>221</v>
      </c>
      <c r="C124" s="127">
        <f t="shared" si="5"/>
        <v>43920</v>
      </c>
      <c r="D124" s="1" t="s">
        <v>113</v>
      </c>
      <c r="E124" s="1" t="s">
        <v>117</v>
      </c>
      <c r="F124" s="1" t="s">
        <v>115</v>
      </c>
      <c r="G124" s="1">
        <v>0</v>
      </c>
      <c r="H124" s="1">
        <v>0</v>
      </c>
    </row>
    <row r="125" spans="1:8" x14ac:dyDescent="0.35">
      <c r="A125" s="1" t="s">
        <v>261</v>
      </c>
      <c r="B125" s="127" t="s">
        <v>221</v>
      </c>
      <c r="C125" s="127">
        <f t="shared" si="5"/>
        <v>43920</v>
      </c>
      <c r="D125" s="1" t="s">
        <v>121</v>
      </c>
      <c r="E125" s="1" t="s">
        <v>162</v>
      </c>
      <c r="F125" s="1" t="s">
        <v>115</v>
      </c>
      <c r="G125" s="1">
        <v>0</v>
      </c>
      <c r="H125" s="1">
        <v>0</v>
      </c>
    </row>
    <row r="126" spans="1:8" x14ac:dyDescent="0.35">
      <c r="A126" s="1" t="s">
        <v>262</v>
      </c>
      <c r="B126" s="127" t="s">
        <v>221</v>
      </c>
      <c r="C126" s="127">
        <f t="shared" si="5"/>
        <v>43920</v>
      </c>
      <c r="D126" s="1" t="s">
        <v>113</v>
      </c>
      <c r="E126" s="1" t="s">
        <v>117</v>
      </c>
      <c r="F126" s="1" t="s">
        <v>115</v>
      </c>
      <c r="G126" s="1">
        <v>0</v>
      </c>
      <c r="H126" s="1">
        <v>0</v>
      </c>
    </row>
    <row r="127" spans="1:8" x14ac:dyDescent="0.35">
      <c r="A127" s="1" t="s">
        <v>263</v>
      </c>
      <c r="B127" s="127" t="s">
        <v>221</v>
      </c>
      <c r="C127" s="127">
        <f t="shared" si="5"/>
        <v>43920</v>
      </c>
      <c r="D127" s="1" t="s">
        <v>113</v>
      </c>
      <c r="E127" s="1" t="s">
        <v>148</v>
      </c>
      <c r="F127" s="1" t="s">
        <v>115</v>
      </c>
      <c r="G127" s="1">
        <v>0</v>
      </c>
      <c r="H127" s="1">
        <v>0</v>
      </c>
    </row>
    <row r="128" spans="1:8" x14ac:dyDescent="0.35">
      <c r="A128" s="1" t="s">
        <v>264</v>
      </c>
      <c r="B128" s="127" t="s">
        <v>221</v>
      </c>
      <c r="C128" s="127">
        <f t="shared" si="5"/>
        <v>43920</v>
      </c>
      <c r="D128" s="1" t="s">
        <v>121</v>
      </c>
      <c r="E128" s="1" t="s">
        <v>117</v>
      </c>
      <c r="F128" s="1" t="s">
        <v>115</v>
      </c>
      <c r="G128" s="1">
        <v>0</v>
      </c>
      <c r="H128" s="1">
        <v>0</v>
      </c>
    </row>
    <row r="129" spans="1:8" x14ac:dyDescent="0.35">
      <c r="A129" s="1" t="s">
        <v>265</v>
      </c>
      <c r="B129" s="127" t="s">
        <v>221</v>
      </c>
      <c r="C129" s="127">
        <f t="shared" si="5"/>
        <v>43920</v>
      </c>
      <c r="D129" s="1" t="s">
        <v>113</v>
      </c>
      <c r="E129" s="1" t="s">
        <v>117</v>
      </c>
      <c r="F129" s="1" t="s">
        <v>115</v>
      </c>
      <c r="G129" s="1">
        <v>0</v>
      </c>
      <c r="H129" s="1">
        <v>0</v>
      </c>
    </row>
    <row r="130" spans="1:8" x14ac:dyDescent="0.35">
      <c r="A130" s="1" t="s">
        <v>266</v>
      </c>
      <c r="B130" s="127" t="s">
        <v>221</v>
      </c>
      <c r="C130" s="127">
        <f t="shared" si="5"/>
        <v>43920</v>
      </c>
      <c r="D130" s="1" t="s">
        <v>121</v>
      </c>
      <c r="E130" s="1" t="s">
        <v>117</v>
      </c>
      <c r="F130" s="1" t="s">
        <v>115</v>
      </c>
      <c r="G130" s="1">
        <v>0</v>
      </c>
      <c r="H130" s="1">
        <v>0</v>
      </c>
    </row>
    <row r="131" spans="1:8" x14ac:dyDescent="0.35">
      <c r="A131" s="1" t="s">
        <v>267</v>
      </c>
      <c r="B131" s="127" t="s">
        <v>221</v>
      </c>
      <c r="C131" s="127">
        <f t="shared" ref="C131:C194" si="9">VLOOKUP(B131,$J:$K,2,0)</f>
        <v>43920</v>
      </c>
      <c r="D131" s="1" t="s">
        <v>121</v>
      </c>
      <c r="E131" s="1" t="s">
        <v>117</v>
      </c>
      <c r="F131" s="1" t="s">
        <v>115</v>
      </c>
      <c r="G131" s="1">
        <v>0</v>
      </c>
      <c r="H131" s="1">
        <v>0</v>
      </c>
    </row>
    <row r="132" spans="1:8" x14ac:dyDescent="0.35">
      <c r="A132" s="1" t="s">
        <v>268</v>
      </c>
      <c r="B132" s="127" t="s">
        <v>221</v>
      </c>
      <c r="C132" s="127">
        <f t="shared" si="9"/>
        <v>43920</v>
      </c>
      <c r="D132" s="1" t="s">
        <v>113</v>
      </c>
      <c r="E132" s="1" t="s">
        <v>117</v>
      </c>
      <c r="F132" s="1" t="s">
        <v>115</v>
      </c>
      <c r="G132" s="1">
        <v>0</v>
      </c>
      <c r="H132" s="1">
        <v>0</v>
      </c>
    </row>
    <row r="133" spans="1:8" x14ac:dyDescent="0.35">
      <c r="A133" s="1" t="s">
        <v>269</v>
      </c>
      <c r="B133" s="127" t="s">
        <v>221</v>
      </c>
      <c r="C133" s="127">
        <f t="shared" si="9"/>
        <v>43920</v>
      </c>
      <c r="D133" s="1" t="s">
        <v>113</v>
      </c>
      <c r="E133" s="1" t="s">
        <v>114</v>
      </c>
      <c r="F133" s="1" t="s">
        <v>115</v>
      </c>
      <c r="G133" s="1">
        <v>0</v>
      </c>
      <c r="H133" s="1">
        <v>0</v>
      </c>
    </row>
    <row r="134" spans="1:8" x14ac:dyDescent="0.35">
      <c r="A134" s="1" t="s">
        <v>270</v>
      </c>
      <c r="B134" s="127" t="s">
        <v>271</v>
      </c>
      <c r="C134" s="127">
        <f t="shared" si="9"/>
        <v>43919</v>
      </c>
      <c r="D134" s="1" t="s">
        <v>113</v>
      </c>
      <c r="E134" s="1" t="s">
        <v>127</v>
      </c>
      <c r="F134" s="1" t="s">
        <v>115</v>
      </c>
      <c r="G134" s="1">
        <v>0</v>
      </c>
      <c r="H134" s="1">
        <v>0</v>
      </c>
    </row>
    <row r="135" spans="1:8" x14ac:dyDescent="0.35">
      <c r="A135" s="1" t="s">
        <v>272</v>
      </c>
      <c r="B135" s="127" t="s">
        <v>221</v>
      </c>
      <c r="C135" s="127">
        <f t="shared" si="9"/>
        <v>43920</v>
      </c>
      <c r="D135" s="1" t="s">
        <v>113</v>
      </c>
      <c r="E135" s="1" t="s">
        <v>117</v>
      </c>
      <c r="F135" s="1" t="s">
        <v>115</v>
      </c>
      <c r="G135" s="1">
        <v>0</v>
      </c>
      <c r="H135" s="1">
        <v>0</v>
      </c>
    </row>
    <row r="136" spans="1:8" x14ac:dyDescent="0.35">
      <c r="A136" s="1" t="s">
        <v>273</v>
      </c>
      <c r="B136" s="127" t="s">
        <v>271</v>
      </c>
      <c r="C136" s="127">
        <f t="shared" si="9"/>
        <v>43919</v>
      </c>
      <c r="D136" s="1" t="s">
        <v>113</v>
      </c>
      <c r="E136" s="1" t="s">
        <v>117</v>
      </c>
      <c r="F136" s="1" t="s">
        <v>115</v>
      </c>
      <c r="G136" s="1">
        <v>0</v>
      </c>
      <c r="H136" s="1">
        <v>0</v>
      </c>
    </row>
    <row r="137" spans="1:8" x14ac:dyDescent="0.35">
      <c r="A137" s="1" t="s">
        <v>274</v>
      </c>
      <c r="B137" s="127" t="s">
        <v>271</v>
      </c>
      <c r="C137" s="127">
        <f t="shared" si="9"/>
        <v>43919</v>
      </c>
      <c r="D137" s="1" t="s">
        <v>113</v>
      </c>
      <c r="E137" s="1" t="s">
        <v>117</v>
      </c>
      <c r="F137" s="1" t="s">
        <v>115</v>
      </c>
      <c r="G137" s="1">
        <v>0</v>
      </c>
      <c r="H137" s="1">
        <v>0</v>
      </c>
    </row>
    <row r="138" spans="1:8" x14ac:dyDescent="0.35">
      <c r="A138" s="1" t="s">
        <v>275</v>
      </c>
      <c r="B138" s="127" t="s">
        <v>271</v>
      </c>
      <c r="C138" s="127">
        <f t="shared" si="9"/>
        <v>43919</v>
      </c>
      <c r="D138" s="1" t="s">
        <v>113</v>
      </c>
      <c r="E138" s="1" t="s">
        <v>117</v>
      </c>
      <c r="F138" s="1" t="s">
        <v>115</v>
      </c>
      <c r="G138" s="1">
        <v>0</v>
      </c>
      <c r="H138" s="1">
        <v>0</v>
      </c>
    </row>
    <row r="139" spans="1:8" x14ac:dyDescent="0.35">
      <c r="A139" s="1" t="s">
        <v>276</v>
      </c>
      <c r="B139" s="127" t="s">
        <v>271</v>
      </c>
      <c r="C139" s="127">
        <f t="shared" si="9"/>
        <v>43919</v>
      </c>
      <c r="D139" s="1" t="s">
        <v>113</v>
      </c>
      <c r="E139" s="1" t="s">
        <v>117</v>
      </c>
      <c r="F139" s="1" t="s">
        <v>115</v>
      </c>
      <c r="G139" s="1">
        <v>0</v>
      </c>
      <c r="H139" s="1">
        <v>0</v>
      </c>
    </row>
    <row r="140" spans="1:8" x14ac:dyDescent="0.35">
      <c r="A140" s="1" t="s">
        <v>277</v>
      </c>
      <c r="B140" s="127" t="s">
        <v>271</v>
      </c>
      <c r="C140" s="127">
        <f t="shared" si="9"/>
        <v>43919</v>
      </c>
      <c r="D140" s="1" t="s">
        <v>121</v>
      </c>
      <c r="E140" s="1" t="s">
        <v>117</v>
      </c>
      <c r="F140" s="1" t="s">
        <v>115</v>
      </c>
      <c r="G140" s="1">
        <v>0</v>
      </c>
      <c r="H140" s="1">
        <v>0</v>
      </c>
    </row>
    <row r="141" spans="1:8" x14ac:dyDescent="0.35">
      <c r="A141" s="1" t="s">
        <v>278</v>
      </c>
      <c r="B141" s="127" t="s">
        <v>271</v>
      </c>
      <c r="C141" s="127">
        <f t="shared" si="9"/>
        <v>43919</v>
      </c>
      <c r="D141" s="1" t="s">
        <v>113</v>
      </c>
      <c r="E141" s="1" t="s">
        <v>117</v>
      </c>
      <c r="F141" s="1" t="s">
        <v>115</v>
      </c>
      <c r="G141" s="1">
        <v>0</v>
      </c>
      <c r="H141" s="1">
        <v>0</v>
      </c>
    </row>
    <row r="142" spans="1:8" x14ac:dyDescent="0.35">
      <c r="A142" s="1" t="s">
        <v>279</v>
      </c>
      <c r="B142" s="127" t="s">
        <v>271</v>
      </c>
      <c r="C142" s="127">
        <f t="shared" si="9"/>
        <v>43919</v>
      </c>
      <c r="D142" s="1" t="s">
        <v>113</v>
      </c>
      <c r="E142" s="1" t="s">
        <v>139</v>
      </c>
      <c r="F142" s="1" t="s">
        <v>115</v>
      </c>
      <c r="G142" s="1">
        <v>0</v>
      </c>
      <c r="H142" s="1">
        <v>0</v>
      </c>
    </row>
    <row r="143" spans="1:8" x14ac:dyDescent="0.35">
      <c r="A143" s="1" t="s">
        <v>280</v>
      </c>
      <c r="B143" s="127" t="s">
        <v>271</v>
      </c>
      <c r="C143" s="127">
        <f t="shared" si="9"/>
        <v>43919</v>
      </c>
      <c r="D143" s="1" t="s">
        <v>113</v>
      </c>
      <c r="E143" s="1" t="s">
        <v>148</v>
      </c>
      <c r="F143" s="1" t="s">
        <v>115</v>
      </c>
      <c r="G143" s="1">
        <v>0</v>
      </c>
      <c r="H143" s="1">
        <v>0</v>
      </c>
    </row>
    <row r="144" spans="1:8" x14ac:dyDescent="0.35">
      <c r="A144" s="1" t="s">
        <v>281</v>
      </c>
      <c r="B144" s="127" t="s">
        <v>271</v>
      </c>
      <c r="C144" s="127">
        <f t="shared" si="9"/>
        <v>43919</v>
      </c>
      <c r="D144" s="1" t="s">
        <v>121</v>
      </c>
      <c r="E144" s="1" t="s">
        <v>117</v>
      </c>
      <c r="F144" s="1" t="s">
        <v>115</v>
      </c>
      <c r="G144" s="1">
        <v>0</v>
      </c>
      <c r="H144" s="1">
        <v>0</v>
      </c>
    </row>
    <row r="145" spans="1:8" x14ac:dyDescent="0.35">
      <c r="A145" s="1" t="s">
        <v>282</v>
      </c>
      <c r="B145" s="127" t="s">
        <v>271</v>
      </c>
      <c r="C145" s="127">
        <f t="shared" si="9"/>
        <v>43919</v>
      </c>
      <c r="D145" s="1" t="s">
        <v>121</v>
      </c>
      <c r="E145" s="1" t="s">
        <v>117</v>
      </c>
      <c r="F145" s="1" t="s">
        <v>115</v>
      </c>
      <c r="G145" s="1">
        <v>0</v>
      </c>
      <c r="H145" s="1">
        <v>0</v>
      </c>
    </row>
    <row r="146" spans="1:8" x14ac:dyDescent="0.35">
      <c r="A146" s="1" t="s">
        <v>283</v>
      </c>
      <c r="B146" s="127" t="s">
        <v>271</v>
      </c>
      <c r="C146" s="127">
        <f t="shared" si="9"/>
        <v>43919</v>
      </c>
      <c r="D146" s="1" t="s">
        <v>113</v>
      </c>
      <c r="E146" s="1" t="s">
        <v>166</v>
      </c>
      <c r="F146" s="1" t="s">
        <v>115</v>
      </c>
      <c r="G146" s="1">
        <v>0</v>
      </c>
      <c r="H146" s="1">
        <v>0</v>
      </c>
    </row>
    <row r="147" spans="1:8" x14ac:dyDescent="0.35">
      <c r="A147" s="1" t="s">
        <v>284</v>
      </c>
      <c r="B147" s="127" t="s">
        <v>271</v>
      </c>
      <c r="C147" s="127">
        <f t="shared" si="9"/>
        <v>43919</v>
      </c>
      <c r="D147" s="1" t="s">
        <v>113</v>
      </c>
      <c r="E147" s="1" t="s">
        <v>114</v>
      </c>
      <c r="F147" s="1" t="s">
        <v>115</v>
      </c>
      <c r="G147" s="1">
        <v>0</v>
      </c>
      <c r="H147" s="1">
        <v>0</v>
      </c>
    </row>
    <row r="148" spans="1:8" x14ac:dyDescent="0.35">
      <c r="A148" s="1" t="s">
        <v>285</v>
      </c>
      <c r="B148" s="127" t="s">
        <v>271</v>
      </c>
      <c r="C148" s="127">
        <f t="shared" si="9"/>
        <v>43919</v>
      </c>
      <c r="D148" s="1" t="s">
        <v>113</v>
      </c>
      <c r="E148" s="1" t="s">
        <v>122</v>
      </c>
      <c r="F148" s="1" t="s">
        <v>115</v>
      </c>
      <c r="G148" s="1">
        <v>0</v>
      </c>
      <c r="H148" s="1">
        <v>0</v>
      </c>
    </row>
    <row r="149" spans="1:8" x14ac:dyDescent="0.35">
      <c r="A149" s="1" t="s">
        <v>286</v>
      </c>
      <c r="B149" s="127" t="s">
        <v>271</v>
      </c>
      <c r="C149" s="127">
        <f t="shared" si="9"/>
        <v>43919</v>
      </c>
      <c r="D149" s="1" t="s">
        <v>113</v>
      </c>
      <c r="E149" s="1" t="s">
        <v>162</v>
      </c>
      <c r="F149" s="1" t="s">
        <v>115</v>
      </c>
      <c r="G149" s="1">
        <v>0</v>
      </c>
      <c r="H149" s="1">
        <v>0</v>
      </c>
    </row>
    <row r="150" spans="1:8" x14ac:dyDescent="0.35">
      <c r="A150" s="1" t="s">
        <v>287</v>
      </c>
      <c r="B150" s="127" t="s">
        <v>271</v>
      </c>
      <c r="C150" s="127">
        <f t="shared" si="9"/>
        <v>43919</v>
      </c>
      <c r="D150" s="1" t="s">
        <v>113</v>
      </c>
      <c r="E150" s="1" t="s">
        <v>139</v>
      </c>
      <c r="F150" s="1" t="s">
        <v>115</v>
      </c>
      <c r="G150" s="1">
        <v>0</v>
      </c>
      <c r="H150" s="1">
        <v>0</v>
      </c>
    </row>
    <row r="151" spans="1:8" x14ac:dyDescent="0.35">
      <c r="A151" s="1" t="s">
        <v>288</v>
      </c>
      <c r="B151" s="127" t="s">
        <v>271</v>
      </c>
      <c r="C151" s="127">
        <f t="shared" si="9"/>
        <v>43919</v>
      </c>
      <c r="D151" s="1" t="s">
        <v>121</v>
      </c>
      <c r="E151" s="1" t="s">
        <v>157</v>
      </c>
      <c r="F151" s="1" t="s">
        <v>115</v>
      </c>
      <c r="G151" s="1">
        <v>0</v>
      </c>
      <c r="H151" s="1">
        <v>0</v>
      </c>
    </row>
    <row r="152" spans="1:8" x14ac:dyDescent="0.35">
      <c r="A152" s="1" t="s">
        <v>289</v>
      </c>
      <c r="B152" s="127" t="s">
        <v>271</v>
      </c>
      <c r="C152" s="127">
        <f t="shared" si="9"/>
        <v>43919</v>
      </c>
      <c r="D152" s="1" t="s">
        <v>113</v>
      </c>
      <c r="E152" s="1" t="s">
        <v>117</v>
      </c>
      <c r="F152" s="1" t="s">
        <v>115</v>
      </c>
      <c r="G152" s="1">
        <v>0</v>
      </c>
      <c r="H152" s="1">
        <v>0</v>
      </c>
    </row>
    <row r="153" spans="1:8" x14ac:dyDescent="0.35">
      <c r="A153" s="1" t="s">
        <v>290</v>
      </c>
      <c r="B153" s="127" t="s">
        <v>271</v>
      </c>
      <c r="C153" s="127">
        <f t="shared" si="9"/>
        <v>43919</v>
      </c>
      <c r="D153" s="1" t="s">
        <v>113</v>
      </c>
      <c r="E153" s="1" t="s">
        <v>117</v>
      </c>
      <c r="F153" s="1" t="s">
        <v>115</v>
      </c>
      <c r="G153" s="1">
        <v>0</v>
      </c>
      <c r="H153" s="1">
        <v>0</v>
      </c>
    </row>
    <row r="154" spans="1:8" x14ac:dyDescent="0.35">
      <c r="A154" s="1" t="s">
        <v>291</v>
      </c>
      <c r="B154" s="127" t="s">
        <v>271</v>
      </c>
      <c r="C154" s="127">
        <f t="shared" si="9"/>
        <v>43919</v>
      </c>
      <c r="D154" s="1" t="s">
        <v>113</v>
      </c>
      <c r="E154" s="1" t="s">
        <v>292</v>
      </c>
      <c r="F154" s="1" t="s">
        <v>115</v>
      </c>
      <c r="G154" s="1">
        <v>0</v>
      </c>
      <c r="H154" s="1">
        <v>0</v>
      </c>
    </row>
    <row r="155" spans="1:8" x14ac:dyDescent="0.35">
      <c r="A155" s="1" t="s">
        <v>293</v>
      </c>
      <c r="B155" s="127" t="s">
        <v>271</v>
      </c>
      <c r="C155" s="127">
        <f t="shared" si="9"/>
        <v>43919</v>
      </c>
      <c r="D155" s="1" t="s">
        <v>121</v>
      </c>
      <c r="E155" s="1" t="s">
        <v>114</v>
      </c>
      <c r="F155" s="1" t="s">
        <v>115</v>
      </c>
      <c r="G155" s="1">
        <v>0</v>
      </c>
      <c r="H155" s="1">
        <v>0</v>
      </c>
    </row>
    <row r="156" spans="1:8" x14ac:dyDescent="0.35">
      <c r="A156" s="1" t="s">
        <v>294</v>
      </c>
      <c r="B156" s="127" t="s">
        <v>271</v>
      </c>
      <c r="C156" s="127">
        <f t="shared" si="9"/>
        <v>43919</v>
      </c>
      <c r="D156" s="1" t="s">
        <v>113</v>
      </c>
      <c r="E156" s="1" t="s">
        <v>295</v>
      </c>
      <c r="F156" s="1" t="s">
        <v>115</v>
      </c>
      <c r="G156" s="1">
        <v>0</v>
      </c>
      <c r="H156" s="1">
        <v>0</v>
      </c>
    </row>
    <row r="157" spans="1:8" x14ac:dyDescent="0.35">
      <c r="A157" s="1" t="s">
        <v>296</v>
      </c>
      <c r="B157" s="127" t="s">
        <v>271</v>
      </c>
      <c r="C157" s="127">
        <f t="shared" si="9"/>
        <v>43919</v>
      </c>
      <c r="D157" s="1" t="s">
        <v>113</v>
      </c>
      <c r="E157" s="1" t="s">
        <v>117</v>
      </c>
      <c r="F157" s="1" t="s">
        <v>115</v>
      </c>
      <c r="G157" s="1">
        <v>0</v>
      </c>
      <c r="H157" s="1">
        <v>0</v>
      </c>
    </row>
    <row r="158" spans="1:8" x14ac:dyDescent="0.35">
      <c r="A158" s="1" t="s">
        <v>297</v>
      </c>
      <c r="B158" s="127" t="s">
        <v>271</v>
      </c>
      <c r="C158" s="127">
        <f t="shared" si="9"/>
        <v>43919</v>
      </c>
      <c r="D158" s="1" t="s">
        <v>113</v>
      </c>
      <c r="E158" s="1" t="s">
        <v>117</v>
      </c>
      <c r="F158" s="1" t="s">
        <v>115</v>
      </c>
      <c r="G158" s="1">
        <v>0</v>
      </c>
      <c r="H158" s="1">
        <v>0</v>
      </c>
    </row>
    <row r="159" spans="1:8" x14ac:dyDescent="0.35">
      <c r="A159" s="1" t="s">
        <v>298</v>
      </c>
      <c r="B159" s="127" t="s">
        <v>271</v>
      </c>
      <c r="C159" s="127">
        <f t="shared" si="9"/>
        <v>43919</v>
      </c>
      <c r="D159" s="1" t="s">
        <v>121</v>
      </c>
      <c r="E159" s="1" t="s">
        <v>299</v>
      </c>
      <c r="F159" s="1" t="s">
        <v>115</v>
      </c>
      <c r="G159" s="1">
        <v>0</v>
      </c>
      <c r="H159" s="1">
        <v>0</v>
      </c>
    </row>
    <row r="160" spans="1:8" x14ac:dyDescent="0.35">
      <c r="A160" s="1" t="s">
        <v>300</v>
      </c>
      <c r="B160" s="127" t="s">
        <v>271</v>
      </c>
      <c r="C160" s="127">
        <f t="shared" si="9"/>
        <v>43919</v>
      </c>
      <c r="D160" s="1" t="s">
        <v>121</v>
      </c>
      <c r="E160" s="1" t="s">
        <v>117</v>
      </c>
      <c r="F160" s="1" t="s">
        <v>115</v>
      </c>
      <c r="G160" s="1">
        <v>0</v>
      </c>
      <c r="H160" s="1">
        <v>0</v>
      </c>
    </row>
    <row r="161" spans="1:8" x14ac:dyDescent="0.35">
      <c r="A161" s="1" t="s">
        <v>301</v>
      </c>
      <c r="B161" s="127" t="s">
        <v>271</v>
      </c>
      <c r="C161" s="127">
        <f t="shared" si="9"/>
        <v>43919</v>
      </c>
      <c r="D161" s="1" t="s">
        <v>121</v>
      </c>
      <c r="E161" s="1" t="s">
        <v>117</v>
      </c>
      <c r="F161" s="1" t="s">
        <v>115</v>
      </c>
      <c r="G161" s="1">
        <v>0</v>
      </c>
      <c r="H161" s="1">
        <v>0</v>
      </c>
    </row>
    <row r="162" spans="1:8" x14ac:dyDescent="0.35">
      <c r="A162" s="1" t="s">
        <v>302</v>
      </c>
      <c r="B162" s="127" t="s">
        <v>271</v>
      </c>
      <c r="C162" s="127">
        <f t="shared" si="9"/>
        <v>43919</v>
      </c>
      <c r="D162" s="1" t="s">
        <v>121</v>
      </c>
      <c r="E162" s="1" t="s">
        <v>114</v>
      </c>
      <c r="F162" s="1" t="s">
        <v>115</v>
      </c>
      <c r="G162" s="1">
        <v>0</v>
      </c>
      <c r="H162" s="1">
        <v>0</v>
      </c>
    </row>
    <row r="163" spans="1:8" x14ac:dyDescent="0.35">
      <c r="A163" s="1" t="s">
        <v>303</v>
      </c>
      <c r="B163" s="127" t="s">
        <v>271</v>
      </c>
      <c r="C163" s="127">
        <f t="shared" si="9"/>
        <v>43919</v>
      </c>
      <c r="D163" s="1" t="s">
        <v>113</v>
      </c>
      <c r="E163" s="1" t="s">
        <v>117</v>
      </c>
      <c r="F163" s="1" t="s">
        <v>115</v>
      </c>
      <c r="G163" s="1">
        <v>0</v>
      </c>
      <c r="H163" s="1">
        <v>0</v>
      </c>
    </row>
    <row r="164" spans="1:8" x14ac:dyDescent="0.35">
      <c r="A164" s="1" t="s">
        <v>304</v>
      </c>
      <c r="B164" s="127" t="s">
        <v>271</v>
      </c>
      <c r="C164" s="127">
        <f t="shared" si="9"/>
        <v>43919</v>
      </c>
      <c r="D164" s="1" t="s">
        <v>121</v>
      </c>
      <c r="E164" s="1" t="s">
        <v>114</v>
      </c>
      <c r="F164" s="1" t="s">
        <v>115</v>
      </c>
      <c r="G164" s="1">
        <v>0</v>
      </c>
      <c r="H164" s="1">
        <v>0</v>
      </c>
    </row>
    <row r="165" spans="1:8" x14ac:dyDescent="0.35">
      <c r="A165" s="1" t="s">
        <v>305</v>
      </c>
      <c r="B165" s="127" t="s">
        <v>271</v>
      </c>
      <c r="C165" s="127">
        <f t="shared" si="9"/>
        <v>43919</v>
      </c>
      <c r="D165" s="1" t="s">
        <v>121</v>
      </c>
      <c r="E165" s="1" t="s">
        <v>117</v>
      </c>
      <c r="F165" s="1" t="s">
        <v>115</v>
      </c>
      <c r="G165" s="1">
        <v>0</v>
      </c>
      <c r="H165" s="1">
        <v>0</v>
      </c>
    </row>
    <row r="166" spans="1:8" x14ac:dyDescent="0.35">
      <c r="A166" s="1" t="s">
        <v>306</v>
      </c>
      <c r="B166" s="127" t="s">
        <v>271</v>
      </c>
      <c r="C166" s="127">
        <f t="shared" si="9"/>
        <v>43919</v>
      </c>
      <c r="D166" s="1" t="s">
        <v>113</v>
      </c>
      <c r="E166" s="1" t="s">
        <v>117</v>
      </c>
      <c r="F166" s="1" t="s">
        <v>115</v>
      </c>
      <c r="G166" s="1">
        <v>0</v>
      </c>
      <c r="H166" s="1">
        <v>0</v>
      </c>
    </row>
    <row r="167" spans="1:8" x14ac:dyDescent="0.35">
      <c r="A167" s="1" t="s">
        <v>307</v>
      </c>
      <c r="B167" s="127" t="s">
        <v>271</v>
      </c>
      <c r="C167" s="127">
        <f t="shared" si="9"/>
        <v>43919</v>
      </c>
      <c r="D167" s="1" t="s">
        <v>121</v>
      </c>
      <c r="E167" s="1" t="s">
        <v>117</v>
      </c>
      <c r="F167" s="1" t="s">
        <v>115</v>
      </c>
      <c r="G167" s="1">
        <v>0</v>
      </c>
      <c r="H167" s="1">
        <v>0</v>
      </c>
    </row>
    <row r="168" spans="1:8" x14ac:dyDescent="0.35">
      <c r="A168" s="1" t="s">
        <v>308</v>
      </c>
      <c r="B168" s="127" t="s">
        <v>271</v>
      </c>
      <c r="C168" s="127">
        <f t="shared" si="9"/>
        <v>43919</v>
      </c>
      <c r="D168" s="1" t="s">
        <v>121</v>
      </c>
      <c r="E168" s="1" t="s">
        <v>122</v>
      </c>
      <c r="F168" s="1" t="s">
        <v>115</v>
      </c>
      <c r="G168" s="1">
        <v>0</v>
      </c>
      <c r="H168" s="1">
        <v>0</v>
      </c>
    </row>
    <row r="169" spans="1:8" x14ac:dyDescent="0.35">
      <c r="A169" s="1" t="s">
        <v>309</v>
      </c>
      <c r="B169" s="127" t="s">
        <v>271</v>
      </c>
      <c r="C169" s="127">
        <f t="shared" si="9"/>
        <v>43919</v>
      </c>
      <c r="D169" s="1" t="s">
        <v>121</v>
      </c>
      <c r="E169" s="1" t="s">
        <v>310</v>
      </c>
      <c r="F169" s="1" t="s">
        <v>115</v>
      </c>
      <c r="G169" s="1">
        <v>0</v>
      </c>
      <c r="H169" s="1">
        <v>0</v>
      </c>
    </row>
    <row r="170" spans="1:8" x14ac:dyDescent="0.35">
      <c r="A170" s="1" t="s">
        <v>311</v>
      </c>
      <c r="B170" s="127" t="s">
        <v>271</v>
      </c>
      <c r="C170" s="127">
        <f t="shared" si="9"/>
        <v>43919</v>
      </c>
      <c r="D170" s="1" t="s">
        <v>121</v>
      </c>
      <c r="E170" s="1" t="s">
        <v>117</v>
      </c>
      <c r="F170" s="1" t="s">
        <v>115</v>
      </c>
      <c r="G170" s="1">
        <v>0</v>
      </c>
      <c r="H170" s="1">
        <v>0</v>
      </c>
    </row>
    <row r="171" spans="1:8" x14ac:dyDescent="0.35">
      <c r="A171" s="1" t="s">
        <v>312</v>
      </c>
      <c r="B171" s="127" t="s">
        <v>271</v>
      </c>
      <c r="C171" s="127">
        <f t="shared" si="9"/>
        <v>43919</v>
      </c>
      <c r="D171" s="1" t="s">
        <v>121</v>
      </c>
      <c r="E171" s="1" t="s">
        <v>114</v>
      </c>
      <c r="F171" s="1" t="s">
        <v>115</v>
      </c>
      <c r="G171" s="1">
        <v>0</v>
      </c>
      <c r="H171" s="1">
        <v>0</v>
      </c>
    </row>
    <row r="172" spans="1:8" x14ac:dyDescent="0.35">
      <c r="A172" s="1" t="s">
        <v>313</v>
      </c>
      <c r="B172" s="127" t="s">
        <v>314</v>
      </c>
      <c r="C172" s="127">
        <f t="shared" si="9"/>
        <v>43918</v>
      </c>
      <c r="D172" s="1" t="s">
        <v>121</v>
      </c>
      <c r="E172" s="1" t="s">
        <v>117</v>
      </c>
      <c r="F172" s="1" t="s">
        <v>115</v>
      </c>
      <c r="G172" s="1">
        <v>0</v>
      </c>
      <c r="H172" s="1">
        <v>0</v>
      </c>
    </row>
    <row r="173" spans="1:8" x14ac:dyDescent="0.35">
      <c r="A173" s="1" t="s">
        <v>315</v>
      </c>
      <c r="B173" s="127" t="s">
        <v>314</v>
      </c>
      <c r="C173" s="127">
        <f t="shared" si="9"/>
        <v>43918</v>
      </c>
      <c r="D173" s="1" t="s">
        <v>113</v>
      </c>
      <c r="E173" s="1" t="s">
        <v>122</v>
      </c>
      <c r="F173" s="1" t="s">
        <v>115</v>
      </c>
      <c r="G173" s="1">
        <v>0</v>
      </c>
      <c r="H173" s="1">
        <v>0</v>
      </c>
    </row>
    <row r="174" spans="1:8" x14ac:dyDescent="0.35">
      <c r="A174" s="1" t="s">
        <v>316</v>
      </c>
      <c r="B174" s="127" t="s">
        <v>314</v>
      </c>
      <c r="C174" s="127">
        <f t="shared" si="9"/>
        <v>43918</v>
      </c>
      <c r="D174" s="1" t="s">
        <v>121</v>
      </c>
      <c r="E174" s="1" t="s">
        <v>114</v>
      </c>
      <c r="F174" s="1" t="s">
        <v>115</v>
      </c>
      <c r="G174" s="1">
        <v>0</v>
      </c>
      <c r="H174" s="1">
        <v>0</v>
      </c>
    </row>
    <row r="175" spans="1:8" x14ac:dyDescent="0.35">
      <c r="A175" s="1" t="s">
        <v>317</v>
      </c>
      <c r="B175" s="127" t="s">
        <v>314</v>
      </c>
      <c r="C175" s="127">
        <f t="shared" si="9"/>
        <v>43918</v>
      </c>
      <c r="D175" s="1" t="s">
        <v>121</v>
      </c>
      <c r="E175" s="1" t="s">
        <v>117</v>
      </c>
      <c r="F175" s="1" t="s">
        <v>115</v>
      </c>
      <c r="G175" s="1">
        <v>0</v>
      </c>
      <c r="H175" s="1">
        <v>0</v>
      </c>
    </row>
    <row r="176" spans="1:8" x14ac:dyDescent="0.35">
      <c r="A176" s="1" t="s">
        <v>318</v>
      </c>
      <c r="B176" s="127" t="s">
        <v>314</v>
      </c>
      <c r="C176" s="127">
        <f t="shared" si="9"/>
        <v>43918</v>
      </c>
      <c r="D176" s="1" t="s">
        <v>113</v>
      </c>
      <c r="E176" s="1" t="s">
        <v>127</v>
      </c>
      <c r="F176" s="1" t="s">
        <v>115</v>
      </c>
      <c r="G176" s="1">
        <v>0</v>
      </c>
      <c r="H176" s="1">
        <v>0</v>
      </c>
    </row>
    <row r="177" spans="1:8" x14ac:dyDescent="0.35">
      <c r="A177" s="1" t="s">
        <v>319</v>
      </c>
      <c r="B177" s="127" t="s">
        <v>314</v>
      </c>
      <c r="C177" s="127">
        <f t="shared" si="9"/>
        <v>43918</v>
      </c>
      <c r="D177" s="1" t="s">
        <v>121</v>
      </c>
      <c r="E177" s="1" t="s">
        <v>240</v>
      </c>
      <c r="F177" s="1" t="s">
        <v>115</v>
      </c>
      <c r="G177" s="1">
        <v>0</v>
      </c>
      <c r="H177" s="1">
        <v>0</v>
      </c>
    </row>
    <row r="178" spans="1:8" x14ac:dyDescent="0.35">
      <c r="A178" s="1" t="s">
        <v>320</v>
      </c>
      <c r="B178" s="127" t="s">
        <v>314</v>
      </c>
      <c r="C178" s="127">
        <f t="shared" si="9"/>
        <v>43918</v>
      </c>
      <c r="D178" s="1" t="s">
        <v>113</v>
      </c>
      <c r="E178" s="1" t="s">
        <v>117</v>
      </c>
      <c r="F178" s="1" t="s">
        <v>115</v>
      </c>
      <c r="G178" s="1">
        <v>0</v>
      </c>
      <c r="H178" s="1">
        <v>0</v>
      </c>
    </row>
    <row r="179" spans="1:8" x14ac:dyDescent="0.35">
      <c r="A179" s="1" t="s">
        <v>321</v>
      </c>
      <c r="B179" s="127" t="s">
        <v>314</v>
      </c>
      <c r="C179" s="127">
        <f t="shared" si="9"/>
        <v>43918</v>
      </c>
      <c r="D179" s="1" t="s">
        <v>113</v>
      </c>
      <c r="E179" s="1" t="s">
        <v>117</v>
      </c>
      <c r="F179" s="1" t="s">
        <v>115</v>
      </c>
      <c r="G179" s="1">
        <v>0</v>
      </c>
      <c r="H179" s="1">
        <v>0</v>
      </c>
    </row>
    <row r="180" spans="1:8" x14ac:dyDescent="0.35">
      <c r="A180" s="1" t="s">
        <v>322</v>
      </c>
      <c r="B180" s="127" t="s">
        <v>314</v>
      </c>
      <c r="C180" s="127">
        <f t="shared" si="9"/>
        <v>43918</v>
      </c>
      <c r="D180" s="1" t="s">
        <v>121</v>
      </c>
      <c r="E180" s="1" t="s">
        <v>117</v>
      </c>
      <c r="F180" s="1" t="s">
        <v>115</v>
      </c>
      <c r="G180" s="1">
        <v>0</v>
      </c>
      <c r="H180" s="1">
        <v>0</v>
      </c>
    </row>
    <row r="181" spans="1:8" x14ac:dyDescent="0.35">
      <c r="A181" s="1" t="s">
        <v>323</v>
      </c>
      <c r="B181" s="127" t="s">
        <v>314</v>
      </c>
      <c r="C181" s="127">
        <f t="shared" si="9"/>
        <v>43918</v>
      </c>
      <c r="D181" s="1" t="s">
        <v>113</v>
      </c>
      <c r="E181" s="1" t="s">
        <v>127</v>
      </c>
      <c r="F181" s="1" t="s">
        <v>115</v>
      </c>
      <c r="G181" s="1">
        <v>0</v>
      </c>
      <c r="H181" s="1">
        <v>0</v>
      </c>
    </row>
    <row r="182" spans="1:8" x14ac:dyDescent="0.35">
      <c r="A182" s="1" t="s">
        <v>324</v>
      </c>
      <c r="B182" s="127" t="s">
        <v>314</v>
      </c>
      <c r="C182" s="127">
        <f t="shared" si="9"/>
        <v>43918</v>
      </c>
      <c r="D182" s="1" t="s">
        <v>113</v>
      </c>
      <c r="E182" s="1" t="s">
        <v>117</v>
      </c>
      <c r="F182" s="1" t="s">
        <v>115</v>
      </c>
      <c r="G182" s="1">
        <v>0</v>
      </c>
      <c r="H182" s="1">
        <v>0</v>
      </c>
    </row>
    <row r="183" spans="1:8" x14ac:dyDescent="0.35">
      <c r="A183" s="1" t="s">
        <v>325</v>
      </c>
      <c r="B183" s="127" t="s">
        <v>314</v>
      </c>
      <c r="C183" s="127">
        <f t="shared" si="9"/>
        <v>43918</v>
      </c>
      <c r="D183" s="1" t="s">
        <v>121</v>
      </c>
      <c r="E183" s="1" t="s">
        <v>139</v>
      </c>
      <c r="F183" s="1" t="s">
        <v>115</v>
      </c>
      <c r="G183" s="1">
        <v>0</v>
      </c>
      <c r="H183" s="1">
        <v>0</v>
      </c>
    </row>
    <row r="184" spans="1:8" x14ac:dyDescent="0.35">
      <c r="A184" s="1" t="s">
        <v>326</v>
      </c>
      <c r="B184" s="127" t="s">
        <v>314</v>
      </c>
      <c r="C184" s="127">
        <f t="shared" si="9"/>
        <v>43918</v>
      </c>
      <c r="D184" s="1" t="s">
        <v>113</v>
      </c>
      <c r="E184" s="1" t="s">
        <v>327</v>
      </c>
      <c r="F184" s="1" t="s">
        <v>115</v>
      </c>
      <c r="G184" s="1">
        <v>0</v>
      </c>
      <c r="H184" s="1">
        <v>0</v>
      </c>
    </row>
    <row r="185" spans="1:8" x14ac:dyDescent="0.35">
      <c r="A185" s="1" t="s">
        <v>328</v>
      </c>
      <c r="B185" s="127" t="s">
        <v>314</v>
      </c>
      <c r="C185" s="127">
        <f t="shared" si="9"/>
        <v>43918</v>
      </c>
      <c r="D185" s="1" t="s">
        <v>121</v>
      </c>
      <c r="E185" s="1" t="s">
        <v>114</v>
      </c>
      <c r="F185" s="1" t="s">
        <v>115</v>
      </c>
      <c r="G185" s="1">
        <v>0</v>
      </c>
      <c r="H185" s="1">
        <v>0</v>
      </c>
    </row>
    <row r="186" spans="1:8" x14ac:dyDescent="0.35">
      <c r="A186" s="1" t="s">
        <v>329</v>
      </c>
      <c r="B186" s="127" t="s">
        <v>314</v>
      </c>
      <c r="C186" s="127">
        <f t="shared" si="9"/>
        <v>43918</v>
      </c>
      <c r="D186" s="1" t="s">
        <v>113</v>
      </c>
      <c r="E186" s="1" t="s">
        <v>117</v>
      </c>
      <c r="F186" s="1" t="s">
        <v>115</v>
      </c>
      <c r="G186" s="1">
        <v>0</v>
      </c>
      <c r="H186" s="1">
        <v>0</v>
      </c>
    </row>
    <row r="187" spans="1:8" x14ac:dyDescent="0.35">
      <c r="A187" s="1" t="s">
        <v>330</v>
      </c>
      <c r="B187" s="127" t="s">
        <v>314</v>
      </c>
      <c r="C187" s="127">
        <f t="shared" si="9"/>
        <v>43918</v>
      </c>
      <c r="D187" s="1" t="s">
        <v>121</v>
      </c>
      <c r="E187" s="1" t="s">
        <v>117</v>
      </c>
      <c r="F187" s="1" t="s">
        <v>115</v>
      </c>
      <c r="G187" s="1">
        <v>0</v>
      </c>
      <c r="H187" s="1">
        <v>0</v>
      </c>
    </row>
    <row r="188" spans="1:8" x14ac:dyDescent="0.35">
      <c r="A188" s="1" t="s">
        <v>331</v>
      </c>
      <c r="B188" s="127" t="s">
        <v>314</v>
      </c>
      <c r="C188" s="127">
        <f t="shared" si="9"/>
        <v>43918</v>
      </c>
      <c r="D188" s="1" t="s">
        <v>121</v>
      </c>
      <c r="E188" s="1" t="s">
        <v>117</v>
      </c>
      <c r="F188" s="1" t="s">
        <v>115</v>
      </c>
      <c r="G188" s="1">
        <v>0</v>
      </c>
      <c r="H188" s="1">
        <v>0</v>
      </c>
    </row>
    <row r="189" spans="1:8" x14ac:dyDescent="0.35">
      <c r="A189" s="1" t="s">
        <v>332</v>
      </c>
      <c r="B189" s="127" t="s">
        <v>314</v>
      </c>
      <c r="C189" s="127">
        <f t="shared" si="9"/>
        <v>43918</v>
      </c>
      <c r="D189" s="1" t="s">
        <v>113</v>
      </c>
      <c r="E189" s="1" t="s">
        <v>119</v>
      </c>
      <c r="F189" s="1" t="s">
        <v>115</v>
      </c>
      <c r="G189" s="1">
        <v>0</v>
      </c>
      <c r="H189" s="1">
        <v>0</v>
      </c>
    </row>
    <row r="190" spans="1:8" x14ac:dyDescent="0.35">
      <c r="A190" s="1" t="s">
        <v>333</v>
      </c>
      <c r="B190" s="127" t="s">
        <v>314</v>
      </c>
      <c r="C190" s="127">
        <f t="shared" si="9"/>
        <v>43918</v>
      </c>
      <c r="D190" s="1" t="s">
        <v>113</v>
      </c>
      <c r="E190" s="1" t="s">
        <v>117</v>
      </c>
      <c r="F190" s="1" t="s">
        <v>115</v>
      </c>
      <c r="G190" s="1">
        <v>0</v>
      </c>
      <c r="H190" s="1">
        <v>0</v>
      </c>
    </row>
    <row r="191" spans="1:8" x14ac:dyDescent="0.35">
      <c r="A191" s="1" t="s">
        <v>334</v>
      </c>
      <c r="B191" s="127" t="s">
        <v>314</v>
      </c>
      <c r="C191" s="127">
        <f t="shared" si="9"/>
        <v>43918</v>
      </c>
      <c r="D191" s="1" t="s">
        <v>113</v>
      </c>
      <c r="E191" s="1" t="s">
        <v>335</v>
      </c>
      <c r="F191" s="1" t="s">
        <v>115</v>
      </c>
      <c r="G191" s="1">
        <v>0</v>
      </c>
      <c r="H191" s="1">
        <v>0</v>
      </c>
    </row>
    <row r="192" spans="1:8" x14ac:dyDescent="0.35">
      <c r="A192" s="1" t="s">
        <v>336</v>
      </c>
      <c r="B192" s="127" t="s">
        <v>314</v>
      </c>
      <c r="C192" s="127">
        <f t="shared" si="9"/>
        <v>43918</v>
      </c>
      <c r="D192" s="1" t="s">
        <v>113</v>
      </c>
      <c r="E192" s="1" t="s">
        <v>117</v>
      </c>
      <c r="F192" s="1" t="s">
        <v>115</v>
      </c>
      <c r="G192" s="1">
        <v>0</v>
      </c>
      <c r="H192" s="1">
        <v>0</v>
      </c>
    </row>
    <row r="193" spans="1:8" x14ac:dyDescent="0.35">
      <c r="A193" s="1" t="s">
        <v>337</v>
      </c>
      <c r="B193" s="127" t="s">
        <v>314</v>
      </c>
      <c r="C193" s="127">
        <f t="shared" si="9"/>
        <v>43918</v>
      </c>
      <c r="D193" s="1" t="s">
        <v>113</v>
      </c>
      <c r="E193" s="1" t="s">
        <v>117</v>
      </c>
      <c r="F193" s="1" t="s">
        <v>115</v>
      </c>
      <c r="G193" s="1">
        <v>0</v>
      </c>
      <c r="H193" s="1">
        <v>0</v>
      </c>
    </row>
    <row r="194" spans="1:8" x14ac:dyDescent="0.35">
      <c r="A194" s="1" t="s">
        <v>338</v>
      </c>
      <c r="B194" s="127" t="s">
        <v>314</v>
      </c>
      <c r="C194" s="127">
        <f t="shared" si="9"/>
        <v>43918</v>
      </c>
      <c r="D194" s="1" t="s">
        <v>113</v>
      </c>
      <c r="E194" s="1" t="s">
        <v>114</v>
      </c>
      <c r="F194" s="1" t="s">
        <v>115</v>
      </c>
      <c r="G194" s="1">
        <v>0</v>
      </c>
      <c r="H194" s="1">
        <v>0</v>
      </c>
    </row>
    <row r="195" spans="1:8" x14ac:dyDescent="0.35">
      <c r="A195" s="1" t="s">
        <v>339</v>
      </c>
      <c r="B195" s="127" t="s">
        <v>314</v>
      </c>
      <c r="C195" s="127">
        <f t="shared" ref="C195:C258" si="10">VLOOKUP(B195,$J:$K,2,0)</f>
        <v>43918</v>
      </c>
      <c r="D195" s="1" t="s">
        <v>113</v>
      </c>
      <c r="E195" s="1" t="s">
        <v>117</v>
      </c>
      <c r="F195" s="1" t="s">
        <v>115</v>
      </c>
      <c r="G195" s="1">
        <v>0</v>
      </c>
      <c r="H195" s="1">
        <v>0</v>
      </c>
    </row>
    <row r="196" spans="1:8" x14ac:dyDescent="0.35">
      <c r="A196" s="1" t="s">
        <v>340</v>
      </c>
      <c r="B196" s="127" t="s">
        <v>314</v>
      </c>
      <c r="C196" s="127">
        <f t="shared" si="10"/>
        <v>43918</v>
      </c>
      <c r="D196" s="1" t="s">
        <v>121</v>
      </c>
      <c r="E196" s="1" t="s">
        <v>117</v>
      </c>
      <c r="F196" s="1" t="s">
        <v>115</v>
      </c>
      <c r="G196" s="1">
        <v>0</v>
      </c>
      <c r="H196" s="1">
        <v>0</v>
      </c>
    </row>
    <row r="197" spans="1:8" x14ac:dyDescent="0.35">
      <c r="A197" s="1" t="s">
        <v>341</v>
      </c>
      <c r="B197" s="127" t="s">
        <v>314</v>
      </c>
      <c r="C197" s="127">
        <f t="shared" si="10"/>
        <v>43918</v>
      </c>
      <c r="D197" s="1" t="s">
        <v>121</v>
      </c>
      <c r="E197" s="1" t="s">
        <v>117</v>
      </c>
      <c r="F197" s="1" t="s">
        <v>115</v>
      </c>
      <c r="G197" s="1">
        <v>0</v>
      </c>
      <c r="H197" s="1">
        <v>0</v>
      </c>
    </row>
    <row r="198" spans="1:8" x14ac:dyDescent="0.35">
      <c r="A198" s="1" t="s">
        <v>342</v>
      </c>
      <c r="B198" s="127" t="s">
        <v>314</v>
      </c>
      <c r="C198" s="127">
        <f t="shared" si="10"/>
        <v>43918</v>
      </c>
      <c r="D198" s="1" t="s">
        <v>121</v>
      </c>
      <c r="E198" s="1" t="s">
        <v>114</v>
      </c>
      <c r="F198" s="1" t="s">
        <v>115</v>
      </c>
      <c r="G198" s="1">
        <v>0</v>
      </c>
      <c r="H198" s="1">
        <v>0</v>
      </c>
    </row>
    <row r="199" spans="1:8" x14ac:dyDescent="0.35">
      <c r="A199" s="1" t="s">
        <v>343</v>
      </c>
      <c r="B199" s="127" t="s">
        <v>314</v>
      </c>
      <c r="C199" s="127">
        <f t="shared" si="10"/>
        <v>43918</v>
      </c>
      <c r="D199" s="1" t="s">
        <v>121</v>
      </c>
      <c r="E199" s="1" t="s">
        <v>117</v>
      </c>
      <c r="F199" s="1" t="s">
        <v>115</v>
      </c>
      <c r="G199" s="1">
        <v>0</v>
      </c>
      <c r="H199" s="1">
        <v>0</v>
      </c>
    </row>
    <row r="200" spans="1:8" x14ac:dyDescent="0.35">
      <c r="A200" s="1" t="s">
        <v>344</v>
      </c>
      <c r="B200" s="127" t="s">
        <v>314</v>
      </c>
      <c r="C200" s="127">
        <f t="shared" si="10"/>
        <v>43918</v>
      </c>
      <c r="D200" s="1" t="s">
        <v>113</v>
      </c>
      <c r="E200" s="1" t="s">
        <v>117</v>
      </c>
      <c r="F200" s="1" t="s">
        <v>115</v>
      </c>
      <c r="G200" s="1">
        <v>0</v>
      </c>
      <c r="H200" s="1">
        <v>0</v>
      </c>
    </row>
    <row r="201" spans="1:8" x14ac:dyDescent="0.35">
      <c r="A201" s="1" t="s">
        <v>345</v>
      </c>
      <c r="B201" s="127" t="s">
        <v>314</v>
      </c>
      <c r="C201" s="127">
        <f t="shared" si="10"/>
        <v>43918</v>
      </c>
      <c r="D201" s="1" t="s">
        <v>113</v>
      </c>
      <c r="E201" s="1" t="s">
        <v>346</v>
      </c>
      <c r="F201" s="1" t="s">
        <v>115</v>
      </c>
      <c r="G201" s="1">
        <v>0</v>
      </c>
      <c r="H201" s="1">
        <v>0</v>
      </c>
    </row>
    <row r="202" spans="1:8" x14ac:dyDescent="0.35">
      <c r="A202" s="1" t="s">
        <v>347</v>
      </c>
      <c r="B202" s="127" t="s">
        <v>314</v>
      </c>
      <c r="C202" s="127">
        <f t="shared" si="10"/>
        <v>43918</v>
      </c>
      <c r="D202" s="1" t="s">
        <v>121</v>
      </c>
      <c r="E202" s="1" t="s">
        <v>117</v>
      </c>
      <c r="F202" s="1" t="s">
        <v>115</v>
      </c>
      <c r="G202" s="1">
        <v>0</v>
      </c>
      <c r="H202" s="1">
        <v>0</v>
      </c>
    </row>
    <row r="203" spans="1:8" x14ac:dyDescent="0.35">
      <c r="A203" s="1" t="s">
        <v>348</v>
      </c>
      <c r="B203" s="127" t="s">
        <v>314</v>
      </c>
      <c r="C203" s="127">
        <f t="shared" si="10"/>
        <v>43918</v>
      </c>
      <c r="D203" s="1" t="s">
        <v>113</v>
      </c>
      <c r="E203" s="1" t="s">
        <v>117</v>
      </c>
      <c r="F203" s="1" t="s">
        <v>115</v>
      </c>
      <c r="G203" s="1">
        <v>0</v>
      </c>
      <c r="H203" s="1">
        <v>0</v>
      </c>
    </row>
    <row r="204" spans="1:8" x14ac:dyDescent="0.35">
      <c r="A204" s="1" t="s">
        <v>349</v>
      </c>
      <c r="B204" s="127" t="s">
        <v>314</v>
      </c>
      <c r="C204" s="127">
        <f t="shared" si="10"/>
        <v>43918</v>
      </c>
      <c r="D204" s="1" t="s">
        <v>121</v>
      </c>
      <c r="E204" s="1" t="s">
        <v>117</v>
      </c>
      <c r="F204" s="1" t="s">
        <v>115</v>
      </c>
      <c r="G204" s="1">
        <v>0</v>
      </c>
      <c r="H204" s="1">
        <v>0</v>
      </c>
    </row>
    <row r="205" spans="1:8" x14ac:dyDescent="0.35">
      <c r="A205" s="1" t="s">
        <v>350</v>
      </c>
      <c r="B205" s="127" t="s">
        <v>314</v>
      </c>
      <c r="C205" s="127">
        <f t="shared" si="10"/>
        <v>43918</v>
      </c>
      <c r="D205" s="1" t="s">
        <v>113</v>
      </c>
      <c r="E205" s="1" t="s">
        <v>351</v>
      </c>
      <c r="F205" s="1" t="s">
        <v>115</v>
      </c>
      <c r="G205" s="1">
        <v>0</v>
      </c>
      <c r="H205" s="1">
        <v>0</v>
      </c>
    </row>
    <row r="206" spans="1:8" x14ac:dyDescent="0.35">
      <c r="A206" s="1" t="s">
        <v>352</v>
      </c>
      <c r="B206" s="127" t="s">
        <v>353</v>
      </c>
      <c r="C206" s="127">
        <f t="shared" si="10"/>
        <v>43917</v>
      </c>
      <c r="D206" s="1" t="s">
        <v>113</v>
      </c>
      <c r="E206" s="1" t="s">
        <v>354</v>
      </c>
      <c r="F206" s="1" t="s">
        <v>115</v>
      </c>
      <c r="G206" s="1">
        <v>0</v>
      </c>
      <c r="H206" s="1">
        <v>0</v>
      </c>
    </row>
    <row r="207" spans="1:8" x14ac:dyDescent="0.35">
      <c r="A207" s="1" t="s">
        <v>355</v>
      </c>
      <c r="B207" s="127" t="s">
        <v>314</v>
      </c>
      <c r="C207" s="127">
        <f t="shared" si="10"/>
        <v>43918</v>
      </c>
      <c r="D207" s="1" t="s">
        <v>113</v>
      </c>
      <c r="E207" s="1" t="s">
        <v>117</v>
      </c>
      <c r="F207" s="1" t="s">
        <v>115</v>
      </c>
      <c r="G207" s="1">
        <v>0</v>
      </c>
      <c r="H207" s="1">
        <v>0</v>
      </c>
    </row>
    <row r="208" spans="1:8" x14ac:dyDescent="0.35">
      <c r="A208" s="1" t="s">
        <v>356</v>
      </c>
      <c r="B208" s="127" t="s">
        <v>353</v>
      </c>
      <c r="C208" s="127">
        <f t="shared" si="10"/>
        <v>43917</v>
      </c>
      <c r="D208" s="1" t="s">
        <v>121</v>
      </c>
      <c r="E208" s="1">
        <v>0</v>
      </c>
      <c r="F208" s="1" t="s">
        <v>115</v>
      </c>
      <c r="G208" s="1">
        <v>0</v>
      </c>
      <c r="H208" s="1">
        <v>0</v>
      </c>
    </row>
    <row r="209" spans="1:8" x14ac:dyDescent="0.35">
      <c r="A209" s="1" t="s">
        <v>357</v>
      </c>
      <c r="B209" s="127" t="s">
        <v>314</v>
      </c>
      <c r="C209" s="127">
        <f t="shared" si="10"/>
        <v>43918</v>
      </c>
      <c r="D209" s="1" t="s">
        <v>113</v>
      </c>
      <c r="E209" s="1" t="s">
        <v>117</v>
      </c>
      <c r="F209" s="1" t="s">
        <v>115</v>
      </c>
      <c r="G209" s="1">
        <v>0</v>
      </c>
      <c r="H209" s="1">
        <v>0</v>
      </c>
    </row>
    <row r="210" spans="1:8" x14ac:dyDescent="0.35">
      <c r="A210" s="1" t="s">
        <v>358</v>
      </c>
      <c r="B210" s="127" t="s">
        <v>314</v>
      </c>
      <c r="C210" s="127">
        <f t="shared" si="10"/>
        <v>43918</v>
      </c>
      <c r="D210" s="1" t="s">
        <v>113</v>
      </c>
      <c r="E210" s="1" t="s">
        <v>114</v>
      </c>
      <c r="F210" s="1" t="s">
        <v>115</v>
      </c>
      <c r="G210" s="1">
        <v>0</v>
      </c>
      <c r="H210" s="1">
        <v>0</v>
      </c>
    </row>
    <row r="211" spans="1:8" x14ac:dyDescent="0.35">
      <c r="A211" s="1" t="s">
        <v>359</v>
      </c>
      <c r="B211" s="127" t="s">
        <v>314</v>
      </c>
      <c r="C211" s="127">
        <f t="shared" si="10"/>
        <v>43918</v>
      </c>
      <c r="D211" s="1" t="s">
        <v>113</v>
      </c>
      <c r="E211" s="1" t="s">
        <v>206</v>
      </c>
      <c r="F211" s="1" t="s">
        <v>115</v>
      </c>
      <c r="G211" s="1">
        <v>0</v>
      </c>
      <c r="H211" s="1">
        <v>0</v>
      </c>
    </row>
    <row r="212" spans="1:8" x14ac:dyDescent="0.35">
      <c r="A212" s="1" t="s">
        <v>360</v>
      </c>
      <c r="B212" s="127" t="s">
        <v>314</v>
      </c>
      <c r="C212" s="127">
        <f t="shared" si="10"/>
        <v>43918</v>
      </c>
      <c r="D212" s="1" t="s">
        <v>121</v>
      </c>
      <c r="E212" s="1" t="s">
        <v>114</v>
      </c>
      <c r="F212" s="1" t="s">
        <v>115</v>
      </c>
      <c r="G212" s="1">
        <v>0</v>
      </c>
      <c r="H212" s="1">
        <v>0</v>
      </c>
    </row>
    <row r="213" spans="1:8" x14ac:dyDescent="0.35">
      <c r="A213" s="1" t="s">
        <v>361</v>
      </c>
      <c r="B213" s="127" t="s">
        <v>314</v>
      </c>
      <c r="C213" s="127">
        <f t="shared" si="10"/>
        <v>43918</v>
      </c>
      <c r="D213" s="1" t="s">
        <v>113</v>
      </c>
      <c r="E213" s="1" t="s">
        <v>117</v>
      </c>
      <c r="F213" s="1" t="s">
        <v>115</v>
      </c>
      <c r="G213" s="1">
        <v>0</v>
      </c>
      <c r="H213" s="1">
        <v>0</v>
      </c>
    </row>
    <row r="214" spans="1:8" x14ac:dyDescent="0.35">
      <c r="A214" s="1" t="s">
        <v>362</v>
      </c>
      <c r="B214" s="127" t="s">
        <v>314</v>
      </c>
      <c r="C214" s="127">
        <f t="shared" si="10"/>
        <v>43918</v>
      </c>
      <c r="D214" s="1" t="s">
        <v>113</v>
      </c>
      <c r="E214" s="1" t="s">
        <v>117</v>
      </c>
      <c r="F214" s="1" t="s">
        <v>115</v>
      </c>
      <c r="G214" s="1">
        <v>0</v>
      </c>
      <c r="H214" s="1">
        <v>0</v>
      </c>
    </row>
    <row r="215" spans="1:8" x14ac:dyDescent="0.35">
      <c r="A215" s="1" t="s">
        <v>363</v>
      </c>
      <c r="B215" s="127" t="s">
        <v>314</v>
      </c>
      <c r="C215" s="127">
        <f t="shared" si="10"/>
        <v>43918</v>
      </c>
      <c r="D215" s="1" t="s">
        <v>121</v>
      </c>
      <c r="E215" s="1" t="s">
        <v>117</v>
      </c>
      <c r="F215" s="1" t="s">
        <v>115</v>
      </c>
      <c r="G215" s="1">
        <v>0</v>
      </c>
      <c r="H215" s="1">
        <v>0</v>
      </c>
    </row>
    <row r="216" spans="1:8" x14ac:dyDescent="0.35">
      <c r="A216" s="1" t="s">
        <v>364</v>
      </c>
      <c r="B216" s="127" t="s">
        <v>353</v>
      </c>
      <c r="C216" s="127">
        <f t="shared" si="10"/>
        <v>43917</v>
      </c>
      <c r="D216" s="1" t="s">
        <v>121</v>
      </c>
      <c r="E216" s="1" t="s">
        <v>117</v>
      </c>
      <c r="F216" s="1" t="s">
        <v>115</v>
      </c>
      <c r="G216" s="1">
        <v>0</v>
      </c>
      <c r="H216" s="1">
        <v>0</v>
      </c>
    </row>
    <row r="217" spans="1:8" x14ac:dyDescent="0.35">
      <c r="A217" s="1" t="s">
        <v>365</v>
      </c>
      <c r="B217" s="127" t="s">
        <v>353</v>
      </c>
      <c r="C217" s="127">
        <f t="shared" si="10"/>
        <v>43917</v>
      </c>
      <c r="D217" s="1" t="s">
        <v>121</v>
      </c>
      <c r="E217" s="1" t="s">
        <v>117</v>
      </c>
      <c r="F217" s="1" t="s">
        <v>115</v>
      </c>
      <c r="G217" s="1">
        <v>0</v>
      </c>
      <c r="H217" s="1">
        <v>0</v>
      </c>
    </row>
    <row r="218" spans="1:8" x14ac:dyDescent="0.35">
      <c r="A218" s="1" t="s">
        <v>366</v>
      </c>
      <c r="B218" s="127" t="s">
        <v>353</v>
      </c>
      <c r="C218" s="127">
        <f t="shared" si="10"/>
        <v>43917</v>
      </c>
      <c r="D218" s="1" t="s">
        <v>121</v>
      </c>
      <c r="E218" s="1" t="s">
        <v>117</v>
      </c>
      <c r="F218" s="1" t="s">
        <v>115</v>
      </c>
      <c r="G218" s="1">
        <v>0</v>
      </c>
      <c r="H218" s="1">
        <v>0</v>
      </c>
    </row>
    <row r="219" spans="1:8" x14ac:dyDescent="0.35">
      <c r="A219" s="1" t="s">
        <v>367</v>
      </c>
      <c r="B219" s="127" t="s">
        <v>353</v>
      </c>
      <c r="C219" s="127">
        <f t="shared" si="10"/>
        <v>43917</v>
      </c>
      <c r="D219" s="1" t="s">
        <v>121</v>
      </c>
      <c r="E219" s="1" t="s">
        <v>114</v>
      </c>
      <c r="F219" s="1" t="s">
        <v>115</v>
      </c>
      <c r="G219" s="1">
        <v>0</v>
      </c>
      <c r="H219" s="1">
        <v>0</v>
      </c>
    </row>
    <row r="220" spans="1:8" x14ac:dyDescent="0.35">
      <c r="A220" s="1" t="s">
        <v>368</v>
      </c>
      <c r="B220" s="127" t="s">
        <v>353</v>
      </c>
      <c r="C220" s="127">
        <f t="shared" si="10"/>
        <v>43917</v>
      </c>
      <c r="D220" s="1" t="s">
        <v>121</v>
      </c>
      <c r="E220" s="1" t="s">
        <v>117</v>
      </c>
      <c r="F220" s="1" t="s">
        <v>115</v>
      </c>
      <c r="G220" s="1">
        <v>0</v>
      </c>
      <c r="H220" s="1">
        <v>0</v>
      </c>
    </row>
    <row r="221" spans="1:8" x14ac:dyDescent="0.35">
      <c r="A221" s="1" t="s">
        <v>369</v>
      </c>
      <c r="B221" s="127" t="s">
        <v>353</v>
      </c>
      <c r="C221" s="127">
        <f t="shared" si="10"/>
        <v>43917</v>
      </c>
      <c r="D221" s="1" t="s">
        <v>121</v>
      </c>
      <c r="E221" s="1" t="s">
        <v>114</v>
      </c>
      <c r="F221" s="1" t="s">
        <v>115</v>
      </c>
      <c r="G221" s="1">
        <v>0</v>
      </c>
      <c r="H221" s="1">
        <v>0</v>
      </c>
    </row>
    <row r="222" spans="1:8" x14ac:dyDescent="0.35">
      <c r="A222" s="1" t="s">
        <v>370</v>
      </c>
      <c r="B222" s="127" t="s">
        <v>314</v>
      </c>
      <c r="C222" s="127">
        <f t="shared" si="10"/>
        <v>43918</v>
      </c>
      <c r="D222" s="1" t="s">
        <v>113</v>
      </c>
      <c r="E222" s="1" t="s">
        <v>240</v>
      </c>
      <c r="F222" s="1" t="s">
        <v>115</v>
      </c>
      <c r="G222" s="1">
        <v>0</v>
      </c>
      <c r="H222" s="1">
        <v>0</v>
      </c>
    </row>
    <row r="223" spans="1:8" x14ac:dyDescent="0.35">
      <c r="A223" s="1" t="s">
        <v>371</v>
      </c>
      <c r="B223" s="127" t="s">
        <v>314</v>
      </c>
      <c r="C223" s="127">
        <f t="shared" si="10"/>
        <v>43918</v>
      </c>
      <c r="D223" s="1" t="s">
        <v>113</v>
      </c>
      <c r="E223" s="1" t="s">
        <v>117</v>
      </c>
      <c r="F223" s="1" t="s">
        <v>115</v>
      </c>
      <c r="G223" s="1">
        <v>0</v>
      </c>
      <c r="H223" s="1">
        <v>0</v>
      </c>
    </row>
    <row r="224" spans="1:8" x14ac:dyDescent="0.35">
      <c r="A224" s="1" t="s">
        <v>372</v>
      </c>
      <c r="B224" s="127" t="s">
        <v>314</v>
      </c>
      <c r="C224" s="127">
        <f t="shared" si="10"/>
        <v>43918</v>
      </c>
      <c r="D224" s="1" t="s">
        <v>121</v>
      </c>
      <c r="E224" s="1" t="s">
        <v>117</v>
      </c>
      <c r="F224" s="1" t="s">
        <v>115</v>
      </c>
      <c r="G224" s="1">
        <v>0</v>
      </c>
      <c r="H224" s="1">
        <v>0</v>
      </c>
    </row>
    <row r="225" spans="1:8" x14ac:dyDescent="0.35">
      <c r="A225" s="1" t="s">
        <v>373</v>
      </c>
      <c r="B225" s="127" t="s">
        <v>314</v>
      </c>
      <c r="C225" s="127">
        <f t="shared" si="10"/>
        <v>43918</v>
      </c>
      <c r="D225" s="1" t="s">
        <v>121</v>
      </c>
      <c r="E225" s="1" t="s">
        <v>117</v>
      </c>
      <c r="F225" s="1" t="s">
        <v>115</v>
      </c>
      <c r="G225" s="1">
        <v>0</v>
      </c>
      <c r="H225" s="1">
        <v>0</v>
      </c>
    </row>
    <row r="226" spans="1:8" x14ac:dyDescent="0.35">
      <c r="A226" s="1" t="s">
        <v>374</v>
      </c>
      <c r="B226" s="127" t="s">
        <v>353</v>
      </c>
      <c r="C226" s="127">
        <f t="shared" si="10"/>
        <v>43917</v>
      </c>
      <c r="D226" s="1" t="s">
        <v>121</v>
      </c>
      <c r="E226" s="1" t="s">
        <v>117</v>
      </c>
      <c r="F226" s="1" t="s">
        <v>115</v>
      </c>
      <c r="G226" s="1">
        <v>0</v>
      </c>
      <c r="H226" s="1">
        <v>0</v>
      </c>
    </row>
    <row r="227" spans="1:8" x14ac:dyDescent="0.35">
      <c r="A227" s="1" t="s">
        <v>375</v>
      </c>
      <c r="B227" s="127" t="s">
        <v>353</v>
      </c>
      <c r="C227" s="127">
        <f t="shared" si="10"/>
        <v>43917</v>
      </c>
      <c r="D227" s="1" t="s">
        <v>121</v>
      </c>
      <c r="E227" s="1" t="s">
        <v>117</v>
      </c>
      <c r="F227" s="1" t="s">
        <v>115</v>
      </c>
      <c r="G227" s="1">
        <v>0</v>
      </c>
      <c r="H227" s="1">
        <v>0</v>
      </c>
    </row>
    <row r="228" spans="1:8" x14ac:dyDescent="0.35">
      <c r="A228" s="1" t="s">
        <v>376</v>
      </c>
      <c r="B228" s="127" t="s">
        <v>353</v>
      </c>
      <c r="C228" s="127">
        <f t="shared" si="10"/>
        <v>43917</v>
      </c>
      <c r="D228" s="1" t="s">
        <v>121</v>
      </c>
      <c r="E228" s="1" t="s">
        <v>117</v>
      </c>
      <c r="F228" s="1" t="s">
        <v>115</v>
      </c>
      <c r="G228" s="1">
        <v>0</v>
      </c>
      <c r="H228" s="1">
        <v>0</v>
      </c>
    </row>
    <row r="229" spans="1:8" x14ac:dyDescent="0.35">
      <c r="A229" s="1" t="s">
        <v>377</v>
      </c>
      <c r="B229" s="127" t="s">
        <v>353</v>
      </c>
      <c r="C229" s="127">
        <f t="shared" si="10"/>
        <v>43917</v>
      </c>
      <c r="D229" s="1" t="s">
        <v>113</v>
      </c>
      <c r="E229" s="1" t="s">
        <v>139</v>
      </c>
      <c r="F229" s="1" t="s">
        <v>115</v>
      </c>
      <c r="G229" s="1">
        <v>0</v>
      </c>
      <c r="H229" s="1">
        <v>0</v>
      </c>
    </row>
    <row r="230" spans="1:8" x14ac:dyDescent="0.35">
      <c r="A230" s="1" t="s">
        <v>378</v>
      </c>
      <c r="B230" s="127" t="s">
        <v>314</v>
      </c>
      <c r="C230" s="127">
        <f t="shared" si="10"/>
        <v>43918</v>
      </c>
      <c r="D230" s="1" t="s">
        <v>121</v>
      </c>
      <c r="E230" s="1" t="s">
        <v>117</v>
      </c>
      <c r="F230" s="1" t="s">
        <v>115</v>
      </c>
      <c r="G230" s="1">
        <v>0</v>
      </c>
      <c r="H230" s="1">
        <v>0</v>
      </c>
    </row>
    <row r="231" spans="1:8" x14ac:dyDescent="0.35">
      <c r="A231" s="1" t="s">
        <v>379</v>
      </c>
      <c r="B231" s="127" t="s">
        <v>353</v>
      </c>
      <c r="C231" s="127">
        <f t="shared" si="10"/>
        <v>43917</v>
      </c>
      <c r="D231" s="1" t="s">
        <v>121</v>
      </c>
      <c r="E231" s="1" t="s">
        <v>117</v>
      </c>
      <c r="F231" s="1" t="s">
        <v>115</v>
      </c>
      <c r="G231" s="1">
        <v>0</v>
      </c>
      <c r="H231" s="1">
        <v>0</v>
      </c>
    </row>
    <row r="232" spans="1:8" x14ac:dyDescent="0.35">
      <c r="A232" s="1" t="s">
        <v>380</v>
      </c>
      <c r="B232" s="127" t="s">
        <v>353</v>
      </c>
      <c r="C232" s="127">
        <f t="shared" si="10"/>
        <v>43917</v>
      </c>
      <c r="D232" s="1" t="s">
        <v>121</v>
      </c>
      <c r="E232" s="1" t="s">
        <v>162</v>
      </c>
      <c r="F232" s="1" t="s">
        <v>115</v>
      </c>
      <c r="G232" s="1">
        <v>0</v>
      </c>
      <c r="H232" s="1">
        <v>0</v>
      </c>
    </row>
    <row r="233" spans="1:8" x14ac:dyDescent="0.35">
      <c r="A233" s="1" t="s">
        <v>381</v>
      </c>
      <c r="B233" s="127" t="s">
        <v>353</v>
      </c>
      <c r="C233" s="127">
        <f t="shared" si="10"/>
        <v>43917</v>
      </c>
      <c r="D233" s="1" t="s">
        <v>121</v>
      </c>
      <c r="E233" s="1" t="s">
        <v>117</v>
      </c>
      <c r="F233" s="1" t="s">
        <v>115</v>
      </c>
      <c r="G233" s="1">
        <v>0</v>
      </c>
      <c r="H233" s="1">
        <v>0</v>
      </c>
    </row>
    <row r="234" spans="1:8" x14ac:dyDescent="0.35">
      <c r="A234" s="1" t="s">
        <v>382</v>
      </c>
      <c r="B234" s="127" t="s">
        <v>353</v>
      </c>
      <c r="C234" s="127">
        <f t="shared" si="10"/>
        <v>43917</v>
      </c>
      <c r="D234" s="1" t="s">
        <v>113</v>
      </c>
      <c r="E234" s="1" t="s">
        <v>148</v>
      </c>
      <c r="F234" s="1" t="s">
        <v>115</v>
      </c>
      <c r="G234" s="1">
        <v>0</v>
      </c>
      <c r="H234" s="1">
        <v>0</v>
      </c>
    </row>
    <row r="235" spans="1:8" x14ac:dyDescent="0.35">
      <c r="A235" s="1" t="s">
        <v>383</v>
      </c>
      <c r="B235" s="127" t="s">
        <v>353</v>
      </c>
      <c r="C235" s="127">
        <f t="shared" si="10"/>
        <v>43917</v>
      </c>
      <c r="D235" s="1" t="s">
        <v>113</v>
      </c>
      <c r="E235" s="1" t="s">
        <v>117</v>
      </c>
      <c r="F235" s="1" t="s">
        <v>115</v>
      </c>
      <c r="G235" s="1">
        <v>0</v>
      </c>
      <c r="H235" s="1">
        <v>0</v>
      </c>
    </row>
    <row r="236" spans="1:8" x14ac:dyDescent="0.35">
      <c r="A236" s="1" t="s">
        <v>384</v>
      </c>
      <c r="B236" s="127" t="s">
        <v>353</v>
      </c>
      <c r="C236" s="127">
        <f t="shared" si="10"/>
        <v>43917</v>
      </c>
      <c r="D236" s="1" t="s">
        <v>121</v>
      </c>
      <c r="E236" s="1" t="s">
        <v>117</v>
      </c>
      <c r="F236" s="1" t="s">
        <v>115</v>
      </c>
      <c r="G236" s="1">
        <v>0</v>
      </c>
      <c r="H236" s="1">
        <v>0</v>
      </c>
    </row>
    <row r="237" spans="1:8" x14ac:dyDescent="0.35">
      <c r="A237" s="1" t="s">
        <v>385</v>
      </c>
      <c r="B237" s="127" t="s">
        <v>353</v>
      </c>
      <c r="C237" s="127">
        <f t="shared" si="10"/>
        <v>43917</v>
      </c>
      <c r="D237" s="1" t="s">
        <v>113</v>
      </c>
      <c r="E237" s="1" t="s">
        <v>117</v>
      </c>
      <c r="F237" s="1" t="s">
        <v>115</v>
      </c>
      <c r="G237" s="1">
        <v>0</v>
      </c>
      <c r="H237" s="1">
        <v>0</v>
      </c>
    </row>
    <row r="238" spans="1:8" x14ac:dyDescent="0.35">
      <c r="A238" s="1" t="s">
        <v>386</v>
      </c>
      <c r="B238" s="127" t="s">
        <v>353</v>
      </c>
      <c r="C238" s="127">
        <f t="shared" si="10"/>
        <v>43917</v>
      </c>
      <c r="D238" s="1" t="s">
        <v>113</v>
      </c>
      <c r="E238" s="1" t="s">
        <v>387</v>
      </c>
      <c r="F238" s="1" t="s">
        <v>115</v>
      </c>
      <c r="G238" s="1">
        <v>0</v>
      </c>
      <c r="H238" s="1">
        <v>0</v>
      </c>
    </row>
    <row r="239" spans="1:8" x14ac:dyDescent="0.35">
      <c r="A239" s="1" t="s">
        <v>388</v>
      </c>
      <c r="B239" s="127" t="s">
        <v>353</v>
      </c>
      <c r="C239" s="127">
        <f t="shared" si="10"/>
        <v>43917</v>
      </c>
      <c r="D239" s="1" t="s">
        <v>121</v>
      </c>
      <c r="E239" s="1" t="s">
        <v>117</v>
      </c>
      <c r="F239" s="1" t="s">
        <v>115</v>
      </c>
      <c r="G239" s="1">
        <v>0</v>
      </c>
      <c r="H239" s="1">
        <v>0</v>
      </c>
    </row>
    <row r="240" spans="1:8" x14ac:dyDescent="0.35">
      <c r="A240" s="1" t="s">
        <v>389</v>
      </c>
      <c r="B240" s="127" t="s">
        <v>353</v>
      </c>
      <c r="C240" s="127">
        <f t="shared" si="10"/>
        <v>43917</v>
      </c>
      <c r="D240" s="1" t="s">
        <v>121</v>
      </c>
      <c r="E240" s="1" t="s">
        <v>139</v>
      </c>
      <c r="F240" s="1" t="s">
        <v>115</v>
      </c>
      <c r="G240" s="1">
        <v>0</v>
      </c>
      <c r="H240" s="1">
        <v>0</v>
      </c>
    </row>
    <row r="241" spans="1:8" x14ac:dyDescent="0.35">
      <c r="A241" s="1" t="s">
        <v>390</v>
      </c>
      <c r="B241" s="127" t="s">
        <v>353</v>
      </c>
      <c r="C241" s="127">
        <f t="shared" si="10"/>
        <v>43917</v>
      </c>
      <c r="D241" s="1" t="s">
        <v>113</v>
      </c>
      <c r="E241" s="1" t="s">
        <v>391</v>
      </c>
      <c r="F241" s="1" t="s">
        <v>115</v>
      </c>
      <c r="G241" s="1">
        <v>0</v>
      </c>
      <c r="H241" s="1">
        <v>0</v>
      </c>
    </row>
    <row r="242" spans="1:8" x14ac:dyDescent="0.35">
      <c r="A242" s="1" t="s">
        <v>392</v>
      </c>
      <c r="B242" s="127" t="s">
        <v>353</v>
      </c>
      <c r="C242" s="127">
        <f t="shared" si="10"/>
        <v>43917</v>
      </c>
      <c r="D242" s="1" t="s">
        <v>121</v>
      </c>
      <c r="E242" s="1" t="s">
        <v>117</v>
      </c>
      <c r="F242" s="1" t="s">
        <v>115</v>
      </c>
      <c r="G242" s="1">
        <v>0</v>
      </c>
      <c r="H242" s="1">
        <v>0</v>
      </c>
    </row>
    <row r="243" spans="1:8" x14ac:dyDescent="0.35">
      <c r="A243" s="1" t="s">
        <v>393</v>
      </c>
      <c r="B243" s="127" t="s">
        <v>353</v>
      </c>
      <c r="C243" s="127">
        <f t="shared" si="10"/>
        <v>43917</v>
      </c>
      <c r="D243" s="1" t="s">
        <v>121</v>
      </c>
      <c r="E243" s="1" t="s">
        <v>117</v>
      </c>
      <c r="F243" s="1" t="s">
        <v>115</v>
      </c>
      <c r="G243" s="1">
        <v>0</v>
      </c>
      <c r="H243" s="1">
        <v>0</v>
      </c>
    </row>
    <row r="244" spans="1:8" x14ac:dyDescent="0.35">
      <c r="A244" s="1" t="s">
        <v>394</v>
      </c>
      <c r="B244" s="127" t="s">
        <v>353</v>
      </c>
      <c r="C244" s="127">
        <f t="shared" si="10"/>
        <v>43917</v>
      </c>
      <c r="D244" s="1" t="s">
        <v>121</v>
      </c>
      <c r="E244" s="1" t="s">
        <v>117</v>
      </c>
      <c r="F244" s="1" t="s">
        <v>115</v>
      </c>
      <c r="G244" s="1">
        <v>0</v>
      </c>
      <c r="H244" s="1">
        <v>0</v>
      </c>
    </row>
    <row r="245" spans="1:8" x14ac:dyDescent="0.35">
      <c r="A245" s="1" t="s">
        <v>395</v>
      </c>
      <c r="B245" s="127" t="s">
        <v>353</v>
      </c>
      <c r="C245" s="127">
        <f t="shared" si="10"/>
        <v>43917</v>
      </c>
      <c r="D245" s="1" t="s">
        <v>113</v>
      </c>
      <c r="E245" s="1" t="s">
        <v>117</v>
      </c>
      <c r="F245" s="1" t="s">
        <v>115</v>
      </c>
      <c r="G245" s="1">
        <v>0</v>
      </c>
      <c r="H245" s="1">
        <v>0</v>
      </c>
    </row>
    <row r="246" spans="1:8" x14ac:dyDescent="0.35">
      <c r="A246" s="1" t="s">
        <v>396</v>
      </c>
      <c r="B246" s="127" t="s">
        <v>353</v>
      </c>
      <c r="C246" s="127">
        <f t="shared" si="10"/>
        <v>43917</v>
      </c>
      <c r="D246" s="1" t="s">
        <v>113</v>
      </c>
      <c r="E246" s="1" t="s">
        <v>117</v>
      </c>
      <c r="F246" s="1" t="s">
        <v>115</v>
      </c>
      <c r="G246" s="1">
        <v>0</v>
      </c>
      <c r="H246" s="1">
        <v>0</v>
      </c>
    </row>
    <row r="247" spans="1:8" x14ac:dyDescent="0.35">
      <c r="A247" s="1" t="s">
        <v>397</v>
      </c>
      <c r="B247" s="127" t="s">
        <v>353</v>
      </c>
      <c r="C247" s="127">
        <f t="shared" si="10"/>
        <v>43917</v>
      </c>
      <c r="D247" s="1" t="s">
        <v>121</v>
      </c>
      <c r="E247" s="1" t="s">
        <v>117</v>
      </c>
      <c r="F247" s="1" t="s">
        <v>115</v>
      </c>
      <c r="G247" s="1">
        <v>0</v>
      </c>
      <c r="H247" s="1">
        <v>0</v>
      </c>
    </row>
    <row r="248" spans="1:8" x14ac:dyDescent="0.35">
      <c r="A248" s="1" t="s">
        <v>398</v>
      </c>
      <c r="B248" s="127" t="s">
        <v>353</v>
      </c>
      <c r="C248" s="127">
        <f t="shared" si="10"/>
        <v>43917</v>
      </c>
      <c r="D248" s="1" t="s">
        <v>121</v>
      </c>
      <c r="E248" s="1" t="s">
        <v>117</v>
      </c>
      <c r="F248" s="1" t="s">
        <v>115</v>
      </c>
      <c r="G248" s="1">
        <v>0</v>
      </c>
      <c r="H248" s="1">
        <v>0</v>
      </c>
    </row>
    <row r="249" spans="1:8" x14ac:dyDescent="0.35">
      <c r="A249" s="1" t="s">
        <v>399</v>
      </c>
      <c r="B249" s="127" t="s">
        <v>353</v>
      </c>
      <c r="C249" s="127">
        <f t="shared" si="10"/>
        <v>43917</v>
      </c>
      <c r="D249" s="1" t="s">
        <v>121</v>
      </c>
      <c r="E249" s="1" t="s">
        <v>117</v>
      </c>
      <c r="F249" s="1" t="s">
        <v>115</v>
      </c>
      <c r="G249" s="1">
        <v>0</v>
      </c>
      <c r="H249" s="1">
        <v>0</v>
      </c>
    </row>
    <row r="250" spans="1:8" x14ac:dyDescent="0.35">
      <c r="A250" s="1" t="s">
        <v>400</v>
      </c>
      <c r="B250" s="127" t="s">
        <v>353</v>
      </c>
      <c r="C250" s="127">
        <f t="shared" si="10"/>
        <v>43917</v>
      </c>
      <c r="D250" s="1" t="s">
        <v>121</v>
      </c>
      <c r="E250" s="1" t="s">
        <v>117</v>
      </c>
      <c r="F250" s="1" t="s">
        <v>115</v>
      </c>
      <c r="G250" s="1">
        <v>0</v>
      </c>
      <c r="H250" s="1">
        <v>0</v>
      </c>
    </row>
    <row r="251" spans="1:8" x14ac:dyDescent="0.35">
      <c r="A251" s="1" t="s">
        <v>401</v>
      </c>
      <c r="B251" s="127" t="s">
        <v>353</v>
      </c>
      <c r="C251" s="127">
        <f t="shared" si="10"/>
        <v>43917</v>
      </c>
      <c r="D251" s="1" t="s">
        <v>121</v>
      </c>
      <c r="E251" s="1" t="s">
        <v>117</v>
      </c>
      <c r="F251" s="1" t="s">
        <v>115</v>
      </c>
      <c r="G251" s="1">
        <v>0</v>
      </c>
      <c r="H251" s="1">
        <v>0</v>
      </c>
    </row>
    <row r="252" spans="1:8" x14ac:dyDescent="0.35">
      <c r="A252" s="1" t="s">
        <v>402</v>
      </c>
      <c r="B252" s="127" t="s">
        <v>353</v>
      </c>
      <c r="C252" s="127">
        <f t="shared" si="10"/>
        <v>43917</v>
      </c>
      <c r="D252" s="1" t="s">
        <v>121</v>
      </c>
      <c r="E252" s="1" t="s">
        <v>117</v>
      </c>
      <c r="F252" s="1" t="s">
        <v>115</v>
      </c>
      <c r="G252" s="1">
        <v>0</v>
      </c>
      <c r="H252" s="1">
        <v>0</v>
      </c>
    </row>
    <row r="253" spans="1:8" x14ac:dyDescent="0.35">
      <c r="A253" s="1" t="s">
        <v>403</v>
      </c>
      <c r="B253" s="127" t="s">
        <v>353</v>
      </c>
      <c r="C253" s="127">
        <f t="shared" si="10"/>
        <v>43917</v>
      </c>
      <c r="D253" s="1" t="s">
        <v>121</v>
      </c>
      <c r="E253" s="1" t="s">
        <v>117</v>
      </c>
      <c r="F253" s="1" t="s">
        <v>115</v>
      </c>
      <c r="G253" s="1">
        <v>0</v>
      </c>
      <c r="H253" s="1">
        <v>0</v>
      </c>
    </row>
    <row r="254" spans="1:8" x14ac:dyDescent="0.35">
      <c r="A254" s="1" t="s">
        <v>404</v>
      </c>
      <c r="B254" s="127" t="s">
        <v>353</v>
      </c>
      <c r="C254" s="127">
        <f t="shared" si="10"/>
        <v>43917</v>
      </c>
      <c r="D254" s="1" t="s">
        <v>113</v>
      </c>
      <c r="E254" s="1" t="s">
        <v>162</v>
      </c>
      <c r="F254" s="1" t="s">
        <v>115</v>
      </c>
      <c r="G254" s="1">
        <v>0</v>
      </c>
      <c r="H254" s="1">
        <v>0</v>
      </c>
    </row>
    <row r="255" spans="1:8" x14ac:dyDescent="0.35">
      <c r="A255" s="1" t="s">
        <v>405</v>
      </c>
      <c r="B255" s="127" t="s">
        <v>353</v>
      </c>
      <c r="C255" s="127">
        <f t="shared" si="10"/>
        <v>43917</v>
      </c>
      <c r="D255" s="1" t="s">
        <v>113</v>
      </c>
      <c r="E255" s="1" t="s">
        <v>117</v>
      </c>
      <c r="F255" s="1" t="s">
        <v>115</v>
      </c>
      <c r="G255" s="1">
        <v>0</v>
      </c>
      <c r="H255" s="1">
        <v>0</v>
      </c>
    </row>
    <row r="256" spans="1:8" x14ac:dyDescent="0.35">
      <c r="A256" s="1" t="s">
        <v>406</v>
      </c>
      <c r="B256" s="127" t="s">
        <v>353</v>
      </c>
      <c r="C256" s="127">
        <f t="shared" si="10"/>
        <v>43917</v>
      </c>
      <c r="D256" s="1" t="s">
        <v>113</v>
      </c>
      <c r="E256" s="1" t="s">
        <v>117</v>
      </c>
      <c r="F256" s="1" t="s">
        <v>115</v>
      </c>
      <c r="G256" s="1">
        <v>0</v>
      </c>
      <c r="H256" s="1">
        <v>0</v>
      </c>
    </row>
    <row r="257" spans="1:8" x14ac:dyDescent="0.35">
      <c r="A257" s="1" t="s">
        <v>407</v>
      </c>
      <c r="B257" s="127" t="s">
        <v>353</v>
      </c>
      <c r="C257" s="127">
        <f t="shared" si="10"/>
        <v>43917</v>
      </c>
      <c r="D257" s="1" t="s">
        <v>113</v>
      </c>
      <c r="E257" s="1" t="s">
        <v>117</v>
      </c>
      <c r="F257" s="1" t="s">
        <v>115</v>
      </c>
      <c r="G257" s="1">
        <v>0</v>
      </c>
      <c r="H257" s="1">
        <v>0</v>
      </c>
    </row>
    <row r="258" spans="1:8" x14ac:dyDescent="0.35">
      <c r="A258" s="1" t="s">
        <v>408</v>
      </c>
      <c r="B258" s="127" t="s">
        <v>353</v>
      </c>
      <c r="C258" s="127">
        <f t="shared" si="10"/>
        <v>43917</v>
      </c>
      <c r="D258" s="1" t="s">
        <v>121</v>
      </c>
      <c r="E258" s="1" t="s">
        <v>114</v>
      </c>
      <c r="F258" s="1" t="s">
        <v>115</v>
      </c>
      <c r="G258" s="1">
        <v>0</v>
      </c>
      <c r="H258" s="1">
        <v>0</v>
      </c>
    </row>
    <row r="259" spans="1:8" x14ac:dyDescent="0.35">
      <c r="A259" s="1" t="s">
        <v>409</v>
      </c>
      <c r="B259" s="127" t="s">
        <v>353</v>
      </c>
      <c r="C259" s="127">
        <f t="shared" ref="C259:C322" si="11">VLOOKUP(B259,$J:$K,2,0)</f>
        <v>43917</v>
      </c>
      <c r="D259" s="1" t="s">
        <v>121</v>
      </c>
      <c r="E259" s="1" t="s">
        <v>117</v>
      </c>
      <c r="F259" s="1" t="s">
        <v>115</v>
      </c>
      <c r="G259" s="1">
        <v>0</v>
      </c>
      <c r="H259" s="1">
        <v>0</v>
      </c>
    </row>
    <row r="260" spans="1:8" x14ac:dyDescent="0.35">
      <c r="A260" s="1" t="s">
        <v>410</v>
      </c>
      <c r="B260" s="127" t="s">
        <v>353</v>
      </c>
      <c r="C260" s="127">
        <f t="shared" si="11"/>
        <v>43917</v>
      </c>
      <c r="D260" s="1" t="s">
        <v>113</v>
      </c>
      <c r="E260" s="1" t="s">
        <v>117</v>
      </c>
      <c r="F260" s="1" t="s">
        <v>115</v>
      </c>
      <c r="G260" s="1">
        <v>0</v>
      </c>
      <c r="H260" s="1">
        <v>0</v>
      </c>
    </row>
    <row r="261" spans="1:8" x14ac:dyDescent="0.35">
      <c r="A261" s="1" t="s">
        <v>411</v>
      </c>
      <c r="B261" s="127" t="s">
        <v>353</v>
      </c>
      <c r="C261" s="127">
        <f t="shared" si="11"/>
        <v>43917</v>
      </c>
      <c r="D261" s="1" t="s">
        <v>113</v>
      </c>
      <c r="E261" s="1" t="s">
        <v>114</v>
      </c>
      <c r="F261" s="1" t="s">
        <v>115</v>
      </c>
      <c r="G261" s="1">
        <v>0</v>
      </c>
      <c r="H261" s="1">
        <v>0</v>
      </c>
    </row>
    <row r="262" spans="1:8" x14ac:dyDescent="0.35">
      <c r="A262" s="1" t="s">
        <v>412</v>
      </c>
      <c r="B262" s="127" t="s">
        <v>353</v>
      </c>
      <c r="C262" s="127">
        <f t="shared" si="11"/>
        <v>43917</v>
      </c>
      <c r="D262" s="1" t="s">
        <v>113</v>
      </c>
      <c r="E262" s="1" t="s">
        <v>166</v>
      </c>
      <c r="F262" s="1" t="s">
        <v>115</v>
      </c>
      <c r="G262" s="1">
        <v>0</v>
      </c>
      <c r="H262" s="1">
        <v>0</v>
      </c>
    </row>
    <row r="263" spans="1:8" x14ac:dyDescent="0.35">
      <c r="A263" s="1" t="s">
        <v>413</v>
      </c>
      <c r="B263" s="127" t="s">
        <v>353</v>
      </c>
      <c r="C263" s="127">
        <f t="shared" si="11"/>
        <v>43917</v>
      </c>
      <c r="D263" s="1" t="s">
        <v>121</v>
      </c>
      <c r="E263" s="1" t="s">
        <v>117</v>
      </c>
      <c r="F263" s="1" t="s">
        <v>115</v>
      </c>
      <c r="G263" s="1">
        <v>0</v>
      </c>
      <c r="H263" s="1">
        <v>0</v>
      </c>
    </row>
    <row r="264" spans="1:8" x14ac:dyDescent="0.35">
      <c r="A264" s="1" t="s">
        <v>414</v>
      </c>
      <c r="B264" s="127" t="s">
        <v>353</v>
      </c>
      <c r="C264" s="127">
        <f t="shared" si="11"/>
        <v>43917</v>
      </c>
      <c r="D264" s="1" t="s">
        <v>121</v>
      </c>
      <c r="E264" s="1" t="s">
        <v>117</v>
      </c>
      <c r="F264" s="1" t="s">
        <v>115</v>
      </c>
      <c r="G264" s="1">
        <v>0</v>
      </c>
      <c r="H264" s="1">
        <v>0</v>
      </c>
    </row>
    <row r="265" spans="1:8" x14ac:dyDescent="0.35">
      <c r="A265" s="1" t="s">
        <v>415</v>
      </c>
      <c r="B265" s="127" t="s">
        <v>353</v>
      </c>
      <c r="C265" s="127">
        <f t="shared" si="11"/>
        <v>43917</v>
      </c>
      <c r="D265" s="1" t="s">
        <v>121</v>
      </c>
      <c r="E265" s="1" t="s">
        <v>162</v>
      </c>
      <c r="F265" s="1" t="s">
        <v>115</v>
      </c>
      <c r="G265" s="1">
        <v>0</v>
      </c>
      <c r="H265" s="1">
        <v>0</v>
      </c>
    </row>
    <row r="266" spans="1:8" x14ac:dyDescent="0.35">
      <c r="A266" s="1" t="s">
        <v>416</v>
      </c>
      <c r="B266" s="127" t="s">
        <v>353</v>
      </c>
      <c r="C266" s="127">
        <f t="shared" si="11"/>
        <v>43917</v>
      </c>
      <c r="D266" s="1" t="s">
        <v>121</v>
      </c>
      <c r="E266" s="1" t="s">
        <v>417</v>
      </c>
      <c r="F266" s="1" t="s">
        <v>115</v>
      </c>
      <c r="G266" s="1">
        <v>0</v>
      </c>
      <c r="H266" s="1">
        <v>0</v>
      </c>
    </row>
    <row r="267" spans="1:8" x14ac:dyDescent="0.35">
      <c r="A267" s="1" t="s">
        <v>418</v>
      </c>
      <c r="B267" s="127" t="s">
        <v>353</v>
      </c>
      <c r="C267" s="127">
        <f t="shared" si="11"/>
        <v>43917</v>
      </c>
      <c r="D267" s="1" t="s">
        <v>121</v>
      </c>
      <c r="E267" s="1" t="s">
        <v>419</v>
      </c>
      <c r="F267" s="1" t="s">
        <v>115</v>
      </c>
      <c r="G267" s="1">
        <v>0</v>
      </c>
      <c r="H267" s="1">
        <v>0</v>
      </c>
    </row>
    <row r="268" spans="1:8" x14ac:dyDescent="0.35">
      <c r="A268" s="1" t="s">
        <v>420</v>
      </c>
      <c r="B268" s="127" t="s">
        <v>353</v>
      </c>
      <c r="C268" s="127">
        <f t="shared" si="11"/>
        <v>43917</v>
      </c>
      <c r="D268" s="1" t="s">
        <v>113</v>
      </c>
      <c r="E268" s="1" t="s">
        <v>117</v>
      </c>
      <c r="F268" s="1" t="s">
        <v>115</v>
      </c>
      <c r="G268" s="1">
        <v>0</v>
      </c>
      <c r="H268" s="1">
        <v>0</v>
      </c>
    </row>
    <row r="269" spans="1:8" x14ac:dyDescent="0.35">
      <c r="A269" s="1" t="s">
        <v>421</v>
      </c>
      <c r="B269" s="127" t="s">
        <v>353</v>
      </c>
      <c r="C269" s="127">
        <f t="shared" si="11"/>
        <v>43917</v>
      </c>
      <c r="D269" s="1" t="s">
        <v>121</v>
      </c>
      <c r="E269" s="1" t="s">
        <v>422</v>
      </c>
      <c r="F269" s="1" t="s">
        <v>115</v>
      </c>
      <c r="G269" s="1">
        <v>0</v>
      </c>
      <c r="H269" s="1">
        <v>0</v>
      </c>
    </row>
    <row r="270" spans="1:8" x14ac:dyDescent="0.35">
      <c r="A270" s="1" t="s">
        <v>423</v>
      </c>
      <c r="B270" s="127" t="s">
        <v>353</v>
      </c>
      <c r="C270" s="127">
        <f t="shared" si="11"/>
        <v>43917</v>
      </c>
      <c r="D270" s="1" t="s">
        <v>121</v>
      </c>
      <c r="E270" s="1" t="s">
        <v>117</v>
      </c>
      <c r="F270" s="1" t="s">
        <v>115</v>
      </c>
      <c r="G270" s="1">
        <v>0</v>
      </c>
      <c r="H270" s="1">
        <v>0</v>
      </c>
    </row>
    <row r="271" spans="1:8" x14ac:dyDescent="0.35">
      <c r="A271" s="1" t="s">
        <v>424</v>
      </c>
      <c r="B271" s="127" t="s">
        <v>353</v>
      </c>
      <c r="C271" s="127">
        <f t="shared" si="11"/>
        <v>43917</v>
      </c>
      <c r="D271" s="1" t="s">
        <v>113</v>
      </c>
      <c r="E271" s="1" t="s">
        <v>117</v>
      </c>
      <c r="F271" s="1" t="s">
        <v>115</v>
      </c>
      <c r="G271" s="1">
        <v>0</v>
      </c>
      <c r="H271" s="1">
        <v>0</v>
      </c>
    </row>
    <row r="272" spans="1:8" x14ac:dyDescent="0.35">
      <c r="A272" s="1" t="s">
        <v>425</v>
      </c>
      <c r="B272" s="127" t="s">
        <v>353</v>
      </c>
      <c r="C272" s="127">
        <f t="shared" si="11"/>
        <v>43917</v>
      </c>
      <c r="D272" s="1" t="s">
        <v>113</v>
      </c>
      <c r="E272" s="1" t="s">
        <v>114</v>
      </c>
      <c r="F272" s="1" t="s">
        <v>115</v>
      </c>
      <c r="G272" s="1">
        <v>0</v>
      </c>
      <c r="H272" s="1">
        <v>0</v>
      </c>
    </row>
    <row r="273" spans="1:8" x14ac:dyDescent="0.35">
      <c r="A273" s="1" t="s">
        <v>426</v>
      </c>
      <c r="B273" s="127" t="s">
        <v>353</v>
      </c>
      <c r="C273" s="127">
        <f t="shared" si="11"/>
        <v>43917</v>
      </c>
      <c r="D273" s="1" t="s">
        <v>113</v>
      </c>
      <c r="E273" s="1" t="s">
        <v>114</v>
      </c>
      <c r="F273" s="1" t="s">
        <v>115</v>
      </c>
      <c r="G273" s="1">
        <v>0</v>
      </c>
      <c r="H273" s="1">
        <v>0</v>
      </c>
    </row>
    <row r="274" spans="1:8" x14ac:dyDescent="0.35">
      <c r="A274" s="1" t="s">
        <v>427</v>
      </c>
      <c r="B274" s="127" t="s">
        <v>353</v>
      </c>
      <c r="C274" s="127">
        <f t="shared" si="11"/>
        <v>43917</v>
      </c>
      <c r="D274" s="1" t="s">
        <v>113</v>
      </c>
      <c r="E274" s="1" t="s">
        <v>117</v>
      </c>
      <c r="F274" s="1" t="s">
        <v>115</v>
      </c>
      <c r="G274" s="1">
        <v>0</v>
      </c>
      <c r="H274" s="1">
        <v>0</v>
      </c>
    </row>
    <row r="275" spans="1:8" x14ac:dyDescent="0.35">
      <c r="A275" s="1" t="s">
        <v>428</v>
      </c>
      <c r="B275" s="127" t="s">
        <v>353</v>
      </c>
      <c r="C275" s="127">
        <f t="shared" si="11"/>
        <v>43917</v>
      </c>
      <c r="D275" s="1" t="s">
        <v>121</v>
      </c>
      <c r="E275" s="1" t="s">
        <v>117</v>
      </c>
      <c r="F275" s="1" t="s">
        <v>115</v>
      </c>
      <c r="G275" s="1">
        <v>0</v>
      </c>
      <c r="H275" s="1">
        <v>0</v>
      </c>
    </row>
    <row r="276" spans="1:8" x14ac:dyDescent="0.35">
      <c r="A276" s="1" t="s">
        <v>429</v>
      </c>
      <c r="B276" s="127" t="s">
        <v>353</v>
      </c>
      <c r="C276" s="127">
        <f t="shared" si="11"/>
        <v>43917</v>
      </c>
      <c r="D276" s="1" t="s">
        <v>113</v>
      </c>
      <c r="E276" s="1" t="s">
        <v>117</v>
      </c>
      <c r="F276" s="1" t="s">
        <v>115</v>
      </c>
      <c r="G276" s="1">
        <v>0</v>
      </c>
      <c r="H276" s="1">
        <v>0</v>
      </c>
    </row>
    <row r="277" spans="1:8" x14ac:dyDescent="0.35">
      <c r="A277" s="1" t="s">
        <v>430</v>
      </c>
      <c r="B277" s="127" t="s">
        <v>353</v>
      </c>
      <c r="C277" s="127">
        <f t="shared" si="11"/>
        <v>43917</v>
      </c>
      <c r="D277" s="1" t="s">
        <v>121</v>
      </c>
      <c r="E277" s="1" t="s">
        <v>117</v>
      </c>
      <c r="F277" s="1" t="s">
        <v>115</v>
      </c>
      <c r="G277" s="1">
        <v>0</v>
      </c>
      <c r="H277" s="1">
        <v>0</v>
      </c>
    </row>
    <row r="278" spans="1:8" x14ac:dyDescent="0.35">
      <c r="A278" s="1" t="s">
        <v>431</v>
      </c>
      <c r="B278" s="127" t="s">
        <v>353</v>
      </c>
      <c r="C278" s="127">
        <f t="shared" si="11"/>
        <v>43917</v>
      </c>
      <c r="D278" s="1" t="s">
        <v>113</v>
      </c>
      <c r="E278" s="1" t="s">
        <v>162</v>
      </c>
      <c r="F278" s="1" t="s">
        <v>115</v>
      </c>
      <c r="G278" s="1">
        <v>0</v>
      </c>
      <c r="H278" s="1">
        <v>0</v>
      </c>
    </row>
    <row r="279" spans="1:8" x14ac:dyDescent="0.35">
      <c r="A279" s="1" t="s">
        <v>432</v>
      </c>
      <c r="B279" s="127" t="s">
        <v>353</v>
      </c>
      <c r="C279" s="127">
        <f t="shared" si="11"/>
        <v>43917</v>
      </c>
      <c r="D279" s="1" t="s">
        <v>121</v>
      </c>
      <c r="E279" s="1" t="s">
        <v>117</v>
      </c>
      <c r="F279" s="1" t="s">
        <v>115</v>
      </c>
      <c r="G279" s="1">
        <v>0</v>
      </c>
      <c r="H279" s="1">
        <v>0</v>
      </c>
    </row>
    <row r="280" spans="1:8" x14ac:dyDescent="0.35">
      <c r="A280" s="1" t="s">
        <v>433</v>
      </c>
      <c r="B280" s="127" t="s">
        <v>353</v>
      </c>
      <c r="C280" s="127">
        <f t="shared" si="11"/>
        <v>43917</v>
      </c>
      <c r="D280" s="1" t="s">
        <v>113</v>
      </c>
      <c r="E280" s="1" t="s">
        <v>117</v>
      </c>
      <c r="F280" s="1" t="s">
        <v>115</v>
      </c>
      <c r="G280" s="1">
        <v>0</v>
      </c>
      <c r="H280" s="1">
        <v>0</v>
      </c>
    </row>
    <row r="281" spans="1:8" x14ac:dyDescent="0.35">
      <c r="A281" s="1" t="s">
        <v>434</v>
      </c>
      <c r="B281" s="127" t="s">
        <v>353</v>
      </c>
      <c r="C281" s="127">
        <f t="shared" si="11"/>
        <v>43917</v>
      </c>
      <c r="D281" s="1" t="s">
        <v>113</v>
      </c>
      <c r="E281" s="1" t="s">
        <v>117</v>
      </c>
      <c r="F281" s="1" t="s">
        <v>115</v>
      </c>
      <c r="G281" s="1">
        <v>0</v>
      </c>
      <c r="H281" s="1">
        <v>0</v>
      </c>
    </row>
    <row r="282" spans="1:8" x14ac:dyDescent="0.35">
      <c r="A282" s="1" t="s">
        <v>435</v>
      </c>
      <c r="B282" s="127" t="s">
        <v>353</v>
      </c>
      <c r="C282" s="127">
        <f t="shared" si="11"/>
        <v>43917</v>
      </c>
      <c r="D282" s="1" t="s">
        <v>121</v>
      </c>
      <c r="E282" s="1" t="s">
        <v>436</v>
      </c>
      <c r="F282" s="1" t="s">
        <v>115</v>
      </c>
      <c r="G282" s="1">
        <v>0</v>
      </c>
      <c r="H282" s="1">
        <v>0</v>
      </c>
    </row>
    <row r="283" spans="1:8" x14ac:dyDescent="0.35">
      <c r="A283" s="1" t="s">
        <v>437</v>
      </c>
      <c r="B283" s="127" t="s">
        <v>353</v>
      </c>
      <c r="C283" s="127">
        <f t="shared" si="11"/>
        <v>43917</v>
      </c>
      <c r="D283" s="1" t="s">
        <v>121</v>
      </c>
      <c r="E283" s="1" t="s">
        <v>117</v>
      </c>
      <c r="F283" s="1" t="s">
        <v>115</v>
      </c>
      <c r="G283" s="1">
        <v>0</v>
      </c>
      <c r="H283" s="1">
        <v>0</v>
      </c>
    </row>
    <row r="284" spans="1:8" x14ac:dyDescent="0.35">
      <c r="A284" s="1" t="s">
        <v>438</v>
      </c>
      <c r="B284" s="127" t="s">
        <v>353</v>
      </c>
      <c r="C284" s="127">
        <f t="shared" si="11"/>
        <v>43917</v>
      </c>
      <c r="D284" s="1" t="s">
        <v>113</v>
      </c>
      <c r="E284" s="1" t="s">
        <v>127</v>
      </c>
      <c r="F284" s="1" t="s">
        <v>115</v>
      </c>
      <c r="G284" s="1">
        <v>0</v>
      </c>
      <c r="H284" s="1">
        <v>0</v>
      </c>
    </row>
    <row r="285" spans="1:8" x14ac:dyDescent="0.35">
      <c r="A285" s="1" t="s">
        <v>439</v>
      </c>
      <c r="B285" s="127" t="s">
        <v>353</v>
      </c>
      <c r="C285" s="127">
        <f t="shared" si="11"/>
        <v>43917</v>
      </c>
      <c r="D285" s="1" t="s">
        <v>121</v>
      </c>
      <c r="E285" s="1" t="s">
        <v>139</v>
      </c>
      <c r="F285" s="1" t="s">
        <v>115</v>
      </c>
      <c r="G285" s="1">
        <v>0</v>
      </c>
      <c r="H285" s="1">
        <v>0</v>
      </c>
    </row>
    <row r="286" spans="1:8" x14ac:dyDescent="0.35">
      <c r="A286" s="1" t="s">
        <v>440</v>
      </c>
      <c r="B286" s="127" t="s">
        <v>353</v>
      </c>
      <c r="C286" s="127">
        <f t="shared" si="11"/>
        <v>43917</v>
      </c>
      <c r="D286" s="1" t="s">
        <v>113</v>
      </c>
      <c r="E286" s="1" t="s">
        <v>117</v>
      </c>
      <c r="F286" s="1" t="s">
        <v>115</v>
      </c>
      <c r="G286" s="1">
        <v>0</v>
      </c>
      <c r="H286" s="1">
        <v>0</v>
      </c>
    </row>
    <row r="287" spans="1:8" x14ac:dyDescent="0.35">
      <c r="A287" s="1" t="s">
        <v>441</v>
      </c>
      <c r="B287" s="127" t="s">
        <v>353</v>
      </c>
      <c r="C287" s="127">
        <f t="shared" si="11"/>
        <v>43917</v>
      </c>
      <c r="D287" s="1" t="s">
        <v>121</v>
      </c>
      <c r="E287" s="1" t="s">
        <v>117</v>
      </c>
      <c r="F287" s="1" t="s">
        <v>115</v>
      </c>
      <c r="G287" s="1">
        <v>0</v>
      </c>
      <c r="H287" s="1">
        <v>0</v>
      </c>
    </row>
    <row r="288" spans="1:8" x14ac:dyDescent="0.35">
      <c r="A288" s="1" t="s">
        <v>442</v>
      </c>
      <c r="B288" s="127" t="s">
        <v>443</v>
      </c>
      <c r="C288" s="127">
        <f t="shared" si="11"/>
        <v>43916</v>
      </c>
      <c r="D288" s="1" t="s">
        <v>113</v>
      </c>
      <c r="E288" s="1" t="s">
        <v>444</v>
      </c>
      <c r="F288" s="1" t="s">
        <v>115</v>
      </c>
      <c r="G288" s="1">
        <v>0</v>
      </c>
      <c r="H288" s="1">
        <v>0</v>
      </c>
    </row>
    <row r="289" spans="1:8" x14ac:dyDescent="0.35">
      <c r="A289" s="1" t="s">
        <v>445</v>
      </c>
      <c r="B289" s="127" t="s">
        <v>443</v>
      </c>
      <c r="C289" s="127">
        <f t="shared" si="11"/>
        <v>43916</v>
      </c>
      <c r="D289" s="1" t="s">
        <v>113</v>
      </c>
      <c r="E289" s="1" t="s">
        <v>446</v>
      </c>
      <c r="F289" s="1" t="s">
        <v>115</v>
      </c>
      <c r="G289" s="1">
        <v>0</v>
      </c>
      <c r="H289" s="1">
        <v>0</v>
      </c>
    </row>
    <row r="290" spans="1:8" x14ac:dyDescent="0.35">
      <c r="A290" s="1" t="s">
        <v>447</v>
      </c>
      <c r="B290" s="127" t="s">
        <v>443</v>
      </c>
      <c r="C290" s="127">
        <f t="shared" si="11"/>
        <v>43916</v>
      </c>
      <c r="D290" s="1" t="s">
        <v>121</v>
      </c>
      <c r="E290" s="1" t="s">
        <v>117</v>
      </c>
      <c r="F290" s="1" t="s">
        <v>115</v>
      </c>
      <c r="G290" s="1">
        <v>0</v>
      </c>
      <c r="H290" s="1">
        <v>0</v>
      </c>
    </row>
    <row r="291" spans="1:8" x14ac:dyDescent="0.35">
      <c r="A291" s="1" t="s">
        <v>448</v>
      </c>
      <c r="B291" s="127" t="s">
        <v>443</v>
      </c>
      <c r="C291" s="127">
        <f t="shared" si="11"/>
        <v>43916</v>
      </c>
      <c r="D291" s="1" t="s">
        <v>121</v>
      </c>
      <c r="E291" s="1" t="s">
        <v>114</v>
      </c>
      <c r="F291" s="1" t="s">
        <v>115</v>
      </c>
      <c r="G291" s="1">
        <v>0</v>
      </c>
      <c r="H291" s="1">
        <v>0</v>
      </c>
    </row>
    <row r="292" spans="1:8" x14ac:dyDescent="0.35">
      <c r="A292" s="1" t="s">
        <v>449</v>
      </c>
      <c r="B292" s="127" t="s">
        <v>443</v>
      </c>
      <c r="C292" s="127">
        <f t="shared" si="11"/>
        <v>43916</v>
      </c>
      <c r="D292" s="1" t="s">
        <v>113</v>
      </c>
      <c r="E292" s="1" t="s">
        <v>127</v>
      </c>
      <c r="F292" s="1" t="s">
        <v>115</v>
      </c>
      <c r="G292" s="1">
        <v>0</v>
      </c>
      <c r="H292" s="1">
        <v>0</v>
      </c>
    </row>
    <row r="293" spans="1:8" x14ac:dyDescent="0.35">
      <c r="A293" s="1" t="s">
        <v>450</v>
      </c>
      <c r="B293" s="127" t="s">
        <v>443</v>
      </c>
      <c r="C293" s="127">
        <f t="shared" si="11"/>
        <v>43916</v>
      </c>
      <c r="D293" s="1" t="s">
        <v>113</v>
      </c>
      <c r="E293" s="1" t="s">
        <v>117</v>
      </c>
      <c r="F293" s="1" t="s">
        <v>115</v>
      </c>
      <c r="G293" s="1">
        <v>0</v>
      </c>
      <c r="H293" s="1">
        <v>0</v>
      </c>
    </row>
    <row r="294" spans="1:8" x14ac:dyDescent="0.35">
      <c r="A294" s="1" t="s">
        <v>451</v>
      </c>
      <c r="B294" s="127" t="s">
        <v>443</v>
      </c>
      <c r="C294" s="127">
        <f t="shared" si="11"/>
        <v>43916</v>
      </c>
      <c r="D294" s="1" t="s">
        <v>113</v>
      </c>
      <c r="E294" s="1" t="s">
        <v>117</v>
      </c>
      <c r="F294" s="1" t="s">
        <v>115</v>
      </c>
      <c r="G294" s="1">
        <v>0</v>
      </c>
      <c r="H294" s="1">
        <v>0</v>
      </c>
    </row>
    <row r="295" spans="1:8" x14ac:dyDescent="0.35">
      <c r="A295" s="1" t="s">
        <v>452</v>
      </c>
      <c r="B295" s="127" t="s">
        <v>443</v>
      </c>
      <c r="C295" s="127">
        <f t="shared" si="11"/>
        <v>43916</v>
      </c>
      <c r="D295" s="1" t="s">
        <v>113</v>
      </c>
      <c r="E295" s="1" t="s">
        <v>117</v>
      </c>
      <c r="F295" s="1" t="s">
        <v>115</v>
      </c>
      <c r="G295" s="1">
        <v>0</v>
      </c>
      <c r="H295" s="1">
        <v>0</v>
      </c>
    </row>
    <row r="296" spans="1:8" x14ac:dyDescent="0.35">
      <c r="A296" s="1" t="s">
        <v>453</v>
      </c>
      <c r="B296" s="127" t="s">
        <v>443</v>
      </c>
      <c r="C296" s="127">
        <f t="shared" si="11"/>
        <v>43916</v>
      </c>
      <c r="D296" s="1" t="s">
        <v>113</v>
      </c>
      <c r="E296" s="1" t="s">
        <v>117</v>
      </c>
      <c r="F296" s="1" t="s">
        <v>115</v>
      </c>
      <c r="G296" s="1">
        <v>0</v>
      </c>
      <c r="H296" s="1">
        <v>0</v>
      </c>
    </row>
    <row r="297" spans="1:8" x14ac:dyDescent="0.35">
      <c r="A297" s="1" t="s">
        <v>454</v>
      </c>
      <c r="B297" s="127" t="s">
        <v>443</v>
      </c>
      <c r="C297" s="127">
        <f t="shared" si="11"/>
        <v>43916</v>
      </c>
      <c r="D297" s="1" t="s">
        <v>113</v>
      </c>
      <c r="E297" s="1" t="s">
        <v>117</v>
      </c>
      <c r="F297" s="1" t="s">
        <v>115</v>
      </c>
      <c r="G297" s="1">
        <v>0</v>
      </c>
      <c r="H297" s="1">
        <v>0</v>
      </c>
    </row>
    <row r="298" spans="1:8" x14ac:dyDescent="0.35">
      <c r="A298" s="1" t="s">
        <v>455</v>
      </c>
      <c r="B298" s="127" t="s">
        <v>443</v>
      </c>
      <c r="C298" s="127">
        <f t="shared" si="11"/>
        <v>43916</v>
      </c>
      <c r="D298" s="1" t="s">
        <v>121</v>
      </c>
      <c r="E298" s="1" t="s">
        <v>117</v>
      </c>
      <c r="F298" s="1" t="s">
        <v>115</v>
      </c>
      <c r="G298" s="1">
        <v>0</v>
      </c>
      <c r="H298" s="1">
        <v>0</v>
      </c>
    </row>
    <row r="299" spans="1:8" x14ac:dyDescent="0.35">
      <c r="A299" s="1" t="s">
        <v>456</v>
      </c>
      <c r="B299" s="127" t="s">
        <v>443</v>
      </c>
      <c r="C299" s="127">
        <f t="shared" si="11"/>
        <v>43916</v>
      </c>
      <c r="D299" s="1" t="s">
        <v>121</v>
      </c>
      <c r="E299" s="1" t="s">
        <v>117</v>
      </c>
      <c r="F299" s="1" t="s">
        <v>115</v>
      </c>
      <c r="G299" s="1">
        <v>0</v>
      </c>
      <c r="H299" s="1">
        <v>0</v>
      </c>
    </row>
    <row r="300" spans="1:8" x14ac:dyDescent="0.35">
      <c r="A300" s="1" t="s">
        <v>457</v>
      </c>
      <c r="B300" s="127" t="s">
        <v>443</v>
      </c>
      <c r="C300" s="127">
        <f t="shared" si="11"/>
        <v>43916</v>
      </c>
      <c r="D300" s="1" t="s">
        <v>121</v>
      </c>
      <c r="E300" s="1" t="s">
        <v>117</v>
      </c>
      <c r="F300" s="1" t="s">
        <v>115</v>
      </c>
      <c r="G300" s="1">
        <v>0</v>
      </c>
      <c r="H300" s="1">
        <v>0</v>
      </c>
    </row>
    <row r="301" spans="1:8" x14ac:dyDescent="0.35">
      <c r="A301" s="1" t="s">
        <v>458</v>
      </c>
      <c r="B301" s="127" t="s">
        <v>443</v>
      </c>
      <c r="C301" s="127">
        <f t="shared" si="11"/>
        <v>43916</v>
      </c>
      <c r="D301" s="1" t="s">
        <v>121</v>
      </c>
      <c r="E301" s="1" t="s">
        <v>117</v>
      </c>
      <c r="F301" s="1" t="s">
        <v>115</v>
      </c>
      <c r="G301" s="1">
        <v>0</v>
      </c>
      <c r="H301" s="1">
        <v>0</v>
      </c>
    </row>
    <row r="302" spans="1:8" x14ac:dyDescent="0.35">
      <c r="A302" s="1" t="s">
        <v>459</v>
      </c>
      <c r="B302" s="127" t="s">
        <v>443</v>
      </c>
      <c r="C302" s="127">
        <f t="shared" si="11"/>
        <v>43916</v>
      </c>
      <c r="D302" s="1" t="s">
        <v>121</v>
      </c>
      <c r="E302" s="1" t="s">
        <v>117</v>
      </c>
      <c r="F302" s="1" t="s">
        <v>115</v>
      </c>
      <c r="G302" s="1">
        <v>0</v>
      </c>
      <c r="H302" s="1">
        <v>0</v>
      </c>
    </row>
    <row r="303" spans="1:8" x14ac:dyDescent="0.35">
      <c r="A303" s="1" t="s">
        <v>460</v>
      </c>
      <c r="B303" s="127" t="s">
        <v>443</v>
      </c>
      <c r="C303" s="127">
        <f t="shared" si="11"/>
        <v>43916</v>
      </c>
      <c r="D303" s="1" t="s">
        <v>121</v>
      </c>
      <c r="E303" s="1" t="s">
        <v>114</v>
      </c>
      <c r="F303" s="1" t="s">
        <v>115</v>
      </c>
      <c r="G303" s="1">
        <v>0</v>
      </c>
      <c r="H303" s="1">
        <v>0</v>
      </c>
    </row>
    <row r="304" spans="1:8" x14ac:dyDescent="0.35">
      <c r="A304" s="1" t="s">
        <v>461</v>
      </c>
      <c r="B304" s="127" t="s">
        <v>443</v>
      </c>
      <c r="C304" s="127">
        <f t="shared" si="11"/>
        <v>43916</v>
      </c>
      <c r="D304" s="1" t="s">
        <v>113</v>
      </c>
      <c r="E304" s="1" t="s">
        <v>117</v>
      </c>
      <c r="F304" s="1" t="s">
        <v>115</v>
      </c>
      <c r="G304" s="1">
        <v>0</v>
      </c>
      <c r="H304" s="1">
        <v>0</v>
      </c>
    </row>
    <row r="305" spans="1:8" x14ac:dyDescent="0.35">
      <c r="A305" s="1" t="s">
        <v>462</v>
      </c>
      <c r="B305" s="127" t="s">
        <v>443</v>
      </c>
      <c r="C305" s="127">
        <f t="shared" si="11"/>
        <v>43916</v>
      </c>
      <c r="D305" s="1" t="s">
        <v>113</v>
      </c>
      <c r="E305" s="1" t="s">
        <v>114</v>
      </c>
      <c r="F305" s="1" t="s">
        <v>115</v>
      </c>
      <c r="G305" s="1">
        <v>0</v>
      </c>
      <c r="H305" s="1">
        <v>0</v>
      </c>
    </row>
    <row r="306" spans="1:8" x14ac:dyDescent="0.35">
      <c r="A306" s="1" t="s">
        <v>463</v>
      </c>
      <c r="B306" s="127" t="s">
        <v>443</v>
      </c>
      <c r="C306" s="127">
        <f t="shared" si="11"/>
        <v>43916</v>
      </c>
      <c r="D306" s="1" t="s">
        <v>113</v>
      </c>
      <c r="E306" s="1" t="s">
        <v>114</v>
      </c>
      <c r="F306" s="1" t="s">
        <v>115</v>
      </c>
      <c r="G306" s="1">
        <v>0</v>
      </c>
      <c r="H306" s="1">
        <v>0</v>
      </c>
    </row>
    <row r="307" spans="1:8" x14ac:dyDescent="0.35">
      <c r="A307" s="1" t="s">
        <v>464</v>
      </c>
      <c r="B307" s="127" t="s">
        <v>443</v>
      </c>
      <c r="C307" s="127">
        <f t="shared" si="11"/>
        <v>43916</v>
      </c>
      <c r="D307" s="1" t="s">
        <v>121</v>
      </c>
      <c r="E307" s="1" t="s">
        <v>465</v>
      </c>
      <c r="F307" s="1" t="s">
        <v>115</v>
      </c>
      <c r="G307" s="1">
        <v>0</v>
      </c>
      <c r="H307" s="1">
        <v>0</v>
      </c>
    </row>
    <row r="308" spans="1:8" x14ac:dyDescent="0.35">
      <c r="A308" s="1" t="s">
        <v>466</v>
      </c>
      <c r="B308" s="127" t="s">
        <v>443</v>
      </c>
      <c r="C308" s="127">
        <f t="shared" si="11"/>
        <v>43916</v>
      </c>
      <c r="D308" s="1" t="s">
        <v>121</v>
      </c>
      <c r="E308" s="1" t="s">
        <v>117</v>
      </c>
      <c r="F308" s="1" t="s">
        <v>115</v>
      </c>
      <c r="G308" s="1">
        <v>0</v>
      </c>
      <c r="H308" s="1">
        <v>0</v>
      </c>
    </row>
    <row r="309" spans="1:8" x14ac:dyDescent="0.35">
      <c r="A309" s="1" t="s">
        <v>467</v>
      </c>
      <c r="B309" s="127" t="s">
        <v>443</v>
      </c>
      <c r="C309" s="127">
        <f t="shared" si="11"/>
        <v>43916</v>
      </c>
      <c r="D309" s="1" t="s">
        <v>121</v>
      </c>
      <c r="E309" s="1" t="s">
        <v>117</v>
      </c>
      <c r="F309" s="1" t="s">
        <v>115</v>
      </c>
      <c r="G309" s="1">
        <v>0</v>
      </c>
      <c r="H309" s="1">
        <v>0</v>
      </c>
    </row>
    <row r="310" spans="1:8" x14ac:dyDescent="0.35">
      <c r="A310" s="1" t="s">
        <v>468</v>
      </c>
      <c r="B310" s="127" t="s">
        <v>443</v>
      </c>
      <c r="C310" s="127">
        <f t="shared" si="11"/>
        <v>43916</v>
      </c>
      <c r="D310" s="1" t="s">
        <v>121</v>
      </c>
      <c r="E310" s="1" t="s">
        <v>117</v>
      </c>
      <c r="F310" s="1" t="s">
        <v>115</v>
      </c>
      <c r="G310" s="1">
        <v>0</v>
      </c>
      <c r="H310" s="1">
        <v>0</v>
      </c>
    </row>
    <row r="311" spans="1:8" x14ac:dyDescent="0.35">
      <c r="A311" s="1" t="s">
        <v>469</v>
      </c>
      <c r="B311" s="127" t="s">
        <v>443</v>
      </c>
      <c r="C311" s="127">
        <f t="shared" si="11"/>
        <v>43916</v>
      </c>
      <c r="D311" s="1" t="s">
        <v>113</v>
      </c>
      <c r="E311" s="1" t="s">
        <v>470</v>
      </c>
      <c r="F311" s="1" t="s">
        <v>115</v>
      </c>
      <c r="G311" s="1">
        <v>0</v>
      </c>
      <c r="H311" s="1">
        <v>0</v>
      </c>
    </row>
    <row r="312" spans="1:8" x14ac:dyDescent="0.35">
      <c r="A312" s="1" t="s">
        <v>471</v>
      </c>
      <c r="B312" s="127" t="s">
        <v>443</v>
      </c>
      <c r="C312" s="127">
        <f t="shared" si="11"/>
        <v>43916</v>
      </c>
      <c r="D312" s="1" t="s">
        <v>121</v>
      </c>
      <c r="E312" s="1" t="s">
        <v>114</v>
      </c>
      <c r="F312" s="1" t="s">
        <v>115</v>
      </c>
      <c r="G312" s="1">
        <v>0</v>
      </c>
      <c r="H312" s="1">
        <v>0</v>
      </c>
    </row>
    <row r="313" spans="1:8" x14ac:dyDescent="0.35">
      <c r="A313" s="1" t="s">
        <v>472</v>
      </c>
      <c r="B313" s="127" t="s">
        <v>443</v>
      </c>
      <c r="C313" s="127">
        <f t="shared" si="11"/>
        <v>43916</v>
      </c>
      <c r="D313" s="1" t="s">
        <v>113</v>
      </c>
      <c r="E313" s="1" t="s">
        <v>117</v>
      </c>
      <c r="F313" s="1" t="s">
        <v>115</v>
      </c>
      <c r="G313" s="1">
        <v>0</v>
      </c>
      <c r="H313" s="1">
        <v>0</v>
      </c>
    </row>
    <row r="314" spans="1:8" x14ac:dyDescent="0.35">
      <c r="A314" s="1" t="s">
        <v>473</v>
      </c>
      <c r="B314" s="127" t="s">
        <v>443</v>
      </c>
      <c r="C314" s="127">
        <f t="shared" si="11"/>
        <v>43916</v>
      </c>
      <c r="D314" s="1" t="s">
        <v>113</v>
      </c>
      <c r="E314" s="1" t="s">
        <v>117</v>
      </c>
      <c r="F314" s="1" t="s">
        <v>115</v>
      </c>
      <c r="G314" s="1">
        <v>0</v>
      </c>
      <c r="H314" s="1">
        <v>0</v>
      </c>
    </row>
    <row r="315" spans="1:8" x14ac:dyDescent="0.35">
      <c r="A315" s="1" t="s">
        <v>474</v>
      </c>
      <c r="B315" s="127" t="s">
        <v>443</v>
      </c>
      <c r="C315" s="127">
        <f t="shared" si="11"/>
        <v>43916</v>
      </c>
      <c r="D315" s="1" t="s">
        <v>113</v>
      </c>
      <c r="E315" s="1" t="s">
        <v>117</v>
      </c>
      <c r="F315" s="1" t="s">
        <v>115</v>
      </c>
      <c r="G315" s="1">
        <v>0</v>
      </c>
      <c r="H315" s="1">
        <v>0</v>
      </c>
    </row>
    <row r="316" spans="1:8" x14ac:dyDescent="0.35">
      <c r="A316" s="1" t="s">
        <v>475</v>
      </c>
      <c r="B316" s="127" t="s">
        <v>443</v>
      </c>
      <c r="C316" s="127">
        <f t="shared" si="11"/>
        <v>43916</v>
      </c>
      <c r="D316" s="1" t="s">
        <v>113</v>
      </c>
      <c r="E316" s="1" t="s">
        <v>470</v>
      </c>
      <c r="F316" s="1" t="s">
        <v>115</v>
      </c>
      <c r="G316" s="1">
        <v>0</v>
      </c>
      <c r="H316" s="1">
        <v>0</v>
      </c>
    </row>
    <row r="317" spans="1:8" x14ac:dyDescent="0.35">
      <c r="A317" s="1" t="s">
        <v>476</v>
      </c>
      <c r="B317" s="127" t="s">
        <v>443</v>
      </c>
      <c r="C317" s="127">
        <f t="shared" si="11"/>
        <v>43916</v>
      </c>
      <c r="D317" s="1" t="s">
        <v>113</v>
      </c>
      <c r="E317" s="1" t="s">
        <v>477</v>
      </c>
      <c r="F317" s="1" t="s">
        <v>115</v>
      </c>
      <c r="G317" s="1">
        <v>0</v>
      </c>
      <c r="H317" s="1">
        <v>0</v>
      </c>
    </row>
    <row r="318" spans="1:8" x14ac:dyDescent="0.35">
      <c r="A318" s="1" t="s">
        <v>478</v>
      </c>
      <c r="B318" s="127" t="s">
        <v>443</v>
      </c>
      <c r="C318" s="127">
        <f t="shared" si="11"/>
        <v>43916</v>
      </c>
      <c r="D318" s="1" t="s">
        <v>121</v>
      </c>
      <c r="E318" s="1" t="s">
        <v>114</v>
      </c>
      <c r="F318" s="1" t="s">
        <v>115</v>
      </c>
      <c r="G318" s="1">
        <v>0</v>
      </c>
      <c r="H318" s="1">
        <v>0</v>
      </c>
    </row>
    <row r="319" spans="1:8" x14ac:dyDescent="0.35">
      <c r="A319" s="1" t="s">
        <v>479</v>
      </c>
      <c r="B319" s="127" t="s">
        <v>443</v>
      </c>
      <c r="C319" s="127">
        <f t="shared" si="11"/>
        <v>43916</v>
      </c>
      <c r="D319" s="1" t="s">
        <v>121</v>
      </c>
      <c r="E319" s="1" t="s">
        <v>117</v>
      </c>
      <c r="F319" s="1" t="s">
        <v>115</v>
      </c>
      <c r="G319" s="1">
        <v>0</v>
      </c>
      <c r="H319" s="1">
        <v>0</v>
      </c>
    </row>
    <row r="320" spans="1:8" x14ac:dyDescent="0.35">
      <c r="A320" s="1" t="s">
        <v>480</v>
      </c>
      <c r="B320" s="127" t="s">
        <v>443</v>
      </c>
      <c r="C320" s="127">
        <f t="shared" si="11"/>
        <v>43916</v>
      </c>
      <c r="D320" s="1" t="s">
        <v>113</v>
      </c>
      <c r="E320" s="1" t="s">
        <v>117</v>
      </c>
      <c r="F320" s="1" t="s">
        <v>115</v>
      </c>
      <c r="G320" s="1">
        <v>0</v>
      </c>
      <c r="H320" s="1">
        <v>0</v>
      </c>
    </row>
    <row r="321" spans="1:8" x14ac:dyDescent="0.35">
      <c r="A321" s="1" t="s">
        <v>481</v>
      </c>
      <c r="B321" s="127" t="s">
        <v>443</v>
      </c>
      <c r="C321" s="127">
        <f t="shared" si="11"/>
        <v>43916</v>
      </c>
      <c r="D321" s="1" t="s">
        <v>113</v>
      </c>
      <c r="E321" s="1" t="s">
        <v>482</v>
      </c>
      <c r="F321" s="1" t="s">
        <v>115</v>
      </c>
      <c r="G321" s="1">
        <v>0</v>
      </c>
      <c r="H321" s="1">
        <v>0</v>
      </c>
    </row>
    <row r="322" spans="1:8" x14ac:dyDescent="0.35">
      <c r="A322" s="1" t="s">
        <v>483</v>
      </c>
      <c r="B322" s="127" t="s">
        <v>443</v>
      </c>
      <c r="C322" s="127">
        <f t="shared" si="11"/>
        <v>43916</v>
      </c>
      <c r="D322" s="1" t="s">
        <v>121</v>
      </c>
      <c r="E322" s="1" t="s">
        <v>484</v>
      </c>
      <c r="F322" s="1" t="s">
        <v>115</v>
      </c>
      <c r="G322" s="1">
        <v>0</v>
      </c>
      <c r="H322" s="1">
        <v>0</v>
      </c>
    </row>
    <row r="323" spans="1:8" x14ac:dyDescent="0.35">
      <c r="A323" s="1" t="s">
        <v>485</v>
      </c>
      <c r="B323" s="127" t="s">
        <v>443</v>
      </c>
      <c r="C323" s="127">
        <f t="shared" ref="C323:C386" si="12">VLOOKUP(B323,$J:$K,2,0)</f>
        <v>43916</v>
      </c>
      <c r="D323" s="1" t="s">
        <v>113</v>
      </c>
      <c r="E323" s="1" t="s">
        <v>486</v>
      </c>
      <c r="F323" s="1" t="s">
        <v>115</v>
      </c>
      <c r="G323" s="1">
        <v>0</v>
      </c>
      <c r="H323" s="1">
        <v>0</v>
      </c>
    </row>
    <row r="324" spans="1:8" x14ac:dyDescent="0.35">
      <c r="A324" s="1" t="s">
        <v>487</v>
      </c>
      <c r="B324" s="127" t="s">
        <v>443</v>
      </c>
      <c r="C324" s="127">
        <f t="shared" si="12"/>
        <v>43916</v>
      </c>
      <c r="D324" s="1" t="s">
        <v>113</v>
      </c>
      <c r="E324" s="1" t="s">
        <v>114</v>
      </c>
      <c r="F324" s="1" t="s">
        <v>115</v>
      </c>
      <c r="G324" s="1">
        <v>0</v>
      </c>
      <c r="H324" s="1">
        <v>0</v>
      </c>
    </row>
    <row r="325" spans="1:8" x14ac:dyDescent="0.35">
      <c r="A325" s="1" t="s">
        <v>488</v>
      </c>
      <c r="B325" s="127" t="s">
        <v>443</v>
      </c>
      <c r="C325" s="127">
        <f t="shared" si="12"/>
        <v>43916</v>
      </c>
      <c r="D325" s="1" t="s">
        <v>113</v>
      </c>
      <c r="E325" s="1" t="s">
        <v>117</v>
      </c>
      <c r="F325" s="1" t="s">
        <v>115</v>
      </c>
      <c r="G325" s="1">
        <v>0</v>
      </c>
      <c r="H325" s="1">
        <v>0</v>
      </c>
    </row>
    <row r="326" spans="1:8" x14ac:dyDescent="0.35">
      <c r="A326" s="1" t="s">
        <v>489</v>
      </c>
      <c r="B326" s="127" t="s">
        <v>443</v>
      </c>
      <c r="C326" s="127">
        <f t="shared" si="12"/>
        <v>43916</v>
      </c>
      <c r="D326" s="1" t="s">
        <v>113</v>
      </c>
      <c r="E326" s="1" t="s">
        <v>117</v>
      </c>
      <c r="F326" s="1" t="s">
        <v>115</v>
      </c>
      <c r="G326" s="1">
        <v>0</v>
      </c>
      <c r="H326" s="1">
        <v>0</v>
      </c>
    </row>
    <row r="327" spans="1:8" x14ac:dyDescent="0.35">
      <c r="A327" s="1" t="s">
        <v>490</v>
      </c>
      <c r="B327" s="127" t="s">
        <v>443</v>
      </c>
      <c r="C327" s="127">
        <f t="shared" si="12"/>
        <v>43916</v>
      </c>
      <c r="D327" s="1" t="s">
        <v>113</v>
      </c>
      <c r="E327" s="1" t="s">
        <v>117</v>
      </c>
      <c r="F327" s="1" t="s">
        <v>115</v>
      </c>
      <c r="G327" s="1">
        <v>0</v>
      </c>
      <c r="H327" s="1">
        <v>0</v>
      </c>
    </row>
    <row r="328" spans="1:8" x14ac:dyDescent="0.35">
      <c r="A328" s="1" t="s">
        <v>491</v>
      </c>
      <c r="B328" s="127" t="s">
        <v>443</v>
      </c>
      <c r="C328" s="127">
        <f t="shared" si="12"/>
        <v>43916</v>
      </c>
      <c r="D328" s="1" t="s">
        <v>121</v>
      </c>
      <c r="E328" s="1" t="s">
        <v>117</v>
      </c>
      <c r="F328" s="1" t="s">
        <v>115</v>
      </c>
      <c r="G328" s="1">
        <v>0</v>
      </c>
      <c r="H328" s="1">
        <v>0</v>
      </c>
    </row>
    <row r="329" spans="1:8" x14ac:dyDescent="0.35">
      <c r="A329" s="1" t="s">
        <v>492</v>
      </c>
      <c r="B329" s="127" t="s">
        <v>443</v>
      </c>
      <c r="C329" s="127">
        <f t="shared" si="12"/>
        <v>43916</v>
      </c>
      <c r="D329" s="1" t="s">
        <v>121</v>
      </c>
      <c r="E329" s="1" t="s">
        <v>117</v>
      </c>
      <c r="F329" s="1" t="s">
        <v>115</v>
      </c>
      <c r="G329" s="1">
        <v>0</v>
      </c>
      <c r="H329" s="1">
        <v>0</v>
      </c>
    </row>
    <row r="330" spans="1:8" x14ac:dyDescent="0.35">
      <c r="A330" s="1" t="s">
        <v>493</v>
      </c>
      <c r="B330" s="127" t="s">
        <v>443</v>
      </c>
      <c r="C330" s="127">
        <f t="shared" si="12"/>
        <v>43916</v>
      </c>
      <c r="D330" s="1" t="s">
        <v>121</v>
      </c>
      <c r="E330" s="1" t="s">
        <v>117</v>
      </c>
      <c r="F330" s="1" t="s">
        <v>115</v>
      </c>
      <c r="G330" s="1">
        <v>0</v>
      </c>
      <c r="H330" s="1">
        <v>0</v>
      </c>
    </row>
    <row r="331" spans="1:8" x14ac:dyDescent="0.35">
      <c r="A331" s="1" t="s">
        <v>494</v>
      </c>
      <c r="B331" s="127" t="s">
        <v>443</v>
      </c>
      <c r="C331" s="127">
        <f t="shared" si="12"/>
        <v>43916</v>
      </c>
      <c r="D331" s="1" t="s">
        <v>121</v>
      </c>
      <c r="E331" s="1" t="s">
        <v>117</v>
      </c>
      <c r="F331" s="1" t="s">
        <v>115</v>
      </c>
      <c r="G331" s="1">
        <v>0</v>
      </c>
      <c r="H331" s="1">
        <v>0</v>
      </c>
    </row>
    <row r="332" spans="1:8" x14ac:dyDescent="0.35">
      <c r="A332" s="1" t="s">
        <v>495</v>
      </c>
      <c r="B332" s="127" t="s">
        <v>443</v>
      </c>
      <c r="C332" s="127">
        <f t="shared" si="12"/>
        <v>43916</v>
      </c>
      <c r="D332" s="1" t="s">
        <v>113</v>
      </c>
      <c r="E332" s="1" t="s">
        <v>496</v>
      </c>
      <c r="F332" s="1" t="s">
        <v>115</v>
      </c>
      <c r="G332" s="1">
        <v>0</v>
      </c>
      <c r="H332" s="1">
        <v>0</v>
      </c>
    </row>
    <row r="333" spans="1:8" x14ac:dyDescent="0.35">
      <c r="A333" s="1" t="s">
        <v>497</v>
      </c>
      <c r="B333" s="127" t="s">
        <v>443</v>
      </c>
      <c r="C333" s="127">
        <f t="shared" si="12"/>
        <v>43916</v>
      </c>
      <c r="D333" s="1" t="s">
        <v>121</v>
      </c>
      <c r="E333" s="1" t="s">
        <v>498</v>
      </c>
      <c r="F333" s="1" t="s">
        <v>115</v>
      </c>
      <c r="G333" s="1">
        <v>0</v>
      </c>
      <c r="H333" s="1">
        <v>0</v>
      </c>
    </row>
    <row r="334" spans="1:8" x14ac:dyDescent="0.35">
      <c r="A334" s="1" t="s">
        <v>499</v>
      </c>
      <c r="B334" s="127" t="s">
        <v>443</v>
      </c>
      <c r="C334" s="127">
        <f t="shared" si="12"/>
        <v>43916</v>
      </c>
      <c r="D334" s="1" t="s">
        <v>113</v>
      </c>
      <c r="E334" s="1" t="s">
        <v>500</v>
      </c>
      <c r="F334" s="1" t="s">
        <v>115</v>
      </c>
      <c r="G334" s="1">
        <v>0</v>
      </c>
      <c r="H334" s="1">
        <v>0</v>
      </c>
    </row>
    <row r="335" spans="1:8" x14ac:dyDescent="0.35">
      <c r="A335" s="1" t="s">
        <v>501</v>
      </c>
      <c r="B335" s="127" t="s">
        <v>443</v>
      </c>
      <c r="C335" s="127">
        <f t="shared" si="12"/>
        <v>43916</v>
      </c>
      <c r="D335" s="1" t="s">
        <v>121</v>
      </c>
      <c r="E335" s="1" t="s">
        <v>117</v>
      </c>
      <c r="F335" s="1" t="s">
        <v>115</v>
      </c>
      <c r="G335" s="1">
        <v>0</v>
      </c>
      <c r="H335" s="1">
        <v>0</v>
      </c>
    </row>
    <row r="336" spans="1:8" x14ac:dyDescent="0.35">
      <c r="A336" s="1" t="s">
        <v>502</v>
      </c>
      <c r="B336" s="127" t="s">
        <v>443</v>
      </c>
      <c r="C336" s="127">
        <f t="shared" si="12"/>
        <v>43916</v>
      </c>
      <c r="D336" s="1" t="s">
        <v>113</v>
      </c>
      <c r="E336" s="1" t="s">
        <v>117</v>
      </c>
      <c r="F336" s="1" t="s">
        <v>115</v>
      </c>
      <c r="G336" s="1">
        <v>0</v>
      </c>
      <c r="H336" s="1">
        <v>0</v>
      </c>
    </row>
    <row r="337" spans="1:8" x14ac:dyDescent="0.35">
      <c r="A337" s="1" t="s">
        <v>503</v>
      </c>
      <c r="B337" s="127" t="s">
        <v>443</v>
      </c>
      <c r="C337" s="127">
        <f t="shared" si="12"/>
        <v>43916</v>
      </c>
      <c r="D337" s="1" t="s">
        <v>121</v>
      </c>
      <c r="E337" s="1" t="s">
        <v>117</v>
      </c>
      <c r="F337" s="1" t="s">
        <v>115</v>
      </c>
      <c r="G337" s="1">
        <v>0</v>
      </c>
      <c r="H337" s="1">
        <v>0</v>
      </c>
    </row>
    <row r="338" spans="1:8" x14ac:dyDescent="0.35">
      <c r="A338" s="1" t="s">
        <v>504</v>
      </c>
      <c r="B338" s="127" t="s">
        <v>443</v>
      </c>
      <c r="C338" s="127">
        <f t="shared" si="12"/>
        <v>43916</v>
      </c>
      <c r="D338" s="1" t="s">
        <v>121</v>
      </c>
      <c r="E338" s="1" t="s">
        <v>505</v>
      </c>
      <c r="F338" s="1" t="s">
        <v>115</v>
      </c>
      <c r="G338" s="1">
        <v>0</v>
      </c>
      <c r="H338" s="1">
        <v>0</v>
      </c>
    </row>
    <row r="339" spans="1:8" x14ac:dyDescent="0.35">
      <c r="A339" s="1" t="s">
        <v>506</v>
      </c>
      <c r="B339" s="127" t="s">
        <v>443</v>
      </c>
      <c r="C339" s="127">
        <f t="shared" si="12"/>
        <v>43916</v>
      </c>
      <c r="D339" s="1" t="s">
        <v>121</v>
      </c>
      <c r="E339" s="1" t="s">
        <v>117</v>
      </c>
      <c r="F339" s="1" t="s">
        <v>115</v>
      </c>
      <c r="G339" s="1">
        <v>0</v>
      </c>
      <c r="H339" s="1">
        <v>0</v>
      </c>
    </row>
    <row r="340" spans="1:8" x14ac:dyDescent="0.35">
      <c r="A340" s="1" t="s">
        <v>507</v>
      </c>
      <c r="B340" s="127" t="s">
        <v>443</v>
      </c>
      <c r="C340" s="127">
        <f t="shared" si="12"/>
        <v>43916</v>
      </c>
      <c r="D340" s="1" t="s">
        <v>113</v>
      </c>
      <c r="E340" s="1" t="s">
        <v>498</v>
      </c>
      <c r="F340" s="1" t="s">
        <v>115</v>
      </c>
      <c r="G340" s="1">
        <v>0</v>
      </c>
      <c r="H340" s="1">
        <v>0</v>
      </c>
    </row>
    <row r="341" spans="1:8" x14ac:dyDescent="0.35">
      <c r="A341" s="1" t="s">
        <v>508</v>
      </c>
      <c r="B341" s="127" t="s">
        <v>443</v>
      </c>
      <c r="C341" s="127">
        <f t="shared" si="12"/>
        <v>43916</v>
      </c>
      <c r="D341" s="1" t="s">
        <v>113</v>
      </c>
      <c r="E341" s="1" t="s">
        <v>117</v>
      </c>
      <c r="F341" s="1" t="s">
        <v>115</v>
      </c>
      <c r="G341" s="1">
        <v>0</v>
      </c>
      <c r="H341" s="1">
        <v>0</v>
      </c>
    </row>
    <row r="342" spans="1:8" x14ac:dyDescent="0.35">
      <c r="A342" s="1" t="s">
        <v>509</v>
      </c>
      <c r="B342" s="127" t="s">
        <v>510</v>
      </c>
      <c r="C342" s="127">
        <f t="shared" si="12"/>
        <v>43915</v>
      </c>
      <c r="D342" s="1" t="s">
        <v>113</v>
      </c>
      <c r="E342" s="1" t="s">
        <v>511</v>
      </c>
      <c r="F342" s="1" t="s">
        <v>115</v>
      </c>
      <c r="G342" s="1">
        <v>0</v>
      </c>
      <c r="H342" s="1">
        <v>0</v>
      </c>
    </row>
    <row r="343" spans="1:8" x14ac:dyDescent="0.35">
      <c r="A343" s="1" t="s">
        <v>512</v>
      </c>
      <c r="B343" s="127" t="s">
        <v>510</v>
      </c>
      <c r="C343" s="127">
        <f t="shared" si="12"/>
        <v>43915</v>
      </c>
      <c r="D343" s="1" t="s">
        <v>113</v>
      </c>
      <c r="E343" s="1" t="s">
        <v>117</v>
      </c>
      <c r="F343" s="1" t="s">
        <v>115</v>
      </c>
      <c r="G343" s="1">
        <v>0</v>
      </c>
      <c r="H343" s="1">
        <v>0</v>
      </c>
    </row>
    <row r="344" spans="1:8" x14ac:dyDescent="0.35">
      <c r="A344" s="1" t="s">
        <v>513</v>
      </c>
      <c r="B344" s="127" t="s">
        <v>510</v>
      </c>
      <c r="C344" s="127">
        <f t="shared" si="12"/>
        <v>43915</v>
      </c>
      <c r="D344" s="1" t="s">
        <v>113</v>
      </c>
      <c r="E344" s="1" t="s">
        <v>514</v>
      </c>
      <c r="F344" s="1" t="s">
        <v>115</v>
      </c>
      <c r="G344" s="1">
        <v>0</v>
      </c>
      <c r="H344" s="1">
        <v>0</v>
      </c>
    </row>
    <row r="345" spans="1:8" x14ac:dyDescent="0.35">
      <c r="A345" s="1" t="s">
        <v>515</v>
      </c>
      <c r="B345" s="127" t="s">
        <v>510</v>
      </c>
      <c r="C345" s="127">
        <f t="shared" si="12"/>
        <v>43915</v>
      </c>
      <c r="D345" s="1" t="s">
        <v>113</v>
      </c>
      <c r="E345" s="1" t="s">
        <v>498</v>
      </c>
      <c r="F345" s="1" t="s">
        <v>115</v>
      </c>
      <c r="G345" s="1">
        <v>0</v>
      </c>
      <c r="H345" s="1">
        <v>0</v>
      </c>
    </row>
    <row r="346" spans="1:8" x14ac:dyDescent="0.35">
      <c r="A346" s="1" t="s">
        <v>516</v>
      </c>
      <c r="B346" s="127" t="s">
        <v>510</v>
      </c>
      <c r="C346" s="127">
        <f t="shared" si="12"/>
        <v>43915</v>
      </c>
      <c r="D346" s="1" t="s">
        <v>121</v>
      </c>
      <c r="E346" s="1" t="s">
        <v>117</v>
      </c>
      <c r="F346" s="1" t="s">
        <v>115</v>
      </c>
      <c r="G346" s="1">
        <v>0</v>
      </c>
      <c r="H346" s="1">
        <v>0</v>
      </c>
    </row>
    <row r="347" spans="1:8" x14ac:dyDescent="0.35">
      <c r="A347" s="1" t="s">
        <v>517</v>
      </c>
      <c r="B347" s="127" t="s">
        <v>510</v>
      </c>
      <c r="C347" s="127">
        <f t="shared" si="12"/>
        <v>43915</v>
      </c>
      <c r="D347" s="1" t="s">
        <v>113</v>
      </c>
      <c r="E347" s="1" t="s">
        <v>518</v>
      </c>
      <c r="F347" s="1" t="s">
        <v>115</v>
      </c>
      <c r="G347" s="1">
        <v>0</v>
      </c>
      <c r="H347" s="1">
        <v>0</v>
      </c>
    </row>
    <row r="348" spans="1:8" x14ac:dyDescent="0.35">
      <c r="A348" s="1" t="s">
        <v>519</v>
      </c>
      <c r="B348" s="127" t="s">
        <v>510</v>
      </c>
      <c r="C348" s="127">
        <f t="shared" si="12"/>
        <v>43915</v>
      </c>
      <c r="D348" s="1" t="s">
        <v>121</v>
      </c>
      <c r="E348" s="1" t="s">
        <v>117</v>
      </c>
      <c r="F348" s="1" t="s">
        <v>115</v>
      </c>
      <c r="G348" s="1">
        <v>0</v>
      </c>
      <c r="H348" s="1">
        <v>0</v>
      </c>
    </row>
    <row r="349" spans="1:8" x14ac:dyDescent="0.35">
      <c r="A349" s="1" t="s">
        <v>520</v>
      </c>
      <c r="B349" s="127" t="s">
        <v>510</v>
      </c>
      <c r="C349" s="127">
        <f t="shared" si="12"/>
        <v>43915</v>
      </c>
      <c r="D349" s="1" t="s">
        <v>121</v>
      </c>
      <c r="E349" s="1" t="s">
        <v>117</v>
      </c>
      <c r="F349" s="1" t="s">
        <v>115</v>
      </c>
      <c r="G349" s="1">
        <v>0</v>
      </c>
      <c r="H349" s="1">
        <v>0</v>
      </c>
    </row>
    <row r="350" spans="1:8" x14ac:dyDescent="0.35">
      <c r="A350" s="1" t="s">
        <v>521</v>
      </c>
      <c r="B350" s="127" t="s">
        <v>510</v>
      </c>
      <c r="C350" s="127">
        <f t="shared" si="12"/>
        <v>43915</v>
      </c>
      <c r="D350" s="1" t="s">
        <v>113</v>
      </c>
      <c r="E350" s="1" t="s">
        <v>496</v>
      </c>
      <c r="F350" s="1" t="s">
        <v>115</v>
      </c>
      <c r="G350" s="1">
        <v>0</v>
      </c>
      <c r="H350" s="1">
        <v>0</v>
      </c>
    </row>
    <row r="351" spans="1:8" x14ac:dyDescent="0.35">
      <c r="A351" s="1" t="s">
        <v>522</v>
      </c>
      <c r="B351" s="127" t="s">
        <v>510</v>
      </c>
      <c r="C351" s="127">
        <f t="shared" si="12"/>
        <v>43915</v>
      </c>
      <c r="D351" s="1" t="s">
        <v>121</v>
      </c>
      <c r="E351" s="1" t="s">
        <v>354</v>
      </c>
      <c r="F351" s="1" t="s">
        <v>115</v>
      </c>
      <c r="G351" s="1">
        <v>0</v>
      </c>
      <c r="H351" s="1">
        <v>0</v>
      </c>
    </row>
    <row r="352" spans="1:8" x14ac:dyDescent="0.35">
      <c r="A352" s="1" t="s">
        <v>523</v>
      </c>
      <c r="B352" s="127" t="s">
        <v>510</v>
      </c>
      <c r="C352" s="127">
        <f t="shared" si="12"/>
        <v>43915</v>
      </c>
      <c r="D352" s="1" t="s">
        <v>121</v>
      </c>
      <c r="E352" s="1" t="s">
        <v>114</v>
      </c>
      <c r="F352" s="1" t="s">
        <v>115</v>
      </c>
      <c r="G352" s="1">
        <v>0</v>
      </c>
      <c r="H352" s="1">
        <v>0</v>
      </c>
    </row>
    <row r="353" spans="1:8" x14ac:dyDescent="0.35">
      <c r="A353" s="1" t="s">
        <v>524</v>
      </c>
      <c r="B353" s="127" t="s">
        <v>510</v>
      </c>
      <c r="C353" s="127">
        <f t="shared" si="12"/>
        <v>43915</v>
      </c>
      <c r="D353" s="1" t="s">
        <v>121</v>
      </c>
      <c r="E353" s="1" t="s">
        <v>117</v>
      </c>
      <c r="F353" s="1" t="s">
        <v>115</v>
      </c>
      <c r="G353" s="1">
        <v>0</v>
      </c>
      <c r="H353" s="1">
        <v>0</v>
      </c>
    </row>
    <row r="354" spans="1:8" x14ac:dyDescent="0.35">
      <c r="A354" s="1" t="s">
        <v>525</v>
      </c>
      <c r="B354" s="127" t="s">
        <v>510</v>
      </c>
      <c r="C354" s="127">
        <f t="shared" si="12"/>
        <v>43915</v>
      </c>
      <c r="D354" s="1" t="s">
        <v>121</v>
      </c>
      <c r="E354" s="1" t="s">
        <v>526</v>
      </c>
      <c r="F354" s="1" t="s">
        <v>115</v>
      </c>
      <c r="G354" s="1">
        <v>0</v>
      </c>
      <c r="H354" s="1">
        <v>0</v>
      </c>
    </row>
    <row r="355" spans="1:8" x14ac:dyDescent="0.35">
      <c r="A355" s="1" t="s">
        <v>527</v>
      </c>
      <c r="B355" s="127" t="s">
        <v>510</v>
      </c>
      <c r="C355" s="127">
        <f t="shared" si="12"/>
        <v>43915</v>
      </c>
      <c r="D355" s="1" t="s">
        <v>121</v>
      </c>
      <c r="E355" s="1" t="s">
        <v>117</v>
      </c>
      <c r="F355" s="1" t="s">
        <v>115</v>
      </c>
      <c r="G355" s="1">
        <v>0</v>
      </c>
      <c r="H355" s="1">
        <v>0</v>
      </c>
    </row>
    <row r="356" spans="1:8" x14ac:dyDescent="0.35">
      <c r="A356" s="1" t="s">
        <v>528</v>
      </c>
      <c r="B356" s="127" t="s">
        <v>510</v>
      </c>
      <c r="C356" s="127">
        <f t="shared" si="12"/>
        <v>43915</v>
      </c>
      <c r="D356" s="1" t="s">
        <v>121</v>
      </c>
      <c r="E356" s="1" t="s">
        <v>114</v>
      </c>
      <c r="F356" s="1" t="s">
        <v>115</v>
      </c>
      <c r="G356" s="1">
        <v>0</v>
      </c>
      <c r="H356" s="1">
        <v>0</v>
      </c>
    </row>
    <row r="357" spans="1:8" x14ac:dyDescent="0.35">
      <c r="A357" s="1" t="s">
        <v>529</v>
      </c>
      <c r="B357" s="127" t="s">
        <v>510</v>
      </c>
      <c r="C357" s="127">
        <f t="shared" si="12"/>
        <v>43915</v>
      </c>
      <c r="D357" s="1" t="s">
        <v>113</v>
      </c>
      <c r="E357" s="1" t="s">
        <v>117</v>
      </c>
      <c r="F357" s="1" t="s">
        <v>115</v>
      </c>
      <c r="G357" s="1">
        <v>0</v>
      </c>
      <c r="H357" s="1">
        <v>0</v>
      </c>
    </row>
    <row r="358" spans="1:8" x14ac:dyDescent="0.35">
      <c r="A358" s="1" t="s">
        <v>530</v>
      </c>
      <c r="B358" s="127" t="s">
        <v>510</v>
      </c>
      <c r="C358" s="127">
        <f t="shared" si="12"/>
        <v>43915</v>
      </c>
      <c r="D358" s="1" t="s">
        <v>113</v>
      </c>
      <c r="E358" s="1" t="s">
        <v>117</v>
      </c>
      <c r="F358" s="1" t="s">
        <v>115</v>
      </c>
      <c r="G358" s="1">
        <v>0</v>
      </c>
      <c r="H358" s="1">
        <v>0</v>
      </c>
    </row>
    <row r="359" spans="1:8" x14ac:dyDescent="0.35">
      <c r="A359" s="1" t="s">
        <v>531</v>
      </c>
      <c r="B359" s="127" t="s">
        <v>510</v>
      </c>
      <c r="C359" s="127">
        <f t="shared" si="12"/>
        <v>43915</v>
      </c>
      <c r="D359" s="1" t="s">
        <v>113</v>
      </c>
      <c r="E359" s="1" t="s">
        <v>114</v>
      </c>
      <c r="F359" s="1" t="s">
        <v>115</v>
      </c>
      <c r="G359" s="1">
        <v>0</v>
      </c>
      <c r="H359" s="1">
        <v>0</v>
      </c>
    </row>
    <row r="360" spans="1:8" x14ac:dyDescent="0.35">
      <c r="A360" s="1" t="s">
        <v>532</v>
      </c>
      <c r="B360" s="127" t="s">
        <v>510</v>
      </c>
      <c r="C360" s="127">
        <f t="shared" si="12"/>
        <v>43915</v>
      </c>
      <c r="D360" s="1" t="s">
        <v>121</v>
      </c>
      <c r="E360" s="1" t="s">
        <v>117</v>
      </c>
      <c r="F360" s="1" t="s">
        <v>115</v>
      </c>
      <c r="G360" s="1">
        <v>0</v>
      </c>
      <c r="H360" s="1">
        <v>0</v>
      </c>
    </row>
    <row r="361" spans="1:8" x14ac:dyDescent="0.35">
      <c r="A361" s="1" t="s">
        <v>533</v>
      </c>
      <c r="B361" s="127" t="s">
        <v>510</v>
      </c>
      <c r="C361" s="127">
        <f t="shared" si="12"/>
        <v>43915</v>
      </c>
      <c r="D361" s="1" t="s">
        <v>121</v>
      </c>
      <c r="E361" s="1" t="s">
        <v>117</v>
      </c>
      <c r="F361" s="1" t="s">
        <v>115</v>
      </c>
      <c r="G361" s="1">
        <v>0</v>
      </c>
      <c r="H361" s="1">
        <v>0</v>
      </c>
    </row>
    <row r="362" spans="1:8" x14ac:dyDescent="0.35">
      <c r="A362" s="1" t="s">
        <v>534</v>
      </c>
      <c r="B362" s="127" t="s">
        <v>510</v>
      </c>
      <c r="C362" s="127">
        <f t="shared" si="12"/>
        <v>43915</v>
      </c>
      <c r="D362" s="1" t="s">
        <v>121</v>
      </c>
      <c r="E362" s="1" t="s">
        <v>117</v>
      </c>
      <c r="F362" s="1" t="s">
        <v>115</v>
      </c>
      <c r="G362" s="1">
        <v>0</v>
      </c>
      <c r="H362" s="1">
        <v>0</v>
      </c>
    </row>
    <row r="363" spans="1:8" x14ac:dyDescent="0.35">
      <c r="A363" s="1" t="s">
        <v>535</v>
      </c>
      <c r="B363" s="127" t="s">
        <v>510</v>
      </c>
      <c r="C363" s="127">
        <f t="shared" si="12"/>
        <v>43915</v>
      </c>
      <c r="D363" s="1" t="s">
        <v>121</v>
      </c>
      <c r="E363" s="1" t="s">
        <v>117</v>
      </c>
      <c r="F363" s="1" t="s">
        <v>115</v>
      </c>
      <c r="G363" s="1">
        <v>0</v>
      </c>
      <c r="H363" s="1">
        <v>0</v>
      </c>
    </row>
    <row r="364" spans="1:8" x14ac:dyDescent="0.35">
      <c r="A364" s="1" t="s">
        <v>536</v>
      </c>
      <c r="B364" s="127" t="s">
        <v>510</v>
      </c>
      <c r="C364" s="127">
        <f t="shared" si="12"/>
        <v>43915</v>
      </c>
      <c r="D364" s="1" t="s">
        <v>113</v>
      </c>
      <c r="E364" s="1" t="s">
        <v>117</v>
      </c>
      <c r="F364" s="1" t="s">
        <v>115</v>
      </c>
      <c r="G364" s="1">
        <v>0</v>
      </c>
      <c r="H364" s="1">
        <v>0</v>
      </c>
    </row>
    <row r="365" spans="1:8" x14ac:dyDescent="0.35">
      <c r="A365" s="1" t="s">
        <v>537</v>
      </c>
      <c r="B365" s="127" t="s">
        <v>510</v>
      </c>
      <c r="C365" s="127">
        <f t="shared" si="12"/>
        <v>43915</v>
      </c>
      <c r="D365" s="1" t="s">
        <v>113</v>
      </c>
      <c r="E365" s="1" t="s">
        <v>538</v>
      </c>
      <c r="F365" s="1" t="s">
        <v>115</v>
      </c>
      <c r="G365" s="1">
        <v>0</v>
      </c>
      <c r="H365" s="1">
        <v>0</v>
      </c>
    </row>
    <row r="366" spans="1:8" x14ac:dyDescent="0.35">
      <c r="A366" s="1" t="s">
        <v>539</v>
      </c>
      <c r="B366" s="127" t="s">
        <v>510</v>
      </c>
      <c r="C366" s="127">
        <f t="shared" si="12"/>
        <v>43915</v>
      </c>
      <c r="D366" s="1" t="s">
        <v>121</v>
      </c>
      <c r="E366" s="1" t="s">
        <v>117</v>
      </c>
      <c r="F366" s="1" t="s">
        <v>115</v>
      </c>
      <c r="G366" s="1">
        <v>0</v>
      </c>
      <c r="H366" s="1">
        <v>0</v>
      </c>
    </row>
    <row r="367" spans="1:8" x14ac:dyDescent="0.35">
      <c r="A367" s="1" t="s">
        <v>540</v>
      </c>
      <c r="B367" s="127" t="s">
        <v>510</v>
      </c>
      <c r="C367" s="127">
        <f t="shared" si="12"/>
        <v>43915</v>
      </c>
      <c r="D367" s="1" t="s">
        <v>121</v>
      </c>
      <c r="E367" s="1" t="s">
        <v>117</v>
      </c>
      <c r="F367" s="1" t="s">
        <v>115</v>
      </c>
      <c r="G367" s="1">
        <v>0</v>
      </c>
      <c r="H367" s="1">
        <v>0</v>
      </c>
    </row>
    <row r="368" spans="1:8" x14ac:dyDescent="0.35">
      <c r="A368" s="1" t="s">
        <v>541</v>
      </c>
      <c r="B368" s="127" t="s">
        <v>510</v>
      </c>
      <c r="C368" s="127">
        <f t="shared" si="12"/>
        <v>43915</v>
      </c>
      <c r="D368" s="1" t="s">
        <v>121</v>
      </c>
      <c r="E368" s="1" t="s">
        <v>117</v>
      </c>
      <c r="F368" s="1" t="s">
        <v>115</v>
      </c>
      <c r="G368" s="1">
        <v>0</v>
      </c>
      <c r="H368" s="1">
        <v>0</v>
      </c>
    </row>
    <row r="369" spans="1:8" x14ac:dyDescent="0.35">
      <c r="A369" s="1" t="s">
        <v>542</v>
      </c>
      <c r="B369" s="127" t="s">
        <v>510</v>
      </c>
      <c r="C369" s="127">
        <f t="shared" si="12"/>
        <v>43915</v>
      </c>
      <c r="D369" s="1" t="s">
        <v>121</v>
      </c>
      <c r="E369" s="1" t="s">
        <v>117</v>
      </c>
      <c r="F369" s="1" t="s">
        <v>115</v>
      </c>
      <c r="G369" s="1">
        <v>0</v>
      </c>
      <c r="H369" s="1">
        <v>0</v>
      </c>
    </row>
    <row r="370" spans="1:8" x14ac:dyDescent="0.35">
      <c r="A370" s="1" t="s">
        <v>543</v>
      </c>
      <c r="B370" s="127" t="s">
        <v>510</v>
      </c>
      <c r="C370" s="127">
        <f t="shared" si="12"/>
        <v>43915</v>
      </c>
      <c r="D370" s="1" t="s">
        <v>113</v>
      </c>
      <c r="E370" s="1" t="s">
        <v>117</v>
      </c>
      <c r="F370" s="1" t="s">
        <v>115</v>
      </c>
      <c r="G370" s="1">
        <v>0</v>
      </c>
      <c r="H370" s="1">
        <v>0</v>
      </c>
    </row>
    <row r="371" spans="1:8" x14ac:dyDescent="0.35">
      <c r="A371" s="1" t="s">
        <v>544</v>
      </c>
      <c r="B371" s="127" t="s">
        <v>510</v>
      </c>
      <c r="C371" s="127">
        <f t="shared" si="12"/>
        <v>43915</v>
      </c>
      <c r="D371" s="1" t="s">
        <v>113</v>
      </c>
      <c r="E371" s="1" t="s">
        <v>518</v>
      </c>
      <c r="F371" s="1" t="s">
        <v>115</v>
      </c>
      <c r="G371" s="1">
        <v>0</v>
      </c>
      <c r="H371" s="1">
        <v>0</v>
      </c>
    </row>
    <row r="372" spans="1:8" x14ac:dyDescent="0.35">
      <c r="A372" s="1" t="s">
        <v>545</v>
      </c>
      <c r="B372" s="127" t="s">
        <v>510</v>
      </c>
      <c r="C372" s="127">
        <f t="shared" si="12"/>
        <v>43915</v>
      </c>
      <c r="D372" s="1" t="s">
        <v>113</v>
      </c>
      <c r="E372" s="1" t="s">
        <v>117</v>
      </c>
      <c r="F372" s="1" t="s">
        <v>115</v>
      </c>
      <c r="G372" s="1">
        <v>0</v>
      </c>
      <c r="H372" s="1">
        <v>0</v>
      </c>
    </row>
    <row r="373" spans="1:8" x14ac:dyDescent="0.35">
      <c r="A373" s="1" t="s">
        <v>546</v>
      </c>
      <c r="B373" s="127" t="s">
        <v>510</v>
      </c>
      <c r="C373" s="127">
        <f t="shared" si="12"/>
        <v>43915</v>
      </c>
      <c r="D373" s="1" t="s">
        <v>121</v>
      </c>
      <c r="E373" s="1" t="s">
        <v>117</v>
      </c>
      <c r="F373" s="1" t="s">
        <v>115</v>
      </c>
      <c r="G373" s="1">
        <v>0</v>
      </c>
      <c r="H373" s="1">
        <v>0</v>
      </c>
    </row>
    <row r="374" spans="1:8" x14ac:dyDescent="0.35">
      <c r="A374" s="1" t="s">
        <v>547</v>
      </c>
      <c r="B374" s="127" t="s">
        <v>510</v>
      </c>
      <c r="C374" s="127">
        <f t="shared" si="12"/>
        <v>43915</v>
      </c>
      <c r="D374" s="1" t="s">
        <v>121</v>
      </c>
      <c r="E374" s="1" t="s">
        <v>117</v>
      </c>
      <c r="F374" s="1" t="s">
        <v>115</v>
      </c>
      <c r="G374" s="1">
        <v>0</v>
      </c>
      <c r="H374" s="1">
        <v>0</v>
      </c>
    </row>
    <row r="375" spans="1:8" x14ac:dyDescent="0.35">
      <c r="A375" s="1" t="s">
        <v>548</v>
      </c>
      <c r="B375" s="127" t="s">
        <v>510</v>
      </c>
      <c r="C375" s="127">
        <f t="shared" si="12"/>
        <v>43915</v>
      </c>
      <c r="D375" s="1" t="s">
        <v>121</v>
      </c>
      <c r="E375" s="1" t="s">
        <v>117</v>
      </c>
      <c r="F375" s="1" t="s">
        <v>115</v>
      </c>
      <c r="G375" s="1">
        <v>0</v>
      </c>
      <c r="H375" s="1">
        <v>0</v>
      </c>
    </row>
    <row r="376" spans="1:8" x14ac:dyDescent="0.35">
      <c r="A376" s="1" t="s">
        <v>549</v>
      </c>
      <c r="B376" s="127" t="s">
        <v>510</v>
      </c>
      <c r="C376" s="127">
        <f t="shared" si="12"/>
        <v>43915</v>
      </c>
      <c r="D376" s="1" t="s">
        <v>113</v>
      </c>
      <c r="E376" s="1" t="s">
        <v>550</v>
      </c>
      <c r="F376" s="1" t="s">
        <v>115</v>
      </c>
      <c r="G376" s="1">
        <v>0</v>
      </c>
      <c r="H376" s="1">
        <v>0</v>
      </c>
    </row>
    <row r="377" spans="1:8" x14ac:dyDescent="0.35">
      <c r="A377" s="1" t="s">
        <v>551</v>
      </c>
      <c r="B377" s="127" t="s">
        <v>510</v>
      </c>
      <c r="C377" s="127">
        <f t="shared" si="12"/>
        <v>43915</v>
      </c>
      <c r="D377" s="1" t="s">
        <v>121</v>
      </c>
      <c r="E377" s="1" t="s">
        <v>511</v>
      </c>
      <c r="F377" s="1" t="s">
        <v>115</v>
      </c>
      <c r="G377" s="1">
        <v>0</v>
      </c>
      <c r="H377" s="1">
        <v>0</v>
      </c>
    </row>
    <row r="378" spans="1:8" x14ac:dyDescent="0.35">
      <c r="A378" s="1" t="s">
        <v>552</v>
      </c>
      <c r="B378" s="127" t="s">
        <v>510</v>
      </c>
      <c r="C378" s="127">
        <f t="shared" si="12"/>
        <v>43915</v>
      </c>
      <c r="D378" s="1" t="s">
        <v>113</v>
      </c>
      <c r="E378" s="1" t="s">
        <v>117</v>
      </c>
      <c r="F378" s="1" t="s">
        <v>115</v>
      </c>
      <c r="G378" s="1">
        <v>0</v>
      </c>
      <c r="H378" s="1">
        <v>0</v>
      </c>
    </row>
    <row r="379" spans="1:8" x14ac:dyDescent="0.35">
      <c r="A379" s="1" t="s">
        <v>553</v>
      </c>
      <c r="B379" s="127" t="s">
        <v>510</v>
      </c>
      <c r="C379" s="127">
        <f t="shared" si="12"/>
        <v>43915</v>
      </c>
      <c r="D379" s="1" t="s">
        <v>121</v>
      </c>
      <c r="E379" s="1" t="s">
        <v>351</v>
      </c>
      <c r="F379" s="1" t="s">
        <v>115</v>
      </c>
      <c r="G379" s="1">
        <v>0</v>
      </c>
      <c r="H379" s="1">
        <v>0</v>
      </c>
    </row>
    <row r="380" spans="1:8" x14ac:dyDescent="0.35">
      <c r="A380" s="1" t="s">
        <v>554</v>
      </c>
      <c r="B380" s="127" t="s">
        <v>510</v>
      </c>
      <c r="C380" s="127">
        <f t="shared" si="12"/>
        <v>43915</v>
      </c>
      <c r="D380" s="1" t="s">
        <v>121</v>
      </c>
      <c r="E380" s="1" t="s">
        <v>117</v>
      </c>
      <c r="F380" s="1" t="s">
        <v>115</v>
      </c>
      <c r="G380" s="1">
        <v>0</v>
      </c>
      <c r="H380" s="1">
        <v>0</v>
      </c>
    </row>
    <row r="381" spans="1:8" x14ac:dyDescent="0.35">
      <c r="A381" s="1" t="s">
        <v>555</v>
      </c>
      <c r="B381" s="127" t="s">
        <v>510</v>
      </c>
      <c r="C381" s="127">
        <f t="shared" si="12"/>
        <v>43915</v>
      </c>
      <c r="D381" s="1" t="s">
        <v>113</v>
      </c>
      <c r="E381" s="1" t="s">
        <v>114</v>
      </c>
      <c r="F381" s="1" t="s">
        <v>115</v>
      </c>
      <c r="G381" s="1">
        <v>0</v>
      </c>
      <c r="H381" s="1">
        <v>0</v>
      </c>
    </row>
    <row r="382" spans="1:8" x14ac:dyDescent="0.35">
      <c r="A382" s="1" t="s">
        <v>556</v>
      </c>
      <c r="B382" s="127" t="s">
        <v>510</v>
      </c>
      <c r="C382" s="127">
        <f t="shared" si="12"/>
        <v>43915</v>
      </c>
      <c r="D382" s="1" t="s">
        <v>121</v>
      </c>
      <c r="E382" s="1" t="s">
        <v>117</v>
      </c>
      <c r="F382" s="1" t="s">
        <v>115</v>
      </c>
      <c r="G382" s="1">
        <v>0</v>
      </c>
      <c r="H382" s="1">
        <v>0</v>
      </c>
    </row>
    <row r="383" spans="1:8" x14ac:dyDescent="0.35">
      <c r="A383" s="1" t="s">
        <v>557</v>
      </c>
      <c r="B383" s="127" t="s">
        <v>510</v>
      </c>
      <c r="C383" s="127">
        <f t="shared" si="12"/>
        <v>43915</v>
      </c>
      <c r="D383" s="1" t="s">
        <v>113</v>
      </c>
      <c r="E383" s="1" t="s">
        <v>117</v>
      </c>
      <c r="F383" s="1" t="s">
        <v>115</v>
      </c>
      <c r="G383" s="1">
        <v>0</v>
      </c>
      <c r="H383" s="1">
        <v>0</v>
      </c>
    </row>
    <row r="384" spans="1:8" x14ac:dyDescent="0.35">
      <c r="A384" s="1" t="s">
        <v>558</v>
      </c>
      <c r="B384" s="127" t="s">
        <v>510</v>
      </c>
      <c r="C384" s="127">
        <f t="shared" si="12"/>
        <v>43915</v>
      </c>
      <c r="D384" s="1" t="s">
        <v>113</v>
      </c>
      <c r="E384" s="1" t="s">
        <v>550</v>
      </c>
      <c r="F384" s="1" t="s">
        <v>115</v>
      </c>
      <c r="G384" s="1">
        <v>0</v>
      </c>
      <c r="H384" s="1">
        <v>0</v>
      </c>
    </row>
    <row r="385" spans="1:8" x14ac:dyDescent="0.35">
      <c r="A385" s="1" t="s">
        <v>559</v>
      </c>
      <c r="B385" s="127" t="s">
        <v>510</v>
      </c>
      <c r="C385" s="127">
        <f t="shared" si="12"/>
        <v>43915</v>
      </c>
      <c r="D385" s="1" t="s">
        <v>113</v>
      </c>
      <c r="E385" s="1" t="s">
        <v>511</v>
      </c>
      <c r="F385" s="1" t="s">
        <v>115</v>
      </c>
      <c r="G385" s="1">
        <v>0</v>
      </c>
      <c r="H385" s="1">
        <v>0</v>
      </c>
    </row>
    <row r="386" spans="1:8" x14ac:dyDescent="0.35">
      <c r="A386" s="1" t="s">
        <v>560</v>
      </c>
      <c r="B386" s="127" t="s">
        <v>510</v>
      </c>
      <c r="C386" s="127">
        <f t="shared" si="12"/>
        <v>43915</v>
      </c>
      <c r="D386" s="1" t="s">
        <v>121</v>
      </c>
      <c r="E386" s="1" t="s">
        <v>354</v>
      </c>
      <c r="F386" s="1" t="s">
        <v>115</v>
      </c>
      <c r="G386" s="1">
        <v>0</v>
      </c>
      <c r="H386" s="1">
        <v>0</v>
      </c>
    </row>
    <row r="387" spans="1:8" x14ac:dyDescent="0.35">
      <c r="A387" s="1" t="s">
        <v>561</v>
      </c>
      <c r="B387" s="127" t="s">
        <v>510</v>
      </c>
      <c r="C387" s="127">
        <f t="shared" ref="C387:C450" si="13">VLOOKUP(B387,$J:$K,2,0)</f>
        <v>43915</v>
      </c>
      <c r="D387" s="1" t="s">
        <v>121</v>
      </c>
      <c r="E387" s="1" t="s">
        <v>117</v>
      </c>
      <c r="F387" s="1" t="s">
        <v>115</v>
      </c>
      <c r="G387" s="1">
        <v>0</v>
      </c>
      <c r="H387" s="1">
        <v>0</v>
      </c>
    </row>
    <row r="388" spans="1:8" x14ac:dyDescent="0.35">
      <c r="A388" s="1" t="s">
        <v>562</v>
      </c>
      <c r="B388" s="127" t="s">
        <v>510</v>
      </c>
      <c r="C388" s="127">
        <f t="shared" si="13"/>
        <v>43915</v>
      </c>
      <c r="D388" s="1" t="s">
        <v>113</v>
      </c>
      <c r="E388" s="1" t="s">
        <v>117</v>
      </c>
      <c r="F388" s="1" t="s">
        <v>115</v>
      </c>
      <c r="G388" s="1">
        <v>0</v>
      </c>
      <c r="H388" s="1">
        <v>0</v>
      </c>
    </row>
    <row r="389" spans="1:8" x14ac:dyDescent="0.35">
      <c r="A389" s="1" t="s">
        <v>563</v>
      </c>
      <c r="B389" s="127" t="s">
        <v>510</v>
      </c>
      <c r="C389" s="127">
        <f t="shared" si="13"/>
        <v>43915</v>
      </c>
      <c r="D389" s="1" t="s">
        <v>121</v>
      </c>
      <c r="E389" s="1" t="s">
        <v>117</v>
      </c>
      <c r="F389" s="1" t="s">
        <v>115</v>
      </c>
      <c r="G389" s="1">
        <v>0</v>
      </c>
      <c r="H389" s="1">
        <v>0</v>
      </c>
    </row>
    <row r="390" spans="1:8" x14ac:dyDescent="0.35">
      <c r="A390" s="1" t="s">
        <v>564</v>
      </c>
      <c r="B390" s="127" t="s">
        <v>565</v>
      </c>
      <c r="C390" s="127">
        <f t="shared" si="13"/>
        <v>43914</v>
      </c>
      <c r="D390" s="1" t="s">
        <v>113</v>
      </c>
      <c r="E390" s="1" t="s">
        <v>117</v>
      </c>
      <c r="F390" s="1" t="s">
        <v>115</v>
      </c>
      <c r="G390" s="1">
        <v>0</v>
      </c>
      <c r="H390" s="1">
        <v>0</v>
      </c>
    </row>
    <row r="391" spans="1:8" x14ac:dyDescent="0.35">
      <c r="A391" s="1" t="s">
        <v>566</v>
      </c>
      <c r="B391" s="127" t="s">
        <v>510</v>
      </c>
      <c r="C391" s="127">
        <f t="shared" si="13"/>
        <v>43915</v>
      </c>
      <c r="D391" s="1" t="s">
        <v>121</v>
      </c>
      <c r="E391" s="1" t="s">
        <v>117</v>
      </c>
      <c r="F391" s="1" t="s">
        <v>115</v>
      </c>
      <c r="G391" s="1">
        <v>0</v>
      </c>
      <c r="H391" s="1">
        <v>0</v>
      </c>
    </row>
    <row r="392" spans="1:8" x14ac:dyDescent="0.35">
      <c r="A392" s="1" t="s">
        <v>567</v>
      </c>
      <c r="B392" s="127" t="s">
        <v>565</v>
      </c>
      <c r="C392" s="127">
        <f t="shared" si="13"/>
        <v>43914</v>
      </c>
      <c r="D392" s="1" t="s">
        <v>113</v>
      </c>
      <c r="E392" s="1" t="s">
        <v>117</v>
      </c>
      <c r="F392" s="1" t="s">
        <v>115</v>
      </c>
      <c r="G392" s="1">
        <v>0</v>
      </c>
      <c r="H392" s="1">
        <v>0</v>
      </c>
    </row>
    <row r="393" spans="1:8" x14ac:dyDescent="0.35">
      <c r="A393" s="1" t="s">
        <v>568</v>
      </c>
      <c r="B393" s="127" t="s">
        <v>565</v>
      </c>
      <c r="C393" s="127">
        <f t="shared" si="13"/>
        <v>43914</v>
      </c>
      <c r="D393" s="1" t="s">
        <v>113</v>
      </c>
      <c r="E393" s="1" t="s">
        <v>117</v>
      </c>
      <c r="F393" s="1" t="s">
        <v>115</v>
      </c>
      <c r="G393" s="1">
        <v>0</v>
      </c>
      <c r="H393" s="1">
        <v>0</v>
      </c>
    </row>
    <row r="394" spans="1:8" x14ac:dyDescent="0.35">
      <c r="A394" s="1" t="s">
        <v>569</v>
      </c>
      <c r="B394" s="127" t="s">
        <v>510</v>
      </c>
      <c r="C394" s="127">
        <f t="shared" si="13"/>
        <v>43915</v>
      </c>
      <c r="D394" s="1" t="s">
        <v>121</v>
      </c>
      <c r="E394" s="1" t="s">
        <v>570</v>
      </c>
      <c r="F394" s="1" t="s">
        <v>115</v>
      </c>
      <c r="G394" s="1">
        <v>0</v>
      </c>
      <c r="H394" s="1">
        <v>0</v>
      </c>
    </row>
    <row r="395" spans="1:8" x14ac:dyDescent="0.35">
      <c r="A395" s="1" t="s">
        <v>571</v>
      </c>
      <c r="B395" s="127" t="s">
        <v>510</v>
      </c>
      <c r="C395" s="127">
        <f t="shared" si="13"/>
        <v>43915</v>
      </c>
      <c r="D395" s="1" t="s">
        <v>121</v>
      </c>
      <c r="E395" s="1" t="s">
        <v>117</v>
      </c>
      <c r="F395" s="1" t="s">
        <v>115</v>
      </c>
      <c r="G395" s="1">
        <v>0</v>
      </c>
      <c r="H395" s="1">
        <v>0</v>
      </c>
    </row>
    <row r="396" spans="1:8" x14ac:dyDescent="0.35">
      <c r="A396" s="1" t="s">
        <v>572</v>
      </c>
      <c r="B396" s="127" t="s">
        <v>510</v>
      </c>
      <c r="C396" s="127">
        <f t="shared" si="13"/>
        <v>43915</v>
      </c>
      <c r="D396" s="1" t="s">
        <v>113</v>
      </c>
      <c r="E396" s="1" t="s">
        <v>117</v>
      </c>
      <c r="F396" s="1" t="s">
        <v>115</v>
      </c>
      <c r="G396" s="1">
        <v>0</v>
      </c>
      <c r="H396" s="1">
        <v>0</v>
      </c>
    </row>
    <row r="397" spans="1:8" x14ac:dyDescent="0.35">
      <c r="A397" s="1" t="s">
        <v>573</v>
      </c>
      <c r="B397" s="127" t="s">
        <v>565</v>
      </c>
      <c r="C397" s="127">
        <f t="shared" si="13"/>
        <v>43914</v>
      </c>
      <c r="D397" s="1" t="s">
        <v>113</v>
      </c>
      <c r="E397" s="1" t="s">
        <v>117</v>
      </c>
      <c r="F397" s="1" t="s">
        <v>115</v>
      </c>
      <c r="G397" s="1">
        <v>0</v>
      </c>
      <c r="H397" s="1">
        <v>0</v>
      </c>
    </row>
    <row r="398" spans="1:8" x14ac:dyDescent="0.35">
      <c r="A398" s="1" t="s">
        <v>574</v>
      </c>
      <c r="B398" s="127" t="s">
        <v>565</v>
      </c>
      <c r="C398" s="127">
        <f t="shared" si="13"/>
        <v>43914</v>
      </c>
      <c r="D398" s="1" t="s">
        <v>113</v>
      </c>
      <c r="E398" s="1" t="s">
        <v>575</v>
      </c>
      <c r="F398" s="1" t="s">
        <v>115</v>
      </c>
      <c r="G398" s="1">
        <v>0</v>
      </c>
      <c r="H398" s="1">
        <v>0</v>
      </c>
    </row>
    <row r="399" spans="1:8" x14ac:dyDescent="0.35">
      <c r="A399" s="1" t="s">
        <v>576</v>
      </c>
      <c r="B399" s="127" t="s">
        <v>565</v>
      </c>
      <c r="C399" s="127">
        <f t="shared" si="13"/>
        <v>43914</v>
      </c>
      <c r="D399" s="1" t="s">
        <v>113</v>
      </c>
      <c r="E399" s="1" t="s">
        <v>117</v>
      </c>
      <c r="F399" s="1" t="s">
        <v>115</v>
      </c>
      <c r="G399" s="1">
        <v>0</v>
      </c>
      <c r="H399" s="1">
        <v>0</v>
      </c>
    </row>
    <row r="400" spans="1:8" x14ac:dyDescent="0.35">
      <c r="A400" s="1" t="s">
        <v>577</v>
      </c>
      <c r="B400" s="127" t="s">
        <v>565</v>
      </c>
      <c r="C400" s="127">
        <f t="shared" si="13"/>
        <v>43914</v>
      </c>
      <c r="D400" s="1" t="s">
        <v>113</v>
      </c>
      <c r="E400" s="1" t="s">
        <v>117</v>
      </c>
      <c r="F400" s="1" t="s">
        <v>115</v>
      </c>
      <c r="G400" s="1">
        <v>0</v>
      </c>
      <c r="H400" s="1">
        <v>0</v>
      </c>
    </row>
    <row r="401" spans="1:8" x14ac:dyDescent="0.35">
      <c r="A401" s="1" t="s">
        <v>578</v>
      </c>
      <c r="B401" s="127" t="s">
        <v>565</v>
      </c>
      <c r="C401" s="127">
        <f t="shared" si="13"/>
        <v>43914</v>
      </c>
      <c r="D401" s="1" t="s">
        <v>113</v>
      </c>
      <c r="E401" s="1" t="s">
        <v>117</v>
      </c>
      <c r="F401" s="1" t="s">
        <v>115</v>
      </c>
      <c r="G401" s="1">
        <v>0</v>
      </c>
      <c r="H401" s="1">
        <v>0</v>
      </c>
    </row>
    <row r="402" spans="1:8" x14ac:dyDescent="0.35">
      <c r="A402" s="1" t="s">
        <v>579</v>
      </c>
      <c r="B402" s="127" t="s">
        <v>510</v>
      </c>
      <c r="C402" s="127">
        <f t="shared" si="13"/>
        <v>43915</v>
      </c>
      <c r="D402" s="1" t="s">
        <v>121</v>
      </c>
      <c r="E402" s="1" t="s">
        <v>114</v>
      </c>
      <c r="F402" s="1" t="s">
        <v>115</v>
      </c>
      <c r="G402" s="1">
        <v>0</v>
      </c>
      <c r="H402" s="1">
        <v>0</v>
      </c>
    </row>
    <row r="403" spans="1:8" x14ac:dyDescent="0.35">
      <c r="A403" s="1" t="s">
        <v>580</v>
      </c>
      <c r="B403" s="127" t="s">
        <v>510</v>
      </c>
      <c r="C403" s="127">
        <f t="shared" si="13"/>
        <v>43915</v>
      </c>
      <c r="D403" s="1" t="s">
        <v>121</v>
      </c>
      <c r="E403" s="1" t="s">
        <v>117</v>
      </c>
      <c r="F403" s="1" t="s">
        <v>115</v>
      </c>
      <c r="G403" s="1">
        <v>0</v>
      </c>
      <c r="H403" s="1">
        <v>0</v>
      </c>
    </row>
    <row r="404" spans="1:8" x14ac:dyDescent="0.35">
      <c r="A404" s="1" t="s">
        <v>581</v>
      </c>
      <c r="B404" s="127" t="s">
        <v>510</v>
      </c>
      <c r="C404" s="127">
        <f t="shared" si="13"/>
        <v>43915</v>
      </c>
      <c r="D404" s="1" t="s">
        <v>113</v>
      </c>
      <c r="E404" s="1" t="s">
        <v>500</v>
      </c>
      <c r="F404" s="1" t="s">
        <v>115</v>
      </c>
      <c r="G404" s="1">
        <v>0</v>
      </c>
      <c r="H404" s="1">
        <v>0</v>
      </c>
    </row>
    <row r="405" spans="1:8" x14ac:dyDescent="0.35">
      <c r="A405" s="1" t="s">
        <v>582</v>
      </c>
      <c r="B405" s="127" t="s">
        <v>510</v>
      </c>
      <c r="C405" s="127">
        <f t="shared" si="13"/>
        <v>43915</v>
      </c>
      <c r="D405" s="1" t="s">
        <v>113</v>
      </c>
      <c r="E405" s="1" t="s">
        <v>117</v>
      </c>
      <c r="F405" s="1" t="s">
        <v>115</v>
      </c>
      <c r="G405" s="1">
        <v>0</v>
      </c>
      <c r="H405" s="1">
        <v>0</v>
      </c>
    </row>
    <row r="406" spans="1:8" x14ac:dyDescent="0.35">
      <c r="A406" s="1" t="s">
        <v>583</v>
      </c>
      <c r="B406" s="127" t="s">
        <v>510</v>
      </c>
      <c r="C406" s="127">
        <f t="shared" si="13"/>
        <v>43915</v>
      </c>
      <c r="D406" s="1" t="s">
        <v>121</v>
      </c>
      <c r="E406" s="1" t="s">
        <v>117</v>
      </c>
      <c r="F406" s="1" t="s">
        <v>115</v>
      </c>
      <c r="G406" s="1">
        <v>0</v>
      </c>
      <c r="H406" s="1">
        <v>0</v>
      </c>
    </row>
    <row r="407" spans="1:8" x14ac:dyDescent="0.35">
      <c r="A407" s="1" t="s">
        <v>584</v>
      </c>
      <c r="B407" s="127" t="s">
        <v>565</v>
      </c>
      <c r="C407" s="127">
        <f t="shared" si="13"/>
        <v>43914</v>
      </c>
      <c r="D407" s="1" t="s">
        <v>121</v>
      </c>
      <c r="E407" s="1" t="s">
        <v>117</v>
      </c>
      <c r="F407" s="1" t="s">
        <v>115</v>
      </c>
      <c r="G407" s="1">
        <v>0</v>
      </c>
      <c r="H407" s="1">
        <v>0</v>
      </c>
    </row>
    <row r="408" spans="1:8" x14ac:dyDescent="0.35">
      <c r="A408" s="1" t="s">
        <v>585</v>
      </c>
      <c r="B408" s="127" t="s">
        <v>565</v>
      </c>
      <c r="C408" s="127">
        <f t="shared" si="13"/>
        <v>43914</v>
      </c>
      <c r="D408" s="1" t="s">
        <v>113</v>
      </c>
      <c r="E408" s="1" t="s">
        <v>538</v>
      </c>
      <c r="F408" s="1" t="s">
        <v>115</v>
      </c>
      <c r="G408" s="1">
        <v>0</v>
      </c>
      <c r="H408" s="1">
        <v>0</v>
      </c>
    </row>
    <row r="409" spans="1:8" x14ac:dyDescent="0.35">
      <c r="A409" s="1" t="s">
        <v>586</v>
      </c>
      <c r="B409" s="127" t="s">
        <v>565</v>
      </c>
      <c r="C409" s="127">
        <f t="shared" si="13"/>
        <v>43914</v>
      </c>
      <c r="D409" s="1" t="s">
        <v>121</v>
      </c>
      <c r="E409" s="1" t="s">
        <v>117</v>
      </c>
      <c r="F409" s="1" t="s">
        <v>115</v>
      </c>
      <c r="G409" s="1">
        <v>0</v>
      </c>
      <c r="H409" s="1">
        <v>0</v>
      </c>
    </row>
    <row r="410" spans="1:8" x14ac:dyDescent="0.35">
      <c r="A410" s="1" t="s">
        <v>587</v>
      </c>
      <c r="B410" s="127" t="s">
        <v>565</v>
      </c>
      <c r="C410" s="127">
        <f t="shared" si="13"/>
        <v>43914</v>
      </c>
      <c r="D410" s="1" t="s">
        <v>121</v>
      </c>
      <c r="E410" s="1" t="s">
        <v>117</v>
      </c>
      <c r="F410" s="1" t="s">
        <v>115</v>
      </c>
      <c r="G410" s="1">
        <v>0</v>
      </c>
      <c r="H410" s="1">
        <v>0</v>
      </c>
    </row>
    <row r="411" spans="1:8" x14ac:dyDescent="0.35">
      <c r="A411" s="1" t="s">
        <v>588</v>
      </c>
      <c r="B411" s="127" t="s">
        <v>565</v>
      </c>
      <c r="C411" s="127">
        <f t="shared" si="13"/>
        <v>43914</v>
      </c>
      <c r="D411" s="1" t="s">
        <v>121</v>
      </c>
      <c r="E411" s="1" t="s">
        <v>117</v>
      </c>
      <c r="F411" s="1" t="s">
        <v>115</v>
      </c>
      <c r="G411" s="1">
        <v>0</v>
      </c>
      <c r="H411" s="1">
        <v>0</v>
      </c>
    </row>
    <row r="412" spans="1:8" x14ac:dyDescent="0.35">
      <c r="A412" s="1" t="s">
        <v>589</v>
      </c>
      <c r="B412" s="127" t="s">
        <v>565</v>
      </c>
      <c r="C412" s="127">
        <f t="shared" si="13"/>
        <v>43914</v>
      </c>
      <c r="D412" s="1" t="s">
        <v>121</v>
      </c>
      <c r="E412" s="1" t="s">
        <v>114</v>
      </c>
      <c r="F412" s="1" t="s">
        <v>115</v>
      </c>
      <c r="G412" s="1">
        <v>0</v>
      </c>
      <c r="H412" s="1">
        <v>0</v>
      </c>
    </row>
    <row r="413" spans="1:8" x14ac:dyDescent="0.35">
      <c r="A413" s="1" t="s">
        <v>590</v>
      </c>
      <c r="B413" s="127" t="s">
        <v>565</v>
      </c>
      <c r="C413" s="127">
        <f t="shared" si="13"/>
        <v>43914</v>
      </c>
      <c r="D413" s="1" t="s">
        <v>113</v>
      </c>
      <c r="E413" s="1" t="s">
        <v>117</v>
      </c>
      <c r="F413" s="1" t="s">
        <v>115</v>
      </c>
      <c r="G413" s="1">
        <v>0</v>
      </c>
      <c r="H413" s="1">
        <v>0</v>
      </c>
    </row>
    <row r="414" spans="1:8" x14ac:dyDescent="0.35">
      <c r="A414" s="1" t="s">
        <v>591</v>
      </c>
      <c r="B414" s="127" t="s">
        <v>565</v>
      </c>
      <c r="C414" s="127">
        <f t="shared" si="13"/>
        <v>43914</v>
      </c>
      <c r="D414" s="1" t="s">
        <v>121</v>
      </c>
      <c r="E414" s="1" t="s">
        <v>498</v>
      </c>
      <c r="F414" s="1" t="s">
        <v>115</v>
      </c>
      <c r="G414" s="1">
        <v>0</v>
      </c>
      <c r="H414" s="1">
        <v>0</v>
      </c>
    </row>
    <row r="415" spans="1:8" x14ac:dyDescent="0.35">
      <c r="A415" s="1" t="s">
        <v>592</v>
      </c>
      <c r="B415" s="127" t="s">
        <v>565</v>
      </c>
      <c r="C415" s="127">
        <f t="shared" si="13"/>
        <v>43914</v>
      </c>
      <c r="D415" s="1" t="s">
        <v>121</v>
      </c>
      <c r="E415" s="1" t="s">
        <v>117</v>
      </c>
      <c r="F415" s="1" t="s">
        <v>115</v>
      </c>
      <c r="G415" s="1">
        <v>0</v>
      </c>
      <c r="H415" s="1">
        <v>0</v>
      </c>
    </row>
    <row r="416" spans="1:8" x14ac:dyDescent="0.35">
      <c r="A416" s="1" t="s">
        <v>593</v>
      </c>
      <c r="B416" s="127" t="s">
        <v>565</v>
      </c>
      <c r="C416" s="127">
        <f t="shared" si="13"/>
        <v>43914</v>
      </c>
      <c r="D416" s="1" t="s">
        <v>113</v>
      </c>
      <c r="E416" s="1" t="s">
        <v>117</v>
      </c>
      <c r="F416" s="1" t="s">
        <v>115</v>
      </c>
      <c r="G416" s="1">
        <v>0</v>
      </c>
      <c r="H416" s="1">
        <v>0</v>
      </c>
    </row>
    <row r="417" spans="1:8" x14ac:dyDescent="0.35">
      <c r="A417" s="1" t="s">
        <v>594</v>
      </c>
      <c r="B417" s="127" t="s">
        <v>565</v>
      </c>
      <c r="C417" s="127">
        <f t="shared" si="13"/>
        <v>43914</v>
      </c>
      <c r="D417" s="1" t="s">
        <v>113</v>
      </c>
      <c r="E417" s="1" t="s">
        <v>511</v>
      </c>
      <c r="F417" s="1" t="s">
        <v>115</v>
      </c>
      <c r="G417" s="1">
        <v>0</v>
      </c>
      <c r="H417" s="1">
        <v>0</v>
      </c>
    </row>
    <row r="418" spans="1:8" x14ac:dyDescent="0.35">
      <c r="A418" s="1" t="s">
        <v>595</v>
      </c>
      <c r="B418" s="127" t="s">
        <v>565</v>
      </c>
      <c r="C418" s="127">
        <f t="shared" si="13"/>
        <v>43914</v>
      </c>
      <c r="D418" s="1" t="s">
        <v>113</v>
      </c>
      <c r="E418" s="1" t="s">
        <v>114</v>
      </c>
      <c r="F418" s="1" t="s">
        <v>115</v>
      </c>
      <c r="G418" s="1">
        <v>0</v>
      </c>
      <c r="H418" s="1">
        <v>0</v>
      </c>
    </row>
    <row r="419" spans="1:8" x14ac:dyDescent="0.35">
      <c r="A419" s="1" t="s">
        <v>596</v>
      </c>
      <c r="B419" s="127" t="s">
        <v>565</v>
      </c>
      <c r="C419" s="127">
        <f t="shared" si="13"/>
        <v>43914</v>
      </c>
      <c r="D419" s="1" t="s">
        <v>113</v>
      </c>
      <c r="E419" s="1" t="s">
        <v>117</v>
      </c>
      <c r="F419" s="1" t="s">
        <v>115</v>
      </c>
      <c r="G419" s="1">
        <v>0</v>
      </c>
      <c r="H419" s="1">
        <v>0</v>
      </c>
    </row>
    <row r="420" spans="1:8" x14ac:dyDescent="0.35">
      <c r="A420" s="1" t="s">
        <v>597</v>
      </c>
      <c r="B420" s="127" t="s">
        <v>565</v>
      </c>
      <c r="C420" s="127">
        <f t="shared" si="13"/>
        <v>43914</v>
      </c>
      <c r="D420" s="1" t="s">
        <v>121</v>
      </c>
      <c r="E420" s="1" t="s">
        <v>117</v>
      </c>
      <c r="F420" s="1" t="s">
        <v>115</v>
      </c>
      <c r="G420" s="1">
        <v>0</v>
      </c>
      <c r="H420" s="1">
        <v>0</v>
      </c>
    </row>
    <row r="421" spans="1:8" x14ac:dyDescent="0.35">
      <c r="A421" s="1" t="s">
        <v>598</v>
      </c>
      <c r="B421" s="127" t="s">
        <v>565</v>
      </c>
      <c r="C421" s="127">
        <f t="shared" si="13"/>
        <v>43914</v>
      </c>
      <c r="D421" s="1" t="s">
        <v>113</v>
      </c>
      <c r="E421" s="1" t="s">
        <v>114</v>
      </c>
      <c r="F421" s="1" t="s">
        <v>115</v>
      </c>
      <c r="G421" s="1">
        <v>0</v>
      </c>
      <c r="H421" s="1">
        <v>0</v>
      </c>
    </row>
    <row r="422" spans="1:8" x14ac:dyDescent="0.35">
      <c r="A422" s="1" t="s">
        <v>599</v>
      </c>
      <c r="B422" s="127" t="s">
        <v>565</v>
      </c>
      <c r="C422" s="127">
        <f t="shared" si="13"/>
        <v>43914</v>
      </c>
      <c r="D422" s="1" t="s">
        <v>113</v>
      </c>
      <c r="E422" s="1" t="s">
        <v>486</v>
      </c>
      <c r="F422" s="1" t="s">
        <v>115</v>
      </c>
      <c r="G422" s="1">
        <v>0</v>
      </c>
      <c r="H422" s="1">
        <v>0</v>
      </c>
    </row>
    <row r="423" spans="1:8" x14ac:dyDescent="0.35">
      <c r="A423" s="1" t="s">
        <v>600</v>
      </c>
      <c r="B423" s="127" t="s">
        <v>565</v>
      </c>
      <c r="C423" s="127">
        <f t="shared" si="13"/>
        <v>43914</v>
      </c>
      <c r="D423" s="1" t="s">
        <v>121</v>
      </c>
      <c r="E423" s="1" t="s">
        <v>117</v>
      </c>
      <c r="F423" s="1" t="s">
        <v>115</v>
      </c>
      <c r="G423" s="1">
        <v>0</v>
      </c>
      <c r="H423" s="1">
        <v>0</v>
      </c>
    </row>
    <row r="424" spans="1:8" x14ac:dyDescent="0.35">
      <c r="A424" s="1" t="s">
        <v>601</v>
      </c>
      <c r="B424" s="127" t="s">
        <v>565</v>
      </c>
      <c r="C424" s="127">
        <f t="shared" si="13"/>
        <v>43914</v>
      </c>
      <c r="D424" s="1" t="s">
        <v>113</v>
      </c>
      <c r="E424" s="1" t="s">
        <v>117</v>
      </c>
      <c r="F424" s="1" t="s">
        <v>115</v>
      </c>
      <c r="G424" s="1">
        <v>0</v>
      </c>
      <c r="H424" s="1">
        <v>0</v>
      </c>
    </row>
    <row r="425" spans="1:8" x14ac:dyDescent="0.35">
      <c r="A425" s="1" t="s">
        <v>602</v>
      </c>
      <c r="B425" s="127" t="s">
        <v>565</v>
      </c>
      <c r="C425" s="127">
        <f t="shared" si="13"/>
        <v>43914</v>
      </c>
      <c r="D425" s="1" t="s">
        <v>113</v>
      </c>
      <c r="E425" s="1">
        <v>0</v>
      </c>
      <c r="F425" s="1" t="s">
        <v>115</v>
      </c>
      <c r="G425" s="1">
        <v>0</v>
      </c>
      <c r="H425" s="1">
        <v>0</v>
      </c>
    </row>
    <row r="426" spans="1:8" x14ac:dyDescent="0.35">
      <c r="A426" s="1" t="s">
        <v>603</v>
      </c>
      <c r="B426" s="127" t="s">
        <v>565</v>
      </c>
      <c r="C426" s="127">
        <f t="shared" si="13"/>
        <v>43914</v>
      </c>
      <c r="D426" s="1" t="s">
        <v>121</v>
      </c>
      <c r="E426" s="1" t="s">
        <v>114</v>
      </c>
      <c r="F426" s="1" t="s">
        <v>115</v>
      </c>
      <c r="G426" s="1">
        <v>0</v>
      </c>
      <c r="H426" s="1">
        <v>0</v>
      </c>
    </row>
    <row r="427" spans="1:8" x14ac:dyDescent="0.35">
      <c r="A427" s="1" t="s">
        <v>604</v>
      </c>
      <c r="B427" s="127" t="s">
        <v>565</v>
      </c>
      <c r="C427" s="127">
        <f t="shared" si="13"/>
        <v>43914</v>
      </c>
      <c r="D427" s="1" t="s">
        <v>121</v>
      </c>
      <c r="E427" s="1" t="s">
        <v>114</v>
      </c>
      <c r="F427" s="1" t="s">
        <v>115</v>
      </c>
      <c r="G427" s="1">
        <v>0</v>
      </c>
      <c r="H427" s="1">
        <v>0</v>
      </c>
    </row>
    <row r="428" spans="1:8" x14ac:dyDescent="0.35">
      <c r="A428" s="1" t="s">
        <v>605</v>
      </c>
      <c r="B428" s="127" t="s">
        <v>565</v>
      </c>
      <c r="C428" s="127">
        <f t="shared" si="13"/>
        <v>43914</v>
      </c>
      <c r="D428" s="1" t="s">
        <v>121</v>
      </c>
      <c r="E428" s="1" t="s">
        <v>117</v>
      </c>
      <c r="F428" s="1" t="s">
        <v>115</v>
      </c>
      <c r="G428" s="1">
        <v>0</v>
      </c>
      <c r="H428" s="1">
        <v>0</v>
      </c>
    </row>
    <row r="429" spans="1:8" x14ac:dyDescent="0.35">
      <c r="A429" s="1" t="s">
        <v>606</v>
      </c>
      <c r="B429" s="127" t="s">
        <v>565</v>
      </c>
      <c r="C429" s="127">
        <f t="shared" si="13"/>
        <v>43914</v>
      </c>
      <c r="D429" s="1" t="s">
        <v>113</v>
      </c>
      <c r="E429" s="1" t="s">
        <v>117</v>
      </c>
      <c r="F429" s="1" t="s">
        <v>115</v>
      </c>
      <c r="G429" s="1">
        <v>0</v>
      </c>
      <c r="H429" s="1">
        <v>0</v>
      </c>
    </row>
    <row r="430" spans="1:8" x14ac:dyDescent="0.35">
      <c r="A430" s="1" t="s">
        <v>607</v>
      </c>
      <c r="B430" s="127" t="s">
        <v>565</v>
      </c>
      <c r="C430" s="127">
        <f t="shared" si="13"/>
        <v>43914</v>
      </c>
      <c r="D430" s="1" t="s">
        <v>113</v>
      </c>
      <c r="E430" s="1" t="s">
        <v>117</v>
      </c>
      <c r="F430" s="1" t="s">
        <v>115</v>
      </c>
      <c r="G430" s="1">
        <v>0</v>
      </c>
      <c r="H430" s="1">
        <v>0</v>
      </c>
    </row>
    <row r="431" spans="1:8" x14ac:dyDescent="0.35">
      <c r="A431" s="1" t="s">
        <v>608</v>
      </c>
      <c r="B431" s="127" t="s">
        <v>565</v>
      </c>
      <c r="C431" s="127">
        <f t="shared" si="13"/>
        <v>43914</v>
      </c>
      <c r="D431" s="1" t="s">
        <v>121</v>
      </c>
      <c r="E431" s="1" t="s">
        <v>484</v>
      </c>
      <c r="F431" s="1" t="s">
        <v>115</v>
      </c>
      <c r="G431" s="1">
        <v>0</v>
      </c>
      <c r="H431" s="1">
        <v>0</v>
      </c>
    </row>
    <row r="432" spans="1:8" x14ac:dyDescent="0.35">
      <c r="A432" s="1" t="s">
        <v>609</v>
      </c>
      <c r="B432" s="127" t="s">
        <v>565</v>
      </c>
      <c r="C432" s="127">
        <f t="shared" si="13"/>
        <v>43914</v>
      </c>
      <c r="D432" s="1" t="s">
        <v>113</v>
      </c>
      <c r="E432" s="1" t="s">
        <v>117</v>
      </c>
      <c r="F432" s="1" t="s">
        <v>115</v>
      </c>
      <c r="G432" s="1">
        <v>0</v>
      </c>
      <c r="H432" s="1">
        <v>0</v>
      </c>
    </row>
    <row r="433" spans="1:8" x14ac:dyDescent="0.35">
      <c r="A433" s="1" t="s">
        <v>610</v>
      </c>
      <c r="B433" s="127" t="s">
        <v>565</v>
      </c>
      <c r="C433" s="127">
        <f t="shared" si="13"/>
        <v>43914</v>
      </c>
      <c r="D433" s="1" t="s">
        <v>121</v>
      </c>
      <c r="E433" s="1" t="s">
        <v>117</v>
      </c>
      <c r="F433" s="1" t="s">
        <v>115</v>
      </c>
      <c r="G433" s="1">
        <v>0</v>
      </c>
      <c r="H433" s="1">
        <v>0</v>
      </c>
    </row>
    <row r="434" spans="1:8" x14ac:dyDescent="0.35">
      <c r="A434" s="1" t="s">
        <v>611</v>
      </c>
      <c r="B434" s="127" t="s">
        <v>565</v>
      </c>
      <c r="C434" s="127">
        <f t="shared" si="13"/>
        <v>43914</v>
      </c>
      <c r="D434" s="1" t="s">
        <v>121</v>
      </c>
      <c r="E434" s="1" t="s">
        <v>354</v>
      </c>
      <c r="F434" s="1" t="s">
        <v>115</v>
      </c>
      <c r="G434" s="1">
        <v>0</v>
      </c>
      <c r="H434" s="1">
        <v>0</v>
      </c>
    </row>
    <row r="435" spans="1:8" x14ac:dyDescent="0.35">
      <c r="A435" s="1" t="s">
        <v>612</v>
      </c>
      <c r="B435" s="127" t="s">
        <v>565</v>
      </c>
      <c r="C435" s="127">
        <f t="shared" si="13"/>
        <v>43914</v>
      </c>
      <c r="D435" s="1" t="s">
        <v>113</v>
      </c>
      <c r="E435" s="1" t="s">
        <v>117</v>
      </c>
      <c r="F435" s="1" t="s">
        <v>115</v>
      </c>
      <c r="G435" s="1">
        <v>0</v>
      </c>
      <c r="H435" s="1">
        <v>0</v>
      </c>
    </row>
    <row r="436" spans="1:8" x14ac:dyDescent="0.35">
      <c r="A436" s="1" t="s">
        <v>613</v>
      </c>
      <c r="B436" s="127" t="s">
        <v>565</v>
      </c>
      <c r="C436" s="127">
        <f t="shared" si="13"/>
        <v>43914</v>
      </c>
      <c r="D436" s="1" t="s">
        <v>113</v>
      </c>
      <c r="E436" s="1" t="s">
        <v>117</v>
      </c>
      <c r="F436" s="1" t="s">
        <v>115</v>
      </c>
      <c r="G436" s="1">
        <v>0</v>
      </c>
      <c r="H436" s="1">
        <v>0</v>
      </c>
    </row>
    <row r="437" spans="1:8" x14ac:dyDescent="0.35">
      <c r="A437" s="1" t="s">
        <v>614</v>
      </c>
      <c r="B437" s="127" t="s">
        <v>565</v>
      </c>
      <c r="C437" s="127">
        <f t="shared" si="13"/>
        <v>43914</v>
      </c>
      <c r="D437" s="1" t="s">
        <v>121</v>
      </c>
      <c r="E437" s="1" t="s">
        <v>114</v>
      </c>
      <c r="F437" s="1" t="s">
        <v>115</v>
      </c>
      <c r="G437" s="1">
        <v>0</v>
      </c>
      <c r="H437" s="1">
        <v>0</v>
      </c>
    </row>
    <row r="438" spans="1:8" x14ac:dyDescent="0.35">
      <c r="A438" s="1" t="s">
        <v>615</v>
      </c>
      <c r="B438" s="127" t="s">
        <v>565</v>
      </c>
      <c r="C438" s="127">
        <f t="shared" si="13"/>
        <v>43914</v>
      </c>
      <c r="D438" s="1" t="s">
        <v>121</v>
      </c>
      <c r="E438" s="1" t="s">
        <v>526</v>
      </c>
      <c r="F438" s="1" t="s">
        <v>115</v>
      </c>
      <c r="G438" s="1">
        <v>0</v>
      </c>
      <c r="H438" s="1">
        <v>0</v>
      </c>
    </row>
    <row r="439" spans="1:8" x14ac:dyDescent="0.35">
      <c r="A439" s="1" t="s">
        <v>616</v>
      </c>
      <c r="B439" s="127" t="s">
        <v>565</v>
      </c>
      <c r="C439" s="127">
        <f t="shared" si="13"/>
        <v>43914</v>
      </c>
      <c r="D439" s="1" t="s">
        <v>121</v>
      </c>
      <c r="E439" s="1" t="s">
        <v>117</v>
      </c>
      <c r="F439" s="1" t="s">
        <v>115</v>
      </c>
      <c r="G439" s="1">
        <v>0</v>
      </c>
      <c r="H439" s="1">
        <v>0</v>
      </c>
    </row>
    <row r="440" spans="1:8" x14ac:dyDescent="0.35">
      <c r="A440" s="1" t="s">
        <v>617</v>
      </c>
      <c r="B440" s="127" t="s">
        <v>565</v>
      </c>
      <c r="C440" s="127">
        <f t="shared" si="13"/>
        <v>43914</v>
      </c>
      <c r="D440" s="1" t="s">
        <v>121</v>
      </c>
      <c r="E440" s="1" t="s">
        <v>114</v>
      </c>
      <c r="F440" s="1" t="s">
        <v>115</v>
      </c>
      <c r="G440" s="1">
        <v>0</v>
      </c>
      <c r="H440" s="1">
        <v>0</v>
      </c>
    </row>
    <row r="441" spans="1:8" x14ac:dyDescent="0.35">
      <c r="A441" s="1" t="s">
        <v>618</v>
      </c>
      <c r="B441" s="127" t="s">
        <v>565</v>
      </c>
      <c r="C441" s="127">
        <f t="shared" si="13"/>
        <v>43914</v>
      </c>
      <c r="D441" s="1" t="s">
        <v>121</v>
      </c>
      <c r="E441" s="1" t="s">
        <v>117</v>
      </c>
      <c r="F441" s="1" t="s">
        <v>115</v>
      </c>
      <c r="G441" s="1">
        <v>0</v>
      </c>
      <c r="H441" s="1">
        <v>0</v>
      </c>
    </row>
    <row r="442" spans="1:8" x14ac:dyDescent="0.35">
      <c r="A442" s="1" t="s">
        <v>619</v>
      </c>
      <c r="B442" s="127" t="s">
        <v>565</v>
      </c>
      <c r="C442" s="127">
        <f t="shared" si="13"/>
        <v>43914</v>
      </c>
      <c r="D442" s="1" t="s">
        <v>121</v>
      </c>
      <c r="E442" s="1" t="s">
        <v>117</v>
      </c>
      <c r="F442" s="1" t="s">
        <v>115</v>
      </c>
      <c r="G442" s="1">
        <v>0</v>
      </c>
      <c r="H442" s="1">
        <v>0</v>
      </c>
    </row>
    <row r="443" spans="1:8" x14ac:dyDescent="0.35">
      <c r="A443" s="1" t="s">
        <v>620</v>
      </c>
      <c r="B443" s="127" t="s">
        <v>565</v>
      </c>
      <c r="C443" s="127">
        <f t="shared" si="13"/>
        <v>43914</v>
      </c>
      <c r="D443" s="1" t="s">
        <v>121</v>
      </c>
      <c r="E443" s="1" t="s">
        <v>117</v>
      </c>
      <c r="F443" s="1" t="s">
        <v>115</v>
      </c>
      <c r="G443" s="1">
        <v>0</v>
      </c>
      <c r="H443" s="1">
        <v>0</v>
      </c>
    </row>
    <row r="444" spans="1:8" x14ac:dyDescent="0.35">
      <c r="A444" s="1" t="s">
        <v>621</v>
      </c>
      <c r="B444" s="127" t="s">
        <v>565</v>
      </c>
      <c r="C444" s="127">
        <f t="shared" si="13"/>
        <v>43914</v>
      </c>
      <c r="D444" s="1" t="s">
        <v>121</v>
      </c>
      <c r="E444" s="1" t="s">
        <v>117</v>
      </c>
      <c r="F444" s="1" t="s">
        <v>115</v>
      </c>
      <c r="G444" s="1">
        <v>0</v>
      </c>
      <c r="H444" s="1">
        <v>0</v>
      </c>
    </row>
    <row r="445" spans="1:8" x14ac:dyDescent="0.35">
      <c r="A445" s="1" t="s">
        <v>622</v>
      </c>
      <c r="B445" s="127" t="s">
        <v>565</v>
      </c>
      <c r="C445" s="127">
        <f t="shared" si="13"/>
        <v>43914</v>
      </c>
      <c r="D445" s="1" t="s">
        <v>121</v>
      </c>
      <c r="E445" s="1" t="s">
        <v>117</v>
      </c>
      <c r="F445" s="1" t="s">
        <v>115</v>
      </c>
      <c r="G445" s="1">
        <v>0</v>
      </c>
      <c r="H445" s="1">
        <v>0</v>
      </c>
    </row>
    <row r="446" spans="1:8" x14ac:dyDescent="0.35">
      <c r="A446" s="1" t="s">
        <v>623</v>
      </c>
      <c r="B446" s="127" t="s">
        <v>565</v>
      </c>
      <c r="C446" s="127">
        <f t="shared" si="13"/>
        <v>43914</v>
      </c>
      <c r="D446" s="1" t="s">
        <v>113</v>
      </c>
      <c r="E446" s="1" t="s">
        <v>550</v>
      </c>
      <c r="F446" s="1" t="s">
        <v>115</v>
      </c>
      <c r="G446" s="1">
        <v>0</v>
      </c>
      <c r="H446" s="1">
        <v>0</v>
      </c>
    </row>
    <row r="447" spans="1:8" x14ac:dyDescent="0.35">
      <c r="A447" s="1" t="s">
        <v>624</v>
      </c>
      <c r="B447" s="127" t="s">
        <v>565</v>
      </c>
      <c r="C447" s="127">
        <f t="shared" si="13"/>
        <v>43914</v>
      </c>
      <c r="D447" s="1" t="s">
        <v>121</v>
      </c>
      <c r="E447" s="1" t="s">
        <v>117</v>
      </c>
      <c r="F447" s="1" t="s">
        <v>115</v>
      </c>
      <c r="G447" s="1">
        <v>0</v>
      </c>
      <c r="H447" s="1">
        <v>0</v>
      </c>
    </row>
    <row r="448" spans="1:8" x14ac:dyDescent="0.35">
      <c r="A448" s="1" t="s">
        <v>625</v>
      </c>
      <c r="B448" s="127" t="s">
        <v>565</v>
      </c>
      <c r="C448" s="127">
        <f t="shared" si="13"/>
        <v>43914</v>
      </c>
      <c r="D448" s="1" t="s">
        <v>121</v>
      </c>
      <c r="E448" s="1" t="s">
        <v>626</v>
      </c>
      <c r="F448" s="1" t="s">
        <v>115</v>
      </c>
      <c r="G448" s="1">
        <v>0</v>
      </c>
      <c r="H448" s="1">
        <v>0</v>
      </c>
    </row>
    <row r="449" spans="1:8" x14ac:dyDescent="0.35">
      <c r="A449" s="1" t="s">
        <v>627</v>
      </c>
      <c r="B449" s="127" t="s">
        <v>565</v>
      </c>
      <c r="C449" s="127">
        <f t="shared" si="13"/>
        <v>43914</v>
      </c>
      <c r="D449" s="1" t="s">
        <v>113</v>
      </c>
      <c r="E449" s="1" t="s">
        <v>117</v>
      </c>
      <c r="F449" s="1" t="s">
        <v>115</v>
      </c>
      <c r="G449" s="1">
        <v>0</v>
      </c>
      <c r="H449" s="1">
        <v>0</v>
      </c>
    </row>
    <row r="450" spans="1:8" x14ac:dyDescent="0.35">
      <c r="A450" s="1" t="s">
        <v>628</v>
      </c>
      <c r="B450" s="127" t="s">
        <v>565</v>
      </c>
      <c r="C450" s="127">
        <f t="shared" si="13"/>
        <v>43914</v>
      </c>
      <c r="D450" s="1" t="s">
        <v>121</v>
      </c>
      <c r="E450" s="1" t="s">
        <v>114</v>
      </c>
      <c r="F450" s="1" t="s">
        <v>115</v>
      </c>
      <c r="G450" s="1">
        <v>0</v>
      </c>
      <c r="H450" s="1">
        <v>0</v>
      </c>
    </row>
    <row r="451" spans="1:8" x14ac:dyDescent="0.35">
      <c r="A451" s="1" t="s">
        <v>629</v>
      </c>
      <c r="B451" s="127" t="s">
        <v>565</v>
      </c>
      <c r="C451" s="127">
        <f t="shared" ref="C451:C514" si="14">VLOOKUP(B451,$J:$K,2,0)</f>
        <v>43914</v>
      </c>
      <c r="D451" s="1" t="s">
        <v>121</v>
      </c>
      <c r="E451" s="1" t="s">
        <v>117</v>
      </c>
      <c r="F451" s="1" t="s">
        <v>115</v>
      </c>
      <c r="G451" s="1">
        <v>0</v>
      </c>
      <c r="H451" s="1">
        <v>0</v>
      </c>
    </row>
    <row r="452" spans="1:8" x14ac:dyDescent="0.35">
      <c r="A452" s="1" t="s">
        <v>630</v>
      </c>
      <c r="B452" s="127" t="s">
        <v>565</v>
      </c>
      <c r="C452" s="127">
        <f t="shared" si="14"/>
        <v>43914</v>
      </c>
      <c r="D452" s="1" t="s">
        <v>113</v>
      </c>
      <c r="E452" s="1" t="s">
        <v>117</v>
      </c>
      <c r="F452" s="1" t="s">
        <v>115</v>
      </c>
      <c r="G452" s="1">
        <v>0</v>
      </c>
      <c r="H452" s="1">
        <v>0</v>
      </c>
    </row>
    <row r="453" spans="1:8" x14ac:dyDescent="0.35">
      <c r="A453" s="1" t="s">
        <v>631</v>
      </c>
      <c r="B453" s="127" t="s">
        <v>565</v>
      </c>
      <c r="C453" s="127">
        <f t="shared" si="14"/>
        <v>43914</v>
      </c>
      <c r="D453" s="1" t="s">
        <v>121</v>
      </c>
      <c r="E453" s="1" t="s">
        <v>117</v>
      </c>
      <c r="F453" s="1" t="s">
        <v>115</v>
      </c>
      <c r="G453" s="1">
        <v>0</v>
      </c>
      <c r="H453" s="1">
        <v>0</v>
      </c>
    </row>
    <row r="454" spans="1:8" x14ac:dyDescent="0.35">
      <c r="A454" s="1" t="s">
        <v>632</v>
      </c>
      <c r="B454" s="127" t="s">
        <v>565</v>
      </c>
      <c r="C454" s="127">
        <f t="shared" si="14"/>
        <v>43914</v>
      </c>
      <c r="D454" s="1" t="s">
        <v>121</v>
      </c>
      <c r="E454" s="1" t="s">
        <v>117</v>
      </c>
      <c r="F454" s="1" t="s">
        <v>115</v>
      </c>
      <c r="G454" s="1">
        <v>0</v>
      </c>
      <c r="H454" s="1">
        <v>0</v>
      </c>
    </row>
    <row r="455" spans="1:8" x14ac:dyDescent="0.35">
      <c r="A455" s="1" t="s">
        <v>633</v>
      </c>
      <c r="B455" s="127" t="s">
        <v>565</v>
      </c>
      <c r="C455" s="127">
        <f t="shared" si="14"/>
        <v>43914</v>
      </c>
      <c r="D455" s="1" t="s">
        <v>121</v>
      </c>
      <c r="E455" s="1" t="s">
        <v>117</v>
      </c>
      <c r="F455" s="1" t="s">
        <v>115</v>
      </c>
      <c r="G455" s="1">
        <v>0</v>
      </c>
      <c r="H455" s="1">
        <v>0</v>
      </c>
    </row>
    <row r="456" spans="1:8" x14ac:dyDescent="0.35">
      <c r="A456" s="1" t="s">
        <v>634</v>
      </c>
      <c r="B456" s="127" t="s">
        <v>565</v>
      </c>
      <c r="C456" s="127">
        <f t="shared" si="14"/>
        <v>43914</v>
      </c>
      <c r="D456" s="1" t="s">
        <v>121</v>
      </c>
      <c r="E456" s="1" t="s">
        <v>117</v>
      </c>
      <c r="F456" s="1" t="s">
        <v>115</v>
      </c>
      <c r="G456" s="1">
        <v>0</v>
      </c>
      <c r="H456" s="1">
        <v>0</v>
      </c>
    </row>
    <row r="457" spans="1:8" x14ac:dyDescent="0.35">
      <c r="A457" s="1" t="s">
        <v>635</v>
      </c>
      <c r="B457" s="127" t="s">
        <v>565</v>
      </c>
      <c r="C457" s="127">
        <f t="shared" si="14"/>
        <v>43914</v>
      </c>
      <c r="D457" s="1" t="s">
        <v>121</v>
      </c>
      <c r="E457" s="1" t="s">
        <v>351</v>
      </c>
      <c r="F457" s="1" t="s">
        <v>115</v>
      </c>
      <c r="G457" s="1">
        <v>0</v>
      </c>
      <c r="H457" s="1">
        <v>0</v>
      </c>
    </row>
    <row r="458" spans="1:8" x14ac:dyDescent="0.35">
      <c r="A458" s="1" t="s">
        <v>636</v>
      </c>
      <c r="B458" s="127" t="s">
        <v>565</v>
      </c>
      <c r="C458" s="127">
        <f t="shared" si="14"/>
        <v>43914</v>
      </c>
      <c r="D458" s="1" t="s">
        <v>121</v>
      </c>
      <c r="E458" s="1" t="s">
        <v>117</v>
      </c>
      <c r="F458" s="1" t="s">
        <v>115</v>
      </c>
      <c r="G458" s="1">
        <v>0</v>
      </c>
      <c r="H458" s="1">
        <v>0</v>
      </c>
    </row>
    <row r="459" spans="1:8" x14ac:dyDescent="0.35">
      <c r="A459" s="1" t="s">
        <v>637</v>
      </c>
      <c r="B459" s="127" t="s">
        <v>565</v>
      </c>
      <c r="C459" s="127">
        <f t="shared" si="14"/>
        <v>43914</v>
      </c>
      <c r="D459" s="1" t="s">
        <v>121</v>
      </c>
      <c r="E459" s="1" t="s">
        <v>117</v>
      </c>
      <c r="F459" s="1" t="s">
        <v>115</v>
      </c>
      <c r="G459" s="1">
        <v>0</v>
      </c>
      <c r="H459" s="1">
        <v>0</v>
      </c>
    </row>
    <row r="460" spans="1:8" x14ac:dyDescent="0.35">
      <c r="A460" s="1" t="s">
        <v>638</v>
      </c>
      <c r="B460" s="127" t="s">
        <v>565</v>
      </c>
      <c r="C460" s="127">
        <f t="shared" si="14"/>
        <v>43914</v>
      </c>
      <c r="D460" s="1" t="s">
        <v>121</v>
      </c>
      <c r="E460" s="1" t="s">
        <v>117</v>
      </c>
      <c r="F460" s="1" t="s">
        <v>115</v>
      </c>
      <c r="G460" s="1">
        <v>0</v>
      </c>
      <c r="H460" s="1">
        <v>0</v>
      </c>
    </row>
    <row r="461" spans="1:8" x14ac:dyDescent="0.35">
      <c r="A461" s="1" t="s">
        <v>639</v>
      </c>
      <c r="B461" s="127" t="s">
        <v>565</v>
      </c>
      <c r="C461" s="127">
        <f t="shared" si="14"/>
        <v>43914</v>
      </c>
      <c r="D461" s="1" t="s">
        <v>121</v>
      </c>
      <c r="E461" s="1" t="s">
        <v>117</v>
      </c>
      <c r="F461" s="1" t="s">
        <v>115</v>
      </c>
      <c r="G461" s="1">
        <v>0</v>
      </c>
      <c r="H461" s="1">
        <v>0</v>
      </c>
    </row>
    <row r="462" spans="1:8" x14ac:dyDescent="0.35">
      <c r="A462" s="1" t="s">
        <v>640</v>
      </c>
      <c r="B462" s="127" t="s">
        <v>565</v>
      </c>
      <c r="C462" s="127">
        <f t="shared" si="14"/>
        <v>43914</v>
      </c>
      <c r="D462" s="1" t="s">
        <v>121</v>
      </c>
      <c r="E462" s="1" t="s">
        <v>117</v>
      </c>
      <c r="F462" s="1" t="s">
        <v>115</v>
      </c>
      <c r="G462" s="1">
        <v>0</v>
      </c>
      <c r="H462" s="1">
        <v>0</v>
      </c>
    </row>
    <row r="463" spans="1:8" x14ac:dyDescent="0.35">
      <c r="A463" s="1" t="s">
        <v>641</v>
      </c>
      <c r="B463" s="127" t="s">
        <v>565</v>
      </c>
      <c r="C463" s="127">
        <f t="shared" si="14"/>
        <v>43914</v>
      </c>
      <c r="D463" s="1" t="s">
        <v>113</v>
      </c>
      <c r="E463" s="1" t="s">
        <v>117</v>
      </c>
      <c r="F463" s="1" t="s">
        <v>115</v>
      </c>
      <c r="G463" s="1">
        <v>0</v>
      </c>
      <c r="H463" s="1">
        <v>0</v>
      </c>
    </row>
    <row r="464" spans="1:8" x14ac:dyDescent="0.35">
      <c r="A464" s="1" t="s">
        <v>642</v>
      </c>
      <c r="B464" s="127" t="s">
        <v>643</v>
      </c>
      <c r="C464" s="127">
        <f t="shared" si="14"/>
        <v>43913</v>
      </c>
      <c r="D464" s="1" t="s">
        <v>121</v>
      </c>
      <c r="E464" s="1" t="s">
        <v>117</v>
      </c>
      <c r="F464" s="1" t="s">
        <v>115</v>
      </c>
      <c r="G464" s="1">
        <v>0</v>
      </c>
      <c r="H464" s="1">
        <v>0</v>
      </c>
    </row>
    <row r="465" spans="1:8" x14ac:dyDescent="0.35">
      <c r="A465" s="1" t="s">
        <v>644</v>
      </c>
      <c r="B465" s="127" t="s">
        <v>643</v>
      </c>
      <c r="C465" s="127">
        <f t="shared" si="14"/>
        <v>43913</v>
      </c>
      <c r="D465" s="1" t="s">
        <v>121</v>
      </c>
      <c r="E465" s="1" t="s">
        <v>117</v>
      </c>
      <c r="F465" s="1" t="s">
        <v>115</v>
      </c>
      <c r="G465" s="1">
        <v>0</v>
      </c>
      <c r="H465" s="1">
        <v>0</v>
      </c>
    </row>
    <row r="466" spans="1:8" x14ac:dyDescent="0.35">
      <c r="A466" s="1" t="s">
        <v>645</v>
      </c>
      <c r="B466" s="127" t="s">
        <v>643</v>
      </c>
      <c r="C466" s="127">
        <f t="shared" si="14"/>
        <v>43913</v>
      </c>
      <c r="D466" s="1" t="s">
        <v>113</v>
      </c>
      <c r="E466" s="1" t="s">
        <v>117</v>
      </c>
      <c r="F466" s="1" t="s">
        <v>115</v>
      </c>
      <c r="G466" s="1">
        <v>0</v>
      </c>
      <c r="H466" s="1">
        <v>0</v>
      </c>
    </row>
    <row r="467" spans="1:8" x14ac:dyDescent="0.35">
      <c r="A467" s="1" t="s">
        <v>646</v>
      </c>
      <c r="B467" s="127" t="s">
        <v>565</v>
      </c>
      <c r="C467" s="127">
        <f t="shared" si="14"/>
        <v>43914</v>
      </c>
      <c r="D467" s="1" t="s">
        <v>113</v>
      </c>
      <c r="E467" s="1" t="s">
        <v>117</v>
      </c>
      <c r="F467" s="1" t="s">
        <v>115</v>
      </c>
      <c r="G467" s="1">
        <v>0</v>
      </c>
      <c r="H467" s="1">
        <v>0</v>
      </c>
    </row>
    <row r="468" spans="1:8" x14ac:dyDescent="0.35">
      <c r="A468" s="1" t="s">
        <v>647</v>
      </c>
      <c r="B468" s="127" t="s">
        <v>565</v>
      </c>
      <c r="C468" s="127">
        <f t="shared" si="14"/>
        <v>43914</v>
      </c>
      <c r="D468" s="1" t="s">
        <v>121</v>
      </c>
      <c r="E468" s="1" t="s">
        <v>550</v>
      </c>
      <c r="F468" s="1" t="s">
        <v>115</v>
      </c>
      <c r="G468" s="1">
        <v>0</v>
      </c>
      <c r="H468" s="1">
        <v>0</v>
      </c>
    </row>
    <row r="469" spans="1:8" x14ac:dyDescent="0.35">
      <c r="A469" s="1" t="s">
        <v>648</v>
      </c>
      <c r="B469" s="127" t="s">
        <v>565</v>
      </c>
      <c r="C469" s="127">
        <f t="shared" si="14"/>
        <v>43914</v>
      </c>
      <c r="D469" s="1" t="s">
        <v>113</v>
      </c>
      <c r="E469" s="1" t="s">
        <v>117</v>
      </c>
      <c r="F469" s="1" t="s">
        <v>115</v>
      </c>
      <c r="G469" s="1">
        <v>0</v>
      </c>
      <c r="H469" s="1">
        <v>0</v>
      </c>
    </row>
    <row r="470" spans="1:8" x14ac:dyDescent="0.35">
      <c r="A470" s="1" t="s">
        <v>649</v>
      </c>
      <c r="B470" s="127" t="s">
        <v>565</v>
      </c>
      <c r="C470" s="127">
        <f t="shared" si="14"/>
        <v>43914</v>
      </c>
      <c r="D470" s="1" t="s">
        <v>121</v>
      </c>
      <c r="E470" s="1" t="s">
        <v>117</v>
      </c>
      <c r="F470" s="1" t="s">
        <v>115</v>
      </c>
      <c r="G470" s="1">
        <v>0</v>
      </c>
      <c r="H470" s="1">
        <v>0</v>
      </c>
    </row>
    <row r="471" spans="1:8" x14ac:dyDescent="0.35">
      <c r="A471" s="1" t="s">
        <v>650</v>
      </c>
      <c r="B471" s="127" t="s">
        <v>565</v>
      </c>
      <c r="C471" s="127">
        <f t="shared" si="14"/>
        <v>43914</v>
      </c>
      <c r="D471" s="1" t="s">
        <v>113</v>
      </c>
      <c r="E471" s="1" t="s">
        <v>500</v>
      </c>
      <c r="F471" s="1" t="s">
        <v>115</v>
      </c>
      <c r="G471" s="1">
        <v>0</v>
      </c>
      <c r="H471" s="1">
        <v>0</v>
      </c>
    </row>
    <row r="472" spans="1:8" x14ac:dyDescent="0.35">
      <c r="A472" s="1" t="s">
        <v>651</v>
      </c>
      <c r="B472" s="127" t="s">
        <v>565</v>
      </c>
      <c r="C472" s="127">
        <f t="shared" si="14"/>
        <v>43914</v>
      </c>
      <c r="D472" s="1" t="s">
        <v>121</v>
      </c>
      <c r="E472" s="1" t="s">
        <v>117</v>
      </c>
      <c r="F472" s="1" t="s">
        <v>115</v>
      </c>
      <c r="G472" s="1">
        <v>0</v>
      </c>
      <c r="H472" s="1">
        <v>0</v>
      </c>
    </row>
    <row r="473" spans="1:8" x14ac:dyDescent="0.35">
      <c r="A473" s="1" t="s">
        <v>652</v>
      </c>
      <c r="B473" s="127" t="s">
        <v>565</v>
      </c>
      <c r="C473" s="127">
        <f t="shared" si="14"/>
        <v>43914</v>
      </c>
      <c r="D473" s="1" t="s">
        <v>121</v>
      </c>
      <c r="E473" s="1" t="s">
        <v>117</v>
      </c>
      <c r="F473" s="1" t="s">
        <v>115</v>
      </c>
      <c r="G473" s="1">
        <v>0</v>
      </c>
      <c r="H473" s="1">
        <v>0</v>
      </c>
    </row>
    <row r="474" spans="1:8" x14ac:dyDescent="0.35">
      <c r="A474" s="1" t="s">
        <v>653</v>
      </c>
      <c r="B474" s="127" t="s">
        <v>565</v>
      </c>
      <c r="C474" s="127">
        <f t="shared" si="14"/>
        <v>43914</v>
      </c>
      <c r="D474" s="1" t="s">
        <v>113</v>
      </c>
      <c r="E474" s="1" t="s">
        <v>117</v>
      </c>
      <c r="F474" s="1" t="s">
        <v>115</v>
      </c>
      <c r="G474" s="1">
        <v>0</v>
      </c>
      <c r="H474" s="1">
        <v>0</v>
      </c>
    </row>
    <row r="475" spans="1:8" x14ac:dyDescent="0.35">
      <c r="A475" s="1" t="s">
        <v>654</v>
      </c>
      <c r="B475" s="127" t="s">
        <v>643</v>
      </c>
      <c r="C475" s="127">
        <f t="shared" si="14"/>
        <v>43913</v>
      </c>
      <c r="D475" s="1" t="s">
        <v>113</v>
      </c>
      <c r="E475" s="1" t="s">
        <v>117</v>
      </c>
      <c r="F475" s="1" t="s">
        <v>115</v>
      </c>
      <c r="G475" s="1">
        <v>0</v>
      </c>
      <c r="H475" s="1">
        <v>0</v>
      </c>
    </row>
    <row r="476" spans="1:8" x14ac:dyDescent="0.35">
      <c r="A476" s="1" t="s">
        <v>655</v>
      </c>
      <c r="B476" s="127" t="s">
        <v>643</v>
      </c>
      <c r="C476" s="127">
        <f t="shared" si="14"/>
        <v>43913</v>
      </c>
      <c r="D476" s="1" t="s">
        <v>121</v>
      </c>
      <c r="E476" s="1" t="s">
        <v>117</v>
      </c>
      <c r="F476" s="1" t="s">
        <v>115</v>
      </c>
      <c r="G476" s="1">
        <v>0</v>
      </c>
      <c r="H476" s="1">
        <v>0</v>
      </c>
    </row>
    <row r="477" spans="1:8" x14ac:dyDescent="0.35">
      <c r="A477" s="1" t="s">
        <v>656</v>
      </c>
      <c r="B477" s="127" t="s">
        <v>643</v>
      </c>
      <c r="C477" s="127">
        <f t="shared" si="14"/>
        <v>43913</v>
      </c>
      <c r="D477" s="1" t="s">
        <v>113</v>
      </c>
      <c r="E477" s="1" t="s">
        <v>117</v>
      </c>
      <c r="F477" s="1" t="s">
        <v>115</v>
      </c>
      <c r="G477" s="1">
        <v>0</v>
      </c>
      <c r="H477" s="1">
        <v>0</v>
      </c>
    </row>
    <row r="478" spans="1:8" x14ac:dyDescent="0.35">
      <c r="A478" s="1" t="s">
        <v>657</v>
      </c>
      <c r="B478" s="127" t="s">
        <v>643</v>
      </c>
      <c r="C478" s="127">
        <f t="shared" si="14"/>
        <v>43913</v>
      </c>
      <c r="D478" s="1" t="s">
        <v>113</v>
      </c>
      <c r="E478" s="1" t="s">
        <v>117</v>
      </c>
      <c r="F478" s="1" t="s">
        <v>115</v>
      </c>
      <c r="G478" s="1">
        <v>0</v>
      </c>
      <c r="H478" s="1">
        <v>0</v>
      </c>
    </row>
    <row r="479" spans="1:8" x14ac:dyDescent="0.35">
      <c r="A479" s="1" t="s">
        <v>658</v>
      </c>
      <c r="B479" s="127" t="s">
        <v>643</v>
      </c>
      <c r="C479" s="127">
        <f t="shared" si="14"/>
        <v>43913</v>
      </c>
      <c r="D479" s="1" t="s">
        <v>121</v>
      </c>
      <c r="E479" s="1" t="s">
        <v>575</v>
      </c>
      <c r="F479" s="1" t="s">
        <v>115</v>
      </c>
      <c r="G479" s="1">
        <v>0</v>
      </c>
      <c r="H479" s="1">
        <v>0</v>
      </c>
    </row>
    <row r="480" spans="1:8" x14ac:dyDescent="0.35">
      <c r="A480" s="1" t="s">
        <v>659</v>
      </c>
      <c r="B480" s="127" t="s">
        <v>643</v>
      </c>
      <c r="C480" s="127">
        <f t="shared" si="14"/>
        <v>43913</v>
      </c>
      <c r="D480" s="1" t="s">
        <v>121</v>
      </c>
      <c r="E480" s="1" t="s">
        <v>114</v>
      </c>
      <c r="F480" s="1" t="s">
        <v>115</v>
      </c>
      <c r="G480" s="1">
        <v>0</v>
      </c>
      <c r="H480" s="1">
        <v>0</v>
      </c>
    </row>
    <row r="481" spans="1:8" x14ac:dyDescent="0.35">
      <c r="A481" s="1" t="s">
        <v>660</v>
      </c>
      <c r="B481" s="127" t="s">
        <v>643</v>
      </c>
      <c r="C481" s="127">
        <f t="shared" si="14"/>
        <v>43913</v>
      </c>
      <c r="D481" s="1" t="s">
        <v>113</v>
      </c>
      <c r="E481" s="1" t="s">
        <v>117</v>
      </c>
      <c r="F481" s="1" t="s">
        <v>115</v>
      </c>
      <c r="G481" s="1">
        <v>0</v>
      </c>
      <c r="H481" s="1">
        <v>0</v>
      </c>
    </row>
    <row r="482" spans="1:8" x14ac:dyDescent="0.35">
      <c r="A482" s="1" t="s">
        <v>661</v>
      </c>
      <c r="B482" s="127" t="s">
        <v>643</v>
      </c>
      <c r="C482" s="127">
        <f t="shared" si="14"/>
        <v>43913</v>
      </c>
      <c r="D482" s="1" t="s">
        <v>113</v>
      </c>
      <c r="E482" s="1" t="s">
        <v>117</v>
      </c>
      <c r="F482" s="1" t="s">
        <v>115</v>
      </c>
      <c r="G482" s="1">
        <v>0</v>
      </c>
      <c r="H482" s="1">
        <v>0</v>
      </c>
    </row>
    <row r="483" spans="1:8" x14ac:dyDescent="0.35">
      <c r="A483" s="1" t="s">
        <v>662</v>
      </c>
      <c r="B483" s="127" t="s">
        <v>643</v>
      </c>
      <c r="C483" s="127">
        <f t="shared" si="14"/>
        <v>43913</v>
      </c>
      <c r="D483" s="1" t="s">
        <v>121</v>
      </c>
      <c r="E483" s="1" t="s">
        <v>663</v>
      </c>
      <c r="F483" s="1" t="s">
        <v>115</v>
      </c>
      <c r="G483" s="1">
        <v>0</v>
      </c>
      <c r="H483" s="1">
        <v>0</v>
      </c>
    </row>
    <row r="484" spans="1:8" x14ac:dyDescent="0.35">
      <c r="A484" s="1" t="s">
        <v>664</v>
      </c>
      <c r="B484" s="127" t="s">
        <v>643</v>
      </c>
      <c r="C484" s="127">
        <f t="shared" si="14"/>
        <v>43913</v>
      </c>
      <c r="D484" s="1" t="s">
        <v>121</v>
      </c>
      <c r="E484" s="1" t="s">
        <v>665</v>
      </c>
      <c r="F484" s="1" t="s">
        <v>115</v>
      </c>
      <c r="G484" s="1">
        <v>0</v>
      </c>
      <c r="H484" s="1">
        <v>0</v>
      </c>
    </row>
    <row r="485" spans="1:8" x14ac:dyDescent="0.35">
      <c r="A485" s="1" t="s">
        <v>666</v>
      </c>
      <c r="B485" s="127" t="s">
        <v>643</v>
      </c>
      <c r="C485" s="127">
        <f t="shared" si="14"/>
        <v>43913</v>
      </c>
      <c r="D485" s="1" t="s">
        <v>121</v>
      </c>
      <c r="E485" s="1" t="s">
        <v>117</v>
      </c>
      <c r="F485" s="1" t="s">
        <v>115</v>
      </c>
      <c r="G485" s="1">
        <v>0</v>
      </c>
      <c r="H485" s="1">
        <v>0</v>
      </c>
    </row>
    <row r="486" spans="1:8" x14ac:dyDescent="0.35">
      <c r="A486" s="1" t="s">
        <v>667</v>
      </c>
      <c r="B486" s="127" t="s">
        <v>643</v>
      </c>
      <c r="C486" s="127">
        <f t="shared" si="14"/>
        <v>43913</v>
      </c>
      <c r="D486" s="1" t="s">
        <v>113</v>
      </c>
      <c r="E486" s="1" t="s">
        <v>117</v>
      </c>
      <c r="F486" s="1" t="s">
        <v>115</v>
      </c>
      <c r="G486" s="1">
        <v>0</v>
      </c>
      <c r="H486" s="1">
        <v>0</v>
      </c>
    </row>
    <row r="487" spans="1:8" x14ac:dyDescent="0.35">
      <c r="A487" s="1" t="s">
        <v>668</v>
      </c>
      <c r="B487" s="127" t="s">
        <v>643</v>
      </c>
      <c r="C487" s="127">
        <f t="shared" si="14"/>
        <v>43913</v>
      </c>
      <c r="D487" s="1" t="s">
        <v>121</v>
      </c>
      <c r="E487" s="1" t="s">
        <v>117</v>
      </c>
      <c r="F487" s="1" t="s">
        <v>115</v>
      </c>
      <c r="G487" s="1">
        <v>0</v>
      </c>
      <c r="H487" s="1">
        <v>0</v>
      </c>
    </row>
    <row r="488" spans="1:8" x14ac:dyDescent="0.35">
      <c r="A488" s="1" t="s">
        <v>669</v>
      </c>
      <c r="B488" s="127" t="s">
        <v>643</v>
      </c>
      <c r="C488" s="127">
        <f t="shared" si="14"/>
        <v>43913</v>
      </c>
      <c r="D488" s="1" t="s">
        <v>121</v>
      </c>
      <c r="E488" s="1" t="s">
        <v>465</v>
      </c>
      <c r="F488" s="1" t="s">
        <v>115</v>
      </c>
      <c r="G488" s="1">
        <v>0</v>
      </c>
      <c r="H488" s="1">
        <v>0</v>
      </c>
    </row>
    <row r="489" spans="1:8" x14ac:dyDescent="0.35">
      <c r="A489" s="1" t="s">
        <v>670</v>
      </c>
      <c r="B489" s="127" t="s">
        <v>643</v>
      </c>
      <c r="C489" s="127">
        <f t="shared" si="14"/>
        <v>43913</v>
      </c>
      <c r="D489" s="1" t="s">
        <v>121</v>
      </c>
      <c r="E489" s="1" t="s">
        <v>117</v>
      </c>
      <c r="F489" s="1" t="s">
        <v>115</v>
      </c>
      <c r="G489" s="1">
        <v>0</v>
      </c>
      <c r="H489" s="1">
        <v>0</v>
      </c>
    </row>
    <row r="490" spans="1:8" x14ac:dyDescent="0.35">
      <c r="A490" s="1" t="s">
        <v>671</v>
      </c>
      <c r="B490" s="127" t="s">
        <v>643</v>
      </c>
      <c r="C490" s="127">
        <f t="shared" si="14"/>
        <v>43913</v>
      </c>
      <c r="D490" s="1" t="s">
        <v>121</v>
      </c>
      <c r="E490" s="1" t="s">
        <v>117</v>
      </c>
      <c r="F490" s="1" t="s">
        <v>115</v>
      </c>
      <c r="G490" s="1">
        <v>0</v>
      </c>
      <c r="H490" s="1">
        <v>0</v>
      </c>
    </row>
    <row r="491" spans="1:8" x14ac:dyDescent="0.35">
      <c r="A491" s="1" t="s">
        <v>672</v>
      </c>
      <c r="B491" s="127" t="s">
        <v>643</v>
      </c>
      <c r="C491" s="127">
        <f t="shared" si="14"/>
        <v>43913</v>
      </c>
      <c r="D491" s="1" t="s">
        <v>113</v>
      </c>
      <c r="E491" s="1" t="s">
        <v>117</v>
      </c>
      <c r="F491" s="1" t="s">
        <v>115</v>
      </c>
      <c r="G491" s="1">
        <v>0</v>
      </c>
      <c r="H491" s="1">
        <v>0</v>
      </c>
    </row>
    <row r="492" spans="1:8" x14ac:dyDescent="0.35">
      <c r="A492" s="1" t="s">
        <v>673</v>
      </c>
      <c r="B492" s="127" t="s">
        <v>643</v>
      </c>
      <c r="C492" s="127">
        <f t="shared" si="14"/>
        <v>43913</v>
      </c>
      <c r="D492" s="1" t="s">
        <v>113</v>
      </c>
      <c r="E492" s="1" t="s">
        <v>117</v>
      </c>
      <c r="F492" s="1" t="s">
        <v>115</v>
      </c>
      <c r="G492" s="1">
        <v>0</v>
      </c>
      <c r="H492" s="1">
        <v>0</v>
      </c>
    </row>
    <row r="493" spans="1:8" x14ac:dyDescent="0.35">
      <c r="A493" s="1" t="s">
        <v>674</v>
      </c>
      <c r="B493" s="127" t="s">
        <v>643</v>
      </c>
      <c r="C493" s="127">
        <f t="shared" si="14"/>
        <v>43913</v>
      </c>
      <c r="D493" s="1" t="s">
        <v>121</v>
      </c>
      <c r="E493" s="1" t="s">
        <v>117</v>
      </c>
      <c r="F493" s="1" t="s">
        <v>115</v>
      </c>
      <c r="G493" s="1">
        <v>0</v>
      </c>
      <c r="H493" s="1">
        <v>0</v>
      </c>
    </row>
    <row r="494" spans="1:8" x14ac:dyDescent="0.35">
      <c r="A494" s="1" t="s">
        <v>675</v>
      </c>
      <c r="B494" s="127" t="s">
        <v>643</v>
      </c>
      <c r="C494" s="127">
        <f t="shared" si="14"/>
        <v>43913</v>
      </c>
      <c r="D494" s="1" t="s">
        <v>121</v>
      </c>
      <c r="E494" s="1" t="s">
        <v>117</v>
      </c>
      <c r="F494" s="1" t="s">
        <v>115</v>
      </c>
      <c r="G494" s="1">
        <v>0</v>
      </c>
      <c r="H494" s="1">
        <v>0</v>
      </c>
    </row>
    <row r="495" spans="1:8" x14ac:dyDescent="0.35">
      <c r="A495" s="1" t="s">
        <v>676</v>
      </c>
      <c r="B495" s="127" t="s">
        <v>643</v>
      </c>
      <c r="C495" s="127">
        <f t="shared" si="14"/>
        <v>43913</v>
      </c>
      <c r="D495" s="1" t="s">
        <v>121</v>
      </c>
      <c r="E495" s="1" t="s">
        <v>117</v>
      </c>
      <c r="F495" s="1" t="s">
        <v>115</v>
      </c>
      <c r="G495" s="1">
        <v>0</v>
      </c>
      <c r="H495" s="1">
        <v>0</v>
      </c>
    </row>
    <row r="496" spans="1:8" x14ac:dyDescent="0.35">
      <c r="A496" s="1" t="s">
        <v>677</v>
      </c>
      <c r="B496" s="127" t="s">
        <v>643</v>
      </c>
      <c r="C496" s="127">
        <f t="shared" si="14"/>
        <v>43913</v>
      </c>
      <c r="D496" s="1" t="s">
        <v>121</v>
      </c>
      <c r="E496" s="1" t="s">
        <v>496</v>
      </c>
      <c r="F496" s="1" t="s">
        <v>115</v>
      </c>
      <c r="G496" s="1">
        <v>0</v>
      </c>
      <c r="H496" s="1">
        <v>0</v>
      </c>
    </row>
    <row r="497" spans="1:8" x14ac:dyDescent="0.35">
      <c r="A497" s="1" t="s">
        <v>678</v>
      </c>
      <c r="B497" s="127" t="s">
        <v>643</v>
      </c>
      <c r="C497" s="127">
        <f t="shared" si="14"/>
        <v>43913</v>
      </c>
      <c r="D497" s="1" t="s">
        <v>121</v>
      </c>
      <c r="E497" s="1" t="s">
        <v>117</v>
      </c>
      <c r="F497" s="1" t="s">
        <v>115</v>
      </c>
      <c r="G497" s="1">
        <v>0</v>
      </c>
      <c r="H497" s="1">
        <v>0</v>
      </c>
    </row>
    <row r="498" spans="1:8" x14ac:dyDescent="0.35">
      <c r="A498" s="1" t="s">
        <v>679</v>
      </c>
      <c r="B498" s="127" t="s">
        <v>643</v>
      </c>
      <c r="C498" s="127">
        <f t="shared" si="14"/>
        <v>43913</v>
      </c>
      <c r="D498" s="1" t="s">
        <v>121</v>
      </c>
      <c r="E498" s="1" t="s">
        <v>117</v>
      </c>
      <c r="F498" s="1" t="s">
        <v>115</v>
      </c>
      <c r="G498" s="1">
        <v>0</v>
      </c>
      <c r="H498" s="1">
        <v>0</v>
      </c>
    </row>
    <row r="499" spans="1:8" x14ac:dyDescent="0.35">
      <c r="A499" s="1" t="s">
        <v>680</v>
      </c>
      <c r="B499" s="127" t="s">
        <v>681</v>
      </c>
      <c r="C499" s="127">
        <f t="shared" si="14"/>
        <v>43912</v>
      </c>
      <c r="D499" s="1" t="s">
        <v>121</v>
      </c>
      <c r="E499" s="1" t="s">
        <v>117</v>
      </c>
      <c r="F499" s="1" t="s">
        <v>115</v>
      </c>
      <c r="G499" s="1">
        <v>0</v>
      </c>
      <c r="H499" s="1">
        <v>0</v>
      </c>
    </row>
    <row r="500" spans="1:8" x14ac:dyDescent="0.35">
      <c r="A500" s="1" t="s">
        <v>682</v>
      </c>
      <c r="B500" s="127" t="s">
        <v>681</v>
      </c>
      <c r="C500" s="127">
        <f t="shared" si="14"/>
        <v>43912</v>
      </c>
      <c r="D500" s="1" t="s">
        <v>121</v>
      </c>
      <c r="E500" s="1" t="s">
        <v>518</v>
      </c>
      <c r="F500" s="1" t="s">
        <v>115</v>
      </c>
      <c r="G500" s="1">
        <v>0</v>
      </c>
      <c r="H500" s="1">
        <v>0</v>
      </c>
    </row>
    <row r="501" spans="1:8" x14ac:dyDescent="0.35">
      <c r="A501" s="1" t="s">
        <v>683</v>
      </c>
      <c r="B501" s="127" t="s">
        <v>681</v>
      </c>
      <c r="C501" s="127">
        <f t="shared" si="14"/>
        <v>43912</v>
      </c>
      <c r="D501" s="1" t="s">
        <v>121</v>
      </c>
      <c r="E501" s="1" t="s">
        <v>117</v>
      </c>
      <c r="F501" s="1" t="s">
        <v>115</v>
      </c>
      <c r="G501" s="1">
        <v>0</v>
      </c>
      <c r="H501" s="1">
        <v>0</v>
      </c>
    </row>
    <row r="502" spans="1:8" x14ac:dyDescent="0.35">
      <c r="A502" s="1" t="s">
        <v>684</v>
      </c>
      <c r="B502" s="127" t="s">
        <v>681</v>
      </c>
      <c r="C502" s="127">
        <f t="shared" si="14"/>
        <v>43912</v>
      </c>
      <c r="D502" s="1" t="s">
        <v>121</v>
      </c>
      <c r="E502" s="1" t="s">
        <v>117</v>
      </c>
      <c r="F502" s="1" t="s">
        <v>115</v>
      </c>
      <c r="G502" s="1">
        <v>0</v>
      </c>
      <c r="H502" s="1">
        <v>0</v>
      </c>
    </row>
    <row r="503" spans="1:8" x14ac:dyDescent="0.35">
      <c r="A503" s="1" t="s">
        <v>685</v>
      </c>
      <c r="B503" s="127" t="s">
        <v>681</v>
      </c>
      <c r="C503" s="127">
        <f t="shared" si="14"/>
        <v>43912</v>
      </c>
      <c r="D503" s="1" t="s">
        <v>121</v>
      </c>
      <c r="E503" s="1" t="s">
        <v>117</v>
      </c>
      <c r="F503" s="1" t="s">
        <v>115</v>
      </c>
      <c r="G503" s="1">
        <v>0</v>
      </c>
      <c r="H503" s="1">
        <v>0</v>
      </c>
    </row>
    <row r="504" spans="1:8" x14ac:dyDescent="0.35">
      <c r="A504" s="1" t="s">
        <v>686</v>
      </c>
      <c r="B504" s="127" t="s">
        <v>681</v>
      </c>
      <c r="C504" s="127">
        <f t="shared" si="14"/>
        <v>43912</v>
      </c>
      <c r="D504" s="1" t="s">
        <v>121</v>
      </c>
      <c r="E504" s="1" t="s">
        <v>117</v>
      </c>
      <c r="F504" s="1" t="s">
        <v>115</v>
      </c>
      <c r="G504" s="1">
        <v>0</v>
      </c>
      <c r="H504" s="1">
        <v>0</v>
      </c>
    </row>
    <row r="505" spans="1:8" x14ac:dyDescent="0.35">
      <c r="A505" s="1" t="s">
        <v>687</v>
      </c>
      <c r="B505" s="127" t="s">
        <v>681</v>
      </c>
      <c r="C505" s="127">
        <f t="shared" si="14"/>
        <v>43912</v>
      </c>
      <c r="D505" s="1" t="s">
        <v>121</v>
      </c>
      <c r="E505" s="1" t="s">
        <v>117</v>
      </c>
      <c r="F505" s="1" t="s">
        <v>115</v>
      </c>
      <c r="G505" s="1">
        <v>0</v>
      </c>
      <c r="H505" s="1">
        <v>0</v>
      </c>
    </row>
    <row r="506" spans="1:8" x14ac:dyDescent="0.35">
      <c r="A506" s="1" t="s">
        <v>688</v>
      </c>
      <c r="B506" s="127" t="s">
        <v>681</v>
      </c>
      <c r="C506" s="127">
        <f t="shared" si="14"/>
        <v>43912</v>
      </c>
      <c r="D506" s="1" t="s">
        <v>121</v>
      </c>
      <c r="E506" s="1" t="s">
        <v>117</v>
      </c>
      <c r="F506" s="1" t="s">
        <v>115</v>
      </c>
      <c r="G506" s="1">
        <v>0</v>
      </c>
      <c r="H506" s="1">
        <v>0</v>
      </c>
    </row>
    <row r="507" spans="1:8" x14ac:dyDescent="0.35">
      <c r="A507" s="1" t="s">
        <v>689</v>
      </c>
      <c r="B507" s="127" t="s">
        <v>681</v>
      </c>
      <c r="C507" s="127">
        <f t="shared" si="14"/>
        <v>43912</v>
      </c>
      <c r="D507" s="1" t="s">
        <v>121</v>
      </c>
      <c r="E507" s="1" t="s">
        <v>117</v>
      </c>
      <c r="F507" s="1" t="s">
        <v>115</v>
      </c>
      <c r="G507" s="1">
        <v>0</v>
      </c>
      <c r="H507" s="1">
        <v>0</v>
      </c>
    </row>
    <row r="508" spans="1:8" x14ac:dyDescent="0.35">
      <c r="A508" s="1" t="s">
        <v>690</v>
      </c>
      <c r="B508" s="127" t="s">
        <v>681</v>
      </c>
      <c r="C508" s="127">
        <f t="shared" si="14"/>
        <v>43912</v>
      </c>
      <c r="D508" s="1" t="s">
        <v>121</v>
      </c>
      <c r="E508" s="1" t="s">
        <v>117</v>
      </c>
      <c r="F508" s="1" t="s">
        <v>115</v>
      </c>
      <c r="G508" s="1">
        <v>0</v>
      </c>
      <c r="H508" s="1">
        <v>0</v>
      </c>
    </row>
    <row r="509" spans="1:8" x14ac:dyDescent="0.35">
      <c r="A509" s="1" t="s">
        <v>691</v>
      </c>
      <c r="B509" s="127" t="s">
        <v>681</v>
      </c>
      <c r="C509" s="127">
        <f t="shared" si="14"/>
        <v>43912</v>
      </c>
      <c r="D509" s="1" t="s">
        <v>121</v>
      </c>
      <c r="E509" s="1" t="s">
        <v>117</v>
      </c>
      <c r="F509" s="1" t="s">
        <v>115</v>
      </c>
      <c r="G509" s="1">
        <v>0</v>
      </c>
      <c r="H509" s="1">
        <v>0</v>
      </c>
    </row>
    <row r="510" spans="1:8" x14ac:dyDescent="0.35">
      <c r="A510" s="1" t="s">
        <v>692</v>
      </c>
      <c r="B510" s="127" t="s">
        <v>681</v>
      </c>
      <c r="C510" s="127">
        <f t="shared" si="14"/>
        <v>43912</v>
      </c>
      <c r="D510" s="1" t="s">
        <v>121</v>
      </c>
      <c r="E510" s="1" t="s">
        <v>518</v>
      </c>
      <c r="F510" s="1" t="s">
        <v>115</v>
      </c>
      <c r="G510" s="1">
        <v>0</v>
      </c>
      <c r="H510" s="1">
        <v>0</v>
      </c>
    </row>
    <row r="511" spans="1:8" x14ac:dyDescent="0.35">
      <c r="A511" s="1" t="s">
        <v>693</v>
      </c>
      <c r="B511" s="127" t="s">
        <v>681</v>
      </c>
      <c r="C511" s="127">
        <f t="shared" si="14"/>
        <v>43912</v>
      </c>
      <c r="D511" s="1" t="s">
        <v>121</v>
      </c>
      <c r="E511" s="1" t="s">
        <v>117</v>
      </c>
      <c r="F511" s="1" t="s">
        <v>115</v>
      </c>
      <c r="G511" s="1">
        <v>0</v>
      </c>
      <c r="H511" s="1">
        <v>0</v>
      </c>
    </row>
    <row r="512" spans="1:8" x14ac:dyDescent="0.35">
      <c r="A512" s="1" t="s">
        <v>694</v>
      </c>
      <c r="B512" s="127" t="s">
        <v>681</v>
      </c>
      <c r="C512" s="127">
        <f t="shared" si="14"/>
        <v>43912</v>
      </c>
      <c r="D512" s="1" t="s">
        <v>121</v>
      </c>
      <c r="E512" s="1" t="s">
        <v>117</v>
      </c>
      <c r="F512" s="1" t="s">
        <v>115</v>
      </c>
      <c r="G512" s="1">
        <v>0</v>
      </c>
      <c r="H512" s="1">
        <v>0</v>
      </c>
    </row>
    <row r="513" spans="1:8" x14ac:dyDescent="0.35">
      <c r="A513" s="1" t="s">
        <v>695</v>
      </c>
      <c r="B513" s="127" t="s">
        <v>681</v>
      </c>
      <c r="C513" s="127">
        <f t="shared" si="14"/>
        <v>43912</v>
      </c>
      <c r="D513" s="1" t="s">
        <v>121</v>
      </c>
      <c r="E513" s="1" t="s">
        <v>117</v>
      </c>
      <c r="F513" s="1" t="s">
        <v>115</v>
      </c>
      <c r="G513" s="1">
        <v>0</v>
      </c>
      <c r="H513" s="1">
        <v>0</v>
      </c>
    </row>
    <row r="514" spans="1:8" x14ac:dyDescent="0.35">
      <c r="A514" s="1" t="s">
        <v>696</v>
      </c>
      <c r="B514" s="127" t="s">
        <v>681</v>
      </c>
      <c r="C514" s="127">
        <f t="shared" si="14"/>
        <v>43912</v>
      </c>
      <c r="D514" s="1" t="s">
        <v>121</v>
      </c>
      <c r="E514" s="1" t="s">
        <v>117</v>
      </c>
      <c r="F514" s="1" t="s">
        <v>115</v>
      </c>
      <c r="G514" s="1">
        <v>0</v>
      </c>
      <c r="H514" s="1">
        <v>0</v>
      </c>
    </row>
    <row r="515" spans="1:8" x14ac:dyDescent="0.35">
      <c r="A515" s="1" t="s">
        <v>697</v>
      </c>
      <c r="B515" s="127" t="s">
        <v>681</v>
      </c>
      <c r="C515" s="127">
        <f t="shared" ref="C515:C578" si="15">VLOOKUP(B515,$J:$K,2,0)</f>
        <v>43912</v>
      </c>
      <c r="D515" s="1" t="s">
        <v>121</v>
      </c>
      <c r="E515" s="1" t="s">
        <v>117</v>
      </c>
      <c r="F515" s="1" t="s">
        <v>115</v>
      </c>
      <c r="G515" s="1">
        <v>0</v>
      </c>
      <c r="H515" s="1">
        <v>0</v>
      </c>
    </row>
    <row r="516" spans="1:8" x14ac:dyDescent="0.35">
      <c r="A516" s="1" t="s">
        <v>698</v>
      </c>
      <c r="B516" s="127" t="s">
        <v>681</v>
      </c>
      <c r="C516" s="127">
        <f t="shared" si="15"/>
        <v>43912</v>
      </c>
      <c r="D516" s="1" t="s">
        <v>121</v>
      </c>
      <c r="E516" s="1" t="s">
        <v>117</v>
      </c>
      <c r="F516" s="1" t="s">
        <v>115</v>
      </c>
      <c r="G516" s="1">
        <v>0</v>
      </c>
      <c r="H516" s="1">
        <v>0</v>
      </c>
    </row>
    <row r="517" spans="1:8" x14ac:dyDescent="0.35">
      <c r="A517" s="1" t="s">
        <v>699</v>
      </c>
      <c r="B517" s="127" t="s">
        <v>681</v>
      </c>
      <c r="C517" s="127">
        <f t="shared" si="15"/>
        <v>43912</v>
      </c>
      <c r="D517" s="1" t="s">
        <v>121</v>
      </c>
      <c r="E517" s="1" t="s">
        <v>117</v>
      </c>
      <c r="F517" s="1" t="s">
        <v>115</v>
      </c>
      <c r="G517" s="1">
        <v>0</v>
      </c>
      <c r="H517" s="1">
        <v>0</v>
      </c>
    </row>
    <row r="518" spans="1:8" x14ac:dyDescent="0.35">
      <c r="A518" s="1" t="s">
        <v>700</v>
      </c>
      <c r="B518" s="127" t="s">
        <v>681</v>
      </c>
      <c r="C518" s="127">
        <f t="shared" si="15"/>
        <v>43912</v>
      </c>
      <c r="D518" s="1" t="s">
        <v>121</v>
      </c>
      <c r="E518" s="1" t="s">
        <v>117</v>
      </c>
      <c r="F518" s="1" t="s">
        <v>115</v>
      </c>
      <c r="G518" s="1">
        <v>0</v>
      </c>
      <c r="H518" s="1">
        <v>0</v>
      </c>
    </row>
    <row r="519" spans="1:8" x14ac:dyDescent="0.35">
      <c r="A519" s="1" t="s">
        <v>701</v>
      </c>
      <c r="B519" s="127" t="s">
        <v>681</v>
      </c>
      <c r="C519" s="127">
        <f t="shared" si="15"/>
        <v>43912</v>
      </c>
      <c r="D519" s="1" t="s">
        <v>121</v>
      </c>
      <c r="E519" s="1" t="s">
        <v>117</v>
      </c>
      <c r="F519" s="1" t="s">
        <v>115</v>
      </c>
      <c r="G519" s="1">
        <v>0</v>
      </c>
      <c r="H519" s="1">
        <v>0</v>
      </c>
    </row>
    <row r="520" spans="1:8" x14ac:dyDescent="0.35">
      <c r="A520" s="1" t="s">
        <v>702</v>
      </c>
      <c r="B520" s="127" t="s">
        <v>681</v>
      </c>
      <c r="C520" s="127">
        <f t="shared" si="15"/>
        <v>43912</v>
      </c>
      <c r="D520" s="1" t="s">
        <v>121</v>
      </c>
      <c r="E520" s="1" t="s">
        <v>117</v>
      </c>
      <c r="F520" s="1" t="s">
        <v>115</v>
      </c>
      <c r="G520" s="1">
        <v>0</v>
      </c>
      <c r="H520" s="1">
        <v>0</v>
      </c>
    </row>
    <row r="521" spans="1:8" x14ac:dyDescent="0.35">
      <c r="A521" s="1" t="s">
        <v>703</v>
      </c>
      <c r="B521" s="127" t="s">
        <v>681</v>
      </c>
      <c r="C521" s="127">
        <f t="shared" si="15"/>
        <v>43912</v>
      </c>
      <c r="D521" s="1" t="s">
        <v>121</v>
      </c>
      <c r="E521" s="1" t="s">
        <v>114</v>
      </c>
      <c r="F521" s="1" t="s">
        <v>115</v>
      </c>
      <c r="G521" s="1">
        <v>0</v>
      </c>
      <c r="H521" s="1">
        <v>0</v>
      </c>
    </row>
    <row r="522" spans="1:8" x14ac:dyDescent="0.35">
      <c r="A522" s="1" t="s">
        <v>704</v>
      </c>
      <c r="B522" s="127" t="s">
        <v>681</v>
      </c>
      <c r="C522" s="127">
        <f t="shared" si="15"/>
        <v>43912</v>
      </c>
      <c r="D522" s="1" t="s">
        <v>113</v>
      </c>
      <c r="E522" s="1" t="s">
        <v>117</v>
      </c>
      <c r="F522" s="1" t="s">
        <v>115</v>
      </c>
      <c r="G522" s="1">
        <v>0</v>
      </c>
      <c r="H522" s="1">
        <v>0</v>
      </c>
    </row>
    <row r="523" spans="1:8" x14ac:dyDescent="0.35">
      <c r="A523" s="1" t="s">
        <v>705</v>
      </c>
      <c r="B523" s="127" t="s">
        <v>681</v>
      </c>
      <c r="C523" s="127">
        <f t="shared" si="15"/>
        <v>43912</v>
      </c>
      <c r="D523" s="1" t="s">
        <v>113</v>
      </c>
      <c r="E523" s="1" t="s">
        <v>706</v>
      </c>
      <c r="F523" s="1" t="s">
        <v>115</v>
      </c>
      <c r="G523" s="1">
        <v>0</v>
      </c>
      <c r="H523" s="1">
        <v>0</v>
      </c>
    </row>
    <row r="524" spans="1:8" x14ac:dyDescent="0.35">
      <c r="A524" s="1" t="s">
        <v>707</v>
      </c>
      <c r="B524" s="127" t="s">
        <v>681</v>
      </c>
      <c r="C524" s="127">
        <f t="shared" si="15"/>
        <v>43912</v>
      </c>
      <c r="D524" s="1" t="s">
        <v>113</v>
      </c>
      <c r="E524" s="1" t="s">
        <v>117</v>
      </c>
      <c r="F524" s="1" t="s">
        <v>115</v>
      </c>
      <c r="G524" s="1">
        <v>0</v>
      </c>
      <c r="H524" s="1">
        <v>0</v>
      </c>
    </row>
    <row r="525" spans="1:8" x14ac:dyDescent="0.35">
      <c r="A525" s="1" t="s">
        <v>708</v>
      </c>
      <c r="B525" s="127" t="s">
        <v>681</v>
      </c>
      <c r="C525" s="127">
        <f t="shared" si="15"/>
        <v>43912</v>
      </c>
      <c r="D525" s="1" t="s">
        <v>113</v>
      </c>
      <c r="E525" s="1" t="s">
        <v>709</v>
      </c>
      <c r="F525" s="1" t="s">
        <v>115</v>
      </c>
      <c r="G525" s="1">
        <v>0</v>
      </c>
      <c r="H525" s="1">
        <v>0</v>
      </c>
    </row>
    <row r="526" spans="1:8" x14ac:dyDescent="0.35">
      <c r="A526" s="1" t="s">
        <v>710</v>
      </c>
      <c r="B526" s="127" t="s">
        <v>681</v>
      </c>
      <c r="C526" s="127">
        <f t="shared" si="15"/>
        <v>43912</v>
      </c>
      <c r="D526" s="1" t="s">
        <v>121</v>
      </c>
      <c r="E526" s="1" t="s">
        <v>706</v>
      </c>
      <c r="F526" s="1" t="s">
        <v>115</v>
      </c>
      <c r="G526" s="1">
        <v>0</v>
      </c>
      <c r="H526" s="1">
        <v>0</v>
      </c>
    </row>
    <row r="527" spans="1:8" x14ac:dyDescent="0.35">
      <c r="A527" s="1" t="s">
        <v>711</v>
      </c>
      <c r="B527" s="127" t="s">
        <v>681</v>
      </c>
      <c r="C527" s="127">
        <f t="shared" si="15"/>
        <v>43912</v>
      </c>
      <c r="D527" s="1" t="s">
        <v>121</v>
      </c>
      <c r="E527" s="1" t="s">
        <v>117</v>
      </c>
      <c r="F527" s="1" t="s">
        <v>115</v>
      </c>
      <c r="G527" s="1">
        <v>0</v>
      </c>
      <c r="H527" s="1">
        <v>0</v>
      </c>
    </row>
    <row r="528" spans="1:8" x14ac:dyDescent="0.35">
      <c r="A528" s="1" t="s">
        <v>712</v>
      </c>
      <c r="B528" s="127" t="s">
        <v>681</v>
      </c>
      <c r="C528" s="127">
        <f t="shared" si="15"/>
        <v>43912</v>
      </c>
      <c r="D528" s="1" t="s">
        <v>121</v>
      </c>
      <c r="E528" s="1" t="s">
        <v>117</v>
      </c>
      <c r="F528" s="1" t="s">
        <v>115</v>
      </c>
      <c r="G528" s="1">
        <v>0</v>
      </c>
      <c r="H528" s="1">
        <v>0</v>
      </c>
    </row>
    <row r="529" spans="1:8" x14ac:dyDescent="0.35">
      <c r="A529" s="1" t="s">
        <v>713</v>
      </c>
      <c r="B529" s="127" t="s">
        <v>681</v>
      </c>
      <c r="C529" s="127">
        <f t="shared" si="15"/>
        <v>43912</v>
      </c>
      <c r="D529" s="1" t="s">
        <v>121</v>
      </c>
      <c r="E529" s="1" t="s">
        <v>117</v>
      </c>
      <c r="F529" s="1" t="s">
        <v>115</v>
      </c>
      <c r="G529" s="1">
        <v>0</v>
      </c>
      <c r="H529" s="1">
        <v>0</v>
      </c>
    </row>
    <row r="530" spans="1:8" x14ac:dyDescent="0.35">
      <c r="A530" s="1" t="s">
        <v>714</v>
      </c>
      <c r="B530" s="127" t="s">
        <v>681</v>
      </c>
      <c r="C530" s="127">
        <f t="shared" si="15"/>
        <v>43912</v>
      </c>
      <c r="D530" s="1" t="s">
        <v>121</v>
      </c>
      <c r="E530" s="1" t="s">
        <v>117</v>
      </c>
      <c r="F530" s="1" t="s">
        <v>115</v>
      </c>
      <c r="G530" s="1">
        <v>0</v>
      </c>
      <c r="H530" s="1">
        <v>0</v>
      </c>
    </row>
    <row r="531" spans="1:8" x14ac:dyDescent="0.35">
      <c r="A531" s="1" t="s">
        <v>715</v>
      </c>
      <c r="B531" s="127" t="s">
        <v>681</v>
      </c>
      <c r="C531" s="127">
        <f t="shared" si="15"/>
        <v>43912</v>
      </c>
      <c r="D531" s="1" t="s">
        <v>121</v>
      </c>
      <c r="E531" s="1" t="s">
        <v>117</v>
      </c>
      <c r="F531" s="1" t="s">
        <v>115</v>
      </c>
      <c r="G531" s="1">
        <v>0</v>
      </c>
      <c r="H531" s="1">
        <v>0</v>
      </c>
    </row>
    <row r="532" spans="1:8" x14ac:dyDescent="0.35">
      <c r="A532" s="1" t="s">
        <v>716</v>
      </c>
      <c r="B532" s="127" t="s">
        <v>681</v>
      </c>
      <c r="C532" s="127">
        <f t="shared" si="15"/>
        <v>43912</v>
      </c>
      <c r="D532" s="1" t="s">
        <v>121</v>
      </c>
      <c r="E532" s="1" t="s">
        <v>114</v>
      </c>
      <c r="F532" s="1" t="s">
        <v>115</v>
      </c>
      <c r="G532" s="1">
        <v>0</v>
      </c>
      <c r="H532" s="1">
        <v>0</v>
      </c>
    </row>
    <row r="533" spans="1:8" x14ac:dyDescent="0.35">
      <c r="A533" s="1" t="s">
        <v>717</v>
      </c>
      <c r="B533" s="127" t="s">
        <v>681</v>
      </c>
      <c r="C533" s="127">
        <f t="shared" si="15"/>
        <v>43912</v>
      </c>
      <c r="D533" s="1" t="s">
        <v>121</v>
      </c>
      <c r="E533" s="1" t="s">
        <v>117</v>
      </c>
      <c r="F533" s="1" t="s">
        <v>115</v>
      </c>
      <c r="G533" s="1">
        <v>0</v>
      </c>
      <c r="H533" s="1">
        <v>0</v>
      </c>
    </row>
    <row r="534" spans="1:8" x14ac:dyDescent="0.35">
      <c r="A534" s="1" t="s">
        <v>718</v>
      </c>
      <c r="B534" s="127" t="s">
        <v>681</v>
      </c>
      <c r="C534" s="127">
        <f t="shared" si="15"/>
        <v>43912</v>
      </c>
      <c r="D534" s="1" t="s">
        <v>121</v>
      </c>
      <c r="E534" s="1" t="s">
        <v>114</v>
      </c>
      <c r="F534" s="1" t="s">
        <v>115</v>
      </c>
      <c r="G534" s="1">
        <v>0</v>
      </c>
      <c r="H534" s="1">
        <v>0</v>
      </c>
    </row>
    <row r="535" spans="1:8" x14ac:dyDescent="0.35">
      <c r="A535" s="1" t="s">
        <v>719</v>
      </c>
      <c r="B535" s="127" t="s">
        <v>681</v>
      </c>
      <c r="C535" s="127">
        <f t="shared" si="15"/>
        <v>43912</v>
      </c>
      <c r="D535" s="1" t="s">
        <v>121</v>
      </c>
      <c r="E535" s="1" t="s">
        <v>117</v>
      </c>
      <c r="F535" s="1" t="s">
        <v>115</v>
      </c>
      <c r="G535" s="1">
        <v>0</v>
      </c>
      <c r="H535" s="1">
        <v>0</v>
      </c>
    </row>
    <row r="536" spans="1:8" x14ac:dyDescent="0.35">
      <c r="A536" s="1" t="s">
        <v>720</v>
      </c>
      <c r="B536" s="127" t="s">
        <v>681</v>
      </c>
      <c r="C536" s="127">
        <f t="shared" si="15"/>
        <v>43912</v>
      </c>
      <c r="D536" s="1" t="s">
        <v>121</v>
      </c>
      <c r="E536" s="1" t="s">
        <v>114</v>
      </c>
      <c r="F536" s="1" t="s">
        <v>115</v>
      </c>
      <c r="G536" s="1">
        <v>0</v>
      </c>
      <c r="H536" s="1">
        <v>0</v>
      </c>
    </row>
    <row r="537" spans="1:8" x14ac:dyDescent="0.35">
      <c r="A537" s="1" t="s">
        <v>721</v>
      </c>
      <c r="B537" s="127" t="s">
        <v>681</v>
      </c>
      <c r="C537" s="127">
        <f t="shared" si="15"/>
        <v>43912</v>
      </c>
      <c r="D537" s="1" t="s">
        <v>121</v>
      </c>
      <c r="E537" s="1" t="s">
        <v>117</v>
      </c>
      <c r="F537" s="1" t="s">
        <v>115</v>
      </c>
      <c r="G537" s="1">
        <v>0</v>
      </c>
      <c r="H537" s="1">
        <v>0</v>
      </c>
    </row>
    <row r="538" spans="1:8" x14ac:dyDescent="0.35">
      <c r="A538" s="1" t="s">
        <v>722</v>
      </c>
      <c r="B538" s="127" t="s">
        <v>681</v>
      </c>
      <c r="C538" s="127">
        <f t="shared" si="15"/>
        <v>43912</v>
      </c>
      <c r="D538" s="1" t="s">
        <v>121</v>
      </c>
      <c r="E538" s="1" t="s">
        <v>117</v>
      </c>
      <c r="F538" s="1" t="s">
        <v>115</v>
      </c>
      <c r="G538" s="1">
        <v>0</v>
      </c>
      <c r="H538" s="1">
        <v>0</v>
      </c>
    </row>
    <row r="539" spans="1:8" x14ac:dyDescent="0.35">
      <c r="A539" s="1" t="s">
        <v>723</v>
      </c>
      <c r="B539" s="127" t="s">
        <v>681</v>
      </c>
      <c r="C539" s="127">
        <f t="shared" si="15"/>
        <v>43912</v>
      </c>
      <c r="D539" s="1" t="s">
        <v>121</v>
      </c>
      <c r="E539" s="1" t="s">
        <v>117</v>
      </c>
      <c r="F539" s="1" t="s">
        <v>115</v>
      </c>
      <c r="G539" s="1">
        <v>0</v>
      </c>
      <c r="H539" s="1">
        <v>0</v>
      </c>
    </row>
    <row r="540" spans="1:8" x14ac:dyDescent="0.35">
      <c r="A540" s="1" t="s">
        <v>724</v>
      </c>
      <c r="B540" s="127" t="s">
        <v>681</v>
      </c>
      <c r="C540" s="127">
        <f t="shared" si="15"/>
        <v>43912</v>
      </c>
      <c r="D540" s="1" t="s">
        <v>121</v>
      </c>
      <c r="E540" s="1" t="s">
        <v>117</v>
      </c>
      <c r="F540" s="1" t="s">
        <v>115</v>
      </c>
      <c r="G540" s="1">
        <v>0</v>
      </c>
      <c r="H540" s="1">
        <v>0</v>
      </c>
    </row>
    <row r="541" spans="1:8" x14ac:dyDescent="0.35">
      <c r="A541" s="1" t="s">
        <v>725</v>
      </c>
      <c r="B541" s="127" t="s">
        <v>681</v>
      </c>
      <c r="C541" s="127">
        <f t="shared" si="15"/>
        <v>43912</v>
      </c>
      <c r="D541" s="1" t="s">
        <v>121</v>
      </c>
      <c r="E541" s="1" t="s">
        <v>117</v>
      </c>
      <c r="F541" s="1" t="s">
        <v>115</v>
      </c>
      <c r="G541" s="1">
        <v>0</v>
      </c>
      <c r="H541" s="1">
        <v>0</v>
      </c>
    </row>
    <row r="542" spans="1:8" x14ac:dyDescent="0.35">
      <c r="A542" s="1" t="s">
        <v>726</v>
      </c>
      <c r="B542" s="127" t="s">
        <v>681</v>
      </c>
      <c r="C542" s="127">
        <f t="shared" si="15"/>
        <v>43912</v>
      </c>
      <c r="D542" s="1" t="s">
        <v>121</v>
      </c>
      <c r="E542" s="1" t="s">
        <v>727</v>
      </c>
      <c r="F542" s="1" t="s">
        <v>115</v>
      </c>
      <c r="G542" s="1">
        <v>0</v>
      </c>
      <c r="H542" s="1">
        <v>0</v>
      </c>
    </row>
    <row r="543" spans="1:8" x14ac:dyDescent="0.35">
      <c r="A543" s="1" t="s">
        <v>728</v>
      </c>
      <c r="B543" s="127" t="s">
        <v>681</v>
      </c>
      <c r="C543" s="127">
        <f t="shared" si="15"/>
        <v>43912</v>
      </c>
      <c r="D543" s="1" t="s">
        <v>113</v>
      </c>
      <c r="E543" s="1" t="s">
        <v>117</v>
      </c>
      <c r="F543" s="1" t="s">
        <v>115</v>
      </c>
      <c r="G543" s="1">
        <v>0</v>
      </c>
      <c r="H543" s="1">
        <v>0</v>
      </c>
    </row>
    <row r="544" spans="1:8" x14ac:dyDescent="0.35">
      <c r="A544" s="1" t="s">
        <v>729</v>
      </c>
      <c r="B544" s="127" t="s">
        <v>681</v>
      </c>
      <c r="C544" s="127">
        <f t="shared" si="15"/>
        <v>43912</v>
      </c>
      <c r="D544" s="1" t="s">
        <v>121</v>
      </c>
      <c r="E544" s="1" t="s">
        <v>117</v>
      </c>
      <c r="F544" s="1" t="s">
        <v>115</v>
      </c>
      <c r="G544" s="1">
        <v>0</v>
      </c>
      <c r="H544" s="1">
        <v>0</v>
      </c>
    </row>
    <row r="545" spans="1:8" x14ac:dyDescent="0.35">
      <c r="A545" s="1" t="s">
        <v>730</v>
      </c>
      <c r="B545" s="127" t="s">
        <v>681</v>
      </c>
      <c r="C545" s="127">
        <f t="shared" si="15"/>
        <v>43912</v>
      </c>
      <c r="D545" s="1" t="s">
        <v>113</v>
      </c>
      <c r="E545" s="1" t="s">
        <v>731</v>
      </c>
      <c r="F545" s="1" t="s">
        <v>115</v>
      </c>
      <c r="G545" s="1">
        <v>0</v>
      </c>
      <c r="H545" s="1">
        <v>0</v>
      </c>
    </row>
    <row r="546" spans="1:8" x14ac:dyDescent="0.35">
      <c r="A546" s="1" t="s">
        <v>732</v>
      </c>
      <c r="B546" s="127" t="s">
        <v>681</v>
      </c>
      <c r="C546" s="127">
        <f t="shared" si="15"/>
        <v>43912</v>
      </c>
      <c r="D546" s="1" t="s">
        <v>121</v>
      </c>
      <c r="E546" s="1" t="s">
        <v>117</v>
      </c>
      <c r="F546" s="1" t="s">
        <v>115</v>
      </c>
      <c r="G546" s="1">
        <v>0</v>
      </c>
      <c r="H546" s="1">
        <v>0</v>
      </c>
    </row>
    <row r="547" spans="1:8" x14ac:dyDescent="0.35">
      <c r="A547" s="1" t="s">
        <v>733</v>
      </c>
      <c r="B547" s="127" t="s">
        <v>681</v>
      </c>
      <c r="C547" s="127">
        <f t="shared" si="15"/>
        <v>43912</v>
      </c>
      <c r="D547" s="1" t="s">
        <v>121</v>
      </c>
      <c r="E547" s="1" t="s">
        <v>117</v>
      </c>
      <c r="F547" s="1" t="s">
        <v>115</v>
      </c>
      <c r="G547" s="1">
        <v>0</v>
      </c>
      <c r="H547" s="1">
        <v>0</v>
      </c>
    </row>
    <row r="548" spans="1:8" x14ac:dyDescent="0.35">
      <c r="A548" s="1" t="s">
        <v>734</v>
      </c>
      <c r="B548" s="127" t="s">
        <v>681</v>
      </c>
      <c r="C548" s="127">
        <f t="shared" si="15"/>
        <v>43912</v>
      </c>
      <c r="D548" s="1" t="s">
        <v>121</v>
      </c>
      <c r="E548" s="1" t="s">
        <v>117</v>
      </c>
      <c r="F548" s="1" t="s">
        <v>115</v>
      </c>
      <c r="G548" s="1">
        <v>0</v>
      </c>
      <c r="H548" s="1">
        <v>0</v>
      </c>
    </row>
    <row r="549" spans="1:8" x14ac:dyDescent="0.35">
      <c r="A549" s="1" t="s">
        <v>735</v>
      </c>
      <c r="B549" s="127" t="s">
        <v>681</v>
      </c>
      <c r="C549" s="127">
        <f t="shared" si="15"/>
        <v>43912</v>
      </c>
      <c r="D549" s="1" t="s">
        <v>121</v>
      </c>
      <c r="E549" s="1" t="s">
        <v>518</v>
      </c>
      <c r="F549" s="1" t="s">
        <v>115</v>
      </c>
      <c r="G549" s="1">
        <v>0</v>
      </c>
      <c r="H549" s="1">
        <v>0</v>
      </c>
    </row>
    <row r="550" spans="1:8" x14ac:dyDescent="0.35">
      <c r="A550" s="1" t="s">
        <v>736</v>
      </c>
      <c r="B550" s="127" t="s">
        <v>681</v>
      </c>
      <c r="C550" s="127">
        <f t="shared" si="15"/>
        <v>43912</v>
      </c>
      <c r="D550" s="1" t="s">
        <v>121</v>
      </c>
      <c r="E550" s="1" t="s">
        <v>114</v>
      </c>
      <c r="F550" s="1" t="s">
        <v>115</v>
      </c>
      <c r="G550" s="1">
        <v>0</v>
      </c>
      <c r="H550" s="1">
        <v>0</v>
      </c>
    </row>
    <row r="551" spans="1:8" x14ac:dyDescent="0.35">
      <c r="A551" s="1" t="s">
        <v>737</v>
      </c>
      <c r="B551" s="127" t="s">
        <v>681</v>
      </c>
      <c r="C551" s="127">
        <f t="shared" si="15"/>
        <v>43912</v>
      </c>
      <c r="D551" s="1" t="s">
        <v>113</v>
      </c>
      <c r="E551" s="1" t="s">
        <v>117</v>
      </c>
      <c r="F551" s="1" t="s">
        <v>115</v>
      </c>
      <c r="G551" s="1">
        <v>0</v>
      </c>
      <c r="H551" s="1">
        <v>0</v>
      </c>
    </row>
    <row r="552" spans="1:8" x14ac:dyDescent="0.35">
      <c r="A552" s="1" t="s">
        <v>738</v>
      </c>
      <c r="B552" s="127" t="s">
        <v>739</v>
      </c>
      <c r="C552" s="127">
        <f t="shared" si="15"/>
        <v>43911</v>
      </c>
      <c r="D552" s="1" t="s">
        <v>113</v>
      </c>
      <c r="E552" s="1" t="s">
        <v>117</v>
      </c>
      <c r="F552" s="1" t="s">
        <v>115</v>
      </c>
      <c r="G552" s="1">
        <v>0</v>
      </c>
      <c r="H552" s="1">
        <v>0</v>
      </c>
    </row>
    <row r="553" spans="1:8" x14ac:dyDescent="0.35">
      <c r="A553" s="1" t="s">
        <v>740</v>
      </c>
      <c r="B553" s="127" t="s">
        <v>739</v>
      </c>
      <c r="C553" s="127">
        <f t="shared" si="15"/>
        <v>43911</v>
      </c>
      <c r="D553" s="1" t="s">
        <v>121</v>
      </c>
      <c r="E553" s="1" t="s">
        <v>117</v>
      </c>
      <c r="F553" s="1" t="s">
        <v>115</v>
      </c>
      <c r="G553" s="1">
        <v>0</v>
      </c>
      <c r="H553" s="1">
        <v>0</v>
      </c>
    </row>
    <row r="554" spans="1:8" x14ac:dyDescent="0.35">
      <c r="A554" s="1" t="s">
        <v>741</v>
      </c>
      <c r="B554" s="127" t="s">
        <v>739</v>
      </c>
      <c r="C554" s="127">
        <f t="shared" si="15"/>
        <v>43911</v>
      </c>
      <c r="D554" s="1" t="s">
        <v>121</v>
      </c>
      <c r="E554" s="1" t="s">
        <v>117</v>
      </c>
      <c r="F554" s="1" t="s">
        <v>115</v>
      </c>
      <c r="G554" s="1">
        <v>0</v>
      </c>
      <c r="H554" s="1">
        <v>0</v>
      </c>
    </row>
    <row r="555" spans="1:8" x14ac:dyDescent="0.35">
      <c r="A555" s="1" t="s">
        <v>742</v>
      </c>
      <c r="B555" s="127" t="s">
        <v>739</v>
      </c>
      <c r="C555" s="127">
        <f t="shared" si="15"/>
        <v>43911</v>
      </c>
      <c r="D555" s="1" t="s">
        <v>121</v>
      </c>
      <c r="E555" s="1" t="s">
        <v>117</v>
      </c>
      <c r="F555" s="1" t="s">
        <v>115</v>
      </c>
      <c r="G555" s="1">
        <v>0</v>
      </c>
      <c r="H555" s="1">
        <v>0</v>
      </c>
    </row>
    <row r="556" spans="1:8" x14ac:dyDescent="0.35">
      <c r="A556" s="1" t="s">
        <v>743</v>
      </c>
      <c r="B556" s="127" t="s">
        <v>739</v>
      </c>
      <c r="C556" s="127">
        <f t="shared" si="15"/>
        <v>43911</v>
      </c>
      <c r="D556" s="1" t="s">
        <v>121</v>
      </c>
      <c r="E556" s="1" t="s">
        <v>744</v>
      </c>
      <c r="F556" s="1" t="s">
        <v>115</v>
      </c>
      <c r="G556" s="1">
        <v>0</v>
      </c>
      <c r="H556" s="1">
        <v>0</v>
      </c>
    </row>
    <row r="557" spans="1:8" x14ac:dyDescent="0.35">
      <c r="A557" s="1" t="s">
        <v>745</v>
      </c>
      <c r="B557" s="127" t="s">
        <v>739</v>
      </c>
      <c r="C557" s="127">
        <f t="shared" si="15"/>
        <v>43911</v>
      </c>
      <c r="D557" s="1" t="s">
        <v>121</v>
      </c>
      <c r="E557" s="1" t="s">
        <v>117</v>
      </c>
      <c r="F557" s="1" t="s">
        <v>115</v>
      </c>
      <c r="G557" s="1">
        <v>0</v>
      </c>
      <c r="H557" s="1">
        <v>0</v>
      </c>
    </row>
    <row r="558" spans="1:8" x14ac:dyDescent="0.35">
      <c r="A558" s="1" t="s">
        <v>746</v>
      </c>
      <c r="B558" s="127" t="s">
        <v>739</v>
      </c>
      <c r="C558" s="127">
        <f t="shared" si="15"/>
        <v>43911</v>
      </c>
      <c r="D558" s="1" t="s">
        <v>121</v>
      </c>
      <c r="E558" s="1" t="s">
        <v>117</v>
      </c>
      <c r="F558" s="1" t="s">
        <v>115</v>
      </c>
      <c r="G558" s="1">
        <v>0</v>
      </c>
      <c r="H558" s="1">
        <v>0</v>
      </c>
    </row>
    <row r="559" spans="1:8" x14ac:dyDescent="0.35">
      <c r="A559" s="1" t="s">
        <v>747</v>
      </c>
      <c r="B559" s="127" t="s">
        <v>739</v>
      </c>
      <c r="C559" s="127">
        <f t="shared" si="15"/>
        <v>43911</v>
      </c>
      <c r="D559" s="1" t="s">
        <v>113</v>
      </c>
      <c r="E559" s="1" t="s">
        <v>117</v>
      </c>
      <c r="F559" s="1" t="s">
        <v>115</v>
      </c>
      <c r="G559" s="1">
        <v>0</v>
      </c>
      <c r="H559" s="1">
        <v>0</v>
      </c>
    </row>
    <row r="560" spans="1:8" x14ac:dyDescent="0.35">
      <c r="A560" s="1" t="s">
        <v>748</v>
      </c>
      <c r="B560" s="127" t="s">
        <v>739</v>
      </c>
      <c r="C560" s="127">
        <f t="shared" si="15"/>
        <v>43911</v>
      </c>
      <c r="D560" s="1" t="s">
        <v>113</v>
      </c>
      <c r="E560" s="1" t="s">
        <v>117</v>
      </c>
      <c r="F560" s="1" t="s">
        <v>115</v>
      </c>
      <c r="G560" s="1">
        <v>0</v>
      </c>
      <c r="H560" s="1">
        <v>0</v>
      </c>
    </row>
    <row r="561" spans="1:8" x14ac:dyDescent="0.35">
      <c r="A561" s="1" t="s">
        <v>749</v>
      </c>
      <c r="B561" s="127" t="s">
        <v>739</v>
      </c>
      <c r="C561" s="127">
        <f t="shared" si="15"/>
        <v>43911</v>
      </c>
      <c r="D561" s="1" t="s">
        <v>121</v>
      </c>
      <c r="E561" s="1" t="s">
        <v>117</v>
      </c>
      <c r="F561" s="1" t="s">
        <v>115</v>
      </c>
      <c r="G561" s="1">
        <v>0</v>
      </c>
      <c r="H561" s="1">
        <v>0</v>
      </c>
    </row>
    <row r="562" spans="1:8" x14ac:dyDescent="0.35">
      <c r="A562" s="1" t="s">
        <v>750</v>
      </c>
      <c r="B562" s="127" t="s">
        <v>739</v>
      </c>
      <c r="C562" s="127">
        <f t="shared" si="15"/>
        <v>43911</v>
      </c>
      <c r="D562" s="1" t="s">
        <v>121</v>
      </c>
      <c r="E562" s="1" t="s">
        <v>117</v>
      </c>
      <c r="F562" s="1" t="s">
        <v>115</v>
      </c>
      <c r="G562" s="1">
        <v>0</v>
      </c>
      <c r="H562" s="1">
        <v>0</v>
      </c>
    </row>
    <row r="563" spans="1:8" x14ac:dyDescent="0.35">
      <c r="A563" s="1" t="s">
        <v>751</v>
      </c>
      <c r="B563" s="127" t="s">
        <v>739</v>
      </c>
      <c r="C563" s="127">
        <f t="shared" si="15"/>
        <v>43911</v>
      </c>
      <c r="D563" s="1" t="s">
        <v>121</v>
      </c>
      <c r="E563" s="1" t="s">
        <v>752</v>
      </c>
      <c r="F563" s="1" t="s">
        <v>115</v>
      </c>
      <c r="G563" s="1">
        <v>0</v>
      </c>
      <c r="H563" s="1">
        <v>0</v>
      </c>
    </row>
    <row r="564" spans="1:8" x14ac:dyDescent="0.35">
      <c r="A564" s="1" t="s">
        <v>753</v>
      </c>
      <c r="B564" s="127" t="s">
        <v>739</v>
      </c>
      <c r="C564" s="127">
        <f t="shared" si="15"/>
        <v>43911</v>
      </c>
      <c r="D564" s="1" t="s">
        <v>121</v>
      </c>
      <c r="E564" s="1" t="s">
        <v>505</v>
      </c>
      <c r="F564" s="1" t="s">
        <v>115</v>
      </c>
      <c r="G564" s="1">
        <v>0</v>
      </c>
      <c r="H564" s="1">
        <v>0</v>
      </c>
    </row>
    <row r="565" spans="1:8" x14ac:dyDescent="0.35">
      <c r="A565" s="1" t="s">
        <v>754</v>
      </c>
      <c r="B565" s="127" t="s">
        <v>739</v>
      </c>
      <c r="C565" s="127">
        <f t="shared" si="15"/>
        <v>43911</v>
      </c>
      <c r="D565" s="1" t="s">
        <v>121</v>
      </c>
      <c r="E565" s="1" t="s">
        <v>550</v>
      </c>
      <c r="F565" s="1" t="s">
        <v>115</v>
      </c>
      <c r="G565" s="1">
        <v>0</v>
      </c>
      <c r="H565" s="1">
        <v>0</v>
      </c>
    </row>
    <row r="566" spans="1:8" x14ac:dyDescent="0.35">
      <c r="A566" s="1" t="s">
        <v>755</v>
      </c>
      <c r="B566" s="127" t="s">
        <v>739</v>
      </c>
      <c r="C566" s="127">
        <f t="shared" si="15"/>
        <v>43911</v>
      </c>
      <c r="D566" s="1" t="s">
        <v>121</v>
      </c>
      <c r="E566" s="1" t="s">
        <v>117</v>
      </c>
      <c r="F566" s="1" t="s">
        <v>115</v>
      </c>
      <c r="G566" s="1">
        <v>0</v>
      </c>
      <c r="H566" s="1">
        <v>0</v>
      </c>
    </row>
    <row r="567" spans="1:8" x14ac:dyDescent="0.35">
      <c r="A567" s="1" t="s">
        <v>756</v>
      </c>
      <c r="B567" s="127" t="s">
        <v>739</v>
      </c>
      <c r="C567" s="127">
        <f t="shared" si="15"/>
        <v>43911</v>
      </c>
      <c r="D567" s="1" t="s">
        <v>121</v>
      </c>
      <c r="E567" s="1" t="s">
        <v>117</v>
      </c>
      <c r="F567" s="1" t="s">
        <v>115</v>
      </c>
      <c r="G567" s="1">
        <v>0</v>
      </c>
      <c r="H567" s="1">
        <v>0</v>
      </c>
    </row>
    <row r="568" spans="1:8" x14ac:dyDescent="0.35">
      <c r="A568" s="1" t="s">
        <v>757</v>
      </c>
      <c r="B568" s="127" t="s">
        <v>739</v>
      </c>
      <c r="C568" s="127">
        <f t="shared" si="15"/>
        <v>43911</v>
      </c>
      <c r="D568" s="1" t="s">
        <v>113</v>
      </c>
      <c r="E568" s="1" t="s">
        <v>117</v>
      </c>
      <c r="F568" s="1" t="s">
        <v>115</v>
      </c>
      <c r="G568" s="1">
        <v>0</v>
      </c>
      <c r="H568" s="1">
        <v>0</v>
      </c>
    </row>
    <row r="569" spans="1:8" x14ac:dyDescent="0.35">
      <c r="A569" s="1" t="s">
        <v>758</v>
      </c>
      <c r="B569" s="127" t="s">
        <v>739</v>
      </c>
      <c r="C569" s="127">
        <f t="shared" si="15"/>
        <v>43911</v>
      </c>
      <c r="D569" s="1" t="s">
        <v>121</v>
      </c>
      <c r="E569" s="1" t="s">
        <v>117</v>
      </c>
      <c r="F569" s="1" t="s">
        <v>115</v>
      </c>
      <c r="G569" s="1">
        <v>0</v>
      </c>
      <c r="H569" s="1">
        <v>0</v>
      </c>
    </row>
    <row r="570" spans="1:8" x14ac:dyDescent="0.35">
      <c r="A570" s="1" t="s">
        <v>759</v>
      </c>
      <c r="B570" s="127" t="s">
        <v>739</v>
      </c>
      <c r="C570" s="127">
        <f t="shared" si="15"/>
        <v>43911</v>
      </c>
      <c r="D570" s="1" t="s">
        <v>121</v>
      </c>
      <c r="E570" s="1" t="s">
        <v>117</v>
      </c>
      <c r="F570" s="1" t="s">
        <v>115</v>
      </c>
      <c r="G570" s="1">
        <v>0</v>
      </c>
      <c r="H570" s="1">
        <v>0</v>
      </c>
    </row>
    <row r="571" spans="1:8" x14ac:dyDescent="0.35">
      <c r="A571" s="1" t="s">
        <v>760</v>
      </c>
      <c r="B571" s="127" t="s">
        <v>739</v>
      </c>
      <c r="C571" s="127">
        <f t="shared" si="15"/>
        <v>43911</v>
      </c>
      <c r="D571" s="1" t="s">
        <v>121</v>
      </c>
      <c r="E571" s="1" t="s">
        <v>117</v>
      </c>
      <c r="F571" s="1" t="s">
        <v>115</v>
      </c>
      <c r="G571" s="1">
        <v>0</v>
      </c>
      <c r="H571" s="1">
        <v>0</v>
      </c>
    </row>
    <row r="572" spans="1:8" x14ac:dyDescent="0.35">
      <c r="A572" s="1" t="s">
        <v>761</v>
      </c>
      <c r="B572" s="127" t="s">
        <v>739</v>
      </c>
      <c r="C572" s="127">
        <f t="shared" si="15"/>
        <v>43911</v>
      </c>
      <c r="D572" s="1" t="s">
        <v>113</v>
      </c>
      <c r="E572" s="1" t="s">
        <v>117</v>
      </c>
      <c r="F572" s="1" t="s">
        <v>115</v>
      </c>
      <c r="G572" s="1">
        <v>0</v>
      </c>
      <c r="H572" s="1">
        <v>0</v>
      </c>
    </row>
    <row r="573" spans="1:8" x14ac:dyDescent="0.35">
      <c r="A573" s="1" t="s">
        <v>762</v>
      </c>
      <c r="B573" s="127" t="s">
        <v>739</v>
      </c>
      <c r="C573" s="127">
        <f t="shared" si="15"/>
        <v>43911</v>
      </c>
      <c r="D573" s="1" t="s">
        <v>121</v>
      </c>
      <c r="E573" s="1" t="s">
        <v>117</v>
      </c>
      <c r="F573" s="1" t="s">
        <v>115</v>
      </c>
      <c r="G573" s="1">
        <v>0</v>
      </c>
      <c r="H573" s="1">
        <v>0</v>
      </c>
    </row>
    <row r="574" spans="1:8" x14ac:dyDescent="0.35">
      <c r="A574" s="1" t="s">
        <v>763</v>
      </c>
      <c r="B574" s="127" t="s">
        <v>739</v>
      </c>
      <c r="C574" s="127">
        <f t="shared" si="15"/>
        <v>43911</v>
      </c>
      <c r="D574" s="1" t="s">
        <v>121</v>
      </c>
      <c r="E574" s="1" t="s">
        <v>117</v>
      </c>
      <c r="F574" s="1" t="s">
        <v>115</v>
      </c>
      <c r="G574" s="1">
        <v>0</v>
      </c>
      <c r="H574" s="1">
        <v>0</v>
      </c>
    </row>
    <row r="575" spans="1:8" x14ac:dyDescent="0.35">
      <c r="A575" s="1" t="s">
        <v>764</v>
      </c>
      <c r="B575" s="127" t="s">
        <v>739</v>
      </c>
      <c r="C575" s="127">
        <f t="shared" si="15"/>
        <v>43911</v>
      </c>
      <c r="D575" s="1" t="s">
        <v>121</v>
      </c>
      <c r="E575" s="1" t="s">
        <v>117</v>
      </c>
      <c r="F575" s="1" t="s">
        <v>115</v>
      </c>
      <c r="G575" s="1">
        <v>0</v>
      </c>
      <c r="H575" s="1">
        <v>0</v>
      </c>
    </row>
    <row r="576" spans="1:8" x14ac:dyDescent="0.35">
      <c r="A576" s="1" t="s">
        <v>765</v>
      </c>
      <c r="B576" s="127" t="s">
        <v>739</v>
      </c>
      <c r="C576" s="127">
        <f t="shared" si="15"/>
        <v>43911</v>
      </c>
      <c r="D576" s="1" t="s">
        <v>113</v>
      </c>
      <c r="E576" s="1" t="s">
        <v>117</v>
      </c>
      <c r="F576" s="1" t="s">
        <v>115</v>
      </c>
      <c r="G576" s="1">
        <v>0</v>
      </c>
      <c r="H576" s="1">
        <v>0</v>
      </c>
    </row>
    <row r="577" spans="1:8" x14ac:dyDescent="0.35">
      <c r="A577" s="1" t="s">
        <v>766</v>
      </c>
      <c r="B577" s="127" t="s">
        <v>739</v>
      </c>
      <c r="C577" s="127">
        <f t="shared" si="15"/>
        <v>43911</v>
      </c>
      <c r="D577" s="1" t="s">
        <v>121</v>
      </c>
      <c r="E577" s="1" t="s">
        <v>117</v>
      </c>
      <c r="F577" s="1" t="s">
        <v>115</v>
      </c>
      <c r="G577" s="1">
        <v>0</v>
      </c>
      <c r="H577" s="1">
        <v>0</v>
      </c>
    </row>
    <row r="578" spans="1:8" x14ac:dyDescent="0.35">
      <c r="A578" s="1" t="s">
        <v>767</v>
      </c>
      <c r="B578" s="127" t="s">
        <v>739</v>
      </c>
      <c r="C578" s="127">
        <f t="shared" si="15"/>
        <v>43911</v>
      </c>
      <c r="D578" s="1" t="s">
        <v>121</v>
      </c>
      <c r="E578" s="1" t="s">
        <v>117</v>
      </c>
      <c r="F578" s="1" t="s">
        <v>115</v>
      </c>
      <c r="G578" s="1">
        <v>0</v>
      </c>
      <c r="H578" s="1">
        <v>0</v>
      </c>
    </row>
    <row r="579" spans="1:8" x14ac:dyDescent="0.35">
      <c r="A579" s="1" t="s">
        <v>768</v>
      </c>
      <c r="B579" s="127" t="s">
        <v>739</v>
      </c>
      <c r="C579" s="127">
        <f t="shared" ref="C579:C642" si="16">VLOOKUP(B579,$J:$K,2,0)</f>
        <v>43911</v>
      </c>
      <c r="D579" s="1" t="s">
        <v>121</v>
      </c>
      <c r="E579" s="1" t="s">
        <v>117</v>
      </c>
      <c r="F579" s="1" t="s">
        <v>115</v>
      </c>
      <c r="G579" s="1">
        <v>0</v>
      </c>
      <c r="H579" s="1">
        <v>0</v>
      </c>
    </row>
    <row r="580" spans="1:8" x14ac:dyDescent="0.35">
      <c r="A580" s="1" t="s">
        <v>769</v>
      </c>
      <c r="B580" s="127" t="s">
        <v>739</v>
      </c>
      <c r="C580" s="127">
        <f t="shared" si="16"/>
        <v>43911</v>
      </c>
      <c r="D580" s="1" t="s">
        <v>121</v>
      </c>
      <c r="E580" s="1" t="s">
        <v>117</v>
      </c>
      <c r="F580" s="1" t="s">
        <v>115</v>
      </c>
      <c r="G580" s="1">
        <v>0</v>
      </c>
      <c r="H580" s="1">
        <v>0</v>
      </c>
    </row>
    <row r="581" spans="1:8" x14ac:dyDescent="0.35">
      <c r="A581" s="1" t="s">
        <v>770</v>
      </c>
      <c r="B581" s="127" t="s">
        <v>739</v>
      </c>
      <c r="C581" s="127">
        <f t="shared" si="16"/>
        <v>43911</v>
      </c>
      <c r="D581" s="1" t="s">
        <v>121</v>
      </c>
      <c r="E581" s="1" t="s">
        <v>117</v>
      </c>
      <c r="F581" s="1" t="s">
        <v>115</v>
      </c>
      <c r="G581" s="1">
        <v>0</v>
      </c>
      <c r="H581" s="1">
        <v>0</v>
      </c>
    </row>
    <row r="582" spans="1:8" x14ac:dyDescent="0.35">
      <c r="A582" s="1" t="s">
        <v>771</v>
      </c>
      <c r="B582" s="127" t="s">
        <v>739</v>
      </c>
      <c r="C582" s="127">
        <f t="shared" si="16"/>
        <v>43911</v>
      </c>
      <c r="D582" s="1" t="s">
        <v>121</v>
      </c>
      <c r="E582" s="1" t="s">
        <v>117</v>
      </c>
      <c r="F582" s="1" t="s">
        <v>115</v>
      </c>
      <c r="G582" s="1">
        <v>0</v>
      </c>
      <c r="H582" s="1">
        <v>0</v>
      </c>
    </row>
    <row r="583" spans="1:8" x14ac:dyDescent="0.35">
      <c r="A583" s="1" t="s">
        <v>772</v>
      </c>
      <c r="B583" s="127" t="s">
        <v>739</v>
      </c>
      <c r="C583" s="127">
        <f t="shared" si="16"/>
        <v>43911</v>
      </c>
      <c r="D583" s="1" t="s">
        <v>121</v>
      </c>
      <c r="E583" s="1" t="s">
        <v>773</v>
      </c>
      <c r="F583" s="1" t="s">
        <v>115</v>
      </c>
      <c r="G583" s="1">
        <v>0</v>
      </c>
      <c r="H583" s="1">
        <v>0</v>
      </c>
    </row>
    <row r="584" spans="1:8" x14ac:dyDescent="0.35">
      <c r="A584" s="1" t="s">
        <v>774</v>
      </c>
      <c r="B584" s="127" t="s">
        <v>739</v>
      </c>
      <c r="C584" s="127">
        <f t="shared" si="16"/>
        <v>43911</v>
      </c>
      <c r="D584" s="1" t="s">
        <v>121</v>
      </c>
      <c r="E584" s="1" t="s">
        <v>114</v>
      </c>
      <c r="F584" s="1" t="s">
        <v>115</v>
      </c>
      <c r="G584" s="1">
        <v>0</v>
      </c>
      <c r="H584" s="1">
        <v>0</v>
      </c>
    </row>
    <row r="585" spans="1:8" x14ac:dyDescent="0.35">
      <c r="A585" s="1" t="s">
        <v>775</v>
      </c>
      <c r="B585" s="127" t="s">
        <v>739</v>
      </c>
      <c r="C585" s="127">
        <f t="shared" si="16"/>
        <v>43911</v>
      </c>
      <c r="D585" s="1" t="s">
        <v>121</v>
      </c>
      <c r="E585" s="1" t="s">
        <v>570</v>
      </c>
      <c r="F585" s="1" t="s">
        <v>115</v>
      </c>
      <c r="G585" s="1">
        <v>0</v>
      </c>
      <c r="H585" s="1">
        <v>0</v>
      </c>
    </row>
    <row r="586" spans="1:8" x14ac:dyDescent="0.35">
      <c r="A586" s="1" t="s">
        <v>776</v>
      </c>
      <c r="B586" s="127" t="s">
        <v>739</v>
      </c>
      <c r="C586" s="127">
        <f t="shared" si="16"/>
        <v>43911</v>
      </c>
      <c r="D586" s="1" t="s">
        <v>121</v>
      </c>
      <c r="E586" s="1" t="s">
        <v>117</v>
      </c>
      <c r="F586" s="1" t="s">
        <v>115</v>
      </c>
      <c r="G586" s="1">
        <v>0</v>
      </c>
      <c r="H586" s="1">
        <v>0</v>
      </c>
    </row>
    <row r="587" spans="1:8" x14ac:dyDescent="0.35">
      <c r="A587" s="1" t="s">
        <v>777</v>
      </c>
      <c r="B587" s="127" t="s">
        <v>739</v>
      </c>
      <c r="C587" s="127">
        <f t="shared" si="16"/>
        <v>43911</v>
      </c>
      <c r="D587" s="1" t="s">
        <v>121</v>
      </c>
      <c r="E587" s="1" t="s">
        <v>436</v>
      </c>
      <c r="F587" s="1" t="s">
        <v>115</v>
      </c>
      <c r="G587" s="1">
        <v>0</v>
      </c>
      <c r="H587" s="1">
        <v>0</v>
      </c>
    </row>
    <row r="588" spans="1:8" x14ac:dyDescent="0.35">
      <c r="A588" s="1" t="s">
        <v>778</v>
      </c>
      <c r="B588" s="127" t="s">
        <v>739</v>
      </c>
      <c r="C588" s="127">
        <f t="shared" si="16"/>
        <v>43911</v>
      </c>
      <c r="D588" s="1" t="s">
        <v>121</v>
      </c>
      <c r="E588" s="1" t="s">
        <v>665</v>
      </c>
      <c r="F588" s="1" t="s">
        <v>115</v>
      </c>
      <c r="G588" s="1">
        <v>0</v>
      </c>
      <c r="H588" s="1">
        <v>0</v>
      </c>
    </row>
    <row r="589" spans="1:8" x14ac:dyDescent="0.35">
      <c r="A589" s="1" t="s">
        <v>779</v>
      </c>
      <c r="B589" s="127" t="s">
        <v>739</v>
      </c>
      <c r="C589" s="127">
        <f t="shared" si="16"/>
        <v>43911</v>
      </c>
      <c r="D589" s="1" t="s">
        <v>121</v>
      </c>
      <c r="E589" s="1" t="s">
        <v>117</v>
      </c>
      <c r="F589" s="1" t="s">
        <v>115</v>
      </c>
      <c r="G589" s="1">
        <v>0</v>
      </c>
      <c r="H589" s="1">
        <v>0</v>
      </c>
    </row>
    <row r="590" spans="1:8" x14ac:dyDescent="0.35">
      <c r="A590" s="1" t="s">
        <v>780</v>
      </c>
      <c r="B590" s="127" t="s">
        <v>739</v>
      </c>
      <c r="C590" s="127">
        <f t="shared" si="16"/>
        <v>43911</v>
      </c>
      <c r="D590" s="1" t="s">
        <v>121</v>
      </c>
      <c r="E590" s="1" t="s">
        <v>117</v>
      </c>
      <c r="F590" s="1" t="s">
        <v>115</v>
      </c>
      <c r="G590" s="1">
        <v>0</v>
      </c>
      <c r="H590" s="1">
        <v>0</v>
      </c>
    </row>
    <row r="591" spans="1:8" x14ac:dyDescent="0.35">
      <c r="A591" s="1" t="s">
        <v>781</v>
      </c>
      <c r="B591" s="127" t="s">
        <v>739</v>
      </c>
      <c r="C591" s="127">
        <f t="shared" si="16"/>
        <v>43911</v>
      </c>
      <c r="D591" s="1" t="s">
        <v>121</v>
      </c>
      <c r="E591" s="1" t="s">
        <v>117</v>
      </c>
      <c r="F591" s="1" t="s">
        <v>115</v>
      </c>
      <c r="G591" s="1">
        <v>0</v>
      </c>
      <c r="H591" s="1">
        <v>0</v>
      </c>
    </row>
    <row r="592" spans="1:8" x14ac:dyDescent="0.35">
      <c r="A592" s="1" t="s">
        <v>782</v>
      </c>
      <c r="B592" s="127" t="s">
        <v>739</v>
      </c>
      <c r="C592" s="127">
        <f t="shared" si="16"/>
        <v>43911</v>
      </c>
      <c r="D592" s="1" t="s">
        <v>121</v>
      </c>
      <c r="E592" s="1" t="s">
        <v>117</v>
      </c>
      <c r="F592" s="1" t="s">
        <v>115</v>
      </c>
      <c r="G592" s="1">
        <v>0</v>
      </c>
      <c r="H592" s="1">
        <v>0</v>
      </c>
    </row>
    <row r="593" spans="1:8" x14ac:dyDescent="0.35">
      <c r="A593" s="1" t="s">
        <v>783</v>
      </c>
      <c r="B593" s="127" t="s">
        <v>784</v>
      </c>
      <c r="C593" s="127">
        <f t="shared" si="16"/>
        <v>43910</v>
      </c>
      <c r="D593" s="1" t="s">
        <v>121</v>
      </c>
      <c r="E593" s="1" t="s">
        <v>496</v>
      </c>
      <c r="F593" s="1" t="s">
        <v>115</v>
      </c>
      <c r="G593" s="1">
        <v>0</v>
      </c>
      <c r="H593" s="1">
        <v>0</v>
      </c>
    </row>
    <row r="594" spans="1:8" x14ac:dyDescent="0.35">
      <c r="A594" s="1" t="s">
        <v>785</v>
      </c>
      <c r="B594" s="127" t="s">
        <v>784</v>
      </c>
      <c r="C594" s="127">
        <f t="shared" si="16"/>
        <v>43910</v>
      </c>
      <c r="D594" s="1" t="s">
        <v>121</v>
      </c>
      <c r="E594" s="1" t="s">
        <v>117</v>
      </c>
      <c r="F594" s="1" t="s">
        <v>115</v>
      </c>
      <c r="G594" s="1">
        <v>0</v>
      </c>
      <c r="H594" s="1">
        <v>0</v>
      </c>
    </row>
    <row r="595" spans="1:8" x14ac:dyDescent="0.35">
      <c r="A595" s="1" t="s">
        <v>786</v>
      </c>
      <c r="B595" s="127" t="s">
        <v>784</v>
      </c>
      <c r="C595" s="127">
        <f t="shared" si="16"/>
        <v>43910</v>
      </c>
      <c r="D595" s="1" t="s">
        <v>121</v>
      </c>
      <c r="E595" s="1" t="s">
        <v>787</v>
      </c>
      <c r="F595" s="1" t="s">
        <v>115</v>
      </c>
      <c r="G595" s="1">
        <v>0</v>
      </c>
      <c r="H595" s="1">
        <v>0</v>
      </c>
    </row>
    <row r="596" spans="1:8" x14ac:dyDescent="0.35">
      <c r="A596" s="1" t="s">
        <v>788</v>
      </c>
      <c r="B596" s="127" t="s">
        <v>784</v>
      </c>
      <c r="C596" s="127">
        <f t="shared" si="16"/>
        <v>43910</v>
      </c>
      <c r="D596" s="1" t="s">
        <v>113</v>
      </c>
      <c r="E596" s="1" t="s">
        <v>117</v>
      </c>
      <c r="F596" s="1" t="s">
        <v>115</v>
      </c>
      <c r="G596" s="1">
        <v>0</v>
      </c>
      <c r="H596" s="1">
        <v>0</v>
      </c>
    </row>
    <row r="597" spans="1:8" x14ac:dyDescent="0.35">
      <c r="A597" s="1" t="s">
        <v>789</v>
      </c>
      <c r="B597" s="127" t="s">
        <v>784</v>
      </c>
      <c r="C597" s="127">
        <f t="shared" si="16"/>
        <v>43910</v>
      </c>
      <c r="D597" s="1" t="s">
        <v>121</v>
      </c>
      <c r="E597" s="1" t="s">
        <v>117</v>
      </c>
      <c r="F597" s="1" t="s">
        <v>115</v>
      </c>
      <c r="G597" s="1">
        <v>0</v>
      </c>
      <c r="H597" s="1">
        <v>0</v>
      </c>
    </row>
    <row r="598" spans="1:8" x14ac:dyDescent="0.35">
      <c r="A598" s="1" t="s">
        <v>790</v>
      </c>
      <c r="B598" s="127" t="s">
        <v>784</v>
      </c>
      <c r="C598" s="127">
        <f t="shared" si="16"/>
        <v>43910</v>
      </c>
      <c r="D598" s="1" t="s">
        <v>121</v>
      </c>
      <c r="E598" s="1" t="s">
        <v>665</v>
      </c>
      <c r="F598" s="1" t="s">
        <v>115</v>
      </c>
      <c r="G598" s="1">
        <v>0</v>
      </c>
      <c r="H598" s="1">
        <v>0</v>
      </c>
    </row>
    <row r="599" spans="1:8" x14ac:dyDescent="0.35">
      <c r="A599" s="1" t="s">
        <v>791</v>
      </c>
      <c r="B599" s="127" t="s">
        <v>784</v>
      </c>
      <c r="C599" s="127">
        <f t="shared" si="16"/>
        <v>43910</v>
      </c>
      <c r="D599" s="1" t="s">
        <v>121</v>
      </c>
      <c r="E599" s="1" t="s">
        <v>351</v>
      </c>
      <c r="F599" s="1" t="s">
        <v>115</v>
      </c>
      <c r="G599" s="1">
        <v>0</v>
      </c>
      <c r="H599" s="1">
        <v>0</v>
      </c>
    </row>
    <row r="600" spans="1:8" x14ac:dyDescent="0.35">
      <c r="A600" s="1" t="s">
        <v>792</v>
      </c>
      <c r="B600" s="127" t="s">
        <v>784</v>
      </c>
      <c r="C600" s="127">
        <f t="shared" si="16"/>
        <v>43910</v>
      </c>
      <c r="D600" s="1" t="s">
        <v>121</v>
      </c>
      <c r="E600" s="1" t="s">
        <v>436</v>
      </c>
      <c r="F600" s="1" t="s">
        <v>115</v>
      </c>
      <c r="G600" s="1">
        <v>0</v>
      </c>
      <c r="H600" s="1">
        <v>0</v>
      </c>
    </row>
    <row r="601" spans="1:8" x14ac:dyDescent="0.35">
      <c r="A601" s="1" t="s">
        <v>793</v>
      </c>
      <c r="B601" s="127" t="s">
        <v>784</v>
      </c>
      <c r="C601" s="127">
        <f t="shared" si="16"/>
        <v>43910</v>
      </c>
      <c r="D601" s="1" t="s">
        <v>121</v>
      </c>
      <c r="E601" s="1" t="s">
        <v>117</v>
      </c>
      <c r="F601" s="1" t="s">
        <v>115</v>
      </c>
      <c r="G601" s="1">
        <v>0</v>
      </c>
      <c r="H601" s="1">
        <v>0</v>
      </c>
    </row>
    <row r="602" spans="1:8" x14ac:dyDescent="0.35">
      <c r="A602" s="1" t="s">
        <v>794</v>
      </c>
      <c r="B602" s="127" t="s">
        <v>784</v>
      </c>
      <c r="C602" s="127">
        <f t="shared" si="16"/>
        <v>43910</v>
      </c>
      <c r="D602" s="1" t="s">
        <v>121</v>
      </c>
      <c r="E602" s="1" t="s">
        <v>117</v>
      </c>
      <c r="F602" s="1" t="s">
        <v>115</v>
      </c>
      <c r="G602" s="1">
        <v>0</v>
      </c>
      <c r="H602" s="1">
        <v>0</v>
      </c>
    </row>
    <row r="603" spans="1:8" x14ac:dyDescent="0.35">
      <c r="A603" s="1" t="s">
        <v>795</v>
      </c>
      <c r="B603" s="127" t="s">
        <v>784</v>
      </c>
      <c r="C603" s="127">
        <f t="shared" si="16"/>
        <v>43910</v>
      </c>
      <c r="D603" s="1" t="s">
        <v>121</v>
      </c>
      <c r="E603" s="1" t="s">
        <v>117</v>
      </c>
      <c r="F603" s="1" t="s">
        <v>115</v>
      </c>
      <c r="G603" s="1">
        <v>0</v>
      </c>
      <c r="H603" s="1">
        <v>0</v>
      </c>
    </row>
    <row r="604" spans="1:8" x14ac:dyDescent="0.35">
      <c r="A604" s="1" t="s">
        <v>796</v>
      </c>
      <c r="B604" s="127" t="s">
        <v>784</v>
      </c>
      <c r="C604" s="127">
        <f t="shared" si="16"/>
        <v>43910</v>
      </c>
      <c r="D604" s="1" t="s">
        <v>113</v>
      </c>
      <c r="E604" s="1" t="s">
        <v>114</v>
      </c>
      <c r="F604" s="1" t="s">
        <v>115</v>
      </c>
      <c r="G604" s="1">
        <v>0</v>
      </c>
      <c r="H604" s="1">
        <v>0</v>
      </c>
    </row>
    <row r="605" spans="1:8" x14ac:dyDescent="0.35">
      <c r="A605" s="1" t="s">
        <v>797</v>
      </c>
      <c r="B605" s="127" t="s">
        <v>784</v>
      </c>
      <c r="C605" s="127">
        <f t="shared" si="16"/>
        <v>43910</v>
      </c>
      <c r="D605" s="1" t="s">
        <v>121</v>
      </c>
      <c r="E605" s="1" t="s">
        <v>709</v>
      </c>
      <c r="F605" s="1" t="s">
        <v>115</v>
      </c>
      <c r="G605" s="1">
        <v>0</v>
      </c>
      <c r="H605" s="1">
        <v>0</v>
      </c>
    </row>
    <row r="606" spans="1:8" x14ac:dyDescent="0.35">
      <c r="A606" s="1" t="s">
        <v>798</v>
      </c>
      <c r="B606" s="127" t="s">
        <v>784</v>
      </c>
      <c r="C606" s="127">
        <f t="shared" si="16"/>
        <v>43910</v>
      </c>
      <c r="D606" s="1" t="s">
        <v>113</v>
      </c>
      <c r="E606" s="1" t="s">
        <v>117</v>
      </c>
      <c r="F606" s="1" t="s">
        <v>115</v>
      </c>
      <c r="G606" s="1">
        <v>0</v>
      </c>
      <c r="H606" s="1">
        <v>0</v>
      </c>
    </row>
    <row r="607" spans="1:8" x14ac:dyDescent="0.35">
      <c r="A607" s="1" t="s">
        <v>799</v>
      </c>
      <c r="B607" s="127" t="s">
        <v>784</v>
      </c>
      <c r="C607" s="127">
        <f t="shared" si="16"/>
        <v>43910</v>
      </c>
      <c r="D607" s="1" t="s">
        <v>113</v>
      </c>
      <c r="E607" s="1" t="s">
        <v>117</v>
      </c>
      <c r="F607" s="1" t="s">
        <v>115</v>
      </c>
      <c r="G607" s="1">
        <v>0</v>
      </c>
      <c r="H607" s="1">
        <v>0</v>
      </c>
    </row>
    <row r="608" spans="1:8" x14ac:dyDescent="0.35">
      <c r="A608" s="1" t="s">
        <v>800</v>
      </c>
      <c r="B608" s="127" t="s">
        <v>784</v>
      </c>
      <c r="C608" s="127">
        <f t="shared" si="16"/>
        <v>43910</v>
      </c>
      <c r="D608" s="1" t="s">
        <v>121</v>
      </c>
      <c r="E608" s="1" t="s">
        <v>801</v>
      </c>
      <c r="F608" s="1" t="s">
        <v>115</v>
      </c>
      <c r="G608" s="1">
        <v>0</v>
      </c>
      <c r="H608" s="1">
        <v>0</v>
      </c>
    </row>
    <row r="609" spans="1:8" x14ac:dyDescent="0.35">
      <c r="A609" s="1" t="s">
        <v>802</v>
      </c>
      <c r="B609" s="127" t="s">
        <v>784</v>
      </c>
      <c r="C609" s="127">
        <f t="shared" si="16"/>
        <v>43910</v>
      </c>
      <c r="D609" s="1" t="s">
        <v>121</v>
      </c>
      <c r="E609" s="1" t="s">
        <v>117</v>
      </c>
      <c r="F609" s="1" t="s">
        <v>115</v>
      </c>
      <c r="G609" s="1">
        <v>0</v>
      </c>
      <c r="H609" s="1">
        <v>0</v>
      </c>
    </row>
    <row r="610" spans="1:8" x14ac:dyDescent="0.35">
      <c r="A610" s="1" t="s">
        <v>803</v>
      </c>
      <c r="B610" s="127" t="s">
        <v>784</v>
      </c>
      <c r="C610" s="127">
        <f t="shared" si="16"/>
        <v>43910</v>
      </c>
      <c r="D610" s="1" t="s">
        <v>121</v>
      </c>
      <c r="E610" s="1" t="s">
        <v>114</v>
      </c>
      <c r="F610" s="1" t="s">
        <v>115</v>
      </c>
      <c r="G610" s="1">
        <v>0</v>
      </c>
      <c r="H610" s="1">
        <v>0</v>
      </c>
    </row>
    <row r="611" spans="1:8" x14ac:dyDescent="0.35">
      <c r="A611" s="1" t="s">
        <v>804</v>
      </c>
      <c r="B611" s="127" t="s">
        <v>784</v>
      </c>
      <c r="C611" s="127">
        <f t="shared" si="16"/>
        <v>43910</v>
      </c>
      <c r="D611" s="1" t="s">
        <v>121</v>
      </c>
      <c r="E611" s="1" t="s">
        <v>422</v>
      </c>
      <c r="F611" s="1" t="s">
        <v>115</v>
      </c>
      <c r="G611" s="1">
        <v>0</v>
      </c>
      <c r="H611" s="1">
        <v>0</v>
      </c>
    </row>
    <row r="612" spans="1:8" x14ac:dyDescent="0.35">
      <c r="A612" s="1" t="s">
        <v>805</v>
      </c>
      <c r="B612" s="127" t="s">
        <v>784</v>
      </c>
      <c r="C612" s="127">
        <f t="shared" si="16"/>
        <v>43910</v>
      </c>
      <c r="D612" s="1" t="s">
        <v>121</v>
      </c>
      <c r="E612" s="1" t="s">
        <v>117</v>
      </c>
      <c r="F612" s="1" t="s">
        <v>115</v>
      </c>
      <c r="G612" s="1">
        <v>0</v>
      </c>
      <c r="H612" s="1">
        <v>0</v>
      </c>
    </row>
    <row r="613" spans="1:8" x14ac:dyDescent="0.35">
      <c r="A613" s="1" t="s">
        <v>806</v>
      </c>
      <c r="B613" s="127" t="s">
        <v>784</v>
      </c>
      <c r="C613" s="127">
        <f t="shared" si="16"/>
        <v>43910</v>
      </c>
      <c r="D613" s="1" t="s">
        <v>121</v>
      </c>
      <c r="E613" s="1" t="s">
        <v>807</v>
      </c>
      <c r="F613" s="1" t="s">
        <v>115</v>
      </c>
      <c r="G613" s="1">
        <v>0</v>
      </c>
      <c r="H613" s="1">
        <v>0</v>
      </c>
    </row>
    <row r="614" spans="1:8" x14ac:dyDescent="0.35">
      <c r="A614" s="1" t="s">
        <v>808</v>
      </c>
      <c r="B614" s="127" t="s">
        <v>784</v>
      </c>
      <c r="C614" s="127">
        <f t="shared" si="16"/>
        <v>43910</v>
      </c>
      <c r="D614" s="1" t="s">
        <v>113</v>
      </c>
      <c r="E614" s="1" t="s">
        <v>117</v>
      </c>
      <c r="F614" s="1" t="s">
        <v>115</v>
      </c>
      <c r="G614" s="1">
        <v>0</v>
      </c>
      <c r="H614" s="1">
        <v>0</v>
      </c>
    </row>
    <row r="615" spans="1:8" x14ac:dyDescent="0.35">
      <c r="A615" s="1" t="s">
        <v>809</v>
      </c>
      <c r="B615" s="127" t="s">
        <v>784</v>
      </c>
      <c r="C615" s="127">
        <f t="shared" si="16"/>
        <v>43910</v>
      </c>
      <c r="D615" s="1" t="s">
        <v>121</v>
      </c>
      <c r="E615" s="1" t="s">
        <v>810</v>
      </c>
      <c r="F615" s="1" t="s">
        <v>115</v>
      </c>
      <c r="G615" s="1">
        <v>0</v>
      </c>
      <c r="H615" s="1">
        <v>0</v>
      </c>
    </row>
    <row r="616" spans="1:8" x14ac:dyDescent="0.35">
      <c r="A616" s="1" t="s">
        <v>811</v>
      </c>
      <c r="B616" s="127" t="s">
        <v>784</v>
      </c>
      <c r="C616" s="127">
        <f t="shared" si="16"/>
        <v>43910</v>
      </c>
      <c r="D616" s="1" t="s">
        <v>113</v>
      </c>
      <c r="E616" s="1" t="s">
        <v>117</v>
      </c>
      <c r="F616" s="1" t="s">
        <v>115</v>
      </c>
      <c r="G616" s="1">
        <v>0</v>
      </c>
      <c r="H616" s="1">
        <v>0</v>
      </c>
    </row>
    <row r="617" spans="1:8" x14ac:dyDescent="0.35">
      <c r="A617" s="1" t="s">
        <v>812</v>
      </c>
      <c r="B617" s="127" t="s">
        <v>784</v>
      </c>
      <c r="C617" s="127">
        <f t="shared" si="16"/>
        <v>43910</v>
      </c>
      <c r="D617" s="1" t="s">
        <v>121</v>
      </c>
      <c r="E617" s="1" t="s">
        <v>117</v>
      </c>
      <c r="F617" s="1" t="s">
        <v>115</v>
      </c>
      <c r="G617" s="1">
        <v>0</v>
      </c>
      <c r="H617" s="1">
        <v>0</v>
      </c>
    </row>
    <row r="618" spans="1:8" x14ac:dyDescent="0.35">
      <c r="A618" s="1" t="s">
        <v>813</v>
      </c>
      <c r="B618" s="127" t="s">
        <v>784</v>
      </c>
      <c r="C618" s="127">
        <f t="shared" si="16"/>
        <v>43910</v>
      </c>
      <c r="D618" s="1" t="s">
        <v>113</v>
      </c>
      <c r="E618" s="1" t="s">
        <v>117</v>
      </c>
      <c r="F618" s="1" t="s">
        <v>115</v>
      </c>
      <c r="G618" s="1">
        <v>0</v>
      </c>
      <c r="H618" s="1">
        <v>0</v>
      </c>
    </row>
    <row r="619" spans="1:8" x14ac:dyDescent="0.35">
      <c r="A619" s="1" t="s">
        <v>814</v>
      </c>
      <c r="B619" s="127" t="s">
        <v>784</v>
      </c>
      <c r="C619" s="127">
        <f t="shared" si="16"/>
        <v>43910</v>
      </c>
      <c r="D619" s="1" t="s">
        <v>121</v>
      </c>
      <c r="E619" s="1" t="s">
        <v>117</v>
      </c>
      <c r="F619" s="1" t="s">
        <v>115</v>
      </c>
      <c r="G619" s="1">
        <v>0</v>
      </c>
      <c r="H619" s="1">
        <v>0</v>
      </c>
    </row>
    <row r="620" spans="1:8" x14ac:dyDescent="0.35">
      <c r="A620" s="1" t="s">
        <v>815</v>
      </c>
      <c r="B620" s="127" t="s">
        <v>784</v>
      </c>
      <c r="C620" s="127">
        <f t="shared" si="16"/>
        <v>43910</v>
      </c>
      <c r="D620" s="1" t="s">
        <v>121</v>
      </c>
      <c r="E620" s="1" t="s">
        <v>117</v>
      </c>
      <c r="F620" s="1" t="s">
        <v>115</v>
      </c>
      <c r="G620" s="1">
        <v>0</v>
      </c>
      <c r="H620" s="1">
        <v>0</v>
      </c>
    </row>
    <row r="621" spans="1:8" x14ac:dyDescent="0.35">
      <c r="A621" s="1" t="s">
        <v>816</v>
      </c>
      <c r="B621" s="127" t="s">
        <v>784</v>
      </c>
      <c r="C621" s="127">
        <f t="shared" si="16"/>
        <v>43910</v>
      </c>
      <c r="D621" s="1" t="s">
        <v>121</v>
      </c>
      <c r="E621" s="1" t="s">
        <v>114</v>
      </c>
      <c r="F621" s="1" t="s">
        <v>115</v>
      </c>
      <c r="G621" s="1">
        <v>0</v>
      </c>
      <c r="H621" s="1">
        <v>0</v>
      </c>
    </row>
    <row r="622" spans="1:8" x14ac:dyDescent="0.35">
      <c r="A622" s="1" t="s">
        <v>817</v>
      </c>
      <c r="B622" s="127" t="s">
        <v>784</v>
      </c>
      <c r="C622" s="127">
        <f t="shared" si="16"/>
        <v>43910</v>
      </c>
      <c r="D622" s="1" t="s">
        <v>121</v>
      </c>
      <c r="E622" s="1" t="s">
        <v>117</v>
      </c>
      <c r="F622" s="1" t="s">
        <v>115</v>
      </c>
      <c r="G622" s="1">
        <v>0</v>
      </c>
      <c r="H622" s="1">
        <v>0</v>
      </c>
    </row>
    <row r="623" spans="1:8" x14ac:dyDescent="0.35">
      <c r="A623" s="1" t="s">
        <v>818</v>
      </c>
      <c r="B623" s="127" t="s">
        <v>784</v>
      </c>
      <c r="C623" s="127">
        <f t="shared" si="16"/>
        <v>43910</v>
      </c>
      <c r="D623" s="1" t="s">
        <v>121</v>
      </c>
      <c r="E623" s="1" t="s">
        <v>819</v>
      </c>
      <c r="F623" s="1" t="s">
        <v>115</v>
      </c>
      <c r="G623" s="1">
        <v>0</v>
      </c>
      <c r="H623" s="1">
        <v>0</v>
      </c>
    </row>
    <row r="624" spans="1:8" x14ac:dyDescent="0.35">
      <c r="A624" s="1" t="s">
        <v>820</v>
      </c>
      <c r="B624" s="127" t="s">
        <v>784</v>
      </c>
      <c r="C624" s="127">
        <f t="shared" si="16"/>
        <v>43910</v>
      </c>
      <c r="D624" s="1" t="s">
        <v>121</v>
      </c>
      <c r="E624" s="1" t="s">
        <v>821</v>
      </c>
      <c r="F624" s="1" t="s">
        <v>115</v>
      </c>
      <c r="G624" s="1">
        <v>0</v>
      </c>
      <c r="H624" s="1">
        <v>0</v>
      </c>
    </row>
    <row r="625" spans="1:8" x14ac:dyDescent="0.35">
      <c r="A625" s="1" t="s">
        <v>822</v>
      </c>
      <c r="B625" s="127" t="s">
        <v>784</v>
      </c>
      <c r="C625" s="127">
        <f t="shared" si="16"/>
        <v>43910</v>
      </c>
      <c r="D625" s="1" t="s">
        <v>121</v>
      </c>
      <c r="E625" s="1" t="s">
        <v>117</v>
      </c>
      <c r="F625" s="1" t="s">
        <v>115</v>
      </c>
      <c r="G625" s="1">
        <v>0</v>
      </c>
      <c r="H625" s="1">
        <v>0</v>
      </c>
    </row>
    <row r="626" spans="1:8" x14ac:dyDescent="0.35">
      <c r="A626" s="1" t="s">
        <v>823</v>
      </c>
      <c r="B626" s="127" t="s">
        <v>784</v>
      </c>
      <c r="C626" s="127">
        <f t="shared" si="16"/>
        <v>43910</v>
      </c>
      <c r="D626" s="1" t="s">
        <v>121</v>
      </c>
      <c r="E626" s="1" t="s">
        <v>114</v>
      </c>
      <c r="F626" s="1" t="s">
        <v>115</v>
      </c>
      <c r="G626" s="1">
        <v>0</v>
      </c>
      <c r="H626" s="1">
        <v>0</v>
      </c>
    </row>
    <row r="627" spans="1:8" x14ac:dyDescent="0.35">
      <c r="A627" s="1" t="s">
        <v>824</v>
      </c>
      <c r="B627" s="127" t="s">
        <v>784</v>
      </c>
      <c r="C627" s="127">
        <f t="shared" si="16"/>
        <v>43910</v>
      </c>
      <c r="D627" s="1" t="s">
        <v>121</v>
      </c>
      <c r="E627" s="1" t="s">
        <v>117</v>
      </c>
      <c r="F627" s="1" t="s">
        <v>115</v>
      </c>
      <c r="G627" s="1">
        <v>0</v>
      </c>
      <c r="H627" s="1">
        <v>0</v>
      </c>
    </row>
    <row r="628" spans="1:8" x14ac:dyDescent="0.35">
      <c r="A628" s="1" t="s">
        <v>825</v>
      </c>
      <c r="B628" s="127" t="s">
        <v>784</v>
      </c>
      <c r="C628" s="127">
        <f t="shared" si="16"/>
        <v>43910</v>
      </c>
      <c r="D628" s="1" t="s">
        <v>121</v>
      </c>
      <c r="E628" s="1" t="s">
        <v>117</v>
      </c>
      <c r="F628" s="1" t="s">
        <v>115</v>
      </c>
      <c r="G628" s="1">
        <v>0</v>
      </c>
      <c r="H628" s="1">
        <v>0</v>
      </c>
    </row>
    <row r="629" spans="1:8" x14ac:dyDescent="0.35">
      <c r="A629" s="1" t="s">
        <v>826</v>
      </c>
      <c r="B629" s="127" t="s">
        <v>784</v>
      </c>
      <c r="C629" s="127">
        <f t="shared" si="16"/>
        <v>43910</v>
      </c>
      <c r="D629" s="1" t="s">
        <v>121</v>
      </c>
      <c r="E629" s="1" t="s">
        <v>117</v>
      </c>
      <c r="F629" s="1" t="s">
        <v>115</v>
      </c>
      <c r="G629" s="1">
        <v>0</v>
      </c>
      <c r="H629" s="1">
        <v>0</v>
      </c>
    </row>
    <row r="630" spans="1:8" x14ac:dyDescent="0.35">
      <c r="A630" s="1" t="s">
        <v>827</v>
      </c>
      <c r="B630" s="127" t="s">
        <v>784</v>
      </c>
      <c r="C630" s="127">
        <f t="shared" si="16"/>
        <v>43910</v>
      </c>
      <c r="D630" s="1" t="s">
        <v>121</v>
      </c>
      <c r="E630" s="1" t="s">
        <v>117</v>
      </c>
      <c r="F630" s="1" t="s">
        <v>115</v>
      </c>
      <c r="G630" s="1">
        <v>0</v>
      </c>
      <c r="H630" s="1">
        <v>0</v>
      </c>
    </row>
    <row r="631" spans="1:8" x14ac:dyDescent="0.35">
      <c r="A631" s="1" t="s">
        <v>828</v>
      </c>
      <c r="B631" s="127" t="s">
        <v>784</v>
      </c>
      <c r="C631" s="127">
        <f t="shared" si="16"/>
        <v>43910</v>
      </c>
      <c r="D631" s="1" t="s">
        <v>121</v>
      </c>
      <c r="E631" s="1" t="s">
        <v>117</v>
      </c>
      <c r="F631" s="1" t="s">
        <v>115</v>
      </c>
      <c r="G631" s="1">
        <v>0</v>
      </c>
      <c r="H631" s="1">
        <v>0</v>
      </c>
    </row>
    <row r="632" spans="1:8" x14ac:dyDescent="0.35">
      <c r="A632" s="1" t="s">
        <v>829</v>
      </c>
      <c r="B632" s="127" t="s">
        <v>784</v>
      </c>
      <c r="C632" s="127">
        <f t="shared" si="16"/>
        <v>43910</v>
      </c>
      <c r="D632" s="1" t="s">
        <v>121</v>
      </c>
      <c r="E632" s="1" t="s">
        <v>354</v>
      </c>
      <c r="F632" s="1" t="s">
        <v>115</v>
      </c>
      <c r="G632" s="1">
        <v>0</v>
      </c>
      <c r="H632" s="1">
        <v>0</v>
      </c>
    </row>
    <row r="633" spans="1:8" x14ac:dyDescent="0.35">
      <c r="A633" s="1" t="s">
        <v>830</v>
      </c>
      <c r="B633" s="127" t="s">
        <v>784</v>
      </c>
      <c r="C633" s="127">
        <f t="shared" si="16"/>
        <v>43910</v>
      </c>
      <c r="D633" s="1" t="s">
        <v>121</v>
      </c>
      <c r="E633" s="1" t="s">
        <v>117</v>
      </c>
      <c r="F633" s="1" t="s">
        <v>115</v>
      </c>
      <c r="G633" s="1">
        <v>0</v>
      </c>
      <c r="H633" s="1">
        <v>0</v>
      </c>
    </row>
    <row r="634" spans="1:8" x14ac:dyDescent="0.35">
      <c r="A634" s="1" t="s">
        <v>831</v>
      </c>
      <c r="B634" s="127" t="s">
        <v>784</v>
      </c>
      <c r="C634" s="127">
        <f t="shared" si="16"/>
        <v>43910</v>
      </c>
      <c r="D634" s="1" t="s">
        <v>113</v>
      </c>
      <c r="E634" s="1" t="s">
        <v>744</v>
      </c>
      <c r="F634" s="1" t="s">
        <v>115</v>
      </c>
      <c r="G634" s="1">
        <v>0</v>
      </c>
      <c r="H634" s="1">
        <v>0</v>
      </c>
    </row>
    <row r="635" spans="1:8" x14ac:dyDescent="0.35">
      <c r="A635" s="1" t="s">
        <v>832</v>
      </c>
      <c r="B635" s="127" t="s">
        <v>784</v>
      </c>
      <c r="C635" s="127">
        <f t="shared" si="16"/>
        <v>43910</v>
      </c>
      <c r="D635" s="1" t="s">
        <v>113</v>
      </c>
      <c r="E635" s="1" t="s">
        <v>117</v>
      </c>
      <c r="F635" s="1" t="s">
        <v>115</v>
      </c>
      <c r="G635" s="1">
        <v>0</v>
      </c>
      <c r="H635" s="1">
        <v>0</v>
      </c>
    </row>
    <row r="636" spans="1:8" x14ac:dyDescent="0.35">
      <c r="A636" s="1" t="s">
        <v>833</v>
      </c>
      <c r="B636" s="127" t="s">
        <v>784</v>
      </c>
      <c r="C636" s="127">
        <f t="shared" si="16"/>
        <v>43910</v>
      </c>
      <c r="D636" s="1" t="s">
        <v>121</v>
      </c>
      <c r="E636" s="1" t="s">
        <v>117</v>
      </c>
      <c r="F636" s="1" t="s">
        <v>115</v>
      </c>
      <c r="G636" s="1">
        <v>0</v>
      </c>
      <c r="H636" s="1">
        <v>0</v>
      </c>
    </row>
    <row r="637" spans="1:8" x14ac:dyDescent="0.35">
      <c r="A637" s="1" t="s">
        <v>834</v>
      </c>
      <c r="B637" s="127" t="s">
        <v>784</v>
      </c>
      <c r="C637" s="127">
        <f t="shared" si="16"/>
        <v>43910</v>
      </c>
      <c r="D637" s="1" t="s">
        <v>121</v>
      </c>
      <c r="E637" s="1" t="s">
        <v>229</v>
      </c>
      <c r="F637" s="1" t="s">
        <v>115</v>
      </c>
      <c r="G637" s="1">
        <v>0</v>
      </c>
      <c r="H637" s="1">
        <v>0</v>
      </c>
    </row>
    <row r="638" spans="1:8" x14ac:dyDescent="0.35">
      <c r="A638" s="1" t="s">
        <v>835</v>
      </c>
      <c r="B638" s="127" t="s">
        <v>784</v>
      </c>
      <c r="C638" s="127">
        <f t="shared" si="16"/>
        <v>43910</v>
      </c>
      <c r="D638" s="1" t="s">
        <v>113</v>
      </c>
      <c r="E638" s="1" t="s">
        <v>117</v>
      </c>
      <c r="F638" s="1" t="s">
        <v>115</v>
      </c>
      <c r="G638" s="1">
        <v>0</v>
      </c>
      <c r="H638" s="1">
        <v>0</v>
      </c>
    </row>
    <row r="639" spans="1:8" x14ac:dyDescent="0.35">
      <c r="A639" s="1" t="s">
        <v>836</v>
      </c>
      <c r="B639" s="127" t="s">
        <v>837</v>
      </c>
      <c r="C639" s="127">
        <f t="shared" si="16"/>
        <v>43909</v>
      </c>
      <c r="D639" s="1" t="s">
        <v>121</v>
      </c>
      <c r="E639" s="1" t="s">
        <v>117</v>
      </c>
      <c r="F639" s="1" t="s">
        <v>115</v>
      </c>
      <c r="G639" s="1">
        <v>0</v>
      </c>
      <c r="H639" s="1">
        <v>0</v>
      </c>
    </row>
    <row r="640" spans="1:8" x14ac:dyDescent="0.35">
      <c r="A640" s="1" t="s">
        <v>838</v>
      </c>
      <c r="B640" s="127" t="s">
        <v>837</v>
      </c>
      <c r="C640" s="127">
        <f t="shared" si="16"/>
        <v>43909</v>
      </c>
      <c r="D640" s="1" t="s">
        <v>121</v>
      </c>
      <c r="E640" s="1" t="s">
        <v>839</v>
      </c>
      <c r="F640" s="1" t="s">
        <v>115</v>
      </c>
      <c r="G640" s="1">
        <v>0</v>
      </c>
      <c r="H640" s="1">
        <v>0</v>
      </c>
    </row>
    <row r="641" spans="1:8" x14ac:dyDescent="0.35">
      <c r="A641" s="1" t="s">
        <v>840</v>
      </c>
      <c r="B641" s="127" t="s">
        <v>837</v>
      </c>
      <c r="C641" s="127">
        <f t="shared" si="16"/>
        <v>43909</v>
      </c>
      <c r="D641" s="1" t="s">
        <v>113</v>
      </c>
      <c r="E641" s="1" t="s">
        <v>117</v>
      </c>
      <c r="F641" s="1" t="s">
        <v>115</v>
      </c>
      <c r="G641" s="1">
        <v>0</v>
      </c>
      <c r="H641" s="1">
        <v>0</v>
      </c>
    </row>
    <row r="642" spans="1:8" x14ac:dyDescent="0.35">
      <c r="A642" s="1" t="s">
        <v>841</v>
      </c>
      <c r="B642" s="127" t="s">
        <v>837</v>
      </c>
      <c r="C642" s="127">
        <f t="shared" si="16"/>
        <v>43909</v>
      </c>
      <c r="D642" s="1" t="s">
        <v>121</v>
      </c>
      <c r="E642" s="1" t="s">
        <v>117</v>
      </c>
      <c r="F642" s="1" t="s">
        <v>115</v>
      </c>
      <c r="G642" s="1">
        <v>0</v>
      </c>
      <c r="H642" s="1">
        <v>0</v>
      </c>
    </row>
    <row r="643" spans="1:8" x14ac:dyDescent="0.35">
      <c r="A643" s="1" t="s">
        <v>842</v>
      </c>
      <c r="B643" s="127" t="s">
        <v>837</v>
      </c>
      <c r="C643" s="127">
        <f t="shared" ref="C643:C706" si="17">VLOOKUP(B643,$J:$K,2,0)</f>
        <v>43909</v>
      </c>
      <c r="D643" s="1" t="s">
        <v>113</v>
      </c>
      <c r="E643" s="1" t="s">
        <v>117</v>
      </c>
      <c r="F643" s="1" t="s">
        <v>115</v>
      </c>
      <c r="G643" s="1">
        <v>0</v>
      </c>
      <c r="H643" s="1">
        <v>0</v>
      </c>
    </row>
    <row r="644" spans="1:8" x14ac:dyDescent="0.35">
      <c r="A644" s="1" t="s">
        <v>843</v>
      </c>
      <c r="B644" s="127" t="s">
        <v>837</v>
      </c>
      <c r="C644" s="127">
        <f t="shared" si="17"/>
        <v>43909</v>
      </c>
      <c r="D644" s="1" t="s">
        <v>113</v>
      </c>
      <c r="E644" s="1" t="s">
        <v>114</v>
      </c>
      <c r="F644" s="1" t="s">
        <v>115</v>
      </c>
      <c r="G644" s="1">
        <v>0</v>
      </c>
      <c r="H644" s="1">
        <v>0</v>
      </c>
    </row>
    <row r="645" spans="1:8" x14ac:dyDescent="0.35">
      <c r="A645" s="1" t="s">
        <v>844</v>
      </c>
      <c r="B645" s="127" t="s">
        <v>837</v>
      </c>
      <c r="C645" s="127">
        <f t="shared" si="17"/>
        <v>43909</v>
      </c>
      <c r="D645" s="1" t="s">
        <v>121</v>
      </c>
      <c r="E645" s="1" t="s">
        <v>663</v>
      </c>
      <c r="F645" s="1" t="s">
        <v>115</v>
      </c>
      <c r="G645" s="1">
        <v>0</v>
      </c>
      <c r="H645" s="1">
        <v>0</v>
      </c>
    </row>
    <row r="646" spans="1:8" x14ac:dyDescent="0.35">
      <c r="A646" s="1" t="s">
        <v>845</v>
      </c>
      <c r="B646" s="127" t="s">
        <v>837</v>
      </c>
      <c r="C646" s="127">
        <f t="shared" si="17"/>
        <v>43909</v>
      </c>
      <c r="D646" s="1" t="s">
        <v>121</v>
      </c>
      <c r="E646" s="1" t="s">
        <v>496</v>
      </c>
      <c r="F646" s="1" t="s">
        <v>115</v>
      </c>
      <c r="G646" s="1">
        <v>0</v>
      </c>
      <c r="H646" s="1">
        <v>0</v>
      </c>
    </row>
    <row r="647" spans="1:8" x14ac:dyDescent="0.35">
      <c r="A647" s="1" t="s">
        <v>846</v>
      </c>
      <c r="B647" s="127" t="s">
        <v>837</v>
      </c>
      <c r="C647" s="127">
        <f t="shared" si="17"/>
        <v>43909</v>
      </c>
      <c r="D647" s="1" t="s">
        <v>121</v>
      </c>
      <c r="E647" s="1" t="s">
        <v>847</v>
      </c>
      <c r="F647" s="1" t="s">
        <v>115</v>
      </c>
      <c r="G647" s="1">
        <v>0</v>
      </c>
      <c r="H647" s="1">
        <v>0</v>
      </c>
    </row>
    <row r="648" spans="1:8" x14ac:dyDescent="0.35">
      <c r="A648" s="1" t="s">
        <v>848</v>
      </c>
      <c r="B648" s="127" t="s">
        <v>837</v>
      </c>
      <c r="C648" s="127">
        <f t="shared" si="17"/>
        <v>43909</v>
      </c>
      <c r="D648" s="1" t="s">
        <v>121</v>
      </c>
      <c r="E648" s="1" t="s">
        <v>117</v>
      </c>
      <c r="F648" s="1" t="s">
        <v>115</v>
      </c>
      <c r="G648" s="1">
        <v>0</v>
      </c>
      <c r="H648" s="1">
        <v>0</v>
      </c>
    </row>
    <row r="649" spans="1:8" x14ac:dyDescent="0.35">
      <c r="A649" s="1" t="s">
        <v>849</v>
      </c>
      <c r="B649" s="127" t="s">
        <v>837</v>
      </c>
      <c r="C649" s="127">
        <f t="shared" si="17"/>
        <v>43909</v>
      </c>
      <c r="D649" s="1" t="s">
        <v>113</v>
      </c>
      <c r="E649" s="1" t="s">
        <v>117</v>
      </c>
      <c r="F649" s="1" t="s">
        <v>115</v>
      </c>
      <c r="G649" s="1">
        <v>0</v>
      </c>
      <c r="H649" s="1">
        <v>0</v>
      </c>
    </row>
    <row r="650" spans="1:8" x14ac:dyDescent="0.35">
      <c r="A650" s="1" t="s">
        <v>850</v>
      </c>
      <c r="B650" s="127" t="s">
        <v>837</v>
      </c>
      <c r="C650" s="127">
        <f t="shared" si="17"/>
        <v>43909</v>
      </c>
      <c r="D650" s="1" t="s">
        <v>121</v>
      </c>
      <c r="E650" s="1" t="s">
        <v>117</v>
      </c>
      <c r="F650" s="1" t="s">
        <v>115</v>
      </c>
      <c r="G650" s="1">
        <v>0</v>
      </c>
      <c r="H650" s="1">
        <v>0</v>
      </c>
    </row>
    <row r="651" spans="1:8" x14ac:dyDescent="0.35">
      <c r="A651" s="1" t="s">
        <v>851</v>
      </c>
      <c r="B651" s="127" t="s">
        <v>837</v>
      </c>
      <c r="C651" s="127">
        <f t="shared" si="17"/>
        <v>43909</v>
      </c>
      <c r="D651" s="1" t="s">
        <v>113</v>
      </c>
      <c r="E651" s="1" t="s">
        <v>117</v>
      </c>
      <c r="F651" s="1" t="s">
        <v>115</v>
      </c>
      <c r="G651" s="1">
        <v>0</v>
      </c>
      <c r="H651" s="1">
        <v>0</v>
      </c>
    </row>
    <row r="652" spans="1:8" x14ac:dyDescent="0.35">
      <c r="A652" s="1" t="s">
        <v>852</v>
      </c>
      <c r="B652" s="127" t="s">
        <v>837</v>
      </c>
      <c r="C652" s="127">
        <f t="shared" si="17"/>
        <v>43909</v>
      </c>
      <c r="D652" s="1" t="s">
        <v>113</v>
      </c>
      <c r="E652" s="1" t="s">
        <v>117</v>
      </c>
      <c r="F652" s="1" t="s">
        <v>115</v>
      </c>
      <c r="G652" s="1">
        <v>0</v>
      </c>
      <c r="H652" s="1">
        <v>0</v>
      </c>
    </row>
    <row r="653" spans="1:8" x14ac:dyDescent="0.35">
      <c r="A653" s="1" t="s">
        <v>853</v>
      </c>
      <c r="B653" s="127" t="s">
        <v>837</v>
      </c>
      <c r="C653" s="127">
        <f t="shared" si="17"/>
        <v>43909</v>
      </c>
      <c r="D653" s="1" t="s">
        <v>121</v>
      </c>
      <c r="E653" s="1" t="s">
        <v>117</v>
      </c>
      <c r="F653" s="1" t="s">
        <v>115</v>
      </c>
      <c r="G653" s="1">
        <v>0</v>
      </c>
      <c r="H653" s="1">
        <v>0</v>
      </c>
    </row>
    <row r="654" spans="1:8" x14ac:dyDescent="0.35">
      <c r="A654" s="1" t="s">
        <v>854</v>
      </c>
      <c r="B654" s="127" t="s">
        <v>837</v>
      </c>
      <c r="C654" s="127">
        <f t="shared" si="17"/>
        <v>43909</v>
      </c>
      <c r="D654" s="1" t="s">
        <v>113</v>
      </c>
      <c r="E654" s="1" t="s">
        <v>117</v>
      </c>
      <c r="F654" s="1" t="s">
        <v>115</v>
      </c>
      <c r="G654" s="1">
        <v>0</v>
      </c>
      <c r="H654" s="1">
        <v>0</v>
      </c>
    </row>
    <row r="655" spans="1:8" x14ac:dyDescent="0.35">
      <c r="A655" s="1" t="s">
        <v>855</v>
      </c>
      <c r="B655" s="127" t="s">
        <v>837</v>
      </c>
      <c r="C655" s="127">
        <f t="shared" si="17"/>
        <v>43909</v>
      </c>
      <c r="D655" s="1" t="s">
        <v>121</v>
      </c>
      <c r="E655" s="1" t="s">
        <v>117</v>
      </c>
      <c r="F655" s="1" t="s">
        <v>115</v>
      </c>
      <c r="G655" s="1">
        <v>0</v>
      </c>
      <c r="H655" s="1">
        <v>0</v>
      </c>
    </row>
    <row r="656" spans="1:8" x14ac:dyDescent="0.35">
      <c r="A656" s="1" t="s">
        <v>856</v>
      </c>
      <c r="B656" s="127" t="s">
        <v>837</v>
      </c>
      <c r="C656" s="127">
        <f t="shared" si="17"/>
        <v>43909</v>
      </c>
      <c r="D656" s="1" t="s">
        <v>121</v>
      </c>
      <c r="E656" s="1" t="s">
        <v>117</v>
      </c>
      <c r="F656" s="1" t="s">
        <v>115</v>
      </c>
      <c r="G656" s="1">
        <v>0</v>
      </c>
      <c r="H656" s="1">
        <v>0</v>
      </c>
    </row>
    <row r="657" spans="1:8" x14ac:dyDescent="0.35">
      <c r="A657" s="1" t="s">
        <v>857</v>
      </c>
      <c r="B657" s="127" t="s">
        <v>837</v>
      </c>
      <c r="C657" s="127">
        <f t="shared" si="17"/>
        <v>43909</v>
      </c>
      <c r="D657" s="1" t="s">
        <v>113</v>
      </c>
      <c r="E657" s="1" t="s">
        <v>858</v>
      </c>
      <c r="F657" s="1" t="s">
        <v>115</v>
      </c>
      <c r="G657" s="1">
        <v>0</v>
      </c>
      <c r="H657" s="1">
        <v>0</v>
      </c>
    </row>
    <row r="658" spans="1:8" x14ac:dyDescent="0.35">
      <c r="A658" s="1" t="s">
        <v>859</v>
      </c>
      <c r="B658" s="127" t="s">
        <v>837</v>
      </c>
      <c r="C658" s="127">
        <f t="shared" si="17"/>
        <v>43909</v>
      </c>
      <c r="D658" s="1" t="s">
        <v>121</v>
      </c>
      <c r="E658" s="1" t="s">
        <v>117</v>
      </c>
      <c r="F658" s="1" t="s">
        <v>115</v>
      </c>
      <c r="G658" s="1">
        <v>0</v>
      </c>
      <c r="H658" s="1">
        <v>0</v>
      </c>
    </row>
    <row r="659" spans="1:8" x14ac:dyDescent="0.35">
      <c r="A659" s="1" t="s">
        <v>860</v>
      </c>
      <c r="B659" s="127" t="s">
        <v>837</v>
      </c>
      <c r="C659" s="127">
        <f t="shared" si="17"/>
        <v>43909</v>
      </c>
      <c r="D659" s="1" t="s">
        <v>121</v>
      </c>
      <c r="E659" s="1" t="s">
        <v>114</v>
      </c>
      <c r="F659" s="1" t="s">
        <v>115</v>
      </c>
      <c r="G659" s="1">
        <v>0</v>
      </c>
      <c r="H659" s="1">
        <v>0</v>
      </c>
    </row>
    <row r="660" spans="1:8" x14ac:dyDescent="0.35">
      <c r="A660" s="1" t="s">
        <v>861</v>
      </c>
      <c r="B660" s="127" t="s">
        <v>837</v>
      </c>
      <c r="C660" s="127">
        <f t="shared" si="17"/>
        <v>43909</v>
      </c>
      <c r="D660" s="1" t="s">
        <v>113</v>
      </c>
      <c r="E660" s="1" t="s">
        <v>117</v>
      </c>
      <c r="F660" s="1" t="s">
        <v>115</v>
      </c>
      <c r="G660" s="1">
        <v>0</v>
      </c>
      <c r="H660" s="1">
        <v>0</v>
      </c>
    </row>
    <row r="661" spans="1:8" x14ac:dyDescent="0.35">
      <c r="A661" s="1" t="s">
        <v>862</v>
      </c>
      <c r="B661" s="127" t="s">
        <v>837</v>
      </c>
      <c r="C661" s="127">
        <f t="shared" si="17"/>
        <v>43909</v>
      </c>
      <c r="D661" s="1" t="s">
        <v>121</v>
      </c>
      <c r="E661" s="1" t="s">
        <v>858</v>
      </c>
      <c r="F661" s="1" t="s">
        <v>115</v>
      </c>
      <c r="G661" s="1">
        <v>0</v>
      </c>
      <c r="H661" s="1">
        <v>0</v>
      </c>
    </row>
    <row r="662" spans="1:8" x14ac:dyDescent="0.35">
      <c r="A662" s="1" t="s">
        <v>863</v>
      </c>
      <c r="B662" s="127" t="s">
        <v>837</v>
      </c>
      <c r="C662" s="127">
        <f t="shared" si="17"/>
        <v>43909</v>
      </c>
      <c r="D662" s="1" t="s">
        <v>121</v>
      </c>
      <c r="E662" s="1" t="s">
        <v>117</v>
      </c>
      <c r="F662" s="1" t="s">
        <v>115</v>
      </c>
      <c r="G662" s="1">
        <v>0</v>
      </c>
      <c r="H662" s="1">
        <v>0</v>
      </c>
    </row>
    <row r="663" spans="1:8" x14ac:dyDescent="0.35">
      <c r="A663" s="1" t="s">
        <v>864</v>
      </c>
      <c r="B663" s="127" t="s">
        <v>837</v>
      </c>
      <c r="C663" s="127">
        <f t="shared" si="17"/>
        <v>43909</v>
      </c>
      <c r="D663" s="1" t="s">
        <v>121</v>
      </c>
      <c r="E663" s="1" t="s">
        <v>117</v>
      </c>
      <c r="F663" s="1" t="s">
        <v>115</v>
      </c>
      <c r="G663" s="1">
        <v>0</v>
      </c>
      <c r="H663" s="1">
        <v>0</v>
      </c>
    </row>
    <row r="664" spans="1:8" x14ac:dyDescent="0.35">
      <c r="A664" s="1" t="s">
        <v>865</v>
      </c>
      <c r="B664" s="127" t="s">
        <v>837</v>
      </c>
      <c r="C664" s="127">
        <f t="shared" si="17"/>
        <v>43909</v>
      </c>
      <c r="D664" s="1" t="s">
        <v>113</v>
      </c>
      <c r="E664" s="1" t="s">
        <v>117</v>
      </c>
      <c r="F664" s="1" t="s">
        <v>115</v>
      </c>
      <c r="G664" s="1">
        <v>0</v>
      </c>
      <c r="H664" s="1">
        <v>0</v>
      </c>
    </row>
    <row r="665" spans="1:8" x14ac:dyDescent="0.35">
      <c r="A665" s="1" t="s">
        <v>866</v>
      </c>
      <c r="B665" s="127" t="s">
        <v>837</v>
      </c>
      <c r="C665" s="127">
        <f t="shared" si="17"/>
        <v>43909</v>
      </c>
      <c r="D665" s="1" t="s">
        <v>121</v>
      </c>
      <c r="E665" s="1" t="s">
        <v>810</v>
      </c>
      <c r="F665" s="1" t="s">
        <v>115</v>
      </c>
      <c r="G665" s="1">
        <v>0</v>
      </c>
      <c r="H665" s="1">
        <v>0</v>
      </c>
    </row>
    <row r="666" spans="1:8" x14ac:dyDescent="0.35">
      <c r="A666" s="1" t="s">
        <v>867</v>
      </c>
      <c r="B666" s="127" t="s">
        <v>837</v>
      </c>
      <c r="C666" s="127">
        <f t="shared" si="17"/>
        <v>43909</v>
      </c>
      <c r="D666" s="1" t="s">
        <v>113</v>
      </c>
      <c r="E666" s="1" t="s">
        <v>117</v>
      </c>
      <c r="F666" s="1" t="s">
        <v>115</v>
      </c>
      <c r="G666" s="1">
        <v>0</v>
      </c>
      <c r="H666" s="1">
        <v>0</v>
      </c>
    </row>
    <row r="667" spans="1:8" x14ac:dyDescent="0.35">
      <c r="A667" s="1" t="s">
        <v>868</v>
      </c>
      <c r="B667" s="127" t="s">
        <v>837</v>
      </c>
      <c r="C667" s="127">
        <f t="shared" si="17"/>
        <v>43909</v>
      </c>
      <c r="D667" s="1" t="s">
        <v>113</v>
      </c>
      <c r="E667" s="1" t="s">
        <v>117</v>
      </c>
      <c r="F667" s="1" t="s">
        <v>115</v>
      </c>
      <c r="G667" s="1">
        <v>0</v>
      </c>
      <c r="H667" s="1">
        <v>0</v>
      </c>
    </row>
    <row r="668" spans="1:8" x14ac:dyDescent="0.35">
      <c r="A668" s="1" t="s">
        <v>869</v>
      </c>
      <c r="B668" s="127" t="s">
        <v>837</v>
      </c>
      <c r="C668" s="127">
        <f t="shared" si="17"/>
        <v>43909</v>
      </c>
      <c r="D668" s="1" t="s">
        <v>121</v>
      </c>
      <c r="E668" s="1" t="s">
        <v>117</v>
      </c>
      <c r="F668" s="1" t="s">
        <v>115</v>
      </c>
      <c r="G668" s="1">
        <v>0</v>
      </c>
      <c r="H668" s="1">
        <v>0</v>
      </c>
    </row>
    <row r="669" spans="1:8" x14ac:dyDescent="0.35">
      <c r="A669" s="1" t="s">
        <v>870</v>
      </c>
      <c r="B669" s="127" t="s">
        <v>837</v>
      </c>
      <c r="C669" s="127">
        <f t="shared" si="17"/>
        <v>43909</v>
      </c>
      <c r="D669" s="1" t="s">
        <v>121</v>
      </c>
      <c r="E669" s="1" t="s">
        <v>871</v>
      </c>
      <c r="F669" s="1" t="s">
        <v>115</v>
      </c>
      <c r="G669" s="1">
        <v>0</v>
      </c>
      <c r="H669" s="1">
        <v>0</v>
      </c>
    </row>
    <row r="670" spans="1:8" x14ac:dyDescent="0.35">
      <c r="A670" s="1" t="s">
        <v>872</v>
      </c>
      <c r="B670" s="127" t="s">
        <v>837</v>
      </c>
      <c r="C670" s="127">
        <f t="shared" si="17"/>
        <v>43909</v>
      </c>
      <c r="D670" s="1" t="s">
        <v>121</v>
      </c>
      <c r="E670" s="1" t="s">
        <v>873</v>
      </c>
      <c r="F670" s="1" t="s">
        <v>115</v>
      </c>
      <c r="G670" s="1">
        <v>0</v>
      </c>
      <c r="H670" s="1">
        <v>0</v>
      </c>
    </row>
    <row r="671" spans="1:8" x14ac:dyDescent="0.35">
      <c r="A671" s="1" t="s">
        <v>874</v>
      </c>
      <c r="B671" s="127" t="s">
        <v>837</v>
      </c>
      <c r="C671" s="127">
        <f t="shared" si="17"/>
        <v>43909</v>
      </c>
      <c r="D671" s="1" t="s">
        <v>121</v>
      </c>
      <c r="E671" s="1" t="s">
        <v>114</v>
      </c>
      <c r="F671" s="1" t="s">
        <v>115</v>
      </c>
      <c r="G671" s="1">
        <v>0</v>
      </c>
      <c r="H671" s="1">
        <v>0</v>
      </c>
    </row>
    <row r="672" spans="1:8" x14ac:dyDescent="0.35">
      <c r="A672" s="1" t="s">
        <v>875</v>
      </c>
      <c r="B672" s="127" t="s">
        <v>837</v>
      </c>
      <c r="C672" s="127">
        <f t="shared" si="17"/>
        <v>43909</v>
      </c>
      <c r="D672" s="1" t="s">
        <v>113</v>
      </c>
      <c r="E672" s="1" t="s">
        <v>117</v>
      </c>
      <c r="F672" s="1" t="s">
        <v>115</v>
      </c>
      <c r="G672" s="1">
        <v>0</v>
      </c>
      <c r="H672" s="1">
        <v>0</v>
      </c>
    </row>
    <row r="673" spans="1:8" x14ac:dyDescent="0.35">
      <c r="A673" s="1" t="s">
        <v>876</v>
      </c>
      <c r="B673" s="127" t="s">
        <v>837</v>
      </c>
      <c r="C673" s="127">
        <f t="shared" si="17"/>
        <v>43909</v>
      </c>
      <c r="D673" s="1" t="s">
        <v>121</v>
      </c>
      <c r="E673" s="1" t="s">
        <v>117</v>
      </c>
      <c r="F673" s="1" t="s">
        <v>115</v>
      </c>
      <c r="G673" s="1">
        <v>0</v>
      </c>
      <c r="H673" s="1">
        <v>0</v>
      </c>
    </row>
    <row r="674" spans="1:8" x14ac:dyDescent="0.35">
      <c r="A674" s="1" t="s">
        <v>877</v>
      </c>
      <c r="B674" s="127" t="s">
        <v>837</v>
      </c>
      <c r="C674" s="127">
        <f t="shared" si="17"/>
        <v>43909</v>
      </c>
      <c r="D674" s="1" t="s">
        <v>121</v>
      </c>
      <c r="E674" s="1" t="s">
        <v>114</v>
      </c>
      <c r="F674" s="1" t="s">
        <v>115</v>
      </c>
      <c r="G674" s="1">
        <v>0</v>
      </c>
      <c r="H674" s="1">
        <v>0</v>
      </c>
    </row>
    <row r="675" spans="1:8" x14ac:dyDescent="0.35">
      <c r="A675" s="1" t="s">
        <v>878</v>
      </c>
      <c r="B675" s="127" t="s">
        <v>837</v>
      </c>
      <c r="C675" s="127">
        <f t="shared" si="17"/>
        <v>43909</v>
      </c>
      <c r="D675" s="1" t="s">
        <v>121</v>
      </c>
      <c r="E675" s="1" t="s">
        <v>117</v>
      </c>
      <c r="F675" s="1" t="s">
        <v>115</v>
      </c>
      <c r="G675" s="1">
        <v>0</v>
      </c>
      <c r="H675" s="1">
        <v>0</v>
      </c>
    </row>
    <row r="676" spans="1:8" x14ac:dyDescent="0.35">
      <c r="A676" s="1" t="s">
        <v>879</v>
      </c>
      <c r="B676" s="127" t="s">
        <v>837</v>
      </c>
      <c r="C676" s="127">
        <f t="shared" si="17"/>
        <v>43909</v>
      </c>
      <c r="D676" s="1" t="s">
        <v>121</v>
      </c>
      <c r="E676" s="1" t="s">
        <v>117</v>
      </c>
      <c r="F676" s="1" t="s">
        <v>115</v>
      </c>
      <c r="G676" s="1">
        <v>0</v>
      </c>
      <c r="H676" s="1">
        <v>0</v>
      </c>
    </row>
    <row r="677" spans="1:8" x14ac:dyDescent="0.35">
      <c r="A677" s="1" t="s">
        <v>880</v>
      </c>
      <c r="B677" s="127" t="s">
        <v>837</v>
      </c>
      <c r="C677" s="127">
        <f t="shared" si="17"/>
        <v>43909</v>
      </c>
      <c r="D677" s="1" t="s">
        <v>121</v>
      </c>
      <c r="E677" s="1" t="s">
        <v>511</v>
      </c>
      <c r="F677" s="1" t="s">
        <v>115</v>
      </c>
      <c r="G677" s="1">
        <v>0</v>
      </c>
      <c r="H677" s="1">
        <v>0</v>
      </c>
    </row>
    <row r="678" spans="1:8" x14ac:dyDescent="0.35">
      <c r="A678" s="1" t="s">
        <v>881</v>
      </c>
      <c r="B678" s="127" t="s">
        <v>882</v>
      </c>
      <c r="C678" s="127">
        <f t="shared" si="17"/>
        <v>43908</v>
      </c>
      <c r="D678" s="1" t="s">
        <v>121</v>
      </c>
      <c r="E678" s="1" t="s">
        <v>883</v>
      </c>
      <c r="F678" s="1" t="s">
        <v>115</v>
      </c>
      <c r="G678" s="1">
        <v>0</v>
      </c>
      <c r="H678" s="1">
        <v>0</v>
      </c>
    </row>
    <row r="679" spans="1:8" x14ac:dyDescent="0.35">
      <c r="A679" s="1" t="s">
        <v>884</v>
      </c>
      <c r="B679" s="127" t="s">
        <v>882</v>
      </c>
      <c r="C679" s="127">
        <f t="shared" si="17"/>
        <v>43908</v>
      </c>
      <c r="D679" s="1" t="s">
        <v>121</v>
      </c>
      <c r="E679" s="1" t="s">
        <v>117</v>
      </c>
      <c r="F679" s="1" t="s">
        <v>115</v>
      </c>
      <c r="G679" s="1">
        <v>0</v>
      </c>
      <c r="H679" s="1">
        <v>0</v>
      </c>
    </row>
    <row r="680" spans="1:8" x14ac:dyDescent="0.35">
      <c r="A680" s="1" t="s">
        <v>885</v>
      </c>
      <c r="B680" s="127" t="s">
        <v>882</v>
      </c>
      <c r="C680" s="127">
        <f t="shared" si="17"/>
        <v>43908</v>
      </c>
      <c r="D680" s="1" t="s">
        <v>121</v>
      </c>
      <c r="E680" s="1" t="s">
        <v>114</v>
      </c>
      <c r="F680" s="1" t="s">
        <v>115</v>
      </c>
      <c r="G680" s="1">
        <v>0</v>
      </c>
      <c r="H680" s="1">
        <v>0</v>
      </c>
    </row>
    <row r="681" spans="1:8" x14ac:dyDescent="0.35">
      <c r="A681" s="1" t="s">
        <v>886</v>
      </c>
      <c r="B681" s="127" t="s">
        <v>882</v>
      </c>
      <c r="C681" s="127">
        <f t="shared" si="17"/>
        <v>43908</v>
      </c>
      <c r="D681" s="1" t="s">
        <v>113</v>
      </c>
      <c r="E681" s="1" t="s">
        <v>117</v>
      </c>
      <c r="F681" s="1" t="s">
        <v>115</v>
      </c>
      <c r="G681" s="1">
        <v>0</v>
      </c>
      <c r="H681" s="1">
        <v>0</v>
      </c>
    </row>
    <row r="682" spans="1:8" x14ac:dyDescent="0.35">
      <c r="A682" s="1" t="s">
        <v>887</v>
      </c>
      <c r="B682" s="127" t="s">
        <v>882</v>
      </c>
      <c r="C682" s="127">
        <f t="shared" si="17"/>
        <v>43908</v>
      </c>
      <c r="D682" s="1" t="s">
        <v>121</v>
      </c>
      <c r="E682" s="1" t="s">
        <v>114</v>
      </c>
      <c r="F682" s="1" t="s">
        <v>115</v>
      </c>
      <c r="G682" s="1">
        <v>0</v>
      </c>
      <c r="H682" s="1">
        <v>0</v>
      </c>
    </row>
    <row r="683" spans="1:8" x14ac:dyDescent="0.35">
      <c r="A683" s="1" t="s">
        <v>888</v>
      </c>
      <c r="B683" s="127" t="s">
        <v>882</v>
      </c>
      <c r="C683" s="127">
        <f t="shared" si="17"/>
        <v>43908</v>
      </c>
      <c r="D683" s="1" t="s">
        <v>121</v>
      </c>
      <c r="E683" s="1" t="s">
        <v>511</v>
      </c>
      <c r="F683" s="1" t="s">
        <v>115</v>
      </c>
      <c r="G683" s="1">
        <v>0</v>
      </c>
      <c r="H683" s="1">
        <v>0</v>
      </c>
    </row>
    <row r="684" spans="1:8" x14ac:dyDescent="0.35">
      <c r="A684" s="1" t="s">
        <v>889</v>
      </c>
      <c r="B684" s="127" t="s">
        <v>882</v>
      </c>
      <c r="C684" s="127">
        <f t="shared" si="17"/>
        <v>43908</v>
      </c>
      <c r="D684" s="1" t="s">
        <v>113</v>
      </c>
      <c r="E684" s="1" t="s">
        <v>890</v>
      </c>
      <c r="F684" s="1" t="s">
        <v>115</v>
      </c>
      <c r="G684" s="1">
        <v>0</v>
      </c>
      <c r="H684" s="1">
        <v>0</v>
      </c>
    </row>
    <row r="685" spans="1:8" x14ac:dyDescent="0.35">
      <c r="A685" s="1" t="s">
        <v>891</v>
      </c>
      <c r="B685" s="127" t="s">
        <v>882</v>
      </c>
      <c r="C685" s="127">
        <f t="shared" si="17"/>
        <v>43908</v>
      </c>
      <c r="D685" s="1" t="s">
        <v>121</v>
      </c>
      <c r="E685" s="1" t="s">
        <v>117</v>
      </c>
      <c r="F685" s="1" t="s">
        <v>115</v>
      </c>
      <c r="G685" s="1">
        <v>0</v>
      </c>
      <c r="H685" s="1">
        <v>0</v>
      </c>
    </row>
    <row r="686" spans="1:8" x14ac:dyDescent="0.35">
      <c r="A686" s="1" t="s">
        <v>892</v>
      </c>
      <c r="B686" s="127" t="s">
        <v>882</v>
      </c>
      <c r="C686" s="127">
        <f t="shared" si="17"/>
        <v>43908</v>
      </c>
      <c r="D686" s="1" t="s">
        <v>121</v>
      </c>
      <c r="E686" s="1" t="s">
        <v>354</v>
      </c>
      <c r="F686" s="1" t="s">
        <v>115</v>
      </c>
      <c r="G686" s="1">
        <v>0</v>
      </c>
      <c r="H686" s="1">
        <v>0</v>
      </c>
    </row>
    <row r="687" spans="1:8" x14ac:dyDescent="0.35">
      <c r="A687" s="1" t="s">
        <v>893</v>
      </c>
      <c r="B687" s="127" t="s">
        <v>882</v>
      </c>
      <c r="C687" s="127">
        <f t="shared" si="17"/>
        <v>43908</v>
      </c>
      <c r="D687" s="1" t="s">
        <v>121</v>
      </c>
      <c r="E687" s="1" t="s">
        <v>117</v>
      </c>
      <c r="F687" s="1" t="s">
        <v>115</v>
      </c>
      <c r="G687" s="1">
        <v>0</v>
      </c>
      <c r="H687" s="1">
        <v>0</v>
      </c>
    </row>
    <row r="688" spans="1:8" x14ac:dyDescent="0.35">
      <c r="A688" s="1" t="s">
        <v>894</v>
      </c>
      <c r="B688" s="127" t="s">
        <v>882</v>
      </c>
      <c r="C688" s="127">
        <f t="shared" si="17"/>
        <v>43908</v>
      </c>
      <c r="D688" s="1" t="s">
        <v>113</v>
      </c>
      <c r="E688" s="1" t="s">
        <v>117</v>
      </c>
      <c r="F688" s="1" t="s">
        <v>115</v>
      </c>
      <c r="G688" s="1">
        <v>0</v>
      </c>
      <c r="H688" s="1">
        <v>0</v>
      </c>
    </row>
    <row r="689" spans="1:8" x14ac:dyDescent="0.35">
      <c r="A689" s="1" t="s">
        <v>895</v>
      </c>
      <c r="B689" s="127" t="s">
        <v>882</v>
      </c>
      <c r="C689" s="127">
        <f t="shared" si="17"/>
        <v>43908</v>
      </c>
      <c r="D689" s="1" t="s">
        <v>121</v>
      </c>
      <c r="E689" s="1" t="s">
        <v>498</v>
      </c>
      <c r="F689" s="1" t="s">
        <v>115</v>
      </c>
      <c r="G689" s="1">
        <v>0</v>
      </c>
      <c r="H689" s="1">
        <v>0</v>
      </c>
    </row>
    <row r="690" spans="1:8" x14ac:dyDescent="0.35">
      <c r="A690" s="1" t="s">
        <v>896</v>
      </c>
      <c r="B690" s="127" t="s">
        <v>882</v>
      </c>
      <c r="C690" s="127">
        <f t="shared" si="17"/>
        <v>43908</v>
      </c>
      <c r="D690" s="1" t="s">
        <v>121</v>
      </c>
      <c r="E690" s="1" t="s">
        <v>897</v>
      </c>
      <c r="F690" s="1" t="s">
        <v>115</v>
      </c>
      <c r="G690" s="1">
        <v>0</v>
      </c>
      <c r="H690" s="1">
        <v>0</v>
      </c>
    </row>
    <row r="691" spans="1:8" x14ac:dyDescent="0.35">
      <c r="A691" s="1" t="s">
        <v>898</v>
      </c>
      <c r="B691" s="127" t="s">
        <v>882</v>
      </c>
      <c r="C691" s="127">
        <f t="shared" si="17"/>
        <v>43908</v>
      </c>
      <c r="D691" s="1" t="s">
        <v>113</v>
      </c>
      <c r="E691" s="1" t="s">
        <v>117</v>
      </c>
      <c r="F691" s="1" t="s">
        <v>115</v>
      </c>
      <c r="G691" s="1">
        <v>0</v>
      </c>
      <c r="H691" s="1">
        <v>0</v>
      </c>
    </row>
    <row r="692" spans="1:8" x14ac:dyDescent="0.35">
      <c r="A692" s="1" t="s">
        <v>899</v>
      </c>
      <c r="B692" s="127" t="s">
        <v>882</v>
      </c>
      <c r="C692" s="127">
        <f t="shared" si="17"/>
        <v>43908</v>
      </c>
      <c r="D692" s="1" t="s">
        <v>113</v>
      </c>
      <c r="E692" s="1" t="s">
        <v>117</v>
      </c>
      <c r="F692" s="1" t="s">
        <v>115</v>
      </c>
      <c r="G692" s="1">
        <v>0</v>
      </c>
      <c r="H692" s="1">
        <v>0</v>
      </c>
    </row>
    <row r="693" spans="1:8" x14ac:dyDescent="0.35">
      <c r="A693" s="1" t="s">
        <v>900</v>
      </c>
      <c r="B693" s="127" t="s">
        <v>882</v>
      </c>
      <c r="C693" s="127">
        <f t="shared" si="17"/>
        <v>43908</v>
      </c>
      <c r="D693" s="1" t="s">
        <v>121</v>
      </c>
      <c r="E693" s="1" t="s">
        <v>117</v>
      </c>
      <c r="F693" s="1" t="s">
        <v>115</v>
      </c>
      <c r="G693" s="1">
        <v>0</v>
      </c>
      <c r="H693" s="1">
        <v>0</v>
      </c>
    </row>
    <row r="694" spans="1:8" x14ac:dyDescent="0.35">
      <c r="A694" s="1" t="s">
        <v>901</v>
      </c>
      <c r="B694" s="127" t="s">
        <v>882</v>
      </c>
      <c r="C694" s="127">
        <f t="shared" si="17"/>
        <v>43908</v>
      </c>
      <c r="D694" s="1" t="s">
        <v>121</v>
      </c>
      <c r="E694" s="1" t="s">
        <v>117</v>
      </c>
      <c r="F694" s="1" t="s">
        <v>115</v>
      </c>
      <c r="G694" s="1">
        <v>0</v>
      </c>
      <c r="H694" s="1">
        <v>0</v>
      </c>
    </row>
    <row r="695" spans="1:8" x14ac:dyDescent="0.35">
      <c r="A695" s="1" t="s">
        <v>902</v>
      </c>
      <c r="B695" s="127" t="s">
        <v>882</v>
      </c>
      <c r="C695" s="127">
        <f t="shared" si="17"/>
        <v>43908</v>
      </c>
      <c r="D695" s="1" t="s">
        <v>121</v>
      </c>
      <c r="E695" s="1" t="s">
        <v>117</v>
      </c>
      <c r="F695" s="1" t="s">
        <v>115</v>
      </c>
      <c r="G695" s="1">
        <v>0</v>
      </c>
      <c r="H695" s="1">
        <v>0</v>
      </c>
    </row>
    <row r="696" spans="1:8" x14ac:dyDescent="0.35">
      <c r="A696" s="1" t="s">
        <v>903</v>
      </c>
      <c r="B696" s="127" t="s">
        <v>882</v>
      </c>
      <c r="C696" s="127">
        <f t="shared" si="17"/>
        <v>43908</v>
      </c>
      <c r="D696" s="1" t="s">
        <v>121</v>
      </c>
      <c r="E696" s="1" t="s">
        <v>117</v>
      </c>
      <c r="F696" s="1" t="s">
        <v>115</v>
      </c>
      <c r="G696" s="1">
        <v>0</v>
      </c>
      <c r="H696" s="1">
        <v>0</v>
      </c>
    </row>
    <row r="697" spans="1:8" x14ac:dyDescent="0.35">
      <c r="A697" s="1" t="s">
        <v>904</v>
      </c>
      <c r="B697" s="127" t="s">
        <v>882</v>
      </c>
      <c r="C697" s="127">
        <f t="shared" si="17"/>
        <v>43908</v>
      </c>
      <c r="D697" s="1" t="s">
        <v>113</v>
      </c>
      <c r="E697" s="1" t="s">
        <v>117</v>
      </c>
      <c r="F697" s="1" t="s">
        <v>115</v>
      </c>
      <c r="G697" s="1">
        <v>0</v>
      </c>
      <c r="H697" s="1">
        <v>0</v>
      </c>
    </row>
    <row r="698" spans="1:8" x14ac:dyDescent="0.35">
      <c r="A698" s="1" t="s">
        <v>905</v>
      </c>
      <c r="B698" s="127" t="s">
        <v>882</v>
      </c>
      <c r="C698" s="127">
        <f t="shared" si="17"/>
        <v>43908</v>
      </c>
      <c r="D698" s="1" t="s">
        <v>121</v>
      </c>
      <c r="E698" s="1" t="s">
        <v>117</v>
      </c>
      <c r="F698" s="1" t="s">
        <v>115</v>
      </c>
      <c r="G698" s="1">
        <v>0</v>
      </c>
      <c r="H698" s="1">
        <v>0</v>
      </c>
    </row>
    <row r="699" spans="1:8" x14ac:dyDescent="0.35">
      <c r="A699" s="1" t="s">
        <v>906</v>
      </c>
      <c r="B699" s="127" t="s">
        <v>882</v>
      </c>
      <c r="C699" s="127">
        <f t="shared" si="17"/>
        <v>43908</v>
      </c>
      <c r="D699" s="1" t="s">
        <v>113</v>
      </c>
      <c r="E699" s="1" t="s">
        <v>907</v>
      </c>
      <c r="F699" s="1" t="s">
        <v>115</v>
      </c>
      <c r="G699" s="1">
        <v>0</v>
      </c>
      <c r="H699" s="1">
        <v>0</v>
      </c>
    </row>
    <row r="700" spans="1:8" x14ac:dyDescent="0.35">
      <c r="A700" s="1" t="s">
        <v>908</v>
      </c>
      <c r="B700" s="127" t="s">
        <v>882</v>
      </c>
      <c r="C700" s="127">
        <f t="shared" si="17"/>
        <v>43908</v>
      </c>
      <c r="D700" s="1" t="s">
        <v>113</v>
      </c>
      <c r="E700" s="1" t="s">
        <v>117</v>
      </c>
      <c r="F700" s="1" t="s">
        <v>115</v>
      </c>
      <c r="G700" s="1">
        <v>0</v>
      </c>
      <c r="H700" s="1">
        <v>0</v>
      </c>
    </row>
    <row r="701" spans="1:8" x14ac:dyDescent="0.35">
      <c r="A701" s="1" t="s">
        <v>909</v>
      </c>
      <c r="B701" s="127" t="s">
        <v>882</v>
      </c>
      <c r="C701" s="127">
        <f t="shared" si="17"/>
        <v>43908</v>
      </c>
      <c r="D701" s="1" t="s">
        <v>121</v>
      </c>
      <c r="E701" s="1" t="s">
        <v>117</v>
      </c>
      <c r="F701" s="1" t="s">
        <v>115</v>
      </c>
      <c r="G701" s="1">
        <v>0</v>
      </c>
      <c r="H701" s="1">
        <v>0</v>
      </c>
    </row>
    <row r="702" spans="1:8" x14ac:dyDescent="0.35">
      <c r="A702" s="1" t="s">
        <v>910</v>
      </c>
      <c r="B702" s="127" t="s">
        <v>882</v>
      </c>
      <c r="C702" s="127">
        <f t="shared" si="17"/>
        <v>43908</v>
      </c>
      <c r="D702" s="1" t="s">
        <v>121</v>
      </c>
      <c r="E702" s="1" t="s">
        <v>858</v>
      </c>
      <c r="F702" s="1" t="s">
        <v>115</v>
      </c>
      <c r="G702" s="1">
        <v>0</v>
      </c>
      <c r="H702" s="1">
        <v>0</v>
      </c>
    </row>
    <row r="703" spans="1:8" x14ac:dyDescent="0.35">
      <c r="A703" s="1" t="s">
        <v>911</v>
      </c>
      <c r="B703" s="127" t="s">
        <v>882</v>
      </c>
      <c r="C703" s="127">
        <f t="shared" si="17"/>
        <v>43908</v>
      </c>
      <c r="D703" s="1" t="s">
        <v>121</v>
      </c>
      <c r="E703" s="1" t="s">
        <v>117</v>
      </c>
      <c r="F703" s="1" t="s">
        <v>115</v>
      </c>
      <c r="G703" s="1">
        <v>0</v>
      </c>
      <c r="H703" s="1">
        <v>0</v>
      </c>
    </row>
    <row r="704" spans="1:8" x14ac:dyDescent="0.35">
      <c r="A704" s="1" t="s">
        <v>912</v>
      </c>
      <c r="B704" s="127" t="s">
        <v>882</v>
      </c>
      <c r="C704" s="127">
        <f t="shared" si="17"/>
        <v>43908</v>
      </c>
      <c r="D704" s="1" t="s">
        <v>121</v>
      </c>
      <c r="E704" s="1" t="s">
        <v>117</v>
      </c>
      <c r="F704" s="1" t="s">
        <v>115</v>
      </c>
      <c r="G704" s="1">
        <v>0</v>
      </c>
      <c r="H704" s="1">
        <v>0</v>
      </c>
    </row>
    <row r="705" spans="1:8" x14ac:dyDescent="0.35">
      <c r="A705" s="1" t="s">
        <v>913</v>
      </c>
      <c r="B705" s="127" t="s">
        <v>882</v>
      </c>
      <c r="C705" s="127">
        <f t="shared" si="17"/>
        <v>43908</v>
      </c>
      <c r="D705" s="1" t="s">
        <v>121</v>
      </c>
      <c r="E705" s="1" t="s">
        <v>706</v>
      </c>
      <c r="F705" s="1" t="s">
        <v>115</v>
      </c>
      <c r="G705" s="1">
        <v>0</v>
      </c>
      <c r="H705" s="1">
        <v>0</v>
      </c>
    </row>
    <row r="706" spans="1:8" x14ac:dyDescent="0.35">
      <c r="A706" s="1" t="s">
        <v>914</v>
      </c>
      <c r="B706" s="127" t="s">
        <v>882</v>
      </c>
      <c r="C706" s="127">
        <f t="shared" si="17"/>
        <v>43908</v>
      </c>
      <c r="D706" s="1" t="s">
        <v>121</v>
      </c>
      <c r="E706" s="1" t="s">
        <v>354</v>
      </c>
      <c r="F706" s="1" t="s">
        <v>115</v>
      </c>
      <c r="G706" s="1">
        <v>0</v>
      </c>
      <c r="H706" s="1">
        <v>0</v>
      </c>
    </row>
    <row r="707" spans="1:8" x14ac:dyDescent="0.35">
      <c r="A707" s="1" t="s">
        <v>915</v>
      </c>
      <c r="B707" s="127" t="s">
        <v>882</v>
      </c>
      <c r="C707" s="127">
        <f t="shared" ref="C707:C770" si="18">VLOOKUP(B707,$J:$K,2,0)</f>
        <v>43908</v>
      </c>
      <c r="D707" s="1" t="s">
        <v>121</v>
      </c>
      <c r="E707" s="1" t="s">
        <v>117</v>
      </c>
      <c r="F707" s="1" t="s">
        <v>115</v>
      </c>
      <c r="G707" s="1">
        <v>0</v>
      </c>
      <c r="H707" s="1">
        <v>0</v>
      </c>
    </row>
    <row r="708" spans="1:8" x14ac:dyDescent="0.35">
      <c r="A708" s="1" t="s">
        <v>916</v>
      </c>
      <c r="B708" s="127" t="s">
        <v>882</v>
      </c>
      <c r="C708" s="127">
        <f t="shared" si="18"/>
        <v>43908</v>
      </c>
      <c r="D708" s="1" t="s">
        <v>113</v>
      </c>
      <c r="E708" s="1" t="s">
        <v>114</v>
      </c>
      <c r="F708" s="1" t="s">
        <v>115</v>
      </c>
      <c r="G708" s="1">
        <v>0</v>
      </c>
      <c r="H708" s="1">
        <v>0</v>
      </c>
    </row>
    <row r="709" spans="1:8" x14ac:dyDescent="0.35">
      <c r="A709" s="1" t="s">
        <v>917</v>
      </c>
      <c r="B709" s="127" t="s">
        <v>882</v>
      </c>
      <c r="C709" s="127">
        <f t="shared" si="18"/>
        <v>43908</v>
      </c>
      <c r="D709" s="1" t="s">
        <v>121</v>
      </c>
      <c r="E709" s="1" t="s">
        <v>498</v>
      </c>
      <c r="F709" s="1" t="s">
        <v>115</v>
      </c>
      <c r="G709" s="1">
        <v>0</v>
      </c>
      <c r="H709" s="1">
        <v>0</v>
      </c>
    </row>
    <row r="710" spans="1:8" x14ac:dyDescent="0.35">
      <c r="A710" s="1" t="s">
        <v>918</v>
      </c>
      <c r="B710" s="127" t="s">
        <v>882</v>
      </c>
      <c r="C710" s="127">
        <f t="shared" si="18"/>
        <v>43908</v>
      </c>
      <c r="D710" s="1" t="s">
        <v>121</v>
      </c>
      <c r="E710" s="1" t="s">
        <v>117</v>
      </c>
      <c r="F710" s="1" t="s">
        <v>115</v>
      </c>
      <c r="G710" s="1">
        <v>0</v>
      </c>
      <c r="H710" s="1">
        <v>0</v>
      </c>
    </row>
    <row r="711" spans="1:8" x14ac:dyDescent="0.35">
      <c r="A711" s="1" t="s">
        <v>919</v>
      </c>
      <c r="B711" s="127" t="s">
        <v>882</v>
      </c>
      <c r="C711" s="127">
        <f t="shared" si="18"/>
        <v>43908</v>
      </c>
      <c r="D711" s="1" t="s">
        <v>113</v>
      </c>
      <c r="E711" s="1" t="s">
        <v>920</v>
      </c>
      <c r="F711" s="1" t="s">
        <v>115</v>
      </c>
      <c r="G711" s="1">
        <v>0</v>
      </c>
      <c r="H711" s="1">
        <v>0</v>
      </c>
    </row>
    <row r="712" spans="1:8" x14ac:dyDescent="0.35">
      <c r="A712" s="1" t="s">
        <v>921</v>
      </c>
      <c r="B712" s="127" t="s">
        <v>882</v>
      </c>
      <c r="C712" s="127">
        <f t="shared" si="18"/>
        <v>43908</v>
      </c>
      <c r="D712" s="1" t="s">
        <v>113</v>
      </c>
      <c r="E712" s="1" t="s">
        <v>117</v>
      </c>
      <c r="F712" s="1" t="s">
        <v>115</v>
      </c>
      <c r="G712" s="1">
        <v>0</v>
      </c>
      <c r="H712" s="1">
        <v>0</v>
      </c>
    </row>
    <row r="713" spans="1:8" x14ac:dyDescent="0.35">
      <c r="A713" s="1" t="s">
        <v>922</v>
      </c>
      <c r="B713" s="127" t="s">
        <v>882</v>
      </c>
      <c r="C713" s="127">
        <f t="shared" si="18"/>
        <v>43908</v>
      </c>
      <c r="D713" s="1" t="s">
        <v>113</v>
      </c>
      <c r="E713" s="1" t="s">
        <v>117</v>
      </c>
      <c r="F713" s="1" t="s">
        <v>115</v>
      </c>
      <c r="G713" s="1">
        <v>0</v>
      </c>
      <c r="H713" s="1">
        <v>0</v>
      </c>
    </row>
    <row r="714" spans="1:8" x14ac:dyDescent="0.35">
      <c r="A714" s="1" t="s">
        <v>923</v>
      </c>
      <c r="B714" s="127" t="s">
        <v>882</v>
      </c>
      <c r="C714" s="127">
        <f t="shared" si="18"/>
        <v>43908</v>
      </c>
      <c r="D714" s="1" t="s">
        <v>113</v>
      </c>
      <c r="E714" s="1" t="s">
        <v>117</v>
      </c>
      <c r="F714" s="1" t="s">
        <v>115</v>
      </c>
      <c r="G714" s="1">
        <v>0</v>
      </c>
      <c r="H714" s="1">
        <v>0</v>
      </c>
    </row>
    <row r="715" spans="1:8" x14ac:dyDescent="0.35">
      <c r="A715" s="1" t="s">
        <v>924</v>
      </c>
      <c r="B715" s="127" t="s">
        <v>925</v>
      </c>
      <c r="C715" s="127">
        <f t="shared" si="18"/>
        <v>43907</v>
      </c>
      <c r="D715" s="1" t="s">
        <v>113</v>
      </c>
      <c r="E715" s="1" t="s">
        <v>117</v>
      </c>
      <c r="F715" s="1" t="s">
        <v>115</v>
      </c>
      <c r="G715" s="1">
        <v>0</v>
      </c>
      <c r="H715" s="1">
        <v>0</v>
      </c>
    </row>
    <row r="716" spans="1:8" x14ac:dyDescent="0.35">
      <c r="A716" s="1" t="s">
        <v>926</v>
      </c>
      <c r="B716" s="127" t="s">
        <v>925</v>
      </c>
      <c r="C716" s="127">
        <f t="shared" si="18"/>
        <v>43907</v>
      </c>
      <c r="D716" s="1" t="s">
        <v>121</v>
      </c>
      <c r="E716" s="1" t="s">
        <v>498</v>
      </c>
      <c r="F716" s="1" t="s">
        <v>115</v>
      </c>
      <c r="G716" s="1">
        <v>0</v>
      </c>
      <c r="H716" s="1">
        <v>0</v>
      </c>
    </row>
    <row r="717" spans="1:8" x14ac:dyDescent="0.35">
      <c r="A717" s="1" t="s">
        <v>927</v>
      </c>
      <c r="B717" s="127" t="s">
        <v>925</v>
      </c>
      <c r="C717" s="127">
        <f t="shared" si="18"/>
        <v>43907</v>
      </c>
      <c r="D717" s="1" t="s">
        <v>121</v>
      </c>
      <c r="E717" s="1" t="s">
        <v>928</v>
      </c>
      <c r="F717" s="1" t="s">
        <v>115</v>
      </c>
      <c r="G717" s="1">
        <v>0</v>
      </c>
      <c r="H717" s="1">
        <v>0</v>
      </c>
    </row>
    <row r="718" spans="1:8" x14ac:dyDescent="0.35">
      <c r="A718" s="1" t="s">
        <v>929</v>
      </c>
      <c r="B718" s="127" t="s">
        <v>925</v>
      </c>
      <c r="C718" s="127">
        <f t="shared" si="18"/>
        <v>43907</v>
      </c>
      <c r="D718" s="1" t="s">
        <v>121</v>
      </c>
      <c r="E718" s="1" t="s">
        <v>117</v>
      </c>
      <c r="F718" s="1" t="s">
        <v>115</v>
      </c>
      <c r="G718" s="1">
        <v>0</v>
      </c>
      <c r="H718" s="1">
        <v>0</v>
      </c>
    </row>
    <row r="719" spans="1:8" x14ac:dyDescent="0.35">
      <c r="A719" s="1" t="s">
        <v>930</v>
      </c>
      <c r="B719" s="127" t="s">
        <v>925</v>
      </c>
      <c r="C719" s="127">
        <f t="shared" si="18"/>
        <v>43907</v>
      </c>
      <c r="D719" s="1" t="s">
        <v>113</v>
      </c>
      <c r="E719" s="1" t="s">
        <v>117</v>
      </c>
      <c r="F719" s="1" t="s">
        <v>115</v>
      </c>
      <c r="G719" s="1">
        <v>0</v>
      </c>
      <c r="H719" s="1">
        <v>0</v>
      </c>
    </row>
    <row r="720" spans="1:8" x14ac:dyDescent="0.35">
      <c r="A720" s="1" t="s">
        <v>931</v>
      </c>
      <c r="B720" s="127" t="s">
        <v>925</v>
      </c>
      <c r="C720" s="127">
        <f t="shared" si="18"/>
        <v>43907</v>
      </c>
      <c r="D720" s="1" t="s">
        <v>121</v>
      </c>
      <c r="E720" s="1" t="s">
        <v>932</v>
      </c>
      <c r="F720" s="1" t="s">
        <v>115</v>
      </c>
      <c r="G720" s="1">
        <v>0</v>
      </c>
      <c r="H720" s="1">
        <v>0</v>
      </c>
    </row>
    <row r="721" spans="1:8" x14ac:dyDescent="0.35">
      <c r="A721" s="1" t="s">
        <v>933</v>
      </c>
      <c r="B721" s="127" t="s">
        <v>925</v>
      </c>
      <c r="C721" s="127">
        <f t="shared" si="18"/>
        <v>43907</v>
      </c>
      <c r="D721" s="1" t="s">
        <v>121</v>
      </c>
      <c r="E721" s="1" t="s">
        <v>117</v>
      </c>
      <c r="F721" s="1" t="s">
        <v>115</v>
      </c>
      <c r="G721" s="1">
        <v>0</v>
      </c>
      <c r="H721" s="1">
        <v>0</v>
      </c>
    </row>
    <row r="722" spans="1:8" x14ac:dyDescent="0.35">
      <c r="A722" s="1" t="s">
        <v>934</v>
      </c>
      <c r="B722" s="127" t="s">
        <v>925</v>
      </c>
      <c r="C722" s="127">
        <f t="shared" si="18"/>
        <v>43907</v>
      </c>
      <c r="D722" s="1" t="s">
        <v>121</v>
      </c>
      <c r="E722" s="1" t="s">
        <v>117</v>
      </c>
      <c r="F722" s="1" t="s">
        <v>115</v>
      </c>
      <c r="G722" s="1">
        <v>0</v>
      </c>
      <c r="H722" s="1">
        <v>0</v>
      </c>
    </row>
    <row r="723" spans="1:8" x14ac:dyDescent="0.35">
      <c r="A723" s="1" t="s">
        <v>935</v>
      </c>
      <c r="B723" s="127" t="s">
        <v>925</v>
      </c>
      <c r="C723" s="127">
        <f t="shared" si="18"/>
        <v>43907</v>
      </c>
      <c r="D723" s="1" t="s">
        <v>121</v>
      </c>
      <c r="E723" s="1" t="s">
        <v>117</v>
      </c>
      <c r="F723" s="1" t="s">
        <v>115</v>
      </c>
      <c r="G723" s="1">
        <v>0</v>
      </c>
      <c r="H723" s="1">
        <v>0</v>
      </c>
    </row>
    <row r="724" spans="1:8" x14ac:dyDescent="0.35">
      <c r="A724" s="1" t="s">
        <v>936</v>
      </c>
      <c r="B724" s="127" t="s">
        <v>925</v>
      </c>
      <c r="C724" s="127">
        <f t="shared" si="18"/>
        <v>43907</v>
      </c>
      <c r="D724" s="1" t="s">
        <v>121</v>
      </c>
      <c r="E724" s="1" t="s">
        <v>505</v>
      </c>
      <c r="F724" s="1" t="s">
        <v>115</v>
      </c>
      <c r="G724" s="1">
        <v>0</v>
      </c>
      <c r="H724" s="1">
        <v>0</v>
      </c>
    </row>
    <row r="725" spans="1:8" x14ac:dyDescent="0.35">
      <c r="A725" s="1" t="s">
        <v>937</v>
      </c>
      <c r="B725" s="127" t="s">
        <v>925</v>
      </c>
      <c r="C725" s="127">
        <f t="shared" si="18"/>
        <v>43907</v>
      </c>
      <c r="D725" s="1" t="s">
        <v>121</v>
      </c>
      <c r="E725" s="1" t="s">
        <v>117</v>
      </c>
      <c r="F725" s="1" t="s">
        <v>115</v>
      </c>
      <c r="G725" s="1">
        <v>0</v>
      </c>
      <c r="H725" s="1">
        <v>0</v>
      </c>
    </row>
    <row r="726" spans="1:8" x14ac:dyDescent="0.35">
      <c r="A726" s="1" t="s">
        <v>938</v>
      </c>
      <c r="B726" s="127" t="s">
        <v>925</v>
      </c>
      <c r="C726" s="127">
        <f t="shared" si="18"/>
        <v>43907</v>
      </c>
      <c r="D726" s="1" t="s">
        <v>121</v>
      </c>
      <c r="E726" s="1" t="s">
        <v>117</v>
      </c>
      <c r="F726" s="1" t="s">
        <v>115</v>
      </c>
      <c r="G726" s="1">
        <v>0</v>
      </c>
      <c r="H726" s="1">
        <v>0</v>
      </c>
    </row>
    <row r="727" spans="1:8" x14ac:dyDescent="0.35">
      <c r="A727" s="1" t="s">
        <v>939</v>
      </c>
      <c r="B727" s="127" t="s">
        <v>925</v>
      </c>
      <c r="C727" s="127">
        <f t="shared" si="18"/>
        <v>43907</v>
      </c>
      <c r="D727" s="1" t="s">
        <v>113</v>
      </c>
      <c r="E727" s="1" t="s">
        <v>117</v>
      </c>
      <c r="F727" s="1" t="s">
        <v>115</v>
      </c>
      <c r="G727" s="1">
        <v>0</v>
      </c>
      <c r="H727" s="1">
        <v>0</v>
      </c>
    </row>
    <row r="728" spans="1:8" x14ac:dyDescent="0.35">
      <c r="A728" s="1" t="s">
        <v>940</v>
      </c>
      <c r="B728" s="127" t="s">
        <v>925</v>
      </c>
      <c r="C728" s="127">
        <f t="shared" si="18"/>
        <v>43907</v>
      </c>
      <c r="D728" s="1" t="s">
        <v>121</v>
      </c>
      <c r="E728" s="1" t="s">
        <v>486</v>
      </c>
      <c r="F728" s="1" t="s">
        <v>115</v>
      </c>
      <c r="G728" s="1">
        <v>0</v>
      </c>
      <c r="H728" s="1">
        <v>0</v>
      </c>
    </row>
    <row r="729" spans="1:8" x14ac:dyDescent="0.35">
      <c r="A729" s="1" t="s">
        <v>941</v>
      </c>
      <c r="B729" s="127" t="s">
        <v>925</v>
      </c>
      <c r="C729" s="127">
        <f t="shared" si="18"/>
        <v>43907</v>
      </c>
      <c r="D729" s="1" t="s">
        <v>113</v>
      </c>
      <c r="E729" s="1" t="s">
        <v>117</v>
      </c>
      <c r="F729" s="1" t="s">
        <v>115</v>
      </c>
      <c r="G729" s="1">
        <v>0</v>
      </c>
      <c r="H729" s="1">
        <v>0</v>
      </c>
    </row>
    <row r="730" spans="1:8" x14ac:dyDescent="0.35">
      <c r="A730" s="1" t="s">
        <v>942</v>
      </c>
      <c r="B730" s="127" t="s">
        <v>925</v>
      </c>
      <c r="C730" s="127">
        <f t="shared" si="18"/>
        <v>43907</v>
      </c>
      <c r="D730" s="1" t="s">
        <v>121</v>
      </c>
      <c r="E730" s="1" t="s">
        <v>117</v>
      </c>
      <c r="F730" s="1" t="s">
        <v>115</v>
      </c>
      <c r="G730" s="1">
        <v>0</v>
      </c>
      <c r="H730" s="1">
        <v>0</v>
      </c>
    </row>
    <row r="731" spans="1:8" x14ac:dyDescent="0.35">
      <c r="A731" s="1" t="s">
        <v>943</v>
      </c>
      <c r="B731" s="127" t="s">
        <v>925</v>
      </c>
      <c r="C731" s="127">
        <f t="shared" si="18"/>
        <v>43907</v>
      </c>
      <c r="D731" s="1" t="s">
        <v>121</v>
      </c>
      <c r="E731" s="1" t="s">
        <v>117</v>
      </c>
      <c r="F731" s="1" t="s">
        <v>115</v>
      </c>
      <c r="G731" s="1">
        <v>0</v>
      </c>
      <c r="H731" s="1">
        <v>0</v>
      </c>
    </row>
    <row r="732" spans="1:8" x14ac:dyDescent="0.35">
      <c r="A732" s="1" t="s">
        <v>944</v>
      </c>
      <c r="B732" s="127" t="s">
        <v>925</v>
      </c>
      <c r="C732" s="127">
        <f t="shared" si="18"/>
        <v>43907</v>
      </c>
      <c r="D732" s="1" t="s">
        <v>121</v>
      </c>
      <c r="E732" s="1" t="s">
        <v>117</v>
      </c>
      <c r="F732" s="1" t="s">
        <v>115</v>
      </c>
      <c r="G732" s="1">
        <v>0</v>
      </c>
      <c r="H732" s="1">
        <v>0</v>
      </c>
    </row>
    <row r="733" spans="1:8" x14ac:dyDescent="0.35">
      <c r="A733" s="1" t="s">
        <v>945</v>
      </c>
      <c r="B733" s="127" t="s">
        <v>925</v>
      </c>
      <c r="C733" s="127">
        <f t="shared" si="18"/>
        <v>43907</v>
      </c>
      <c r="D733" s="1" t="s">
        <v>121</v>
      </c>
      <c r="E733" s="1" t="s">
        <v>117</v>
      </c>
      <c r="F733" s="1" t="s">
        <v>115</v>
      </c>
      <c r="G733" s="1">
        <v>0</v>
      </c>
      <c r="H733" s="1">
        <v>0</v>
      </c>
    </row>
    <row r="734" spans="1:8" x14ac:dyDescent="0.35">
      <c r="A734" s="1" t="s">
        <v>946</v>
      </c>
      <c r="B734" s="127" t="s">
        <v>925</v>
      </c>
      <c r="C734" s="127">
        <f t="shared" si="18"/>
        <v>43907</v>
      </c>
      <c r="D734" s="1" t="s">
        <v>121</v>
      </c>
      <c r="E734" s="1" t="s">
        <v>484</v>
      </c>
      <c r="F734" s="1" t="s">
        <v>115</v>
      </c>
      <c r="G734" s="1">
        <v>0</v>
      </c>
      <c r="H734" s="1">
        <v>0</v>
      </c>
    </row>
    <row r="735" spans="1:8" x14ac:dyDescent="0.35">
      <c r="A735" s="1" t="s">
        <v>947</v>
      </c>
      <c r="B735" s="127" t="s">
        <v>925</v>
      </c>
      <c r="C735" s="127">
        <f t="shared" si="18"/>
        <v>43907</v>
      </c>
      <c r="D735" s="1" t="s">
        <v>121</v>
      </c>
      <c r="E735" s="1" t="s">
        <v>117</v>
      </c>
      <c r="F735" s="1" t="s">
        <v>115</v>
      </c>
      <c r="G735" s="1">
        <v>0</v>
      </c>
      <c r="H735" s="1">
        <v>0</v>
      </c>
    </row>
    <row r="736" spans="1:8" x14ac:dyDescent="0.35">
      <c r="A736" s="1" t="s">
        <v>948</v>
      </c>
      <c r="B736" s="127" t="s">
        <v>925</v>
      </c>
      <c r="C736" s="127">
        <f t="shared" si="18"/>
        <v>43907</v>
      </c>
      <c r="D736" s="1" t="s">
        <v>121</v>
      </c>
      <c r="E736" s="1" t="s">
        <v>117</v>
      </c>
      <c r="F736" s="1" t="s">
        <v>115</v>
      </c>
      <c r="G736" s="1">
        <v>0</v>
      </c>
      <c r="H736" s="1">
        <v>0</v>
      </c>
    </row>
    <row r="737" spans="1:8" x14ac:dyDescent="0.35">
      <c r="A737" s="1" t="s">
        <v>949</v>
      </c>
      <c r="B737" s="127" t="s">
        <v>925</v>
      </c>
      <c r="C737" s="127">
        <f t="shared" si="18"/>
        <v>43907</v>
      </c>
      <c r="D737" s="1" t="s">
        <v>121</v>
      </c>
      <c r="E737" s="1" t="s">
        <v>117</v>
      </c>
      <c r="F737" s="1" t="s">
        <v>115</v>
      </c>
      <c r="G737" s="1">
        <v>0</v>
      </c>
      <c r="H737" s="1">
        <v>0</v>
      </c>
    </row>
    <row r="738" spans="1:8" x14ac:dyDescent="0.35">
      <c r="A738" s="1" t="s">
        <v>950</v>
      </c>
      <c r="B738" s="127" t="s">
        <v>925</v>
      </c>
      <c r="C738" s="127">
        <f t="shared" si="18"/>
        <v>43907</v>
      </c>
      <c r="D738" s="1" t="s">
        <v>121</v>
      </c>
      <c r="E738" s="1" t="s">
        <v>436</v>
      </c>
      <c r="F738" s="1" t="s">
        <v>115</v>
      </c>
      <c r="G738" s="1">
        <v>0</v>
      </c>
      <c r="H738" s="1">
        <v>0</v>
      </c>
    </row>
    <row r="739" spans="1:8" x14ac:dyDescent="0.35">
      <c r="A739" s="1" t="s">
        <v>951</v>
      </c>
      <c r="B739" s="127" t="s">
        <v>925</v>
      </c>
      <c r="C739" s="127">
        <f t="shared" si="18"/>
        <v>43907</v>
      </c>
      <c r="D739" s="1" t="s">
        <v>121</v>
      </c>
      <c r="E739" s="1" t="s">
        <v>117</v>
      </c>
      <c r="F739" s="1" t="s">
        <v>115</v>
      </c>
      <c r="G739" s="1">
        <v>0</v>
      </c>
      <c r="H739" s="1">
        <v>0</v>
      </c>
    </row>
    <row r="740" spans="1:8" x14ac:dyDescent="0.35">
      <c r="A740" s="1" t="s">
        <v>952</v>
      </c>
      <c r="B740" s="127" t="s">
        <v>925</v>
      </c>
      <c r="C740" s="127">
        <f t="shared" si="18"/>
        <v>43907</v>
      </c>
      <c r="D740" s="1" t="s">
        <v>121</v>
      </c>
      <c r="E740" s="1" t="s">
        <v>436</v>
      </c>
      <c r="F740" s="1" t="s">
        <v>115</v>
      </c>
      <c r="G740" s="1">
        <v>0</v>
      </c>
      <c r="H740" s="1">
        <v>0</v>
      </c>
    </row>
    <row r="741" spans="1:8" x14ac:dyDescent="0.35">
      <c r="A741" s="1" t="s">
        <v>953</v>
      </c>
      <c r="B741" s="127" t="s">
        <v>925</v>
      </c>
      <c r="C741" s="127">
        <f t="shared" si="18"/>
        <v>43907</v>
      </c>
      <c r="D741" s="1" t="s">
        <v>121</v>
      </c>
      <c r="E741" s="1" t="s">
        <v>486</v>
      </c>
      <c r="F741" s="1" t="s">
        <v>115</v>
      </c>
      <c r="G741" s="1">
        <v>0</v>
      </c>
      <c r="H741" s="1">
        <v>0</v>
      </c>
    </row>
    <row r="742" spans="1:8" x14ac:dyDescent="0.35">
      <c r="A742" s="1" t="s">
        <v>954</v>
      </c>
      <c r="B742" s="127" t="s">
        <v>925</v>
      </c>
      <c r="C742" s="127">
        <f t="shared" si="18"/>
        <v>43907</v>
      </c>
      <c r="D742" s="1" t="s">
        <v>113</v>
      </c>
      <c r="E742" s="1" t="s">
        <v>114</v>
      </c>
      <c r="F742" s="1" t="s">
        <v>115</v>
      </c>
      <c r="G742" s="1">
        <v>0</v>
      </c>
      <c r="H742" s="1">
        <v>0</v>
      </c>
    </row>
    <row r="743" spans="1:8" x14ac:dyDescent="0.35">
      <c r="A743" s="1" t="s">
        <v>955</v>
      </c>
      <c r="B743" s="127" t="s">
        <v>925</v>
      </c>
      <c r="C743" s="127">
        <f t="shared" si="18"/>
        <v>43907</v>
      </c>
      <c r="D743" s="1" t="s">
        <v>121</v>
      </c>
      <c r="E743" s="1" t="s">
        <v>117</v>
      </c>
      <c r="F743" s="1" t="s">
        <v>115</v>
      </c>
      <c r="G743" s="1">
        <v>0</v>
      </c>
      <c r="H743" s="1">
        <v>0</v>
      </c>
    </row>
    <row r="744" spans="1:8" x14ac:dyDescent="0.35">
      <c r="A744" s="1" t="s">
        <v>956</v>
      </c>
      <c r="B744" s="127" t="s">
        <v>925</v>
      </c>
      <c r="C744" s="127">
        <f t="shared" si="18"/>
        <v>43907</v>
      </c>
      <c r="D744" s="1" t="s">
        <v>121</v>
      </c>
      <c r="E744" s="1" t="s">
        <v>465</v>
      </c>
      <c r="F744" s="1" t="s">
        <v>115</v>
      </c>
      <c r="G744" s="1">
        <v>0</v>
      </c>
      <c r="H744" s="1">
        <v>0</v>
      </c>
    </row>
    <row r="745" spans="1:8" x14ac:dyDescent="0.35">
      <c r="A745" s="1" t="s">
        <v>957</v>
      </c>
      <c r="B745" s="127" t="s">
        <v>925</v>
      </c>
      <c r="C745" s="127">
        <f t="shared" si="18"/>
        <v>43907</v>
      </c>
      <c r="D745" s="1" t="s">
        <v>121</v>
      </c>
      <c r="E745" s="1" t="s">
        <v>958</v>
      </c>
      <c r="F745" s="1" t="s">
        <v>115</v>
      </c>
      <c r="G745" s="1">
        <v>0</v>
      </c>
      <c r="H745" s="1">
        <v>0</v>
      </c>
    </row>
    <row r="746" spans="1:8" x14ac:dyDescent="0.35">
      <c r="A746" s="1" t="s">
        <v>959</v>
      </c>
      <c r="B746" s="127" t="s">
        <v>925</v>
      </c>
      <c r="C746" s="127">
        <f t="shared" si="18"/>
        <v>43907</v>
      </c>
      <c r="D746" s="1" t="s">
        <v>113</v>
      </c>
      <c r="E746" s="1" t="s">
        <v>240</v>
      </c>
      <c r="F746" s="1" t="s">
        <v>115</v>
      </c>
      <c r="G746" s="1">
        <v>0</v>
      </c>
      <c r="H746" s="1">
        <v>0</v>
      </c>
    </row>
    <row r="747" spans="1:8" x14ac:dyDescent="0.35">
      <c r="A747" s="1" t="s">
        <v>960</v>
      </c>
      <c r="B747" s="127" t="s">
        <v>925</v>
      </c>
      <c r="C747" s="127">
        <f t="shared" si="18"/>
        <v>43907</v>
      </c>
      <c r="D747" s="1" t="s">
        <v>121</v>
      </c>
      <c r="E747" s="1" t="s">
        <v>819</v>
      </c>
      <c r="F747" s="1" t="s">
        <v>115</v>
      </c>
      <c r="G747" s="1">
        <v>0</v>
      </c>
      <c r="H747" s="1">
        <v>0</v>
      </c>
    </row>
    <row r="748" spans="1:8" x14ac:dyDescent="0.35">
      <c r="A748" s="1" t="s">
        <v>961</v>
      </c>
      <c r="B748" s="127" t="s">
        <v>925</v>
      </c>
      <c r="C748" s="127">
        <f t="shared" si="18"/>
        <v>43907</v>
      </c>
      <c r="D748" s="1" t="s">
        <v>121</v>
      </c>
      <c r="E748" s="1" t="s">
        <v>114</v>
      </c>
      <c r="F748" s="1" t="s">
        <v>115</v>
      </c>
      <c r="G748" s="1">
        <v>0</v>
      </c>
      <c r="H748" s="1">
        <v>0</v>
      </c>
    </row>
    <row r="749" spans="1:8" x14ac:dyDescent="0.35">
      <c r="A749" s="1" t="s">
        <v>962</v>
      </c>
      <c r="B749" s="127" t="s">
        <v>925</v>
      </c>
      <c r="C749" s="127">
        <f t="shared" si="18"/>
        <v>43907</v>
      </c>
      <c r="D749" s="1" t="s">
        <v>121</v>
      </c>
      <c r="E749" s="1" t="s">
        <v>117</v>
      </c>
      <c r="F749" s="1" t="s">
        <v>115</v>
      </c>
      <c r="G749" s="1">
        <v>0</v>
      </c>
      <c r="H749" s="1">
        <v>0</v>
      </c>
    </row>
    <row r="750" spans="1:8" x14ac:dyDescent="0.35">
      <c r="A750" s="1" t="s">
        <v>963</v>
      </c>
      <c r="B750" s="127" t="s">
        <v>925</v>
      </c>
      <c r="C750" s="127">
        <f t="shared" si="18"/>
        <v>43907</v>
      </c>
      <c r="D750" s="1" t="s">
        <v>113</v>
      </c>
      <c r="E750" s="1" t="s">
        <v>117</v>
      </c>
      <c r="F750" s="1" t="s">
        <v>115</v>
      </c>
      <c r="G750" s="1">
        <v>0</v>
      </c>
      <c r="H750" s="1">
        <v>0</v>
      </c>
    </row>
    <row r="751" spans="1:8" x14ac:dyDescent="0.35">
      <c r="A751" s="1" t="s">
        <v>964</v>
      </c>
      <c r="B751" s="127" t="s">
        <v>925</v>
      </c>
      <c r="C751" s="127">
        <f t="shared" si="18"/>
        <v>43907</v>
      </c>
      <c r="D751" s="1" t="s">
        <v>113</v>
      </c>
      <c r="E751" s="1" t="s">
        <v>117</v>
      </c>
      <c r="F751" s="1" t="s">
        <v>115</v>
      </c>
      <c r="G751" s="1">
        <v>0</v>
      </c>
      <c r="H751" s="1">
        <v>0</v>
      </c>
    </row>
    <row r="752" spans="1:8" x14ac:dyDescent="0.35">
      <c r="A752" s="1" t="s">
        <v>965</v>
      </c>
      <c r="B752" s="127" t="s">
        <v>925</v>
      </c>
      <c r="C752" s="127">
        <f t="shared" si="18"/>
        <v>43907</v>
      </c>
      <c r="D752" s="1" t="s">
        <v>121</v>
      </c>
      <c r="E752" s="1" t="s">
        <v>498</v>
      </c>
      <c r="F752" s="1" t="s">
        <v>115</v>
      </c>
      <c r="G752" s="1">
        <v>0</v>
      </c>
      <c r="H752" s="1">
        <v>0</v>
      </c>
    </row>
    <row r="753" spans="1:8" x14ac:dyDescent="0.35">
      <c r="A753" s="1" t="s">
        <v>966</v>
      </c>
      <c r="B753" s="127" t="s">
        <v>925</v>
      </c>
      <c r="C753" s="127">
        <f t="shared" si="18"/>
        <v>43907</v>
      </c>
      <c r="D753" s="1" t="s">
        <v>121</v>
      </c>
      <c r="E753" s="1" t="s">
        <v>114</v>
      </c>
      <c r="F753" s="1" t="s">
        <v>115</v>
      </c>
      <c r="G753" s="1">
        <v>0</v>
      </c>
      <c r="H753" s="1">
        <v>0</v>
      </c>
    </row>
    <row r="754" spans="1:8" x14ac:dyDescent="0.35">
      <c r="A754" s="1" t="s">
        <v>967</v>
      </c>
      <c r="B754" s="127" t="s">
        <v>925</v>
      </c>
      <c r="C754" s="127">
        <f t="shared" si="18"/>
        <v>43907</v>
      </c>
      <c r="D754" s="1" t="s">
        <v>113</v>
      </c>
      <c r="E754" s="1" t="s">
        <v>354</v>
      </c>
      <c r="F754" s="1" t="s">
        <v>115</v>
      </c>
      <c r="G754" s="1">
        <v>0</v>
      </c>
      <c r="H754" s="1">
        <v>0</v>
      </c>
    </row>
    <row r="755" spans="1:8" x14ac:dyDescent="0.35">
      <c r="A755" s="1" t="s">
        <v>968</v>
      </c>
      <c r="B755" s="127" t="s">
        <v>969</v>
      </c>
      <c r="C755" s="127">
        <f t="shared" si="18"/>
        <v>43906</v>
      </c>
      <c r="D755" s="1" t="s">
        <v>121</v>
      </c>
      <c r="E755" s="1" t="s">
        <v>117</v>
      </c>
      <c r="F755" s="1" t="s">
        <v>115</v>
      </c>
      <c r="G755" s="1">
        <v>0</v>
      </c>
      <c r="H755" s="1">
        <v>0</v>
      </c>
    </row>
    <row r="756" spans="1:8" x14ac:dyDescent="0.35">
      <c r="A756" s="1" t="s">
        <v>970</v>
      </c>
      <c r="B756" s="127" t="s">
        <v>969</v>
      </c>
      <c r="C756" s="127">
        <f t="shared" si="18"/>
        <v>43906</v>
      </c>
      <c r="D756" s="1" t="s">
        <v>121</v>
      </c>
      <c r="E756" s="1" t="s">
        <v>971</v>
      </c>
      <c r="F756" s="1" t="s">
        <v>115</v>
      </c>
      <c r="G756" s="1">
        <v>0</v>
      </c>
      <c r="H756" s="1">
        <v>0</v>
      </c>
    </row>
    <row r="757" spans="1:8" x14ac:dyDescent="0.35">
      <c r="A757" s="1" t="s">
        <v>972</v>
      </c>
      <c r="B757" s="127" t="s">
        <v>969</v>
      </c>
      <c r="C757" s="127">
        <f t="shared" si="18"/>
        <v>43906</v>
      </c>
      <c r="D757" s="1" t="s">
        <v>113</v>
      </c>
      <c r="E757" s="1" t="s">
        <v>117</v>
      </c>
      <c r="F757" s="1" t="s">
        <v>115</v>
      </c>
      <c r="G757" s="1">
        <v>0</v>
      </c>
      <c r="H757" s="1">
        <v>0</v>
      </c>
    </row>
    <row r="758" spans="1:8" x14ac:dyDescent="0.35">
      <c r="A758" s="1" t="s">
        <v>973</v>
      </c>
      <c r="B758" s="127" t="s">
        <v>969</v>
      </c>
      <c r="C758" s="127">
        <f t="shared" si="18"/>
        <v>43906</v>
      </c>
      <c r="D758" s="1" t="s">
        <v>121</v>
      </c>
      <c r="E758" s="1" t="s">
        <v>117</v>
      </c>
      <c r="F758" s="1" t="s">
        <v>115</v>
      </c>
      <c r="G758" s="1">
        <v>0</v>
      </c>
      <c r="H758" s="1">
        <v>0</v>
      </c>
    </row>
    <row r="759" spans="1:8" x14ac:dyDescent="0.35">
      <c r="A759" s="1" t="s">
        <v>974</v>
      </c>
      <c r="B759" s="127" t="s">
        <v>969</v>
      </c>
      <c r="C759" s="127">
        <f t="shared" si="18"/>
        <v>43906</v>
      </c>
      <c r="D759" s="1" t="s">
        <v>121</v>
      </c>
      <c r="E759" s="1" t="s">
        <v>117</v>
      </c>
      <c r="F759" s="1" t="s">
        <v>115</v>
      </c>
      <c r="G759" s="1">
        <v>0</v>
      </c>
      <c r="H759" s="1">
        <v>0</v>
      </c>
    </row>
    <row r="760" spans="1:8" x14ac:dyDescent="0.35">
      <c r="A760" s="1" t="s">
        <v>975</v>
      </c>
      <c r="B760" s="127" t="s">
        <v>969</v>
      </c>
      <c r="C760" s="127">
        <f t="shared" si="18"/>
        <v>43906</v>
      </c>
      <c r="D760" s="1" t="s">
        <v>113</v>
      </c>
      <c r="E760" s="1" t="s">
        <v>117</v>
      </c>
      <c r="F760" s="1" t="s">
        <v>115</v>
      </c>
      <c r="G760" s="1">
        <v>0</v>
      </c>
      <c r="H760" s="1">
        <v>0</v>
      </c>
    </row>
    <row r="761" spans="1:8" x14ac:dyDescent="0.35">
      <c r="A761" s="1" t="s">
        <v>976</v>
      </c>
      <c r="B761" s="127" t="s">
        <v>969</v>
      </c>
      <c r="C761" s="127">
        <f t="shared" si="18"/>
        <v>43906</v>
      </c>
      <c r="D761" s="1" t="s">
        <v>121</v>
      </c>
      <c r="E761" s="1" t="s">
        <v>498</v>
      </c>
      <c r="F761" s="1" t="s">
        <v>115</v>
      </c>
      <c r="G761" s="1">
        <v>0</v>
      </c>
      <c r="H761" s="1">
        <v>0</v>
      </c>
    </row>
    <row r="762" spans="1:8" x14ac:dyDescent="0.35">
      <c r="A762" s="1" t="s">
        <v>977</v>
      </c>
      <c r="B762" s="127" t="s">
        <v>969</v>
      </c>
      <c r="C762" s="127">
        <f t="shared" si="18"/>
        <v>43906</v>
      </c>
      <c r="D762" s="1" t="s">
        <v>121</v>
      </c>
      <c r="E762" s="1" t="s">
        <v>114</v>
      </c>
      <c r="F762" s="1" t="s">
        <v>115</v>
      </c>
      <c r="G762" s="1">
        <v>0</v>
      </c>
      <c r="H762" s="1">
        <v>0</v>
      </c>
    </row>
    <row r="763" spans="1:8" x14ac:dyDescent="0.35">
      <c r="A763" s="1" t="s">
        <v>978</v>
      </c>
      <c r="B763" s="127" t="s">
        <v>969</v>
      </c>
      <c r="C763" s="127">
        <f t="shared" si="18"/>
        <v>43906</v>
      </c>
      <c r="D763" s="1" t="s">
        <v>121</v>
      </c>
      <c r="E763" s="1" t="s">
        <v>498</v>
      </c>
      <c r="F763" s="1" t="s">
        <v>115</v>
      </c>
      <c r="G763" s="1">
        <v>0</v>
      </c>
      <c r="H763" s="1">
        <v>0</v>
      </c>
    </row>
    <row r="764" spans="1:8" x14ac:dyDescent="0.35">
      <c r="A764" s="1" t="s">
        <v>979</v>
      </c>
      <c r="B764" s="127" t="s">
        <v>969</v>
      </c>
      <c r="C764" s="127">
        <f t="shared" si="18"/>
        <v>43906</v>
      </c>
      <c r="D764" s="1" t="s">
        <v>121</v>
      </c>
      <c r="E764" s="1" t="s">
        <v>980</v>
      </c>
      <c r="F764" s="1" t="s">
        <v>115</v>
      </c>
      <c r="G764" s="1">
        <v>0</v>
      </c>
      <c r="H764" s="1">
        <v>0</v>
      </c>
    </row>
    <row r="765" spans="1:8" x14ac:dyDescent="0.35">
      <c r="A765" s="1" t="s">
        <v>981</v>
      </c>
      <c r="B765" s="127" t="s">
        <v>969</v>
      </c>
      <c r="C765" s="127">
        <f t="shared" si="18"/>
        <v>43906</v>
      </c>
      <c r="D765" s="1" t="s">
        <v>113</v>
      </c>
      <c r="E765" s="1" t="s">
        <v>706</v>
      </c>
      <c r="F765" s="1" t="s">
        <v>115</v>
      </c>
      <c r="G765" s="1">
        <v>0</v>
      </c>
      <c r="H765" s="1">
        <v>0</v>
      </c>
    </row>
    <row r="766" spans="1:8" x14ac:dyDescent="0.35">
      <c r="A766" s="1" t="s">
        <v>982</v>
      </c>
      <c r="B766" s="127" t="s">
        <v>969</v>
      </c>
      <c r="C766" s="127">
        <f t="shared" si="18"/>
        <v>43906</v>
      </c>
      <c r="D766" s="1" t="s">
        <v>113</v>
      </c>
      <c r="E766" s="1" t="s">
        <v>117</v>
      </c>
      <c r="F766" s="1" t="s">
        <v>115</v>
      </c>
      <c r="G766" s="1">
        <v>0</v>
      </c>
      <c r="H766" s="1">
        <v>0</v>
      </c>
    </row>
    <row r="767" spans="1:8" x14ac:dyDescent="0.35">
      <c r="A767" s="1" t="s">
        <v>983</v>
      </c>
      <c r="B767" s="127" t="s">
        <v>969</v>
      </c>
      <c r="C767" s="127">
        <f t="shared" si="18"/>
        <v>43906</v>
      </c>
      <c r="D767" s="1" t="s">
        <v>113</v>
      </c>
      <c r="E767" s="1" t="s">
        <v>117</v>
      </c>
      <c r="F767" s="1" t="s">
        <v>115</v>
      </c>
      <c r="G767" s="1">
        <v>0</v>
      </c>
      <c r="H767" s="1">
        <v>0</v>
      </c>
    </row>
    <row r="768" spans="1:8" x14ac:dyDescent="0.35">
      <c r="A768" s="1" t="s">
        <v>984</v>
      </c>
      <c r="B768" s="127" t="s">
        <v>969</v>
      </c>
      <c r="C768" s="127">
        <f t="shared" si="18"/>
        <v>43906</v>
      </c>
      <c r="D768" s="1" t="s">
        <v>113</v>
      </c>
      <c r="E768" s="1" t="s">
        <v>117</v>
      </c>
      <c r="F768" s="1" t="s">
        <v>115</v>
      </c>
      <c r="G768" s="1">
        <v>0</v>
      </c>
      <c r="H768" s="1">
        <v>0</v>
      </c>
    </row>
    <row r="769" spans="1:8" x14ac:dyDescent="0.35">
      <c r="A769" s="1" t="s">
        <v>985</v>
      </c>
      <c r="B769" s="127" t="s">
        <v>969</v>
      </c>
      <c r="C769" s="127">
        <f t="shared" si="18"/>
        <v>43906</v>
      </c>
      <c r="D769" s="1" t="s">
        <v>121</v>
      </c>
      <c r="E769" s="1" t="s">
        <v>986</v>
      </c>
      <c r="F769" s="1" t="s">
        <v>115</v>
      </c>
      <c r="G769" s="1">
        <v>0</v>
      </c>
      <c r="H769" s="1">
        <v>0</v>
      </c>
    </row>
    <row r="770" spans="1:8" x14ac:dyDescent="0.35">
      <c r="A770" s="1" t="s">
        <v>987</v>
      </c>
      <c r="B770" s="127" t="s">
        <v>988</v>
      </c>
      <c r="C770" s="127">
        <f t="shared" si="18"/>
        <v>43905</v>
      </c>
      <c r="D770" s="1" t="s">
        <v>121</v>
      </c>
      <c r="E770" s="1" t="s">
        <v>496</v>
      </c>
      <c r="F770" s="1" t="s">
        <v>115</v>
      </c>
      <c r="G770" s="1">
        <v>0</v>
      </c>
      <c r="H770" s="1">
        <v>0</v>
      </c>
    </row>
    <row r="771" spans="1:8" x14ac:dyDescent="0.35">
      <c r="A771" s="1" t="s">
        <v>989</v>
      </c>
      <c r="B771" s="127" t="s">
        <v>988</v>
      </c>
      <c r="C771" s="127">
        <f t="shared" ref="C771:C834" si="19">VLOOKUP(B771,$J:$K,2,0)</f>
        <v>43905</v>
      </c>
      <c r="D771" s="1" t="s">
        <v>121</v>
      </c>
      <c r="E771" s="1" t="s">
        <v>496</v>
      </c>
      <c r="F771" s="1" t="s">
        <v>115</v>
      </c>
      <c r="G771" s="1">
        <v>0</v>
      </c>
      <c r="H771" s="1">
        <v>0</v>
      </c>
    </row>
    <row r="772" spans="1:8" x14ac:dyDescent="0.35">
      <c r="A772" s="1" t="s">
        <v>990</v>
      </c>
      <c r="B772" s="127" t="s">
        <v>988</v>
      </c>
      <c r="C772" s="127">
        <f t="shared" si="19"/>
        <v>43905</v>
      </c>
      <c r="D772" s="1" t="s">
        <v>121</v>
      </c>
      <c r="E772" s="1" t="s">
        <v>117</v>
      </c>
      <c r="F772" s="1" t="s">
        <v>115</v>
      </c>
      <c r="G772" s="1">
        <v>0</v>
      </c>
      <c r="H772" s="1">
        <v>0</v>
      </c>
    </row>
    <row r="773" spans="1:8" x14ac:dyDescent="0.35">
      <c r="A773" s="1" t="s">
        <v>991</v>
      </c>
      <c r="B773" s="127" t="s">
        <v>988</v>
      </c>
      <c r="C773" s="127">
        <f t="shared" si="19"/>
        <v>43905</v>
      </c>
      <c r="D773" s="1" t="s">
        <v>121</v>
      </c>
      <c r="E773" s="1" t="s">
        <v>114</v>
      </c>
      <c r="F773" s="1" t="s">
        <v>115</v>
      </c>
      <c r="G773" s="1">
        <v>0</v>
      </c>
      <c r="H773" s="1">
        <v>0</v>
      </c>
    </row>
    <row r="774" spans="1:8" x14ac:dyDescent="0.35">
      <c r="A774" s="1" t="s">
        <v>992</v>
      </c>
      <c r="B774" s="127" t="s">
        <v>988</v>
      </c>
      <c r="C774" s="127">
        <f t="shared" si="19"/>
        <v>43905</v>
      </c>
      <c r="D774" s="1" t="s">
        <v>113</v>
      </c>
      <c r="E774" s="1" t="s">
        <v>117</v>
      </c>
      <c r="F774" s="1" t="s">
        <v>115</v>
      </c>
      <c r="G774" s="1">
        <v>0</v>
      </c>
      <c r="H774" s="1">
        <v>0</v>
      </c>
    </row>
    <row r="775" spans="1:8" x14ac:dyDescent="0.35">
      <c r="A775" s="1" t="s">
        <v>993</v>
      </c>
      <c r="B775" s="127" t="s">
        <v>988</v>
      </c>
      <c r="C775" s="127">
        <f t="shared" si="19"/>
        <v>43905</v>
      </c>
      <c r="D775" s="1" t="s">
        <v>121</v>
      </c>
      <c r="E775" s="1" t="s">
        <v>117</v>
      </c>
      <c r="F775" s="1" t="s">
        <v>115</v>
      </c>
      <c r="G775" s="1">
        <v>0</v>
      </c>
      <c r="H775" s="1">
        <v>0</v>
      </c>
    </row>
    <row r="776" spans="1:8" x14ac:dyDescent="0.35">
      <c r="A776" s="1" t="s">
        <v>994</v>
      </c>
      <c r="B776" s="127" t="s">
        <v>988</v>
      </c>
      <c r="C776" s="127">
        <f t="shared" si="19"/>
        <v>43905</v>
      </c>
      <c r="D776" s="1" t="s">
        <v>121</v>
      </c>
      <c r="E776" s="1" t="s">
        <v>773</v>
      </c>
      <c r="F776" s="1" t="s">
        <v>115</v>
      </c>
      <c r="G776" s="1">
        <v>0</v>
      </c>
      <c r="H776" s="1">
        <v>0</v>
      </c>
    </row>
    <row r="777" spans="1:8" x14ac:dyDescent="0.35">
      <c r="A777" s="1" t="s">
        <v>995</v>
      </c>
      <c r="B777" s="127" t="s">
        <v>988</v>
      </c>
      <c r="C777" s="127">
        <f t="shared" si="19"/>
        <v>43905</v>
      </c>
      <c r="D777" s="1" t="s">
        <v>121</v>
      </c>
      <c r="E777" s="1" t="s">
        <v>117</v>
      </c>
      <c r="F777" s="1" t="s">
        <v>115</v>
      </c>
      <c r="G777" s="1">
        <v>0</v>
      </c>
      <c r="H777" s="1">
        <v>0</v>
      </c>
    </row>
    <row r="778" spans="1:8" x14ac:dyDescent="0.35">
      <c r="A778" s="1" t="s">
        <v>996</v>
      </c>
      <c r="B778" s="127" t="s">
        <v>988</v>
      </c>
      <c r="C778" s="127">
        <f t="shared" si="19"/>
        <v>43905</v>
      </c>
      <c r="D778" s="1" t="s">
        <v>113</v>
      </c>
      <c r="E778" s="1" t="s">
        <v>117</v>
      </c>
      <c r="F778" s="1" t="s">
        <v>115</v>
      </c>
      <c r="G778" s="1">
        <v>0</v>
      </c>
      <c r="H778" s="1">
        <v>0</v>
      </c>
    </row>
    <row r="779" spans="1:8" x14ac:dyDescent="0.35">
      <c r="A779" s="1" t="s">
        <v>997</v>
      </c>
      <c r="B779" s="127" t="s">
        <v>988</v>
      </c>
      <c r="C779" s="127">
        <f t="shared" si="19"/>
        <v>43905</v>
      </c>
      <c r="D779" s="1" t="s">
        <v>121</v>
      </c>
      <c r="E779" s="1" t="s">
        <v>117</v>
      </c>
      <c r="F779" s="1" t="s">
        <v>115</v>
      </c>
      <c r="G779" s="1">
        <v>0</v>
      </c>
      <c r="H779" s="1">
        <v>0</v>
      </c>
    </row>
    <row r="780" spans="1:8" x14ac:dyDescent="0.35">
      <c r="A780" s="1" t="s">
        <v>998</v>
      </c>
      <c r="B780" s="127" t="s">
        <v>988</v>
      </c>
      <c r="C780" s="127">
        <f t="shared" si="19"/>
        <v>43905</v>
      </c>
      <c r="D780" s="1" t="s">
        <v>121</v>
      </c>
      <c r="E780" s="1" t="s">
        <v>526</v>
      </c>
      <c r="F780" s="1" t="s">
        <v>115</v>
      </c>
      <c r="G780" s="1">
        <v>0</v>
      </c>
      <c r="H780" s="1">
        <v>0</v>
      </c>
    </row>
    <row r="781" spans="1:8" x14ac:dyDescent="0.35">
      <c r="A781" s="1" t="s">
        <v>999</v>
      </c>
      <c r="B781" s="127" t="s">
        <v>988</v>
      </c>
      <c r="C781" s="127">
        <f t="shared" si="19"/>
        <v>43905</v>
      </c>
      <c r="D781" s="1" t="s">
        <v>113</v>
      </c>
      <c r="E781" s="1" t="s">
        <v>511</v>
      </c>
      <c r="F781" s="1" t="s">
        <v>115</v>
      </c>
      <c r="G781" s="1">
        <v>0</v>
      </c>
      <c r="H781" s="1">
        <v>0</v>
      </c>
    </row>
    <row r="782" spans="1:8" x14ac:dyDescent="0.35">
      <c r="A782" s="1" t="s">
        <v>1000</v>
      </c>
      <c r="B782" s="127" t="s">
        <v>988</v>
      </c>
      <c r="C782" s="127">
        <f t="shared" si="19"/>
        <v>43905</v>
      </c>
      <c r="D782" s="1" t="s">
        <v>121</v>
      </c>
      <c r="E782" s="1" t="s">
        <v>114</v>
      </c>
      <c r="F782" s="1" t="s">
        <v>115</v>
      </c>
      <c r="G782" s="1">
        <v>0</v>
      </c>
      <c r="H782" s="1">
        <v>0</v>
      </c>
    </row>
    <row r="783" spans="1:8" x14ac:dyDescent="0.35">
      <c r="A783" s="1" t="s">
        <v>1001</v>
      </c>
      <c r="B783" s="127" t="s">
        <v>1002</v>
      </c>
      <c r="C783" s="127">
        <f t="shared" si="19"/>
        <v>43904</v>
      </c>
      <c r="D783" s="1" t="s">
        <v>113</v>
      </c>
      <c r="E783" s="1" t="s">
        <v>117</v>
      </c>
      <c r="F783" s="1" t="s">
        <v>115</v>
      </c>
      <c r="G783" s="1">
        <v>0</v>
      </c>
      <c r="H783" s="1">
        <v>0</v>
      </c>
    </row>
    <row r="784" spans="1:8" x14ac:dyDescent="0.35">
      <c r="A784" s="1" t="s">
        <v>1003</v>
      </c>
      <c r="B784" s="127" t="s">
        <v>1002</v>
      </c>
      <c r="C784" s="127">
        <f t="shared" si="19"/>
        <v>43904</v>
      </c>
      <c r="D784" s="1" t="s">
        <v>113</v>
      </c>
      <c r="E784" s="1" t="s">
        <v>117</v>
      </c>
      <c r="F784" s="1" t="s">
        <v>115</v>
      </c>
      <c r="G784" s="1">
        <v>0</v>
      </c>
      <c r="H784" s="1">
        <v>0</v>
      </c>
    </row>
    <row r="785" spans="1:8" x14ac:dyDescent="0.35">
      <c r="A785" s="1" t="s">
        <v>1004</v>
      </c>
      <c r="B785" s="127" t="s">
        <v>1002</v>
      </c>
      <c r="C785" s="127">
        <f t="shared" si="19"/>
        <v>43904</v>
      </c>
      <c r="D785" s="1" t="s">
        <v>121</v>
      </c>
      <c r="E785" s="1" t="s">
        <v>1005</v>
      </c>
      <c r="F785" s="1" t="s">
        <v>115</v>
      </c>
      <c r="G785" s="1">
        <v>0</v>
      </c>
      <c r="H785" s="1">
        <v>0</v>
      </c>
    </row>
    <row r="786" spans="1:8" x14ac:dyDescent="0.35">
      <c r="A786" s="1" t="s">
        <v>1006</v>
      </c>
      <c r="B786" s="127" t="s">
        <v>1002</v>
      </c>
      <c r="C786" s="127">
        <f t="shared" si="19"/>
        <v>43904</v>
      </c>
      <c r="D786" s="1" t="s">
        <v>121</v>
      </c>
      <c r="E786" s="1" t="s">
        <v>117</v>
      </c>
      <c r="F786" s="1" t="s">
        <v>115</v>
      </c>
      <c r="G786" s="1">
        <v>0</v>
      </c>
      <c r="H786" s="1">
        <v>0</v>
      </c>
    </row>
    <row r="787" spans="1:8" x14ac:dyDescent="0.35">
      <c r="A787" s="1" t="s">
        <v>1007</v>
      </c>
      <c r="B787" s="127" t="s">
        <v>1002</v>
      </c>
      <c r="C787" s="127">
        <f t="shared" si="19"/>
        <v>43904</v>
      </c>
      <c r="D787" s="1" t="s">
        <v>121</v>
      </c>
      <c r="E787" s="1" t="s">
        <v>117</v>
      </c>
      <c r="F787" s="1" t="s">
        <v>115</v>
      </c>
      <c r="G787" s="1">
        <v>0</v>
      </c>
      <c r="H787" s="1">
        <v>0</v>
      </c>
    </row>
    <row r="788" spans="1:8" x14ac:dyDescent="0.35">
      <c r="A788" s="1" t="s">
        <v>1008</v>
      </c>
      <c r="B788" s="127" t="s">
        <v>1002</v>
      </c>
      <c r="C788" s="127">
        <f t="shared" si="19"/>
        <v>43904</v>
      </c>
      <c r="D788" s="1" t="s">
        <v>113</v>
      </c>
      <c r="E788" s="1" t="s">
        <v>117</v>
      </c>
      <c r="F788" s="1" t="s">
        <v>115</v>
      </c>
      <c r="G788" s="1">
        <v>0</v>
      </c>
      <c r="H788" s="1">
        <v>0</v>
      </c>
    </row>
    <row r="789" spans="1:8" x14ac:dyDescent="0.35">
      <c r="A789" s="1" t="s">
        <v>1009</v>
      </c>
      <c r="B789" s="127" t="s">
        <v>1002</v>
      </c>
      <c r="C789" s="127">
        <f t="shared" si="19"/>
        <v>43904</v>
      </c>
      <c r="D789" s="1" t="s">
        <v>121</v>
      </c>
      <c r="E789" s="1" t="s">
        <v>117</v>
      </c>
      <c r="F789" s="1" t="s">
        <v>115</v>
      </c>
      <c r="G789" s="1">
        <v>0</v>
      </c>
      <c r="H789" s="1">
        <v>0</v>
      </c>
    </row>
    <row r="790" spans="1:8" x14ac:dyDescent="0.35">
      <c r="A790" s="1" t="s">
        <v>1010</v>
      </c>
      <c r="B790" s="127" t="s">
        <v>1002</v>
      </c>
      <c r="C790" s="127">
        <f t="shared" si="19"/>
        <v>43904</v>
      </c>
      <c r="D790" s="1" t="s">
        <v>121</v>
      </c>
      <c r="E790" s="1" t="s">
        <v>436</v>
      </c>
      <c r="F790" s="1" t="s">
        <v>115</v>
      </c>
      <c r="G790" s="1">
        <v>0</v>
      </c>
      <c r="H790" s="1">
        <v>0</v>
      </c>
    </row>
    <row r="791" spans="1:8" x14ac:dyDescent="0.35">
      <c r="A791" s="1" t="s">
        <v>1011</v>
      </c>
      <c r="B791" s="127" t="s">
        <v>1002</v>
      </c>
      <c r="C791" s="127">
        <f t="shared" si="19"/>
        <v>43904</v>
      </c>
      <c r="D791" s="1" t="s">
        <v>113</v>
      </c>
      <c r="E791" s="1" t="s">
        <v>1012</v>
      </c>
      <c r="F791" s="1" t="s">
        <v>115</v>
      </c>
      <c r="G791" s="1">
        <v>0</v>
      </c>
      <c r="H791" s="1">
        <v>0</v>
      </c>
    </row>
    <row r="792" spans="1:8" x14ac:dyDescent="0.35">
      <c r="A792" s="1" t="s">
        <v>1013</v>
      </c>
      <c r="B792" s="127" t="s">
        <v>1002</v>
      </c>
      <c r="C792" s="127">
        <f t="shared" si="19"/>
        <v>43904</v>
      </c>
      <c r="D792" s="1" t="s">
        <v>121</v>
      </c>
      <c r="E792" s="1" t="s">
        <v>1014</v>
      </c>
      <c r="F792" s="1" t="s">
        <v>115</v>
      </c>
      <c r="G792" s="1">
        <v>0</v>
      </c>
      <c r="H792" s="1">
        <v>0</v>
      </c>
    </row>
    <row r="793" spans="1:8" x14ac:dyDescent="0.35">
      <c r="A793" s="1" t="s">
        <v>1015</v>
      </c>
      <c r="B793" s="127" t="s">
        <v>1002</v>
      </c>
      <c r="C793" s="127">
        <f t="shared" si="19"/>
        <v>43904</v>
      </c>
      <c r="D793" s="1" t="s">
        <v>121</v>
      </c>
      <c r="E793" s="1" t="s">
        <v>117</v>
      </c>
      <c r="F793" s="1" t="s">
        <v>115</v>
      </c>
      <c r="G793" s="1">
        <v>0</v>
      </c>
      <c r="H793" s="1">
        <v>0</v>
      </c>
    </row>
    <row r="794" spans="1:8" x14ac:dyDescent="0.35">
      <c r="A794" s="1" t="s">
        <v>1016</v>
      </c>
      <c r="B794" s="127" t="s">
        <v>1002</v>
      </c>
      <c r="C794" s="127">
        <f t="shared" si="19"/>
        <v>43904</v>
      </c>
      <c r="D794" s="1" t="s">
        <v>113</v>
      </c>
      <c r="E794" s="1" t="s">
        <v>117</v>
      </c>
      <c r="F794" s="1" t="s">
        <v>115</v>
      </c>
      <c r="G794" s="1">
        <v>0</v>
      </c>
      <c r="H794" s="1">
        <v>0</v>
      </c>
    </row>
    <row r="795" spans="1:8" x14ac:dyDescent="0.35">
      <c r="A795" s="1" t="s">
        <v>1017</v>
      </c>
      <c r="B795" s="127" t="s">
        <v>1002</v>
      </c>
      <c r="C795" s="127">
        <f t="shared" si="19"/>
        <v>43904</v>
      </c>
      <c r="D795" s="1" t="s">
        <v>121</v>
      </c>
      <c r="E795" s="1" t="s">
        <v>117</v>
      </c>
      <c r="F795" s="1" t="s">
        <v>115</v>
      </c>
      <c r="G795" s="1">
        <v>0</v>
      </c>
      <c r="H795" s="1">
        <v>0</v>
      </c>
    </row>
    <row r="796" spans="1:8" x14ac:dyDescent="0.35">
      <c r="A796" s="1" t="s">
        <v>1018</v>
      </c>
      <c r="B796" s="127" t="s">
        <v>1002</v>
      </c>
      <c r="C796" s="127">
        <f t="shared" si="19"/>
        <v>43904</v>
      </c>
      <c r="D796" s="1" t="s">
        <v>121</v>
      </c>
      <c r="E796" s="1" t="s">
        <v>1019</v>
      </c>
      <c r="F796" s="1" t="s">
        <v>115</v>
      </c>
      <c r="G796" s="1">
        <v>0</v>
      </c>
      <c r="H796" s="1">
        <v>0</v>
      </c>
    </row>
    <row r="797" spans="1:8" x14ac:dyDescent="0.35">
      <c r="A797" s="1" t="s">
        <v>1020</v>
      </c>
      <c r="B797" s="127" t="s">
        <v>1002</v>
      </c>
      <c r="C797" s="127">
        <f t="shared" si="19"/>
        <v>43904</v>
      </c>
      <c r="D797" s="1" t="s">
        <v>121</v>
      </c>
      <c r="E797" s="1" t="s">
        <v>1012</v>
      </c>
      <c r="F797" s="1" t="s">
        <v>115</v>
      </c>
      <c r="G797" s="1">
        <v>0</v>
      </c>
      <c r="H797" s="1">
        <v>0</v>
      </c>
    </row>
    <row r="798" spans="1:8" x14ac:dyDescent="0.35">
      <c r="A798" s="1" t="s">
        <v>1021</v>
      </c>
      <c r="B798" s="127" t="s">
        <v>1022</v>
      </c>
      <c r="C798" s="127">
        <f t="shared" si="19"/>
        <v>43903</v>
      </c>
      <c r="D798" s="1" t="s">
        <v>121</v>
      </c>
      <c r="E798" s="1" t="s">
        <v>486</v>
      </c>
      <c r="F798" s="1" t="s">
        <v>115</v>
      </c>
      <c r="G798" s="1">
        <v>0</v>
      </c>
      <c r="H798" s="1">
        <v>0</v>
      </c>
    </row>
    <row r="799" spans="1:8" x14ac:dyDescent="0.35">
      <c r="A799" s="1" t="s">
        <v>1023</v>
      </c>
      <c r="B799" s="127" t="s">
        <v>1022</v>
      </c>
      <c r="C799" s="127">
        <f t="shared" si="19"/>
        <v>43903</v>
      </c>
      <c r="D799" s="1" t="s">
        <v>121</v>
      </c>
      <c r="E799" s="1" t="s">
        <v>117</v>
      </c>
      <c r="F799" s="1" t="s">
        <v>115</v>
      </c>
      <c r="G799" s="1">
        <v>0</v>
      </c>
      <c r="H799" s="1">
        <v>0</v>
      </c>
    </row>
    <row r="800" spans="1:8" x14ac:dyDescent="0.35">
      <c r="A800" s="1" t="s">
        <v>1024</v>
      </c>
      <c r="B800" s="127" t="s">
        <v>1022</v>
      </c>
      <c r="C800" s="127">
        <f t="shared" si="19"/>
        <v>43903</v>
      </c>
      <c r="D800" s="1" t="s">
        <v>121</v>
      </c>
      <c r="E800" s="1" t="s">
        <v>117</v>
      </c>
      <c r="F800" s="1" t="s">
        <v>115</v>
      </c>
      <c r="G800" s="1">
        <v>0</v>
      </c>
      <c r="H800" s="1">
        <v>0</v>
      </c>
    </row>
    <row r="801" spans="1:8" x14ac:dyDescent="0.35">
      <c r="A801" s="1" t="s">
        <v>1025</v>
      </c>
      <c r="B801" s="127" t="s">
        <v>1022</v>
      </c>
      <c r="C801" s="127">
        <f t="shared" si="19"/>
        <v>43903</v>
      </c>
      <c r="D801" s="1" t="s">
        <v>113</v>
      </c>
      <c r="E801" s="1" t="s">
        <v>117</v>
      </c>
      <c r="F801" s="1" t="s">
        <v>115</v>
      </c>
      <c r="G801" s="1">
        <v>0</v>
      </c>
      <c r="H801" s="1">
        <v>0</v>
      </c>
    </row>
    <row r="802" spans="1:8" x14ac:dyDescent="0.35">
      <c r="A802" s="1" t="s">
        <v>1026</v>
      </c>
      <c r="B802" s="127" t="s">
        <v>1022</v>
      </c>
      <c r="C802" s="127">
        <f t="shared" si="19"/>
        <v>43903</v>
      </c>
      <c r="D802" s="1" t="s">
        <v>113</v>
      </c>
      <c r="E802" s="1" t="s">
        <v>117</v>
      </c>
      <c r="F802" s="1" t="s">
        <v>115</v>
      </c>
      <c r="G802" s="1">
        <v>0</v>
      </c>
      <c r="H802" s="1">
        <v>0</v>
      </c>
    </row>
    <row r="803" spans="1:8" x14ac:dyDescent="0.35">
      <c r="A803" s="1" t="s">
        <v>1027</v>
      </c>
      <c r="B803" s="127" t="s">
        <v>1022</v>
      </c>
      <c r="C803" s="127">
        <f t="shared" si="19"/>
        <v>43903</v>
      </c>
      <c r="D803" s="1" t="s">
        <v>121</v>
      </c>
      <c r="E803" s="1" t="s">
        <v>117</v>
      </c>
      <c r="F803" s="1" t="s">
        <v>115</v>
      </c>
      <c r="G803" s="1">
        <v>0</v>
      </c>
      <c r="H803" s="1">
        <v>0</v>
      </c>
    </row>
    <row r="804" spans="1:8" x14ac:dyDescent="0.35">
      <c r="A804" s="1" t="s">
        <v>1028</v>
      </c>
      <c r="B804" s="127" t="s">
        <v>1022</v>
      </c>
      <c r="C804" s="127">
        <f t="shared" si="19"/>
        <v>43903</v>
      </c>
      <c r="D804" s="1" t="s">
        <v>113</v>
      </c>
      <c r="E804" s="1" t="s">
        <v>117</v>
      </c>
      <c r="F804" s="1" t="s">
        <v>115</v>
      </c>
      <c r="G804" s="1">
        <v>0</v>
      </c>
      <c r="H804" s="1">
        <v>0</v>
      </c>
    </row>
    <row r="805" spans="1:8" x14ac:dyDescent="0.35">
      <c r="A805" s="1" t="s">
        <v>1029</v>
      </c>
      <c r="B805" s="127" t="s">
        <v>1022</v>
      </c>
      <c r="C805" s="127">
        <f t="shared" si="19"/>
        <v>43903</v>
      </c>
      <c r="D805" s="1" t="s">
        <v>121</v>
      </c>
      <c r="E805" s="1" t="s">
        <v>117</v>
      </c>
      <c r="F805" s="1" t="s">
        <v>115</v>
      </c>
      <c r="G805" s="1">
        <v>0</v>
      </c>
      <c r="H805" s="1">
        <v>0</v>
      </c>
    </row>
    <row r="806" spans="1:8" x14ac:dyDescent="0.35">
      <c r="A806" s="1" t="s">
        <v>1030</v>
      </c>
      <c r="B806" s="127" t="s">
        <v>1022</v>
      </c>
      <c r="C806" s="127">
        <f t="shared" si="19"/>
        <v>43903</v>
      </c>
      <c r="D806" s="1" t="s">
        <v>113</v>
      </c>
      <c r="E806" s="1" t="s">
        <v>117</v>
      </c>
      <c r="F806" s="1" t="s">
        <v>115</v>
      </c>
      <c r="G806" s="1">
        <v>0</v>
      </c>
      <c r="H806" s="1">
        <v>0</v>
      </c>
    </row>
    <row r="807" spans="1:8" x14ac:dyDescent="0.35">
      <c r="A807" s="1" t="s">
        <v>1031</v>
      </c>
      <c r="B807" s="127" t="s">
        <v>1022</v>
      </c>
      <c r="C807" s="127">
        <f t="shared" si="19"/>
        <v>43903</v>
      </c>
      <c r="D807" s="1" t="s">
        <v>121</v>
      </c>
      <c r="E807" s="1" t="s">
        <v>117</v>
      </c>
      <c r="F807" s="1" t="s">
        <v>115</v>
      </c>
      <c r="G807" s="1">
        <v>0</v>
      </c>
      <c r="H807" s="1">
        <v>0</v>
      </c>
    </row>
    <row r="808" spans="1:8" x14ac:dyDescent="0.35">
      <c r="A808" s="1" t="s">
        <v>1032</v>
      </c>
      <c r="B808" s="127" t="s">
        <v>1022</v>
      </c>
      <c r="C808" s="127">
        <f t="shared" si="19"/>
        <v>43903</v>
      </c>
      <c r="D808" s="1" t="s">
        <v>121</v>
      </c>
      <c r="E808" s="1" t="s">
        <v>1033</v>
      </c>
      <c r="F808" s="1" t="s">
        <v>115</v>
      </c>
      <c r="G808" s="1">
        <v>0</v>
      </c>
      <c r="H808" s="1">
        <v>0</v>
      </c>
    </row>
    <row r="809" spans="1:8" x14ac:dyDescent="0.35">
      <c r="A809" s="1" t="s">
        <v>1034</v>
      </c>
      <c r="B809" s="127" t="s">
        <v>1022</v>
      </c>
      <c r="C809" s="127">
        <f t="shared" si="19"/>
        <v>43903</v>
      </c>
      <c r="D809" s="1" t="s">
        <v>121</v>
      </c>
      <c r="E809" s="1" t="s">
        <v>354</v>
      </c>
      <c r="F809" s="1" t="s">
        <v>115</v>
      </c>
      <c r="G809" s="1">
        <v>0</v>
      </c>
      <c r="H809" s="1">
        <v>0</v>
      </c>
    </row>
    <row r="810" spans="1:8" x14ac:dyDescent="0.35">
      <c r="A810" s="1" t="s">
        <v>1035</v>
      </c>
      <c r="B810" s="127" t="s">
        <v>1022</v>
      </c>
      <c r="C810" s="127">
        <f t="shared" si="19"/>
        <v>43903</v>
      </c>
      <c r="D810" s="1" t="s">
        <v>121</v>
      </c>
      <c r="E810" s="1" t="s">
        <v>505</v>
      </c>
      <c r="F810" s="1" t="s">
        <v>115</v>
      </c>
      <c r="G810" s="1">
        <v>0</v>
      </c>
      <c r="H810" s="1">
        <v>0</v>
      </c>
    </row>
    <row r="811" spans="1:8" x14ac:dyDescent="0.35">
      <c r="A811" s="1" t="s">
        <v>1036</v>
      </c>
      <c r="B811" s="127" t="s">
        <v>1022</v>
      </c>
      <c r="C811" s="127">
        <f t="shared" si="19"/>
        <v>43903</v>
      </c>
      <c r="D811" s="1" t="s">
        <v>121</v>
      </c>
      <c r="E811" s="1" t="s">
        <v>354</v>
      </c>
      <c r="F811" s="1" t="s">
        <v>115</v>
      </c>
      <c r="G811" s="1">
        <v>0</v>
      </c>
      <c r="H811" s="1">
        <v>0</v>
      </c>
    </row>
    <row r="812" spans="1:8" x14ac:dyDescent="0.35">
      <c r="A812" s="1" t="s">
        <v>1037</v>
      </c>
      <c r="B812" s="127" t="s">
        <v>1022</v>
      </c>
      <c r="C812" s="127">
        <f t="shared" si="19"/>
        <v>43903</v>
      </c>
      <c r="D812" s="1" t="s">
        <v>113</v>
      </c>
      <c r="E812" s="1" t="s">
        <v>117</v>
      </c>
      <c r="F812" s="1" t="s">
        <v>115</v>
      </c>
      <c r="G812" s="1">
        <v>0</v>
      </c>
      <c r="H812" s="1">
        <v>0</v>
      </c>
    </row>
    <row r="813" spans="1:8" x14ac:dyDescent="0.35">
      <c r="A813" s="1" t="s">
        <v>1038</v>
      </c>
      <c r="B813" s="127">
        <v>44168</v>
      </c>
      <c r="C813" s="127">
        <f t="shared" si="19"/>
        <v>43902</v>
      </c>
      <c r="D813" s="1" t="s">
        <v>121</v>
      </c>
      <c r="E813" s="1" t="s">
        <v>500</v>
      </c>
      <c r="F813" s="1" t="s">
        <v>115</v>
      </c>
      <c r="G813" s="1">
        <v>0</v>
      </c>
      <c r="H813" s="1">
        <v>0</v>
      </c>
    </row>
    <row r="814" spans="1:8" x14ac:dyDescent="0.35">
      <c r="A814" s="1" t="s">
        <v>1039</v>
      </c>
      <c r="B814" s="127">
        <v>44168</v>
      </c>
      <c r="C814" s="127">
        <f t="shared" si="19"/>
        <v>43902</v>
      </c>
      <c r="D814" s="1" t="s">
        <v>121</v>
      </c>
      <c r="E814" s="1" t="s">
        <v>117</v>
      </c>
      <c r="F814" s="1" t="s">
        <v>115</v>
      </c>
      <c r="G814" s="1">
        <v>0</v>
      </c>
      <c r="H814" s="1">
        <v>0</v>
      </c>
    </row>
    <row r="815" spans="1:8" x14ac:dyDescent="0.35">
      <c r="A815" s="1" t="s">
        <v>1040</v>
      </c>
      <c r="B815" s="127">
        <v>44168</v>
      </c>
      <c r="C815" s="127">
        <f t="shared" si="19"/>
        <v>43902</v>
      </c>
      <c r="D815" s="1" t="s">
        <v>121</v>
      </c>
      <c r="E815" s="1" t="s">
        <v>117</v>
      </c>
      <c r="F815" s="1" t="s">
        <v>115</v>
      </c>
      <c r="G815" s="1">
        <v>0</v>
      </c>
      <c r="H815" s="1">
        <v>0</v>
      </c>
    </row>
    <row r="816" spans="1:8" x14ac:dyDescent="0.35">
      <c r="A816" s="1" t="s">
        <v>1041</v>
      </c>
      <c r="B816" s="127">
        <v>44168</v>
      </c>
      <c r="C816" s="127">
        <f t="shared" si="19"/>
        <v>43902</v>
      </c>
      <c r="D816" s="1" t="s">
        <v>113</v>
      </c>
      <c r="E816" s="1" t="s">
        <v>117</v>
      </c>
      <c r="F816" s="1" t="s">
        <v>115</v>
      </c>
      <c r="G816" s="1">
        <v>0</v>
      </c>
      <c r="H816" s="1">
        <v>0</v>
      </c>
    </row>
    <row r="817" spans="1:8" x14ac:dyDescent="0.35">
      <c r="A817" s="1" t="s">
        <v>1042</v>
      </c>
      <c r="B817" s="127">
        <v>44168</v>
      </c>
      <c r="C817" s="127">
        <f t="shared" si="19"/>
        <v>43902</v>
      </c>
      <c r="D817" s="1" t="s">
        <v>113</v>
      </c>
      <c r="E817" s="1" t="s">
        <v>117</v>
      </c>
      <c r="F817" s="1" t="s">
        <v>115</v>
      </c>
      <c r="G817" s="1">
        <v>0</v>
      </c>
      <c r="H817" s="1">
        <v>0</v>
      </c>
    </row>
    <row r="818" spans="1:8" x14ac:dyDescent="0.35">
      <c r="A818" s="1" t="s">
        <v>1043</v>
      </c>
      <c r="B818" s="127">
        <v>44168</v>
      </c>
      <c r="C818" s="127">
        <f t="shared" si="19"/>
        <v>43902</v>
      </c>
      <c r="D818" s="1" t="s">
        <v>113</v>
      </c>
      <c r="E818" s="1" t="s">
        <v>511</v>
      </c>
      <c r="F818" s="1" t="s">
        <v>115</v>
      </c>
      <c r="G818" s="1">
        <v>0</v>
      </c>
      <c r="H818" s="1">
        <v>0</v>
      </c>
    </row>
    <row r="819" spans="1:8" x14ac:dyDescent="0.35">
      <c r="A819" s="1" t="s">
        <v>1044</v>
      </c>
      <c r="B819" s="127">
        <v>44168</v>
      </c>
      <c r="C819" s="127">
        <f t="shared" si="19"/>
        <v>43902</v>
      </c>
      <c r="D819" s="1" t="s">
        <v>121</v>
      </c>
      <c r="E819" s="1" t="s">
        <v>117</v>
      </c>
      <c r="F819" s="1" t="s">
        <v>115</v>
      </c>
      <c r="G819" s="1">
        <v>0</v>
      </c>
      <c r="H819" s="1">
        <v>0</v>
      </c>
    </row>
    <row r="820" spans="1:8" x14ac:dyDescent="0.35">
      <c r="A820" s="1" t="s">
        <v>1045</v>
      </c>
      <c r="B820" s="127">
        <v>44168</v>
      </c>
      <c r="C820" s="127">
        <f t="shared" si="19"/>
        <v>43902</v>
      </c>
      <c r="D820" s="1" t="s">
        <v>121</v>
      </c>
      <c r="E820" s="1" t="s">
        <v>436</v>
      </c>
      <c r="F820" s="1" t="s">
        <v>115</v>
      </c>
      <c r="G820" s="1">
        <v>0</v>
      </c>
      <c r="H820" s="1">
        <v>0</v>
      </c>
    </row>
    <row r="821" spans="1:8" x14ac:dyDescent="0.35">
      <c r="A821" s="1" t="s">
        <v>1046</v>
      </c>
      <c r="B821" s="127">
        <v>44168</v>
      </c>
      <c r="C821" s="127">
        <f t="shared" si="19"/>
        <v>43902</v>
      </c>
      <c r="D821" s="1" t="s">
        <v>121</v>
      </c>
      <c r="E821" s="1" t="s">
        <v>436</v>
      </c>
      <c r="F821" s="1" t="s">
        <v>115</v>
      </c>
      <c r="G821" s="1">
        <v>0</v>
      </c>
      <c r="H821" s="1">
        <v>0</v>
      </c>
    </row>
    <row r="822" spans="1:8" x14ac:dyDescent="0.35">
      <c r="A822" s="1" t="s">
        <v>1047</v>
      </c>
      <c r="B822" s="127">
        <v>44168</v>
      </c>
      <c r="C822" s="127">
        <f t="shared" si="19"/>
        <v>43902</v>
      </c>
      <c r="D822" s="1" t="s">
        <v>121</v>
      </c>
      <c r="E822" s="1" t="s">
        <v>117</v>
      </c>
      <c r="F822" s="1" t="s">
        <v>115</v>
      </c>
      <c r="G822" s="1">
        <v>0</v>
      </c>
      <c r="H822" s="1">
        <v>0</v>
      </c>
    </row>
    <row r="823" spans="1:8" x14ac:dyDescent="0.35">
      <c r="A823" s="1" t="s">
        <v>1048</v>
      </c>
      <c r="B823" s="127">
        <v>44138</v>
      </c>
      <c r="C823" s="127">
        <f t="shared" si="19"/>
        <v>43901</v>
      </c>
      <c r="D823" s="1" t="s">
        <v>113</v>
      </c>
      <c r="E823" s="1" t="s">
        <v>117</v>
      </c>
      <c r="F823" s="1" t="s">
        <v>115</v>
      </c>
      <c r="G823" s="1">
        <v>0</v>
      </c>
      <c r="H823" s="1">
        <v>0</v>
      </c>
    </row>
    <row r="824" spans="1:8" x14ac:dyDescent="0.35">
      <c r="A824" s="1" t="s">
        <v>1049</v>
      </c>
      <c r="B824" s="127">
        <v>44138</v>
      </c>
      <c r="C824" s="127">
        <f t="shared" si="19"/>
        <v>43901</v>
      </c>
      <c r="D824" s="1" t="s">
        <v>121</v>
      </c>
      <c r="E824" s="1" t="s">
        <v>240</v>
      </c>
      <c r="F824" s="1" t="s">
        <v>115</v>
      </c>
      <c r="G824" s="1">
        <v>0</v>
      </c>
      <c r="H824" s="1">
        <v>0</v>
      </c>
    </row>
    <row r="825" spans="1:8" x14ac:dyDescent="0.35">
      <c r="A825" s="1" t="s">
        <v>1050</v>
      </c>
      <c r="B825" s="127">
        <v>44138</v>
      </c>
      <c r="C825" s="127">
        <f t="shared" si="19"/>
        <v>43901</v>
      </c>
      <c r="D825" s="1" t="s">
        <v>121</v>
      </c>
      <c r="E825" s="1" t="s">
        <v>117</v>
      </c>
      <c r="F825" s="1" t="s">
        <v>115</v>
      </c>
      <c r="G825" s="1">
        <v>0</v>
      </c>
      <c r="H825" s="1">
        <v>0</v>
      </c>
    </row>
    <row r="826" spans="1:8" x14ac:dyDescent="0.35">
      <c r="A826" s="1" t="s">
        <v>1051</v>
      </c>
      <c r="B826" s="127">
        <v>44138</v>
      </c>
      <c r="C826" s="127">
        <f t="shared" si="19"/>
        <v>43901</v>
      </c>
      <c r="D826" s="1" t="s">
        <v>121</v>
      </c>
      <c r="E826" s="1" t="s">
        <v>484</v>
      </c>
      <c r="F826" s="1" t="s">
        <v>115</v>
      </c>
      <c r="G826" s="1">
        <v>0</v>
      </c>
      <c r="H826" s="1">
        <v>0</v>
      </c>
    </row>
    <row r="827" spans="1:8" x14ac:dyDescent="0.35">
      <c r="A827" s="1" t="s">
        <v>1052</v>
      </c>
      <c r="B827" s="127">
        <v>44138</v>
      </c>
      <c r="C827" s="127">
        <f t="shared" si="19"/>
        <v>43901</v>
      </c>
      <c r="D827" s="1" t="s">
        <v>121</v>
      </c>
      <c r="E827" s="1" t="s">
        <v>117</v>
      </c>
      <c r="F827" s="1" t="s">
        <v>115</v>
      </c>
      <c r="G827" s="1">
        <v>0</v>
      </c>
      <c r="H827" s="1">
        <v>0</v>
      </c>
    </row>
    <row r="828" spans="1:8" x14ac:dyDescent="0.35">
      <c r="A828" s="1" t="s">
        <v>1053</v>
      </c>
      <c r="B828" s="127">
        <v>44138</v>
      </c>
      <c r="C828" s="127">
        <f t="shared" si="19"/>
        <v>43901</v>
      </c>
      <c r="D828" s="1" t="s">
        <v>113</v>
      </c>
      <c r="E828" s="1" t="s">
        <v>117</v>
      </c>
      <c r="F828" s="1" t="s">
        <v>115</v>
      </c>
      <c r="G828" s="1">
        <v>0</v>
      </c>
      <c r="H828" s="1">
        <v>0</v>
      </c>
    </row>
    <row r="829" spans="1:8" x14ac:dyDescent="0.35">
      <c r="A829" s="1" t="s">
        <v>1054</v>
      </c>
      <c r="B829" s="127">
        <v>44138</v>
      </c>
      <c r="C829" s="127">
        <f t="shared" si="19"/>
        <v>43901</v>
      </c>
      <c r="D829" s="1" t="s">
        <v>121</v>
      </c>
      <c r="E829" s="1" t="s">
        <v>117</v>
      </c>
      <c r="F829" s="1" t="s">
        <v>115</v>
      </c>
      <c r="G829" s="1">
        <v>0</v>
      </c>
      <c r="H829" s="1">
        <v>0</v>
      </c>
    </row>
    <row r="830" spans="1:8" x14ac:dyDescent="0.35">
      <c r="A830" s="1" t="s">
        <v>1055</v>
      </c>
      <c r="B830" s="127">
        <v>44138</v>
      </c>
      <c r="C830" s="127">
        <f t="shared" si="19"/>
        <v>43901</v>
      </c>
      <c r="D830" s="1" t="s">
        <v>121</v>
      </c>
      <c r="E830" s="1" t="s">
        <v>240</v>
      </c>
      <c r="F830" s="1" t="s">
        <v>115</v>
      </c>
      <c r="G830" s="1">
        <v>0</v>
      </c>
      <c r="H830" s="1">
        <v>0</v>
      </c>
    </row>
    <row r="831" spans="1:8" x14ac:dyDescent="0.35">
      <c r="A831" s="1" t="s">
        <v>1056</v>
      </c>
      <c r="B831" s="127">
        <v>44138</v>
      </c>
      <c r="C831" s="127">
        <f t="shared" si="19"/>
        <v>43901</v>
      </c>
      <c r="D831" s="1" t="s">
        <v>121</v>
      </c>
      <c r="E831" s="1" t="s">
        <v>117</v>
      </c>
      <c r="F831" s="1" t="s">
        <v>115</v>
      </c>
      <c r="G831" s="1">
        <v>0</v>
      </c>
      <c r="H831" s="1">
        <v>0</v>
      </c>
    </row>
    <row r="832" spans="1:8" x14ac:dyDescent="0.35">
      <c r="A832" s="1" t="s">
        <v>1057</v>
      </c>
      <c r="B832" s="127">
        <v>44107</v>
      </c>
      <c r="C832" s="127">
        <f t="shared" si="19"/>
        <v>43900</v>
      </c>
      <c r="D832" s="1" t="s">
        <v>121</v>
      </c>
      <c r="E832" s="1" t="s">
        <v>436</v>
      </c>
      <c r="F832" s="1" t="s">
        <v>115</v>
      </c>
      <c r="G832" s="1">
        <v>0</v>
      </c>
      <c r="H832" s="1">
        <v>0</v>
      </c>
    </row>
    <row r="833" spans="1:8" x14ac:dyDescent="0.35">
      <c r="A833" s="1" t="s">
        <v>1058</v>
      </c>
      <c r="B833" s="127">
        <v>44107</v>
      </c>
      <c r="C833" s="127">
        <f t="shared" si="19"/>
        <v>43900</v>
      </c>
      <c r="D833" s="1" t="s">
        <v>121</v>
      </c>
      <c r="E833" s="1" t="s">
        <v>117</v>
      </c>
      <c r="F833" s="1" t="s">
        <v>115</v>
      </c>
      <c r="G833" s="1">
        <v>0</v>
      </c>
      <c r="H833" s="1">
        <v>0</v>
      </c>
    </row>
    <row r="834" spans="1:8" x14ac:dyDescent="0.35">
      <c r="A834" s="1" t="s">
        <v>1059</v>
      </c>
      <c r="B834" s="127">
        <v>44107</v>
      </c>
      <c r="C834" s="127">
        <f t="shared" si="19"/>
        <v>43900</v>
      </c>
      <c r="D834" s="1" t="s">
        <v>113</v>
      </c>
      <c r="E834" s="1" t="s">
        <v>117</v>
      </c>
      <c r="F834" s="1" t="s">
        <v>115</v>
      </c>
      <c r="G834" s="1">
        <v>0</v>
      </c>
      <c r="H834" s="1">
        <v>0</v>
      </c>
    </row>
    <row r="835" spans="1:8" x14ac:dyDescent="0.35">
      <c r="A835" s="1" t="s">
        <v>1060</v>
      </c>
      <c r="B835" s="127">
        <v>44107</v>
      </c>
      <c r="C835" s="127">
        <f t="shared" ref="C835:C898" si="20">VLOOKUP(B835,$J:$K,2,0)</f>
        <v>43900</v>
      </c>
      <c r="D835" s="1" t="s">
        <v>113</v>
      </c>
      <c r="E835" s="1" t="s">
        <v>240</v>
      </c>
      <c r="F835" s="1" t="s">
        <v>115</v>
      </c>
      <c r="G835" s="1">
        <v>0</v>
      </c>
      <c r="H835" s="1">
        <v>0</v>
      </c>
    </row>
    <row r="836" spans="1:8" x14ac:dyDescent="0.35">
      <c r="A836" s="1" t="s">
        <v>1061</v>
      </c>
      <c r="B836" s="127">
        <v>44107</v>
      </c>
      <c r="C836" s="127">
        <f t="shared" si="20"/>
        <v>43900</v>
      </c>
      <c r="D836" s="1" t="s">
        <v>113</v>
      </c>
      <c r="E836" s="1" t="s">
        <v>117</v>
      </c>
      <c r="F836" s="1" t="s">
        <v>115</v>
      </c>
      <c r="G836" s="1">
        <v>0</v>
      </c>
      <c r="H836" s="1">
        <v>0</v>
      </c>
    </row>
    <row r="837" spans="1:8" x14ac:dyDescent="0.35">
      <c r="A837" s="1" t="s">
        <v>1062</v>
      </c>
      <c r="B837" s="127">
        <v>44107</v>
      </c>
      <c r="C837" s="127">
        <f t="shared" si="20"/>
        <v>43900</v>
      </c>
      <c r="D837" s="1" t="s">
        <v>121</v>
      </c>
      <c r="E837" s="1" t="s">
        <v>117</v>
      </c>
      <c r="F837" s="1" t="s">
        <v>115</v>
      </c>
      <c r="G837" s="1">
        <v>0</v>
      </c>
      <c r="H837" s="1">
        <v>0</v>
      </c>
    </row>
    <row r="838" spans="1:8" x14ac:dyDescent="0.35">
      <c r="A838" s="1" t="s">
        <v>1063</v>
      </c>
      <c r="B838" s="127">
        <v>44107</v>
      </c>
      <c r="C838" s="127">
        <f t="shared" si="20"/>
        <v>43900</v>
      </c>
      <c r="D838" s="1" t="s">
        <v>113</v>
      </c>
      <c r="E838" s="1" t="s">
        <v>114</v>
      </c>
      <c r="F838" s="1" t="s">
        <v>115</v>
      </c>
      <c r="G838" s="1">
        <v>0</v>
      </c>
      <c r="H838" s="1">
        <v>0</v>
      </c>
    </row>
    <row r="839" spans="1:8" x14ac:dyDescent="0.35">
      <c r="A839" s="1" t="s">
        <v>1064</v>
      </c>
      <c r="B839" s="127">
        <v>44077</v>
      </c>
      <c r="C839" s="127">
        <f t="shared" si="20"/>
        <v>43899</v>
      </c>
      <c r="D839" s="1" t="s">
        <v>113</v>
      </c>
      <c r="E839" s="1" t="s">
        <v>117</v>
      </c>
      <c r="F839" s="1" t="s">
        <v>115</v>
      </c>
      <c r="G839" s="1">
        <v>0</v>
      </c>
      <c r="H839" s="1">
        <v>0</v>
      </c>
    </row>
    <row r="840" spans="1:8" x14ac:dyDescent="0.35">
      <c r="A840" s="1" t="s">
        <v>1065</v>
      </c>
      <c r="B840" s="127">
        <v>44077</v>
      </c>
      <c r="C840" s="127">
        <f t="shared" si="20"/>
        <v>43899</v>
      </c>
      <c r="D840" s="1" t="s">
        <v>113</v>
      </c>
      <c r="E840" s="1" t="s">
        <v>117</v>
      </c>
      <c r="F840" s="1" t="s">
        <v>115</v>
      </c>
      <c r="G840" s="1">
        <v>0</v>
      </c>
      <c r="H840" s="1">
        <v>0</v>
      </c>
    </row>
    <row r="841" spans="1:8" x14ac:dyDescent="0.35">
      <c r="A841" s="1" t="s">
        <v>1066</v>
      </c>
      <c r="B841" s="127">
        <v>44077</v>
      </c>
      <c r="C841" s="127">
        <f t="shared" si="20"/>
        <v>43899</v>
      </c>
      <c r="D841" s="1" t="s">
        <v>113</v>
      </c>
      <c r="E841" s="1" t="s">
        <v>117</v>
      </c>
      <c r="F841" s="1" t="s">
        <v>115</v>
      </c>
      <c r="G841" s="1">
        <v>0</v>
      </c>
      <c r="H841" s="1">
        <v>0</v>
      </c>
    </row>
    <row r="842" spans="1:8" x14ac:dyDescent="0.35">
      <c r="A842" s="1" t="s">
        <v>1067</v>
      </c>
      <c r="B842" s="127">
        <v>44077</v>
      </c>
      <c r="C842" s="127">
        <f t="shared" si="20"/>
        <v>43899</v>
      </c>
      <c r="D842" s="1" t="s">
        <v>113</v>
      </c>
      <c r="E842" s="1" t="s">
        <v>117</v>
      </c>
      <c r="F842" s="1" t="s">
        <v>115</v>
      </c>
      <c r="G842" s="1">
        <v>0</v>
      </c>
      <c r="H842" s="1">
        <v>0</v>
      </c>
    </row>
    <row r="843" spans="1:8" x14ac:dyDescent="0.35">
      <c r="A843" s="1" t="s">
        <v>1068</v>
      </c>
      <c r="B843" s="127">
        <v>44077</v>
      </c>
      <c r="C843" s="127">
        <f t="shared" si="20"/>
        <v>43899</v>
      </c>
      <c r="D843" s="1" t="s">
        <v>113</v>
      </c>
      <c r="E843" s="1" t="s">
        <v>117</v>
      </c>
      <c r="F843" s="1" t="s">
        <v>115</v>
      </c>
      <c r="G843" s="1">
        <v>0</v>
      </c>
      <c r="H843" s="1">
        <v>0</v>
      </c>
    </row>
    <row r="844" spans="1:8" x14ac:dyDescent="0.35">
      <c r="A844" s="1" t="s">
        <v>1069</v>
      </c>
      <c r="B844" s="127">
        <v>44077</v>
      </c>
      <c r="C844" s="127">
        <f t="shared" si="20"/>
        <v>43899</v>
      </c>
      <c r="D844" s="1" t="s">
        <v>113</v>
      </c>
      <c r="E844" s="1" t="s">
        <v>117</v>
      </c>
      <c r="F844" s="1" t="s">
        <v>115</v>
      </c>
      <c r="G844" s="1">
        <v>0</v>
      </c>
      <c r="H844" s="1">
        <v>0</v>
      </c>
    </row>
    <row r="845" spans="1:8" x14ac:dyDescent="0.35">
      <c r="A845" s="1" t="s">
        <v>1070</v>
      </c>
      <c r="B845" s="127">
        <v>44077</v>
      </c>
      <c r="C845" s="127">
        <f t="shared" si="20"/>
        <v>43899</v>
      </c>
      <c r="D845" s="1" t="s">
        <v>113</v>
      </c>
      <c r="E845" s="1" t="s">
        <v>114</v>
      </c>
      <c r="F845" s="1" t="s">
        <v>115</v>
      </c>
      <c r="G845" s="1">
        <v>0</v>
      </c>
      <c r="H845" s="1">
        <v>0</v>
      </c>
    </row>
    <row r="846" spans="1:8" x14ac:dyDescent="0.35">
      <c r="A846" s="1" t="s">
        <v>1071</v>
      </c>
      <c r="B846" s="127">
        <v>44077</v>
      </c>
      <c r="C846" s="127">
        <f t="shared" si="20"/>
        <v>43899</v>
      </c>
      <c r="D846" s="1" t="s">
        <v>113</v>
      </c>
      <c r="E846" s="1" t="s">
        <v>114</v>
      </c>
      <c r="F846" s="1" t="s">
        <v>115</v>
      </c>
      <c r="G846" s="1">
        <v>0</v>
      </c>
      <c r="H846" s="1">
        <v>0</v>
      </c>
    </row>
    <row r="847" spans="1:8" x14ac:dyDescent="0.35">
      <c r="A847" s="1" t="s">
        <v>1072</v>
      </c>
      <c r="B847" s="127">
        <v>44077</v>
      </c>
      <c r="C847" s="127">
        <f t="shared" si="20"/>
        <v>43899</v>
      </c>
      <c r="D847" s="1" t="s">
        <v>113</v>
      </c>
      <c r="E847" s="1" t="s">
        <v>162</v>
      </c>
      <c r="F847" s="1" t="s">
        <v>115</v>
      </c>
      <c r="G847" s="1">
        <v>0</v>
      </c>
      <c r="H847" s="1">
        <v>0</v>
      </c>
    </row>
    <row r="848" spans="1:8" x14ac:dyDescent="0.35">
      <c r="A848" s="1" t="s">
        <v>1073</v>
      </c>
      <c r="B848" s="127">
        <v>44077</v>
      </c>
      <c r="C848" s="127">
        <f t="shared" si="20"/>
        <v>43899</v>
      </c>
      <c r="D848" s="1" t="s">
        <v>121</v>
      </c>
      <c r="E848" s="1" t="s">
        <v>484</v>
      </c>
      <c r="F848" s="1" t="s">
        <v>115</v>
      </c>
      <c r="G848" s="1">
        <v>0</v>
      </c>
      <c r="H848" s="1">
        <v>0</v>
      </c>
    </row>
    <row r="849" spans="1:8" x14ac:dyDescent="0.35">
      <c r="A849" s="1" t="s">
        <v>1074</v>
      </c>
      <c r="B849" s="127">
        <v>44046</v>
      </c>
      <c r="C849" s="127">
        <f t="shared" si="20"/>
        <v>43898</v>
      </c>
      <c r="D849" s="1" t="s">
        <v>121</v>
      </c>
      <c r="E849" s="1" t="s">
        <v>117</v>
      </c>
      <c r="F849" s="1" t="s">
        <v>115</v>
      </c>
      <c r="G849" s="1">
        <v>0</v>
      </c>
      <c r="H849" s="1">
        <v>0</v>
      </c>
    </row>
    <row r="850" spans="1:8" x14ac:dyDescent="0.35">
      <c r="A850" s="1" t="s">
        <v>1075</v>
      </c>
      <c r="B850" s="127">
        <v>44046</v>
      </c>
      <c r="C850" s="127">
        <f t="shared" si="20"/>
        <v>43898</v>
      </c>
      <c r="D850" s="1" t="s">
        <v>121</v>
      </c>
      <c r="E850" s="1" t="s">
        <v>436</v>
      </c>
      <c r="F850" s="1" t="s">
        <v>115</v>
      </c>
      <c r="G850" s="1">
        <v>0</v>
      </c>
      <c r="H850" s="1">
        <v>0</v>
      </c>
    </row>
    <row r="851" spans="1:8" x14ac:dyDescent="0.35">
      <c r="A851" s="1" t="s">
        <v>1076</v>
      </c>
      <c r="B851" s="127">
        <v>44046</v>
      </c>
      <c r="C851" s="127">
        <f t="shared" si="20"/>
        <v>43898</v>
      </c>
      <c r="D851" s="1" t="s">
        <v>113</v>
      </c>
      <c r="E851" s="1" t="s">
        <v>117</v>
      </c>
      <c r="F851" s="1" t="s">
        <v>115</v>
      </c>
      <c r="G851" s="1">
        <v>0</v>
      </c>
      <c r="H851" s="1">
        <v>0</v>
      </c>
    </row>
    <row r="852" spans="1:8" x14ac:dyDescent="0.35">
      <c r="A852" s="1" t="s">
        <v>1077</v>
      </c>
      <c r="B852" s="127">
        <v>44046</v>
      </c>
      <c r="C852" s="127">
        <f t="shared" si="20"/>
        <v>43898</v>
      </c>
      <c r="D852" s="1" t="s">
        <v>113</v>
      </c>
      <c r="E852" s="1" t="s">
        <v>114</v>
      </c>
      <c r="F852" s="1" t="s">
        <v>115</v>
      </c>
      <c r="G852" s="1">
        <v>0</v>
      </c>
      <c r="H852" s="1">
        <v>0</v>
      </c>
    </row>
    <row r="853" spans="1:8" x14ac:dyDescent="0.35">
      <c r="A853" s="1" t="s">
        <v>1078</v>
      </c>
      <c r="B853" s="127">
        <v>44046</v>
      </c>
      <c r="C853" s="127">
        <f t="shared" si="20"/>
        <v>43898</v>
      </c>
      <c r="D853" s="1" t="s">
        <v>113</v>
      </c>
      <c r="E853" s="1" t="s">
        <v>117</v>
      </c>
      <c r="F853" s="1" t="s">
        <v>115</v>
      </c>
      <c r="G853" s="1">
        <v>0</v>
      </c>
      <c r="H853" s="1">
        <v>0</v>
      </c>
    </row>
    <row r="854" spans="1:8" x14ac:dyDescent="0.35">
      <c r="A854" s="1" t="s">
        <v>1079</v>
      </c>
      <c r="B854" s="127">
        <v>44046</v>
      </c>
      <c r="C854" s="127">
        <f t="shared" si="20"/>
        <v>43898</v>
      </c>
      <c r="D854" s="1" t="s">
        <v>113</v>
      </c>
      <c r="E854" s="1" t="s">
        <v>117</v>
      </c>
      <c r="F854" s="1" t="s">
        <v>115</v>
      </c>
      <c r="G854" s="1">
        <v>0</v>
      </c>
      <c r="H854" s="1">
        <v>0</v>
      </c>
    </row>
    <row r="855" spans="1:8" x14ac:dyDescent="0.35">
      <c r="A855" s="1" t="s">
        <v>1080</v>
      </c>
      <c r="B855" s="127">
        <v>44046</v>
      </c>
      <c r="C855" s="127">
        <f t="shared" si="20"/>
        <v>43898</v>
      </c>
      <c r="D855" s="1" t="s">
        <v>121</v>
      </c>
      <c r="E855" s="1" t="s">
        <v>436</v>
      </c>
      <c r="F855" s="1" t="s">
        <v>115</v>
      </c>
      <c r="G855" s="1">
        <v>0</v>
      </c>
      <c r="H855" s="1">
        <v>0</v>
      </c>
    </row>
    <row r="856" spans="1:8" x14ac:dyDescent="0.35">
      <c r="A856" s="1" t="s">
        <v>1081</v>
      </c>
      <c r="B856" s="127">
        <v>44046</v>
      </c>
      <c r="C856" s="127">
        <f t="shared" si="20"/>
        <v>43898</v>
      </c>
      <c r="D856" s="1" t="s">
        <v>113</v>
      </c>
      <c r="E856" s="1" t="s">
        <v>117</v>
      </c>
      <c r="F856" s="1" t="s">
        <v>115</v>
      </c>
      <c r="G856" s="1">
        <v>0</v>
      </c>
      <c r="H856" s="1">
        <v>0</v>
      </c>
    </row>
    <row r="857" spans="1:8" x14ac:dyDescent="0.35">
      <c r="A857" s="1" t="s">
        <v>1082</v>
      </c>
      <c r="B857" s="127">
        <v>44046</v>
      </c>
      <c r="C857" s="127">
        <f t="shared" si="20"/>
        <v>43898</v>
      </c>
      <c r="D857" s="1" t="s">
        <v>113</v>
      </c>
      <c r="E857" s="1" t="s">
        <v>117</v>
      </c>
      <c r="F857" s="1" t="s">
        <v>115</v>
      </c>
      <c r="G857" s="1">
        <v>0</v>
      </c>
      <c r="H857" s="1">
        <v>0</v>
      </c>
    </row>
    <row r="858" spans="1:8" x14ac:dyDescent="0.35">
      <c r="A858" s="1" t="s">
        <v>1083</v>
      </c>
      <c r="B858" s="127">
        <v>44015</v>
      </c>
      <c r="C858" s="127">
        <f t="shared" si="20"/>
        <v>43897</v>
      </c>
      <c r="D858" s="1" t="s">
        <v>113</v>
      </c>
      <c r="E858" s="1" t="s">
        <v>117</v>
      </c>
      <c r="F858" s="1" t="s">
        <v>115</v>
      </c>
      <c r="G858" s="1">
        <v>0</v>
      </c>
      <c r="H858" s="1">
        <v>0</v>
      </c>
    </row>
    <row r="859" spans="1:8" x14ac:dyDescent="0.35">
      <c r="A859" s="1" t="s">
        <v>1084</v>
      </c>
      <c r="B859" s="127">
        <v>44015</v>
      </c>
      <c r="C859" s="127">
        <f t="shared" si="20"/>
        <v>43897</v>
      </c>
      <c r="D859" s="1" t="s">
        <v>113</v>
      </c>
      <c r="E859" s="1" t="s">
        <v>114</v>
      </c>
      <c r="F859" s="1" t="s">
        <v>115</v>
      </c>
      <c r="G859" s="1">
        <v>0</v>
      </c>
      <c r="H859" s="1">
        <v>0</v>
      </c>
    </row>
    <row r="860" spans="1:8" x14ac:dyDescent="0.35">
      <c r="A860" s="1" t="s">
        <v>1085</v>
      </c>
      <c r="B860" s="127">
        <v>44015</v>
      </c>
      <c r="C860" s="127">
        <f t="shared" si="20"/>
        <v>43897</v>
      </c>
      <c r="D860" s="1" t="s">
        <v>113</v>
      </c>
      <c r="E860" s="1" t="s">
        <v>117</v>
      </c>
      <c r="F860" s="1" t="s">
        <v>115</v>
      </c>
      <c r="G860" s="1">
        <v>0</v>
      </c>
      <c r="H860" s="1">
        <v>0</v>
      </c>
    </row>
    <row r="861" spans="1:8" x14ac:dyDescent="0.35">
      <c r="A861" s="1" t="s">
        <v>1086</v>
      </c>
      <c r="B861" s="127">
        <v>44015</v>
      </c>
      <c r="C861" s="127">
        <f t="shared" si="20"/>
        <v>43897</v>
      </c>
      <c r="D861" s="1" t="s">
        <v>113</v>
      </c>
      <c r="E861" s="1" t="s">
        <v>117</v>
      </c>
      <c r="F861" s="1" t="s">
        <v>115</v>
      </c>
      <c r="G861" s="1">
        <v>0</v>
      </c>
      <c r="H861" s="1">
        <v>0</v>
      </c>
    </row>
    <row r="862" spans="1:8" x14ac:dyDescent="0.35">
      <c r="A862" s="1" t="s">
        <v>1087</v>
      </c>
      <c r="B862" s="127">
        <v>44015</v>
      </c>
      <c r="C862" s="127">
        <f t="shared" si="20"/>
        <v>43897</v>
      </c>
      <c r="D862" s="1" t="s">
        <v>113</v>
      </c>
      <c r="E862" s="1" t="s">
        <v>117</v>
      </c>
      <c r="F862" s="1" t="s">
        <v>115</v>
      </c>
      <c r="G862" s="1">
        <v>0</v>
      </c>
      <c r="H862" s="1">
        <v>0</v>
      </c>
    </row>
    <row r="863" spans="1:8" x14ac:dyDescent="0.35">
      <c r="A863" s="1" t="s">
        <v>1088</v>
      </c>
      <c r="B863" s="127">
        <v>44015</v>
      </c>
      <c r="C863" s="127">
        <f t="shared" si="20"/>
        <v>43897</v>
      </c>
      <c r="D863" s="1" t="s">
        <v>113</v>
      </c>
      <c r="E863" s="1" t="s">
        <v>117</v>
      </c>
      <c r="F863" s="1" t="s">
        <v>115</v>
      </c>
      <c r="G863" s="1">
        <v>0</v>
      </c>
      <c r="H863" s="1">
        <v>0</v>
      </c>
    </row>
    <row r="864" spans="1:8" x14ac:dyDescent="0.35">
      <c r="A864" s="1" t="s">
        <v>1089</v>
      </c>
      <c r="B864" s="127">
        <v>43985</v>
      </c>
      <c r="C864" s="127">
        <f t="shared" si="20"/>
        <v>43896</v>
      </c>
      <c r="D864" s="1" t="s">
        <v>113</v>
      </c>
      <c r="E864" s="1" t="s">
        <v>117</v>
      </c>
      <c r="F864" s="1" t="s">
        <v>115</v>
      </c>
      <c r="G864" s="1">
        <v>0</v>
      </c>
      <c r="H864" s="1">
        <v>0</v>
      </c>
    </row>
    <row r="865" spans="1:8" x14ac:dyDescent="0.35">
      <c r="A865" s="1" t="s">
        <v>1090</v>
      </c>
      <c r="B865" s="127">
        <v>43985</v>
      </c>
      <c r="C865" s="127">
        <f t="shared" si="20"/>
        <v>43896</v>
      </c>
      <c r="D865" s="1" t="s">
        <v>113</v>
      </c>
      <c r="E865" s="1" t="s">
        <v>117</v>
      </c>
      <c r="F865" s="1" t="s">
        <v>115</v>
      </c>
      <c r="G865" s="1">
        <v>0</v>
      </c>
      <c r="H865" s="1">
        <v>0</v>
      </c>
    </row>
    <row r="866" spans="1:8" x14ac:dyDescent="0.35">
      <c r="A866" s="1" t="s">
        <v>1091</v>
      </c>
      <c r="B866" s="127">
        <v>43985</v>
      </c>
      <c r="C866" s="127">
        <f t="shared" si="20"/>
        <v>43896</v>
      </c>
      <c r="D866" s="1" t="s">
        <v>121</v>
      </c>
      <c r="E866" s="1" t="s">
        <v>1092</v>
      </c>
      <c r="F866" s="1" t="s">
        <v>115</v>
      </c>
      <c r="G866" s="1">
        <v>0</v>
      </c>
      <c r="H866" s="1">
        <v>0</v>
      </c>
    </row>
    <row r="867" spans="1:8" x14ac:dyDescent="0.35">
      <c r="A867" s="1" t="s">
        <v>1093</v>
      </c>
      <c r="B867" s="127">
        <v>43985</v>
      </c>
      <c r="C867" s="127">
        <f t="shared" si="20"/>
        <v>43896</v>
      </c>
      <c r="D867" s="1" t="s">
        <v>113</v>
      </c>
      <c r="E867" s="1" t="s">
        <v>117</v>
      </c>
      <c r="F867" s="1" t="s">
        <v>115</v>
      </c>
      <c r="G867" s="1">
        <v>0</v>
      </c>
      <c r="H867" s="1">
        <v>0</v>
      </c>
    </row>
    <row r="868" spans="1:8" x14ac:dyDescent="0.35">
      <c r="A868" s="1" t="s">
        <v>1094</v>
      </c>
      <c r="B868" s="127">
        <v>43985</v>
      </c>
      <c r="C868" s="127">
        <f t="shared" si="20"/>
        <v>43896</v>
      </c>
      <c r="D868" s="1" t="s">
        <v>113</v>
      </c>
      <c r="E868" s="1" t="s">
        <v>117</v>
      </c>
      <c r="F868" s="1" t="s">
        <v>115</v>
      </c>
      <c r="G868" s="1">
        <v>0</v>
      </c>
      <c r="H868" s="1">
        <v>0</v>
      </c>
    </row>
    <row r="869" spans="1:8" x14ac:dyDescent="0.35">
      <c r="A869" s="1" t="s">
        <v>1095</v>
      </c>
      <c r="B869" s="127">
        <v>43985</v>
      </c>
      <c r="C869" s="127">
        <f t="shared" si="20"/>
        <v>43896</v>
      </c>
      <c r="D869" s="1" t="s">
        <v>113</v>
      </c>
      <c r="E869" s="1" t="s">
        <v>1096</v>
      </c>
      <c r="F869" s="1" t="s">
        <v>115</v>
      </c>
      <c r="G869" s="1">
        <v>0</v>
      </c>
      <c r="H869" s="1">
        <v>0</v>
      </c>
    </row>
    <row r="870" spans="1:8" x14ac:dyDescent="0.35">
      <c r="A870" s="1" t="s">
        <v>1097</v>
      </c>
      <c r="B870" s="127">
        <v>43985</v>
      </c>
      <c r="C870" s="127">
        <f t="shared" si="20"/>
        <v>43896</v>
      </c>
      <c r="D870" s="1" t="s">
        <v>121</v>
      </c>
      <c r="E870" s="1" t="s">
        <v>114</v>
      </c>
      <c r="F870" s="1" t="s">
        <v>115</v>
      </c>
      <c r="G870" s="1">
        <v>0</v>
      </c>
      <c r="H870" s="1">
        <v>0</v>
      </c>
    </row>
    <row r="871" spans="1:8" x14ac:dyDescent="0.35">
      <c r="A871" s="1" t="s">
        <v>1098</v>
      </c>
      <c r="B871" s="127">
        <v>43985</v>
      </c>
      <c r="C871" s="127">
        <f t="shared" si="20"/>
        <v>43896</v>
      </c>
      <c r="D871" s="1" t="s">
        <v>113</v>
      </c>
      <c r="E871" s="1" t="s">
        <v>117</v>
      </c>
      <c r="F871" s="1" t="s">
        <v>115</v>
      </c>
      <c r="G871" s="1">
        <v>0</v>
      </c>
      <c r="H871" s="1">
        <v>0</v>
      </c>
    </row>
    <row r="872" spans="1:8" x14ac:dyDescent="0.35">
      <c r="A872" s="1" t="s">
        <v>1099</v>
      </c>
      <c r="B872" s="127">
        <v>43985</v>
      </c>
      <c r="C872" s="127">
        <f t="shared" si="20"/>
        <v>43896</v>
      </c>
      <c r="D872" s="1" t="s">
        <v>113</v>
      </c>
      <c r="E872" s="1" t="s">
        <v>117</v>
      </c>
      <c r="F872" s="1" t="s">
        <v>115</v>
      </c>
      <c r="G872" s="1">
        <v>0</v>
      </c>
      <c r="H872" s="1">
        <v>0</v>
      </c>
    </row>
    <row r="873" spans="1:8" x14ac:dyDescent="0.35">
      <c r="A873" s="1" t="s">
        <v>1100</v>
      </c>
      <c r="B873" s="127">
        <v>43985</v>
      </c>
      <c r="C873" s="127">
        <f t="shared" si="20"/>
        <v>43896</v>
      </c>
      <c r="D873" s="1" t="s">
        <v>113</v>
      </c>
      <c r="E873" s="1" t="s">
        <v>117</v>
      </c>
      <c r="F873" s="1" t="s">
        <v>115</v>
      </c>
      <c r="G873" s="1">
        <v>0</v>
      </c>
      <c r="H873" s="1">
        <v>0</v>
      </c>
    </row>
    <row r="874" spans="1:8" x14ac:dyDescent="0.35">
      <c r="A874" s="1" t="s">
        <v>1101</v>
      </c>
      <c r="B874" s="127">
        <v>43985</v>
      </c>
      <c r="C874" s="127">
        <f t="shared" si="20"/>
        <v>43896</v>
      </c>
      <c r="D874" s="1" t="s">
        <v>113</v>
      </c>
      <c r="E874" s="1" t="s">
        <v>117</v>
      </c>
      <c r="F874" s="1" t="s">
        <v>115</v>
      </c>
      <c r="G874" s="1">
        <v>0</v>
      </c>
      <c r="H874" s="1">
        <v>0</v>
      </c>
    </row>
    <row r="875" spans="1:8" x14ac:dyDescent="0.35">
      <c r="A875" s="1" t="s">
        <v>1102</v>
      </c>
      <c r="B875" s="127">
        <v>43954</v>
      </c>
      <c r="C875" s="127">
        <f t="shared" si="20"/>
        <v>43895</v>
      </c>
      <c r="D875" s="1" t="s">
        <v>113</v>
      </c>
      <c r="E875" s="1" t="s">
        <v>117</v>
      </c>
      <c r="F875" s="1" t="s">
        <v>115</v>
      </c>
      <c r="G875" s="1">
        <v>0</v>
      </c>
      <c r="H875" s="1">
        <v>0</v>
      </c>
    </row>
    <row r="876" spans="1:8" x14ac:dyDescent="0.35">
      <c r="A876" s="1" t="s">
        <v>1103</v>
      </c>
      <c r="B876" s="127">
        <v>43954</v>
      </c>
      <c r="C876" s="127">
        <f t="shared" si="20"/>
        <v>43895</v>
      </c>
      <c r="D876" s="1" t="s">
        <v>113</v>
      </c>
      <c r="E876" s="1" t="s">
        <v>117</v>
      </c>
      <c r="F876" s="1" t="s">
        <v>115</v>
      </c>
      <c r="G876" s="1">
        <v>0</v>
      </c>
      <c r="H876" s="1">
        <v>0</v>
      </c>
    </row>
    <row r="877" spans="1:8" x14ac:dyDescent="0.35">
      <c r="A877" s="1" t="s">
        <v>1104</v>
      </c>
      <c r="B877" s="127">
        <v>43985</v>
      </c>
      <c r="C877" s="127">
        <f t="shared" si="20"/>
        <v>43896</v>
      </c>
      <c r="D877" s="1" t="s">
        <v>113</v>
      </c>
      <c r="E877" s="1" t="s">
        <v>117</v>
      </c>
      <c r="F877" s="1" t="s">
        <v>115</v>
      </c>
      <c r="G877" s="1">
        <v>0</v>
      </c>
      <c r="H877" s="1">
        <v>0</v>
      </c>
    </row>
    <row r="878" spans="1:8" x14ac:dyDescent="0.35">
      <c r="A878" s="1" t="s">
        <v>1105</v>
      </c>
      <c r="B878" s="127">
        <v>43985</v>
      </c>
      <c r="C878" s="127">
        <f t="shared" si="20"/>
        <v>43896</v>
      </c>
      <c r="D878" s="1" t="s">
        <v>121</v>
      </c>
      <c r="E878" s="1" t="s">
        <v>114</v>
      </c>
      <c r="F878" s="1" t="s">
        <v>115</v>
      </c>
      <c r="G878" s="1">
        <v>0</v>
      </c>
      <c r="H878" s="1">
        <v>0</v>
      </c>
    </row>
    <row r="879" spans="1:8" x14ac:dyDescent="0.35">
      <c r="A879" s="1" t="s">
        <v>1106</v>
      </c>
      <c r="B879" s="127">
        <v>43985</v>
      </c>
      <c r="C879" s="127">
        <f t="shared" si="20"/>
        <v>43896</v>
      </c>
      <c r="D879" s="1" t="s">
        <v>121</v>
      </c>
      <c r="E879" s="1" t="s">
        <v>117</v>
      </c>
      <c r="F879" s="1" t="s">
        <v>115</v>
      </c>
      <c r="G879" s="1">
        <v>0</v>
      </c>
      <c r="H879" s="1">
        <v>0</v>
      </c>
    </row>
    <row r="880" spans="1:8" x14ac:dyDescent="0.35">
      <c r="A880" s="1" t="s">
        <v>1107</v>
      </c>
      <c r="B880" s="127">
        <v>43985</v>
      </c>
      <c r="C880" s="127">
        <f t="shared" si="20"/>
        <v>43896</v>
      </c>
      <c r="D880" s="1" t="s">
        <v>113</v>
      </c>
      <c r="E880" s="1" t="s">
        <v>117</v>
      </c>
      <c r="F880" s="1" t="s">
        <v>115</v>
      </c>
      <c r="G880" s="1">
        <v>0</v>
      </c>
      <c r="H880" s="1">
        <v>0</v>
      </c>
    </row>
    <row r="881" spans="1:8" x14ac:dyDescent="0.35">
      <c r="A881" s="1" t="s">
        <v>1108</v>
      </c>
      <c r="B881" s="127">
        <v>43985</v>
      </c>
      <c r="C881" s="127">
        <f t="shared" si="20"/>
        <v>43896</v>
      </c>
      <c r="D881" s="1" t="s">
        <v>113</v>
      </c>
      <c r="E881" s="1" t="s">
        <v>117</v>
      </c>
      <c r="F881" s="1" t="s">
        <v>115</v>
      </c>
      <c r="G881" s="1">
        <v>0</v>
      </c>
      <c r="H881" s="1">
        <v>0</v>
      </c>
    </row>
    <row r="882" spans="1:8" x14ac:dyDescent="0.35">
      <c r="A882" s="1" t="s">
        <v>1109</v>
      </c>
      <c r="B882" s="127">
        <v>43985</v>
      </c>
      <c r="C882" s="127">
        <f t="shared" si="20"/>
        <v>43896</v>
      </c>
      <c r="D882" s="1" t="s">
        <v>113</v>
      </c>
      <c r="E882" s="1" t="s">
        <v>117</v>
      </c>
      <c r="F882" s="1" t="s">
        <v>115</v>
      </c>
      <c r="G882" s="1">
        <v>0</v>
      </c>
      <c r="H882" s="1">
        <v>0</v>
      </c>
    </row>
    <row r="883" spans="1:8" x14ac:dyDescent="0.35">
      <c r="A883" s="1" t="s">
        <v>1110</v>
      </c>
      <c r="B883" s="127">
        <v>43985</v>
      </c>
      <c r="C883" s="127">
        <f t="shared" si="20"/>
        <v>43896</v>
      </c>
      <c r="D883" s="1" t="s">
        <v>113</v>
      </c>
      <c r="E883" s="1" t="s">
        <v>117</v>
      </c>
      <c r="F883" s="1" t="s">
        <v>115</v>
      </c>
      <c r="G883" s="1">
        <v>0</v>
      </c>
      <c r="H883" s="1">
        <v>0</v>
      </c>
    </row>
    <row r="884" spans="1:8" x14ac:dyDescent="0.35">
      <c r="A884" s="1" t="s">
        <v>1111</v>
      </c>
      <c r="B884" s="127">
        <v>43985</v>
      </c>
      <c r="C884" s="127">
        <f t="shared" si="20"/>
        <v>43896</v>
      </c>
      <c r="D884" s="1" t="s">
        <v>113</v>
      </c>
      <c r="E884" s="1" t="s">
        <v>117</v>
      </c>
      <c r="F884" s="1" t="s">
        <v>115</v>
      </c>
      <c r="G884" s="1">
        <v>0</v>
      </c>
      <c r="H884" s="1">
        <v>0</v>
      </c>
    </row>
    <row r="885" spans="1:8" x14ac:dyDescent="0.35">
      <c r="A885" s="1" t="s">
        <v>1112</v>
      </c>
      <c r="B885" s="127">
        <v>43954</v>
      </c>
      <c r="C885" s="127">
        <f t="shared" si="20"/>
        <v>43895</v>
      </c>
      <c r="D885" s="1" t="s">
        <v>113</v>
      </c>
      <c r="E885" s="1" t="s">
        <v>117</v>
      </c>
      <c r="F885" s="1" t="s">
        <v>115</v>
      </c>
      <c r="G885" s="1">
        <v>0</v>
      </c>
      <c r="H885" s="1">
        <v>0</v>
      </c>
    </row>
    <row r="886" spans="1:8" x14ac:dyDescent="0.35">
      <c r="A886" s="1" t="s">
        <v>1113</v>
      </c>
      <c r="B886" s="127">
        <v>43954</v>
      </c>
      <c r="C886" s="127">
        <f t="shared" si="20"/>
        <v>43895</v>
      </c>
      <c r="D886" s="1" t="s">
        <v>113</v>
      </c>
      <c r="E886" s="1" t="s">
        <v>117</v>
      </c>
      <c r="F886" s="1" t="s">
        <v>115</v>
      </c>
      <c r="G886" s="1">
        <v>0</v>
      </c>
      <c r="H886" s="1">
        <v>0</v>
      </c>
    </row>
    <row r="887" spans="1:8" x14ac:dyDescent="0.35">
      <c r="A887" s="1" t="s">
        <v>1114</v>
      </c>
      <c r="B887" s="127">
        <v>43954</v>
      </c>
      <c r="C887" s="127">
        <f t="shared" si="20"/>
        <v>43895</v>
      </c>
      <c r="D887" s="1" t="s">
        <v>113</v>
      </c>
      <c r="E887" s="1" t="s">
        <v>117</v>
      </c>
      <c r="F887" s="1" t="s">
        <v>115</v>
      </c>
      <c r="G887" s="1">
        <v>0</v>
      </c>
      <c r="H887" s="1">
        <v>0</v>
      </c>
    </row>
    <row r="888" spans="1:8" x14ac:dyDescent="0.35">
      <c r="A888" s="1" t="s">
        <v>1115</v>
      </c>
      <c r="B888" s="127">
        <v>43924</v>
      </c>
      <c r="C888" s="127">
        <f t="shared" si="20"/>
        <v>43894</v>
      </c>
      <c r="D888" s="1" t="s">
        <v>113</v>
      </c>
      <c r="E888" s="1" t="s">
        <v>117</v>
      </c>
      <c r="F888" s="1" t="s">
        <v>115</v>
      </c>
      <c r="G888" s="1">
        <v>0</v>
      </c>
      <c r="H888" s="1">
        <v>0</v>
      </c>
    </row>
    <row r="889" spans="1:8" x14ac:dyDescent="0.35">
      <c r="A889" s="1" t="s">
        <v>1116</v>
      </c>
      <c r="B889" s="127">
        <v>43924</v>
      </c>
      <c r="C889" s="127">
        <f t="shared" si="20"/>
        <v>43894</v>
      </c>
      <c r="D889" s="1" t="s">
        <v>121</v>
      </c>
      <c r="E889" s="1" t="s">
        <v>526</v>
      </c>
      <c r="F889" s="1" t="s">
        <v>115</v>
      </c>
      <c r="G889" s="1">
        <v>0</v>
      </c>
      <c r="H889" s="1">
        <v>0</v>
      </c>
    </row>
    <row r="890" spans="1:8" x14ac:dyDescent="0.35">
      <c r="A890" s="1" t="s">
        <v>1117</v>
      </c>
      <c r="B890" s="127">
        <v>43924</v>
      </c>
      <c r="C890" s="127">
        <f t="shared" si="20"/>
        <v>43894</v>
      </c>
      <c r="D890" s="1" t="s">
        <v>113</v>
      </c>
      <c r="E890" s="1" t="s">
        <v>117</v>
      </c>
      <c r="F890" s="1" t="s">
        <v>115</v>
      </c>
      <c r="G890" s="1">
        <v>0</v>
      </c>
      <c r="H890" s="1">
        <v>0</v>
      </c>
    </row>
    <row r="891" spans="1:8" x14ac:dyDescent="0.35">
      <c r="A891" s="1" t="s">
        <v>1118</v>
      </c>
      <c r="B891" s="127">
        <v>43893</v>
      </c>
      <c r="C891" s="127">
        <f t="shared" si="20"/>
        <v>43893</v>
      </c>
      <c r="D891" s="1" t="s">
        <v>113</v>
      </c>
      <c r="E891" s="1" t="s">
        <v>114</v>
      </c>
      <c r="F891" s="1" t="s">
        <v>115</v>
      </c>
      <c r="G891" s="1">
        <v>0</v>
      </c>
      <c r="H891" s="1">
        <v>0</v>
      </c>
    </row>
    <row r="892" spans="1:8" x14ac:dyDescent="0.35">
      <c r="A892" s="1" t="s">
        <v>1119</v>
      </c>
      <c r="B892" s="127">
        <v>43893</v>
      </c>
      <c r="C892" s="127">
        <f t="shared" si="20"/>
        <v>43893</v>
      </c>
      <c r="D892" s="1" t="s">
        <v>113</v>
      </c>
      <c r="E892" s="1" t="s">
        <v>117</v>
      </c>
      <c r="F892" s="1" t="s">
        <v>115</v>
      </c>
      <c r="G892" s="1">
        <v>0</v>
      </c>
      <c r="H892" s="1">
        <v>0</v>
      </c>
    </row>
    <row r="893" spans="1:8" x14ac:dyDescent="0.35">
      <c r="A893" s="1" t="s">
        <v>1120</v>
      </c>
      <c r="B893" s="127">
        <v>43864</v>
      </c>
      <c r="C893" s="127">
        <f t="shared" si="20"/>
        <v>43892</v>
      </c>
      <c r="D893" s="1" t="s">
        <v>113</v>
      </c>
      <c r="E893" s="1" t="s">
        <v>117</v>
      </c>
      <c r="F893" s="1" t="s">
        <v>115</v>
      </c>
      <c r="G893" s="1">
        <v>0</v>
      </c>
      <c r="H893" s="1">
        <v>0</v>
      </c>
    </row>
    <row r="894" spans="1:8" x14ac:dyDescent="0.35">
      <c r="A894" s="1" t="s">
        <v>1121</v>
      </c>
      <c r="B894" s="127">
        <v>43864</v>
      </c>
      <c r="C894" s="127">
        <f t="shared" si="20"/>
        <v>43892</v>
      </c>
      <c r="D894" s="1" t="s">
        <v>113</v>
      </c>
      <c r="E894" s="1" t="s">
        <v>511</v>
      </c>
      <c r="F894" s="1" t="s">
        <v>115</v>
      </c>
      <c r="G894" s="1">
        <v>0</v>
      </c>
      <c r="H894" s="1">
        <v>0</v>
      </c>
    </row>
    <row r="895" spans="1:8" x14ac:dyDescent="0.35">
      <c r="A895" s="1" t="s">
        <v>1122</v>
      </c>
      <c r="B895" s="127">
        <v>43833</v>
      </c>
      <c r="C895" s="127">
        <f t="shared" si="20"/>
        <v>43891</v>
      </c>
      <c r="D895" s="1" t="s">
        <v>113</v>
      </c>
      <c r="E895" s="1" t="s">
        <v>117</v>
      </c>
      <c r="F895" s="1" t="s">
        <v>115</v>
      </c>
      <c r="G895" s="1">
        <v>0</v>
      </c>
      <c r="H895" s="1">
        <v>0</v>
      </c>
    </row>
    <row r="896" spans="1:8" x14ac:dyDescent="0.35">
      <c r="A896" s="1" t="s">
        <v>1123</v>
      </c>
      <c r="B896" s="127">
        <v>43833</v>
      </c>
      <c r="C896" s="127">
        <f t="shared" si="20"/>
        <v>43891</v>
      </c>
      <c r="D896" s="1" t="s">
        <v>113</v>
      </c>
      <c r="E896" s="1" t="s">
        <v>1124</v>
      </c>
      <c r="F896" s="1" t="s">
        <v>115</v>
      </c>
      <c r="G896" s="1">
        <v>0</v>
      </c>
      <c r="H896" s="1">
        <v>0</v>
      </c>
    </row>
    <row r="897" spans="1:8" x14ac:dyDescent="0.35">
      <c r="A897" s="1" t="s">
        <v>1125</v>
      </c>
      <c r="B897" s="127">
        <v>43833</v>
      </c>
      <c r="C897" s="127">
        <f t="shared" si="20"/>
        <v>43891</v>
      </c>
      <c r="D897" s="1" t="s">
        <v>113</v>
      </c>
      <c r="E897" s="1" t="s">
        <v>117</v>
      </c>
      <c r="F897" s="1" t="s">
        <v>115</v>
      </c>
      <c r="G897" s="1">
        <v>0</v>
      </c>
      <c r="H897" s="1">
        <v>0</v>
      </c>
    </row>
    <row r="898" spans="1:8" x14ac:dyDescent="0.35">
      <c r="A898" s="1" t="s">
        <v>1126</v>
      </c>
      <c r="B898" s="127">
        <v>43833</v>
      </c>
      <c r="C898" s="127">
        <f t="shared" si="20"/>
        <v>43891</v>
      </c>
      <c r="D898" s="1" t="s">
        <v>113</v>
      </c>
      <c r="E898" s="1" t="s">
        <v>346</v>
      </c>
      <c r="F898" s="1" t="s">
        <v>115</v>
      </c>
      <c r="G898" s="1">
        <v>0</v>
      </c>
      <c r="H898" s="1">
        <v>0</v>
      </c>
    </row>
    <row r="899" spans="1:8" x14ac:dyDescent="0.35">
      <c r="A899" s="1" t="s">
        <v>1127</v>
      </c>
      <c r="B899" s="127">
        <v>43833</v>
      </c>
      <c r="C899" s="127">
        <f t="shared" ref="C899:C962" si="21">VLOOKUP(B899,$J:$K,2,0)</f>
        <v>43891</v>
      </c>
      <c r="D899" s="1" t="s">
        <v>113</v>
      </c>
      <c r="E899" s="1" t="s">
        <v>117</v>
      </c>
      <c r="F899" s="1" t="s">
        <v>115</v>
      </c>
      <c r="G899" s="1">
        <v>0</v>
      </c>
      <c r="H899" s="1">
        <v>0</v>
      </c>
    </row>
    <row r="900" spans="1:8" x14ac:dyDescent="0.35">
      <c r="A900" s="1" t="s">
        <v>1128</v>
      </c>
      <c r="B900" s="127" t="s">
        <v>1129</v>
      </c>
      <c r="C900" s="127">
        <f t="shared" si="21"/>
        <v>43890</v>
      </c>
      <c r="D900" s="1" t="s">
        <v>113</v>
      </c>
      <c r="E900" s="1" t="s">
        <v>511</v>
      </c>
      <c r="F900" s="1" t="s">
        <v>115</v>
      </c>
      <c r="G900" s="1">
        <v>0</v>
      </c>
      <c r="H900" s="1">
        <v>0</v>
      </c>
    </row>
    <row r="901" spans="1:8" x14ac:dyDescent="0.35">
      <c r="A901" s="1" t="s">
        <v>1130</v>
      </c>
      <c r="B901" s="127" t="s">
        <v>1129</v>
      </c>
      <c r="C901" s="127">
        <f t="shared" si="21"/>
        <v>43890</v>
      </c>
      <c r="D901" s="1" t="s">
        <v>113</v>
      </c>
      <c r="E901" s="1" t="s">
        <v>117</v>
      </c>
      <c r="F901" s="1" t="s">
        <v>115</v>
      </c>
      <c r="G901" s="1">
        <v>0</v>
      </c>
      <c r="H901" s="1">
        <v>0</v>
      </c>
    </row>
    <row r="902" spans="1:8" x14ac:dyDescent="0.35">
      <c r="A902" s="1" t="s">
        <v>1131</v>
      </c>
      <c r="B902" s="127" t="s">
        <v>1132</v>
      </c>
      <c r="C902" s="127">
        <f t="shared" si="21"/>
        <v>43889</v>
      </c>
      <c r="D902" s="1" t="s">
        <v>113</v>
      </c>
      <c r="E902" s="1" t="s">
        <v>299</v>
      </c>
      <c r="F902" s="1" t="s">
        <v>115</v>
      </c>
      <c r="G902" s="1">
        <v>0</v>
      </c>
      <c r="H902" s="1">
        <v>0</v>
      </c>
    </row>
    <row r="903" spans="1:8" x14ac:dyDescent="0.35">
      <c r="A903" s="1" t="s">
        <v>1133</v>
      </c>
      <c r="B903" s="127" t="s">
        <v>1132</v>
      </c>
      <c r="C903" s="127">
        <f t="shared" si="21"/>
        <v>43889</v>
      </c>
      <c r="D903" s="1" t="s">
        <v>113</v>
      </c>
      <c r="E903" s="1" t="s">
        <v>117</v>
      </c>
      <c r="F903" s="1" t="s">
        <v>115</v>
      </c>
      <c r="G903" s="1">
        <v>0</v>
      </c>
      <c r="H903" s="1">
        <v>0</v>
      </c>
    </row>
    <row r="904" spans="1:8" x14ac:dyDescent="0.35">
      <c r="A904" s="1" t="s">
        <v>1134</v>
      </c>
      <c r="B904" s="127" t="s">
        <v>1132</v>
      </c>
      <c r="C904" s="127">
        <f t="shared" si="21"/>
        <v>43889</v>
      </c>
      <c r="D904" s="1" t="s">
        <v>113</v>
      </c>
      <c r="E904" s="1" t="s">
        <v>114</v>
      </c>
      <c r="F904" s="1" t="s">
        <v>115</v>
      </c>
      <c r="G904" s="1">
        <v>0</v>
      </c>
      <c r="H904" s="1">
        <v>0</v>
      </c>
    </row>
    <row r="905" spans="1:8" x14ac:dyDescent="0.35">
      <c r="A905" s="1" t="s">
        <v>1135</v>
      </c>
      <c r="B905" s="127" t="s">
        <v>1136</v>
      </c>
      <c r="C905" s="127">
        <f t="shared" si="21"/>
        <v>43888</v>
      </c>
      <c r="D905" s="1" t="s">
        <v>113</v>
      </c>
      <c r="E905" s="1" t="s">
        <v>114</v>
      </c>
      <c r="F905" s="1" t="s">
        <v>115</v>
      </c>
      <c r="G905" s="1">
        <v>0</v>
      </c>
      <c r="H905" s="1">
        <v>0</v>
      </c>
    </row>
    <row r="906" spans="1:8" x14ac:dyDescent="0.35">
      <c r="A906" s="1" t="s">
        <v>1137</v>
      </c>
      <c r="B906" s="127" t="s">
        <v>1136</v>
      </c>
      <c r="C906" s="127">
        <f t="shared" si="21"/>
        <v>43888</v>
      </c>
      <c r="D906" s="1" t="s">
        <v>113</v>
      </c>
      <c r="E906" s="1" t="s">
        <v>117</v>
      </c>
      <c r="F906" s="1" t="s">
        <v>115</v>
      </c>
      <c r="G906" s="1">
        <v>0</v>
      </c>
      <c r="H906" s="1">
        <v>0</v>
      </c>
    </row>
    <row r="907" spans="1:8" x14ac:dyDescent="0.35">
      <c r="A907" s="1" t="s">
        <v>1138</v>
      </c>
      <c r="B907" s="127" t="s">
        <v>1136</v>
      </c>
      <c r="C907" s="127">
        <f t="shared" si="21"/>
        <v>43888</v>
      </c>
      <c r="D907" s="1" t="s">
        <v>113</v>
      </c>
      <c r="E907" s="1" t="s">
        <v>117</v>
      </c>
      <c r="F907" s="1" t="s">
        <v>115</v>
      </c>
      <c r="G907" s="1">
        <v>0</v>
      </c>
      <c r="H907" s="1">
        <v>0</v>
      </c>
    </row>
    <row r="908" spans="1:8" x14ac:dyDescent="0.35">
      <c r="A908" s="1" t="s">
        <v>1139</v>
      </c>
      <c r="B908" s="127" t="s">
        <v>1140</v>
      </c>
      <c r="C908" s="127">
        <f t="shared" si="21"/>
        <v>43887</v>
      </c>
      <c r="D908" s="1" t="s">
        <v>113</v>
      </c>
      <c r="E908" s="1" t="s">
        <v>117</v>
      </c>
      <c r="F908" s="1" t="s">
        <v>115</v>
      </c>
      <c r="G908" s="1">
        <v>0</v>
      </c>
      <c r="H908" s="1">
        <v>0</v>
      </c>
    </row>
    <row r="909" spans="1:8" x14ac:dyDescent="0.35">
      <c r="A909" s="1" t="s">
        <v>1141</v>
      </c>
      <c r="B909" s="127" t="s">
        <v>1140</v>
      </c>
      <c r="C909" s="127">
        <f t="shared" si="21"/>
        <v>43887</v>
      </c>
      <c r="D909" s="1" t="s">
        <v>113</v>
      </c>
      <c r="E909" s="1" t="s">
        <v>117</v>
      </c>
      <c r="F909" s="1" t="s">
        <v>115</v>
      </c>
      <c r="G909" s="1">
        <v>0</v>
      </c>
      <c r="H909" s="1">
        <v>0</v>
      </c>
    </row>
    <row r="910" spans="1:8" x14ac:dyDescent="0.35">
      <c r="A910" s="1" t="s">
        <v>1142</v>
      </c>
      <c r="B910" s="127" t="s">
        <v>1140</v>
      </c>
      <c r="C910" s="127">
        <f t="shared" si="21"/>
        <v>43887</v>
      </c>
      <c r="D910" s="1" t="s">
        <v>113</v>
      </c>
      <c r="E910" s="1" t="s">
        <v>117</v>
      </c>
      <c r="F910" s="1" t="s">
        <v>115</v>
      </c>
      <c r="G910" s="1">
        <v>0</v>
      </c>
      <c r="H910" s="1">
        <v>0</v>
      </c>
    </row>
    <row r="911" spans="1:8" x14ac:dyDescent="0.35">
      <c r="A911" s="1" t="s">
        <v>1143</v>
      </c>
      <c r="B911" s="127" t="s">
        <v>1144</v>
      </c>
      <c r="C911" s="127">
        <f t="shared" si="21"/>
        <v>43883</v>
      </c>
      <c r="D911" s="1" t="s">
        <v>113</v>
      </c>
      <c r="E911" s="1" t="s">
        <v>117</v>
      </c>
      <c r="F911" s="1" t="s">
        <v>115</v>
      </c>
      <c r="G911" s="1">
        <v>0</v>
      </c>
      <c r="H911" s="1">
        <v>0</v>
      </c>
    </row>
    <row r="912" spans="1:8" x14ac:dyDescent="0.35">
      <c r="A912" s="1" t="s">
        <v>1145</v>
      </c>
      <c r="B912" s="127" t="s">
        <v>1146</v>
      </c>
      <c r="C912" s="127">
        <f t="shared" si="21"/>
        <v>43884</v>
      </c>
      <c r="D912" s="1" t="s">
        <v>113</v>
      </c>
      <c r="E912" s="1" t="s">
        <v>117</v>
      </c>
      <c r="F912" s="1" t="s">
        <v>115</v>
      </c>
      <c r="G912" s="1">
        <v>0</v>
      </c>
      <c r="H912" s="1">
        <v>0</v>
      </c>
    </row>
    <row r="913" spans="1:8" x14ac:dyDescent="0.35">
      <c r="A913" s="1" t="s">
        <v>1147</v>
      </c>
      <c r="B913" s="127" t="s">
        <v>1144</v>
      </c>
      <c r="C913" s="127">
        <f t="shared" si="21"/>
        <v>43883</v>
      </c>
      <c r="D913" s="1" t="s">
        <v>113</v>
      </c>
      <c r="E913" s="1" t="s">
        <v>114</v>
      </c>
      <c r="F913" s="1" t="s">
        <v>115</v>
      </c>
      <c r="G913" s="1">
        <v>0</v>
      </c>
      <c r="H913" s="1">
        <v>0</v>
      </c>
    </row>
    <row r="914" spans="1:8" x14ac:dyDescent="0.35">
      <c r="A914" s="1" t="s">
        <v>1148</v>
      </c>
      <c r="B914" s="127" t="s">
        <v>1149</v>
      </c>
      <c r="C914" s="127">
        <f t="shared" si="21"/>
        <v>43882</v>
      </c>
      <c r="D914" s="1" t="s">
        <v>113</v>
      </c>
      <c r="E914" s="1" t="s">
        <v>117</v>
      </c>
      <c r="F914" s="1" t="s">
        <v>115</v>
      </c>
      <c r="G914" s="1">
        <v>0</v>
      </c>
      <c r="H914" s="1">
        <v>0</v>
      </c>
    </row>
    <row r="915" spans="1:8" x14ac:dyDescent="0.35">
      <c r="A915" s="1" t="s">
        <v>1150</v>
      </c>
      <c r="B915" s="127" t="s">
        <v>1149</v>
      </c>
      <c r="C915" s="127">
        <f t="shared" si="21"/>
        <v>43882</v>
      </c>
      <c r="D915" s="1" t="s">
        <v>121</v>
      </c>
      <c r="E915" s="1" t="s">
        <v>117</v>
      </c>
      <c r="F915" s="1" t="s">
        <v>115</v>
      </c>
      <c r="G915" s="1">
        <v>0</v>
      </c>
      <c r="H915" s="1">
        <v>0</v>
      </c>
    </row>
    <row r="916" spans="1:8" x14ac:dyDescent="0.35">
      <c r="A916" s="1" t="s">
        <v>1151</v>
      </c>
      <c r="B916" s="127" t="s">
        <v>1152</v>
      </c>
      <c r="C916" s="127">
        <f t="shared" si="21"/>
        <v>43881</v>
      </c>
      <c r="D916" s="1" t="s">
        <v>113</v>
      </c>
      <c r="E916" s="1" t="s">
        <v>117</v>
      </c>
      <c r="F916" s="1" t="s">
        <v>115</v>
      </c>
      <c r="G916" s="1">
        <v>0</v>
      </c>
      <c r="H916" s="1">
        <v>0</v>
      </c>
    </row>
    <row r="917" spans="1:8" x14ac:dyDescent="0.35">
      <c r="A917" s="1" t="s">
        <v>1153</v>
      </c>
      <c r="B917" s="127" t="s">
        <v>1152</v>
      </c>
      <c r="C917" s="127">
        <f t="shared" si="21"/>
        <v>43881</v>
      </c>
      <c r="D917" s="1" t="s">
        <v>113</v>
      </c>
      <c r="E917" s="1" t="s">
        <v>1033</v>
      </c>
      <c r="F917" s="1" t="s">
        <v>115</v>
      </c>
      <c r="G917" s="1">
        <v>0</v>
      </c>
      <c r="H917" s="1">
        <v>0</v>
      </c>
    </row>
    <row r="918" spans="1:8" x14ac:dyDescent="0.35">
      <c r="A918" s="1" t="s">
        <v>1154</v>
      </c>
      <c r="B918" s="127" t="s">
        <v>1155</v>
      </c>
      <c r="C918" s="127">
        <f t="shared" si="21"/>
        <v>43880</v>
      </c>
      <c r="D918" s="1" t="s">
        <v>113</v>
      </c>
      <c r="E918" s="1" t="s">
        <v>117</v>
      </c>
      <c r="F918" s="1" t="s">
        <v>115</v>
      </c>
      <c r="G918" s="1">
        <v>0</v>
      </c>
      <c r="H918" s="1">
        <v>0</v>
      </c>
    </row>
    <row r="919" spans="1:8" x14ac:dyDescent="0.35">
      <c r="A919" s="1" t="s">
        <v>1156</v>
      </c>
      <c r="B919" s="127" t="s">
        <v>1155</v>
      </c>
      <c r="C919" s="127">
        <f t="shared" si="21"/>
        <v>43880</v>
      </c>
      <c r="D919" s="1" t="s">
        <v>113</v>
      </c>
      <c r="E919" s="1" t="s">
        <v>117</v>
      </c>
      <c r="F919" s="1" t="s">
        <v>115</v>
      </c>
      <c r="G919" s="1">
        <v>0</v>
      </c>
      <c r="H919" s="1">
        <v>0</v>
      </c>
    </row>
    <row r="920" spans="1:8" x14ac:dyDescent="0.35">
      <c r="A920" s="1" t="s">
        <v>1157</v>
      </c>
      <c r="B920" s="127" t="s">
        <v>1158</v>
      </c>
      <c r="C920" s="127">
        <f t="shared" si="21"/>
        <v>43879</v>
      </c>
      <c r="D920" s="1" t="s">
        <v>113</v>
      </c>
      <c r="E920" s="1" t="s">
        <v>117</v>
      </c>
      <c r="F920" s="1" t="s">
        <v>115</v>
      </c>
      <c r="G920" s="1">
        <v>0</v>
      </c>
      <c r="H920" s="1">
        <v>0</v>
      </c>
    </row>
    <row r="921" spans="1:8" x14ac:dyDescent="0.35">
      <c r="A921" s="1" t="s">
        <v>1159</v>
      </c>
      <c r="B921" s="127" t="s">
        <v>1158</v>
      </c>
      <c r="C921" s="127">
        <f t="shared" si="21"/>
        <v>43879</v>
      </c>
      <c r="D921" s="1" t="s">
        <v>113</v>
      </c>
      <c r="E921" s="1" t="s">
        <v>117</v>
      </c>
      <c r="F921" s="1" t="s">
        <v>115</v>
      </c>
      <c r="G921" s="1">
        <v>0</v>
      </c>
      <c r="H921" s="1">
        <v>0</v>
      </c>
    </row>
    <row r="922" spans="1:8" x14ac:dyDescent="0.35">
      <c r="A922" s="1" t="s">
        <v>1160</v>
      </c>
      <c r="B922" s="127" t="s">
        <v>1158</v>
      </c>
      <c r="C922" s="127">
        <f t="shared" si="21"/>
        <v>43879</v>
      </c>
      <c r="D922" s="1" t="s">
        <v>113</v>
      </c>
      <c r="E922" s="1" t="s">
        <v>117</v>
      </c>
      <c r="F922" s="1" t="s">
        <v>115</v>
      </c>
      <c r="G922" s="1">
        <v>0</v>
      </c>
      <c r="H922" s="1">
        <v>0</v>
      </c>
    </row>
    <row r="923" spans="1:8" x14ac:dyDescent="0.35">
      <c r="A923" s="1" t="s">
        <v>1161</v>
      </c>
      <c r="B923" s="127" t="s">
        <v>1162</v>
      </c>
      <c r="C923" s="127">
        <f t="shared" si="21"/>
        <v>43878</v>
      </c>
      <c r="D923" s="1" t="s">
        <v>113</v>
      </c>
      <c r="E923" s="1" t="s">
        <v>354</v>
      </c>
      <c r="F923" s="1" t="s">
        <v>115</v>
      </c>
      <c r="G923" s="1">
        <v>0</v>
      </c>
      <c r="H923" s="1">
        <v>0</v>
      </c>
    </row>
    <row r="924" spans="1:8" x14ac:dyDescent="0.35">
      <c r="A924" s="1" t="s">
        <v>1163</v>
      </c>
      <c r="B924" s="127" t="s">
        <v>1162</v>
      </c>
      <c r="C924" s="127">
        <f t="shared" si="21"/>
        <v>43878</v>
      </c>
      <c r="D924" s="1" t="s">
        <v>113</v>
      </c>
      <c r="E924" s="1" t="s">
        <v>117</v>
      </c>
      <c r="F924" s="1" t="s">
        <v>115</v>
      </c>
      <c r="G924" s="1">
        <v>0</v>
      </c>
      <c r="H924" s="1">
        <v>0</v>
      </c>
    </row>
    <row r="925" spans="1:8" x14ac:dyDescent="0.35">
      <c r="A925" s="1" t="s">
        <v>1164</v>
      </c>
      <c r="B925" s="127" t="s">
        <v>1162</v>
      </c>
      <c r="C925" s="127">
        <f t="shared" si="21"/>
        <v>43878</v>
      </c>
      <c r="D925" s="1" t="s">
        <v>113</v>
      </c>
      <c r="E925" s="1" t="s">
        <v>117</v>
      </c>
      <c r="F925" s="1" t="s">
        <v>115</v>
      </c>
      <c r="G925" s="1">
        <v>0</v>
      </c>
      <c r="H925" s="1">
        <v>0</v>
      </c>
    </row>
    <row r="926" spans="1:8" x14ac:dyDescent="0.35">
      <c r="A926" s="1" t="s">
        <v>1165</v>
      </c>
      <c r="B926" s="127" t="s">
        <v>1166</v>
      </c>
      <c r="C926" s="127">
        <f t="shared" si="21"/>
        <v>43877</v>
      </c>
      <c r="D926" s="1" t="s">
        <v>121</v>
      </c>
      <c r="E926" s="1" t="s">
        <v>117</v>
      </c>
      <c r="F926" s="1" t="s">
        <v>115</v>
      </c>
      <c r="G926" s="1">
        <v>0</v>
      </c>
      <c r="H926" s="1">
        <v>0</v>
      </c>
    </row>
    <row r="927" spans="1:8" x14ac:dyDescent="0.35">
      <c r="A927" s="1" t="s">
        <v>1167</v>
      </c>
      <c r="B927" s="127" t="s">
        <v>1166</v>
      </c>
      <c r="C927" s="127">
        <f t="shared" si="21"/>
        <v>43877</v>
      </c>
      <c r="D927" s="1" t="s">
        <v>113</v>
      </c>
      <c r="E927" s="1" t="s">
        <v>117</v>
      </c>
      <c r="F927" s="1" t="s">
        <v>115</v>
      </c>
      <c r="G927" s="1">
        <v>0</v>
      </c>
      <c r="H927" s="1">
        <v>0</v>
      </c>
    </row>
    <row r="928" spans="1:8" x14ac:dyDescent="0.35">
      <c r="A928" s="1" t="s">
        <v>1168</v>
      </c>
      <c r="B928" s="127" t="s">
        <v>1169</v>
      </c>
      <c r="C928" s="127">
        <f t="shared" si="21"/>
        <v>43876</v>
      </c>
      <c r="D928" s="1" t="s">
        <v>113</v>
      </c>
      <c r="E928" s="1" t="s">
        <v>117</v>
      </c>
      <c r="F928" s="1" t="s">
        <v>115</v>
      </c>
      <c r="G928" s="1">
        <v>0</v>
      </c>
      <c r="H928" s="1">
        <v>0</v>
      </c>
    </row>
    <row r="929" spans="1:8" x14ac:dyDescent="0.35">
      <c r="A929" s="1" t="s">
        <v>1170</v>
      </c>
      <c r="B929" s="127" t="s">
        <v>1169</v>
      </c>
      <c r="C929" s="127">
        <f t="shared" si="21"/>
        <v>43876</v>
      </c>
      <c r="D929" s="1" t="s">
        <v>113</v>
      </c>
      <c r="E929" s="1" t="s">
        <v>117</v>
      </c>
      <c r="F929" s="1" t="s">
        <v>115</v>
      </c>
      <c r="G929" s="1">
        <v>0</v>
      </c>
      <c r="H929" s="1">
        <v>0</v>
      </c>
    </row>
    <row r="930" spans="1:8" x14ac:dyDescent="0.35">
      <c r="A930" s="1" t="s">
        <v>1171</v>
      </c>
      <c r="B930" s="127" t="s">
        <v>1169</v>
      </c>
      <c r="C930" s="127">
        <f t="shared" si="21"/>
        <v>43876</v>
      </c>
      <c r="D930" s="1" t="s">
        <v>113</v>
      </c>
      <c r="E930" s="1" t="s">
        <v>1033</v>
      </c>
      <c r="F930" s="1" t="s">
        <v>115</v>
      </c>
      <c r="G930" s="1">
        <v>0</v>
      </c>
      <c r="H930" s="1">
        <v>0</v>
      </c>
    </row>
    <row r="931" spans="1:8" x14ac:dyDescent="0.35">
      <c r="A931" s="1" t="s">
        <v>1172</v>
      </c>
      <c r="B931" s="127" t="s">
        <v>1169</v>
      </c>
      <c r="C931" s="127">
        <f t="shared" si="21"/>
        <v>43876</v>
      </c>
      <c r="D931" s="1" t="s">
        <v>113</v>
      </c>
      <c r="E931" s="1" t="s">
        <v>117</v>
      </c>
      <c r="F931" s="1" t="s">
        <v>115</v>
      </c>
      <c r="G931" s="1">
        <v>0</v>
      </c>
      <c r="H931" s="1">
        <v>0</v>
      </c>
    </row>
    <row r="932" spans="1:8" x14ac:dyDescent="0.35">
      <c r="A932" s="1" t="s">
        <v>1173</v>
      </c>
      <c r="B932" s="127" t="s">
        <v>1169</v>
      </c>
      <c r="C932" s="127">
        <f t="shared" si="21"/>
        <v>43876</v>
      </c>
      <c r="D932" s="1" t="s">
        <v>113</v>
      </c>
      <c r="E932" s="1" t="s">
        <v>117</v>
      </c>
      <c r="F932" s="1" t="s">
        <v>115</v>
      </c>
      <c r="G932" s="1">
        <v>0</v>
      </c>
      <c r="H932" s="1">
        <v>0</v>
      </c>
    </row>
    <row r="933" spans="1:8" x14ac:dyDescent="0.35">
      <c r="A933" s="1" t="s">
        <v>1174</v>
      </c>
      <c r="B933" s="127" t="s">
        <v>1169</v>
      </c>
      <c r="C933" s="127">
        <f t="shared" si="21"/>
        <v>43876</v>
      </c>
      <c r="D933" s="1" t="s">
        <v>113</v>
      </c>
      <c r="E933" s="1" t="s">
        <v>514</v>
      </c>
      <c r="F933" s="1" t="s">
        <v>115</v>
      </c>
      <c r="G933" s="1">
        <v>0</v>
      </c>
      <c r="H933" s="1">
        <v>0</v>
      </c>
    </row>
    <row r="934" spans="1:8" x14ac:dyDescent="0.35">
      <c r="A934" s="1" t="s">
        <v>1175</v>
      </c>
      <c r="B934" s="127" t="s">
        <v>1176</v>
      </c>
      <c r="C934" s="127">
        <f t="shared" si="21"/>
        <v>43875</v>
      </c>
      <c r="D934" s="1" t="s">
        <v>113</v>
      </c>
      <c r="E934" s="1" t="s">
        <v>117</v>
      </c>
      <c r="F934" s="1" t="s">
        <v>115</v>
      </c>
      <c r="G934" s="1">
        <v>0</v>
      </c>
      <c r="H934" s="1">
        <v>0</v>
      </c>
    </row>
    <row r="935" spans="1:8" x14ac:dyDescent="0.35">
      <c r="A935" s="1" t="s">
        <v>1177</v>
      </c>
      <c r="B935" s="127" t="s">
        <v>1176</v>
      </c>
      <c r="C935" s="127">
        <f t="shared" si="21"/>
        <v>43875</v>
      </c>
      <c r="D935" s="1" t="s">
        <v>113</v>
      </c>
      <c r="E935" s="1" t="s">
        <v>117</v>
      </c>
      <c r="F935" s="1" t="s">
        <v>115</v>
      </c>
      <c r="G935" s="1">
        <v>0</v>
      </c>
      <c r="H935" s="1">
        <v>0</v>
      </c>
    </row>
    <row r="936" spans="1:8" x14ac:dyDescent="0.35">
      <c r="A936" s="1" t="s">
        <v>1178</v>
      </c>
      <c r="B936" s="127" t="s">
        <v>1176</v>
      </c>
      <c r="C936" s="127">
        <f t="shared" si="21"/>
        <v>43875</v>
      </c>
      <c r="D936" s="1" t="s">
        <v>113</v>
      </c>
      <c r="E936" s="1" t="s">
        <v>117</v>
      </c>
      <c r="F936" s="1" t="s">
        <v>115</v>
      </c>
      <c r="G936" s="1">
        <v>0</v>
      </c>
      <c r="H936" s="1">
        <v>0</v>
      </c>
    </row>
    <row r="937" spans="1:8" x14ac:dyDescent="0.35">
      <c r="A937" s="1" t="s">
        <v>1179</v>
      </c>
      <c r="B937" s="127" t="s">
        <v>1176</v>
      </c>
      <c r="C937" s="127">
        <f t="shared" si="21"/>
        <v>43875</v>
      </c>
      <c r="D937" s="1" t="s">
        <v>113</v>
      </c>
      <c r="E937" s="1" t="s">
        <v>117</v>
      </c>
      <c r="F937" s="1" t="s">
        <v>115</v>
      </c>
      <c r="G937" s="1">
        <v>0</v>
      </c>
      <c r="H937" s="1">
        <v>0</v>
      </c>
    </row>
    <row r="938" spans="1:8" x14ac:dyDescent="0.35">
      <c r="A938" s="1" t="s">
        <v>1180</v>
      </c>
      <c r="B938" s="127" t="s">
        <v>1176</v>
      </c>
      <c r="C938" s="127">
        <f t="shared" si="21"/>
        <v>43875</v>
      </c>
      <c r="D938" s="1" t="s">
        <v>113</v>
      </c>
      <c r="E938" s="1" t="s">
        <v>117</v>
      </c>
      <c r="F938" s="1" t="s">
        <v>115</v>
      </c>
      <c r="G938" s="1">
        <v>0</v>
      </c>
      <c r="H938" s="1">
        <v>0</v>
      </c>
    </row>
    <row r="939" spans="1:8" x14ac:dyDescent="0.35">
      <c r="A939" s="1" t="s">
        <v>1181</v>
      </c>
      <c r="B939" s="127" t="s">
        <v>1176</v>
      </c>
      <c r="C939" s="127">
        <f t="shared" si="21"/>
        <v>43875</v>
      </c>
      <c r="D939" s="1" t="s">
        <v>113</v>
      </c>
      <c r="E939" s="1" t="s">
        <v>117</v>
      </c>
      <c r="F939" s="1" t="s">
        <v>115</v>
      </c>
      <c r="G939" s="1">
        <v>0</v>
      </c>
      <c r="H939" s="1">
        <v>0</v>
      </c>
    </row>
    <row r="940" spans="1:8" x14ac:dyDescent="0.35">
      <c r="A940" s="1" t="s">
        <v>1182</v>
      </c>
      <c r="B940" s="127" t="s">
        <v>1183</v>
      </c>
      <c r="C940" s="127">
        <f t="shared" si="21"/>
        <v>43874</v>
      </c>
      <c r="D940" s="1" t="s">
        <v>113</v>
      </c>
      <c r="E940" s="1" t="s">
        <v>117</v>
      </c>
      <c r="F940" s="1" t="s">
        <v>115</v>
      </c>
      <c r="G940" s="1">
        <v>0</v>
      </c>
      <c r="H940" s="1">
        <v>0</v>
      </c>
    </row>
    <row r="941" spans="1:8" x14ac:dyDescent="0.35">
      <c r="A941" s="1" t="s">
        <v>1184</v>
      </c>
      <c r="B941" s="127" t="s">
        <v>1183</v>
      </c>
      <c r="C941" s="127">
        <f t="shared" si="21"/>
        <v>43874</v>
      </c>
      <c r="D941" s="1" t="s">
        <v>113</v>
      </c>
      <c r="E941" s="1" t="s">
        <v>117</v>
      </c>
      <c r="F941" s="1" t="s">
        <v>115</v>
      </c>
      <c r="G941" s="1">
        <v>0</v>
      </c>
      <c r="H941" s="1">
        <v>0</v>
      </c>
    </row>
    <row r="942" spans="1:8" x14ac:dyDescent="0.35">
      <c r="A942" s="1" t="s">
        <v>1185</v>
      </c>
      <c r="B942" s="127" t="s">
        <v>1183</v>
      </c>
      <c r="C942" s="127">
        <f t="shared" si="21"/>
        <v>43874</v>
      </c>
      <c r="D942" s="1" t="s">
        <v>113</v>
      </c>
      <c r="E942" s="1" t="s">
        <v>117</v>
      </c>
      <c r="F942" s="1" t="s">
        <v>115</v>
      </c>
      <c r="G942" s="1">
        <v>0</v>
      </c>
      <c r="H942" s="1">
        <v>0</v>
      </c>
    </row>
    <row r="943" spans="1:8" x14ac:dyDescent="0.35">
      <c r="A943" s="1" t="s">
        <v>1186</v>
      </c>
      <c r="B943" s="127" t="s">
        <v>1183</v>
      </c>
      <c r="C943" s="127">
        <f t="shared" si="21"/>
        <v>43874</v>
      </c>
      <c r="D943" s="1" t="s">
        <v>113</v>
      </c>
      <c r="E943" s="1" t="s">
        <v>117</v>
      </c>
      <c r="F943" s="1" t="s">
        <v>115</v>
      </c>
      <c r="G943" s="1">
        <v>0</v>
      </c>
      <c r="H943" s="1">
        <v>0</v>
      </c>
    </row>
    <row r="944" spans="1:8" x14ac:dyDescent="0.35">
      <c r="A944" s="1" t="s">
        <v>1187</v>
      </c>
      <c r="B944" s="127" t="s">
        <v>1183</v>
      </c>
      <c r="C944" s="127">
        <f t="shared" si="21"/>
        <v>43874</v>
      </c>
      <c r="D944" s="1" t="s">
        <v>113</v>
      </c>
      <c r="E944" s="1" t="s">
        <v>117</v>
      </c>
      <c r="F944" s="1" t="s">
        <v>115</v>
      </c>
      <c r="G944" s="1">
        <v>0</v>
      </c>
      <c r="H944" s="1">
        <v>0</v>
      </c>
    </row>
    <row r="945" spans="1:8" x14ac:dyDescent="0.35">
      <c r="A945" s="1" t="s">
        <v>1188</v>
      </c>
      <c r="B945" s="127" t="s">
        <v>1183</v>
      </c>
      <c r="C945" s="127">
        <f t="shared" si="21"/>
        <v>43874</v>
      </c>
      <c r="D945" s="1" t="s">
        <v>113</v>
      </c>
      <c r="E945" s="1" t="s">
        <v>117</v>
      </c>
      <c r="F945" s="1" t="s">
        <v>115</v>
      </c>
      <c r="G945" s="1">
        <v>0</v>
      </c>
      <c r="H945" s="1">
        <v>0</v>
      </c>
    </row>
    <row r="946" spans="1:8" x14ac:dyDescent="0.35">
      <c r="A946" s="1" t="s">
        <v>1189</v>
      </c>
      <c r="B946" s="127" t="s">
        <v>1183</v>
      </c>
      <c r="C946" s="127">
        <f t="shared" si="21"/>
        <v>43874</v>
      </c>
      <c r="D946" s="1" t="s">
        <v>113</v>
      </c>
      <c r="E946" s="1" t="s">
        <v>514</v>
      </c>
      <c r="F946" s="1" t="s">
        <v>115</v>
      </c>
      <c r="G946" s="1">
        <v>0</v>
      </c>
      <c r="H946" s="1">
        <v>0</v>
      </c>
    </row>
    <row r="947" spans="1:8" x14ac:dyDescent="0.35">
      <c r="A947" s="1" t="s">
        <v>1190</v>
      </c>
      <c r="B947" s="127" t="s">
        <v>1183</v>
      </c>
      <c r="C947" s="127">
        <f t="shared" si="21"/>
        <v>43874</v>
      </c>
      <c r="D947" s="1" t="s">
        <v>113</v>
      </c>
      <c r="E947" s="1" t="s">
        <v>117</v>
      </c>
      <c r="F947" s="1" t="s">
        <v>115</v>
      </c>
      <c r="G947" s="1">
        <v>0</v>
      </c>
      <c r="H947" s="1">
        <v>0</v>
      </c>
    </row>
    <row r="948" spans="1:8" x14ac:dyDescent="0.35">
      <c r="A948" s="1" t="s">
        <v>1191</v>
      </c>
      <c r="B948" s="127" t="s">
        <v>1183</v>
      </c>
      <c r="C948" s="127">
        <f t="shared" si="21"/>
        <v>43874</v>
      </c>
      <c r="D948" s="1" t="s">
        <v>113</v>
      </c>
      <c r="E948" s="1" t="s">
        <v>117</v>
      </c>
      <c r="F948" s="1" t="s">
        <v>115</v>
      </c>
      <c r="G948" s="1">
        <v>0</v>
      </c>
      <c r="H948" s="1">
        <v>0</v>
      </c>
    </row>
    <row r="949" spans="1:8" x14ac:dyDescent="0.35">
      <c r="A949" s="1" t="s">
        <v>1192</v>
      </c>
      <c r="B949" s="127">
        <v>44167</v>
      </c>
      <c r="C949" s="127">
        <f t="shared" si="21"/>
        <v>43873</v>
      </c>
      <c r="D949" s="1" t="s">
        <v>113</v>
      </c>
      <c r="E949" s="1" t="s">
        <v>117</v>
      </c>
      <c r="F949" s="1" t="s">
        <v>115</v>
      </c>
      <c r="G949" s="1">
        <v>0</v>
      </c>
      <c r="H949" s="1">
        <v>0</v>
      </c>
    </row>
    <row r="950" spans="1:8" x14ac:dyDescent="0.35">
      <c r="A950" s="1" t="s">
        <v>1193</v>
      </c>
      <c r="B950" s="127">
        <v>44167</v>
      </c>
      <c r="C950" s="127">
        <f t="shared" si="21"/>
        <v>43873</v>
      </c>
      <c r="D950" s="1" t="s">
        <v>113</v>
      </c>
      <c r="E950" s="1" t="s">
        <v>514</v>
      </c>
      <c r="F950" s="1" t="s">
        <v>115</v>
      </c>
      <c r="G950" s="1">
        <v>0</v>
      </c>
      <c r="H950" s="1">
        <v>0</v>
      </c>
    </row>
    <row r="951" spans="1:8" x14ac:dyDescent="0.35">
      <c r="A951" s="1" t="s">
        <v>1194</v>
      </c>
      <c r="B951" s="127">
        <v>44167</v>
      </c>
      <c r="C951" s="127">
        <f t="shared" si="21"/>
        <v>43873</v>
      </c>
      <c r="D951" s="1" t="s">
        <v>113</v>
      </c>
      <c r="E951" s="1" t="s">
        <v>117</v>
      </c>
      <c r="F951" s="1" t="s">
        <v>115</v>
      </c>
      <c r="G951" s="1">
        <v>0</v>
      </c>
      <c r="H951" s="1">
        <v>0</v>
      </c>
    </row>
    <row r="952" spans="1:8" x14ac:dyDescent="0.35">
      <c r="A952" s="1" t="s">
        <v>1195</v>
      </c>
      <c r="B952" s="127">
        <v>44167</v>
      </c>
      <c r="C952" s="127">
        <f t="shared" si="21"/>
        <v>43873</v>
      </c>
      <c r="D952" s="1" t="s">
        <v>113</v>
      </c>
      <c r="E952" s="1" t="s">
        <v>117</v>
      </c>
      <c r="F952" s="1" t="s">
        <v>115</v>
      </c>
      <c r="G952" s="1">
        <v>0</v>
      </c>
      <c r="H952" s="1">
        <v>0</v>
      </c>
    </row>
    <row r="953" spans="1:8" x14ac:dyDescent="0.35">
      <c r="A953" s="1" t="s">
        <v>1196</v>
      </c>
      <c r="B953" s="127">
        <v>44137</v>
      </c>
      <c r="C953" s="127">
        <f t="shared" si="21"/>
        <v>43872</v>
      </c>
      <c r="D953" s="1" t="s">
        <v>113</v>
      </c>
      <c r="E953" s="1" t="s">
        <v>117</v>
      </c>
      <c r="F953" s="1" t="s">
        <v>115</v>
      </c>
      <c r="G953" s="1">
        <v>0</v>
      </c>
      <c r="H953" s="1">
        <v>0</v>
      </c>
    </row>
    <row r="954" spans="1:8" x14ac:dyDescent="0.35">
      <c r="A954" s="1" t="s">
        <v>1197</v>
      </c>
      <c r="B954" s="127">
        <v>44137</v>
      </c>
      <c r="C954" s="127">
        <f t="shared" si="21"/>
        <v>43872</v>
      </c>
      <c r="D954" s="1" t="s">
        <v>113</v>
      </c>
      <c r="E954" s="1" t="s">
        <v>117</v>
      </c>
      <c r="F954" s="1" t="s">
        <v>115</v>
      </c>
      <c r="G954" s="1">
        <v>0</v>
      </c>
      <c r="H954" s="1">
        <v>0</v>
      </c>
    </row>
    <row r="955" spans="1:8" x14ac:dyDescent="0.35">
      <c r="A955" s="1" t="s">
        <v>1198</v>
      </c>
      <c r="B955" s="127">
        <v>44106</v>
      </c>
      <c r="C955" s="127">
        <f t="shared" si="21"/>
        <v>43871</v>
      </c>
      <c r="D955" s="1" t="s">
        <v>113</v>
      </c>
      <c r="E955" s="1" t="s">
        <v>514</v>
      </c>
      <c r="F955" s="1" t="s">
        <v>115</v>
      </c>
      <c r="G955" s="1">
        <v>0</v>
      </c>
      <c r="H955" s="1">
        <v>0</v>
      </c>
    </row>
    <row r="956" spans="1:8" x14ac:dyDescent="0.35">
      <c r="A956" s="1" t="s">
        <v>1199</v>
      </c>
      <c r="B956" s="127">
        <v>44106</v>
      </c>
      <c r="C956" s="127">
        <f t="shared" si="21"/>
        <v>43871</v>
      </c>
      <c r="D956" s="1" t="s">
        <v>113</v>
      </c>
      <c r="E956" s="1" t="s">
        <v>114</v>
      </c>
      <c r="F956" s="1" t="s">
        <v>115</v>
      </c>
      <c r="G956" s="1">
        <v>0</v>
      </c>
      <c r="H956" s="1">
        <v>0</v>
      </c>
    </row>
    <row r="957" spans="1:8" x14ac:dyDescent="0.35">
      <c r="A957" s="1" t="s">
        <v>1200</v>
      </c>
      <c r="B957" s="127">
        <v>44106</v>
      </c>
      <c r="C957" s="127">
        <f t="shared" si="21"/>
        <v>43871</v>
      </c>
      <c r="D957" s="1" t="s">
        <v>121</v>
      </c>
      <c r="E957" s="1" t="s">
        <v>117</v>
      </c>
      <c r="F957" s="1" t="s">
        <v>115</v>
      </c>
      <c r="G957" s="1">
        <v>0</v>
      </c>
      <c r="H957" s="1">
        <v>0</v>
      </c>
    </row>
    <row r="958" spans="1:8" x14ac:dyDescent="0.35">
      <c r="A958" s="1" t="s">
        <v>1201</v>
      </c>
      <c r="B958" s="127">
        <v>44076</v>
      </c>
      <c r="C958" s="127">
        <f t="shared" si="21"/>
        <v>43870</v>
      </c>
      <c r="D958" s="1" t="s">
        <v>113</v>
      </c>
      <c r="E958" s="1" t="s">
        <v>117</v>
      </c>
      <c r="F958" s="1" t="s">
        <v>115</v>
      </c>
      <c r="G958" s="1">
        <v>0</v>
      </c>
      <c r="H958" s="1">
        <v>0</v>
      </c>
    </row>
    <row r="959" spans="1:8" x14ac:dyDescent="0.35">
      <c r="A959" s="1" t="s">
        <v>1202</v>
      </c>
      <c r="B959" s="127">
        <v>44045</v>
      </c>
      <c r="C959" s="127">
        <f t="shared" si="21"/>
        <v>43869</v>
      </c>
      <c r="D959" s="1" t="s">
        <v>113</v>
      </c>
      <c r="E959" s="1" t="s">
        <v>117</v>
      </c>
      <c r="F959" s="1" t="s">
        <v>115</v>
      </c>
      <c r="G959" s="1">
        <v>0</v>
      </c>
      <c r="H959" s="1">
        <v>0</v>
      </c>
    </row>
    <row r="960" spans="1:8" x14ac:dyDescent="0.35">
      <c r="A960" s="1" t="s">
        <v>1203</v>
      </c>
      <c r="B960" s="127">
        <v>44045</v>
      </c>
      <c r="C960" s="127">
        <f t="shared" si="21"/>
        <v>43869</v>
      </c>
      <c r="D960" s="1" t="s">
        <v>113</v>
      </c>
      <c r="E960" s="1" t="s">
        <v>514</v>
      </c>
      <c r="F960" s="1" t="s">
        <v>115</v>
      </c>
      <c r="G960" s="1">
        <v>0</v>
      </c>
      <c r="H960" s="1">
        <v>0</v>
      </c>
    </row>
    <row r="961" spans="1:8" x14ac:dyDescent="0.35">
      <c r="A961" s="1" t="s">
        <v>1204</v>
      </c>
      <c r="B961" s="127">
        <v>44045</v>
      </c>
      <c r="C961" s="127">
        <f t="shared" si="21"/>
        <v>43869</v>
      </c>
      <c r="D961" s="1" t="s">
        <v>113</v>
      </c>
      <c r="E961" s="1" t="s">
        <v>117</v>
      </c>
      <c r="F961" s="1" t="s">
        <v>115</v>
      </c>
      <c r="G961" s="1">
        <v>0</v>
      </c>
      <c r="H961" s="1">
        <v>0</v>
      </c>
    </row>
    <row r="962" spans="1:8" x14ac:dyDescent="0.35">
      <c r="A962" s="1" t="s">
        <v>1205</v>
      </c>
      <c r="B962" s="127">
        <v>44045</v>
      </c>
      <c r="C962" s="127">
        <f t="shared" si="21"/>
        <v>43869</v>
      </c>
      <c r="D962" s="1" t="s">
        <v>113</v>
      </c>
      <c r="E962" s="1" t="s">
        <v>117</v>
      </c>
      <c r="F962" s="1" t="s">
        <v>115</v>
      </c>
      <c r="G962" s="1">
        <v>0</v>
      </c>
      <c r="H962" s="1">
        <v>0</v>
      </c>
    </row>
    <row r="963" spans="1:8" x14ac:dyDescent="0.35">
      <c r="A963" s="1" t="s">
        <v>1206</v>
      </c>
      <c r="B963" s="127">
        <v>44045</v>
      </c>
      <c r="C963" s="127">
        <f t="shared" ref="C963:C1002" si="22">VLOOKUP(B963,$J:$K,2,0)</f>
        <v>43869</v>
      </c>
      <c r="D963" s="1" t="s">
        <v>113</v>
      </c>
      <c r="E963" s="1" t="s">
        <v>117</v>
      </c>
      <c r="F963" s="1" t="s">
        <v>115</v>
      </c>
      <c r="G963" s="1">
        <v>0</v>
      </c>
      <c r="H963" s="1">
        <v>0</v>
      </c>
    </row>
    <row r="964" spans="1:8" x14ac:dyDescent="0.35">
      <c r="A964" s="1" t="s">
        <v>1207</v>
      </c>
      <c r="B964" s="127">
        <v>44045</v>
      </c>
      <c r="C964" s="127">
        <f t="shared" si="22"/>
        <v>43869</v>
      </c>
      <c r="D964" s="1" t="s">
        <v>113</v>
      </c>
      <c r="E964" s="1" t="s">
        <v>117</v>
      </c>
      <c r="F964" s="1" t="s">
        <v>115</v>
      </c>
      <c r="G964" s="1">
        <v>0</v>
      </c>
      <c r="H964" s="1">
        <v>0</v>
      </c>
    </row>
    <row r="965" spans="1:8" x14ac:dyDescent="0.35">
      <c r="A965" s="1" t="s">
        <v>1208</v>
      </c>
      <c r="B965" s="127">
        <v>44014</v>
      </c>
      <c r="C965" s="127">
        <f t="shared" si="22"/>
        <v>43868</v>
      </c>
      <c r="D965" s="1" t="s">
        <v>113</v>
      </c>
      <c r="E965" s="1" t="s">
        <v>117</v>
      </c>
      <c r="F965" s="1" t="s">
        <v>115</v>
      </c>
      <c r="G965" s="1">
        <v>0</v>
      </c>
      <c r="H965" s="1">
        <v>0</v>
      </c>
    </row>
    <row r="966" spans="1:8" x14ac:dyDescent="0.35">
      <c r="A966" s="1" t="s">
        <v>1209</v>
      </c>
      <c r="B966" s="127">
        <v>44014</v>
      </c>
      <c r="C966" s="127">
        <f t="shared" si="22"/>
        <v>43868</v>
      </c>
      <c r="D966" s="1" t="s">
        <v>113</v>
      </c>
      <c r="E966" s="1" t="s">
        <v>114</v>
      </c>
      <c r="F966" s="1" t="s">
        <v>115</v>
      </c>
      <c r="G966" s="1">
        <v>0</v>
      </c>
      <c r="H966" s="1">
        <v>0</v>
      </c>
    </row>
    <row r="967" spans="1:8" x14ac:dyDescent="0.35">
      <c r="A967" s="1" t="s">
        <v>1210</v>
      </c>
      <c r="B967" s="127">
        <v>44014</v>
      </c>
      <c r="C967" s="127">
        <f t="shared" si="22"/>
        <v>43868</v>
      </c>
      <c r="D967" s="1" t="s">
        <v>113</v>
      </c>
      <c r="E967" s="1" t="s">
        <v>117</v>
      </c>
      <c r="F967" s="1" t="s">
        <v>115</v>
      </c>
      <c r="G967" s="1">
        <v>0</v>
      </c>
      <c r="H967" s="1">
        <v>0</v>
      </c>
    </row>
    <row r="968" spans="1:8" x14ac:dyDescent="0.35">
      <c r="A968" s="1" t="s">
        <v>1211</v>
      </c>
      <c r="B968" s="127">
        <v>44014</v>
      </c>
      <c r="C968" s="127">
        <f t="shared" si="22"/>
        <v>43868</v>
      </c>
      <c r="D968" s="1" t="s">
        <v>113</v>
      </c>
      <c r="E968" s="1" t="s">
        <v>117</v>
      </c>
      <c r="F968" s="1" t="s">
        <v>115</v>
      </c>
      <c r="G968" s="1">
        <v>0</v>
      </c>
      <c r="H968" s="1">
        <v>0</v>
      </c>
    </row>
    <row r="969" spans="1:8" x14ac:dyDescent="0.35">
      <c r="A969" s="1" t="s">
        <v>1212</v>
      </c>
      <c r="B969" s="127">
        <v>43984</v>
      </c>
      <c r="C969" s="127">
        <f t="shared" si="22"/>
        <v>43867</v>
      </c>
      <c r="D969" s="1" t="s">
        <v>113</v>
      </c>
      <c r="E969" s="1" t="s">
        <v>117</v>
      </c>
      <c r="F969" s="1" t="s">
        <v>115</v>
      </c>
      <c r="G969" s="1">
        <v>0</v>
      </c>
      <c r="H969" s="1">
        <v>0</v>
      </c>
    </row>
    <row r="970" spans="1:8" x14ac:dyDescent="0.35">
      <c r="A970" s="1" t="s">
        <v>1213</v>
      </c>
      <c r="B970" s="127">
        <v>43984</v>
      </c>
      <c r="C970" s="127">
        <f t="shared" si="22"/>
        <v>43867</v>
      </c>
      <c r="D970" s="1" t="s">
        <v>113</v>
      </c>
      <c r="E970" s="1" t="s">
        <v>117</v>
      </c>
      <c r="F970" s="1" t="s">
        <v>115</v>
      </c>
      <c r="G970" s="1">
        <v>0</v>
      </c>
      <c r="H970" s="1">
        <v>0</v>
      </c>
    </row>
    <row r="971" spans="1:8" x14ac:dyDescent="0.35">
      <c r="A971" s="1" t="s">
        <v>1214</v>
      </c>
      <c r="B971" s="127">
        <v>43984</v>
      </c>
      <c r="C971" s="127">
        <f t="shared" si="22"/>
        <v>43867</v>
      </c>
      <c r="D971" s="1" t="s">
        <v>113</v>
      </c>
      <c r="E971" s="1" t="s">
        <v>117</v>
      </c>
      <c r="F971" s="1" t="s">
        <v>115</v>
      </c>
      <c r="G971" s="1">
        <v>0</v>
      </c>
      <c r="H971" s="1">
        <v>0</v>
      </c>
    </row>
    <row r="972" spans="1:8" x14ac:dyDescent="0.35">
      <c r="A972" s="1" t="s">
        <v>1215</v>
      </c>
      <c r="B972" s="127">
        <v>43984</v>
      </c>
      <c r="C972" s="127">
        <f t="shared" si="22"/>
        <v>43867</v>
      </c>
      <c r="D972" s="1" t="s">
        <v>113</v>
      </c>
      <c r="E972" s="1" t="s">
        <v>117</v>
      </c>
      <c r="F972" s="1" t="s">
        <v>115</v>
      </c>
      <c r="G972" s="1">
        <v>0</v>
      </c>
      <c r="H972" s="1">
        <v>0</v>
      </c>
    </row>
    <row r="973" spans="1:8" x14ac:dyDescent="0.35">
      <c r="A973" s="1" t="s">
        <v>1216</v>
      </c>
      <c r="B973" s="127">
        <v>43953</v>
      </c>
      <c r="C973" s="127">
        <f t="shared" si="22"/>
        <v>43866</v>
      </c>
      <c r="D973" s="1" t="s">
        <v>113</v>
      </c>
      <c r="E973" s="1" t="s">
        <v>117</v>
      </c>
      <c r="F973" s="1" t="s">
        <v>115</v>
      </c>
      <c r="G973" s="1">
        <v>0</v>
      </c>
      <c r="H973" s="1">
        <v>0</v>
      </c>
    </row>
    <row r="974" spans="1:8" x14ac:dyDescent="0.35">
      <c r="A974" s="1" t="s">
        <v>1217</v>
      </c>
      <c r="B974" s="127">
        <v>43953</v>
      </c>
      <c r="C974" s="127">
        <f t="shared" si="22"/>
        <v>43866</v>
      </c>
      <c r="D974" s="1" t="s">
        <v>113</v>
      </c>
      <c r="E974" s="1" t="s">
        <v>117</v>
      </c>
      <c r="F974" s="1" t="s">
        <v>115</v>
      </c>
      <c r="G974" s="1">
        <v>0</v>
      </c>
      <c r="H974" s="1">
        <v>0</v>
      </c>
    </row>
    <row r="975" spans="1:8" x14ac:dyDescent="0.35">
      <c r="A975" s="1" t="s">
        <v>1218</v>
      </c>
      <c r="B975" s="127">
        <v>43953</v>
      </c>
      <c r="C975" s="127">
        <f t="shared" si="22"/>
        <v>43866</v>
      </c>
      <c r="D975" s="1" t="s">
        <v>113</v>
      </c>
      <c r="E975" s="1" t="s">
        <v>117</v>
      </c>
      <c r="F975" s="1" t="s">
        <v>115</v>
      </c>
      <c r="G975" s="1">
        <v>0</v>
      </c>
      <c r="H975" s="1">
        <v>0</v>
      </c>
    </row>
    <row r="976" spans="1:8" x14ac:dyDescent="0.35">
      <c r="A976" s="1" t="s">
        <v>1219</v>
      </c>
      <c r="B976" s="127">
        <v>43923</v>
      </c>
      <c r="C976" s="127">
        <f t="shared" si="22"/>
        <v>43865</v>
      </c>
      <c r="D976" s="1" t="s">
        <v>121</v>
      </c>
      <c r="E976" s="1" t="s">
        <v>1220</v>
      </c>
      <c r="F976" s="1" t="s">
        <v>115</v>
      </c>
      <c r="G976" s="1">
        <v>0</v>
      </c>
      <c r="H976" s="1">
        <v>0</v>
      </c>
    </row>
    <row r="977" spans="1:8" x14ac:dyDescent="0.35">
      <c r="A977" s="1" t="s">
        <v>1221</v>
      </c>
      <c r="B977" s="127">
        <v>43923</v>
      </c>
      <c r="C977" s="127">
        <f t="shared" si="22"/>
        <v>43865</v>
      </c>
      <c r="D977" s="1" t="s">
        <v>113</v>
      </c>
      <c r="E977" s="1" t="s">
        <v>117</v>
      </c>
      <c r="F977" s="1" t="s">
        <v>115</v>
      </c>
      <c r="G977" s="1">
        <v>0</v>
      </c>
      <c r="H977" s="1">
        <v>0</v>
      </c>
    </row>
    <row r="978" spans="1:8" x14ac:dyDescent="0.35">
      <c r="A978" s="1" t="s">
        <v>1222</v>
      </c>
      <c r="B978" s="127">
        <v>43923</v>
      </c>
      <c r="C978" s="127">
        <f t="shared" si="22"/>
        <v>43865</v>
      </c>
      <c r="D978" s="1" t="s">
        <v>113</v>
      </c>
      <c r="E978" s="1" t="s">
        <v>117</v>
      </c>
      <c r="F978" s="1" t="s">
        <v>115</v>
      </c>
      <c r="G978" s="1">
        <v>0</v>
      </c>
      <c r="H978" s="1">
        <v>0</v>
      </c>
    </row>
    <row r="979" spans="1:8" x14ac:dyDescent="0.35">
      <c r="A979" s="1" t="s">
        <v>1223</v>
      </c>
      <c r="B979" s="127">
        <v>43892</v>
      </c>
      <c r="C979" s="127">
        <f t="shared" si="22"/>
        <v>43864</v>
      </c>
      <c r="D979" s="1" t="s">
        <v>121</v>
      </c>
      <c r="E979" s="1" t="s">
        <v>117</v>
      </c>
      <c r="F979" s="1" t="s">
        <v>115</v>
      </c>
      <c r="G979" s="1">
        <v>0</v>
      </c>
      <c r="H979" s="1">
        <v>0</v>
      </c>
    </row>
    <row r="980" spans="1:8" x14ac:dyDescent="0.35">
      <c r="A980" s="1" t="s">
        <v>1224</v>
      </c>
      <c r="B980" s="127">
        <v>43892</v>
      </c>
      <c r="C980" s="127">
        <f t="shared" si="22"/>
        <v>43864</v>
      </c>
      <c r="D980" s="1" t="s">
        <v>121</v>
      </c>
      <c r="E980" s="1" t="s">
        <v>117</v>
      </c>
      <c r="F980" s="1" t="s">
        <v>115</v>
      </c>
      <c r="G980" s="1">
        <v>0</v>
      </c>
      <c r="H980" s="1">
        <v>0</v>
      </c>
    </row>
    <row r="981" spans="1:8" x14ac:dyDescent="0.35">
      <c r="A981" s="1" t="s">
        <v>1225</v>
      </c>
      <c r="B981" s="127">
        <v>43892</v>
      </c>
      <c r="C981" s="127">
        <f t="shared" si="22"/>
        <v>43864</v>
      </c>
      <c r="D981" s="1" t="s">
        <v>113</v>
      </c>
      <c r="E981" s="1" t="s">
        <v>436</v>
      </c>
      <c r="F981" s="1" t="s">
        <v>115</v>
      </c>
      <c r="G981" s="1">
        <v>0</v>
      </c>
      <c r="H981" s="1">
        <v>0</v>
      </c>
    </row>
    <row r="982" spans="1:8" x14ac:dyDescent="0.35">
      <c r="A982" s="1" t="s">
        <v>1226</v>
      </c>
      <c r="B982" s="127">
        <v>43892</v>
      </c>
      <c r="C982" s="127">
        <f t="shared" si="22"/>
        <v>43864</v>
      </c>
      <c r="D982" s="1" t="s">
        <v>113</v>
      </c>
      <c r="E982" s="1" t="s">
        <v>117</v>
      </c>
      <c r="F982" s="1" t="s">
        <v>115</v>
      </c>
      <c r="G982" s="1">
        <v>0</v>
      </c>
      <c r="H982" s="1">
        <v>0</v>
      </c>
    </row>
    <row r="983" spans="1:8" x14ac:dyDescent="0.35">
      <c r="A983" s="1" t="s">
        <v>1227</v>
      </c>
      <c r="B983" s="127">
        <v>43892</v>
      </c>
      <c r="C983" s="127">
        <f t="shared" si="22"/>
        <v>43864</v>
      </c>
      <c r="D983" s="1" t="s">
        <v>113</v>
      </c>
      <c r="E983" s="1" t="s">
        <v>117</v>
      </c>
      <c r="F983" s="1" t="s">
        <v>115</v>
      </c>
      <c r="G983" s="1">
        <v>0</v>
      </c>
      <c r="H983" s="1">
        <v>0</v>
      </c>
    </row>
    <row r="984" spans="1:8" x14ac:dyDescent="0.35">
      <c r="A984" s="1" t="s">
        <v>1228</v>
      </c>
      <c r="B984" s="127">
        <v>43832</v>
      </c>
      <c r="C984" s="127">
        <f t="shared" si="22"/>
        <v>43862</v>
      </c>
      <c r="D984" s="1" t="s">
        <v>121</v>
      </c>
      <c r="E984" s="1" t="s">
        <v>1220</v>
      </c>
      <c r="F984" s="1" t="s">
        <v>115</v>
      </c>
      <c r="G984" s="1">
        <v>0</v>
      </c>
      <c r="H984" s="1">
        <v>0</v>
      </c>
    </row>
    <row r="985" spans="1:8" x14ac:dyDescent="0.35">
      <c r="A985" s="1" t="s">
        <v>1229</v>
      </c>
      <c r="B985" s="127" t="s">
        <v>1230</v>
      </c>
      <c r="C985" s="127">
        <f t="shared" si="22"/>
        <v>43861</v>
      </c>
      <c r="D985" s="1" t="s">
        <v>121</v>
      </c>
      <c r="E985" s="1" t="s">
        <v>117</v>
      </c>
      <c r="F985" s="1" t="s">
        <v>115</v>
      </c>
      <c r="G985" s="1">
        <v>0</v>
      </c>
      <c r="H985" s="1">
        <v>0</v>
      </c>
    </row>
    <row r="986" spans="1:8" x14ac:dyDescent="0.35">
      <c r="A986" s="1" t="s">
        <v>1231</v>
      </c>
      <c r="B986" s="127" t="s">
        <v>1230</v>
      </c>
      <c r="C986" s="127">
        <f t="shared" si="22"/>
        <v>43861</v>
      </c>
      <c r="D986" s="1" t="s">
        <v>121</v>
      </c>
      <c r="E986" s="1" t="s">
        <v>1220</v>
      </c>
      <c r="F986" s="1" t="s">
        <v>115</v>
      </c>
      <c r="G986" s="1">
        <v>0</v>
      </c>
      <c r="H986" s="1">
        <v>0</v>
      </c>
    </row>
    <row r="987" spans="1:8" x14ac:dyDescent="0.35">
      <c r="A987" s="1" t="s">
        <v>1232</v>
      </c>
      <c r="B987" s="127" t="s">
        <v>1230</v>
      </c>
      <c r="C987" s="127">
        <f t="shared" si="22"/>
        <v>43861</v>
      </c>
      <c r="D987" s="1" t="s">
        <v>121</v>
      </c>
      <c r="E987" s="1" t="s">
        <v>117</v>
      </c>
      <c r="F987" s="1" t="s">
        <v>115</v>
      </c>
      <c r="G987" s="1">
        <v>0</v>
      </c>
      <c r="H987" s="1">
        <v>0</v>
      </c>
    </row>
    <row r="988" spans="1:8" x14ac:dyDescent="0.35">
      <c r="A988" s="1" t="s">
        <v>1233</v>
      </c>
      <c r="B988" s="127" t="s">
        <v>1234</v>
      </c>
      <c r="C988" s="127">
        <f t="shared" si="22"/>
        <v>43860</v>
      </c>
      <c r="D988" s="1" t="s">
        <v>121</v>
      </c>
      <c r="E988" s="1" t="s">
        <v>1033</v>
      </c>
      <c r="F988" s="1" t="s">
        <v>115</v>
      </c>
      <c r="G988" s="1">
        <v>0</v>
      </c>
      <c r="H988" s="1">
        <v>0</v>
      </c>
    </row>
    <row r="989" spans="1:8" x14ac:dyDescent="0.35">
      <c r="A989" s="1" t="s">
        <v>1235</v>
      </c>
      <c r="B989" s="127" t="s">
        <v>1234</v>
      </c>
      <c r="C989" s="127">
        <f t="shared" si="22"/>
        <v>43860</v>
      </c>
      <c r="D989" s="1" t="s">
        <v>121</v>
      </c>
      <c r="E989" s="1" t="s">
        <v>1220</v>
      </c>
      <c r="F989" s="1" t="s">
        <v>115</v>
      </c>
      <c r="G989" s="1">
        <v>0</v>
      </c>
      <c r="H989" s="1">
        <v>0</v>
      </c>
    </row>
    <row r="990" spans="1:8" x14ac:dyDescent="0.35">
      <c r="A990" s="1" t="s">
        <v>1236</v>
      </c>
      <c r="B990" s="127" t="s">
        <v>1237</v>
      </c>
      <c r="C990" s="127">
        <f t="shared" si="22"/>
        <v>43859</v>
      </c>
      <c r="D990" s="1" t="s">
        <v>121</v>
      </c>
      <c r="E990" s="1" t="s">
        <v>1220</v>
      </c>
      <c r="F990" s="1" t="s">
        <v>115</v>
      </c>
      <c r="G990" s="1">
        <v>0</v>
      </c>
      <c r="H990" s="1">
        <v>0</v>
      </c>
    </row>
    <row r="991" spans="1:8" x14ac:dyDescent="0.35">
      <c r="A991" s="1" t="s">
        <v>1238</v>
      </c>
      <c r="B991" s="127" t="s">
        <v>1237</v>
      </c>
      <c r="C991" s="127">
        <f t="shared" si="22"/>
        <v>43859</v>
      </c>
      <c r="D991" s="1" t="s">
        <v>121</v>
      </c>
      <c r="E991" s="1" t="s">
        <v>1220</v>
      </c>
      <c r="F991" s="1" t="s">
        <v>115</v>
      </c>
      <c r="G991" s="1">
        <v>0</v>
      </c>
      <c r="H991" s="1">
        <v>0</v>
      </c>
    </row>
    <row r="992" spans="1:8" x14ac:dyDescent="0.35">
      <c r="A992" s="1" t="s">
        <v>1239</v>
      </c>
      <c r="B992" s="127" t="s">
        <v>1237</v>
      </c>
      <c r="C992" s="127">
        <f t="shared" si="22"/>
        <v>43859</v>
      </c>
      <c r="D992" s="1" t="s">
        <v>121</v>
      </c>
      <c r="E992" s="1" t="s">
        <v>1220</v>
      </c>
      <c r="F992" s="1" t="s">
        <v>115</v>
      </c>
      <c r="G992" s="1">
        <v>0</v>
      </c>
      <c r="H992" s="1">
        <v>0</v>
      </c>
    </row>
    <row r="993" spans="1:8" x14ac:dyDescent="0.35">
      <c r="A993" s="1" t="s">
        <v>1240</v>
      </c>
      <c r="B993" s="127" t="s">
        <v>1237</v>
      </c>
      <c r="C993" s="127">
        <f t="shared" si="22"/>
        <v>43859</v>
      </c>
      <c r="D993" s="1" t="s">
        <v>121</v>
      </c>
      <c r="E993" s="1" t="s">
        <v>1220</v>
      </c>
      <c r="F993" s="1" t="s">
        <v>115</v>
      </c>
      <c r="G993" s="1">
        <v>0</v>
      </c>
      <c r="H993" s="1">
        <v>0</v>
      </c>
    </row>
    <row r="994" spans="1:8" x14ac:dyDescent="0.35">
      <c r="A994" s="1" t="s">
        <v>1241</v>
      </c>
      <c r="B994" s="127" t="s">
        <v>1242</v>
      </c>
      <c r="C994" s="127">
        <f t="shared" si="22"/>
        <v>43858</v>
      </c>
      <c r="D994" s="1" t="s">
        <v>121</v>
      </c>
      <c r="E994" s="1" t="s">
        <v>1220</v>
      </c>
      <c r="F994" s="1" t="s">
        <v>115</v>
      </c>
      <c r="G994" s="1">
        <v>0</v>
      </c>
      <c r="H994" s="1">
        <v>0</v>
      </c>
    </row>
    <row r="995" spans="1:8" x14ac:dyDescent="0.35">
      <c r="A995" s="1" t="s">
        <v>1243</v>
      </c>
      <c r="B995" s="127" t="s">
        <v>1244</v>
      </c>
      <c r="C995" s="127">
        <f t="shared" si="22"/>
        <v>43857</v>
      </c>
      <c r="D995" s="1" t="s">
        <v>121</v>
      </c>
      <c r="E995" s="1" t="s">
        <v>1220</v>
      </c>
      <c r="F995" s="1" t="s">
        <v>115</v>
      </c>
      <c r="G995" s="1">
        <v>0</v>
      </c>
      <c r="H995" s="1">
        <v>0</v>
      </c>
    </row>
    <row r="996" spans="1:8" x14ac:dyDescent="0.35">
      <c r="A996" s="1" t="s">
        <v>1245</v>
      </c>
      <c r="B996" s="127" t="s">
        <v>1244</v>
      </c>
      <c r="C996" s="127">
        <f t="shared" si="22"/>
        <v>43857</v>
      </c>
      <c r="D996" s="1" t="s">
        <v>121</v>
      </c>
      <c r="E996" s="1" t="s">
        <v>1220</v>
      </c>
      <c r="F996" s="1" t="s">
        <v>115</v>
      </c>
      <c r="G996" s="1">
        <v>0</v>
      </c>
      <c r="H996" s="1">
        <v>0</v>
      </c>
    </row>
    <row r="997" spans="1:8" x14ac:dyDescent="0.35">
      <c r="A997" s="1" t="s">
        <v>1246</v>
      </c>
      <c r="B997" s="127" t="s">
        <v>1244</v>
      </c>
      <c r="C997" s="127">
        <f t="shared" si="22"/>
        <v>43857</v>
      </c>
      <c r="D997" s="1" t="s">
        <v>121</v>
      </c>
      <c r="E997" s="1" t="s">
        <v>1220</v>
      </c>
      <c r="F997" s="1" t="s">
        <v>115</v>
      </c>
      <c r="G997" s="1">
        <v>0</v>
      </c>
      <c r="H997" s="1">
        <v>0</v>
      </c>
    </row>
    <row r="998" spans="1:8" x14ac:dyDescent="0.35">
      <c r="A998" s="1" t="s">
        <v>1247</v>
      </c>
      <c r="B998" s="127" t="s">
        <v>1248</v>
      </c>
      <c r="C998" s="127">
        <f t="shared" si="22"/>
        <v>43855</v>
      </c>
      <c r="D998" s="1" t="s">
        <v>121</v>
      </c>
      <c r="E998" s="1" t="s">
        <v>1220</v>
      </c>
      <c r="F998" s="1" t="s">
        <v>115</v>
      </c>
      <c r="G998" s="1">
        <v>0</v>
      </c>
      <c r="H998" s="1">
        <v>0</v>
      </c>
    </row>
    <row r="999" spans="1:8" x14ac:dyDescent="0.35">
      <c r="A999" s="1" t="s">
        <v>1249</v>
      </c>
      <c r="B999" s="127" t="s">
        <v>1250</v>
      </c>
      <c r="C999" s="127">
        <f t="shared" si="22"/>
        <v>43854</v>
      </c>
      <c r="D999" s="1" t="s">
        <v>121</v>
      </c>
      <c r="E999" s="1" t="s">
        <v>1220</v>
      </c>
      <c r="F999" s="1" t="s">
        <v>115</v>
      </c>
      <c r="G999" s="1">
        <v>0</v>
      </c>
      <c r="H999" s="1">
        <v>0</v>
      </c>
    </row>
    <row r="1000" spans="1:8" x14ac:dyDescent="0.35">
      <c r="A1000" s="1" t="s">
        <v>1251</v>
      </c>
      <c r="B1000" s="127" t="s">
        <v>1250</v>
      </c>
      <c r="C1000" s="127">
        <f t="shared" si="22"/>
        <v>43854</v>
      </c>
      <c r="D1000" s="1" t="s">
        <v>121</v>
      </c>
      <c r="E1000" s="1" t="s">
        <v>1220</v>
      </c>
      <c r="F1000" s="1" t="s">
        <v>115</v>
      </c>
      <c r="G1000" s="1">
        <v>0</v>
      </c>
      <c r="H1000" s="1">
        <v>0</v>
      </c>
    </row>
    <row r="1001" spans="1:8" x14ac:dyDescent="0.35">
      <c r="A1001" s="1" t="s">
        <v>1252</v>
      </c>
      <c r="B1001" s="127" t="s">
        <v>1253</v>
      </c>
      <c r="C1001" s="127">
        <f t="shared" si="22"/>
        <v>43853</v>
      </c>
      <c r="D1001" s="1" t="s">
        <v>121</v>
      </c>
      <c r="E1001" s="1" t="s">
        <v>1220</v>
      </c>
      <c r="F1001" s="1" t="s">
        <v>115</v>
      </c>
      <c r="G1001" s="1">
        <v>0</v>
      </c>
      <c r="H1001" s="1">
        <v>0</v>
      </c>
    </row>
    <row r="1002" spans="1:8" x14ac:dyDescent="0.35">
      <c r="A1002" s="1" t="s">
        <v>1252</v>
      </c>
      <c r="B1002" s="127" t="s">
        <v>1253</v>
      </c>
      <c r="C1002" s="127">
        <f t="shared" si="22"/>
        <v>43853</v>
      </c>
      <c r="D1002" s="1" t="s">
        <v>121</v>
      </c>
      <c r="E1002" s="1" t="s">
        <v>1220</v>
      </c>
      <c r="F1002" s="1" t="s">
        <v>115</v>
      </c>
      <c r="G1002" s="1">
        <v>0</v>
      </c>
      <c r="H1002" s="1">
        <v>0</v>
      </c>
    </row>
  </sheetData>
  <autoFilter ref="A1:H1002" xr:uid="{239F8168-6F44-443B-8A75-776846607457}"/>
  <sortState xmlns:xlrd2="http://schemas.microsoft.com/office/spreadsheetml/2017/richdata2" ref="M2:M67">
    <sortCondition ref="M2:M6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092BE-0A9A-4ACB-A684-3B7CCCAA037B}">
  <dimension ref="B2:B9"/>
  <sheetViews>
    <sheetView workbookViewId="0">
      <selection activeCell="B3" sqref="B3"/>
    </sheetView>
  </sheetViews>
  <sheetFormatPr defaultRowHeight="14.5" x14ac:dyDescent="0.35"/>
  <sheetData>
    <row r="2" spans="2:2" x14ac:dyDescent="0.35">
      <c r="B2">
        <f>MIN($AS$2)</f>
        <v>0</v>
      </c>
    </row>
    <row r="3" spans="2:2" x14ac:dyDescent="0.35">
      <c r="B3">
        <f>COUNT($J$5:$L$5)</f>
        <v>0</v>
      </c>
    </row>
    <row r="4" spans="2:2" x14ac:dyDescent="0.35">
      <c r="B4" t="b">
        <f>$K$5&lt;=$AT$5</f>
        <v>1</v>
      </c>
    </row>
    <row r="5" spans="2:2" x14ac:dyDescent="0.35">
      <c r="B5" t="b">
        <f>$K$5&gt;=$AS$5</f>
        <v>1</v>
      </c>
    </row>
    <row r="6" spans="2:2" x14ac:dyDescent="0.35">
      <c r="B6" t="b">
        <f>$L$5&lt;=100%</f>
        <v>1</v>
      </c>
    </row>
    <row r="7" spans="2:2" x14ac:dyDescent="0.35">
      <c r="B7" t="b">
        <f>$L$5&gt;=80%</f>
        <v>0</v>
      </c>
    </row>
    <row r="8" spans="2:2" x14ac:dyDescent="0.35">
      <c r="B8">
        <f>{32767,100,0.000001,0.01,FALSE,FALSE,FALSE,1,2,1,0.0001,TRUE}</f>
        <v>32767</v>
      </c>
    </row>
    <row r="9" spans="2:2" x14ac:dyDescent="0.35">
      <c r="B9">
        <f>{0,100,1,100,0,FALSE,FALSE,0.075,0,0,FALSE,30}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I Disease Parameters</vt:lpstr>
      <vt:lpstr>II Backend</vt:lpstr>
      <vt:lpstr>III Regression</vt:lpstr>
      <vt:lpstr>IV Projection</vt:lpstr>
      <vt:lpstr>Singapore data</vt:lpstr>
      <vt:lpstr>Solver</vt:lpstr>
      <vt:lpstr>p_0</vt:lpstr>
      <vt:lpstr>p_1</vt:lpstr>
      <vt:lpstr>p_2</vt:lpstr>
      <vt:lpstr>p_3</vt:lpstr>
      <vt:lpstr>p_4</vt:lpstr>
      <vt:lpstr>p_5</vt:lpstr>
      <vt:lpstr>p_6</vt:lpstr>
      <vt:lpstr>p_7</vt:lpstr>
      <vt:lpstr>p_8</vt:lpstr>
      <vt:lpstr>p_9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Adityendra Suman</cp:lastModifiedBy>
  <dcterms:created xsi:type="dcterms:W3CDTF">2015-06-05T18:17:20Z</dcterms:created>
  <dcterms:modified xsi:type="dcterms:W3CDTF">2020-04-02T19:11:52Z</dcterms:modified>
</cp:coreProperties>
</file>